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drawings/drawing2.xml" ContentType="application/vnd.openxmlformats-officedocument.drawing+xml"/>
  <Override PartName="/xl/drawings/drawing3.xml" ContentType="application/vnd.openxmlformats-officedocument.drawing+xml"/>
  <Override PartName="/xl/activeX/activeX2.xml" ContentType="application/vnd.ms-office.activeX+xml"/>
  <Override PartName="/xl/activeX/activeX2.bin" ContentType="application/vnd.ms-office.activeX"/>
  <Override PartName="/xl/drawings/drawing4.xml" ContentType="application/vnd.openxmlformats-officedocument.drawing+xml"/>
  <Override PartName="/xl/activeX/activeX3.xml" ContentType="application/vnd.ms-office.activeX+xml"/>
  <Override PartName="/xl/activeX/activeX3.bin" ContentType="application/vnd.ms-office.activeX"/>
  <Override PartName="/xl/drawings/drawing5.xml" ContentType="application/vnd.openxmlformats-officedocument.drawing+xml"/>
  <Override PartName="/xl/activeX/activeX4.xml" ContentType="application/vnd.ms-office.activeX+xml"/>
  <Override PartName="/xl/activeX/activeX4.bin" ContentType="application/vnd.ms-office.activeX"/>
  <Override PartName="/xl/drawings/drawing6.xml" ContentType="application/vnd.openxmlformats-officedocument.drawing+xml"/>
  <Override PartName="/xl/activeX/activeX5.xml" ContentType="application/vnd.ms-office.activeX+xml"/>
  <Override PartName="/xl/activeX/activeX5.bin" ContentType="application/vnd.ms-office.activeX"/>
  <Override PartName="/xl/drawings/drawing7.xml" ContentType="application/vnd.openxmlformats-officedocument.drawing+xml"/>
  <Override PartName="/xl/activeX/activeX6.xml" ContentType="application/vnd.ms-office.activeX+xml"/>
  <Override PartName="/xl/activeX/activeX6.bin" ContentType="application/vnd.ms-office.activeX"/>
  <Override PartName="/xl/drawings/drawing8.xml" ContentType="application/vnd.openxmlformats-officedocument.drawing+xml"/>
  <Override PartName="/xl/activeX/activeX7.xml" ContentType="application/vnd.ms-office.activeX+xml"/>
  <Override PartName="/xl/activeX/activeX7.bin" ContentType="application/vnd.ms-office.activeX"/>
  <Override PartName="/xl/drawings/drawing9.xml" ContentType="application/vnd.openxmlformats-officedocument.drawing+xml"/>
  <Override PartName="/xl/activeX/activeX8.xml" ContentType="application/vnd.ms-office.activeX+xml"/>
  <Override PartName="/xl/activeX/activeX8.bin" ContentType="application/vnd.ms-office.activeX"/>
  <Override PartName="/xl/drawings/drawing10.xml" ContentType="application/vnd.openxmlformats-officedocument.drawing+xml"/>
  <Override PartName="/xl/activeX/activeX9.xml" ContentType="application/vnd.ms-office.activeX+xml"/>
  <Override PartName="/xl/activeX/activeX9.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showInkAnnotation="0" updateLinks="never" codeName="ThisWorkbook" defaultThemeVersion="124226"/>
  <mc:AlternateContent xmlns:mc="http://schemas.openxmlformats.org/markup-compatibility/2006">
    <mc:Choice Requires="x15">
      <x15ac:absPath xmlns:x15ac="http://schemas.microsoft.com/office/spreadsheetml/2010/11/ac" url="\\corp\data\NSCCDATA\Compshar\Project Management and Reporting\Reporting\CPMI-IOSCO Reports\2019Q1\"/>
    </mc:Choice>
  </mc:AlternateContent>
  <xr:revisionPtr revIDLastSave="0" documentId="13_ncr:1_{DF1F9DAC-1856-4720-83D7-3543AC0A19AD}" xr6:coauthVersionLast="36" xr6:coauthVersionMax="36" xr10:uidLastSave="{00000000-0000-0000-0000-000000000000}"/>
  <workbookProtection workbookAlgorithmName="SHA-512" workbookHashValue="29wEZ3WNsHmZiVHR9p8UcT/dpZphc6cMv7zpLnpD6XIsm625zkiKrcJi9PVKCx9S+GGQMEqiyQ/qMGCqsTeglg==" workbookSaltValue="VyF5zV74eKLKGHXlXiQ20Q==" workbookSpinCount="100000" lockStructure="1"/>
  <bookViews>
    <workbookView xWindow="0" yWindow="420" windowWidth="15300" windowHeight="5700" tabRatio="787" firstSheet="1" activeTab="1" xr2:uid="{00000000-000D-0000-FFFF-FFFF00000000}"/>
  </bookViews>
  <sheets>
    <sheet name="Template_Old" sheetId="19" state="hidden" r:id="rId1"/>
    <sheet name="Cover" sheetId="24" r:id="rId2"/>
    <sheet name="Table of Contents" sheetId="25" r:id="rId3"/>
    <sheet name="Executive Summary" sheetId="26" r:id="rId4"/>
    <sheet name="Table of Contents-Internal" sheetId="5" state="hidden" r:id="rId5"/>
    <sheet name="Q2 '15" sheetId="3" state="hidden" r:id="rId6"/>
    <sheet name="Q3 '15" sheetId="7" state="hidden" r:id="rId7"/>
    <sheet name="Q4 '15" sheetId="14" state="hidden" r:id="rId8"/>
    <sheet name="Q1 '16" sheetId="15" state="hidden" r:id="rId9"/>
    <sheet name="Q2 '16" sheetId="16" state="hidden" r:id="rId10"/>
    <sheet name="Q3 '16" sheetId="17" state="hidden" r:id="rId11"/>
    <sheet name="Q4 '16" sheetId="18" state="hidden" r:id="rId12"/>
    <sheet name="Q1 '17" sheetId="20" state="hidden" r:id="rId13"/>
    <sheet name="Q2 '17" sheetId="21" state="hidden" r:id="rId14"/>
    <sheet name="Q3_17" sheetId="27" state="hidden" r:id="rId15"/>
    <sheet name="Q4_17" sheetId="28" state="hidden" r:id="rId16"/>
    <sheet name="Q1_18" sheetId="29" state="hidden" r:id="rId17"/>
    <sheet name="Q2_18" sheetId="31" state="hidden" r:id="rId18"/>
    <sheet name="Q3_18" sheetId="37" state="hidden" r:id="rId19"/>
    <sheet name="Q4_18" sheetId="35" state="hidden" r:id="rId20"/>
    <sheet name="Q1_19" sheetId="33" r:id="rId21"/>
    <sheet name="Difference" sheetId="30" state="hidden" r:id="rId22"/>
    <sheet name="Template" sheetId="38" state="hidden" r:id="rId23"/>
  </sheets>
  <externalReferences>
    <externalReference r:id="rId24"/>
  </externalReferences>
  <definedNames>
    <definedName name="_xlnm._FilterDatabase" localSheetId="21" hidden="1">Difference!$A$2:$J$2</definedName>
    <definedName name="_xlnm._FilterDatabase" localSheetId="8" hidden="1">'Q1 ''16'!$A$2:$M$2</definedName>
    <definedName name="_xlnm._FilterDatabase" localSheetId="12" hidden="1">'Q1 ''17'!$A$2:$M$2</definedName>
    <definedName name="_xlnm._FilterDatabase" localSheetId="16" hidden="1">Q1_18!$A$2:$K$2</definedName>
    <definedName name="_xlnm._FilterDatabase" localSheetId="20" hidden="1">Q1_19!$A$2:$K$2</definedName>
    <definedName name="_xlnm._FilterDatabase" localSheetId="5" hidden="1">'Q2 ''15'!$A$2:$M$2</definedName>
    <definedName name="_xlnm._FilterDatabase" localSheetId="9" hidden="1">'Q2 ''16'!$A$2:$M$2</definedName>
    <definedName name="_xlnm._FilterDatabase" localSheetId="13" hidden="1">'Q2 ''17'!$A$2:$M$2</definedName>
    <definedName name="_xlnm._FilterDatabase" localSheetId="17" hidden="1">Q2_18!$A$2:$K$2</definedName>
    <definedName name="_xlnm._FilterDatabase" localSheetId="6" hidden="1">'Q3 ''15'!$A$2:$M$2</definedName>
    <definedName name="_xlnm._FilterDatabase" localSheetId="10" hidden="1">'Q3 ''16'!$A$2:$M$2</definedName>
    <definedName name="_xlnm._FilterDatabase" localSheetId="14" hidden="1">Q3_17!$A$2:$K$2</definedName>
    <definedName name="_xlnm._FilterDatabase" localSheetId="18" hidden="1">Q3_18!$A$2:$K$2</definedName>
    <definedName name="_xlnm._FilterDatabase" localSheetId="7" hidden="1">'Q4 ''15'!$A$2:$M$2</definedName>
    <definedName name="_xlnm._FilterDatabase" localSheetId="11" hidden="1">'Q4 ''16'!$A$2:$M$2</definedName>
    <definedName name="_xlnm._FilterDatabase" localSheetId="15" hidden="1">Q4_17!$A$2:$K$2</definedName>
    <definedName name="_xlnm._FilterDatabase" localSheetId="19" hidden="1">Q4_18!$A$2:$K$2</definedName>
    <definedName name="_xlnm._FilterDatabase" localSheetId="22" hidden="1">Template!$A$2:$K$2</definedName>
    <definedName name="_xlnm._FilterDatabase" localSheetId="0" hidden="1">Template_Old!$A$2:$M$2</definedName>
    <definedName name="Disclosure12.1" localSheetId="8">'Q1 ''16'!$A$232</definedName>
    <definedName name="Disclosure12.1" localSheetId="12">'Q1 ''17'!$A$232</definedName>
    <definedName name="Disclosure12.1" localSheetId="9">'Q2 ''16'!$A$232</definedName>
    <definedName name="Disclosure12.1" localSheetId="6">'Q3 ''15'!$A$228</definedName>
    <definedName name="Disclosure12.1" localSheetId="10">'Q3 ''16'!$A$232</definedName>
    <definedName name="Disclosure12.1" localSheetId="7">'Q4 ''15'!$A$232</definedName>
    <definedName name="Disclosure12.1" localSheetId="11">'Q4 ''16'!$A$232</definedName>
    <definedName name="Disclosure12.2" localSheetId="8">'Q1 ''16'!$A$237</definedName>
    <definedName name="Disclosure12.2" localSheetId="12">'Q1 ''17'!$A$237</definedName>
    <definedName name="Disclosure12.2" localSheetId="9">'Q2 ''16'!$A$237</definedName>
    <definedName name="Disclosure12.2" localSheetId="6">'Q3 ''15'!$A$233</definedName>
    <definedName name="Disclosure12.2" localSheetId="10">'Q3 ''16'!$A$237</definedName>
    <definedName name="Disclosure12.2" localSheetId="7">'Q4 ''15'!$A$237</definedName>
    <definedName name="Disclosure12.2" localSheetId="11">'Q4 ''16'!$A$237</definedName>
    <definedName name="Disclosure13.1" localSheetId="8">'Q1 ''16'!$A$242</definedName>
    <definedName name="Disclosure13.1" localSheetId="12">'Q1 ''17'!$A$242</definedName>
    <definedName name="Disclosure13.1" localSheetId="9">'Q2 ''16'!$A$242</definedName>
    <definedName name="Disclosure13.1" localSheetId="6">'Q3 ''15'!$A$238</definedName>
    <definedName name="Disclosure13.1" localSheetId="10">'Q3 ''16'!$A$242</definedName>
    <definedName name="Disclosure13.1" localSheetId="7">'Q4 ''15'!$A$242</definedName>
    <definedName name="Disclosure13.1" localSheetId="11">'Q4 ''16'!$A$242</definedName>
    <definedName name="Disclosure14.1" localSheetId="8">'Q1 ''16'!$A$248</definedName>
    <definedName name="Disclosure14.1" localSheetId="12">'Q1 ''17'!$A$248</definedName>
    <definedName name="Disclosure14.1" localSheetId="9">'Q2 ''16'!$A$248</definedName>
    <definedName name="Disclosure14.1" localSheetId="6">'Q3 ''15'!$A$244</definedName>
    <definedName name="Disclosure14.1" localSheetId="10">'Q3 ''16'!$A$248</definedName>
    <definedName name="Disclosure14.1" localSheetId="7">'Q4 ''15'!$A$248</definedName>
    <definedName name="Disclosure14.1" localSheetId="11">'Q4 ''16'!$A$248</definedName>
    <definedName name="Disclosure15.1" localSheetId="8">'Q1 ''16'!$A$254</definedName>
    <definedName name="Disclosure15.1" localSheetId="12">'Q1 ''17'!$A$254</definedName>
    <definedName name="Disclosure15.1" localSheetId="9">'Q2 ''16'!$A$254</definedName>
    <definedName name="Disclosure15.1" localSheetId="6">'Q3 ''15'!$A$250</definedName>
    <definedName name="Disclosure15.1" localSheetId="10">'Q3 ''16'!$A$254</definedName>
    <definedName name="Disclosure15.1" localSheetId="7">'Q4 ''15'!$A$254</definedName>
    <definedName name="Disclosure15.1" localSheetId="11">'Q4 ''16'!$A$254</definedName>
    <definedName name="Disclosure15.2" localSheetId="8">'Q1 ''16'!$A$258</definedName>
    <definedName name="Disclosure15.2" localSheetId="12">'Q1 ''17'!$A$258</definedName>
    <definedName name="Disclosure15.2" localSheetId="9">'Q2 ''16'!$A$258</definedName>
    <definedName name="Disclosure15.2" localSheetId="6">'Q3 ''15'!$A$254</definedName>
    <definedName name="Disclosure15.2" localSheetId="10">'Q3 ''16'!$A$258</definedName>
    <definedName name="Disclosure15.2" localSheetId="7">'Q4 ''15'!$A$258</definedName>
    <definedName name="Disclosure15.2" localSheetId="11">'Q4 ''16'!$A$258</definedName>
    <definedName name="Disclosure15.3" localSheetId="8">'Q1 ''16'!$A$267</definedName>
    <definedName name="Disclosure15.3" localSheetId="12">'Q1 ''17'!$A$267</definedName>
    <definedName name="Disclosure15.3" localSheetId="9">'Q2 ''16'!$A$267</definedName>
    <definedName name="Disclosure15.3" localSheetId="6">'Q3 ''15'!$A$263</definedName>
    <definedName name="Disclosure15.3" localSheetId="10">'Q3 ''16'!$A$267</definedName>
    <definedName name="Disclosure15.3" localSheetId="7">'Q4 ''15'!$A$267</definedName>
    <definedName name="Disclosure15.3" localSheetId="11">'Q4 ''16'!$A$267</definedName>
    <definedName name="Disclosure16.1" localSheetId="8">'Q1 ''16'!$A$271</definedName>
    <definedName name="Disclosure16.1" localSheetId="12">'Q1 ''17'!$A$271</definedName>
    <definedName name="Disclosure16.1" localSheetId="9">'Q2 ''16'!$A$271</definedName>
    <definedName name="Disclosure16.1" localSheetId="6">'Q3 ''15'!$A$267</definedName>
    <definedName name="Disclosure16.1" localSheetId="10">'Q3 ''16'!$A$271</definedName>
    <definedName name="Disclosure16.1" localSheetId="7">'Q4 ''15'!$A$271</definedName>
    <definedName name="Disclosure16.1" localSheetId="11">'Q4 ''16'!$A$271</definedName>
    <definedName name="Disclosure16.2" localSheetId="8">'Q1 ''16'!$A$275</definedName>
    <definedName name="Disclosure16.2" localSheetId="12">'Q1 ''17'!$A$275</definedName>
    <definedName name="Disclosure16.2" localSheetId="9">'Q2 ''16'!$A$275</definedName>
    <definedName name="Disclosure16.2" localSheetId="6">'Q3 ''15'!$A$271</definedName>
    <definedName name="Disclosure16.2" localSheetId="10">'Q3 ''16'!$A$275</definedName>
    <definedName name="Disclosure16.2" localSheetId="7">'Q4 ''15'!$A$275</definedName>
    <definedName name="Disclosure16.2" localSheetId="11">'Q4 ''16'!$A$275</definedName>
    <definedName name="Disclosure16.3" localSheetId="8">'Q1 ''16'!$A$297</definedName>
    <definedName name="Disclosure16.3" localSheetId="12">'Q1 ''17'!$A$297</definedName>
    <definedName name="Disclosure16.3" localSheetId="9">'Q2 ''16'!$A$297</definedName>
    <definedName name="Disclosure16.3" localSheetId="6">'Q3 ''15'!$A$293</definedName>
    <definedName name="Disclosure16.3" localSheetId="10">'Q3 ''16'!$A$297</definedName>
    <definedName name="Disclosure16.3" localSheetId="7">'Q4 ''15'!$A$297</definedName>
    <definedName name="Disclosure16.3" localSheetId="11">'Q4 ''16'!$A$297</definedName>
    <definedName name="Disclosure17.1" localSheetId="8">'Q1 ''16'!$A$313</definedName>
    <definedName name="Disclosure17.1" localSheetId="12">'Q1 ''17'!$A$313</definedName>
    <definedName name="Disclosure17.1" localSheetId="9">'Q2 ''16'!$A$313</definedName>
    <definedName name="Disclosure17.1" localSheetId="6">'Q3 ''15'!$A$309</definedName>
    <definedName name="Disclosure17.1" localSheetId="10">'Q3 ''16'!$A$313</definedName>
    <definedName name="Disclosure17.1" localSheetId="7">'Q4 ''15'!$A$313</definedName>
    <definedName name="Disclosure17.1" localSheetId="11">'Q4 ''16'!$A$313</definedName>
    <definedName name="Disclosure17.2" localSheetId="8">'Q1 ''16'!$A$316</definedName>
    <definedName name="Disclosure17.2" localSheetId="12">'Q1 ''17'!$A$316</definedName>
    <definedName name="Disclosure17.2" localSheetId="9">'Q2 ''16'!$A$316</definedName>
    <definedName name="Disclosure17.2" localSheetId="6">'Q3 ''15'!$A$312</definedName>
    <definedName name="Disclosure17.2" localSheetId="10">'Q3 ''16'!$A$316</definedName>
    <definedName name="Disclosure17.2" localSheetId="7">'Q4 ''15'!$A$316</definedName>
    <definedName name="Disclosure17.2" localSheetId="11">'Q4 ''16'!$A$316</definedName>
    <definedName name="Disclosure17.3" localSheetId="8">'Q1 ''16'!$A$319</definedName>
    <definedName name="Disclosure17.3" localSheetId="12">'Q1 ''17'!$A$319</definedName>
    <definedName name="Disclosure17.3" localSheetId="9">'Q2 ''16'!$A$319</definedName>
    <definedName name="Disclosure17.3" localSheetId="6">'Q3 ''15'!$A$315</definedName>
    <definedName name="Disclosure17.3" localSheetId="10">'Q3 ''16'!$A$319</definedName>
    <definedName name="Disclosure17.3" localSheetId="7">'Q4 ''15'!$A$319</definedName>
    <definedName name="Disclosure17.3" localSheetId="11">'Q4 ''16'!$A$319</definedName>
    <definedName name="Disclosure17.4" localSheetId="8">'Q1 ''16'!$A$322</definedName>
    <definedName name="Disclosure17.4" localSheetId="12">'Q1 ''17'!$A$322</definedName>
    <definedName name="Disclosure17.4" localSheetId="9">'Q2 ''16'!$A$322</definedName>
    <definedName name="Disclosure17.4" localSheetId="6">'Q3 ''15'!$A$318</definedName>
    <definedName name="Disclosure17.4" localSheetId="10">'Q3 ''16'!$A$322</definedName>
    <definedName name="Disclosure17.4" localSheetId="7">'Q4 ''15'!$A$322</definedName>
    <definedName name="Disclosure17.4" localSheetId="11">'Q4 ''16'!$A$322</definedName>
    <definedName name="Disclosure18.1" localSheetId="8">'Q1 ''16'!$A$325</definedName>
    <definedName name="Disclosure18.1" localSheetId="12">'Q1 ''17'!$A$325</definedName>
    <definedName name="Disclosure18.1" localSheetId="9">'Q2 ''16'!$A$325</definedName>
    <definedName name="Disclosure18.1" localSheetId="6">'Q3 ''15'!$A$321</definedName>
    <definedName name="Disclosure18.1" localSheetId="10">'Q3 ''16'!$A$325</definedName>
    <definedName name="Disclosure18.1" localSheetId="7">'Q4 ''15'!$A$325</definedName>
    <definedName name="Disclosure18.1" localSheetId="11">'Q4 ''16'!$A$325</definedName>
    <definedName name="Disclosure18.2" localSheetId="8">'Q1 ''16'!$A$336</definedName>
    <definedName name="Disclosure18.2" localSheetId="12">'Q1 ''17'!$A$336</definedName>
    <definedName name="Disclosure18.2" localSheetId="9">'Q2 ''16'!$A$336</definedName>
    <definedName name="Disclosure18.2" localSheetId="6">'Q3 ''15'!$A$332</definedName>
    <definedName name="Disclosure18.2" localSheetId="10">'Q3 ''16'!$A$336</definedName>
    <definedName name="Disclosure18.2" localSheetId="7">'Q4 ''15'!$A$336</definedName>
    <definedName name="Disclosure18.2" localSheetId="11">'Q4 ''16'!$A$336</definedName>
    <definedName name="Disclosure18.3" localSheetId="8">'Q1 ''16'!$A$344</definedName>
    <definedName name="Disclosure18.3" localSheetId="12">'Q1 ''17'!$A$344</definedName>
    <definedName name="Disclosure18.3" localSheetId="9">'Q2 ''16'!$A$344</definedName>
    <definedName name="Disclosure18.3" localSheetId="6">'Q3 ''15'!$A$340</definedName>
    <definedName name="Disclosure18.3" localSheetId="10">'Q3 ''16'!$A$344</definedName>
    <definedName name="Disclosure18.3" localSheetId="7">'Q4 ''15'!$A$344</definedName>
    <definedName name="Disclosure18.3" localSheetId="11">'Q4 ''16'!$A$344</definedName>
    <definedName name="Disclosure18.4" localSheetId="8">'Q1 ''16'!$A$352</definedName>
    <definedName name="Disclosure18.4" localSheetId="12">'Q1 ''17'!$A$352</definedName>
    <definedName name="Disclosure18.4" localSheetId="9">'Q2 ''16'!$A$352</definedName>
    <definedName name="Disclosure18.4" localSheetId="6">'Q3 ''15'!$A$348</definedName>
    <definedName name="Disclosure18.4" localSheetId="10">'Q3 ''16'!$A$352</definedName>
    <definedName name="Disclosure18.4" localSheetId="7">'Q4 ''15'!$A$352</definedName>
    <definedName name="Disclosure18.4" localSheetId="11">'Q4 ''16'!$A$352</definedName>
    <definedName name="Disclosure19.1" localSheetId="8">'Q1 ''16'!$A$357</definedName>
    <definedName name="Disclosure19.1" localSheetId="12">'Q1 ''17'!$A$357</definedName>
    <definedName name="Disclosure19.1" localSheetId="9">'Q2 ''16'!$A$357</definedName>
    <definedName name="Disclosure19.1" localSheetId="6">'Q3 ''15'!$A$353</definedName>
    <definedName name="Disclosure19.1" localSheetId="10">'Q3 ''16'!$A$357</definedName>
    <definedName name="Disclosure19.1" localSheetId="7">'Q4 ''15'!$A$357</definedName>
    <definedName name="Disclosure19.1" localSheetId="11">'Q4 ''16'!$A$357</definedName>
    <definedName name="Disclosure20.1" localSheetId="8">'Q1 ''16'!$A$363</definedName>
    <definedName name="Disclosure20.1" localSheetId="12">'Q1 ''17'!$A$363</definedName>
    <definedName name="Disclosure20.1" localSheetId="9">'Q2 ''16'!$A$363</definedName>
    <definedName name="Disclosure20.1" localSheetId="6">'Q3 ''15'!$A$359</definedName>
    <definedName name="Disclosure20.1" localSheetId="10">'Q3 ''16'!$A$363</definedName>
    <definedName name="Disclosure20.1" localSheetId="7">'Q4 ''15'!$A$363</definedName>
    <definedName name="Disclosure20.1" localSheetId="11">'Q4 ''16'!$A$363</definedName>
    <definedName name="Disclosure20.2" localSheetId="8">'Q1 ''16'!$A$366</definedName>
    <definedName name="Disclosure20.2" localSheetId="12">'Q1 ''17'!$A$366</definedName>
    <definedName name="Disclosure20.2" localSheetId="9">'Q2 ''16'!$A$366</definedName>
    <definedName name="Disclosure20.2" localSheetId="6">'Q3 ''15'!$A$362</definedName>
    <definedName name="Disclosure20.2" localSheetId="10">'Q3 ''16'!$A$366</definedName>
    <definedName name="Disclosure20.2" localSheetId="7">'Q4 ''15'!$A$366</definedName>
    <definedName name="Disclosure20.2" localSheetId="11">'Q4 ''16'!$A$366</definedName>
    <definedName name="Disclosure20.3" localSheetId="8">'Q1 ''16'!$A$369</definedName>
    <definedName name="Disclosure20.3" localSheetId="12">'Q1 ''17'!$A$369</definedName>
    <definedName name="Disclosure20.3" localSheetId="9">'Q2 ''16'!$A$369</definedName>
    <definedName name="Disclosure20.3" localSheetId="6">'Q3 ''15'!$A$365</definedName>
    <definedName name="Disclosure20.3" localSheetId="10">'Q3 ''16'!$A$369</definedName>
    <definedName name="Disclosure20.3" localSheetId="7">'Q4 ''15'!$A$369</definedName>
    <definedName name="Disclosure20.3" localSheetId="11">'Q4 ''16'!$A$369</definedName>
    <definedName name="Disclosure20.4" localSheetId="8">'Q1 ''16'!$A$372</definedName>
    <definedName name="Disclosure20.4" localSheetId="12">'Q1 ''17'!$A$372</definedName>
    <definedName name="Disclosure20.4" localSheetId="9">'Q2 ''16'!$A$372</definedName>
    <definedName name="Disclosure20.4" localSheetId="6">'Q3 ''15'!$A$368</definedName>
    <definedName name="Disclosure20.4" localSheetId="10">'Q3 ''16'!$A$372</definedName>
    <definedName name="Disclosure20.4" localSheetId="7">'Q4 ''15'!$A$372</definedName>
    <definedName name="Disclosure20.4" localSheetId="11">'Q4 ''16'!$A$372</definedName>
    <definedName name="Disclosure20.5" localSheetId="8">'Q1 ''16'!$A$377</definedName>
    <definedName name="Disclosure20.5" localSheetId="12">'Q1 ''17'!$A$377</definedName>
    <definedName name="Disclosure20.5" localSheetId="9">'Q2 ''16'!$A$377</definedName>
    <definedName name="Disclosure20.5" localSheetId="6">'Q3 ''15'!$A$373</definedName>
    <definedName name="Disclosure20.5" localSheetId="10">'Q3 ''16'!$A$377</definedName>
    <definedName name="Disclosure20.5" localSheetId="7">'Q4 ''15'!$A$377</definedName>
    <definedName name="Disclosure20.5" localSheetId="11">'Q4 ''16'!$A$377</definedName>
    <definedName name="Disclosure20.6" localSheetId="8">'Q1 ''16'!$A$380</definedName>
    <definedName name="Disclosure20.6" localSheetId="12">'Q1 ''17'!$A$380</definedName>
    <definedName name="Disclosure20.6" localSheetId="9">'Q2 ''16'!$A$380</definedName>
    <definedName name="Disclosure20.6" localSheetId="6">'Q3 ''15'!$A$376</definedName>
    <definedName name="Disclosure20.6" localSheetId="10">'Q3 ''16'!$A$380</definedName>
    <definedName name="Disclosure20.6" localSheetId="7">'Q4 ''15'!$A$380</definedName>
    <definedName name="Disclosure20.6" localSheetId="11">'Q4 ''16'!$A$380</definedName>
    <definedName name="Disclosure20.7" localSheetId="8">'Q1 ''16'!$A$383</definedName>
    <definedName name="Disclosure20.7" localSheetId="12">'Q1 ''17'!$A$383</definedName>
    <definedName name="Disclosure20.7" localSheetId="9">'Q2 ''16'!$A$383</definedName>
    <definedName name="Disclosure20.7" localSheetId="6">'Q3 ''15'!$A$379</definedName>
    <definedName name="Disclosure20.7" localSheetId="10">'Q3 ''16'!$A$383</definedName>
    <definedName name="Disclosure20.7" localSheetId="7">'Q4 ''15'!$A$383</definedName>
    <definedName name="Disclosure20.7" localSheetId="11">'Q4 ''16'!$A$383</definedName>
    <definedName name="Disclosure23.1" localSheetId="8">'Q1 ''16'!$A$387</definedName>
    <definedName name="Disclosure23.1" localSheetId="12">'Q1 ''17'!$A$387</definedName>
    <definedName name="Disclosure23.1" localSheetId="9">'Q2 ''16'!$A$387</definedName>
    <definedName name="Disclosure23.1" localSheetId="6">'Q3 ''15'!$A$383</definedName>
    <definedName name="Disclosure23.1" localSheetId="10">'Q3 ''16'!$A$387</definedName>
    <definedName name="Disclosure23.1" localSheetId="7">'Q4 ''15'!$A$387</definedName>
    <definedName name="Disclosure23.1" localSheetId="11">'Q4 ''16'!$A$387</definedName>
    <definedName name="Disclosure23.2" localSheetId="8">'Q1 ''16'!$A$393</definedName>
    <definedName name="Disclosure23.2" localSheetId="12">'Q1 ''17'!$A$393</definedName>
    <definedName name="Disclosure23.2" localSheetId="9">'Q2 ''16'!$A$393</definedName>
    <definedName name="Disclosure23.2" localSheetId="6">'Q3 ''15'!$A$389</definedName>
    <definedName name="Disclosure23.2" localSheetId="10">'Q3 ''16'!$A$393</definedName>
    <definedName name="Disclosure23.2" localSheetId="7">'Q4 ''15'!$A$393</definedName>
    <definedName name="Disclosure23.2" localSheetId="11">'Q4 ''16'!$A$393</definedName>
    <definedName name="Disclosure23.3" localSheetId="8">'Q1 ''16'!$A$396</definedName>
    <definedName name="Disclosure23.3" localSheetId="12">'Q1 ''17'!$A$396</definedName>
    <definedName name="Disclosure23.3" localSheetId="9">'Q2 ''16'!$A$396</definedName>
    <definedName name="Disclosure23.3" localSheetId="6">'Q3 ''15'!$A$392</definedName>
    <definedName name="Disclosure23.3" localSheetId="10">'Q3 ''16'!$A$396</definedName>
    <definedName name="Disclosure23.3" localSheetId="7">'Q4 ''15'!$A$396</definedName>
    <definedName name="Disclosure23.3" localSheetId="11">'Q4 ''16'!$A$396</definedName>
    <definedName name="Disclosure4.1" localSheetId="8">'Q1 ''16'!$A$4</definedName>
    <definedName name="Disclosure4.1" localSheetId="12">'Q1 ''17'!$A$4</definedName>
    <definedName name="Disclosure4.1" localSheetId="9">'Q2 ''16'!$A$4</definedName>
    <definedName name="Disclosure4.1" localSheetId="6">'Q3 ''15'!$A$4</definedName>
    <definedName name="Disclosure4.1" localSheetId="10">'Q3 ''16'!$A$4</definedName>
    <definedName name="Disclosure4.1" localSheetId="7">'Q4 ''15'!$A$4</definedName>
    <definedName name="Disclosure4.1" localSheetId="11">'Q4 ''16'!$A$4</definedName>
    <definedName name="Disclosure4.2" localSheetId="8">'Q1 ''16'!$A$16</definedName>
    <definedName name="Disclosure4.2" localSheetId="12">'Q1 ''17'!$A$16</definedName>
    <definedName name="Disclosure4.2" localSheetId="9">'Q2 ''16'!$A$16</definedName>
    <definedName name="Disclosure4.2" localSheetId="6">'Q3 ''15'!$A$16</definedName>
    <definedName name="Disclosure4.2" localSheetId="10">'Q3 ''16'!$A$16</definedName>
    <definedName name="Disclosure4.2" localSheetId="7">'Q4 ''15'!$A$16</definedName>
    <definedName name="Disclosure4.2" localSheetId="11">'Q4 ''16'!$A$16</definedName>
    <definedName name="Disclosure4.3" localSheetId="8">'Q1 ''16'!$A$19</definedName>
    <definedName name="Disclosure4.3" localSheetId="12">'Q1 ''17'!$A$19</definedName>
    <definedName name="Disclosure4.3" localSheetId="9">'Q2 ''16'!$A$19</definedName>
    <definedName name="Disclosure4.3" localSheetId="6">'Q3 ''15'!$A$19</definedName>
    <definedName name="Disclosure4.3" localSheetId="10">'Q3 ''16'!$A$19</definedName>
    <definedName name="Disclosure4.3" localSheetId="7">'Q4 ''15'!$A$19</definedName>
    <definedName name="Disclosure4.3" localSheetId="11">'Q4 ''16'!$A$19</definedName>
    <definedName name="Disclosure4.4" localSheetId="8">'Q1 ''16'!$A$54</definedName>
    <definedName name="Disclosure4.4" localSheetId="12">'Q1 ''17'!$A$54</definedName>
    <definedName name="Disclosure4.4" localSheetId="9">'Q2 ''16'!$A$54</definedName>
    <definedName name="Disclosure4.4" localSheetId="6">'Q3 ''15'!$A$50</definedName>
    <definedName name="Disclosure4.4" localSheetId="10">'Q3 ''16'!$A$54</definedName>
    <definedName name="Disclosure4.4" localSheetId="7">'Q4 ''15'!$A$54</definedName>
    <definedName name="Disclosure4.4" localSheetId="11">'Q4 ''16'!$A$54</definedName>
    <definedName name="Disclosure5.1" localSheetId="8">'Q1 ''16'!$A$71</definedName>
    <definedName name="Disclosure5.1" localSheetId="12">'Q1 ''17'!$A$71</definedName>
    <definedName name="Disclosure5.1" localSheetId="9">'Q2 ''16'!$A$71</definedName>
    <definedName name="Disclosure5.1" localSheetId="6">'Q3 ''15'!$A$66</definedName>
    <definedName name="Disclosure5.1" localSheetId="10">'Q3 ''16'!$A$71</definedName>
    <definedName name="Disclosure5.1" localSheetId="7">'Q4 ''15'!$A$71</definedName>
    <definedName name="Disclosure5.1" localSheetId="11">'Q4 ''16'!$A$71</definedName>
    <definedName name="Disclosure5.2" localSheetId="8">'Q1 ''16'!$A$74</definedName>
    <definedName name="Disclosure5.2" localSheetId="12">'Q1 ''17'!$A$74</definedName>
    <definedName name="Disclosure5.2" localSheetId="9">'Q2 ''16'!$A$74</definedName>
    <definedName name="Disclosure5.2" localSheetId="6">'Q3 ''15'!$A$69</definedName>
    <definedName name="Disclosure5.2" localSheetId="10">'Q3 ''16'!$A$74</definedName>
    <definedName name="Disclosure5.2" localSheetId="7">'Q4 ''15'!$A$74</definedName>
    <definedName name="Disclosure5.2" localSheetId="11">'Q4 ''16'!$A$74</definedName>
    <definedName name="Disclosure5.3" localSheetId="8">'Q1 ''16'!$A$77</definedName>
    <definedName name="Disclosure5.3" localSheetId="12">'Q1 ''17'!$A$77</definedName>
    <definedName name="Disclosure5.3" localSheetId="9">'Q2 ''16'!$A$77</definedName>
    <definedName name="Disclosure5.3" localSheetId="6">'Q3 ''15'!$A$72</definedName>
    <definedName name="Disclosure5.3" localSheetId="10">'Q3 ''16'!$A$77</definedName>
    <definedName name="Disclosure5.3" localSheetId="7">'Q4 ''15'!$A$77</definedName>
    <definedName name="Disclosure5.3" localSheetId="11">'Q4 ''16'!$A$77</definedName>
    <definedName name="Disclosure6.1" localSheetId="8">'Q1 ''16'!$A$85</definedName>
    <definedName name="Disclosure6.1" localSheetId="12">'Q1 ''17'!$A$85</definedName>
    <definedName name="Disclosure6.1" localSheetId="9">'Q2 ''16'!$A$85</definedName>
    <definedName name="Disclosure6.1" localSheetId="6">'Q3 ''15'!$A$80</definedName>
    <definedName name="Disclosure6.1" localSheetId="10">'Q3 ''16'!$A$85</definedName>
    <definedName name="Disclosure6.1" localSheetId="7">'Q4 ''15'!$A$85</definedName>
    <definedName name="Disclosure6.1" localSheetId="11">'Q4 ''16'!$A$85</definedName>
    <definedName name="Disclosure6.2" localSheetId="8">'Q1 ''16'!$A$91</definedName>
    <definedName name="Disclosure6.2" localSheetId="12">'Q1 ''17'!$A$91</definedName>
    <definedName name="Disclosure6.2" localSheetId="9">'Q2 ''16'!$A$91</definedName>
    <definedName name="Disclosure6.2" localSheetId="6">'Q3 ''15'!$A$86</definedName>
    <definedName name="Disclosure6.2" localSheetId="10">'Q3 ''16'!$A$91</definedName>
    <definedName name="Disclosure6.2" localSheetId="7">'Q4 ''15'!$A$91</definedName>
    <definedName name="Disclosure6.2" localSheetId="11">'Q4 ''16'!$A$91</definedName>
    <definedName name="Disclosure6.3" localSheetId="8">'Q1 ''16'!$A$185</definedName>
    <definedName name="Disclosure6.3" localSheetId="12">'Q1 ''17'!$A$185</definedName>
    <definedName name="Disclosure6.3" localSheetId="9">'Q2 ''16'!$A$185</definedName>
    <definedName name="Disclosure6.3" localSheetId="6">'Q3 ''15'!$A$180</definedName>
    <definedName name="Disclosure6.3" localSheetId="10">'Q3 ''16'!$A$185</definedName>
    <definedName name="Disclosure6.3" localSheetId="7">'Q4 ''15'!$A$185</definedName>
    <definedName name="Disclosure6.3" localSheetId="11">'Q4 ''16'!$A$185</definedName>
    <definedName name="Disclosure6.4" localSheetId="8">'Q1 ''16'!$A$188</definedName>
    <definedName name="Disclosure6.4" localSheetId="12">'Q1 ''17'!$A$188</definedName>
    <definedName name="Disclosure6.4" localSheetId="9">'Q2 ''16'!$A$188</definedName>
    <definedName name="Disclosure6.4" localSheetId="6">'Q3 ''15'!$A$183</definedName>
    <definedName name="Disclosure6.4" localSheetId="10">'Q3 ''16'!$A$188</definedName>
    <definedName name="Disclosure6.4" localSheetId="7">'Q4 ''15'!$A$188</definedName>
    <definedName name="Disclosure6.4" localSheetId="11">'Q4 ''16'!$A$188</definedName>
    <definedName name="Disclosure6.5" localSheetId="8">'Q1 ''16'!$A$191</definedName>
    <definedName name="Disclosure6.5" localSheetId="12">'Q1 ''17'!$A$191</definedName>
    <definedName name="Disclosure6.5" localSheetId="9">'Q2 ''16'!$A$191</definedName>
    <definedName name="Disclosure6.5" localSheetId="6">'Q3 ''15'!$A$186</definedName>
    <definedName name="Disclosure6.5" localSheetId="10">'Q3 ''16'!$A$191</definedName>
    <definedName name="Disclosure6.5" localSheetId="7">'Q4 ''15'!$A$191</definedName>
    <definedName name="Disclosure6.5" localSheetId="11">'Q4 ''16'!$A$191</definedName>
    <definedName name="Disclosure6.6" localSheetId="8">'Q1 ''16'!$A$198</definedName>
    <definedName name="Disclosure6.6" localSheetId="12">'Q1 ''17'!$A$198</definedName>
    <definedName name="Disclosure6.6" localSheetId="9">'Q2 ''16'!$A$198</definedName>
    <definedName name="Disclosure6.6" localSheetId="6">'Q3 ''15'!$A$193</definedName>
    <definedName name="Disclosure6.6" localSheetId="10">'Q3 ''16'!$A$198</definedName>
    <definedName name="Disclosure6.6" localSheetId="7">'Q4 ''15'!$A$198</definedName>
    <definedName name="Disclosure6.6" localSheetId="11">'Q4 ''16'!$A$198</definedName>
    <definedName name="Disclosure6.7" localSheetId="8">'Q1 ''16'!$A$201</definedName>
    <definedName name="Disclosure6.7" localSheetId="12">'Q1 ''17'!$A$201</definedName>
    <definedName name="Disclosure6.7" localSheetId="9">'Q2 ''16'!$A$201</definedName>
    <definedName name="Disclosure6.7" localSheetId="6">'Q3 ''15'!$A$196</definedName>
    <definedName name="Disclosure6.7" localSheetId="10">'Q3 ''16'!$A$201</definedName>
    <definedName name="Disclosure6.7" localSheetId="7">'Q4 ''15'!$A$201</definedName>
    <definedName name="Disclosure6.7" localSheetId="11">'Q4 ''16'!$A$201</definedName>
    <definedName name="Disclosure6.8" localSheetId="8">'Q1 ''16'!$A$204</definedName>
    <definedName name="Disclosure6.8" localSheetId="12">'Q1 ''17'!$A$204</definedName>
    <definedName name="Disclosure6.8" localSheetId="9">'Q2 ''16'!$A$204</definedName>
    <definedName name="Disclosure6.8" localSheetId="6">'Q3 ''15'!$A$199</definedName>
    <definedName name="Disclosure6.8" localSheetId="10">'Q3 ''16'!$A$204</definedName>
    <definedName name="Disclosure6.8" localSheetId="7">'Q4 ''15'!$A$204</definedName>
    <definedName name="Disclosure6.8" localSheetId="11">'Q4 ''16'!$A$204</definedName>
    <definedName name="Disclosure7.1" localSheetId="8">'Q1 ''16'!$A$207</definedName>
    <definedName name="Disclosure7.1" localSheetId="12">'Q1 ''17'!$A$207</definedName>
    <definedName name="Disclosure7.1" localSheetId="9">'Q2 ''16'!$A$207</definedName>
    <definedName name="Disclosure7.1" localSheetId="6">'Q3 ''15'!$A$202</definedName>
    <definedName name="Disclosure7.1" localSheetId="10">'Q3 ''16'!$A$207</definedName>
    <definedName name="Disclosure7.1" localSheetId="7">'Q4 ''15'!$A$207</definedName>
    <definedName name="Disclosure7.1" localSheetId="11">'Q4 ''16'!$A$207</definedName>
    <definedName name="Disclosure7.2" localSheetId="8">'Q1 ''16'!$A$222</definedName>
    <definedName name="Disclosure7.2" localSheetId="12">'Q1 ''17'!$A$222</definedName>
    <definedName name="Disclosure7.2" localSheetId="9">'Q2 ''16'!$A$222</definedName>
    <definedName name="Disclosure7.2" localSheetId="6">'Q3 ''15'!$A$218</definedName>
    <definedName name="Disclosure7.2" localSheetId="10">'Q3 ''16'!$A$222</definedName>
    <definedName name="Disclosure7.2" localSheetId="7">'Q4 ''15'!$A$222</definedName>
    <definedName name="Disclosure7.2" localSheetId="11">'Q4 ''16'!$A$222</definedName>
    <definedName name="Disclosure7.3" localSheetId="8">'Q1 ''16'!$A$225</definedName>
    <definedName name="Disclosure7.3" localSheetId="12">'Q1 ''17'!$A$225</definedName>
    <definedName name="Disclosure7.3" localSheetId="9">'Q2 ''16'!$A$225</definedName>
    <definedName name="Disclosure7.3" localSheetId="6">'Q3 ''15'!$A$221</definedName>
    <definedName name="Disclosure7.3" localSheetId="10">'Q3 ''16'!$A$225</definedName>
    <definedName name="Disclosure7.3" localSheetId="7">'Q4 ''15'!$A$225</definedName>
    <definedName name="Disclosure7.3" localSheetId="11">'Q4 ''16'!$A$225</definedName>
    <definedName name="PRC_1" localSheetId="8">'Q1 ''16'!$A$400</definedName>
    <definedName name="PRC_1" localSheetId="12">'Q1 ''17'!$A$400</definedName>
    <definedName name="PRC_1" localSheetId="9">'Q2 ''16'!$A$400</definedName>
    <definedName name="PRC_1" localSheetId="6">'Q3 ''15'!$A$396</definedName>
    <definedName name="PRC_1" localSheetId="10">'Q3 ''16'!$A$400</definedName>
    <definedName name="PRC_1" localSheetId="7">'Q4 ''15'!$A$400</definedName>
    <definedName name="PRC_1" localSheetId="11">'Q4 ''16'!$A$400</definedName>
    <definedName name="PRC_2" localSheetId="8">'Q1 ''16'!$A$409</definedName>
    <definedName name="PRC_2" localSheetId="12">'Q1 ''17'!$A$409</definedName>
    <definedName name="PRC_2" localSheetId="9">'Q2 ''16'!$A$409</definedName>
    <definedName name="PRC_2" localSheetId="6">'Q3 ''15'!$A$405</definedName>
    <definedName name="PRC_2" localSheetId="10">'Q3 ''16'!$A$409</definedName>
    <definedName name="PRC_2" localSheetId="7">'Q4 ''15'!$A$409</definedName>
    <definedName name="PRC_2" localSheetId="11">'Q4 ''16'!$A$409</definedName>
    <definedName name="PRC_3" localSheetId="8">'Q1 ''16'!#REF!</definedName>
    <definedName name="PRC_3" localSheetId="12">'Q1 ''17'!#REF!</definedName>
    <definedName name="PRC_3" localSheetId="9">'Q2 ''16'!#REF!</definedName>
    <definedName name="PRC_3" localSheetId="6">'Q3 ''15'!#REF!</definedName>
    <definedName name="PRC_3" localSheetId="10">'Q3 ''16'!#REF!</definedName>
    <definedName name="PRC_3" localSheetId="7">'Q4 ''15'!#REF!</definedName>
    <definedName name="PRC_3" localSheetId="11">'Q4 ''16'!#REF!</definedName>
    <definedName name="_xlnm.Print_Area" localSheetId="21">Difference!$A$1:$J$420</definedName>
    <definedName name="_xlnm.Print_Area" localSheetId="8">'Q1 ''16'!$A$2:$J$421</definedName>
    <definedName name="_xlnm.Print_Area" localSheetId="12">'Q1 ''17'!$A$2:$J$422</definedName>
    <definedName name="_xlnm.Print_Area" localSheetId="16">Q1_18!$A$1:$J$419</definedName>
    <definedName name="_xlnm.Print_Area" localSheetId="20">Q1_19!$A$1:$J$422</definedName>
    <definedName name="_xlnm.Print_Area" localSheetId="5">'Q2 ''15'!$A$2:$J$431</definedName>
    <definedName name="_xlnm.Print_Area" localSheetId="9">'Q2 ''16'!$A$2:$J$422</definedName>
    <definedName name="_xlnm.Print_Area" localSheetId="17">Q2_18!$A$1:$J$419</definedName>
    <definedName name="_xlnm.Print_Area" localSheetId="6">'Q3 ''15'!$A$2:$J$418</definedName>
    <definedName name="_xlnm.Print_Area" localSheetId="10">'Q3 ''16'!$A$2:$J$422</definedName>
    <definedName name="_xlnm.Print_Area" localSheetId="18">Q3_18!$A$1:$J$418</definedName>
    <definedName name="_xlnm.Print_Area" localSheetId="7">'Q4 ''15'!$A$2:$J$422</definedName>
    <definedName name="_xlnm.Print_Area" localSheetId="11">'Q4 ''16'!$A$2:$J$422</definedName>
    <definedName name="_xlnm.Print_Area" localSheetId="15">Q4_17!$A$1:$J$421</definedName>
    <definedName name="_xlnm.Print_Area" localSheetId="19">Q4_18!$A$1:$J$419</definedName>
    <definedName name="_xlnm.Print_Area" localSheetId="4">'Table of Contents-Internal'!$A$1:$E$53</definedName>
    <definedName name="_xlnm.Print_Area" localSheetId="22">Template!$A$1:$J$420</definedName>
    <definedName name="_xlnm.Print_Titles" localSheetId="8">'Q1 ''16'!$2:$3</definedName>
    <definedName name="_xlnm.Print_Titles" localSheetId="12">'Q1 ''17'!$2:$3</definedName>
    <definedName name="_xlnm.Print_Titles" localSheetId="20">Q1_19!$1:$3</definedName>
    <definedName name="_xlnm.Print_Titles" localSheetId="5">'Q2 ''15'!$2:$3</definedName>
    <definedName name="_xlnm.Print_Titles" localSheetId="9">'Q2 ''16'!$2:$3</definedName>
    <definedName name="_xlnm.Print_Titles" localSheetId="6">'Q3 ''15'!$2:$3</definedName>
    <definedName name="_xlnm.Print_Titles" localSheetId="10">'Q3 ''16'!$2:$3</definedName>
    <definedName name="_xlnm.Print_Titles" localSheetId="7">'Q4 ''15'!$2:$3</definedName>
    <definedName name="_xlnm.Print_Titles" localSheetId="11">'Q4 ''16'!$2:$3</definedName>
    <definedName name="_xlnm.Print_Titles" localSheetId="4">'Table of Contents-Internal'!$1:$4</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5" i="30" l="1"/>
  <c r="I5" i="30"/>
  <c r="I413" i="33" l="1"/>
  <c r="H413" i="33"/>
  <c r="G413" i="33"/>
  <c r="I419" i="30" l="1"/>
  <c r="H419" i="30"/>
  <c r="G419" i="30"/>
  <c r="I418" i="30"/>
  <c r="H418" i="30"/>
  <c r="G418" i="30"/>
  <c r="I417" i="30"/>
  <c r="I416" i="30"/>
  <c r="H416" i="30"/>
  <c r="I415" i="30"/>
  <c r="G414" i="30"/>
  <c r="I412" i="30"/>
  <c r="I411" i="30"/>
  <c r="H411" i="30"/>
  <c r="G411" i="30"/>
  <c r="I407" i="30"/>
  <c r="H407" i="30"/>
  <c r="G407" i="30"/>
  <c r="I406" i="30"/>
  <c r="H406" i="30"/>
  <c r="G406" i="30"/>
  <c r="I405" i="30"/>
  <c r="H405" i="30"/>
  <c r="G405" i="30"/>
  <c r="I404" i="30"/>
  <c r="H404" i="30"/>
  <c r="G404" i="30"/>
  <c r="I403" i="30"/>
  <c r="H403" i="30"/>
  <c r="G403" i="30"/>
  <c r="I402" i="30"/>
  <c r="H402" i="30"/>
  <c r="G402" i="30"/>
  <c r="I401" i="30"/>
  <c r="H401" i="30"/>
  <c r="G401" i="30"/>
  <c r="I394" i="30"/>
  <c r="H394" i="30"/>
  <c r="G394" i="30"/>
  <c r="I391" i="30"/>
  <c r="I390" i="30"/>
  <c r="H390" i="30"/>
  <c r="G390" i="30"/>
  <c r="I389" i="30"/>
  <c r="I388" i="30"/>
  <c r="H388" i="30"/>
  <c r="G388" i="30"/>
  <c r="G385" i="30"/>
  <c r="G384" i="30"/>
  <c r="I359" i="30"/>
  <c r="I350" i="30"/>
  <c r="H350" i="30"/>
  <c r="G350" i="30"/>
  <c r="I349" i="30"/>
  <c r="H349" i="30"/>
  <c r="G349" i="30"/>
  <c r="I348" i="30"/>
  <c r="H348" i="30"/>
  <c r="G348" i="30"/>
  <c r="I347" i="30"/>
  <c r="H347" i="30"/>
  <c r="G347" i="30"/>
  <c r="I342" i="30"/>
  <c r="H342" i="30"/>
  <c r="G342" i="30"/>
  <c r="I341" i="30"/>
  <c r="H341" i="30"/>
  <c r="G341" i="30"/>
  <c r="I340" i="30"/>
  <c r="H340" i="30"/>
  <c r="G340" i="30"/>
  <c r="I339" i="30"/>
  <c r="H339" i="30"/>
  <c r="G339" i="30"/>
  <c r="I334" i="30"/>
  <c r="H334" i="30"/>
  <c r="G334" i="30"/>
  <c r="I333" i="30"/>
  <c r="H333" i="30"/>
  <c r="G333" i="30"/>
  <c r="I332" i="30"/>
  <c r="H332" i="30"/>
  <c r="G332" i="30"/>
  <c r="I331" i="30"/>
  <c r="H331" i="30"/>
  <c r="G331" i="30"/>
  <c r="I330" i="30"/>
  <c r="H330" i="30"/>
  <c r="G330" i="30"/>
  <c r="I329" i="30"/>
  <c r="H329" i="30"/>
  <c r="G329" i="30"/>
  <c r="I328" i="30"/>
  <c r="H328" i="30"/>
  <c r="G328" i="30"/>
  <c r="I327" i="30"/>
  <c r="H327" i="30"/>
  <c r="G327" i="30"/>
  <c r="I326" i="30"/>
  <c r="H326" i="30"/>
  <c r="G326" i="30"/>
  <c r="G320" i="30"/>
  <c r="G317" i="30"/>
  <c r="I314" i="30"/>
  <c r="H314" i="30"/>
  <c r="G314" i="30"/>
  <c r="I291" i="30"/>
  <c r="H291" i="30"/>
  <c r="G291" i="30"/>
  <c r="I290" i="30"/>
  <c r="H290" i="30"/>
  <c r="G290" i="30"/>
  <c r="I289" i="30"/>
  <c r="H289" i="30"/>
  <c r="G289" i="30"/>
  <c r="I288" i="30"/>
  <c r="H288" i="30"/>
  <c r="G288" i="30"/>
  <c r="I287" i="30"/>
  <c r="H287" i="30"/>
  <c r="G287" i="30"/>
  <c r="I286" i="30"/>
  <c r="H286" i="30"/>
  <c r="G286" i="30"/>
  <c r="I285" i="30"/>
  <c r="H285" i="30"/>
  <c r="G285" i="30"/>
  <c r="I284" i="30"/>
  <c r="H284" i="30"/>
  <c r="G284" i="30"/>
  <c r="I283" i="30"/>
  <c r="H283" i="30"/>
  <c r="G283" i="30"/>
  <c r="I282" i="30"/>
  <c r="H282" i="30"/>
  <c r="G282" i="30"/>
  <c r="I281" i="30"/>
  <c r="H281" i="30"/>
  <c r="G281" i="30"/>
  <c r="I280" i="30"/>
  <c r="H280" i="30"/>
  <c r="G280" i="30"/>
  <c r="I279" i="30"/>
  <c r="H279" i="30"/>
  <c r="G279" i="30"/>
  <c r="I278" i="30"/>
  <c r="H278" i="30"/>
  <c r="G278" i="30"/>
  <c r="I277" i="30"/>
  <c r="H277" i="30"/>
  <c r="G277" i="30"/>
  <c r="I276" i="30"/>
  <c r="H276" i="30"/>
  <c r="G276" i="30"/>
  <c r="I272" i="30"/>
  <c r="H272" i="30"/>
  <c r="G272" i="30"/>
  <c r="I268" i="30"/>
  <c r="I263" i="30"/>
  <c r="G263" i="30"/>
  <c r="I262" i="30"/>
  <c r="G262" i="30"/>
  <c r="I261" i="30"/>
  <c r="G261" i="30"/>
  <c r="I260" i="30"/>
  <c r="G260" i="30"/>
  <c r="I259" i="30"/>
  <c r="G259" i="30"/>
  <c r="I256" i="30"/>
  <c r="G256" i="30"/>
  <c r="I255" i="30"/>
  <c r="G255" i="30"/>
  <c r="I252" i="30"/>
  <c r="H252" i="30"/>
  <c r="G252" i="30"/>
  <c r="I238" i="30"/>
  <c r="H238" i="30"/>
  <c r="G238" i="30"/>
  <c r="I233" i="30"/>
  <c r="H233" i="30"/>
  <c r="G233" i="30"/>
  <c r="I229" i="30"/>
  <c r="H229" i="30"/>
  <c r="G229" i="30"/>
  <c r="I228" i="30"/>
  <c r="H228" i="30"/>
  <c r="G228" i="30"/>
  <c r="I226" i="30"/>
  <c r="H226" i="30"/>
  <c r="G226" i="30"/>
  <c r="I218" i="30"/>
  <c r="H218" i="30"/>
  <c r="G218" i="30"/>
  <c r="I217" i="30"/>
  <c r="H217" i="30"/>
  <c r="G217" i="30"/>
  <c r="I215" i="30"/>
  <c r="H215" i="30"/>
  <c r="H214" i="30"/>
  <c r="I213" i="30"/>
  <c r="H213" i="30"/>
  <c r="G213" i="30"/>
  <c r="I212" i="30"/>
  <c r="H212" i="30"/>
  <c r="G212" i="30"/>
  <c r="I211" i="30"/>
  <c r="H211" i="30"/>
  <c r="G211" i="30"/>
  <c r="I209" i="30"/>
  <c r="H209" i="30"/>
  <c r="G209" i="30"/>
  <c r="I205" i="30"/>
  <c r="H205" i="30"/>
  <c r="G205" i="30"/>
  <c r="I202" i="30"/>
  <c r="H202" i="30"/>
  <c r="G202" i="30"/>
  <c r="I199" i="30"/>
  <c r="H199" i="30"/>
  <c r="G199" i="30"/>
  <c r="I196" i="30"/>
  <c r="H196" i="30"/>
  <c r="G196" i="30"/>
  <c r="I195" i="30"/>
  <c r="H195" i="30"/>
  <c r="G195" i="30"/>
  <c r="I194" i="30"/>
  <c r="H194" i="30"/>
  <c r="G194" i="30"/>
  <c r="I193" i="30"/>
  <c r="H193" i="30"/>
  <c r="G193" i="30"/>
  <c r="I192" i="30"/>
  <c r="H192" i="30"/>
  <c r="G192" i="30"/>
  <c r="I89" i="30"/>
  <c r="H89" i="30"/>
  <c r="G89" i="30"/>
  <c r="I86" i="30"/>
  <c r="H86" i="30"/>
  <c r="G86" i="30"/>
  <c r="H83" i="30"/>
  <c r="G83" i="30"/>
  <c r="H82" i="30"/>
  <c r="G82" i="30"/>
  <c r="G81" i="30"/>
  <c r="I78" i="30"/>
  <c r="H78" i="30"/>
  <c r="G78" i="30"/>
  <c r="I69" i="30"/>
  <c r="H69" i="30"/>
  <c r="G69" i="30"/>
  <c r="I68" i="30"/>
  <c r="H68" i="30"/>
  <c r="G68" i="30"/>
  <c r="I67" i="30"/>
  <c r="H67" i="30"/>
  <c r="G67" i="30"/>
  <c r="I65" i="30"/>
  <c r="H65" i="30"/>
  <c r="G65" i="30"/>
  <c r="I64" i="30"/>
  <c r="H64" i="30"/>
  <c r="G64" i="30"/>
  <c r="I63" i="30"/>
  <c r="H63" i="30"/>
  <c r="G63" i="30"/>
  <c r="I62" i="30"/>
  <c r="H62" i="30"/>
  <c r="G62" i="30"/>
  <c r="I61" i="30"/>
  <c r="H61" i="30"/>
  <c r="G61" i="30"/>
  <c r="I60" i="30"/>
  <c r="H60" i="30"/>
  <c r="G60" i="30"/>
  <c r="I59" i="30"/>
  <c r="H59" i="30"/>
  <c r="G59" i="30"/>
  <c r="I58" i="30"/>
  <c r="H58" i="30"/>
  <c r="G58" i="30"/>
  <c r="I57" i="30"/>
  <c r="H57" i="30"/>
  <c r="G57" i="30"/>
  <c r="I56" i="30"/>
  <c r="H56" i="30"/>
  <c r="G56" i="30"/>
  <c r="I52" i="30"/>
  <c r="H52" i="30"/>
  <c r="G52" i="30"/>
  <c r="I51" i="30"/>
  <c r="H51" i="30"/>
  <c r="G51" i="30"/>
  <c r="I50" i="30"/>
  <c r="H50" i="30"/>
  <c r="G50" i="30"/>
  <c r="I49" i="30"/>
  <c r="H49" i="30"/>
  <c r="G49" i="30"/>
  <c r="I48" i="30"/>
  <c r="H48" i="30"/>
  <c r="G48" i="30"/>
  <c r="I47" i="30"/>
  <c r="H47" i="30"/>
  <c r="G47" i="30"/>
  <c r="I46" i="30"/>
  <c r="H46" i="30"/>
  <c r="G46" i="30"/>
  <c r="I45" i="30"/>
  <c r="H45" i="30"/>
  <c r="G45" i="30"/>
  <c r="I44" i="30"/>
  <c r="H44" i="30"/>
  <c r="G44" i="30"/>
  <c r="I43" i="30"/>
  <c r="H43" i="30"/>
  <c r="G43" i="30"/>
  <c r="I42" i="30"/>
  <c r="H42" i="30"/>
  <c r="G42" i="30"/>
  <c r="I41" i="30"/>
  <c r="H41" i="30"/>
  <c r="G41" i="30"/>
  <c r="I40" i="30"/>
  <c r="H40" i="30"/>
  <c r="G40" i="30"/>
  <c r="I39" i="30"/>
  <c r="H39" i="30"/>
  <c r="G39" i="30"/>
  <c r="I38" i="30"/>
  <c r="H38" i="30"/>
  <c r="G38" i="30"/>
  <c r="I37" i="30"/>
  <c r="H37" i="30"/>
  <c r="G37" i="30"/>
  <c r="I36" i="30"/>
  <c r="H36" i="30"/>
  <c r="G36" i="30"/>
  <c r="I35" i="30"/>
  <c r="H35" i="30"/>
  <c r="G35" i="30"/>
  <c r="I34" i="30"/>
  <c r="H34" i="30"/>
  <c r="G34" i="30"/>
  <c r="I33" i="30"/>
  <c r="H33" i="30"/>
  <c r="G33" i="30"/>
  <c r="I32" i="30"/>
  <c r="H32" i="30"/>
  <c r="G32" i="30"/>
  <c r="I31" i="30"/>
  <c r="H31" i="30"/>
  <c r="G31" i="30"/>
  <c r="I30" i="30"/>
  <c r="H30" i="30"/>
  <c r="G30" i="30"/>
  <c r="I29" i="30"/>
  <c r="H29" i="30"/>
  <c r="G29" i="30"/>
  <c r="I27" i="30"/>
  <c r="H27" i="30"/>
  <c r="G27" i="30"/>
  <c r="I26" i="30"/>
  <c r="H26" i="30"/>
  <c r="G26" i="30"/>
  <c r="I25" i="30"/>
  <c r="H25" i="30"/>
  <c r="G25" i="30"/>
  <c r="I24" i="30"/>
  <c r="H24" i="30"/>
  <c r="G24" i="30"/>
  <c r="I23" i="30"/>
  <c r="H23" i="30"/>
  <c r="I22" i="30"/>
  <c r="H22" i="30"/>
  <c r="I21" i="30"/>
  <c r="H21" i="30"/>
  <c r="G21" i="30"/>
  <c r="I20" i="30"/>
  <c r="H20" i="30"/>
  <c r="G20" i="30"/>
  <c r="G17" i="30"/>
  <c r="I9" i="30"/>
  <c r="H9" i="30"/>
  <c r="G9" i="30"/>
  <c r="J8" i="30"/>
  <c r="I8" i="30"/>
  <c r="H8" i="30"/>
  <c r="G8" i="30"/>
  <c r="J5" i="30"/>
  <c r="I410" i="38"/>
  <c r="H410" i="38"/>
  <c r="G410" i="38"/>
  <c r="G333" i="37"/>
  <c r="G332" i="37"/>
  <c r="H193" i="37"/>
  <c r="H410" i="30" l="1"/>
  <c r="I410" i="35"/>
  <c r="I410" i="30" s="1"/>
  <c r="H410" i="35"/>
  <c r="G410" i="35"/>
  <c r="G410" i="30" s="1"/>
  <c r="I410" i="31"/>
  <c r="H410" i="31"/>
  <c r="G410" i="31"/>
  <c r="H193" i="31"/>
  <c r="I410" i="29"/>
  <c r="H410" i="29"/>
  <c r="G410" i="29"/>
  <c r="G332" i="29"/>
  <c r="G331" i="29"/>
  <c r="I410" i="28"/>
  <c r="H410" i="28"/>
  <c r="G410" i="28"/>
  <c r="G5" i="28"/>
  <c r="I410" i="27"/>
  <c r="H410" i="27"/>
  <c r="G410" i="27"/>
  <c r="H193" i="27"/>
  <c r="G5" i="27"/>
  <c r="I410" i="21"/>
  <c r="H410" i="21"/>
  <c r="G410" i="21"/>
  <c r="L400" i="21"/>
  <c r="L396" i="21"/>
  <c r="L393" i="21"/>
  <c r="L387" i="21"/>
  <c r="L383" i="21"/>
  <c r="L380" i="21"/>
  <c r="L377" i="21"/>
  <c r="L372" i="21"/>
  <c r="L369" i="21"/>
  <c r="L366" i="21"/>
  <c r="L363" i="21"/>
  <c r="L357" i="21"/>
  <c r="L352" i="21"/>
  <c r="L344" i="21"/>
  <c r="L336" i="21"/>
  <c r="L325" i="21"/>
  <c r="L322" i="21"/>
  <c r="L319" i="21"/>
  <c r="L316" i="21"/>
  <c r="L313" i="21"/>
  <c r="L297" i="21"/>
  <c r="L275" i="21"/>
  <c r="L271" i="21"/>
  <c r="L267" i="21"/>
  <c r="L258" i="21"/>
  <c r="L254" i="21"/>
  <c r="L248" i="21"/>
  <c r="L242" i="21"/>
  <c r="L237" i="21"/>
  <c r="L232" i="21"/>
  <c r="L225" i="21"/>
  <c r="L222" i="21"/>
  <c r="L207" i="21"/>
  <c r="L204" i="21"/>
  <c r="L201" i="21"/>
  <c r="L198" i="21"/>
  <c r="L191" i="21"/>
  <c r="L188" i="21"/>
  <c r="L185" i="21"/>
  <c r="L91" i="21"/>
  <c r="L85" i="21"/>
  <c r="L77" i="21"/>
  <c r="L74" i="21"/>
  <c r="L71" i="21"/>
  <c r="L54" i="21"/>
  <c r="L19" i="21"/>
  <c r="L16" i="21"/>
  <c r="G5" i="21"/>
  <c r="L4" i="21" s="1"/>
  <c r="I410" i="20"/>
  <c r="H410" i="20"/>
  <c r="G410" i="20"/>
  <c r="L400" i="20"/>
  <c r="L396" i="20"/>
  <c r="L393" i="20"/>
  <c r="L387" i="20"/>
  <c r="L383" i="20"/>
  <c r="L380" i="20"/>
  <c r="L377" i="20"/>
  <c r="L372" i="20"/>
  <c r="L369" i="20"/>
  <c r="L366" i="20"/>
  <c r="L363" i="20"/>
  <c r="L357" i="20"/>
  <c r="L352" i="20"/>
  <c r="L344" i="20"/>
  <c r="L336" i="20"/>
  <c r="L325" i="20"/>
  <c r="L322" i="20"/>
  <c r="L319" i="20"/>
  <c r="L316" i="20"/>
  <c r="L313" i="20"/>
  <c r="L297" i="20"/>
  <c r="L275" i="20"/>
  <c r="L271" i="20"/>
  <c r="L267" i="20"/>
  <c r="L258" i="20"/>
  <c r="L254" i="20"/>
  <c r="L248" i="20"/>
  <c r="L242" i="20"/>
  <c r="L237" i="20"/>
  <c r="L232" i="20"/>
  <c r="L225" i="20"/>
  <c r="L222" i="20"/>
  <c r="L207" i="20"/>
  <c r="L204" i="20"/>
  <c r="L201" i="20"/>
  <c r="L198" i="20"/>
  <c r="L191" i="20"/>
  <c r="L188" i="20"/>
  <c r="L185" i="20"/>
  <c r="L91" i="20"/>
  <c r="L85" i="20"/>
  <c r="L77" i="20"/>
  <c r="L74" i="20"/>
  <c r="L71" i="20"/>
  <c r="L54" i="20"/>
  <c r="L19" i="20"/>
  <c r="L16" i="20"/>
  <c r="L4" i="20"/>
  <c r="I410" i="18"/>
  <c r="H410" i="18"/>
  <c r="L409" i="18" s="1"/>
  <c r="G410" i="18"/>
  <c r="L400" i="18"/>
  <c r="L396" i="18"/>
  <c r="L393" i="18"/>
  <c r="I391" i="18"/>
  <c r="I390" i="18"/>
  <c r="L387" i="18" s="1"/>
  <c r="L383" i="18"/>
  <c r="L380" i="18"/>
  <c r="L377" i="18"/>
  <c r="L372" i="18"/>
  <c r="L369" i="18"/>
  <c r="L366" i="18"/>
  <c r="L363" i="18"/>
  <c r="L357" i="18"/>
  <c r="L352" i="18"/>
  <c r="L344" i="18"/>
  <c r="L336" i="18"/>
  <c r="L325" i="18"/>
  <c r="L322" i="18"/>
  <c r="L319" i="18"/>
  <c r="L316" i="18"/>
  <c r="L313" i="18"/>
  <c r="L297" i="18"/>
  <c r="L275" i="18"/>
  <c r="L271" i="18"/>
  <c r="L267" i="18"/>
  <c r="L258" i="18"/>
  <c r="L254" i="18"/>
  <c r="L248" i="18"/>
  <c r="L242" i="18"/>
  <c r="L237" i="18"/>
  <c r="L232" i="18"/>
  <c r="L225" i="18"/>
  <c r="L222" i="18"/>
  <c r="L207" i="18"/>
  <c r="L204" i="18"/>
  <c r="L201" i="18"/>
  <c r="L198" i="18"/>
  <c r="L191" i="18"/>
  <c r="L188" i="18"/>
  <c r="L185" i="18"/>
  <c r="L91" i="18"/>
  <c r="L85" i="18"/>
  <c r="L77" i="18"/>
  <c r="L74" i="18"/>
  <c r="L71" i="18"/>
  <c r="L54" i="18"/>
  <c r="L19" i="18"/>
  <c r="L16" i="18"/>
  <c r="G5" i="18"/>
  <c r="L4" i="18" s="1"/>
  <c r="I410" i="17"/>
  <c r="H410" i="17"/>
  <c r="G410" i="17"/>
  <c r="L400" i="17"/>
  <c r="L396" i="17"/>
  <c r="L393" i="17"/>
  <c r="L387" i="17"/>
  <c r="L383" i="17"/>
  <c r="L380" i="17"/>
  <c r="L377" i="17"/>
  <c r="L372" i="17"/>
  <c r="L369" i="17"/>
  <c r="L366" i="17"/>
  <c r="L363" i="17"/>
  <c r="L357" i="17"/>
  <c r="L352" i="17"/>
  <c r="L344" i="17"/>
  <c r="L336" i="17"/>
  <c r="L325" i="17"/>
  <c r="L322" i="17"/>
  <c r="L319" i="17"/>
  <c r="L316" i="17"/>
  <c r="L313" i="17"/>
  <c r="L297" i="17"/>
  <c r="L275" i="17"/>
  <c r="L271" i="17"/>
  <c r="L267" i="17"/>
  <c r="L258" i="17"/>
  <c r="L254" i="17"/>
  <c r="L248" i="17"/>
  <c r="L242" i="17"/>
  <c r="L237" i="17"/>
  <c r="L232" i="17"/>
  <c r="L225" i="17"/>
  <c r="L222" i="17"/>
  <c r="L207" i="17"/>
  <c r="L204" i="17"/>
  <c r="L201" i="17"/>
  <c r="L198" i="17"/>
  <c r="L191" i="17"/>
  <c r="L188" i="17"/>
  <c r="L185" i="17"/>
  <c r="L91" i="17"/>
  <c r="L85" i="17"/>
  <c r="L77" i="17"/>
  <c r="L74" i="17"/>
  <c r="L71" i="17"/>
  <c r="L54" i="17"/>
  <c r="L19" i="17"/>
  <c r="L16" i="17"/>
  <c r="L4" i="17"/>
  <c r="I420" i="16"/>
  <c r="H420" i="16"/>
  <c r="G420" i="16"/>
  <c r="I419" i="16"/>
  <c r="H419" i="16"/>
  <c r="G419" i="16"/>
  <c r="I418" i="16"/>
  <c r="I417" i="16"/>
  <c r="I416" i="16"/>
  <c r="I410" i="16" s="1"/>
  <c r="H415" i="16"/>
  <c r="G414" i="16"/>
  <c r="G413" i="16"/>
  <c r="H412" i="16"/>
  <c r="G412" i="16"/>
  <c r="I411" i="16"/>
  <c r="H411" i="16"/>
  <c r="H410" i="16" s="1"/>
  <c r="G411" i="16"/>
  <c r="I407" i="16"/>
  <c r="H407" i="16"/>
  <c r="G407" i="16"/>
  <c r="I401" i="16"/>
  <c r="H401" i="16"/>
  <c r="G401" i="16"/>
  <c r="L396" i="16"/>
  <c r="L393" i="16"/>
  <c r="I391" i="16"/>
  <c r="I390" i="16"/>
  <c r="G390" i="16"/>
  <c r="G388" i="16"/>
  <c r="L383" i="16"/>
  <c r="L380" i="16"/>
  <c r="L377" i="16"/>
  <c r="L372" i="16"/>
  <c r="L369" i="16"/>
  <c r="L366" i="16"/>
  <c r="L363" i="16"/>
  <c r="L357" i="16"/>
  <c r="L352" i="16"/>
  <c r="L344" i="16"/>
  <c r="L336" i="16"/>
  <c r="L325" i="16"/>
  <c r="L322" i="16"/>
  <c r="L319" i="16"/>
  <c r="L316" i="16"/>
  <c r="L313" i="16"/>
  <c r="L297" i="16"/>
  <c r="L275" i="16"/>
  <c r="L271" i="16"/>
  <c r="L267" i="16"/>
  <c r="L258" i="16"/>
  <c r="L254" i="16"/>
  <c r="L248" i="16"/>
  <c r="L242" i="16"/>
  <c r="L237" i="16"/>
  <c r="L232" i="16"/>
  <c r="L225" i="16"/>
  <c r="L222" i="16"/>
  <c r="L207" i="16"/>
  <c r="L204" i="16"/>
  <c r="L201" i="16"/>
  <c r="L198" i="16"/>
  <c r="L191" i="16"/>
  <c r="L188" i="16"/>
  <c r="L185" i="16"/>
  <c r="L91" i="16"/>
  <c r="L85" i="16"/>
  <c r="L77" i="16"/>
  <c r="L74" i="16"/>
  <c r="L71" i="16"/>
  <c r="L54" i="16"/>
  <c r="L19" i="16"/>
  <c r="L16" i="16"/>
  <c r="L4" i="16"/>
  <c r="L409" i="15"/>
  <c r="I407" i="15"/>
  <c r="H407" i="15"/>
  <c r="G407" i="15"/>
  <c r="I401" i="15"/>
  <c r="H401" i="15"/>
  <c r="G401" i="15"/>
  <c r="L396" i="15"/>
  <c r="L393" i="15"/>
  <c r="I391" i="15"/>
  <c r="I390" i="15"/>
  <c r="L387" i="15" s="1"/>
  <c r="G390" i="15"/>
  <c r="L383" i="15"/>
  <c r="L380" i="15"/>
  <c r="L377" i="15"/>
  <c r="L372" i="15"/>
  <c r="L369" i="15"/>
  <c r="L366" i="15"/>
  <c r="L363" i="15"/>
  <c r="L357" i="15"/>
  <c r="L352" i="15"/>
  <c r="L344" i="15"/>
  <c r="L336" i="15"/>
  <c r="L325" i="15"/>
  <c r="L322" i="15"/>
  <c r="L319" i="15"/>
  <c r="L316" i="15"/>
  <c r="L313" i="15"/>
  <c r="L297" i="15"/>
  <c r="L275" i="15"/>
  <c r="L271" i="15"/>
  <c r="L267" i="15"/>
  <c r="L258" i="15"/>
  <c r="L254" i="15"/>
  <c r="L248" i="15"/>
  <c r="L242" i="15"/>
  <c r="L237" i="15"/>
  <c r="L232" i="15"/>
  <c r="L225" i="15"/>
  <c r="L222" i="15"/>
  <c r="L207" i="15"/>
  <c r="L204" i="15"/>
  <c r="L201" i="15"/>
  <c r="L198" i="15"/>
  <c r="L191" i="15"/>
  <c r="L188" i="15"/>
  <c r="L185" i="15"/>
  <c r="L91" i="15"/>
  <c r="L85" i="15"/>
  <c r="L77" i="15"/>
  <c r="L74" i="15"/>
  <c r="L71" i="15"/>
  <c r="L54" i="15"/>
  <c r="L19" i="15"/>
  <c r="L16" i="15"/>
  <c r="G5" i="15"/>
  <c r="L4" i="15" s="1"/>
  <c r="L409" i="14"/>
  <c r="L400" i="14"/>
  <c r="L396" i="14"/>
  <c r="L393" i="14"/>
  <c r="L387" i="14"/>
  <c r="L383" i="14"/>
  <c r="L380" i="14"/>
  <c r="L377" i="14"/>
  <c r="L372" i="14"/>
  <c r="L369" i="14"/>
  <c r="L366" i="14"/>
  <c r="L363" i="14"/>
  <c r="L357" i="14"/>
  <c r="L352" i="14"/>
  <c r="L344" i="14"/>
  <c r="L336" i="14"/>
  <c r="L325" i="14"/>
  <c r="L322" i="14"/>
  <c r="L319" i="14"/>
  <c r="L316" i="14"/>
  <c r="L313" i="14"/>
  <c r="L297" i="14"/>
  <c r="L275" i="14"/>
  <c r="L271" i="14"/>
  <c r="L267" i="14"/>
  <c r="L258" i="14"/>
  <c r="L254" i="14"/>
  <c r="L248" i="14"/>
  <c r="L242" i="14"/>
  <c r="L237" i="14"/>
  <c r="L232" i="14"/>
  <c r="L225" i="14"/>
  <c r="L222" i="14"/>
  <c r="L207" i="14"/>
  <c r="L204" i="14"/>
  <c r="L201" i="14"/>
  <c r="L198" i="14"/>
  <c r="L191" i="14"/>
  <c r="L188" i="14"/>
  <c r="L185" i="14"/>
  <c r="L91" i="14"/>
  <c r="L85" i="14"/>
  <c r="L77" i="14"/>
  <c r="L74" i="14"/>
  <c r="L71" i="14"/>
  <c r="L54" i="14"/>
  <c r="L19" i="14"/>
  <c r="L16" i="14"/>
  <c r="L4" i="14"/>
  <c r="I406" i="7"/>
  <c r="H406" i="7"/>
  <c r="L405" i="7" s="1"/>
  <c r="G406" i="7"/>
  <c r="I403" i="7"/>
  <c r="H403" i="7"/>
  <c r="G403" i="7"/>
  <c r="I397" i="7"/>
  <c r="H397" i="7"/>
  <c r="G397" i="7"/>
  <c r="L392" i="7"/>
  <c r="L389" i="7"/>
  <c r="M387" i="7"/>
  <c r="I387" i="7"/>
  <c r="I386" i="7"/>
  <c r="L379" i="7"/>
  <c r="L376" i="7"/>
  <c r="L373" i="7"/>
  <c r="L368" i="7"/>
  <c r="L365" i="7"/>
  <c r="L362" i="7"/>
  <c r="L359" i="7"/>
  <c r="L353" i="7"/>
  <c r="L348" i="7"/>
  <c r="L340" i="7"/>
  <c r="L332" i="7"/>
  <c r="L321" i="7"/>
  <c r="L318" i="7"/>
  <c r="L315" i="7"/>
  <c r="L312" i="7"/>
  <c r="L309" i="7"/>
  <c r="L293" i="7"/>
  <c r="L271" i="7"/>
  <c r="L267" i="7"/>
  <c r="L263" i="7"/>
  <c r="L254" i="7"/>
  <c r="L250" i="7"/>
  <c r="L244" i="7"/>
  <c r="L238" i="7"/>
  <c r="L233" i="7"/>
  <c r="L228" i="7"/>
  <c r="L221" i="7"/>
  <c r="L218" i="7"/>
  <c r="L202" i="7"/>
  <c r="L199" i="7"/>
  <c r="L196" i="7"/>
  <c r="L193" i="7"/>
  <c r="L186" i="7"/>
  <c r="L183" i="7"/>
  <c r="L180" i="7"/>
  <c r="L86" i="7"/>
  <c r="L80" i="7"/>
  <c r="L72" i="7"/>
  <c r="L69" i="7"/>
  <c r="L66" i="7"/>
  <c r="L50" i="7"/>
  <c r="L19" i="7"/>
  <c r="L16" i="7"/>
  <c r="L4" i="7"/>
  <c r="L418" i="3"/>
  <c r="I406" i="3"/>
  <c r="H406" i="3"/>
  <c r="G406" i="3"/>
  <c r="L405" i="3"/>
  <c r="L396" i="3"/>
  <c r="L392" i="3"/>
  <c r="L389" i="3"/>
  <c r="L383" i="3"/>
  <c r="L379" i="3"/>
  <c r="L376" i="3"/>
  <c r="L373" i="3"/>
  <c r="L368" i="3"/>
  <c r="L365" i="3"/>
  <c r="L362" i="3"/>
  <c r="L359" i="3"/>
  <c r="L353" i="3"/>
  <c r="L348" i="3"/>
  <c r="L340" i="3"/>
  <c r="L332" i="3"/>
  <c r="L321" i="3"/>
  <c r="L318" i="3"/>
  <c r="L315" i="3"/>
  <c r="L312" i="3"/>
  <c r="L309" i="3"/>
  <c r="L293" i="3"/>
  <c r="L271" i="3"/>
  <c r="L267" i="3"/>
  <c r="L263" i="3"/>
  <c r="L254" i="3"/>
  <c r="L250" i="3"/>
  <c r="L244" i="3"/>
  <c r="L238" i="3"/>
  <c r="L233" i="3"/>
  <c r="L228" i="3"/>
  <c r="L221" i="3"/>
  <c r="L218" i="3"/>
  <c r="L202" i="3"/>
  <c r="L199" i="3"/>
  <c r="L196" i="3"/>
  <c r="L193" i="3"/>
  <c r="L186" i="3"/>
  <c r="L183" i="3"/>
  <c r="L180" i="3"/>
  <c r="L86" i="3"/>
  <c r="L80" i="3"/>
  <c r="L72" i="3"/>
  <c r="L69" i="3"/>
  <c r="L66" i="3"/>
  <c r="L50" i="3"/>
  <c r="L19" i="3"/>
  <c r="L16" i="3"/>
  <c r="L4" i="3"/>
  <c r="I410" i="19"/>
  <c r="H410" i="19"/>
  <c r="G410" i="19"/>
  <c r="L400" i="19"/>
  <c r="L396" i="19"/>
  <c r="L393" i="19"/>
  <c r="L387" i="19"/>
  <c r="L383" i="19"/>
  <c r="L380" i="19"/>
  <c r="L377" i="19"/>
  <c r="L372" i="19"/>
  <c r="L369" i="19"/>
  <c r="L366" i="19"/>
  <c r="L363" i="19"/>
  <c r="L357" i="19"/>
  <c r="L352" i="19"/>
  <c r="L344" i="19"/>
  <c r="L336" i="19"/>
  <c r="L325" i="19"/>
  <c r="L322" i="19"/>
  <c r="L319" i="19"/>
  <c r="L316" i="19"/>
  <c r="L313" i="19"/>
  <c r="L297" i="19"/>
  <c r="L275" i="19"/>
  <c r="L271" i="19"/>
  <c r="L267" i="19"/>
  <c r="L258" i="19"/>
  <c r="L254" i="19"/>
  <c r="L248" i="19"/>
  <c r="L242" i="19"/>
  <c r="L237" i="19"/>
  <c r="L232" i="19"/>
  <c r="L225" i="19"/>
  <c r="L222" i="19"/>
  <c r="L207" i="19"/>
  <c r="L204" i="19"/>
  <c r="L201" i="19"/>
  <c r="L198" i="19"/>
  <c r="L191" i="19"/>
  <c r="L188" i="19"/>
  <c r="L185" i="19"/>
  <c r="L91" i="19"/>
  <c r="L85" i="19"/>
  <c r="L77" i="19"/>
  <c r="L74" i="19"/>
  <c r="L71" i="19"/>
  <c r="L54" i="19"/>
  <c r="L19" i="19"/>
  <c r="L16" i="19"/>
  <c r="L4" i="19"/>
  <c r="L387" i="16" l="1"/>
  <c r="L409" i="19"/>
  <c r="L409" i="21"/>
  <c r="G410" i="16"/>
  <c r="L409" i="16" s="1"/>
  <c r="L396" i="7"/>
  <c r="L400" i="16"/>
  <c r="L409" i="17"/>
  <c r="L383" i="7"/>
  <c r="L400" i="15"/>
  <c r="L409" i="20"/>
</calcChain>
</file>

<file path=xl/sharedStrings.xml><?xml version="1.0" encoding="utf-8"?>
<sst xmlns="http://schemas.openxmlformats.org/spreadsheetml/2006/main" count="32634" uniqueCount="845">
  <si>
    <t>State whether the CCP is subject to a minimum “Cover 1” or “Cover 2” requirement in relation to total pre-funded default resources.</t>
  </si>
  <si>
    <t>For each clearing service, state the number of business days within which the CCP assumes it will close out the default when calculating credit exposures that would potentially need to be covered by the default fund.</t>
  </si>
  <si>
    <t>Assets eligible as initial margin, and the respective haircuts applied</t>
  </si>
  <si>
    <t>Initial Margin rates on individual contracts, where the CCP sets such rates</t>
  </si>
  <si>
    <t>Type of initial margin model used (e.g. portfolio simulation or risk aggregation) for each clearing service and the key model design parameters for each initial margin model applied to that clearing service</t>
  </si>
  <si>
    <t>Maximum total variation margin paid to the CCP on any given business day over the period</t>
  </si>
  <si>
    <t>4.2.1</t>
  </si>
  <si>
    <t>4.1.1</t>
  </si>
  <si>
    <t>4.1.2</t>
  </si>
  <si>
    <t>4.1.3</t>
  </si>
  <si>
    <t>4.1.4</t>
  </si>
  <si>
    <t>4.1.5</t>
  </si>
  <si>
    <t>4.1.6</t>
  </si>
  <si>
    <t>4.1.7</t>
  </si>
  <si>
    <t>4.1.8</t>
  </si>
  <si>
    <t>4.1.9</t>
  </si>
  <si>
    <t>4.1.10</t>
  </si>
  <si>
    <t>4.3.1</t>
  </si>
  <si>
    <t>4.3.2</t>
  </si>
  <si>
    <t>4.3.3</t>
  </si>
  <si>
    <t>4.3.4</t>
  </si>
  <si>
    <t>4.3.5</t>
  </si>
  <si>
    <t>4.3.6</t>
  </si>
  <si>
    <t>4.3.7</t>
  </si>
  <si>
    <t>4.3.8</t>
  </si>
  <si>
    <t>4.3.9</t>
  </si>
  <si>
    <t>4.3.10</t>
  </si>
  <si>
    <t>4.3.11</t>
  </si>
  <si>
    <t>4.3.12</t>
  </si>
  <si>
    <t>4.3.13</t>
  </si>
  <si>
    <t>4.3.14</t>
  </si>
  <si>
    <t>4.4.1</t>
  </si>
  <si>
    <t>4.4.2</t>
  </si>
  <si>
    <t>4.4.3</t>
  </si>
  <si>
    <t>4.4.4</t>
  </si>
  <si>
    <t>4.4.5</t>
  </si>
  <si>
    <t>4.4.6</t>
  </si>
  <si>
    <t>4.4.7</t>
  </si>
  <si>
    <t>4.4.8</t>
  </si>
  <si>
    <t>4.4.9</t>
  </si>
  <si>
    <t>4.4.10</t>
  </si>
  <si>
    <t>5.1.1</t>
  </si>
  <si>
    <t>5.2.1</t>
  </si>
  <si>
    <t>5.3.1</t>
  </si>
  <si>
    <t>6.1.1</t>
  </si>
  <si>
    <t>6.2.1</t>
  </si>
  <si>
    <t>5.3.2</t>
  </si>
  <si>
    <t>5.3.3</t>
  </si>
  <si>
    <t>5.3.4</t>
  </si>
  <si>
    <t>6.2.2</t>
  </si>
  <si>
    <t>6.2.3</t>
  </si>
  <si>
    <t>6.2.4</t>
  </si>
  <si>
    <t>6.2.5</t>
  </si>
  <si>
    <t>6.2.6</t>
  </si>
  <si>
    <t>6.2.7</t>
  </si>
  <si>
    <t>6.2.8</t>
  </si>
  <si>
    <t>6.2.9</t>
  </si>
  <si>
    <t>6.2.10</t>
  </si>
  <si>
    <t>6.2.11</t>
  </si>
  <si>
    <t>6.2.12</t>
  </si>
  <si>
    <t>6.2.13</t>
  </si>
  <si>
    <t>6.2.14</t>
  </si>
  <si>
    <t>6.2.15</t>
  </si>
  <si>
    <t>6.3.1</t>
  </si>
  <si>
    <t>6.4.4</t>
  </si>
  <si>
    <t>6.5.1</t>
  </si>
  <si>
    <t>6.5.2</t>
  </si>
  <si>
    <t>6.5.3</t>
  </si>
  <si>
    <t>6.5.4</t>
  </si>
  <si>
    <t>Average Total Variation Margin Paid to the CCP by participants each business</t>
  </si>
  <si>
    <t>6.6.1</t>
  </si>
  <si>
    <t>6.7.1</t>
  </si>
  <si>
    <t>6.8.1</t>
  </si>
  <si>
    <t>Maximum aggregate initial margin call on any given business day over the period</t>
  </si>
  <si>
    <t>State whether the clearing service maintains sufficient liquid resources to 'Cover 1' or 'Cover 2'.</t>
  </si>
  <si>
    <t>State whether the CCP has routine access to central bank liquidity or facilities.</t>
  </si>
  <si>
    <t>Details regarding the schedule of payments or priority for allocating payments, if such exists, and any applicable rule, policy, procedure, and governance arrangement around such decision making.</t>
  </si>
  <si>
    <t>7.1.1</t>
  </si>
  <si>
    <t>7.1.2</t>
  </si>
  <si>
    <t>7.1.3</t>
  </si>
  <si>
    <t>7.1.4</t>
  </si>
  <si>
    <t>7.1.5</t>
  </si>
  <si>
    <t>7.1.6</t>
  </si>
  <si>
    <t>7.1.7</t>
  </si>
  <si>
    <t>7.1.8</t>
  </si>
  <si>
    <t>7.1.9</t>
  </si>
  <si>
    <t>7.1.10</t>
  </si>
  <si>
    <t>7.1.11</t>
  </si>
  <si>
    <t>Size and composition of any supplementary liquidity risk resources for each clearing service above those qualifying liquid resources in 7.1</t>
  </si>
  <si>
    <t>7.2.1</t>
  </si>
  <si>
    <t>13.1.1</t>
  </si>
  <si>
    <t>13.1.2</t>
  </si>
  <si>
    <t>13.1.3</t>
  </si>
  <si>
    <t>13.1.4</t>
  </si>
  <si>
    <t>Operational availability target for the core system(s) involved in clearing (whether or not outsourced) over specified period for the system (e.g. 99.99% over a twelve-month period)</t>
  </si>
  <si>
    <t>17.1.1</t>
  </si>
  <si>
    <t>16.3.1</t>
  </si>
  <si>
    <t>16.3.2</t>
  </si>
  <si>
    <t>16.3.3</t>
  </si>
  <si>
    <t>16.3.4</t>
  </si>
  <si>
    <t>7.3.1</t>
  </si>
  <si>
    <t>7.3.2</t>
  </si>
  <si>
    <t>7.3.3</t>
  </si>
  <si>
    <t>7.3.4</t>
  </si>
  <si>
    <t>Percentage of settlements by value effected using a DvP settlement mechanism</t>
  </si>
  <si>
    <t>Percentage of settlements by value effected using a DvD settlement mechanism</t>
  </si>
  <si>
    <t>Percentage of settlements by value effected using a PvP settlement mechanism</t>
  </si>
  <si>
    <t>12.1.1</t>
  </si>
  <si>
    <t>12.1.2</t>
  </si>
  <si>
    <t>12.1.3</t>
  </si>
  <si>
    <t>Total Client Positions held in individually segregated accounts</t>
  </si>
  <si>
    <t>Total Client Positions held in omnibus client-only accounts, other than LSOC accounts</t>
  </si>
  <si>
    <t>Total Client Positions held in legally segregated but operationally comingled (LSOC) accounts</t>
  </si>
  <si>
    <t>Total Client Positions held in comingled house and client accounts</t>
  </si>
  <si>
    <t>14.1.1</t>
  </si>
  <si>
    <t>14.1.2</t>
  </si>
  <si>
    <t>14.1.3</t>
  </si>
  <si>
    <t>14.1.4</t>
  </si>
  <si>
    <t>Value of liquid net assets funded by equity</t>
  </si>
  <si>
    <t>Six months of current operating expenses</t>
  </si>
  <si>
    <t>15.1.1</t>
  </si>
  <si>
    <t>15.1.2</t>
  </si>
  <si>
    <t xml:space="preserve">Total cash (but not securities) received from participants, regardless of the form in which it is held, deposited or invested, received as initial margin </t>
  </si>
  <si>
    <t>Total cash (but not securities) received from participants, regardless of the form in which it is held, deposited or invested, received as default fund contribution</t>
  </si>
  <si>
    <t>16.1.2</t>
  </si>
  <si>
    <t>16.1.1</t>
  </si>
  <si>
    <t>Provide an estimate of the risk on the investment portfolio (excluding central bank and commercial bank deposits) (99% one-day VaR, or equivalent)</t>
  </si>
  <si>
    <t>State if the CCP investment policy sets a limit on the proportion of the investment portfolio that may be allocated to a single counterparty, and the size of that limit.</t>
  </si>
  <si>
    <t>State the number of times over the previous quarter in which this limit has been exceeded.</t>
  </si>
  <si>
    <t>Recovery time objective(s) (e.g. within two hours)</t>
  </si>
  <si>
    <t>17.4.1</t>
  </si>
  <si>
    <t>18.2.1</t>
  </si>
  <si>
    <t>18.2.2</t>
  </si>
  <si>
    <t>18.2.3</t>
  </si>
  <si>
    <t>Number of clients (if known)</t>
  </si>
  <si>
    <t>Number of direct members that clear for clients</t>
  </si>
  <si>
    <t>Percent of client transactions attributable to the top five clearing members (if CCP has 10+ clearing members)</t>
  </si>
  <si>
    <t>Percent of client transactions attributable to the top ten clearing members (if CCP has 25+ clearing members)</t>
  </si>
  <si>
    <t>Initial margin or equivalent financial resources provided to each linked CCP by the CCP to cover the potential future exposure of the linked CCP on contracts cleared across link</t>
  </si>
  <si>
    <t>Initial margin or equivalent financial resources collected from each linked CCP to cover potential future exposure to the linked CCP on contracts cleared across link (at market value and post-haircut)</t>
  </si>
  <si>
    <t>Additional pre-funded financial resources (if any) beyond initial margin and equivalent financial resources provided to each linked CCP, that are available to the linked CCP to cover exposures to the CCP and whether part of, additional to, or separate from the standard default fund</t>
  </si>
  <si>
    <t>Value of trades subject to cross margining, by clearing service, as a percentage of total trade values/total notional values cleared</t>
  </si>
  <si>
    <t>23.3.1</t>
  </si>
  <si>
    <t>23.3.2</t>
  </si>
  <si>
    <t>23.2.1</t>
  </si>
  <si>
    <t>Total Revenue</t>
  </si>
  <si>
    <t>Total Expenditure</t>
  </si>
  <si>
    <t>Profits</t>
  </si>
  <si>
    <t>Total Assets</t>
  </si>
  <si>
    <t>Total Liabilities</t>
  </si>
  <si>
    <t>Explain if collateral posted by clearing participants is held on or off the CCP's balance sheet</t>
  </si>
  <si>
    <t>Additional items as necessary</t>
  </si>
  <si>
    <t>15.2.1</t>
  </si>
  <si>
    <t>15.2.2</t>
  </si>
  <si>
    <t>15.2.3</t>
  </si>
  <si>
    <t>15.2.4</t>
  </si>
  <si>
    <t>15.2.5</t>
  </si>
  <si>
    <t>15.2.6</t>
  </si>
  <si>
    <t>15.2.7</t>
  </si>
  <si>
    <t>Percentage of total income that comes from fees related to provision of clearing services</t>
  </si>
  <si>
    <t>Percentage of total income that comes from the reinvestment (or rehypothecation) of assets provided by clearing participants</t>
  </si>
  <si>
    <t>15.3.1</t>
  </si>
  <si>
    <t>15.3.2</t>
  </si>
  <si>
    <t>16.2.1</t>
  </si>
  <si>
    <t>16.2.2</t>
  </si>
  <si>
    <t>16.2.3</t>
  </si>
  <si>
    <t>16.2.4</t>
  </si>
  <si>
    <t>16.2.5</t>
  </si>
  <si>
    <t>16.2.6</t>
  </si>
  <si>
    <t>16.2.7</t>
  </si>
  <si>
    <t>16.2.9</t>
  </si>
  <si>
    <t>16.2.10</t>
  </si>
  <si>
    <t>16.2.11</t>
  </si>
  <si>
    <t>16.2.12</t>
  </si>
  <si>
    <t>16.2.13</t>
  </si>
  <si>
    <t>16.2.14</t>
  </si>
  <si>
    <t>16.2.15</t>
  </si>
  <si>
    <t>16.2.17</t>
  </si>
  <si>
    <t>16.2.18</t>
  </si>
  <si>
    <t>16.2.19</t>
  </si>
  <si>
    <t>17.3.1</t>
  </si>
  <si>
    <t>Actual availability of the core system(s) over the previous twelve month period</t>
  </si>
  <si>
    <t>17.2.1</t>
  </si>
  <si>
    <t>18.3.1</t>
  </si>
  <si>
    <t>18.3.2</t>
  </si>
  <si>
    <t>18.3.3</t>
  </si>
  <si>
    <t>19.1.1</t>
  </si>
  <si>
    <t>19.1.2</t>
  </si>
  <si>
    <t>19.1.3</t>
  </si>
  <si>
    <t>19.1.4</t>
  </si>
  <si>
    <t>18.4.1</t>
  </si>
  <si>
    <t>18.4.2</t>
  </si>
  <si>
    <t>18.4.3</t>
  </si>
  <si>
    <t>20.1.1</t>
  </si>
  <si>
    <t>20.2.1</t>
  </si>
  <si>
    <t>20.3.1</t>
  </si>
  <si>
    <t>20.4.1</t>
  </si>
  <si>
    <t>20.4.2</t>
  </si>
  <si>
    <t>20.4.3</t>
  </si>
  <si>
    <t>20.5.1</t>
  </si>
  <si>
    <t>20.6.1</t>
  </si>
  <si>
    <t>20.7.1</t>
  </si>
  <si>
    <t>20.7.2</t>
  </si>
  <si>
    <t>23.1.1</t>
  </si>
  <si>
    <t>Kccp</t>
  </si>
  <si>
    <t>Value of pre-funded default resources (excluding initial and retained variation margin) held for each clearing service, in total and split by</t>
  </si>
  <si>
    <t>Assets Eligible for pre-funded participant contributions to the default resources, and the respective haircuts applied (if different from 5.1)</t>
  </si>
  <si>
    <t>Results of testing of haircuts</t>
  </si>
  <si>
    <t>For each clearing service, total initial margin held, split by house and client</t>
  </si>
  <si>
    <t>Results of back-testing of initial margin. At a minimum, this should include, for each clearing service and each initial margin model applied to that clearing service</t>
  </si>
  <si>
    <t>Liquidity Risk</t>
  </si>
  <si>
    <t>Size and composition of any supplementary liquidity risk resources for each clearing service above those qualifying liquid resources above.</t>
  </si>
  <si>
    <t>Percentage of settlements by value effected using a DvP, DvD or PvP settlement mechanism</t>
  </si>
  <si>
    <t>Percentage of settlements by volume effected using a DvP, DvD or PvP settlement mechanism</t>
  </si>
  <si>
    <t>Total Client Positions held as a share of notional values cleared or of the settlement value of securities transactions</t>
  </si>
  <si>
    <t>General business risk</t>
  </si>
  <si>
    <t>General business risk; Financial Disclosures</t>
  </si>
  <si>
    <t>General business risk; Income breakdown</t>
  </si>
  <si>
    <t>Total cash (but not securities) received from participants, regardless of the form in which it is held, deposited or invested, split by whether it was received as initial margin or default fund contribution</t>
  </si>
  <si>
    <t>Rehypothecation of participant assets (ie non-cash)</t>
  </si>
  <si>
    <t>How total cash received from participants (16.1) is held/deposited/invested, including;</t>
  </si>
  <si>
    <t>Recovery time objective(s)</t>
  </si>
  <si>
    <t>Number of clearing members, by clearing service</t>
  </si>
  <si>
    <t>Open Position Concentration</t>
  </si>
  <si>
    <t>Initial Margin Concentration</t>
  </si>
  <si>
    <t>Segregated Default Fund Concentration</t>
  </si>
  <si>
    <t>Tiered participation arrangements, measures of concentration of client clearing</t>
  </si>
  <si>
    <t>FMI Links, Value of Trades</t>
  </si>
  <si>
    <t>FMI Links, Results of Back-testing coverage</t>
  </si>
  <si>
    <t>FMI Links, Additional pre-funded financial resources provided to</t>
  </si>
  <si>
    <t>FMI Links, Additional pre-funded financial resources collected from</t>
  </si>
  <si>
    <t>FMI Links, Cross Margining</t>
  </si>
  <si>
    <t>Disclosure of rules, key procedures, and market data; Average Daily Volumes</t>
  </si>
  <si>
    <t>Disclosure of rules, key procedures, and market data; Non-Yet-Settled</t>
  </si>
  <si>
    <t>Disclosure of rules, key procedures, and market data; Execution Facility</t>
  </si>
  <si>
    <t>Disclosure Title</t>
  </si>
  <si>
    <t>Disclosure Description</t>
  </si>
  <si>
    <t>Disclosure Reference</t>
  </si>
  <si>
    <t>Percentage of total participant cash invested in securities; Domestic sovereign government bonds</t>
  </si>
  <si>
    <t>Percentage of total participant cash invested in securities; Other sovereign government bonds</t>
  </si>
  <si>
    <t>Percentage of total participant cash invested in securities; Agency Bonds</t>
  </si>
  <si>
    <t>Percentage of total participant cash invested in securities; State/municipal bonds</t>
  </si>
  <si>
    <t>Percentage of total participant cash invested in securities; Other instruments</t>
  </si>
  <si>
    <t>For each segregated default fund with 25 or more members; Percentage of participant contributions to the default fund contributed by largest five clearing members in aggregate</t>
  </si>
  <si>
    <t>For each segregated default fund with 25 or more members; Percentage of participant contributions to the default fund contributed by largest ten clearing members in aggregate</t>
  </si>
  <si>
    <t>Number of times over the past twelve months that coverage provided by margin and equivalent financial resources held against each linked CCP fell below the actual marked-to-market exposure to that linked CCP – based on daily back testing results; Intraday or Continuous or Once-a-day</t>
  </si>
  <si>
    <t>Number of observations (i.e. number of accounts multiplied by number of days covered in the back test); Intraday or Continuous or Once-a-day</t>
  </si>
  <si>
    <t>Achieved coverage level; Intraday or Continuous or Once-a-day</t>
  </si>
  <si>
    <t>23.1.2</t>
  </si>
  <si>
    <t>Percentage of total participant cash held as cash deposits (including through reverse repo); as cash deposits at central banks of issue of the currency deposited</t>
  </si>
  <si>
    <t>ON_1D</t>
  </si>
  <si>
    <t>1D_1W</t>
  </si>
  <si>
    <t>1W_1M</t>
  </si>
  <si>
    <t>1M_1Y</t>
  </si>
  <si>
    <t>1Y_2Y</t>
  </si>
  <si>
    <t>2Y+</t>
  </si>
  <si>
    <t>Total</t>
  </si>
  <si>
    <t>Report the number of business days, if any, on which the above amount (4.4.3) exceeded actual pre-funded default resources (in excess of initial margin).</t>
  </si>
  <si>
    <t>For each segregated default fund with ten or more members, but fewer than 25 members; Percentage of participant contributions to the default fund contributed by largest five clearing members in aggregate</t>
  </si>
  <si>
    <t>Percentage of total participant cash held as cash deposits (including through reverse repo)</t>
  </si>
  <si>
    <t>Percentage of total participant cash held as cash deposits (including through reverse repo); as cash deposits at other central banks</t>
  </si>
  <si>
    <t>Percentage of total participant cash held as cash deposits (including through reverse repo); as cash deposits at commercial banks (Secured, including through reverse repo)</t>
  </si>
  <si>
    <t>Percentage of total participant cash held as cash deposits (including through reverse repo); as cash deposits at commercial banks (Unsecured)</t>
  </si>
  <si>
    <t>Percentage of total participant cash held as cash deposits (including through reverse repo); in money market funds</t>
  </si>
  <si>
    <t>Percentage of total participant cash held as cash deposits (including through reverse repo); in other forms</t>
  </si>
  <si>
    <t>Percentage of total participant cash held as cash deposits (including through reverse repo); weighted average maturity of these cash deposits (including reverse repo) and money market funds</t>
  </si>
  <si>
    <t>Number of general clearing members</t>
  </si>
  <si>
    <t>Number of direct clearing members</t>
  </si>
  <si>
    <t>Number of CCP participants</t>
  </si>
  <si>
    <t>Number of bank participants</t>
  </si>
  <si>
    <t>Number of central bank participants</t>
  </si>
  <si>
    <t>Assets eligible as initial margin and the respective haircuts applied</t>
  </si>
  <si>
    <t>Confidence interval targeted through the calculation of haircuts</t>
  </si>
  <si>
    <t>Assumed holding/liquidation period for the assets accepted</t>
  </si>
  <si>
    <t>Look-back period used for testing the haircuts</t>
  </si>
  <si>
    <t>Number of days during the look-back period on which the fall in value during the assumed holding/liquidation period exceeded the haircut on an asset.</t>
  </si>
  <si>
    <t>Initial Margin rates on individual contracts where the CCP sets such rates</t>
  </si>
  <si>
    <t>Quantitative information related to defaults; Amount of loss versus amount of initial margin</t>
  </si>
  <si>
    <t>Quantitative information related to defaults; Amount of other financial resources used to cover losses</t>
  </si>
  <si>
    <t>Quantitative information related to defaults; Proportion of client positions closed-out/ported</t>
  </si>
  <si>
    <t>Quantitative information related to defaults; Appropriate references to other published material related to the defaults</t>
  </si>
  <si>
    <t>Total value of participant non-cash rehypothecated (Initial margin)</t>
  </si>
  <si>
    <t>Total value of participant non-cash rehypothecated (Default fund)</t>
  </si>
  <si>
    <t>Credit Risk Disclosures</t>
  </si>
  <si>
    <t>Non-Cash Equities;
Description: HouseIM_PreHaircut, HouseIM_PostHaircut, ClientIM_PreHaircut, ClientIM_PostHaircut, TotalIM_PreHaircut, TotalIM_PostHaircut</t>
  </si>
  <si>
    <t>Non-Cash Commodities - Gold;
Description: HouseIM_PreHaircut, HouseIM_PostHaircut, ClientIM_PreHaircut, ClientIM_PostHaircut, TotalIM_PreHaircut, TotalIM_PostHaircut</t>
  </si>
  <si>
    <t>FMI Links, Initial Margin or equivalent financial resources provided</t>
  </si>
  <si>
    <t>FMI Links, Initial Margin or equivalent financial resources collected</t>
  </si>
  <si>
    <t>Reduction in total initial margin held by the CCP as a result of cross margining, as a percentage of total initial margin that would otherwise have been held.</t>
  </si>
  <si>
    <t>7.3.5</t>
  </si>
  <si>
    <t>Total number  of failures</t>
  </si>
  <si>
    <t>6.5.5</t>
  </si>
  <si>
    <t>16.2.8</t>
  </si>
  <si>
    <t>16.2.16</t>
  </si>
  <si>
    <t>Number of others category (Describe in comments)</t>
  </si>
  <si>
    <t>Number of other participants (Describe in comments)</t>
  </si>
  <si>
    <t>Number of domestic participants</t>
  </si>
  <si>
    <t>Number of foreign participants</t>
  </si>
  <si>
    <t>18.1.1.1</t>
  </si>
  <si>
    <t>18.1.1.2</t>
  </si>
  <si>
    <t>18.1.1.3</t>
  </si>
  <si>
    <t>18.1.2.1</t>
  </si>
  <si>
    <t>18.1.2.2</t>
  </si>
  <si>
    <t>18.1.2.3</t>
  </si>
  <si>
    <t>18.1.2.4</t>
  </si>
  <si>
    <t>18.1.3.1</t>
  </si>
  <si>
    <t xml:space="preserve">Cash deposited at other central banks;
Reported as at quarter end; Pre-Haircut and Post-Haircut
</t>
  </si>
  <si>
    <t xml:space="preserve">Secured cash deposited at commercial banks (including reverse repo);
Reported as at quarter end; Pre-Haircut and Post-Haircut
</t>
  </si>
  <si>
    <t>Unsecured cash deposited at commercial banks;
Reported as at quarter end; Pre-Haircut and Post-Haircut</t>
  </si>
  <si>
    <t>Non-Cash Sovereign Government Bonds - Domestic;
Reported as at quarter end; Pre-Haircut and Post-Haircut</t>
  </si>
  <si>
    <t xml:space="preserve">Non-Cash Sovereign Government Bonds - Other;
Reported as at quarter end; Pre-Haircut and Post-Haircut
</t>
  </si>
  <si>
    <t xml:space="preserve">Non-Cash Agency Bonds;
Reported as at quarter end; Pre-Haircut and Post-Haircut
</t>
  </si>
  <si>
    <t xml:space="preserve">Non-Cash State/municipal bonds;
Reported as at quarter end; Pre-Haircut and Post-Haircut
</t>
  </si>
  <si>
    <t xml:space="preserve">Non-Cash Corporate bonds;
Reported as at quarter end; Pre-Haircut and Post-Haircut
</t>
  </si>
  <si>
    <t>Non-Cash Equities;
Reported as at quarter end; Pre-Haircut and Post-Haircut</t>
  </si>
  <si>
    <t xml:space="preserve">Non-Cash Commodities - Gold; 
Reported as at quarter end; Pre-Haircut and Post-Haircut
</t>
  </si>
  <si>
    <t>Non-Cash Commodities - Other;
Reported as at quarter end;  Pre-Haircut and Post-Haircut</t>
  </si>
  <si>
    <t xml:space="preserve">Non-Cash Commodities - Mutual Funds / UCITs;
Reported as at quarter end;  Pre-Haircut and Post-Haircut
</t>
  </si>
  <si>
    <t xml:space="preserve">Non-Cash Commodities - Other;
Reported as at quarter end;  Pre-Haircut and Post-Haircut
</t>
  </si>
  <si>
    <t xml:space="preserve">Secured cash deposited at commercial banks (including reverse repo); Total split by House and Client; Pre-Haircut and Post-Haircut
</t>
  </si>
  <si>
    <t>Non-Cash Sovereign Government Bonds - Domestic; Total split by House and Client;Pre-Haircut and Post Hair-cut</t>
  </si>
  <si>
    <t xml:space="preserve">Non-Cash Sovereign Government Bonds - Other; Total split by House and Client;Pre-Haircut and Post Hair-cut
</t>
  </si>
  <si>
    <t>Non-Cash  - Other; Total split by House and Client; Pre-Haircut and Post Hair-cut</t>
  </si>
  <si>
    <t>Non-Cash  - Mutual Funds / UCITs; Total split by House and Client; Pre-Haircut and Post Hair-cut</t>
  </si>
  <si>
    <t>Non-Cash Commodities - Other; Total split by House and Client; Pre-Haircut and Post Hair-cut</t>
  </si>
  <si>
    <t>Non-Cash Corporate bonds; Total split by House and Client; Pre-Haircut and Post Hair-cut</t>
  </si>
  <si>
    <t>Non-Cash State/municipal bonds; Total split by House and Client; Pre-Haircut and Post Hair-cut</t>
  </si>
  <si>
    <t>Non-Cash Agency Bonds; Total split by House and Client;Pre-Haircut and Post Hair-cut</t>
  </si>
  <si>
    <t>Unsecured cash deposited at commercial banks; Total split by House and Client; Pre-Haircut and Post Hair-cut</t>
  </si>
  <si>
    <t>Cash deposited at a central bank of issue of the currency concerned; Total (if not segregated); Total split by House and Client;Pre-Haircut and Post Hair-cut</t>
  </si>
  <si>
    <t>Size and composition of qualifying liquid resources for each clearing service; (a) Cash deposited at a central bank of issue of the currency concerned</t>
  </si>
  <si>
    <t>Size and composition of qualifying liquid resources for each clearing service; (b) Cash deposited at other central banks</t>
  </si>
  <si>
    <t>Size and composition of qualifying liquid resources for each clearing service; (c) Secured cash deposited at commercial banks (including reverse repo)</t>
  </si>
  <si>
    <t>Size and composition of qualifying liquid resources for each clearing service; (d) Unsecured cash deposited at commercial banks</t>
  </si>
  <si>
    <t>Size and composition of qualifying liquid resources for each clearing service; (e) secured committed lines of credit (ie those for which collateral/security will be provided by the CCP if drawn) including committed foreign exchange swaps and committed repos</t>
  </si>
  <si>
    <t>Size and composition of qualifying liquid resources for each clearing service; (f) unsecured committed lines of credit (ie which the CCP may draw without providing collateral/security)</t>
  </si>
  <si>
    <t>Size and composition of qualifying liquid resources for each clearing service; (g) highly marketable collateral held in custody and investments that are readily available and convertible into cash with prearranged and highly reliable funding arrangements even in extreme but plausible market conditions</t>
  </si>
  <si>
    <t>Size and composition of qualifying liquid resources for each clearing service; (h) other</t>
  </si>
  <si>
    <t>Number of business days, if any, on which the above amounts exceeded its qualifying liquid resources in each relevant currency (as identified in 7.1 and available at the point the breach occurred), and by how much</t>
  </si>
  <si>
    <t>Percentage of total participant cash held as cash deposits (including through reverse repo); percentage split by currency of these cash deposits (including reverse repo) and money market funds by CCY; Specify local currency in comments</t>
  </si>
  <si>
    <t>Percentage of total participant cash invested in securities; percentage split by currency of these securities; Specify local currency in comments;</t>
  </si>
  <si>
    <t>Percentage of total participant cash invested in securities; weighted average maturity of securities; Specify local currency in comments;</t>
  </si>
  <si>
    <t>Rehypothecation of participant assets (ie non-cash) by the CCP where allowed; initial margin; over the following maturities:
Overnight/one day; one day and up to one week; One week and up to one month; One month and up to one year; One year and up to two years; Over two years</t>
  </si>
  <si>
    <t>Rehypothecation of participant assets (ie non-cash); default fund; over the following maturities:
Overnight/one day; one day and up to one week; One week and up to one month; One month and up to one year; One year and up to two years; Over two years</t>
  </si>
  <si>
    <t>For each clearing service with ten or more members, but fewer than 25 members; Percentage of initial margin posted by the largest five clearing members, including both house and client, in aggregate; Average and Peak over the quarter</t>
  </si>
  <si>
    <t xml:space="preserve">For each clearing service with 25 or more members; Percentage of initial margin posted by the largest five clearing members, including both house and client, in aggregate; Average and Peak over the quarter
</t>
  </si>
  <si>
    <t>For each clearing service with 25 or more members; Percentage of initial margin posted by the largest ten clearing members, including both house and client, in aggregate; Average and Peak over the quarter</t>
  </si>
  <si>
    <t>Average Daily Volumes by Asset Class, CCY and OTC/ETD</t>
  </si>
  <si>
    <t>Notional Value of trades cleared by Asset Class, CCY and OTC/ETD</t>
  </si>
  <si>
    <t>Gross notional outstanding/total settlement value of novated but not-yet settled securities transactions by Asset Class, CCY and OTC/ETD</t>
  </si>
  <si>
    <t xml:space="preserve">Average daily volumes submitted by Execution facility or matching/confirmation venue
</t>
  </si>
  <si>
    <t>Notional contract values submitted by Execution facility or matching/confirmation venue</t>
  </si>
  <si>
    <t>Number of business days, if any, on which the above amount (4.4.6) exceeded actual pre-funded default resources (in excess of initial margin) and by how much.</t>
  </si>
  <si>
    <r>
      <t>Actual largest intraday and multiday payment obligation of a single participant and its affiliates (including transactions cleared for indirect participants) over the past twelve months;</t>
    </r>
    <r>
      <rPr>
        <b/>
        <sz val="9"/>
        <color rgb="FFFF0000"/>
        <rFont val="Calibri"/>
        <family val="2"/>
        <scheme val="minor"/>
      </rPr>
      <t xml:space="preserve"> </t>
    </r>
    <r>
      <rPr>
        <sz val="9"/>
        <rFont val="Calibri"/>
        <family val="2"/>
        <scheme val="minor"/>
      </rPr>
      <t>Peak day amount in previous twelve months</t>
    </r>
    <r>
      <rPr>
        <sz val="9"/>
        <color theme="1"/>
        <rFont val="Calibri"/>
        <family val="2"/>
        <scheme val="minor"/>
      </rPr>
      <t xml:space="preserve">
</t>
    </r>
  </si>
  <si>
    <t>GSD</t>
  </si>
  <si>
    <t>MBSD</t>
  </si>
  <si>
    <t>NSCC</t>
  </si>
  <si>
    <t xml:space="preserve">Cover 1 </t>
  </si>
  <si>
    <t>GSD can use collateralized loans from clearing banks as additional liquidity resources.</t>
  </si>
  <si>
    <t>MBSD can use collateralized loans from clearing banks as additional liquidity resources.</t>
  </si>
  <si>
    <t>Cover 1</t>
  </si>
  <si>
    <t>USD $MM</t>
  </si>
  <si>
    <t>n/a</t>
  </si>
  <si>
    <t>3 Days</t>
  </si>
  <si>
    <t>Yes</t>
  </si>
  <si>
    <t xml:space="preserve"> </t>
  </si>
  <si>
    <t>Data Type</t>
  </si>
  <si>
    <t>Prefunded - Own Capital Before</t>
  </si>
  <si>
    <t>Prefunded - Own Capital Alongside</t>
  </si>
  <si>
    <t>Prefunded - Own Capital After</t>
  </si>
  <si>
    <t>Prefunded - Aggregate Participant Contributions - Required</t>
  </si>
  <si>
    <t>Prefunded - Aggregate Participant Contributions - Post-Haircut Posted</t>
  </si>
  <si>
    <t>Prefunded - Other</t>
  </si>
  <si>
    <t>Committed - Own/parent funds that are committed to address a participant default (or round of participant defaults)</t>
  </si>
  <si>
    <t>Committed - Aggregate participant commitments to address an initial participant default (or initial round of participant defaults)</t>
  </si>
  <si>
    <t>Committed - Aggregate participant commitments to replenish the default fund to deal with a subsequent participant default (or round of participant defaults) after the initial participant default (or round of participant defaults) has been addressed</t>
  </si>
  <si>
    <t>Committed - Other</t>
  </si>
  <si>
    <t>FICC</t>
  </si>
  <si>
    <t>Post Haircut</t>
  </si>
  <si>
    <t>Pre Haircut</t>
  </si>
  <si>
    <t>Cash deposited at a central bank of issue of the currency concerned</t>
  </si>
  <si>
    <t xml:space="preserve">Cash deposited at other central banks
</t>
  </si>
  <si>
    <t xml:space="preserve">Secured cash deposited at commercial banks (including reverse repo)
</t>
  </si>
  <si>
    <t>Unsecured cash deposited at commercial banks</t>
  </si>
  <si>
    <t>Non-Cash Sovereign Government Bonds - Domestic</t>
  </si>
  <si>
    <t xml:space="preserve">Non-Cash Sovereign Government Bonds - Other
</t>
  </si>
  <si>
    <t xml:space="preserve">Non-Cash Agency Bonds
</t>
  </si>
  <si>
    <t xml:space="preserve">Non-Cash State/municipal bonds
</t>
  </si>
  <si>
    <t xml:space="preserve">Non-Cash Corporate bonds
</t>
  </si>
  <si>
    <t>Non-Cash Equities</t>
  </si>
  <si>
    <t xml:space="preserve">Non-Cash Commodities - Gold
</t>
  </si>
  <si>
    <t>Non-Cash Commodities - Other</t>
  </si>
  <si>
    <t xml:space="preserve">Non-Cash Commodities - Mutual Funds / UCITs
</t>
  </si>
  <si>
    <t xml:space="preserve">Non-Cash Commodities - Other
</t>
  </si>
  <si>
    <t>Disclosure 4.4 - Credit Risk Disclosures</t>
  </si>
  <si>
    <t>Disclosure 5.1 - Assets eligible as initial margin, and the respective haircuts applied</t>
  </si>
  <si>
    <t>Disclosure 5.2 - Assets Eligible for pre-funded participant contributions to the default resources, and the respective haircuts applied (if different from 5.1)</t>
  </si>
  <si>
    <t>Disclosure 5.3 - Results of testing of haircuts</t>
  </si>
  <si>
    <t>Percentage</t>
  </si>
  <si>
    <t>Total initial margin required split by house, client gross, client net and total (if not segregated)</t>
  </si>
  <si>
    <t>Disclosure 6.1 - Total initial margin required split by house, client gross, client net and total (if not segregated)</t>
  </si>
  <si>
    <t>Cash deposited at other central banks</t>
  </si>
  <si>
    <t>Non-Cash Sovereign Government Bonds - Other</t>
  </si>
  <si>
    <t>Non-Cash Agency Bonds</t>
  </si>
  <si>
    <t>Non-Cash State/municipal bonds</t>
  </si>
  <si>
    <t>Non-Cash Corporate bonds</t>
  </si>
  <si>
    <t>Non-Cash Commodities - Gold</t>
  </si>
  <si>
    <t>Non-Cash  - Mutual Funds / UCITs</t>
  </si>
  <si>
    <t>Non-Cash  - Other</t>
  </si>
  <si>
    <t>Cash deposited at a central bank of issue of the currency concerned; Total (if not segregated)</t>
  </si>
  <si>
    <t>House (Net)</t>
  </si>
  <si>
    <t>Client (Gross)</t>
  </si>
  <si>
    <t xml:space="preserve">Client (Net)
</t>
  </si>
  <si>
    <t>House IM Post Haircut</t>
  </si>
  <si>
    <t>Client IM Pre Haircut</t>
  </si>
  <si>
    <t>House IM Pre Haircut</t>
  </si>
  <si>
    <t>Client IM Post Haircut</t>
  </si>
  <si>
    <t>Total IM Pre Haircut</t>
  </si>
  <si>
    <t>Total IM Post Haircut</t>
  </si>
  <si>
    <t>Disclosure 6.3 - Initial Margin rates on individual contracts, where the CCP sets such rates</t>
  </si>
  <si>
    <t>Disclosure 6.4 - Type of initial margin model used (e.g. portfolio simulation or risk aggregation) for each clearing service and the key model design parameters for each initial margin model applied to that clearing service</t>
  </si>
  <si>
    <t>Disclosure 6.5 - Results of back-testing of initial margin. At a minimum, this should include, for each clearing service and each initial margin model applied to that clearing service</t>
  </si>
  <si>
    <t>Disclosure 6.6 - Average Total Variation Margin Paid to the CCP by participants each business</t>
  </si>
  <si>
    <t>Disclosure 6.7 - Maximum total variation margin paid to the CCP on any given business day over the period</t>
  </si>
  <si>
    <t>Disclosure 6.8 - Maximum aggregate initial margin call on any given business day over the period</t>
  </si>
  <si>
    <t>Disclosure 7.1 - Liquidity Risk</t>
  </si>
  <si>
    <t>Disclosure 7.2 - Size and composition of any supplementary liquidity risk resources for each clearing service above those qualifying liquid resources above.</t>
  </si>
  <si>
    <t>Disclosure 7.3 - Liquidity Risk</t>
  </si>
  <si>
    <t>For each clearing service, the estimated largest aggregate stress loss (in excess of initial margin) that would be caused by the default of any single participant and its affiliates (including transactions cleared for indirect participants) in extreme but plausible market conditions. (Previous 12 Months)</t>
  </si>
  <si>
    <t>The amount in 4.4.3 which exceeded actual pre-funded default resources (in excess of initial margin) (Previous 12 Months)</t>
  </si>
  <si>
    <t>For each clearing service, the actual largest aggregate credit exposure (in excess of initial margin) to any single participant and its affiliates (including transactions cleared for indirect participants) (Previous 12 Months)</t>
  </si>
  <si>
    <t>For each clearing service, the estimated largest aggregate stress loss (in excess of initial margin) that would be caused by the default of any two participants and their affiliates (including transactions cleared for indirect participants) in extreme but plausible market conditions (Previous 12 Months)</t>
  </si>
  <si>
    <t xml:space="preserve">The amount in 4.4.6 which exceeded actual pre-funded default resources (in excess of initial margin) (Previous 12 Months)
</t>
  </si>
  <si>
    <t>For each clearing service, what was the actual largest aggregate credit exposure (in excess of initial margin) to any two participants and their affiliates (including transactions cleared for indirect participants)? (Previous 12 Months)</t>
  </si>
  <si>
    <t>Website/
Hyperlink</t>
  </si>
  <si>
    <t>Disclosure 4.2 - Kccp - Quarter End</t>
  </si>
  <si>
    <t>Kccp - Kccp need only be reported by those CCPs which are, or seek to be a "qualifying CCP" under relevant law.</t>
  </si>
  <si>
    <t>Number of business days, if any, on which the above amount exceeded its qualifying liquid  resources (identified as in 7.1, and available at the point the breach occurred), and by how much.</t>
  </si>
  <si>
    <t>Disclosure 12.1 - Percentage of settlements by value effected using a DvP, DvD or PvP settlement mechanism</t>
  </si>
  <si>
    <t>Disclosure 13.1 - Quantitative information related to defaults</t>
  </si>
  <si>
    <t>Disclosure 12.2 - Percentage of settlements by volume effected using a DvP, DvD or PvP settlement mechanism</t>
  </si>
  <si>
    <t>Disclosure 14.1 - Total Client Positions held as a share of notional values cleared or of the settlement value of securities transactions</t>
  </si>
  <si>
    <t>Disclosure 15.1 - General business risk</t>
  </si>
  <si>
    <t>Disclosure 15.2 - General business risk; Financial Disclosures</t>
  </si>
  <si>
    <t>Disclosure 15.3 - General business risk; Income breakdown</t>
  </si>
  <si>
    <t>Disclosure 16.1 - Total cash (but not securities) received from participants, regardless of the form in which it is held, deposited or invested, split by whether it was received as initial margin or default fund contribution</t>
  </si>
  <si>
    <t>USD</t>
  </si>
  <si>
    <t>Disclosure 16.2 - How total cash received from participants (16.1) is held/deposited/invested, including;</t>
  </si>
  <si>
    <t>Disclosure 16.3 - Rehypothecation of participant assets (ie non-cash)</t>
  </si>
  <si>
    <t>Disclosure 17.2 - Actual availability of the core system(s) over the previous twelve month period</t>
  </si>
  <si>
    <t>Disclosure 17.3 - Total number  of failures</t>
  </si>
  <si>
    <t>Disclosure 17.4 - Recovery time objective(s)</t>
  </si>
  <si>
    <t>Disclosure 18.1 - Number of clearing members, by clearing service</t>
  </si>
  <si>
    <t>Disclosure 18.2 - Open Position Concentration</t>
  </si>
  <si>
    <t>For each clearing service with ten or more members, but fewer than 25 members; Percentage of open positions held by the largest five clearing members, including both house and client, in aggregate</t>
  </si>
  <si>
    <t>For each clearing service with 25 or more members; Percentage of open positions held by the largest five clearing members, including both house and client, in aggregate</t>
  </si>
  <si>
    <t>For each clearing service with 25 or more members; Percentage of open positions held by the largest ten clearing members, including both house and client, in aggregate</t>
  </si>
  <si>
    <t>Disclosure 18.3 - Initial Margin Concentration</t>
  </si>
  <si>
    <t>For each clearing service with ten or more members, but fewer than 25 members; Percentage of initial margin posted by the largest five clearing members, including both house and client, in aggregate</t>
  </si>
  <si>
    <t xml:space="preserve">For each clearing service with 25 or more members; Percentage of initial margin posted by the largest five clearing members, including both house and client, in aggregate
</t>
  </si>
  <si>
    <t>For each clearing service with 25 or more members; Percentage of initial margin posted by the largest ten clearing members, including both house and client, in aggregate</t>
  </si>
  <si>
    <t>Disclosure 18.4 - Segregated Default Fund Concentration</t>
  </si>
  <si>
    <t>Disclosure 19.1 - Tiered participation arrangements, measures of concentration of client clearing</t>
  </si>
  <si>
    <t>Disclosure 20.1 - FMI Links, Value of Trades</t>
  </si>
  <si>
    <t>Disclosure 20.2 - FMI Links, Initial Margin or equivalent financial resources provided</t>
  </si>
  <si>
    <t>Disclosure 20.3 - FMI Links, Initial Margin or equivalent financial resources collected</t>
  </si>
  <si>
    <t>Disclosure 20.4 - FMI Links, Results of Back-testing coverage</t>
  </si>
  <si>
    <t>Disclosure 20.5 - FMI Links, Additional pre-funded financial resources provided to</t>
  </si>
  <si>
    <t>Disclosure 20.6 - FMI Links, Additional pre-funded financial resources collected from</t>
  </si>
  <si>
    <t>Disclosure 20.7 - FMI Links, Cross Margining</t>
  </si>
  <si>
    <t>Disclosure 23.1 - Disclosure of rules, key procedures, and market data; Average Daily Volumes</t>
  </si>
  <si>
    <t>Disclosure 23.2 - Disclosure of rules, key procedures, and market data; Non-Yet-Settled</t>
  </si>
  <si>
    <t>CDS_OTC</t>
  </si>
  <si>
    <t>-</t>
  </si>
  <si>
    <t>Total number of failures  and duration affecting the core system(s) involved in clearing over the previous twelve month period (Duration of Failure)</t>
  </si>
  <si>
    <t>Treasury</t>
  </si>
  <si>
    <t>Agency</t>
  </si>
  <si>
    <t>Mortgages</t>
  </si>
  <si>
    <t>Bus. Days</t>
  </si>
  <si>
    <t>Go To:</t>
  </si>
  <si>
    <t>Disclosure 6.2 - For each clearing service, total initial margin required, split by house and client (or combined total if not segregated)</t>
  </si>
  <si>
    <t>Disclosure 6.2 - For each clearing service, total initial margin required, split by house and client (or combined total if not segregated) (cont'd)</t>
  </si>
  <si>
    <t>Where breaches of initial margin coverage (as defined in 6.5(a)) have occurred, report on size of uncovered exposure</t>
  </si>
  <si>
    <t>Total value of default resources (excluding initial and retained variation margin), split by clearing service if default funds are segregated by clearing service)</t>
  </si>
  <si>
    <t>For each clearing service, total initial margin required, split by house and client (or combined total if not segregated)</t>
  </si>
  <si>
    <t>OTC</t>
  </si>
  <si>
    <t>Frequency</t>
  </si>
  <si>
    <t>Explanatory Notes</t>
  </si>
  <si>
    <t>For NSCC, amount represents 25% of its Retained Earnings as at quarter end.
FICC does not publish separate Retained Earnings balances for GSD and MBSD since each is a division operating within the legal entity FICC.  The separate Rules of each of GSD and MBSD provide that each of GSD and MBSD applies up to 25% (or more, if its Board determines) of FICC Retained Earnings in the event of a member default for which losses exceed the defaulting member’s margin.  Accordingly, the amount reported is equal to 25% of FICC Retained Earnings.  If a member loss applies to both Divisions, FICC would allocate the amount reported to each Division in proportion to the respective Division-specific exposure.</t>
  </si>
  <si>
    <t>As of June 30, 2015</t>
  </si>
  <si>
    <t>Disclosure 4.3 - Value of pre-funded default resources (excluding initial and retained variation margin) held for each clearing service</t>
  </si>
  <si>
    <t>Disclosure 4.1 - Total value of default resources (excluding initial and retained variation margin), split by clearing service if default funds are segregated by clearing service</t>
  </si>
  <si>
    <t>Disclosure 4.3 - Value of pre-funded default resources (excluding initial and retained variation margin) held for each clearing service - Cont'd</t>
  </si>
  <si>
    <t>http://www.dtcc.com/~/media/Files/Downloads/legal/rules/ficc_gov_rules.pdf
Section: “SCHEDULE OF HAIRCUTS FOR ELIGIBLE CLEARING FUND SECURITIES”</t>
  </si>
  <si>
    <t>http://www.dtcc.com/~/media/Files/Downloads/legal/rules/ficc_mbsd_rules.pdf
Section: “SCHEDULE OF HAIRCUTS FOR ELIGIBLE CLEARING FUND SECURITIES”</t>
  </si>
  <si>
    <t>http://www.dtcc.com/~/media/Files/Downloads/legal/rules/nscc_rules.pdf
Section: “PROCEDURE XV”, “III. Collateral Value of Eligible Clearing Fund Securities”</t>
  </si>
  <si>
    <t>10 years</t>
  </si>
  <si>
    <t>Not applicable. GSD/MBSD/NSCC does not hold client margin.  See NSCC/FICC's Disclosure Frameworks, Principle 14 discussion.</t>
  </si>
  <si>
    <t>Historical Simulation + Haircut</t>
  </si>
  <si>
    <t>Parametric 
VaR + Haircut</t>
  </si>
  <si>
    <t>For GSD, VM is a cash pass-through process across the members; for MBSD and NSCC, VM charges are included as part of the Clearing Fund requirements.</t>
  </si>
  <si>
    <t>See Explanatory Note from 6.6</t>
  </si>
  <si>
    <t>Percentage of settlements by volume effected using a DvP settlement mechanism</t>
  </si>
  <si>
    <t>Percentage of settlements by volume effected using a DvD settlement mechanism</t>
  </si>
  <si>
    <t>Percentage of settlements by volume effected using a PvP settlement mechanism</t>
  </si>
  <si>
    <t>12.2.1</t>
  </si>
  <si>
    <t>12.2.2</t>
  </si>
  <si>
    <t>12.2.3</t>
  </si>
  <si>
    <t>NSCC_Exchange</t>
  </si>
  <si>
    <t>NSCC does not maintain any cross margining arrangements. NSCC does maintain an arrangement with OCC for the settlement of exercised and assigned options, which is described in NSCC’s Disclosure Framework under Principle 20.  For GSD under section 20.7, disclosures apply to the GSD/CME Cross-Margining Agreement.</t>
  </si>
  <si>
    <t>See Explanatory Note from 20.1</t>
  </si>
  <si>
    <t>Within 2 Hours</t>
  </si>
  <si>
    <t>Count</t>
  </si>
  <si>
    <t>Collateral is held
on Balance Sheet</t>
  </si>
  <si>
    <r>
      <t xml:space="preserve">Number of observations  </t>
    </r>
    <r>
      <rPr>
        <sz val="9"/>
        <rFont val="Calibri"/>
        <family val="2"/>
        <scheme val="minor"/>
      </rPr>
      <t>([Number of accounts * number of days])</t>
    </r>
  </si>
  <si>
    <t>See 5.1 above</t>
  </si>
  <si>
    <t>See Explanatory Note from 18.3</t>
  </si>
  <si>
    <t>See Explanatory Note from 4.1</t>
  </si>
  <si>
    <t>Quarterly/
Quarter End</t>
  </si>
  <si>
    <t>Quarterly</t>
  </si>
  <si>
    <t>Disclosure 23.3 - Disclosure of rules, key procedures, and market data; Execution Facility
Frequency: Quarterly</t>
  </si>
  <si>
    <t>Peak Day/
Previous 12 Months</t>
  </si>
  <si>
    <t>Mean Avg/
Previous 12 Months</t>
  </si>
  <si>
    <t>Amt Exceeded/
Previous 12 Months</t>
  </si>
  <si>
    <t>Update as changes are made</t>
  </si>
  <si>
    <t>Once-a-day/
Previous 12 Months</t>
  </si>
  <si>
    <t>Previous 12 Months</t>
  </si>
  <si>
    <t>Peak Size/
Previous 12 Months</t>
  </si>
  <si>
    <t>Average Size/
Previous 2 Months</t>
  </si>
  <si>
    <t>Achieved coverage level  [aggregate CCP-level backtest coverage]</t>
  </si>
  <si>
    <r>
      <t>Number of times over the past twelve months that margin coverage held against any account fell below the actual marked-to-market exposure of that member account – based on daily back-testing results</t>
    </r>
    <r>
      <rPr>
        <sz val="9"/>
        <color rgb="FF00B050"/>
        <rFont val="Calibri"/>
        <family val="2"/>
        <scheme val="minor"/>
      </rPr>
      <t/>
    </r>
  </si>
  <si>
    <t>Average Total Variation Margin Paid to the CCP by participants each business day</t>
  </si>
  <si>
    <t>Average</t>
  </si>
  <si>
    <t>Maximum</t>
  </si>
  <si>
    <t>Amount represents the largest aggregate deficit. This is the actual call made, to be reduced by any excess collateral that was held. Call amount would be inclusive of any intraday calls made.</t>
  </si>
  <si>
    <t>Forward looking/
Quarterly</t>
  </si>
  <si>
    <t>Ad-hoc</t>
  </si>
  <si>
    <t>Annual</t>
  </si>
  <si>
    <t>Average End of Day</t>
  </si>
  <si>
    <t>Peak End of Day</t>
  </si>
  <si>
    <t>Quantitative information related to defaults</t>
  </si>
  <si>
    <t>Value of trades cleared through each link – as a share of total trade values/total notional values cleared in that service</t>
  </si>
  <si>
    <t>US Branches/Agencies of Non US legal entities will be considered Non-US (foreign)</t>
  </si>
  <si>
    <t>Estimated largest same-day and, where relevant, intraday and multiday payment obligation in total that would be caused by the default of any single participant and its affiliates (including transactions cleared for indirect participants) in extreme but plausible market conditions</t>
  </si>
  <si>
    <t>Estimated largest same-day and, where relevant, intraday and multiday payment obligation in each relevant currency that would be caused by the default of any single participant and its affiliates (including transactions cleared for indirect participants) in extreme but plausible market conditions</t>
  </si>
  <si>
    <t>For GSD and MBSD, values are estimated liquidity obligations that are based on trades that are due to settle the following business day.
For NSCC, values are estimated liquidity obligations that are based on an Accelerated Trade Guarantee ("ATG") which covers the obligations throughout the (T+3) settlement cycle plus the Long Allocation offsets.</t>
  </si>
  <si>
    <t>FICC data provided with respect to GSD GCF Repo and non-GCF Repo CCP services and MBSD clearing services.
NSCC data provided with respect to CNS, NSCC's CCP service, which uses a model 2 DvP Settlement mechanism.</t>
  </si>
  <si>
    <t>NSCC can use collateralized loans/equity repo utilizing the defaulter's cash market securities as collateral.</t>
  </si>
  <si>
    <t>Bus. Days
USD $MM</t>
  </si>
  <si>
    <t>0
0</t>
  </si>
  <si>
    <t>See Explanatory Note from 7.3.1</t>
  </si>
  <si>
    <r>
      <t xml:space="preserve">Under NSCC’s and each of FICC Division’s current rules and structure, they do not maintain separate Guaranty Funds.  NSCC and each FICC Division collect Clearing Fund deposits from their Members using a risk-based margin methodology.  These amounts operate, individually, as the Member’s margin, and the aggregate of all such Members’ deposits* is referred to, collectively, as the Clearing Fund, which operates as NSCC’s and each of FICC Division’s default fund. 
</t>
    </r>
    <r>
      <rPr>
        <i/>
        <sz val="9"/>
        <color theme="1"/>
        <rFont val="Calibri"/>
        <family val="2"/>
        <scheme val="minor"/>
      </rPr>
      <t xml:space="preserve">* Member's deposits include excess deposits exceeding the requirement that can be withdrawn by members. </t>
    </r>
  </si>
  <si>
    <t>Disclosure 17.1 - Operational availability target for the core system(s) involved in clearing (whether or not outsourced) over specified period for the system</t>
  </si>
  <si>
    <t>Operational availability target for the core system(s) involved in clearing (whether or not outsourced) over specified period for the system</t>
  </si>
  <si>
    <t>FICC does not distinguish membership categories between members that clear for others and self-clearing.  Accordingly, the total number of FICC members are reported here.</t>
  </si>
  <si>
    <t>12 / 47:35:00</t>
  </si>
  <si>
    <t>Count /
hh:mm:ss</t>
  </si>
  <si>
    <t>Recovery time objective is within 2 hours.</t>
  </si>
  <si>
    <t xml:space="preserve">Availability is calculated across multiple systems. Specifically, CMU, CNS, Risk Management, GSD, MBSD and Trade Capture. Since Risk Management is across FICC and NSCC, actual availability cannot be captured at the individual entity level. Actual availability is across all three in total. </t>
  </si>
  <si>
    <t>Time</t>
  </si>
  <si>
    <t>NSCC and each FICC Division calculates and collects Clearing Fund from its Members using a risk-based margin methodology. These amounts (a Member’s “Required Fund Deposit”) operate as the Member’s margin, and the aggregate of all such Members’ deposits is, collectively, the Clearing Fund, which operates as NSCC's/FICC (with respect to each division's) default fund.
FICC and NSCC are in the process of developing a proposal to establish guarantee funds to cover tail risk. The proposal is in the development stage, and will be subject to Member outreach and the Rule Filing process. If such a structure is implemented, it (and not the Clearing Fund) would serve as the financial resource for mutualization.</t>
  </si>
  <si>
    <t>*NSCC's Supplemental Liquidity Deposit ("SLD") program provides for additional rules-based liquidity resources around monthly option expiry periods. Option expiry settlement cycles typically present elevated liquidity needs to NSCC. Members may be required to provide additional funding based on historical activity, or may voluntarily pre-fund outsize liquidity needs. Sizing of supplemental liquidity resources will vary based on the historical activity presented by NSCC's largest members as well as market dynamics during the current settlement cycle. (As of 9/30 there were no SLD deposits on hand)</t>
  </si>
  <si>
    <t>0*</t>
  </si>
  <si>
    <t>Not applicable for the US cash markets.  See NSCC and FICC Disclosure Frameworks, Principle 14 discussion.</t>
  </si>
  <si>
    <t>Principle 15 Disclosures: Includes June 30, 2015 unaudited numbers. Audited numbers wil be provided as soon as available</t>
  </si>
  <si>
    <t>&lt; 1</t>
  </si>
  <si>
    <t>Size of limits will vary depending on credit rating and other factors.</t>
  </si>
  <si>
    <t xml:space="preserve">Total number of failures and duration are for Reg SCI reportable failure incidents for the CCPs. Duration is the total time of failure. Data is broken down by impacted entity. Infrastructure incidents that prevent any of the core systems from functioning are included. </t>
  </si>
  <si>
    <t xml:space="preserve">Numbers do not include types of members that are not eligible for CCP services:
GSD Comparison-Only members, MBSD Electronic Pool Notification (EPN)-only members, and NSCC has several limited membership categories that are not reported here.  </t>
  </si>
  <si>
    <t>See Explanatory Note from 14.1</t>
  </si>
  <si>
    <t>NSCC: Number denotes members that clear for other Broker/Dealers.</t>
  </si>
  <si>
    <r>
      <t>GSD/MBSD average daily volume data is based on sides (as opposed to trades).</t>
    </r>
    <r>
      <rPr>
        <sz val="9"/>
        <color theme="1"/>
        <rFont val="Calibri"/>
        <family val="2"/>
        <scheme val="minor"/>
      </rPr>
      <t xml:space="preserve">
For NSCC:  OTC:  Includes OMGEO, NASDAQTRF, MUNI BONDS, FINRA ORF, ETF CR/RD, ECN/QSR, CORR and CORP/UIT Bonds
For NSCC:  Exchange:  Includes OCC, NYSE ARCA, NYSE AMEX, NYSE2, NYSE, NASDAQ PHLX, NASDAQ BX, NASDAQ, DIRECT EDGE X, DIRECT EDGE A, CHX, BATS BYX and BATS</t>
    </r>
  </si>
  <si>
    <t xml:space="preserve">Sources:  FICC and NSCC financial statements, as available in the DTCC public website
http://www.dtcc.com/~/media/Files/Downloads/legal/financials/2015/FICC-Q2-2015.pdf for GSD and MBSD info, Footnote 11.
</t>
  </si>
  <si>
    <t>See 23.1 above</t>
  </si>
  <si>
    <t>For MBSD, amount represents a rules-based facility, Capped Contingency Liquidity Facility ("CCLF"). For NSCC, the amount represents a secured line of credit with a syndicate of lenders.</t>
  </si>
  <si>
    <t>See Explanatory Note from 7.1.9 reference for SLD</t>
  </si>
  <si>
    <t>For GSD, there are Broker/Dealers, Government Sponsored Entities
For MBSD, there are Broker/Dealers, Hedge Fund, Mortgage Companies, Government Sponsored Entities, Registered Investment Companies, etc.
For NSCC there are Broker/Dealers, certain stock exchanges (for omnibus account reporting), and one CSD.</t>
  </si>
  <si>
    <t>Commerical Bank Deposits</t>
  </si>
  <si>
    <t>Money Market Funds</t>
  </si>
  <si>
    <t>Repo Only</t>
  </si>
  <si>
    <t>US Treasury Bills</t>
  </si>
  <si>
    <r>
      <t xml:space="preserve">For NSCC: 
</t>
    </r>
    <r>
      <rPr>
        <u/>
        <sz val="9"/>
        <rFont val="Calibri"/>
        <family val="2"/>
        <scheme val="minor"/>
      </rPr>
      <t>OTC</t>
    </r>
    <r>
      <rPr>
        <sz val="9"/>
        <rFont val="Calibri"/>
        <family val="2"/>
        <scheme val="minor"/>
      </rPr>
      <t xml:space="preserve"> - Includes OMGEO, NASDAQTRF, MUNI BONDS, FINRA ORF, ETF CR/RD, ECN/QSR, CORR and CORP/UIT Bonds
</t>
    </r>
    <r>
      <rPr>
        <u/>
        <sz val="9"/>
        <rFont val="Calibri"/>
        <family val="2"/>
        <scheme val="minor"/>
      </rPr>
      <t>Exchange</t>
    </r>
    <r>
      <rPr>
        <sz val="9"/>
        <rFont val="Calibri"/>
        <family val="2"/>
        <scheme val="minor"/>
      </rPr>
      <t xml:space="preserve"> - Includes OCC, NYSE ARCA, NYSE AMEX, NYSE2, NYSE, NASDAQ PHLX, NASDAQ BX, NASDAQ, DIRECT EDGE X, DIRECT EDGE A, CHX, BATS BYX and BATS</t>
    </r>
  </si>
  <si>
    <t>Initial Margin Required</t>
  </si>
  <si>
    <t>Top 3 Members</t>
  </si>
  <si>
    <t>Quarterly/ 
Quarter End</t>
  </si>
  <si>
    <t>Number of Members with x% of Initial Margin Requirement</t>
  </si>
  <si>
    <t>&gt; 20%</t>
  </si>
  <si>
    <t>15% to 20%</t>
  </si>
  <si>
    <t>10% to 15%</t>
  </si>
  <si>
    <t>5% to 10%</t>
  </si>
  <si>
    <t>&lt; 5%</t>
  </si>
  <si>
    <t>Initial Margin Breakdown by Component</t>
  </si>
  <si>
    <t>CME Cross Margin</t>
  </si>
  <si>
    <t>Illiquid</t>
  </si>
  <si>
    <t>Implied Vol Charge</t>
  </si>
  <si>
    <t>Margin Req. Differential (MRD)</t>
  </si>
  <si>
    <t>Market to Market (MTM)</t>
  </si>
  <si>
    <t>SPC Charge</t>
  </si>
  <si>
    <t>Special Charge</t>
  </si>
  <si>
    <t>Total Initial Margin Posted (Market Value)</t>
  </si>
  <si>
    <t>Market(s)</t>
  </si>
  <si>
    <t>Number of Members</t>
  </si>
  <si>
    <t>Window (# of Business Days)</t>
  </si>
  <si>
    <t>Holding Period</t>
  </si>
  <si>
    <t>Confidence Interval</t>
  </si>
  <si>
    <t>Number of Observations</t>
  </si>
  <si>
    <t>Number of Exceedances</t>
  </si>
  <si>
    <t>Sum of Exceedances</t>
  </si>
  <si>
    <t>Coverage Rate</t>
  </si>
  <si>
    <t>Days</t>
  </si>
  <si>
    <t>Maximum Exceedance</t>
  </si>
  <si>
    <t>Listed Members</t>
  </si>
  <si>
    <t>12-Month Overall Margin Coverage</t>
  </si>
  <si>
    <t>12-Month Overall VaR Coverage</t>
  </si>
  <si>
    <t>PRC</t>
  </si>
  <si>
    <t>Payment Risk Committee Disclosure - Concentration Measures</t>
  </si>
  <si>
    <t>PRC 1</t>
  </si>
  <si>
    <t>PRC 2</t>
  </si>
  <si>
    <t>Payment Risk Committee Disclosure 1 - Concentration Measures</t>
  </si>
  <si>
    <t>Payment Risk Committee Disclosure 2 - Intial Margin Detail</t>
  </si>
  <si>
    <t>Payment Risk Committee Disclosure 3 - Backtest Statistics</t>
  </si>
  <si>
    <t>For GSD and MBSD, the portfolio of a defaulting member, comprised of highly marketable collateral would also be available as a liquidity resource. Value and composition of that portfolio would vary by day and by member.  For GSD/MBSD, amount represents the Repo Value of Underlying Securities.
For NSCC, amount represents Supplemental Liquidity Deposits ("SLD") which provides for additional rules-based liquidity resources.</t>
  </si>
  <si>
    <t>For GSD and MBSD, amount includes Clearing Fund securities.
For NSCC, amount includes Clearing Fund Securities.</t>
  </si>
  <si>
    <t>NSCC does not maintain any interoperable links as described by these items.  CDS Clearing and Depository Services, Inc. (the Canadian CSD) is a full service member of NSCC, and is subject to margining and the other requirements of membership as a member.  The CDS relationship is described in NSCC’s Disclosure Framework under Principle 20.  The GSD/CME Cross-Margining Agreement, which is described in GSD’s disclosure with respect to PFMI Principle 20, is not an interoperable link as described by sections 20.1 through 20.6 of the quantitative disclosure.</t>
  </si>
  <si>
    <t>See Explanatory Note from 4.1.4</t>
  </si>
  <si>
    <t>Disclosure 16.2 - How total cash received from participants (16.1) is held/deposited/invested, including; (cont'd)</t>
  </si>
  <si>
    <t>This target and the actual results below are calculated at the individual product-line level and then averaged across all of the systems identified below, in accordance with the established calculation for the applicable SLA.</t>
  </si>
  <si>
    <t xml:space="preserve">GSD/MBSD/NSCC did not utilize any of its liquidity resources to cover any member payment obligations.  </t>
  </si>
  <si>
    <t>Number of Accounts</t>
  </si>
  <si>
    <t>VaR / Volatility</t>
  </si>
  <si>
    <t>Other Charges</t>
  </si>
  <si>
    <t>Coverage Component (CC)</t>
  </si>
  <si>
    <t>As of September 30, 2015</t>
  </si>
  <si>
    <t>These should match to 6.5.3</t>
  </si>
  <si>
    <t>- Requires Update
- Update Completed</t>
  </si>
  <si>
    <t>Check row, Row to be hidden prior to publishing</t>
  </si>
  <si>
    <t>Total Initial Margin Requirment</t>
  </si>
  <si>
    <t>The Value-at-Risk (VaR) and Volatililty components are based on the potential price fluctuations of unsettled positions.</t>
  </si>
  <si>
    <t xml:space="preserve">The Coverage Component is a back-test-like component that is meant to address potential model deficiencies. </t>
  </si>
  <si>
    <t xml:space="preserve">The Implied Vol Charge (also known as the Augmented Volatility Multiplier, or AVM) is designed to enhance the performance of the model and enable GSD to more effectively achieve and maintain the confidence level targeted by GSD.                                                                                                                                                       </t>
  </si>
  <si>
    <t>The MRD is designed to address position-variability risk by estimating the shortfall of end-of-day VaR and mark-to-market compared with the next day’s intraday risk and the risk that the next margin call will not be satisfied.</t>
  </si>
  <si>
    <t xml:space="preserve">As a cash market CCP, NSCC uses a continuous net system where securities within the settlement system are marked daily to the prior night’s closing price.                                          </t>
  </si>
  <si>
    <t xml:space="preserve">Special charges include MBSD's Margin Proxy charge and GSD's backtest charges.  The MBSD Margin Proxy charge was developed in October 2013 as an interim solution to immediately address the observed risk margin gaps between MBSD production VaR model and the targeted risk coverage levels. </t>
  </si>
  <si>
    <t>Data Supplier / Contact</t>
  </si>
  <si>
    <t>Product Risk</t>
  </si>
  <si>
    <t>Finance</t>
  </si>
  <si>
    <t>QRM</t>
  </si>
  <si>
    <t>Liquidity / Finance</t>
  </si>
  <si>
    <t>ORM</t>
  </si>
  <si>
    <t>Product Risk / AA</t>
  </si>
  <si>
    <t>N/A</t>
  </si>
  <si>
    <t>Product Risk (GSD)</t>
  </si>
  <si>
    <t>Product Risk (NSCC)</t>
  </si>
  <si>
    <t>Product Management</t>
  </si>
  <si>
    <t>Liquidity</t>
  </si>
  <si>
    <t>Website</t>
  </si>
  <si>
    <t>Data Supplier</t>
  </si>
  <si>
    <t>Contact</t>
  </si>
  <si>
    <t>Bill Marcellus</t>
  </si>
  <si>
    <t>Tim Hulse</t>
  </si>
  <si>
    <t>Reporting / Product Risk</t>
  </si>
  <si>
    <t>Legal</t>
  </si>
  <si>
    <t>Michele Hillery/Sean Delap/Nick Botta</t>
  </si>
  <si>
    <t>Merrie Witkin/Nikki Poulos</t>
  </si>
  <si>
    <t>Principle
#</t>
  </si>
  <si>
    <t>Disclosure
#</t>
  </si>
  <si>
    <t>CPMI-IOSCO Quantitative Disclosure - FICC and NSCC</t>
  </si>
  <si>
    <t>Payment Risk Committee Disclosure - Initial Margin Detail</t>
  </si>
  <si>
    <t>Amount represents the largest aggregate deficit over amounts on deposit. This is the actual call made, to be reduced by any excess collateral that was held. Call amount would be inclusive of any intraday calls made.</t>
  </si>
  <si>
    <t>NSCC's Supplemental Liquidity Deposit ("SLD") program provides for additional rules-based liquidity resources around monthly option expiry periods. Option expiry settlement cycles typically present elevated liquidity needs to NSCC. Members may be required to provide additional funding based on historical activity, or may voluntarily pre-fund outsize liquidity needs. Sizing of supplemental liquidity resources will vary based on the historical activity presented by NSCC's largest members as well as market dynamics during the current settlement cycle. (As of 9/30 there were no SLD deposits on hand)</t>
  </si>
  <si>
    <t>NSCC can use collateralized loans/equity repo utilizing the cash market securities that were destined to defaulter as collateral.</t>
  </si>
  <si>
    <t>Initial disclosure includes September 30, 2015 unaudited numbers.  2015 audited numbers et seq will be provided when available.</t>
  </si>
  <si>
    <t xml:space="preserve">Availability is calculated across multiple systems. Specifically, CMU, CNS, Risk Management, GSD, MBSD and Trade Capture. Since Risk Management is conducted across FICC and NSCC, actual availability cannot be captured at the individual entity level. Actual availability is calculated across  NSCC and both FICC Divisions in total. </t>
  </si>
  <si>
    <t xml:space="preserve">Sources:  FICC and NSCC financial statements, as available in the DTCC public website
</t>
  </si>
  <si>
    <t>GSD has a cross-margining arrangement with the Chicago Mercantile Exchange.  The amount represents the aggregate margin savings for common members who elect to participate in the cross-margining arrangement.</t>
  </si>
  <si>
    <t>NSCC may apply an additional charge on positions in OTC Bulletin Board or Pink Sheet securities based on size, average daily volume or price; and financial condition of the participant.  This charge is separate from both VaR and SPC.</t>
  </si>
  <si>
    <t>NSCC applies the Shortened Process Cycle charge based on the amount of positions processed as non-standard settling trades.  Since these trades are guaranteed before margin is collected, the SPC charge covers the additional exposure.</t>
  </si>
  <si>
    <t>Average Size/
Previous 12 Months</t>
  </si>
  <si>
    <t>Number of business days, if any, on which the above amount (4.4.7) exceeded actual pre-funded default resources (in excess of initial margin) and by how much.</t>
  </si>
  <si>
    <t xml:space="preserve">The amount in 4.4.7 which exceeded actual pre-funded default resources (in excess of initial margin) (Previous 12 Months)
</t>
  </si>
  <si>
    <t>Post Haircut value formula uses the accrued interest (dirty price) and Pre Haircut value is calculated using a clean price</t>
  </si>
  <si>
    <r>
      <t xml:space="preserve">GSD/MBSD/NSCC did not utilize any of its liquidity resources to cover any member payment obligations.
</t>
    </r>
    <r>
      <rPr>
        <i/>
        <sz val="9"/>
        <rFont val="Calibri"/>
        <family val="2"/>
        <scheme val="minor"/>
      </rPr>
      <t>*NSCC/GSD reflect multi-day settlement obligations whereas MBSD obligations are based on bilateral trades due to settle the next business day.</t>
    </r>
  </si>
  <si>
    <t>For GSD and MBSD, values are estimated liquidity obligations that are based on trades that are due to settle the following business day.
For NSCC, values are estimated liquidity obligations that are based on an Accelerated Trade Guarantee ("ATG") which covers the multi-day obligations throughout the (T+3) settlement cycle plus the Long Allocation offsets.</t>
  </si>
  <si>
    <t>Amounts include Clearing Fund securities.</t>
  </si>
  <si>
    <t>As of December 31, 2015</t>
  </si>
  <si>
    <t xml:space="preserve">For GSD, VM is a cash pass-through process across the members; for MBSD and NSCC, VM charges are included as part of the Clearing Fund requirements.
MTM debits were aggregated across all members to reflect the variation margin paid to all members. </t>
  </si>
  <si>
    <t>As of March 31, 2016</t>
  </si>
  <si>
    <r>
      <t xml:space="preserve">See Explanatory Note from 4.1.4
</t>
    </r>
    <r>
      <rPr>
        <vertAlign val="superscript"/>
        <sz val="9"/>
        <color theme="1"/>
        <rFont val="Calibri"/>
        <family val="2"/>
        <scheme val="minor"/>
      </rPr>
      <t>1</t>
    </r>
    <r>
      <rPr>
        <sz val="9"/>
        <color theme="1"/>
        <rFont val="Calibri"/>
        <family val="2"/>
        <scheme val="minor"/>
      </rPr>
      <t xml:space="preserve"> Not applicable. GSD/MBSD/NSCC does not hold client margin.  See NSCC/FICC's Disclosure Frameworks, Principle 14 discussion.</t>
    </r>
  </si>
  <si>
    <r>
      <t>n/a</t>
    </r>
    <r>
      <rPr>
        <b/>
        <i/>
        <vertAlign val="superscript"/>
        <sz val="8"/>
        <color theme="1"/>
        <rFont val="Calibri"/>
        <family val="2"/>
        <scheme val="minor"/>
      </rPr>
      <t>1</t>
    </r>
  </si>
  <si>
    <t>For GSD/MBSD and NSCC, average daily volume data is based on sides (as opposed to trades).
For NSCC:  OTC:  Includes OMGEO, NASDAQTRF, MUNI BONDS, FINRA ORF, ETF CR/RD, ECN/QSR, and CORP/UIT Bonds
For NSCC:  Exchange:  Includes OCC, NYSE ARCA, NYSE AMEX, NYSE2, NYSE, NASDAQ PHLX, NASDAQ BX, NASDAQ, DIRECT EDGE X, DIRECT EDGE A, CHX, BATS BYX and BATS</t>
  </si>
  <si>
    <r>
      <t xml:space="preserve">For NSCC: 
</t>
    </r>
    <r>
      <rPr>
        <u/>
        <sz val="9"/>
        <rFont val="Calibri"/>
        <family val="2"/>
        <scheme val="minor"/>
      </rPr>
      <t>OTC</t>
    </r>
    <r>
      <rPr>
        <sz val="9"/>
        <rFont val="Calibri"/>
        <family val="2"/>
        <scheme val="minor"/>
      </rPr>
      <t xml:space="preserve"> - Includes OMGEO, NASDAQTRF, MUNI BONDS, FINRA ORF, ETF CR/RD, ECN/QSR, and CORP/UIT Bonds
</t>
    </r>
    <r>
      <rPr>
        <u/>
        <sz val="9"/>
        <rFont val="Calibri"/>
        <family val="2"/>
        <scheme val="minor"/>
      </rPr>
      <t>Exchange</t>
    </r>
    <r>
      <rPr>
        <sz val="9"/>
        <rFont val="Calibri"/>
        <family val="2"/>
        <scheme val="minor"/>
      </rPr>
      <t xml:space="preserve"> - Includes OCC, NYSE ARCA, NYSE AMEX, NYSE2, NYSE, NASDAQ PHLX, NASDAQ BX, NASDAQ, DIRECT EDGE X, DIRECT EDGE A, CHX, BATS BYX and BATS</t>
    </r>
  </si>
  <si>
    <t>For GSD and MBSD, the portfolio of a defaulting member, comprised of highly marketable collateral would also be available as a liquidity resource. Value and composition of that portfolio would vary by day and by member.  For GSD/MBSD, amount represents the Repo Value of Underlying Securities.
NSCC's Supplemental Liquidity Deposit ("SLD") program provides for additional rules-based liquidity resources around monthly option expiry periods. Option expiry settlement cycles typically present elevated liquidity needs to NSCC. Members may be required to provide additional funding based on historical activity, or may voluntarily pre-fund outsize liquidity needs. Sizing of supplemental liquidity resources will vary based on the historical activity presented by NSCC's largest members as well as market dynamics during the current settlement cycle. (As of 9/30 there were no SLD deposits on hand)
Resources reported in Section 7.1 are as of 12/31/15 and do not correspond to the dates of the actual largest obligations. On the dates of the actual largest obligations sufficient liquidity resources were available.</t>
  </si>
  <si>
    <t>NSCC does not maintain any cross margining arrangements. NSCC does maintain an arrangement with OCC for the settlement of exercised and assigned options, which is described in NSCC’s Disclosure Framework under Principle 20.  GSD has a cross-margining arrangement with the Chicago Mercantile Exchange.  For GSD under section 20.7, disclosures are quarterly averages.</t>
  </si>
  <si>
    <t>4.3.4.1</t>
  </si>
  <si>
    <t>4.3.4.2</t>
  </si>
  <si>
    <t>4.3.4.3</t>
  </si>
  <si>
    <t>Unsecured cash invested in Money Market Mutual Funds</t>
  </si>
  <si>
    <t>Unsecured cash invested in US Treasury Bills</t>
  </si>
  <si>
    <t>Not applicable. GSD/MBSD/NSCC does not hold client margin.  See NSCC/FICC's Disclosure Frameworks, Principle 14 discussion. For aggregate numbers, see 6.1.1 above.</t>
  </si>
  <si>
    <t>Disclosure 4.4 - Credit Risk Disclosures - Cont'd</t>
  </si>
  <si>
    <t>GSD/MBSD/NSCC did not utilize any of its liquidity resources to cover any member payment obligations.
NSCC reflects multi-day settlement obligations.  GSD obligations that are based on trades that are due to settle the following business day. MBSD obligations are based on bilateral trades due to settle the next business day.</t>
  </si>
  <si>
    <t>Rehypothecation used for liquidity purposes only in the event of a default.</t>
  </si>
  <si>
    <t>This is our risk horizon for liquidation and hedging of market risk.</t>
  </si>
  <si>
    <t>Amount represents Peak/Average margin back test results. Also see disclosure 6.5.4 and 6.5.5.</t>
  </si>
  <si>
    <t>Amount represents Peak/Average margin back test results.</t>
  </si>
  <si>
    <t xml:space="preserve">See Explanatory Note from 4.4.2 </t>
  </si>
  <si>
    <t>Avg/
Previous 12 Months</t>
  </si>
  <si>
    <t>FINAL - PUBLISHED 12/22/15</t>
  </si>
  <si>
    <t>FINAL - PUBLISHED 3/29/16</t>
  </si>
  <si>
    <t>FINAL - PROOF OF CONCEPT</t>
  </si>
  <si>
    <t>For GSD and MBSD, the portfolio of a defaulting member, comprised of highly marketable collateral would also be available as a liquidity resource. Value and composition of that portfolio would vary by day and by member.  For GSD/MBSD, amount represents the Repo Value of Underlying Securities.
NSCC's Supplemental Liquidity Deposit ("SLD") program provides for additional rules-based liquidity resources around monthly option expiry periods. Option expiry settlement cycles typically present elevated liquidity needs to NSCC. Members may be required to provide additional funding based on historical activity, or may voluntarily pre-fund outsize liquidity needs. Sizing of supplemental liquidity resources will vary based on the historical activity presented by NSCC's largest members as well as market dynamics during the current settlement cycle. (As of 3/31 there were no SLD deposits on hand)
Resources reported in Section 7.1 are as of 3/31/16 and do not correspond to the dates of the actual largest obligations. On the dates of the actual largest obligations sufficient liquidity resources were available.</t>
  </si>
  <si>
    <t>Values representative of the 2015 Annual Audited Financial Statements. Values will remain static until publication of the 2016 Annual Audited Financial Statements (Q4 2016).</t>
  </si>
  <si>
    <t>Amount represents Peak/Average VaR model back test results.</t>
  </si>
  <si>
    <t>As of June 30, 2016</t>
  </si>
  <si>
    <t>WORK IN PROGRESS</t>
  </si>
  <si>
    <t>FINAL - PUBLISHED 6/30/16</t>
  </si>
  <si>
    <t>Total number of failures and duration are for Reg SCI reportable failure incidents impacting the CCP systems. Incidents that do not result in a direct business impact are not included. Count and duration have been adjusted to reflect these criteria.</t>
  </si>
  <si>
    <t>9 / 23:36:00</t>
  </si>
  <si>
    <t>For GSD/MBSD and NSCC average daily volume data is based on sides (as opposed to trades).
For NSCC:  OTC:  Includes OMGEO, NASDAQTRF, MUNI BONDS, FINRA ORF, ETF CR/RD, ECN/QSR, CORR and CORP/UIT Bonds
For NSCC:  Exchange:  Includes OCC, NYSE ARCA, NYSE AMEX, NYSE2, NYSE, NASDAQ PHLX, NASDAQ BX, NASDAQ, DIRECT EDGE X, DIRECT EDGE A, CHX, BATS BYX and BATS</t>
  </si>
  <si>
    <t>For Treasuries based on a 10 yr. look-back, 1 day for 20 yr. and 11 days for 30 yr. tenors were observed, where a change in rate caused a breach in respective HC. The total day count for Treasuries is 11 (as 1 day caused the breach in both tenors, 20 &amp; 30 yr.). For Agencies and Mortgages no breaches were observed under current HCs.</t>
  </si>
  <si>
    <t>For GSD and MBSD, the portfolio of a defaulting member, comprised of highly marketable collateral would also be available as a liquidity resource. Value and composition of that portfolio would vary by day and by member. June 30 was not an MBSD class-settlement day. For GSD/MBSD, amount represents the Repo Value of Underlying Securities.
NSCC's Supplemental Liquidity Deposit ("SLD") program provides for additional rules-based liquidity resources around monthly option expiry periods. Option expiry settlement cycles typically present elevated liquidity needs to NSCC. Members may be required to provide additional funding based on historical activity, or may voluntarily pre-fund outsize liquidity needs. Sizing of supplemental liquidity resources will vary based on the historical activity presented by NSCC's largest members as well as market dynamics during the current settlement cycle. (As of 6/30 there were no SLD deposits on hand)
Resources reported in Section 7.1 are as of 6/30/16 and do not correspond to the dates of the actual largest obligations. On the dates of the actual largest obligations sufficient liquidity resources were available.</t>
  </si>
  <si>
    <t>10 / 29:52:00</t>
  </si>
  <si>
    <t xml:space="preserve">Total number of failures and duration are for Reg SCI reportable failure incidents impacting the CCP systems. Incidents that do not result in a direct business impact are not included. </t>
  </si>
  <si>
    <t>10 / 24:37:00</t>
  </si>
  <si>
    <t>11 / 26:09:00</t>
  </si>
  <si>
    <t>Total number of failures and duration are for Reg SCI reportable failure incidents impacting the CCP systems. Incidents that do not result in a direct business impact are not included. Duration has been adjusted to reflect these criteria.</t>
  </si>
  <si>
    <t>FINAL - PUBLISHED 9/30/16</t>
  </si>
  <si>
    <t>As of September 30, 2016</t>
  </si>
  <si>
    <t>For GSD and MBSD, the portfolio of a defaulting member, comprised of highly marketable collateral would also be available as a liquidity resource. Value and composition of that portfolio would vary by day and by member. September 30 was not an MBSD class-settlement day. For GSD/MBSD, amount represents the Repo Value of Underlying Securities.
NSCC's Supplemental Liquidity Deposit ("SLD") program provides for additional rules-based liquidity resources around monthly option expiry periods. Option expiry settlement cycles typically present elevated liquidity needs to NSCC. Members may be required to provide additional funding based on historical activity, or may voluntarily pre-fund outsize liquidity needs. Sizing of supplemental liquidity resources will vary based on the historical activity presented by NSCC's largest members as well as market dynamics during the current settlement cycle. (As of 9/30 there were no SLD deposits on hand)
Resources reported in Section 7.1 are as of 9/30/16 and do not correspond to the dates of the actual largest obligations. On the dates of the actual largest obligations sufficient liquidity resources were available.</t>
  </si>
  <si>
    <t>Risk Reporting</t>
  </si>
  <si>
    <t>Footnotes to published financials - Risk Reporting</t>
  </si>
  <si>
    <t>For GSD/MBSD and NSCC, average daily volume data is based on sides (as opposed to trades).
For NSCC:  OTC:  Includes OMGEO, NASDAQTRF, MUNI BONDS, FINRA ORF, ETF CR/RD, ECN/QSR, and CORP/UIT Bonds
For NSCC:  Exchange:  Includes OCC, IEX, NYSE ARCA, NYSE AMEX, NYSE, NSX, NASDAQ PHLX, NASDAQ BX, NASDAQ, DIRECT EDGE X, DIRECT EDGE A, CHX, BATS BYX and BATS</t>
  </si>
  <si>
    <t>6 / 15:13:00</t>
  </si>
  <si>
    <t>Final - Published 11/28/2016</t>
  </si>
  <si>
    <t>As of December 31, 2016</t>
  </si>
  <si>
    <t>For GSD and MBSD, the portfolio of a defaulting member, comprised of highly marketable collateral would also be available as a liquidity resource. Value and composition of that portfolio would vary by day and by member. December 30 was not an MBSD class-settlement day. For GSD/MBSD, amount represents the Repo Value of Underlying Securities.
NSCC's Supplemental Liquidity Deposit ("SLD") program provides for additional rules-based liquidity resources around monthly option expiry periods. Option expiry settlement cycles typically present elevated liquidity needs to NSCC. Members may be required to provide additional funding based on historical activity, or may voluntarily pre-fund outsize liquidity needs. Sizing of supplemental liquidity resources will vary based on the historical activity presented by NSCC's largest members as well as market dynamics during the current settlement cycle. (As of 12/30 there were no SLD deposits on hand)
Resources reported in Section 7.1 are as of 12/30/16 and do not correspond to the dates of the actual largest obligations. On the dates of the actual largest obligations sufficient liquidity resources were available.</t>
  </si>
  <si>
    <t xml:space="preserve">4 / 07:18:00  
</t>
  </si>
  <si>
    <t>Values representative of the 2016 Annual Audited Financial Statements.  Values will remain static until publication of the 2017 Annual Audited Financial Statements (Q4 2017).</t>
  </si>
  <si>
    <t>Final - Published 3/22/2017</t>
  </si>
  <si>
    <t>As of March 31, 2017</t>
  </si>
  <si>
    <t>As of June 30, 2017</t>
  </si>
  <si>
    <t>2 / 04:48:00</t>
  </si>
  <si>
    <t xml:space="preserve">5,021
</t>
  </si>
  <si>
    <t xml:space="preserve">29,000
</t>
  </si>
  <si>
    <t xml:space="preserve">702
</t>
  </si>
  <si>
    <t xml:space="preserve">1,644
</t>
  </si>
  <si>
    <t xml:space="preserve">41%
</t>
  </si>
  <si>
    <t xml:space="preserve">46%
</t>
  </si>
  <si>
    <t xml:space="preserve">72%
</t>
  </si>
  <si>
    <t>Includes Broker/dealers, Stock Exchanges, CSD's and Trust members. Excludes Banks.</t>
  </si>
  <si>
    <t>For Treasuries based on a 10 yr. look-back, 1 day for 20 yr. and 10 days for 30 yr. tenors were observed, where a change in rate caused a breach in respective HC. The total day count for Treasuries is 10 (as 1 day caused the breach in both tenors, 20 &amp; 30 yr.). For Agencies and Mortgages no breaches were observed under current HCs.</t>
  </si>
  <si>
    <t>FIXED INCOME CLEARING CORPORATION</t>
  </si>
  <si>
    <t>and</t>
  </si>
  <si>
    <t>NATIONAL SECURITIES CLEARING CORPORATION</t>
  </si>
  <si>
    <t xml:space="preserve">Copyright 2017 The Depository Trust &amp; Clearing Corporation and/or its affiliates (“DTCC”).  All right reserved. 
USE OF THIS REPORT IS GOVERNED BY “THE TERMS OF USE &amp; PRIVACY”LOCATED AT WWW.DTCC.COM (“TERMS”).  WITHOUT LIMITING ANYTHING IN THE TERMS, THIS REPORT IS PROVIDED "AS IS" AND “AS AVAILABLE” WITH ALL FAULTS, ERRORS, DEFECTS, INACCURACIES AND OMISSIONS. DTCC DOES NOT MAKE, AND SPECIFICALLY DISCLAIMS, ALL WARRANTIES, WHETHER EXPRESS OR IMPLIED, INCLUDING BUT NOT LIMITED TO ANY WARRANTY OF NON-INFRINGEMENT, FITNESS FOR A PARTICULAR PURPOSE OR MERCHANTABILITY WITH RESPECT TO ALL ASPECTS OF THIS REPORT. DTCC DOES NOT IN ANY WAY GUARANTEE, AND SHALL NOT BE LIABLE FOR, THE ADEQUACY, QUALITY, ACCURACY, COMPLETENESS, WORTH, OR TIMELINESS OF THIS REPORT. DTCC DOES NOT WARRANT THAT THIS REPORT, WILL BE ERROR-FREE OR THAT DEFECTS WILL BE CORRECTED. TO THE MAXIMUM EXTENT PERMITTED BY LAW, UNDER NO CIRCUMSTANCES, INCLUDING NEGLIGENCE, SHALL DTCC, OR ITS DIRECTORS, OFFICERS, MANAGERS, AGENTS OR CONSULTANTS, BE LIABLE FOR ANY DIRECT, INDIRECT, SPECIAL, INCIDENTAL, PUNITIVE OR CONSEQUENTIAL DAMAGES, INCLUDING BUT NOT LIMITED TO, LOSS OF PROFITS, TRADING LOSSES, LOST TIME OR GOODWILL, ARISING OUT OF, CONNECTED WITH, OR RESULTING FROM THIS REPORT OR THE USE THEREOF, EVEN IF THEY MIGHT HAVE ANTICIPATED OR HAVE BEEN ADVISED OF THE POSSIBILITY OF SUCH DAMAGES. </t>
  </si>
  <si>
    <t>TABLE OF CONTENTS</t>
  </si>
  <si>
    <t>EXECUTIVE SUMMARY</t>
  </si>
  <si>
    <t>In February 2015, CPMI-IOSCO issued its final report on Quantitative Disclosure Standards for Central Counterparties (“CCPs”), which provides specific quantitative disclosure requirements for CCPs relative to a number of the PFMI principles. These disclosures are intended to complement the narrative disclosures included in the CPMI-IOSCO Disclosure Framework*. This document contains the quantitative disclosures for the two divisions of the Fixed Income Clearing Corporation (“FICC”) — the Government Securities Division (“GSD”) and Mortgage-Backed Securities Division (“MBSD”) — and the National Securities Clearing Corporation (“NSCC”). FICC and NSCC are wholly owned subsidiaries of The Depository Trust &amp; Clearing Corporation (“DTCC”).</t>
  </si>
  <si>
    <t>The attached disclosures include, in addition to those required by CPMI-IOSCO, some supplemental disclosures as proposed by the Payments Risk Committee’s Recommendations for Supporting Clearing Member Due Diligence of Central Counterparties (Feb 2013).
The information provided in this disclosure is reported as of the dates specified. For further information, please contact
CPMI-IOSCO_Quant@dtcc.com.
* The Disclosure Frameworks for FICC and NSCC can be found at www.dtcc.com.</t>
  </si>
  <si>
    <t>Zhiyong (Jerry) Shi / Franziska Montag</t>
  </si>
  <si>
    <t>Sandro Rosales / Tim Hulse / Tom Granelli</t>
  </si>
  <si>
    <t>Tom Granelli / Bill Marcellus</t>
  </si>
  <si>
    <t>Tom Granelli</t>
  </si>
  <si>
    <t>Sandro Rosales</t>
  </si>
  <si>
    <t>Lisa Hershey/Greg Barna</t>
  </si>
  <si>
    <t>Nupur Raval / Mike Adler / Kevin Brady</t>
  </si>
  <si>
    <t>Bill Marcellus / Dan McElligott (16.2.17 only)</t>
  </si>
  <si>
    <t>1 / 00:37:00</t>
  </si>
  <si>
    <t>NSCC dropped this charge as part of the Accelerated Trade Guaranty that was approved in Q2 and will drop the reporting of this charge in subsequent disclosures.</t>
  </si>
  <si>
    <t>Final - Published 9/22/17</t>
  </si>
  <si>
    <t>Final - Published 6/27/2017
Revised - 9/22/2017</t>
  </si>
  <si>
    <t>For GSD and MBSD, values are estimated liquidity obligations that are based on trades that are due to settle the following business day.
For NSCC, values are estimated liquidity obligations that are based on an Accelerated Trade Guarantee ("ATG") which covers the multi-day obligations throughout the (T+3) settlement cycle plus the Long Allocation and CALM offsets.</t>
  </si>
  <si>
    <t>For GSD and MBSD, the portfolio of a defaulting member, comprised of highly marketable collateral would also be available as a liquidity resource. Value and composition of that portfolio would vary by day and by member. June 30 was not an MBSD class-settlement day. For GSD/MBSD, amount represents the Repo Value of Underlying Securities.
NSCC's Supplemental Liquidity Deposit ("SLD") program provides for additional rules-based liquidity resources around monthly option expiry periods. Option expiry settlement cycles typically present elevated liquidity needs to NSCC. Members may be required to provide additional funding based on historical activity, or may voluntarily pre-fund outsize liquidity needs. Sizing of supplemental liquidity resources will vary based on the historical activity presented by NSCC's largest members as well as market dynamics during the current settlement cycle. (As of 6/30 there were no SLD deposits on hand)
Resources reported in Section 7.1 are as of 6/30/17 and do not correspond to the dates of the actual largest obligations. On the dates of the actual largest obligations sufficient liquidity resources were available.</t>
  </si>
  <si>
    <t>3 / 07:02:00</t>
  </si>
  <si>
    <t>NSCC and each FICC Division calculates and collects Clearing Fund from its Members using a risk-based margin methodology. These amounts (a Member’s “Required Fund Deposit”) operate as the Member’s margin, and the aggregate of all such Members’ deposits is, collectively, the Clearing Fund, which operates as NSCC's/FICC (with respect to each division's) default fund.
For NSCC, on September 5, 2017, the US cash equities markets moved to a T+2 settlement cycle. Accordingly, after that date, the clearing fund has been calculated to take into account the shortened settlement cycle.
FICC and NSCC are seeking to develop a proposal to establish guarantee funds to cover tail risk. The proposal is in the development stage, and will be subject to Member outreach and the Rule Filing process. If such a structure is implemented, it (and not the Clearing Fund) would serve as the financial resource for mutualization.</t>
  </si>
  <si>
    <t xml:space="preserve">The Value-at-Risk (VaR) and Volatililty components are based on the potential price fluctuations of unsettled positions.
With the implementation of SVaR for MBSD, Margin Proxy is now used as a backup VaR methodology in the event of a significant vendor data disruption. </t>
  </si>
  <si>
    <t>For GSD and MBSD, the portfolio of a defaulting member, comprised of highly marketable collateral would also be available as a liquidity resource. Value and composition of that portfolio would vary by day and by member. September 29 was not an MBSD class-settlement day. For GSD/MBSD, amount represents the Repo Value of Underlying Securities.
NSCC's Supplemental Liquidity Deposit ("SLD") program provides for additional rules-based liquidity resources around monthly option expiry periods. Option expiry settlement cycles typically present elevated liquidity needs to NSCC. Members may be required to provide additional funding based on historical activity, or may voluntarily pre-fund outsize liquidity needs. Sizing of supplemental liquidity resources will vary based on the historical activity presented by NSCC's largest members as well as market dynamics during the current settlement cycle. (As of quarter end there were no SLD deposits on hand)
Resources reported in Section 7.1 are as of quarter end and do not correspond to the dates of the actual largest obligations. On the dates of the actual largest obligations sufficient liquidity resources were available.</t>
  </si>
  <si>
    <t>GSD/MBSD/NSCC did not utilize any of its liquidity resources to cover any member payment obligations.
NSCC reflects multi-day settlement obligations.  GSD obligations that are based on trades that are due to settle the following business day. MBSD obligations are based on bilateral trades due to settle the next business day.</t>
  </si>
  <si>
    <t>For GSD and MBSD, values are estimated liquidity obligations that are based on trades that are due to settle the following business day.
For NSCC, values are estimated liquidity obligations that are based on an Accelerated Trade Guarantee ("ATG") which covers the multi-day obligations throughout the (T+2) settlement cycle plus the Long Allocation and CALM offsets.</t>
  </si>
  <si>
    <t>The Coverage Component is a back-test-like component that is meant to address potential model deficiencies. 
The Coverage Component is designed by NSCC to mitigate the risks associated with a Member’s Required Deposit being insufficient to cover projected liquidation losses to the Coverage Target by adjusting a Member’s Required Deposit towards the Coverage Target.</t>
  </si>
  <si>
    <t>Special charges include backtesting charges and GSD Margin Proxy, a newly created charge (a/o April 2017) is a minimum volatility calculation based on historical market volatility of U.S. Treasury and Agency securities indices and TBA’s. GSD applies the greater of the amount calculated by the current VaR model and the Margin Proxy.</t>
  </si>
  <si>
    <t>As of September 29, 2017</t>
  </si>
  <si>
    <t>CPMI-IOSCO Quantitative Disclosures - DTCC</t>
  </si>
  <si>
    <t>As of December 29, 2017</t>
  </si>
  <si>
    <t>Final - Published 12/21/17</t>
  </si>
  <si>
    <t>Includes Broker/dealers, Stock Exchanges, CSD's and Trust members.  Excludes Banks.</t>
  </si>
  <si>
    <t>At NSCC, FIS and CNS Fails charge totalled $245MM and $188MM respectively.</t>
  </si>
  <si>
    <t>Values representative of the 2017 Annual Audited Financial Statements.  Values will remain static until publication of the 2018 Annual Audited Financial Statements (Q4 2018).</t>
  </si>
  <si>
    <t>3 / 07:05:00</t>
  </si>
  <si>
    <t>For GSD and MBSD, the portfolio of a defaulting member, comprised of highly marketable collateral would also be available as a liquidity resource. Value and composition of that portfolio would vary by day and by member. 12/29 was not an MBSD class-settlement day. For GSD/MBSD, amount represents the Repo Value of Underlying Securities.
NSCC's Supplemental Liquidity Deposit ("SLD") program provides for additional rules-based liquidity resources around monthly option expiry periods. Option expiry settlement cycles typically present elevated liquidity needs to NSCC. Members may be required to provide additional funding based on historical activity, or may voluntarily pre-fund outsize liquidity needs. Sizing of supplemental liquidity resources will vary based on the historical activity presented by NSCC's largest members as well as market dynamics during the current settlement cycle. (As of 12/29 there were no SLD deposits on hand)
Resources reported in Section 7.1 are as of 12/31/17 and do not correspond to the dates of the actual largest obligations. On the dates of the actual largest obligations sufficient liquidity resources were available.</t>
  </si>
  <si>
    <t>As of March 31, 2018</t>
  </si>
  <si>
    <r>
      <t xml:space="preserve">Under NSCC’s and each of FICC Division’s current rules and structure, they do not maintain separate Guaranty Funds.  NSCC and each FICC Division collect Clearing Fund deposits from their Members using a risk-based margin methodology.  These amounts operate, individually, as the Member’s margin, and the aggregate of all such Members’ deposits* is referred to, collectively, as the Clearing Fund, which operates as NSCC’s and each of FICC Division’s default fund. 
</t>
    </r>
    <r>
      <rPr>
        <i/>
        <sz val="9"/>
        <color rgb="FF000000"/>
        <rFont val="Calibri"/>
        <family val="2"/>
      </rPr>
      <t xml:space="preserve">* Member's deposits include excess deposits exceeding the requirement that can be withdrawn by members. </t>
    </r>
  </si>
  <si>
    <t>As of June 30, 2018</t>
  </si>
  <si>
    <t>As of December 31, 2018</t>
  </si>
  <si>
    <t>Final - Published 3/21/2018</t>
  </si>
  <si>
    <t>For GSD and MBSD, the portfolio of a defaulting member, comprised of highly marketable collateral would also be available as a liquidity resource. Value and composition of that portfolio would vary by day and by member. 3/29 was not an MBSD class-settlement day. For GSD/MBSD, amount represents the Repo Value of Underlying Securities.
NSCC's Supplemental Liquidity Deposit ("SLD") program provides for additional rules-based liquidity resources around monthly option expiry periods. Option expiry settlement cycles typically present elevated liquidity needs to NSCC. Members may be required to provide additional funding based on historical activity, or may voluntarily pre-fund outsize liquidity needs. Sizing of supplemental liquidity resources will vary based on the historical activity presented by NSCC's largest members as well as market dynamics during the current settlement cycle. (As of 3/29 there were no SLD deposits on hand).
Resources reported in Section 7.1 are as of 3/29/18 and do not correspond to the dates of the actual largest obligations. On the dates of the actual largest obligations sufficient liquidity resources were available.</t>
  </si>
  <si>
    <t>For GSD and MBSD, the portfolio of a defaulting member, comprised of highly marketable collateral would also be available as a liquidity resource. Value and composition of that portfolio would vary by day and by member. 3/29 was not an MBSD class-settlement day. For GSD/MBSD, amount represents the Repo Value of Underlying Securities.
NSCC's Supplemental Liquidity Deposit ("SLD") program provides for additional rules-based liquidity resources around monthly option expiry periods. Option expiry settlement cycles typically present elevated liquidity needs to NSCC. Members may be required to provide additional funding based on historical activity, or may voluntarily pre-fund outsize liquidity needs. Sizing of supplemental liquidity resources will vary based on the historical activity presented by NSCC's largest members as well as market dynamics during the current settlement cycle. (As of 3/29 there were no SLD deposits on hand)
Resources reported in Section 7.1 are as of 3/29/17 and do not correspond to the dates of the actual largest obligations. On the dates of the actual largest obligations sufficient liquidity resources were available.</t>
  </si>
  <si>
    <t>Blackout Period Exposure Adjustment</t>
  </si>
  <si>
    <t xml:space="preserve">Blackout Period Exposure: Refers to the exposure to GSD and Reverse Repo participants of the potential overvaluation of MBS Collateral in GCF Repos during the Blackout Period. An adjustment to Clearing Fund Requirements (increase to Repo participants and decrease to Reverse Repo participants) is made based on MBS positions in Member’s GCF portfolios during the Blackout Period. The adjustment is based on the average realized pay-down rate transactions. The adjustment is made during the Blackout Period, the first 5 to 7 business days each month.                                                                                                                                                 </t>
  </si>
  <si>
    <t xml:space="preserve">The Value-at-Risk (VaR) and Volatililty components are based on the potential price fluctuations of unsettled positions.
With the implementation of SVaR for GSD and MBSD, Margin Proxy is now used as a backup VaR methodology in the event of a significant vendor data disruption. </t>
  </si>
  <si>
    <r>
      <t xml:space="preserve">Disclosure 6.5 - Results of back-testing of initial margin. At a minimum, this should include, for each clearing service and each initial margin model applied to that clearing service
</t>
    </r>
    <r>
      <rPr>
        <b/>
        <sz val="11"/>
        <color rgb="FFFF0000"/>
        <rFont val="Calibri"/>
        <family val="2"/>
        <scheme val="minor"/>
      </rPr>
      <t>NSCC results for Disclosures Numbers 6.5.2, 6.5.4 &amp; 6.5.5 have been revised since original publication</t>
    </r>
  </si>
  <si>
    <t>Special charges include backtesting charges and other Clearing Fund premiums.</t>
  </si>
  <si>
    <t>At NSCC, FIS and CNS Fails charge totalled $245MM and $188MM respectively. For GSD &amp; MBSD, includes Membership Type Minimum Adjustments.</t>
  </si>
  <si>
    <t>1</t>
  </si>
  <si>
    <t>For NSCC, amount represents 25% of its Retained Earnings as at quarter end.
FICC does not publish separate Retained Earnings balances for GSD and MBSD since each is a division operating within the legal entity FICC.  The separate Rules of each of GSD and MBSD provide that each of GSD and MBSD applies up to 25% (or more, if its Board determines) of FICC Retained Earnings in the event of a member default for which losses exceed the defaulting member’s margin.  Accordingly, the amount reported is equal to 25% of FICC Retained Earnings.  If a member loss applies to both Divisions, FICC would allocate the amount reported to each Division in proportion to the respective Division-specific exposure.
FICC and NSCC received rule filing approval to modify its loss allocation process effective 8/30/2018. See https://www.sec.gov/rules/sro/ficc/2018/34-83970.pdf and https://www.sec.gov/rules/sro/nscc/2018/34-83971.pdf for more details.</t>
  </si>
  <si>
    <t>As of September 30, 2018</t>
  </si>
  <si>
    <t>Revised 9/2018</t>
  </si>
  <si>
    <t>At NSCC, includes FIS and CNS Fails charges. For GSD &amp; MBSD, includes Membership Type Minimum Adjustments.</t>
  </si>
  <si>
    <t>The Company maintains an amount referred to as the corporate contribution, to be applied to losses of the Company as provided in the clearing agency rules. The amount of the corporate contribution is generally equal to 50% of the Company’s general business risk capital requirement.</t>
  </si>
  <si>
    <t>3 / 27:30:00</t>
  </si>
  <si>
    <t>Total number of failures and duration are for Reg SCI reportable failure incidents impacting the CCP systems. Incidents that do not result in a direct business impact are not included. One incident accounted for 26 hours and 15 minutes, but only impacted a small subset of accounts.</t>
  </si>
  <si>
    <t>For GSD/MBSD and NSCC, average daily volume data is based on sides (as opposed to trades).
For NSCC:  OTC:  Includes OMGEO, NASDAQTRF, MUNI BONDS, FINRA ORF, ETF CR/RD, ECN/QSR, and CORP/UIT Bonds
For NSCC:  Exchange:  Includes OCC, NYSE ARCA, NYSE AMEX, NYSE2, NYSE, NYSE NATIONAL, NASDAQ PHLX, NASDAQ BX, NASDAQ, DIRECT EDGE X, DIRECT EDGE A, CHX, BATS BYX and BATS</t>
  </si>
  <si>
    <t>For Treasuries based on a 10 year look-back period, 1 day for 20 yr. and 9 days for 30 yr. tenors were observed, where a change in rate caused a breach in respective HC. The total day count for Treasuries is 9 (as 1 day caused the breach for both tenors, 20 &amp; 30 yr.). For Agencies and Mortgages no breaches were observed under current HCs.</t>
  </si>
  <si>
    <t>For MBSD, amount represents a rules-based facility, Capped Contingency Liquidity Facility ("CCLF"). GSD will have a rules-based facility, Capped Contingency Liquidity Facility starting November 15, 2018. For NSCC, the amount represents a secured line of credit with a syndicate of lenders excluding the largest contributor to the line of credit.</t>
  </si>
  <si>
    <t>For GSD and MBSD, the portfolio of a defaulting member, comprised of highly marketable collateral would also be available as a liquidity resource. Value and composition of that portfolio would vary by day and by member. 9/28 was not an MBSD class-settlement day. For GSD/MBSD, amount represents the Repo Value of Underlying Securities.
NSCC's Supplemental Liquidity Deposit ("SLD") program provides for additional rules-based liquidity resources around monthly option expiry periods. Option expiry settlement cycles typically present elevated liquidity needs to NSCC. Members may be required to provide additional funding based on historical activity, or may voluntarily pre-fund outsize liquidity needs. Sizing of supplemental liquidity resources will vary based on the historical activity presented by NSCC's largest members as well as market dynamics during the current settlement cycle. (As of 9/28 there were no SLD deposits on hand)
Resources reported in Section 7.1 are as of 9/28 and do not correspond to the dates of the actual largest obligations. On the dates of the actual largest obligations sufficient liquidity resources were available.</t>
  </si>
  <si>
    <r>
      <t xml:space="preserve">Disclosure 4.2 - Kccp - Quarter End
</t>
    </r>
    <r>
      <rPr>
        <b/>
        <sz val="11"/>
        <color rgb="FFFF0000"/>
        <rFont val="Calibri"/>
        <family val="2"/>
        <scheme val="minor"/>
      </rPr>
      <t>GSD results for Disclosures Number 4.2.1 has been revised since original publication</t>
    </r>
  </si>
  <si>
    <t>Published 9/2018 - Revised?</t>
  </si>
  <si>
    <r>
      <t xml:space="preserve">Disclosure 20.7 - FMI Links, Cross Margining
</t>
    </r>
    <r>
      <rPr>
        <b/>
        <sz val="11"/>
        <color rgb="FFFF0000"/>
        <rFont val="Calibri"/>
        <family val="2"/>
        <scheme val="minor"/>
      </rPr>
      <t>GSD results for Disclosures Number 20.7.1 has been revised since original publication</t>
    </r>
  </si>
  <si>
    <t>Values representative of the 2018 Annual Audited Financial Statements.  Values will remain static until publication of the 2019 Annual Audited Financial Statements (Q4 2019).</t>
  </si>
  <si>
    <t>3 / 28:55:00</t>
  </si>
  <si>
    <t>NSCC and each FICC Division calculates and collects Clearing Fund from its Members using a risk-based margin methodology. These amounts (a Member’s “Required Fund Deposit”) operate as the Member’s margin, and the aggregate of all such Members’ deposits is, collectively, the Clearing Fund, which operates as NSCC's/FICC (with respect to each division's) default fund.
For NSCC, on September 5, 2017, the US cash equities markets moved to a T+2 settlement cycle. Accordingly, after that date, the clearing fund has been calculated to take into account the shortened settlement cycle.</t>
  </si>
  <si>
    <t>The NSCC MRD is designed to address position-variability risk by estimating the shortfall of end-of-day VaR and mark-to-market compared with the next day’s intraday risk and the risk that the next margin call will not be satisfied.</t>
  </si>
  <si>
    <t>At NSCC, includes FIS and CNS Fails charges.  For GSD &amp; MBSD, includes Membership Type Adjustments.</t>
  </si>
  <si>
    <t xml:space="preserve">For GSD, VM is a cash pass-through process across the members; for MBSD and NSCC, VM debits are included as part of the Clearing Fund requirements. Additional details are provided in PRC 2 Explanatory Notes.
MTM debits were aggregated across all members to reflect the variation margin paid to all members. </t>
  </si>
  <si>
    <t>See Explanatory Note from 4.1.4 and 4.1.5</t>
  </si>
  <si>
    <t>For GSD, there are Broker/Dealers, Government Sponsored Entities, Banks
For MBSD, there are Broker/Dealers, Hedge Fund, Mortgage Companies, Government Sponsored Entities, Registered Investment Companies, etc.
For NSCC there are Broker/Dealers, certain stock exchanges (for omnibus account reporting), and one CSD.</t>
  </si>
  <si>
    <t xml:space="preserve">The Value-at-Risk (VaR) and Volatililty components are based on the potential price fluctuations of unsettled positions.
With the implementation of SVaR for FICC, Margin Proxy is now used as a backup VaR methodology in the event of a significant vendor data disruption. </t>
  </si>
  <si>
    <t>As a cash market CCP, NSCC uses a continuous net system where securities within the settlement system are marked daily to the prior night’s closing price. Net portfolio debits per Member are collected as part of the Member’s Required Deposit; net portfolio credits are not included.
In FICC, GSD maintains a pass-through MtM process whereby it collects MTM debits from those Members with debits and passes those to the Members with MTM credits.  For MBSD, there is a Deterministic Risk Component (“DRC”) in the Clearing Fund Requirement that reflects mark-to-market results on outstanding positions, regardless of settlement date, cash items and adjustments that are the result of netting, and principal and interest exposure on failed positions. At least once daily, MBSD calculates the DRC that reflects the mark-to-market of the portfolio to account for the difference between the contract price and current market prices, interest and other cash settlement obligations. DRC can be a credit or debit amount. If the DRC is a debit, this amount will increase the Clearing Fund requirement. If the DRC is a credit, it can be used to reduce the amount of the Required Fund requirement (subject to the VaR Floor).</t>
  </si>
  <si>
    <t>For MBSD &amp; GSD, amount represents the total size of the rules-based facility, Capped Contingency Liquidity Facility ("CCLF"). For NSCC, the amount represents a secured line of credit with a syndicate of lenders excluding the largest contributor to the line of credit.</t>
  </si>
  <si>
    <t>For GSD and MBSD, the portfolio of a defaulting member, comprised of highly marketable collateral would also be available as a liquidity resource. Value and composition of that portfolio would vary by day and by member. 12/31 was not an MBSD class-settlement day. For GSD/MBSD, amount represents the Repo Value of Underlying Securities.
NSCC's Supplemental Liquidity Deposit ("SLD") program provides for additional rules-based liquidity resources around monthly option expiry periods. Option expiry settlement cycles typically present elevated liquidity needs to NSCC. Members may be required to provide additional funding based on historical activity, or may voluntarily pre-fund outsize liquidity needs. Sizing of supplemental liquidity resources will vary based on the historical activity presented by NSCC's largest members as well as market dynamics during the current settlement cycle. (As of 12/31 there were no SLD deposits on hand)
Resources reported in Section 7.1 are as of the end of the quarter and do not correspond to the dates of the actual largest obligations. On the dates of the actual largest obligations sufficient liquidity resources were available.</t>
  </si>
  <si>
    <t>As of March 31, 2019</t>
  </si>
  <si>
    <t>QUANTITIATIVE DISCLOSURES FOR CENTRAL COUNTERPARTIES - Q1 2019</t>
  </si>
  <si>
    <t>Difference Between Q4 2018 &amp; Q1 2019</t>
  </si>
  <si>
    <t>Published March 19, 2019</t>
  </si>
  <si>
    <t>5 / 31:03:00</t>
  </si>
  <si>
    <t>n/a1</t>
  </si>
  <si>
    <t>10 years +</t>
  </si>
  <si>
    <t>The lookback period, “10 years +”, starts Jan 1, 2008 and continues to the last day of this quarter tested &amp; reported herewith.  Based on current stress testing retention process all Historic Scenario Dates previously derived that are on, or after Jan 1, 2008 are retained.</t>
  </si>
  <si>
    <t>For Treasuries, based on the “10 years +” lookback period (including 2008 and onward), 1 day for 20 yrs. and 10 days for 30 yrs. tenors were observed, where a change in rate caused a breach in respective HC.  The total day count for Treasuries is 10 (as 1 day caused a breach for both tenors, 20 &amp; 30 yrs.).  For Agencies and Mortgages no breaches were observed under current HCs.</t>
  </si>
  <si>
    <t>For GSD and MBSD, the portfolio of a defaulting member, comprised of highly marketable collateral would also be available as a liquidity resource. Value and composition of that portfolio would vary by day and by member. 3/29 was not an MBSD class-settlement day. For GSD/MBSD, amount represents the Repo Value of Underlying Securities.
NSCC's Supplemental Liquidity Deposit ("SLD") program provides for additional rules-based liquidity resources around monthly option expiry periods. Option expiry settlement cycles typically present elevated liquidity needs to NSCC. Members may be required to provide additional funding based on historical activity, or may voluntarily pre-fund outsize liquidity needs. Sizing of supplemental liquidity resources will vary based on the historical activity presented by NSCC's largest members as well as market dynamics during the current settlement cycle. (As of 3/29 there were no SLD deposits on hand)
Resources reported in Section 7.1 are as of 3/29/19 and do not correspond to the dates of the actual largest obligations. On the dates of the actual largest obligations sufficient liquidity resources were available.</t>
  </si>
  <si>
    <t>For FICC, amount represents a rules-based facility, Capped Contingency Liquidity Facility ("CCLF"). For NSCC, the amount represents a secured line of credit with a syndicate of lenders excluding the largest contributor to the line of credit.</t>
  </si>
  <si>
    <t>For GSD and MBSD, values are estimated liquidity obligations post netting that are based on trades that are due to settle the following business day.
For NSCC, values are estimated liquidity obligations that are based on multi-day obligations throughout the (T+2) settlement cycle plus the Long Allocation and CALM offsets.</t>
  </si>
  <si>
    <t>Disclosure 7.1 - Liquidity Risk - Cont'd</t>
  </si>
  <si>
    <t>Disclosure 7.3 - Liquidity Risk - Cont'd</t>
  </si>
  <si>
    <t>Disclosure 16.2 - How total cash received from participants (16.1) is held/deposited/invested, including; - Cont'd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</si>
</sst>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0_);_(&quot;$&quot;* \(#,##0\);_(&quot;$&quot;* &quot;-&quot;_);_(@_)"/>
    <numFmt numFmtId="44" formatCode="_(&quot;$&quot;* #,##0.00_);_(&quot;$&quot;* \(#,##0.00\);_(&quot;$&quot;* &quot;-&quot;??_);_(@_)"/>
    <numFmt numFmtId="43" formatCode="_(* #,##0.00_);_(* \(#,##0.00\);_(* &quot;-&quot;??_);_(@_)"/>
    <numFmt numFmtId="164" formatCode="_-* #,##0.00_-;\-* #,##0.00_-;_-* &quot;-&quot;??_-;_-@_-"/>
    <numFmt numFmtId="165" formatCode="#,##0.0"/>
    <numFmt numFmtId="166" formatCode="_(* #,##0_);_(* \(#,##0\);_(* &quot;-&quot;??_);_(@_)"/>
    <numFmt numFmtId="167" formatCode="0.0%"/>
    <numFmt numFmtId="168" formatCode="0.0"/>
    <numFmt numFmtId="169" formatCode="#,##0,,"/>
    <numFmt numFmtId="170" formatCode="#,##0.0,,"/>
    <numFmt numFmtId="171" formatCode="#,###,,"/>
    <numFmt numFmtId="172" formatCode="#,###.000000,,"/>
    <numFmt numFmtId="173" formatCode="#,###"/>
    <numFmt numFmtId="174" formatCode="&quot;$&quot;#,##0,,"/>
  </numFmts>
  <fonts count="114"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Calibri"/>
      <family val="2"/>
      <scheme val="minor"/>
    </font>
    <font>
      <sz val="10"/>
      <color theme="1"/>
      <name val="Calibri"/>
      <family val="2"/>
    </font>
    <font>
      <sz val="9"/>
      <color theme="1"/>
      <name val="Calibri"/>
      <family val="2"/>
      <scheme val="minor"/>
    </font>
    <font>
      <sz val="9"/>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Calibri"/>
      <family val="2"/>
    </font>
    <font>
      <b/>
      <sz val="9"/>
      <color rgb="FFFF0000"/>
      <name val="Calibri"/>
      <family val="2"/>
      <scheme val="minor"/>
    </font>
    <font>
      <b/>
      <sz val="9"/>
      <color theme="0"/>
      <name val="Calibri"/>
      <family val="2"/>
      <scheme val="minor"/>
    </font>
    <font>
      <b/>
      <sz val="9"/>
      <color theme="1"/>
      <name val="Calibri"/>
      <family val="2"/>
      <scheme val="minor"/>
    </font>
    <font>
      <sz val="8"/>
      <name val="Arial"/>
      <family val="2"/>
    </font>
    <font>
      <sz val="10"/>
      <name val="Arial"/>
      <family val="2"/>
    </font>
    <font>
      <sz val="11"/>
      <color rgb="FF000000"/>
      <name val="Calibri"/>
      <family val="2"/>
      <scheme val="minor"/>
    </font>
    <font>
      <sz val="11"/>
      <color indexed="8"/>
      <name val="Calibri"/>
      <family val="2"/>
    </font>
    <font>
      <sz val="8"/>
      <color theme="1"/>
      <name val="Arial"/>
      <family val="2"/>
    </font>
    <font>
      <sz val="10"/>
      <color theme="1"/>
      <name val="Tahoma"/>
      <family val="2"/>
    </font>
    <font>
      <sz val="10"/>
      <name val="Segoe UI"/>
      <family val="2"/>
    </font>
    <font>
      <sz val="10"/>
      <name val="Tahoma"/>
      <family val="2"/>
    </font>
    <font>
      <sz val="10"/>
      <name val="MS Sans Serif"/>
      <family val="2"/>
    </font>
    <font>
      <i/>
      <sz val="8"/>
      <color theme="1"/>
      <name val="Calibri"/>
      <family val="2"/>
      <scheme val="minor"/>
    </font>
    <font>
      <i/>
      <sz val="9"/>
      <color theme="1"/>
      <name val="Calibri"/>
      <family val="2"/>
      <scheme val="minor"/>
    </font>
    <font>
      <b/>
      <sz val="12"/>
      <color theme="1"/>
      <name val="Calibri"/>
      <family val="2"/>
      <scheme val="minor"/>
    </font>
    <font>
      <b/>
      <sz val="18"/>
      <color theme="1"/>
      <name val="Calibri"/>
      <family val="2"/>
      <scheme val="minor"/>
    </font>
    <font>
      <u/>
      <sz val="11"/>
      <color theme="10"/>
      <name val="Calibri"/>
      <family val="2"/>
      <scheme val="minor"/>
    </font>
    <font>
      <b/>
      <sz val="9"/>
      <color rgb="FF00B050"/>
      <name val="Calibri"/>
      <family val="2"/>
      <scheme val="minor"/>
    </font>
    <font>
      <strike/>
      <sz val="9"/>
      <color rgb="FF00B050"/>
      <name val="Calibri"/>
      <family val="2"/>
      <scheme val="minor"/>
    </font>
    <font>
      <sz val="9"/>
      <color rgb="FF00B050"/>
      <name val="Calibri"/>
      <family val="2"/>
      <scheme val="minor"/>
    </font>
    <font>
      <b/>
      <u/>
      <sz val="16"/>
      <color theme="1"/>
      <name val="Calibri"/>
      <family val="2"/>
      <scheme val="minor"/>
    </font>
    <font>
      <b/>
      <sz val="9"/>
      <name val="Calibri"/>
      <family val="2"/>
      <scheme val="minor"/>
    </font>
    <font>
      <b/>
      <i/>
      <sz val="8"/>
      <color theme="1"/>
      <name val="Calibri"/>
      <family val="2"/>
      <scheme val="minor"/>
    </font>
    <font>
      <b/>
      <i/>
      <sz val="8"/>
      <name val="Calibri"/>
      <family val="2"/>
      <scheme val="minor"/>
    </font>
    <font>
      <b/>
      <sz val="10"/>
      <name val="Calibri"/>
      <family val="2"/>
      <scheme val="minor"/>
    </font>
    <font>
      <b/>
      <i/>
      <sz val="9"/>
      <color theme="1"/>
      <name val="Calibri"/>
      <family val="2"/>
      <scheme val="minor"/>
    </font>
    <font>
      <sz val="9"/>
      <color rgb="FF000000"/>
      <name val="Calibri"/>
      <family val="2"/>
      <scheme val="minor"/>
    </font>
    <font>
      <sz val="8"/>
      <color rgb="FF00B050"/>
      <name val="Calibri"/>
      <family val="2"/>
      <scheme val="minor"/>
    </font>
    <font>
      <sz val="9"/>
      <color theme="7"/>
      <name val="Calibri"/>
      <family val="2"/>
      <scheme val="minor"/>
    </font>
    <font>
      <b/>
      <sz val="8"/>
      <color theme="1"/>
      <name val="Calibri"/>
      <family val="2"/>
      <scheme val="minor"/>
    </font>
    <font>
      <sz val="9"/>
      <color rgb="FFFF0000"/>
      <name val="Calibri"/>
      <family val="2"/>
      <scheme val="minor"/>
    </font>
    <font>
      <u/>
      <sz val="9"/>
      <name val="Calibri"/>
      <family val="2"/>
      <scheme val="minor"/>
    </font>
    <font>
      <sz val="9"/>
      <name val="Cambria"/>
      <family val="1"/>
      <scheme val="major"/>
    </font>
    <font>
      <b/>
      <sz val="14"/>
      <color rgb="FFFF0000"/>
      <name val="Calibri"/>
      <family val="2"/>
      <scheme val="minor"/>
    </font>
    <font>
      <sz val="9"/>
      <color rgb="FFFF0000"/>
      <name val="Cambria"/>
      <family val="1"/>
      <scheme val="major"/>
    </font>
    <font>
      <i/>
      <sz val="9"/>
      <name val="Calibri"/>
      <family val="2"/>
      <scheme val="minor"/>
    </font>
    <font>
      <vertAlign val="superscript"/>
      <sz val="9"/>
      <color theme="1"/>
      <name val="Calibri"/>
      <family val="2"/>
      <scheme val="minor"/>
    </font>
    <font>
      <b/>
      <i/>
      <vertAlign val="superscript"/>
      <sz val="8"/>
      <color theme="1"/>
      <name val="Calibri"/>
      <family val="2"/>
      <scheme val="minor"/>
    </font>
    <font>
      <b/>
      <sz val="12"/>
      <color rgb="FFFF0000"/>
      <name val="Calibri"/>
      <family val="2"/>
      <scheme val="minor"/>
    </font>
    <font>
      <sz val="10"/>
      <color indexed="8"/>
      <name val="Arial"/>
      <family val="2"/>
    </font>
    <font>
      <b/>
      <sz val="15"/>
      <color theme="3"/>
      <name val="Arial"/>
      <family val="2"/>
    </font>
    <font>
      <b/>
      <sz val="13"/>
      <color theme="3"/>
      <name val="Arial"/>
      <family val="2"/>
    </font>
    <font>
      <b/>
      <sz val="11"/>
      <color theme="3"/>
      <name val="Arial"/>
      <family val="2"/>
    </font>
    <font>
      <sz val="8"/>
      <color rgb="FF006100"/>
      <name val="Arial"/>
      <family val="2"/>
    </font>
    <font>
      <sz val="8"/>
      <color rgb="FF9C0006"/>
      <name val="Arial"/>
      <family val="2"/>
    </font>
    <font>
      <sz val="8"/>
      <color rgb="FF9C6500"/>
      <name val="Arial"/>
      <family val="2"/>
    </font>
    <font>
      <sz val="8"/>
      <color rgb="FF3F3F76"/>
      <name val="Arial"/>
      <family val="2"/>
    </font>
    <font>
      <b/>
      <sz val="8"/>
      <color rgb="FF3F3F3F"/>
      <name val="Arial"/>
      <family val="2"/>
    </font>
    <font>
      <b/>
      <sz val="8"/>
      <color rgb="FFFA7D00"/>
      <name val="Arial"/>
      <family val="2"/>
    </font>
    <font>
      <sz val="8"/>
      <color rgb="FFFA7D00"/>
      <name val="Arial"/>
      <family val="2"/>
    </font>
    <font>
      <b/>
      <sz val="8"/>
      <color theme="0"/>
      <name val="Arial"/>
      <family val="2"/>
    </font>
    <font>
      <sz val="8"/>
      <color rgb="FFFF0000"/>
      <name val="Arial"/>
      <family val="2"/>
    </font>
    <font>
      <i/>
      <sz val="8"/>
      <color rgb="FF7F7F7F"/>
      <name val="Arial"/>
      <family val="2"/>
    </font>
    <font>
      <b/>
      <sz val="8"/>
      <color theme="1"/>
      <name val="Arial"/>
      <family val="2"/>
    </font>
    <font>
      <sz val="8"/>
      <color theme="0"/>
      <name val="Arial"/>
      <family val="2"/>
    </font>
    <font>
      <b/>
      <sz val="20"/>
      <color theme="1"/>
      <name val="Calibri"/>
      <family val="2"/>
      <scheme val="minor"/>
    </font>
    <font>
      <b/>
      <sz val="10"/>
      <color theme="1"/>
      <name val="Calibri"/>
      <family val="2"/>
      <scheme val="minor"/>
    </font>
    <font>
      <b/>
      <sz val="16"/>
      <color theme="1"/>
      <name val="Calibri"/>
      <family val="2"/>
      <scheme val="minor"/>
    </font>
    <font>
      <b/>
      <sz val="11"/>
      <color theme="0" tint="-0.499984740745262"/>
      <name val="Arial Narrow"/>
      <family val="2"/>
    </font>
    <font>
      <b/>
      <sz val="16"/>
      <color theme="0" tint="-0.499984740745262"/>
      <name val="Calibri"/>
      <family val="2"/>
      <scheme val="minor"/>
    </font>
    <font>
      <sz val="16"/>
      <color theme="1"/>
      <name val="Calibri"/>
      <family val="2"/>
      <scheme val="minor"/>
    </font>
    <font>
      <b/>
      <sz val="16"/>
      <color rgb="FFFFC000"/>
      <name val="Calibri"/>
      <family val="2"/>
      <scheme val="minor"/>
    </font>
    <font>
      <b/>
      <sz val="9"/>
      <color rgb="FF000000"/>
      <name val="Calibri"/>
      <family val="2"/>
    </font>
    <font>
      <b/>
      <sz val="8"/>
      <color rgb="FF000000"/>
      <name val="Calibri"/>
      <family val="2"/>
    </font>
    <font>
      <b/>
      <sz val="16"/>
      <color rgb="FFFF0000"/>
      <name val="Calibri"/>
      <family val="2"/>
      <scheme val="minor"/>
    </font>
    <font>
      <b/>
      <sz val="8"/>
      <name val="Calibri"/>
      <family val="2"/>
    </font>
    <font>
      <sz val="9"/>
      <color rgb="FF000000"/>
      <name val="Calibri"/>
      <family val="2"/>
    </font>
    <font>
      <i/>
      <sz val="8"/>
      <color rgb="FF000000"/>
      <name val="Calibri"/>
      <family val="2"/>
    </font>
    <font>
      <sz val="9"/>
      <name val="Calibri"/>
      <family val="2"/>
    </font>
    <font>
      <sz val="9"/>
      <color rgb="FFFF0000"/>
      <name val="Calibri"/>
      <family val="2"/>
    </font>
    <font>
      <i/>
      <sz val="9"/>
      <color rgb="FF000000"/>
      <name val="Calibri"/>
      <family val="2"/>
    </font>
    <font>
      <sz val="11"/>
      <color rgb="FF000000"/>
      <name val="Calibri"/>
      <family val="2"/>
    </font>
    <font>
      <b/>
      <sz val="9"/>
      <name val="Calibri"/>
      <family val="2"/>
    </font>
    <font>
      <b/>
      <sz val="11"/>
      <color rgb="FFFF0000"/>
      <name val="Calibri"/>
      <family val="2"/>
      <scheme val="minor"/>
    </font>
    <font>
      <b/>
      <u/>
      <sz val="16"/>
      <color rgb="FFFF0000"/>
      <name val="Calibri"/>
      <family val="2"/>
      <scheme val="minor"/>
    </font>
    <font>
      <b/>
      <sz val="10"/>
      <color rgb="FFFF0000"/>
      <name val="Calibri"/>
      <family val="2"/>
      <scheme val="minor"/>
    </font>
  </fonts>
  <fills count="4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3"/>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rgb="FFFFFF00"/>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theme="0" tint="-4.9989318521683403E-2"/>
        <bgColor rgb="FF000000"/>
      </patternFill>
    </fill>
    <fill>
      <patternFill patternType="solid">
        <fgColor rgb="FFFFFF00"/>
        <bgColor rgb="FF000000"/>
      </patternFill>
    </fill>
    <fill>
      <patternFill patternType="solid">
        <fgColor rgb="FFF2F2F2"/>
        <bgColor rgb="FF000000"/>
      </patternFill>
    </fill>
    <fill>
      <patternFill patternType="solid">
        <fgColor rgb="FFA6A6A6"/>
        <bgColor rgb="FF000000"/>
      </patternFill>
    </fill>
    <fill>
      <patternFill patternType="solid">
        <fgColor rgb="FFFFFFFF"/>
        <bgColor rgb="FF000000"/>
      </patternFill>
    </fill>
    <fill>
      <patternFill patternType="solid">
        <fgColor theme="0"/>
        <bgColor rgb="FF000000"/>
      </patternFill>
    </fill>
    <fill>
      <patternFill patternType="solid">
        <fgColor theme="0" tint="-0.34998626667073579"/>
        <bgColor rgb="FF000000"/>
      </patternFill>
    </fill>
  </fills>
  <borders count="105">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indexed="64"/>
      </left>
      <right style="thin">
        <color indexed="64"/>
      </right>
      <top style="medium">
        <color indexed="64"/>
      </top>
      <bottom style="thin">
        <color theme="0" tint="-0.14996795556505021"/>
      </bottom>
      <diagonal/>
    </border>
    <border>
      <left style="thin">
        <color indexed="64"/>
      </left>
      <right style="thin">
        <color indexed="64"/>
      </right>
      <top/>
      <bottom style="thin">
        <color theme="0" tint="-0.14996795556505021"/>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indexed="64"/>
      </bottom>
      <diagonal/>
    </border>
    <border>
      <left style="thin">
        <color indexed="64"/>
      </left>
      <right style="thin">
        <color indexed="64"/>
      </right>
      <top/>
      <bottom/>
      <diagonal/>
    </border>
    <border>
      <left style="thin">
        <color indexed="64"/>
      </left>
      <right style="thin">
        <color indexed="64"/>
      </right>
      <top/>
      <bottom style="thin">
        <color theme="0" tint="-0.24994659260841701"/>
      </bottom>
      <diagonal/>
    </border>
    <border>
      <left style="thin">
        <color indexed="64"/>
      </left>
      <right style="thin">
        <color indexed="64"/>
      </right>
      <top style="thin">
        <color theme="0" tint="-0.24994659260841701"/>
      </top>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theme="0" tint="-0.24994659260841701"/>
      </bottom>
      <diagonal/>
    </border>
    <border>
      <left/>
      <right style="thin">
        <color indexed="64"/>
      </right>
      <top style="thin">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right style="thin">
        <color indexed="64"/>
      </right>
      <top style="thin">
        <color theme="0" tint="-0.24994659260841701"/>
      </top>
      <bottom style="thin">
        <color theme="0" tint="-0.24994659260841701"/>
      </bottom>
      <diagonal/>
    </border>
    <border>
      <left/>
      <right style="thin">
        <color indexed="64"/>
      </right>
      <top style="thin">
        <color theme="0" tint="-0.24994659260841701"/>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theme="0" tint="-0.24994659260841701"/>
      </bottom>
      <diagonal/>
    </border>
    <border>
      <left/>
      <right style="thin">
        <color indexed="64"/>
      </right>
      <top/>
      <bottom style="thin">
        <color theme="0" tint="-0.24994659260841701"/>
      </bottom>
      <diagonal/>
    </border>
    <border>
      <left style="thin">
        <color indexed="64"/>
      </left>
      <right/>
      <top style="thin">
        <color theme="0" tint="-0.24994659260841701"/>
      </top>
      <bottom style="thin">
        <color indexed="64"/>
      </bottom>
      <diagonal/>
    </border>
    <border>
      <left/>
      <right style="thin">
        <color indexed="64"/>
      </right>
      <top style="thin">
        <color theme="0" tint="-0.24994659260841701"/>
      </top>
      <bottom style="thin">
        <color indexed="64"/>
      </bottom>
      <diagonal/>
    </border>
    <border>
      <left style="thin">
        <color indexed="64"/>
      </left>
      <right/>
      <top style="thin">
        <color theme="0" tint="-0.24994659260841701"/>
      </top>
      <bottom/>
      <diagonal/>
    </border>
    <border>
      <left/>
      <right/>
      <top style="thin">
        <color indexed="64"/>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diagonal/>
    </border>
    <border>
      <left/>
      <right/>
      <top/>
      <bottom style="thin">
        <color theme="0" tint="-0.24994659260841701"/>
      </bottom>
      <diagonal/>
    </border>
    <border>
      <left/>
      <right/>
      <top style="thin">
        <color theme="0" tint="-0.24994659260841701"/>
      </top>
      <bottom style="thin">
        <color indexed="64"/>
      </bottom>
      <diagonal/>
    </border>
    <border>
      <left/>
      <right style="thin">
        <color indexed="64"/>
      </right>
      <top/>
      <bottom/>
      <diagonal/>
    </border>
    <border>
      <left style="thin">
        <color indexed="64"/>
      </left>
      <right style="thin">
        <color indexed="64"/>
      </right>
      <top style="thin">
        <color theme="0" tint="-0.24994659260841701"/>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top style="thin">
        <color indexed="64"/>
      </top>
      <bottom style="thin">
        <color theme="0" tint="-0.249977111117893"/>
      </bottom>
      <diagonal/>
    </border>
    <border>
      <left style="thin">
        <color indexed="64"/>
      </left>
      <right/>
      <top style="thin">
        <color theme="0" tint="-0.249977111117893"/>
      </top>
      <bottom style="thin">
        <color theme="0" tint="-0.249977111117893"/>
      </bottom>
      <diagonal/>
    </border>
    <border>
      <left style="thin">
        <color indexed="64"/>
      </left>
      <right/>
      <top style="thin">
        <color theme="0" tint="-0.249977111117893"/>
      </top>
      <bottom style="thin">
        <color indexed="64"/>
      </bottom>
      <diagonal/>
    </border>
    <border>
      <left style="thin">
        <color indexed="64"/>
      </left>
      <right style="thin">
        <color indexed="64"/>
      </right>
      <top style="thin">
        <color rgb="FFBFBFBF"/>
      </top>
      <bottom style="thin">
        <color rgb="FFBFBFBF"/>
      </bottom>
      <diagonal/>
    </border>
    <border>
      <left style="thin">
        <color indexed="64"/>
      </left>
      <right style="thin">
        <color indexed="64"/>
      </right>
      <top style="thin">
        <color theme="0" tint="-0.249977111117893"/>
      </top>
      <bottom style="thin">
        <color indexed="64"/>
      </bottom>
      <diagonal/>
    </border>
    <border>
      <left style="thin">
        <color rgb="FFBFBFBF"/>
      </left>
      <right style="thin">
        <color rgb="FFBFBFBF"/>
      </right>
      <top style="dotted">
        <color rgb="FFBFBFBF"/>
      </top>
      <bottom style="dotted">
        <color rgb="FFA6A6A6"/>
      </bottom>
      <diagonal/>
    </border>
    <border>
      <left/>
      <right style="thin">
        <color rgb="FFBFBFBF"/>
      </right>
      <top style="dotted">
        <color rgb="FFBFBFBF"/>
      </top>
      <bottom style="dotted">
        <color rgb="FFA6A6A6"/>
      </bottom>
      <diagonal/>
    </border>
    <border>
      <left style="thin">
        <color rgb="FFBFBFBF"/>
      </left>
      <right style="thin">
        <color rgb="FFBFBFBF"/>
      </right>
      <top style="dotted">
        <color rgb="FFA6A6A6"/>
      </top>
      <bottom style="dotted">
        <color rgb="FFA6A6A6"/>
      </bottom>
      <diagonal/>
    </border>
    <border>
      <left/>
      <right style="thin">
        <color rgb="FFBFBFBF"/>
      </right>
      <top style="dotted">
        <color rgb="FFA6A6A6"/>
      </top>
      <bottom style="dotted">
        <color rgb="FFA6A6A6"/>
      </bottom>
      <diagonal/>
    </border>
    <border>
      <left style="thin">
        <color rgb="FFBFBFBF"/>
      </left>
      <right/>
      <top/>
      <bottom style="dashed">
        <color rgb="FFBFBFBF"/>
      </bottom>
      <diagonal/>
    </border>
    <border>
      <left style="thin">
        <color rgb="FFBFBFBF"/>
      </left>
      <right style="thin">
        <color rgb="FFBFBFBF"/>
      </right>
      <top/>
      <bottom style="dashed">
        <color rgb="FFBFBFBF"/>
      </bottom>
      <diagonal/>
    </border>
    <border>
      <left style="thin">
        <color rgb="FFBFBFBF"/>
      </left>
      <right/>
      <top style="dotted">
        <color rgb="FFBFBFBF"/>
      </top>
      <bottom style="dashed">
        <color rgb="FFBFBFBF"/>
      </bottom>
      <diagonal/>
    </border>
    <border>
      <left style="thin">
        <color rgb="FFBFBFBF"/>
      </left>
      <right style="thin">
        <color rgb="FFBFBFBF"/>
      </right>
      <top style="dotted">
        <color rgb="FFBFBFBF"/>
      </top>
      <bottom style="dashed">
        <color rgb="FFBFBFBF"/>
      </bottom>
      <diagonal/>
    </border>
    <border>
      <left style="thin">
        <color rgb="FFBFBFBF"/>
      </left>
      <right style="thin">
        <color rgb="FFBFBFBF"/>
      </right>
      <top style="dashed">
        <color rgb="FFBFBFBF"/>
      </top>
      <bottom style="dashed">
        <color rgb="FFBFBFBF"/>
      </bottom>
      <diagonal/>
    </border>
    <border>
      <left style="thin">
        <color rgb="FFBFBFBF"/>
      </left>
      <right/>
      <top style="dashed">
        <color rgb="FFBFBFBF"/>
      </top>
      <bottom style="thin">
        <color indexed="64"/>
      </bottom>
      <diagonal/>
    </border>
    <border>
      <left style="thin">
        <color indexed="64"/>
      </left>
      <right style="thin">
        <color indexed="64"/>
      </right>
      <top/>
      <bottom style="thin">
        <color rgb="FFBFBFBF"/>
      </bottom>
      <diagonal/>
    </border>
    <border>
      <left style="thin">
        <color indexed="64"/>
      </left>
      <right style="thin">
        <color indexed="64"/>
      </right>
      <top style="thin">
        <color rgb="FFBFBFBF"/>
      </top>
      <bottom/>
      <diagonal/>
    </border>
    <border>
      <left/>
      <right style="thin">
        <color indexed="64"/>
      </right>
      <top style="thin">
        <color rgb="FFBFBFBF"/>
      </top>
      <bottom style="thin">
        <color rgb="FFBFBFBF"/>
      </bottom>
      <diagonal/>
    </border>
    <border>
      <left style="thin">
        <color indexed="64"/>
      </left>
      <right style="thin">
        <color indexed="64"/>
      </right>
      <top style="thin">
        <color rgb="FFBFBFBF"/>
      </top>
      <bottom style="thin">
        <color indexed="64"/>
      </bottom>
      <diagonal/>
    </border>
    <border>
      <left style="thin">
        <color indexed="64"/>
      </left>
      <right/>
      <top style="thin">
        <color indexed="64"/>
      </top>
      <bottom style="thin">
        <color rgb="FFBFBFBF"/>
      </bottom>
      <diagonal/>
    </border>
    <border>
      <left/>
      <right style="thin">
        <color indexed="64"/>
      </right>
      <top style="thin">
        <color indexed="64"/>
      </top>
      <bottom style="thin">
        <color rgb="FFBFBFBF"/>
      </bottom>
      <diagonal/>
    </border>
    <border>
      <left style="thin">
        <color indexed="64"/>
      </left>
      <right style="thin">
        <color indexed="64"/>
      </right>
      <top style="thin">
        <color indexed="64"/>
      </top>
      <bottom style="thin">
        <color rgb="FFBFBFBF"/>
      </bottom>
      <diagonal/>
    </border>
    <border>
      <left style="thin">
        <color indexed="64"/>
      </left>
      <right/>
      <top style="thin">
        <color rgb="FFBFBFBF"/>
      </top>
      <bottom style="thin">
        <color rgb="FFBFBFBF"/>
      </bottom>
      <diagonal/>
    </border>
    <border>
      <left/>
      <right style="thin">
        <color indexed="64"/>
      </right>
      <top style="thin">
        <color rgb="FFBFBFBF"/>
      </top>
      <bottom/>
      <diagonal/>
    </border>
    <border>
      <left style="thin">
        <color indexed="64"/>
      </left>
      <right style="thin">
        <color indexed="64"/>
      </right>
      <top style="thin">
        <color theme="0" tint="-0.24994659260841701"/>
      </top>
      <bottom style="thin">
        <color theme="0" tint="-0.249977111117893"/>
      </bottom>
      <diagonal/>
    </border>
    <border>
      <left style="thin">
        <color indexed="64"/>
      </left>
      <right style="thin">
        <color indexed="64"/>
      </right>
      <top/>
      <bottom style="thin">
        <color theme="0" tint="-0.249977111117893"/>
      </bottom>
      <diagonal/>
    </border>
    <border>
      <left style="thin">
        <color indexed="64"/>
      </left>
      <right style="thin">
        <color indexed="64"/>
      </right>
      <top style="thin">
        <color theme="0" tint="-0.249977111117893"/>
      </top>
      <bottom style="thin">
        <color theme="0" tint="-0.249977111117893"/>
      </bottom>
      <diagonal/>
    </border>
    <border>
      <left style="thin">
        <color indexed="64"/>
      </left>
      <right style="thin">
        <color indexed="64"/>
      </right>
      <top style="thin">
        <color theme="0" tint="-0.249977111117893"/>
      </top>
      <bottom style="thin">
        <color theme="0" tint="-0.24994659260841701"/>
      </bottom>
      <diagonal/>
    </border>
    <border>
      <left style="thin">
        <color indexed="64"/>
      </left>
      <right style="thin">
        <color indexed="64"/>
      </right>
      <top style="thin">
        <color theme="0" tint="-0.249977111117893"/>
      </top>
      <bottom/>
      <diagonal/>
    </border>
    <border>
      <left style="thin">
        <color indexed="64"/>
      </left>
      <right style="thin">
        <color indexed="64"/>
      </right>
      <top style="thin">
        <color rgb="FFBFBFBF"/>
      </top>
      <bottom style="thin">
        <color theme="0" tint="-0.249977111117893"/>
      </bottom>
      <diagonal/>
    </border>
    <border>
      <left style="thin">
        <color indexed="64"/>
      </left>
      <right style="thin">
        <color indexed="64"/>
      </right>
      <top style="thin">
        <color indexed="64"/>
      </top>
      <bottom style="thin">
        <color theme="0" tint="-0.249977111117893"/>
      </bottom>
      <diagonal/>
    </border>
    <border>
      <left/>
      <right style="thin">
        <color indexed="64"/>
      </right>
      <top style="thin">
        <color theme="0" tint="-0.249977111117893"/>
      </top>
      <bottom style="thin">
        <color indexed="64"/>
      </bottom>
      <diagonal/>
    </border>
    <border>
      <left style="thin">
        <color indexed="64"/>
      </left>
      <right/>
      <top style="thin">
        <color theme="0" tint="-0.249977111117893"/>
      </top>
      <bottom/>
      <diagonal/>
    </border>
    <border>
      <left/>
      <right style="thin">
        <color indexed="64"/>
      </right>
      <top style="thin">
        <color theme="0" tint="-0.249977111117893"/>
      </top>
      <bottom/>
      <diagonal/>
    </border>
    <border>
      <left style="thin">
        <color indexed="64"/>
      </left>
      <right/>
      <top style="thin">
        <color theme="0" tint="-0.249977111117893"/>
      </top>
      <bottom style="thin">
        <color theme="0" tint="-0.24994659260841701"/>
      </bottom>
      <diagonal/>
    </border>
    <border>
      <left/>
      <right style="thin">
        <color indexed="64"/>
      </right>
      <top style="thin">
        <color theme="0" tint="-0.249977111117893"/>
      </top>
      <bottom style="thin">
        <color theme="0" tint="-0.24994659260841701"/>
      </bottom>
      <diagonal/>
    </border>
    <border>
      <left style="thin">
        <color indexed="64"/>
      </left>
      <right style="thin">
        <color rgb="FFBFBFBF"/>
      </right>
      <top style="dotted">
        <color rgb="FFA6A6A6"/>
      </top>
      <bottom style="thin">
        <color theme="0" tint="-0.249977111117893"/>
      </bottom>
      <diagonal/>
    </border>
    <border>
      <left style="thin">
        <color rgb="FFBFBFBF"/>
      </left>
      <right style="thin">
        <color indexed="64"/>
      </right>
      <top style="dotted">
        <color rgb="FFA6A6A6"/>
      </top>
      <bottom style="thin">
        <color theme="0" tint="-0.249977111117893"/>
      </bottom>
      <diagonal/>
    </border>
    <border>
      <left style="thin">
        <color indexed="64"/>
      </left>
      <right style="thin">
        <color rgb="FFBFBFBF"/>
      </right>
      <top/>
      <bottom style="thin">
        <color indexed="64"/>
      </bottom>
      <diagonal/>
    </border>
    <border>
      <left style="thin">
        <color rgb="FFBFBFBF"/>
      </left>
      <right style="thin">
        <color rgb="FFBFBFBF"/>
      </right>
      <top style="dotted">
        <color rgb="FFA6A6A6"/>
      </top>
      <bottom style="thin">
        <color theme="0" tint="-0.249977111117893"/>
      </bottom>
      <diagonal/>
    </border>
    <border>
      <left/>
      <right style="thin">
        <color rgb="FFBFBFBF"/>
      </right>
      <top/>
      <bottom style="thin">
        <color indexed="64"/>
      </bottom>
      <diagonal/>
    </border>
    <border>
      <left style="thin">
        <color rgb="FFBFBFBF"/>
      </left>
      <right style="thin">
        <color indexed="64"/>
      </right>
      <top/>
      <bottom style="thin">
        <color indexed="64"/>
      </bottom>
      <diagonal/>
    </border>
    <border>
      <left style="thin">
        <color rgb="FFBFBFBF"/>
      </left>
      <right style="thin">
        <color rgb="FFBFBFBF"/>
      </right>
      <top style="thin">
        <color theme="0" tint="-0.249977111117893"/>
      </top>
      <bottom style="dashed">
        <color rgb="FFBFBFBF"/>
      </bottom>
      <diagonal/>
    </border>
    <border>
      <left style="hair">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indexed="64"/>
      </top>
      <bottom style="thin">
        <color theme="0" tint="-0.34998626667073579"/>
      </bottom>
      <diagonal/>
    </border>
    <border>
      <left style="thin">
        <color indexed="64"/>
      </left>
      <right style="thin">
        <color indexed="64"/>
      </right>
      <top/>
      <bottom style="thin">
        <color theme="0" tint="-0.34998626667073579"/>
      </bottom>
      <diagonal/>
    </border>
    <border>
      <left style="thin">
        <color indexed="64"/>
      </left>
      <right style="thin">
        <color theme="0" tint="-4.9989318521683403E-2"/>
      </right>
      <top style="thin">
        <color indexed="64"/>
      </top>
      <bottom style="thin">
        <color indexed="64"/>
      </bottom>
      <diagonal/>
    </border>
    <border>
      <left style="thin">
        <color theme="0" tint="-4.9989318521683403E-2"/>
      </left>
      <right style="thin">
        <color theme="0" tint="-4.9989318521683403E-2"/>
      </right>
      <top style="thin">
        <color indexed="64"/>
      </top>
      <bottom style="thin">
        <color indexed="64"/>
      </bottom>
      <diagonal/>
    </border>
    <border>
      <left style="thin">
        <color theme="0" tint="-4.9989318521683403E-2"/>
      </left>
      <right style="thin">
        <color indexed="64"/>
      </right>
      <top style="thin">
        <color indexed="64"/>
      </top>
      <bottom style="thin">
        <color indexed="64"/>
      </bottom>
      <diagonal/>
    </border>
    <border>
      <left style="thin">
        <color theme="0" tint="-4.9989318521683403E-2"/>
      </left>
      <right style="thin">
        <color theme="0" tint="-4.9989318521683403E-2"/>
      </right>
      <top style="thin">
        <color indexed="64"/>
      </top>
      <bottom style="thin">
        <color theme="0" tint="-4.9989318521683403E-2"/>
      </bottom>
      <diagonal/>
    </border>
    <border>
      <left style="thin">
        <color theme="0" tint="-4.9989318521683403E-2"/>
      </left>
      <right style="thin">
        <color theme="0" tint="-4.9989318521683403E-2"/>
      </right>
      <top/>
      <bottom style="thin">
        <color indexed="64"/>
      </bottom>
      <diagonal/>
    </border>
  </borders>
  <cellStyleXfs count="51513">
    <xf numFmtId="0" fontId="0" fillId="0" borderId="0"/>
    <xf numFmtId="0" fontId="16" fillId="0" borderId="0"/>
    <xf numFmtId="0" fontId="17" fillId="0" borderId="0"/>
    <xf numFmtId="44" fontId="16" fillId="0" borderId="0" applyFont="0" applyFill="0" applyBorder="0" applyAlignment="0" applyProtection="0"/>
    <xf numFmtId="42" fontId="16" fillId="0" borderId="0" applyFont="0" applyFill="0" applyBorder="0" applyAlignment="0" applyProtection="0"/>
    <xf numFmtId="9"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21" fillId="0" borderId="0" applyNumberFormat="0" applyFill="0" applyBorder="0" applyAlignment="0" applyProtection="0"/>
    <xf numFmtId="0" fontId="22" fillId="0" borderId="2" applyNumberFormat="0" applyFill="0" applyAlignment="0" applyProtection="0"/>
    <xf numFmtId="0" fontId="23" fillId="0" borderId="3" applyNumberFormat="0" applyFill="0" applyAlignment="0" applyProtection="0"/>
    <xf numFmtId="0" fontId="24" fillId="0" borderId="4" applyNumberFormat="0" applyFill="0" applyAlignment="0" applyProtection="0"/>
    <xf numFmtId="0" fontId="24" fillId="0" borderId="0" applyNumberFormat="0" applyFill="0" applyBorder="0" applyAlignment="0" applyProtection="0"/>
    <xf numFmtId="0" fontId="25" fillId="2" borderId="0" applyNumberFormat="0" applyBorder="0" applyAlignment="0" applyProtection="0"/>
    <xf numFmtId="0" fontId="26" fillId="3" borderId="0" applyNumberFormat="0" applyBorder="0" applyAlignment="0" applyProtection="0"/>
    <xf numFmtId="0" fontId="27" fillId="4" borderId="0" applyNumberFormat="0" applyBorder="0" applyAlignment="0" applyProtection="0"/>
    <xf numFmtId="0" fontId="28" fillId="5" borderId="5" applyNumberFormat="0" applyAlignment="0" applyProtection="0"/>
    <xf numFmtId="0" fontId="29" fillId="6" borderId="6" applyNumberFormat="0" applyAlignment="0" applyProtection="0"/>
    <xf numFmtId="0" fontId="30" fillId="6" borderId="5" applyNumberFormat="0" applyAlignment="0" applyProtection="0"/>
    <xf numFmtId="0" fontId="31" fillId="0" borderId="7" applyNumberFormat="0" applyFill="0" applyAlignment="0" applyProtection="0"/>
    <xf numFmtId="0" fontId="32" fillId="7" borderId="8" applyNumberFormat="0" applyAlignment="0" applyProtection="0"/>
    <xf numFmtId="0" fontId="33" fillId="0" borderId="0" applyNumberFormat="0" applyFill="0" applyBorder="0" applyAlignment="0" applyProtection="0"/>
    <xf numFmtId="0" fontId="20" fillId="8" borderId="9" applyNumberFormat="0" applyFont="0" applyAlignment="0" applyProtection="0"/>
    <xf numFmtId="0" fontId="34" fillId="0" borderId="0" applyNumberFormat="0" applyFill="0" applyBorder="0" applyAlignment="0" applyProtection="0"/>
    <xf numFmtId="0" fontId="35" fillId="0" borderId="10" applyNumberFormat="0" applyFill="0" applyAlignment="0" applyProtection="0"/>
    <xf numFmtId="0" fontId="36"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36" fillId="12" borderId="0" applyNumberFormat="0" applyBorder="0" applyAlignment="0" applyProtection="0"/>
    <xf numFmtId="0" fontId="36"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36" fillId="16" borderId="0" applyNumberFormat="0" applyBorder="0" applyAlignment="0" applyProtection="0"/>
    <xf numFmtId="0" fontId="36"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36" fillId="20" borderId="0" applyNumberFormat="0" applyBorder="0" applyAlignment="0" applyProtection="0"/>
    <xf numFmtId="0" fontId="36"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36" fillId="24" borderId="0" applyNumberFormat="0" applyBorder="0" applyAlignment="0" applyProtection="0"/>
    <xf numFmtId="0" fontId="36" fillId="25"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36" fillId="28" borderId="0" applyNumberFormat="0" applyBorder="0" applyAlignment="0" applyProtection="0"/>
    <xf numFmtId="0" fontId="36"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36" fillId="32" borderId="0" applyNumberFormat="0" applyBorder="0" applyAlignment="0" applyProtection="0"/>
    <xf numFmtId="9" fontId="20"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3" fontId="16" fillId="0" borderId="0" applyFont="0" applyFill="0" applyBorder="0" applyAlignment="0" applyProtection="0"/>
    <xf numFmtId="0" fontId="22" fillId="0" borderId="2" applyNumberFormat="0" applyFill="0" applyAlignment="0" applyProtection="0"/>
    <xf numFmtId="0" fontId="23" fillId="0" borderId="3" applyNumberFormat="0" applyFill="0" applyAlignment="0" applyProtection="0"/>
    <xf numFmtId="0" fontId="24" fillId="0" borderId="4" applyNumberFormat="0" applyFill="0" applyAlignment="0" applyProtection="0"/>
    <xf numFmtId="0" fontId="24" fillId="0" borderId="0" applyNumberFormat="0" applyFill="0" applyBorder="0" applyAlignment="0" applyProtection="0"/>
    <xf numFmtId="0" fontId="25" fillId="2" borderId="0" applyNumberFormat="0" applyBorder="0" applyAlignment="0" applyProtection="0"/>
    <xf numFmtId="0" fontId="26" fillId="3" borderId="0" applyNumberFormat="0" applyBorder="0" applyAlignment="0" applyProtection="0"/>
    <xf numFmtId="0" fontId="27" fillId="4" borderId="0" applyNumberFormat="0" applyBorder="0" applyAlignment="0" applyProtection="0"/>
    <xf numFmtId="0" fontId="28" fillId="5" borderId="5" applyNumberFormat="0" applyAlignment="0" applyProtection="0"/>
    <xf numFmtId="0" fontId="29" fillId="6" borderId="6" applyNumberFormat="0" applyAlignment="0" applyProtection="0"/>
    <xf numFmtId="0" fontId="30" fillId="6" borderId="5" applyNumberFormat="0" applyAlignment="0" applyProtection="0"/>
    <xf numFmtId="0" fontId="31" fillId="0" borderId="7" applyNumberFormat="0" applyFill="0" applyAlignment="0" applyProtection="0"/>
    <xf numFmtId="0" fontId="32" fillId="7" borderId="8" applyNumberFormat="0" applyAlignment="0" applyProtection="0"/>
    <xf numFmtId="0" fontId="33" fillId="0" borderId="0" applyNumberFormat="0" applyFill="0" applyBorder="0" applyAlignment="0" applyProtection="0"/>
    <xf numFmtId="0" fontId="20" fillId="8" borderId="9" applyNumberFormat="0" applyFont="0" applyAlignment="0" applyProtection="0"/>
    <xf numFmtId="0" fontId="34" fillId="0" borderId="0" applyNumberFormat="0" applyFill="0" applyBorder="0" applyAlignment="0" applyProtection="0"/>
    <xf numFmtId="0" fontId="35" fillId="0" borderId="10" applyNumberFormat="0" applyFill="0" applyAlignment="0" applyProtection="0"/>
    <xf numFmtId="0" fontId="36"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36" fillId="12" borderId="0" applyNumberFormat="0" applyBorder="0" applyAlignment="0" applyProtection="0"/>
    <xf numFmtId="0" fontId="36"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36" fillId="16" borderId="0" applyNumberFormat="0" applyBorder="0" applyAlignment="0" applyProtection="0"/>
    <xf numFmtId="0" fontId="36"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36" fillId="20" borderId="0" applyNumberFormat="0" applyBorder="0" applyAlignment="0" applyProtection="0"/>
    <xf numFmtId="0" fontId="36"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36" fillId="24" borderId="0" applyNumberFormat="0" applyBorder="0" applyAlignment="0" applyProtection="0"/>
    <xf numFmtId="0" fontId="36" fillId="25"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36" fillId="28" borderId="0" applyNumberFormat="0" applyBorder="0" applyAlignment="0" applyProtection="0"/>
    <xf numFmtId="0" fontId="36"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36" fillId="32" borderId="0" applyNumberFormat="0" applyBorder="0" applyAlignment="0" applyProtection="0"/>
    <xf numFmtId="43" fontId="20"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9" fontId="20" fillId="0" borderId="0" applyFont="0" applyFill="0" applyBorder="0" applyAlignment="0" applyProtection="0"/>
    <xf numFmtId="44" fontId="42" fillId="0" borderId="0" applyFont="0" applyFill="0" applyBorder="0" applyAlignment="0" applyProtection="0"/>
    <xf numFmtId="0" fontId="42" fillId="0" borderId="0"/>
    <xf numFmtId="0" fontId="20" fillId="0" borderId="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43" fontId="41" fillId="0" borderId="0" applyFont="0" applyFill="0" applyBorder="0" applyAlignment="0" applyProtection="0"/>
    <xf numFmtId="44" fontId="41" fillId="0" borderId="0" applyFont="0" applyFill="0" applyBorder="0" applyAlignment="0" applyProtection="0"/>
    <xf numFmtId="0" fontId="15" fillId="0" borderId="0"/>
    <xf numFmtId="0" fontId="48" fillId="0" borderId="0"/>
    <xf numFmtId="0" fontId="41" fillId="0" borderId="0"/>
    <xf numFmtId="0" fontId="20" fillId="0" borderId="0"/>
    <xf numFmtId="0" fontId="20" fillId="0" borderId="0"/>
    <xf numFmtId="44" fontId="15"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44" fontId="15" fillId="0" borderId="0" applyFont="0" applyFill="0" applyBorder="0" applyAlignment="0" applyProtection="0"/>
    <xf numFmtId="43" fontId="20" fillId="0" borderId="0" applyFont="0" applyFill="0" applyBorder="0" applyAlignment="0" applyProtection="0"/>
    <xf numFmtId="43" fontId="42" fillId="0" borderId="0" applyFont="0" applyFill="0" applyBorder="0" applyAlignment="0" applyProtection="0"/>
    <xf numFmtId="43" fontId="20" fillId="0" borderId="0" applyFont="0" applyFill="0" applyBorder="0" applyAlignment="0" applyProtection="0"/>
    <xf numFmtId="43" fontId="43" fillId="0" borderId="0" applyFont="0" applyFill="0" applyBorder="0" applyAlignment="0" applyProtection="0"/>
    <xf numFmtId="44" fontId="42" fillId="0" borderId="0" applyFont="0" applyFill="0" applyBorder="0" applyAlignment="0" applyProtection="0"/>
    <xf numFmtId="43" fontId="42" fillId="0" borderId="0" applyFont="0" applyFill="0" applyBorder="0" applyAlignment="0" applyProtection="0"/>
    <xf numFmtId="43" fontId="45" fillId="0" borderId="0" applyFont="0" applyFill="0" applyBorder="0" applyAlignment="0" applyProtection="0"/>
    <xf numFmtId="43" fontId="44" fillId="0" borderId="0" applyFont="0" applyFill="0" applyBorder="0" applyAlignment="0" applyProtection="0"/>
    <xf numFmtId="164" fontId="20" fillId="0" borderId="0" applyFont="0" applyFill="0" applyBorder="0" applyAlignment="0" applyProtection="0"/>
    <xf numFmtId="43" fontId="41" fillId="0" borderId="0" applyFont="0" applyFill="0" applyBorder="0" applyAlignment="0" applyProtection="0"/>
    <xf numFmtId="43" fontId="44"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47" fillId="0" borderId="0" applyFont="0" applyFill="0" applyBorder="0" applyAlignment="0" applyProtection="0"/>
    <xf numFmtId="44" fontId="20" fillId="0" borderId="0" applyFont="0" applyFill="0" applyBorder="0" applyAlignment="0" applyProtection="0"/>
    <xf numFmtId="44" fontId="44" fillId="0" borderId="0" applyFont="0" applyFill="0" applyBorder="0" applyAlignment="0" applyProtection="0"/>
    <xf numFmtId="44" fontId="20" fillId="0" borderId="0" applyFont="0" applyFill="0" applyBorder="0" applyAlignment="0" applyProtection="0"/>
    <xf numFmtId="44" fontId="41" fillId="0" borderId="0" applyFont="0" applyFill="0" applyBorder="0" applyAlignment="0" applyProtection="0"/>
    <xf numFmtId="44" fontId="42"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20"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1" fillId="0" borderId="0" applyFont="0" applyFill="0" applyBorder="0" applyAlignment="0" applyProtection="0"/>
    <xf numFmtId="44" fontId="42" fillId="0" borderId="0" applyFont="0" applyFill="0" applyBorder="0" applyAlignment="0" applyProtection="0"/>
    <xf numFmtId="44" fontId="20"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15" fillId="0" borderId="0" applyFont="0" applyFill="0" applyBorder="0" applyAlignment="0" applyProtection="0"/>
    <xf numFmtId="0" fontId="41" fillId="0" borderId="0"/>
    <xf numFmtId="44" fontId="44" fillId="0" borderId="0" applyFont="0" applyFill="0" applyBorder="0" applyAlignment="0" applyProtection="0"/>
    <xf numFmtId="0" fontId="20" fillId="0" borderId="0"/>
    <xf numFmtId="0" fontId="20" fillId="0" borderId="0"/>
    <xf numFmtId="0" fontId="41" fillId="0" borderId="0"/>
    <xf numFmtId="0" fontId="20" fillId="0" borderId="0"/>
    <xf numFmtId="0" fontId="41" fillId="0" borderId="0"/>
    <xf numFmtId="0" fontId="42" fillId="0" borderId="0"/>
    <xf numFmtId="0" fontId="20" fillId="0" borderId="0"/>
    <xf numFmtId="0" fontId="42" fillId="0" borderId="0"/>
    <xf numFmtId="0" fontId="42" fillId="0" borderId="0"/>
    <xf numFmtId="0" fontId="41" fillId="0" borderId="0"/>
    <xf numFmtId="0" fontId="20" fillId="0" borderId="0"/>
    <xf numFmtId="0" fontId="20" fillId="0" borderId="0"/>
    <xf numFmtId="0" fontId="20" fillId="0" borderId="0"/>
    <xf numFmtId="0" fontId="20" fillId="0" borderId="0"/>
    <xf numFmtId="0" fontId="47"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1" fillId="0" borderId="0"/>
    <xf numFmtId="0" fontId="20" fillId="0" borderId="0"/>
    <xf numFmtId="0" fontId="20" fillId="0" borderId="0"/>
    <xf numFmtId="0" fontId="20" fillId="0" borderId="0"/>
    <xf numFmtId="0" fontId="20" fillId="0" borderId="0"/>
    <xf numFmtId="0" fontId="20" fillId="0" borderId="0"/>
    <xf numFmtId="0" fontId="20" fillId="0" borderId="0"/>
    <xf numFmtId="43" fontId="46" fillId="0" borderId="0" applyFont="0" applyFill="0" applyBorder="0" applyAlignment="0" applyProtection="0"/>
    <xf numFmtId="43" fontId="41" fillId="0" borderId="0" applyFont="0" applyFill="0" applyBorder="0" applyAlignment="0" applyProtection="0"/>
    <xf numFmtId="0" fontId="20" fillId="0" borderId="0"/>
    <xf numFmtId="0" fontId="20" fillId="0" borderId="0"/>
    <xf numFmtId="0" fontId="20" fillId="0" borderId="0"/>
    <xf numFmtId="9" fontId="15"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1" fillId="0" borderId="0"/>
    <xf numFmtId="0" fontId="41" fillId="0" borderId="0"/>
    <xf numFmtId="0" fontId="46" fillId="0" borderId="0"/>
    <xf numFmtId="0" fontId="20" fillId="0" borderId="0"/>
    <xf numFmtId="0" fontId="20" fillId="0" borderId="0"/>
    <xf numFmtId="0" fontId="15" fillId="0" borderId="0"/>
    <xf numFmtId="0" fontId="20" fillId="0" borderId="0"/>
    <xf numFmtId="0" fontId="20" fillId="0" borderId="0"/>
    <xf numFmtId="0" fontId="20" fillId="0" borderId="0"/>
    <xf numFmtId="0" fontId="42" fillId="0" borderId="0"/>
    <xf numFmtId="0" fontId="15" fillId="0" borderId="0"/>
    <xf numFmtId="0" fontId="2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3" fillId="0" borderId="0"/>
    <xf numFmtId="0" fontId="42" fillId="0" borderId="0"/>
    <xf numFmtId="0" fontId="42" fillId="0" borderId="0"/>
    <xf numFmtId="0" fontId="20" fillId="0" borderId="0"/>
    <xf numFmtId="0" fontId="42" fillId="0" borderId="0"/>
    <xf numFmtId="0" fontId="42" fillId="0" borderId="0"/>
    <xf numFmtId="0" fontId="2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0" fillId="0" borderId="0"/>
    <xf numFmtId="0" fontId="42" fillId="0" borderId="0"/>
    <xf numFmtId="0" fontId="42" fillId="0" borderId="0"/>
    <xf numFmtId="0" fontId="20" fillId="0" borderId="0"/>
    <xf numFmtId="0" fontId="42" fillId="0" borderId="0"/>
    <xf numFmtId="0" fontId="42" fillId="0" borderId="0"/>
    <xf numFmtId="0" fontId="20" fillId="0" borderId="0"/>
    <xf numFmtId="0" fontId="42" fillId="0" borderId="0"/>
    <xf numFmtId="0" fontId="43" fillId="0" borderId="0"/>
    <xf numFmtId="0" fontId="42" fillId="0" borderId="0"/>
    <xf numFmtId="0" fontId="42" fillId="0" borderId="0"/>
    <xf numFmtId="0" fontId="42" fillId="0" borderId="0"/>
    <xf numFmtId="0" fontId="42" fillId="0" borderId="0"/>
    <xf numFmtId="0" fontId="43" fillId="0" borderId="0"/>
    <xf numFmtId="0" fontId="42" fillId="0" borderId="0"/>
    <xf numFmtId="0" fontId="42" fillId="0" borderId="0"/>
    <xf numFmtId="0" fontId="43" fillId="0" borderId="0"/>
    <xf numFmtId="0" fontId="42" fillId="0" borderId="0"/>
    <xf numFmtId="0" fontId="42" fillId="0" borderId="0"/>
    <xf numFmtId="0" fontId="49" fillId="0" borderId="0"/>
    <xf numFmtId="0" fontId="42" fillId="0" borderId="0"/>
    <xf numFmtId="0" fontId="42" fillId="0" borderId="0"/>
    <xf numFmtId="0" fontId="49" fillId="0" borderId="0"/>
    <xf numFmtId="0" fontId="42" fillId="0" borderId="0"/>
    <xf numFmtId="0" fontId="42" fillId="0" borderId="0"/>
    <xf numFmtId="0" fontId="49" fillId="0" borderId="0"/>
    <xf numFmtId="0" fontId="42" fillId="0" borderId="0"/>
    <xf numFmtId="0" fontId="42" fillId="0" borderId="0"/>
    <xf numFmtId="0" fontId="49" fillId="0" borderId="0"/>
    <xf numFmtId="0" fontId="42" fillId="0" borderId="0"/>
    <xf numFmtId="0" fontId="42" fillId="0" borderId="0"/>
    <xf numFmtId="0" fontId="42" fillId="0" borderId="0"/>
    <xf numFmtId="0" fontId="2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9" fillId="0" borderId="0"/>
    <xf numFmtId="0" fontId="42" fillId="0" borderId="0"/>
    <xf numFmtId="0" fontId="42" fillId="0" borderId="0"/>
    <xf numFmtId="0" fontId="42" fillId="0" borderId="0"/>
    <xf numFmtId="0" fontId="42" fillId="0" borderId="0"/>
    <xf numFmtId="0" fontId="42" fillId="0" borderId="0"/>
    <xf numFmtId="0" fontId="42" fillId="0" borderId="0"/>
    <xf numFmtId="0" fontId="20" fillId="0" borderId="0"/>
    <xf numFmtId="0" fontId="42" fillId="0" borderId="0"/>
    <xf numFmtId="0" fontId="42" fillId="0" borderId="0"/>
    <xf numFmtId="0" fontId="49" fillId="0" borderId="0"/>
    <xf numFmtId="0" fontId="42" fillId="0" borderId="0"/>
    <xf numFmtId="0" fontId="20" fillId="0" borderId="0"/>
    <xf numFmtId="0" fontId="49" fillId="0" borderId="0"/>
    <xf numFmtId="0" fontId="20" fillId="0" borderId="0"/>
    <xf numFmtId="0" fontId="49" fillId="0" borderId="0"/>
    <xf numFmtId="0" fontId="20" fillId="0" borderId="0"/>
    <xf numFmtId="0" fontId="49" fillId="0" borderId="0"/>
    <xf numFmtId="0" fontId="20" fillId="0" borderId="0"/>
    <xf numFmtId="0" fontId="49" fillId="0" borderId="0"/>
    <xf numFmtId="0" fontId="20" fillId="0" borderId="0"/>
    <xf numFmtId="0" fontId="49" fillId="0" borderId="0"/>
    <xf numFmtId="0" fontId="20" fillId="0" borderId="0"/>
    <xf numFmtId="0" fontId="49" fillId="0" borderId="0"/>
    <xf numFmtId="0" fontId="20" fillId="0" borderId="0"/>
    <xf numFmtId="0" fontId="20" fillId="0" borderId="0"/>
    <xf numFmtId="0" fontId="49" fillId="0" borderId="0"/>
    <xf numFmtId="0" fontId="20" fillId="0" borderId="0"/>
    <xf numFmtId="0" fontId="20" fillId="0" borderId="0"/>
    <xf numFmtId="0" fontId="20" fillId="0" borderId="0"/>
    <xf numFmtId="0" fontId="49" fillId="0" borderId="0"/>
    <xf numFmtId="0" fontId="49" fillId="0" borderId="0"/>
    <xf numFmtId="0" fontId="49" fillId="0" borderId="0"/>
    <xf numFmtId="0" fontId="20" fillId="0" borderId="0"/>
    <xf numFmtId="0" fontId="20" fillId="0" borderId="0"/>
    <xf numFmtId="0" fontId="20" fillId="0" borderId="0"/>
    <xf numFmtId="0" fontId="20" fillId="0" borderId="0"/>
    <xf numFmtId="0" fontId="49" fillId="0" borderId="0"/>
    <xf numFmtId="0" fontId="49" fillId="0" borderId="0"/>
    <xf numFmtId="0" fontId="49" fillId="0" borderId="0"/>
    <xf numFmtId="0" fontId="49" fillId="0" borderId="0"/>
    <xf numFmtId="0" fontId="20" fillId="0" borderId="0"/>
    <xf numFmtId="0" fontId="20" fillId="0" borderId="0"/>
    <xf numFmtId="0" fontId="20" fillId="0" borderId="0"/>
    <xf numFmtId="0" fontId="20" fillId="0" borderId="0"/>
    <xf numFmtId="0" fontId="20" fillId="0" borderId="0"/>
    <xf numFmtId="0" fontId="49" fillId="0" borderId="0"/>
    <xf numFmtId="0" fontId="49" fillId="0" borderId="0"/>
    <xf numFmtId="0" fontId="49" fillId="0" borderId="0"/>
    <xf numFmtId="0" fontId="49" fillId="0" borderId="0"/>
    <xf numFmtId="0" fontId="4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0" fillId="0" borderId="0"/>
    <xf numFmtId="0" fontId="20" fillId="0" borderId="0"/>
    <xf numFmtId="0" fontId="42" fillId="0" borderId="0"/>
    <xf numFmtId="0" fontId="20" fillId="0" borderId="0"/>
    <xf numFmtId="0" fontId="42" fillId="0" borderId="0"/>
    <xf numFmtId="0" fontId="42" fillId="0" borderId="0"/>
    <xf numFmtId="0" fontId="20" fillId="0" borderId="0"/>
    <xf numFmtId="0" fontId="42" fillId="0" borderId="0"/>
    <xf numFmtId="0" fontId="42" fillId="0" borderId="0"/>
    <xf numFmtId="0" fontId="20" fillId="0" borderId="0"/>
    <xf numFmtId="0" fontId="42" fillId="0" borderId="0"/>
    <xf numFmtId="0" fontId="42" fillId="0" borderId="0"/>
    <xf numFmtId="0" fontId="20" fillId="0" borderId="0"/>
    <xf numFmtId="0" fontId="42" fillId="0" borderId="0"/>
    <xf numFmtId="0" fontId="42" fillId="0" borderId="0"/>
    <xf numFmtId="0" fontId="20" fillId="0" borderId="0"/>
    <xf numFmtId="0" fontId="42" fillId="0" borderId="0"/>
    <xf numFmtId="0" fontId="42" fillId="0" borderId="0"/>
    <xf numFmtId="0" fontId="20" fillId="0" borderId="0"/>
    <xf numFmtId="0" fontId="42" fillId="0" borderId="0"/>
    <xf numFmtId="0" fontId="42" fillId="0" borderId="0"/>
    <xf numFmtId="0" fontId="20" fillId="0" borderId="0"/>
    <xf numFmtId="0" fontId="42" fillId="0" borderId="0"/>
    <xf numFmtId="0" fontId="4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0" fillId="0" borderId="0"/>
    <xf numFmtId="0" fontId="42" fillId="0" borderId="0"/>
    <xf numFmtId="0" fontId="42" fillId="0" borderId="0"/>
    <xf numFmtId="0" fontId="49" fillId="0" borderId="0"/>
    <xf numFmtId="0" fontId="42" fillId="0" borderId="0"/>
    <xf numFmtId="0" fontId="42" fillId="0" borderId="0"/>
    <xf numFmtId="0" fontId="4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9" fillId="0" borderId="0"/>
    <xf numFmtId="0" fontId="2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0" fillId="0" borderId="0"/>
    <xf numFmtId="0" fontId="42" fillId="0" borderId="0"/>
    <xf numFmtId="0" fontId="42" fillId="0" borderId="0"/>
    <xf numFmtId="0" fontId="49" fillId="0" borderId="0"/>
    <xf numFmtId="0" fontId="42" fillId="0" borderId="0"/>
    <xf numFmtId="0" fontId="42" fillId="0" borderId="0"/>
    <xf numFmtId="0" fontId="4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9" fillId="0" borderId="0"/>
    <xf numFmtId="0" fontId="2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0" fillId="0" borderId="0"/>
    <xf numFmtId="0" fontId="42" fillId="0" borderId="0"/>
    <xf numFmtId="0" fontId="42" fillId="0" borderId="0"/>
    <xf numFmtId="0" fontId="42" fillId="0" borderId="0"/>
    <xf numFmtId="0" fontId="42" fillId="0" borderId="0"/>
    <xf numFmtId="0" fontId="42" fillId="0" borderId="0"/>
    <xf numFmtId="0" fontId="42" fillId="0" borderId="0"/>
    <xf numFmtId="0" fontId="20" fillId="0" borderId="0"/>
    <xf numFmtId="0" fontId="42" fillId="0" borderId="0">
      <alignment wrapText="1"/>
    </xf>
    <xf numFmtId="0" fontId="43"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0" fillId="0" borderId="0"/>
    <xf numFmtId="0" fontId="42" fillId="0" borderId="0"/>
    <xf numFmtId="0" fontId="42" fillId="0" borderId="0"/>
    <xf numFmtId="0" fontId="20" fillId="0" borderId="0"/>
    <xf numFmtId="0" fontId="42" fillId="0" borderId="0"/>
    <xf numFmtId="0" fontId="2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6" fillId="0" borderId="0"/>
    <xf numFmtId="0" fontId="46" fillId="0" borderId="0"/>
    <xf numFmtId="0" fontId="46" fillId="0" borderId="0"/>
    <xf numFmtId="0" fontId="46" fillId="0" borderId="0"/>
    <xf numFmtId="0" fontId="46" fillId="0" borderId="0"/>
    <xf numFmtId="0" fontId="42" fillId="0" borderId="0">
      <alignment wrapText="1"/>
    </xf>
    <xf numFmtId="0" fontId="17" fillId="0" borderId="0"/>
    <xf numFmtId="0" fontId="17"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8"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8"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8" fillId="0" borderId="0"/>
    <xf numFmtId="0" fontId="42" fillId="0" borderId="0"/>
    <xf numFmtId="0" fontId="42" fillId="0" borderId="0"/>
    <xf numFmtId="0" fontId="20" fillId="0" borderId="0"/>
    <xf numFmtId="0" fontId="42" fillId="0" borderId="0"/>
    <xf numFmtId="0" fontId="42" fillId="0" borderId="0"/>
    <xf numFmtId="0" fontId="2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8" fillId="0" borderId="0"/>
    <xf numFmtId="0" fontId="42" fillId="0" borderId="0"/>
    <xf numFmtId="0" fontId="42" fillId="0" borderId="0"/>
    <xf numFmtId="0" fontId="20" fillId="0" borderId="0"/>
    <xf numFmtId="0" fontId="42" fillId="0" borderId="0"/>
    <xf numFmtId="0" fontId="42" fillId="0" borderId="0"/>
    <xf numFmtId="0" fontId="2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8" fillId="0" borderId="0"/>
    <xf numFmtId="0" fontId="42" fillId="0" borderId="0"/>
    <xf numFmtId="0" fontId="42" fillId="0" borderId="0"/>
    <xf numFmtId="0" fontId="20" fillId="0" borderId="0"/>
    <xf numFmtId="0" fontId="42" fillId="0" borderId="0"/>
    <xf numFmtId="0" fontId="42" fillId="0" borderId="0"/>
    <xf numFmtId="0" fontId="2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0" fillId="0" borderId="0"/>
    <xf numFmtId="0" fontId="4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0" fillId="0" borderId="0"/>
    <xf numFmtId="0" fontId="42" fillId="0" borderId="0"/>
    <xf numFmtId="0" fontId="42" fillId="0" borderId="0"/>
    <xf numFmtId="0" fontId="15" fillId="0" borderId="0"/>
    <xf numFmtId="0" fontId="42" fillId="0" borderId="0"/>
    <xf numFmtId="0" fontId="42" fillId="0" borderId="0"/>
    <xf numFmtId="0" fontId="1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0" fillId="0" borderId="0"/>
    <xf numFmtId="0" fontId="42" fillId="0" borderId="0"/>
    <xf numFmtId="0" fontId="42" fillId="0" borderId="0"/>
    <xf numFmtId="0" fontId="15" fillId="0" borderId="0"/>
    <xf numFmtId="0" fontId="42" fillId="0" borderId="0"/>
    <xf numFmtId="0" fontId="42" fillId="0" borderId="0"/>
    <xf numFmtId="0" fontId="1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8"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8"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0" fillId="0" borderId="0"/>
    <xf numFmtId="0" fontId="4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8"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1" fillId="0" borderId="0"/>
    <xf numFmtId="0" fontId="4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8"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8"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0" fillId="0" borderId="0"/>
    <xf numFmtId="0" fontId="15" fillId="0" borderId="0"/>
    <xf numFmtId="0" fontId="20" fillId="0" borderId="0"/>
    <xf numFmtId="0" fontId="20" fillId="0" borderId="0"/>
    <xf numFmtId="0" fontId="15" fillId="0" borderId="0"/>
    <xf numFmtId="0" fontId="20" fillId="0" borderId="0"/>
    <xf numFmtId="0" fontId="20" fillId="0" borderId="0"/>
    <xf numFmtId="0" fontId="15" fillId="0" borderId="0"/>
    <xf numFmtId="0" fontId="20"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5" fillId="0" borderId="0"/>
    <xf numFmtId="0" fontId="3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1" fillId="0" borderId="0"/>
    <xf numFmtId="0" fontId="41" fillId="0" borderId="0"/>
    <xf numFmtId="0" fontId="45" fillId="0" borderId="0"/>
    <xf numFmtId="0" fontId="41" fillId="0" borderId="0"/>
    <xf numFmtId="0" fontId="45" fillId="0" borderId="0"/>
    <xf numFmtId="0" fontId="42" fillId="0" borderId="0"/>
    <xf numFmtId="0" fontId="4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1" fillId="0" borderId="0"/>
    <xf numFmtId="0" fontId="41" fillId="0" borderId="0"/>
    <xf numFmtId="0" fontId="15"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1" fillId="0" borderId="0"/>
    <xf numFmtId="0" fontId="48" fillId="0" borderId="0"/>
    <xf numFmtId="0" fontId="42" fillId="0" borderId="0"/>
    <xf numFmtId="0" fontId="2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8"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2" fillId="0" borderId="0"/>
    <xf numFmtId="0" fontId="42" fillId="0" borderId="0"/>
    <xf numFmtId="0" fontId="41" fillId="0" borderId="0"/>
    <xf numFmtId="0" fontId="41" fillId="0" borderId="0"/>
    <xf numFmtId="0" fontId="42" fillId="0" borderId="0"/>
    <xf numFmtId="0" fontId="41" fillId="0" borderId="0"/>
    <xf numFmtId="0" fontId="41" fillId="0" borderId="0"/>
    <xf numFmtId="0" fontId="15" fillId="0" borderId="0"/>
    <xf numFmtId="0" fontId="42" fillId="0" borderId="0"/>
    <xf numFmtId="0" fontId="47" fillId="0" borderId="0"/>
    <xf numFmtId="0" fontId="20"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2" fillId="0" borderId="0"/>
    <xf numFmtId="0" fontId="42" fillId="0" borderId="0"/>
    <xf numFmtId="0" fontId="42" fillId="0" borderId="0"/>
    <xf numFmtId="0" fontId="20" fillId="0" borderId="0"/>
    <xf numFmtId="0" fontId="42" fillId="0" borderId="0"/>
    <xf numFmtId="0" fontId="42" fillId="0" borderId="0"/>
    <xf numFmtId="0" fontId="42" fillId="0" borderId="0"/>
    <xf numFmtId="0" fontId="42" fillId="0" borderId="0"/>
    <xf numFmtId="0" fontId="15" fillId="0" borderId="0"/>
    <xf numFmtId="0" fontId="4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2" fillId="0" borderId="0"/>
    <xf numFmtId="0" fontId="20" fillId="0" borderId="0"/>
    <xf numFmtId="0" fontId="42" fillId="0" borderId="0"/>
    <xf numFmtId="0" fontId="4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2" fillId="0" borderId="0"/>
    <xf numFmtId="0" fontId="20" fillId="0" borderId="0"/>
    <xf numFmtId="0" fontId="42" fillId="0" borderId="0"/>
    <xf numFmtId="0" fontId="4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2" fillId="0" borderId="0"/>
    <xf numFmtId="0" fontId="20" fillId="0" borderId="0"/>
    <xf numFmtId="0" fontId="4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4" fillId="8" borderId="9" applyNumberFormat="0" applyFont="0" applyAlignment="0" applyProtection="0"/>
    <xf numFmtId="0" fontId="20" fillId="8" borderId="9" applyNumberFormat="0" applyFont="0" applyAlignment="0" applyProtection="0"/>
    <xf numFmtId="0" fontId="20" fillId="8" borderId="9" applyNumberFormat="0" applyFont="0" applyAlignment="0" applyProtection="0"/>
    <xf numFmtId="0" fontId="44" fillId="8" borderId="9" applyNumberFormat="0" applyFont="0" applyAlignment="0" applyProtection="0"/>
    <xf numFmtId="0" fontId="20" fillId="8" borderId="9" applyNumberFormat="0" applyFont="0" applyAlignment="0" applyProtection="0"/>
    <xf numFmtId="0" fontId="20" fillId="8" borderId="9" applyNumberFormat="0" applyFont="0" applyAlignment="0" applyProtection="0"/>
    <xf numFmtId="0" fontId="20" fillId="8" borderId="9" applyNumberFormat="0" applyFont="0" applyAlignment="0" applyProtection="0"/>
    <xf numFmtId="0" fontId="20" fillId="8" borderId="9" applyNumberFormat="0" applyFont="0" applyAlignment="0" applyProtection="0"/>
    <xf numFmtId="44" fontId="15" fillId="0" borderId="0" applyFont="0" applyFill="0" applyBorder="0" applyAlignment="0" applyProtection="0"/>
    <xf numFmtId="9" fontId="46"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7" fillId="0" borderId="0" applyFont="0" applyFill="0" applyBorder="0" applyAlignment="0" applyProtection="0"/>
    <xf numFmtId="9" fontId="44" fillId="0" borderId="0" applyFont="0" applyFill="0" applyBorder="0" applyAlignment="0" applyProtection="0"/>
    <xf numFmtId="9" fontId="42" fillId="0" borderId="0" applyFont="0" applyFill="0" applyBorder="0" applyAlignment="0" applyProtection="0"/>
    <xf numFmtId="9" fontId="41"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4"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54" fillId="0" borderId="0" applyNumberFormat="0" applyFill="0" applyBorder="0" applyAlignment="0" applyProtection="0"/>
    <xf numFmtId="43" fontId="20" fillId="0" borderId="0" applyFont="0" applyFill="0" applyBorder="0" applyAlignment="0" applyProtection="0"/>
    <xf numFmtId="0" fontId="13" fillId="0" borderId="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3" fontId="77"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20" fillId="0" borderId="0" applyFont="0" applyFill="0" applyBorder="0" applyAlignment="0" applyProtection="0"/>
    <xf numFmtId="0" fontId="42" fillId="0" borderId="0"/>
    <xf numFmtId="43" fontId="20"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45"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42"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77" fillId="0" borderId="0">
      <alignment vertical="top"/>
    </xf>
    <xf numFmtId="0" fontId="6" fillId="0" borderId="0"/>
    <xf numFmtId="43" fontId="20" fillId="0" borderId="0" applyFont="0" applyFill="0" applyBorder="0" applyAlignment="0" applyProtection="0"/>
    <xf numFmtId="0" fontId="6" fillId="0" borderId="0"/>
    <xf numFmtId="43" fontId="6" fillId="0" borderId="0" applyFont="0" applyFill="0" applyBorder="0" applyAlignment="0" applyProtection="0"/>
    <xf numFmtId="43" fontId="16" fillId="0" borderId="0" applyFont="0" applyFill="0" applyBorder="0" applyAlignment="0" applyProtection="0"/>
    <xf numFmtId="43" fontId="20" fillId="0" borderId="0" applyFont="0" applyFill="0" applyBorder="0" applyAlignment="0" applyProtection="0"/>
    <xf numFmtId="0" fontId="42" fillId="0" borderId="0"/>
    <xf numFmtId="0" fontId="42" fillId="0" borderId="0"/>
    <xf numFmtId="0" fontId="6" fillId="0" borderId="0"/>
    <xf numFmtId="0" fontId="77" fillId="0" borderId="0">
      <alignment vertical="top"/>
    </xf>
    <xf numFmtId="43" fontId="77" fillId="0" borderId="0" applyFont="0" applyFill="0" applyBorder="0" applyAlignment="0" applyProtection="0">
      <alignment vertical="top"/>
    </xf>
    <xf numFmtId="0" fontId="42"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0" fontId="45" fillId="0" borderId="0"/>
    <xf numFmtId="0" fontId="45" fillId="0" borderId="0"/>
    <xf numFmtId="43" fontId="45" fillId="0" borderId="0" applyFont="0" applyFill="0" applyBorder="0" applyAlignment="0" applyProtection="0"/>
    <xf numFmtId="0" fontId="78" fillId="0" borderId="2" applyNumberFormat="0" applyFill="0" applyAlignment="0" applyProtection="0"/>
    <xf numFmtId="0" fontId="79" fillId="0" borderId="3" applyNumberFormat="0" applyFill="0" applyAlignment="0" applyProtection="0"/>
    <xf numFmtId="0" fontId="80" fillId="0" borderId="4" applyNumberFormat="0" applyFill="0" applyAlignment="0" applyProtection="0"/>
    <xf numFmtId="0" fontId="80" fillId="0" borderId="0" applyNumberFormat="0" applyFill="0" applyBorder="0" applyAlignment="0" applyProtection="0"/>
    <xf numFmtId="0" fontId="81" fillId="2" borderId="0" applyNumberFormat="0" applyBorder="0" applyAlignment="0" applyProtection="0"/>
    <xf numFmtId="0" fontId="82" fillId="3" borderId="0" applyNumberFormat="0" applyBorder="0" applyAlignment="0" applyProtection="0"/>
    <xf numFmtId="0" fontId="83" fillId="4" borderId="0" applyNumberFormat="0" applyBorder="0" applyAlignment="0" applyProtection="0"/>
    <xf numFmtId="0" fontId="84" fillId="5" borderId="5" applyNumberFormat="0" applyAlignment="0" applyProtection="0"/>
    <xf numFmtId="0" fontId="85" fillId="6" borderId="6" applyNumberFormat="0" applyAlignment="0" applyProtection="0"/>
    <xf numFmtId="0" fontId="86" fillId="6" borderId="5" applyNumberFormat="0" applyAlignment="0" applyProtection="0"/>
    <xf numFmtId="0" fontId="87" fillId="0" borderId="7" applyNumberFormat="0" applyFill="0" applyAlignment="0" applyProtection="0"/>
    <xf numFmtId="0" fontId="88" fillId="7" borderId="8" applyNumberFormat="0" applyAlignment="0" applyProtection="0"/>
    <xf numFmtId="0" fontId="89" fillId="0" borderId="0" applyNumberFormat="0" applyFill="0" applyBorder="0" applyAlignment="0" applyProtection="0"/>
    <xf numFmtId="0" fontId="45" fillId="8" borderId="9" applyNumberFormat="0" applyFont="0" applyAlignment="0" applyProtection="0"/>
    <xf numFmtId="0" fontId="90" fillId="0" borderId="0" applyNumberFormat="0" applyFill="0" applyBorder="0" applyAlignment="0" applyProtection="0"/>
    <xf numFmtId="0" fontId="91" fillId="0" borderId="10" applyNumberFormat="0" applyFill="0" applyAlignment="0" applyProtection="0"/>
    <xf numFmtId="0" fontId="92" fillId="9" borderId="0" applyNumberFormat="0" applyBorder="0" applyAlignment="0" applyProtection="0"/>
    <xf numFmtId="0" fontId="45" fillId="10" borderId="0" applyNumberFormat="0" applyBorder="0" applyAlignment="0" applyProtection="0"/>
    <xf numFmtId="0" fontId="45" fillId="11" borderId="0" applyNumberFormat="0" applyBorder="0" applyAlignment="0" applyProtection="0"/>
    <xf numFmtId="0" fontId="92" fillId="12" borderId="0" applyNumberFormat="0" applyBorder="0" applyAlignment="0" applyProtection="0"/>
    <xf numFmtId="0" fontId="92" fillId="13" borderId="0" applyNumberFormat="0" applyBorder="0" applyAlignment="0" applyProtection="0"/>
    <xf numFmtId="0" fontId="45" fillId="14" borderId="0" applyNumberFormat="0" applyBorder="0" applyAlignment="0" applyProtection="0"/>
    <xf numFmtId="0" fontId="45" fillId="15" borderId="0" applyNumberFormat="0" applyBorder="0" applyAlignment="0" applyProtection="0"/>
    <xf numFmtId="0" fontId="92" fillId="16" borderId="0" applyNumberFormat="0" applyBorder="0" applyAlignment="0" applyProtection="0"/>
    <xf numFmtId="0" fontId="92" fillId="17" borderId="0" applyNumberFormat="0" applyBorder="0" applyAlignment="0" applyProtection="0"/>
    <xf numFmtId="0" fontId="45" fillId="18" borderId="0" applyNumberFormat="0" applyBorder="0" applyAlignment="0" applyProtection="0"/>
    <xf numFmtId="0" fontId="45" fillId="19" borderId="0" applyNumberFormat="0" applyBorder="0" applyAlignment="0" applyProtection="0"/>
    <xf numFmtId="0" fontId="92" fillId="20" borderId="0" applyNumberFormat="0" applyBorder="0" applyAlignment="0" applyProtection="0"/>
    <xf numFmtId="0" fontId="92" fillId="21" borderId="0" applyNumberFormat="0" applyBorder="0" applyAlignment="0" applyProtection="0"/>
    <xf numFmtId="0" fontId="45" fillId="22" borderId="0" applyNumberFormat="0" applyBorder="0" applyAlignment="0" applyProtection="0"/>
    <xf numFmtId="0" fontId="45" fillId="23" borderId="0" applyNumberFormat="0" applyBorder="0" applyAlignment="0" applyProtection="0"/>
    <xf numFmtId="0" fontId="92" fillId="24" borderId="0" applyNumberFormat="0" applyBorder="0" applyAlignment="0" applyProtection="0"/>
    <xf numFmtId="0" fontId="92" fillId="25" borderId="0" applyNumberFormat="0" applyBorder="0" applyAlignment="0" applyProtection="0"/>
    <xf numFmtId="0" fontId="45" fillId="26" borderId="0" applyNumberFormat="0" applyBorder="0" applyAlignment="0" applyProtection="0"/>
    <xf numFmtId="0" fontId="45" fillId="27" borderId="0" applyNumberFormat="0" applyBorder="0" applyAlignment="0" applyProtection="0"/>
    <xf numFmtId="0" fontId="92" fillId="28" borderId="0" applyNumberFormat="0" applyBorder="0" applyAlignment="0" applyProtection="0"/>
    <xf numFmtId="0" fontId="92" fillId="29" borderId="0" applyNumberFormat="0" applyBorder="0" applyAlignment="0" applyProtection="0"/>
    <xf numFmtId="0" fontId="45" fillId="30" borderId="0" applyNumberFormat="0" applyBorder="0" applyAlignment="0" applyProtection="0"/>
    <xf numFmtId="0" fontId="45" fillId="31" borderId="0" applyNumberFormat="0" applyBorder="0" applyAlignment="0" applyProtection="0"/>
    <xf numFmtId="0" fontId="92" fillId="32" borderId="0" applyNumberFormat="0" applyBorder="0" applyAlignment="0" applyProtection="0"/>
    <xf numFmtId="0" fontId="78" fillId="0" borderId="2" applyNumberFormat="0" applyFill="0" applyAlignment="0" applyProtection="0"/>
    <xf numFmtId="0" fontId="79" fillId="0" borderId="3" applyNumberFormat="0" applyFill="0" applyAlignment="0" applyProtection="0"/>
    <xf numFmtId="0" fontId="80" fillId="0" borderId="4" applyNumberFormat="0" applyFill="0" applyAlignment="0" applyProtection="0"/>
    <xf numFmtId="0" fontId="80" fillId="0" borderId="0" applyNumberFormat="0" applyFill="0" applyBorder="0" applyAlignment="0" applyProtection="0"/>
    <xf numFmtId="0" fontId="20" fillId="0" borderId="0"/>
    <xf numFmtId="0" fontId="4"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4" fontId="20"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cellStyleXfs>
  <cellXfs count="1927">
    <xf numFmtId="0" fontId="0" fillId="0" borderId="0" xfId="0"/>
    <xf numFmtId="0" fontId="18" fillId="0" borderId="0" xfId="0" applyFont="1"/>
    <xf numFmtId="0" fontId="18" fillId="0" borderId="1" xfId="0" applyFont="1" applyBorder="1" applyAlignment="1">
      <alignment vertical="top" wrapText="1"/>
    </xf>
    <xf numFmtId="0" fontId="18" fillId="0" borderId="0" xfId="0" applyFont="1" applyAlignment="1">
      <alignment horizontal="left" wrapText="1"/>
    </xf>
    <xf numFmtId="0" fontId="18" fillId="0" borderId="1" xfId="0" applyFont="1" applyBorder="1" applyAlignment="1">
      <alignment horizontal="left" vertical="top" wrapText="1"/>
    </xf>
    <xf numFmtId="0" fontId="18" fillId="0" borderId="0" xfId="0" applyFont="1" applyAlignment="1">
      <alignment vertical="top"/>
    </xf>
    <xf numFmtId="0" fontId="50" fillId="0" borderId="1" xfId="0" applyFont="1" applyBorder="1" applyAlignment="1">
      <alignment horizontal="center" vertical="top" wrapText="1"/>
    </xf>
    <xf numFmtId="0" fontId="18" fillId="0" borderId="13" xfId="0" applyFont="1" applyBorder="1" applyAlignment="1">
      <alignment horizontal="center" vertical="top" wrapText="1"/>
    </xf>
    <xf numFmtId="0" fontId="18" fillId="0" borderId="0" xfId="0" applyFont="1" applyAlignment="1">
      <alignment horizontal="center" vertical="top"/>
    </xf>
    <xf numFmtId="0" fontId="18" fillId="0" borderId="1" xfId="2" applyFont="1" applyBorder="1" applyAlignment="1">
      <alignment horizontal="right" vertical="top"/>
    </xf>
    <xf numFmtId="0" fontId="18" fillId="0" borderId="1" xfId="1" applyFont="1" applyFill="1" applyBorder="1" applyAlignment="1">
      <alignment horizontal="center" vertical="top" wrapText="1"/>
    </xf>
    <xf numFmtId="0" fontId="18" fillId="0" borderId="1" xfId="0" applyFont="1" applyBorder="1" applyAlignment="1">
      <alignment horizontal="right" vertical="top" wrapText="1"/>
    </xf>
    <xf numFmtId="0" fontId="18" fillId="0" borderId="13" xfId="2" applyFont="1" applyBorder="1" applyAlignment="1">
      <alignment horizontal="right" vertical="top"/>
    </xf>
    <xf numFmtId="0" fontId="18" fillId="0" borderId="13" xfId="1" applyFont="1" applyFill="1" applyBorder="1" applyAlignment="1">
      <alignment horizontal="left" vertical="top" wrapText="1" indent="1"/>
    </xf>
    <xf numFmtId="0" fontId="40" fillId="0" borderId="0" xfId="0" applyFont="1" applyAlignment="1">
      <alignment horizontal="left" wrapText="1"/>
    </xf>
    <xf numFmtId="0" fontId="40" fillId="0" borderId="0" xfId="0" applyFont="1" applyAlignment="1">
      <alignment horizontal="left"/>
    </xf>
    <xf numFmtId="0" fontId="0" fillId="0" borderId="0" xfId="0" applyAlignment="1">
      <alignment horizontal="center"/>
    </xf>
    <xf numFmtId="0" fontId="52" fillId="0" borderId="0" xfId="0" applyFont="1" applyAlignment="1">
      <alignment horizontal="right" vertical="center" wrapText="1"/>
    </xf>
    <xf numFmtId="0" fontId="0" fillId="0" borderId="0" xfId="0" applyAlignment="1">
      <alignment horizontal="center" vertical="center"/>
    </xf>
    <xf numFmtId="0" fontId="53" fillId="0" borderId="15" xfId="0" applyFont="1" applyBorder="1" applyAlignment="1">
      <alignment horizontal="left" vertical="center"/>
    </xf>
    <xf numFmtId="0" fontId="0" fillId="0" borderId="15" xfId="0" applyBorder="1" applyAlignment="1">
      <alignment horizontal="center" vertical="center"/>
    </xf>
    <xf numFmtId="0" fontId="0" fillId="0" borderId="15" xfId="0" applyBorder="1"/>
    <xf numFmtId="0" fontId="18" fillId="0" borderId="12" xfId="0" applyFont="1" applyBorder="1" applyAlignment="1">
      <alignment horizontal="center" vertical="center"/>
    </xf>
    <xf numFmtId="0" fontId="18" fillId="0" borderId="12" xfId="0" applyFont="1" applyBorder="1" applyAlignment="1">
      <alignment horizontal="left" vertical="center" wrapText="1" indent="1"/>
    </xf>
    <xf numFmtId="0" fontId="18" fillId="0" borderId="16" xfId="0" applyFont="1" applyBorder="1" applyAlignment="1">
      <alignment horizontal="left" vertical="center" wrapText="1" indent="1"/>
    </xf>
    <xf numFmtId="0" fontId="18" fillId="0" borderId="17" xfId="0" applyFont="1" applyBorder="1" applyAlignment="1">
      <alignment horizontal="left" vertical="center" indent="1"/>
    </xf>
    <xf numFmtId="0" fontId="18" fillId="0" borderId="17" xfId="0" applyFont="1" applyBorder="1" applyAlignment="1">
      <alignment horizontal="left" vertical="center" wrapText="1" indent="1"/>
    </xf>
    <xf numFmtId="0" fontId="18" fillId="0" borderId="18" xfId="0" applyFont="1" applyBorder="1" applyAlignment="1">
      <alignment horizontal="left" vertical="center" wrapText="1" indent="1"/>
    </xf>
    <xf numFmtId="0" fontId="18" fillId="0" borderId="19" xfId="0" applyFont="1" applyBorder="1" applyAlignment="1">
      <alignment horizontal="left" vertical="center" wrapText="1" indent="1"/>
    </xf>
    <xf numFmtId="0" fontId="18" fillId="0" borderId="20" xfId="0" applyFont="1" applyBorder="1" applyAlignment="1">
      <alignment horizontal="left" vertical="center" wrapText="1" indent="1"/>
    </xf>
    <xf numFmtId="0" fontId="18" fillId="0" borderId="0" xfId="0" applyFont="1" applyAlignment="1">
      <alignment horizontal="center"/>
    </xf>
    <xf numFmtId="0" fontId="18" fillId="0" borderId="0" xfId="0" applyFont="1" applyAlignment="1">
      <alignment wrapText="1"/>
    </xf>
    <xf numFmtId="0" fontId="18" fillId="0" borderId="0" xfId="0" applyFont="1" applyAlignment="1">
      <alignment vertical="top" wrapText="1"/>
    </xf>
    <xf numFmtId="0" fontId="0" fillId="0" borderId="0" xfId="0" applyAlignment="1">
      <alignment wrapText="1"/>
    </xf>
    <xf numFmtId="3" fontId="0" fillId="0" borderId="0" xfId="0" applyNumberFormat="1" applyAlignment="1">
      <alignment wrapText="1"/>
    </xf>
    <xf numFmtId="0" fontId="18" fillId="0" borderId="0" xfId="0" applyFont="1" applyFill="1" applyAlignment="1">
      <alignment vertical="top" wrapText="1"/>
    </xf>
    <xf numFmtId="0" fontId="18" fillId="0" borderId="1" xfId="0" applyFont="1" applyBorder="1" applyAlignment="1">
      <alignment horizontal="left" vertical="top" wrapText="1" indent="1"/>
    </xf>
    <xf numFmtId="0" fontId="18" fillId="0" borderId="1" xfId="0" applyFont="1" applyBorder="1" applyAlignment="1">
      <alignment horizontal="center" vertical="top" wrapText="1"/>
    </xf>
    <xf numFmtId="0" fontId="18" fillId="0" borderId="1" xfId="0" applyFont="1" applyBorder="1" applyAlignment="1">
      <alignment horizontal="left" vertical="top" indent="1"/>
    </xf>
    <xf numFmtId="0" fontId="57" fillId="0" borderId="0" xfId="0" applyFont="1" applyAlignment="1">
      <alignment wrapText="1"/>
    </xf>
    <xf numFmtId="0" fontId="57" fillId="0" borderId="0" xfId="0" applyFont="1" applyAlignment="1">
      <alignment vertical="top" wrapText="1"/>
    </xf>
    <xf numFmtId="0" fontId="57" fillId="0" borderId="0" xfId="0" applyFont="1" applyAlignment="1">
      <alignment vertical="center" wrapText="1"/>
    </xf>
    <xf numFmtId="0" fontId="57" fillId="0" borderId="0" xfId="0" applyFont="1"/>
    <xf numFmtId="0" fontId="55" fillId="0" borderId="0" xfId="0" applyFont="1" applyAlignment="1">
      <alignment horizontal="left" vertical="top" wrapText="1"/>
    </xf>
    <xf numFmtId="0" fontId="18" fillId="0" borderId="1" xfId="1" applyFont="1" applyBorder="1" applyAlignment="1">
      <alignment horizontal="left" vertical="top" wrapText="1" indent="1"/>
    </xf>
    <xf numFmtId="0" fontId="39" fillId="34" borderId="1" xfId="0" applyFont="1" applyFill="1" applyBorder="1" applyAlignment="1">
      <alignment horizontal="center" vertical="center"/>
    </xf>
    <xf numFmtId="0" fontId="50" fillId="0" borderId="0" xfId="0" applyFont="1" applyBorder="1" applyAlignment="1">
      <alignment horizontal="center" vertical="top" wrapText="1"/>
    </xf>
    <xf numFmtId="0" fontId="18" fillId="0" borderId="0" xfId="0" applyFont="1" applyBorder="1" applyAlignment="1">
      <alignment horizontal="center" vertical="top" wrapText="1"/>
    </xf>
    <xf numFmtId="0" fontId="18" fillId="0" borderId="24" xfId="2" applyFont="1" applyBorder="1" applyAlignment="1">
      <alignment horizontal="right" vertical="top"/>
    </xf>
    <xf numFmtId="0" fontId="18" fillId="0" borderId="24" xfId="1" applyFont="1" applyBorder="1" applyAlignment="1">
      <alignment horizontal="left" vertical="top" wrapText="1" indent="1"/>
    </xf>
    <xf numFmtId="0" fontId="18" fillId="0" borderId="24" xfId="0" applyFont="1" applyBorder="1" applyAlignment="1">
      <alignment horizontal="center" vertical="top" wrapText="1"/>
    </xf>
    <xf numFmtId="0" fontId="18" fillId="35" borderId="25" xfId="2" applyFont="1" applyFill="1" applyBorder="1" applyAlignment="1">
      <alignment horizontal="right" vertical="top"/>
    </xf>
    <xf numFmtId="0" fontId="18" fillId="35" borderId="25" xfId="1" applyFont="1" applyFill="1" applyBorder="1" applyAlignment="1">
      <alignment horizontal="left" vertical="top" wrapText="1" indent="1"/>
    </xf>
    <xf numFmtId="0" fontId="18" fillId="35" borderId="25" xfId="0" applyFont="1" applyFill="1" applyBorder="1" applyAlignment="1">
      <alignment horizontal="center" vertical="top" wrapText="1"/>
    </xf>
    <xf numFmtId="0" fontId="50" fillId="35" borderId="25" xfId="0" applyFont="1" applyFill="1" applyBorder="1" applyAlignment="1">
      <alignment horizontal="center" vertical="top" wrapText="1"/>
    </xf>
    <xf numFmtId="0" fontId="18" fillId="0" borderId="25" xfId="2" applyFont="1" applyBorder="1" applyAlignment="1">
      <alignment horizontal="right" vertical="top"/>
    </xf>
    <xf numFmtId="0" fontId="18" fillId="0" borderId="25" xfId="1" applyFont="1" applyBorder="1" applyAlignment="1">
      <alignment horizontal="left" vertical="top" wrapText="1" indent="1"/>
    </xf>
    <xf numFmtId="0" fontId="18" fillId="0" borderId="25" xfId="0" applyFont="1" applyBorder="1" applyAlignment="1">
      <alignment horizontal="center" vertical="top" wrapText="1"/>
    </xf>
    <xf numFmtId="0" fontId="50" fillId="0" borderId="25" xfId="0" applyFont="1" applyBorder="1" applyAlignment="1">
      <alignment horizontal="center" vertical="top" wrapText="1"/>
    </xf>
    <xf numFmtId="3" fontId="18" fillId="35" borderId="25" xfId="0" applyNumberFormat="1" applyFont="1" applyFill="1" applyBorder="1" applyAlignment="1">
      <alignment horizontal="center" vertical="top" wrapText="1"/>
    </xf>
    <xf numFmtId="3" fontId="18" fillId="0" borderId="25" xfId="0" applyNumberFormat="1" applyFont="1" applyBorder="1" applyAlignment="1">
      <alignment horizontal="center" vertical="top" wrapText="1"/>
    </xf>
    <xf numFmtId="0" fontId="18" fillId="35" borderId="26" xfId="2" applyFont="1" applyFill="1" applyBorder="1" applyAlignment="1">
      <alignment horizontal="right" vertical="top"/>
    </xf>
    <xf numFmtId="0" fontId="18" fillId="35" borderId="26" xfId="1" applyFont="1" applyFill="1" applyBorder="1" applyAlignment="1">
      <alignment horizontal="left" vertical="top" wrapText="1" indent="1"/>
    </xf>
    <xf numFmtId="0" fontId="18" fillId="35" borderId="26" xfId="0" applyFont="1" applyFill="1" applyBorder="1" applyAlignment="1">
      <alignment horizontal="center" vertical="top" wrapText="1"/>
    </xf>
    <xf numFmtId="0" fontId="50" fillId="35" borderId="26" xfId="0" applyFont="1" applyFill="1" applyBorder="1" applyAlignment="1">
      <alignment horizontal="center" vertical="top" wrapText="1"/>
    </xf>
    <xf numFmtId="0" fontId="18" fillId="0" borderId="30" xfId="2" applyFont="1" applyBorder="1" applyAlignment="1">
      <alignment horizontal="right" vertical="top"/>
    </xf>
    <xf numFmtId="0" fontId="18" fillId="0" borderId="30" xfId="1" applyFont="1" applyFill="1" applyBorder="1" applyAlignment="1">
      <alignment horizontal="left" vertical="top" wrapText="1" indent="1"/>
    </xf>
    <xf numFmtId="0" fontId="18" fillId="0" borderId="30" xfId="0" applyFont="1" applyBorder="1" applyAlignment="1">
      <alignment horizontal="center" vertical="top" wrapText="1"/>
    </xf>
    <xf numFmtId="0" fontId="18" fillId="0" borderId="24" xfId="1" applyFont="1" applyFill="1" applyBorder="1" applyAlignment="1">
      <alignment horizontal="left" vertical="top" wrapText="1" indent="1"/>
    </xf>
    <xf numFmtId="0" fontId="18" fillId="0" borderId="24" xfId="1" applyFont="1" applyFill="1" applyBorder="1" applyAlignment="1">
      <alignment horizontal="center" vertical="top" wrapText="1"/>
    </xf>
    <xf numFmtId="0" fontId="18" fillId="0" borderId="25" xfId="1" applyFont="1" applyFill="1" applyBorder="1" applyAlignment="1">
      <alignment horizontal="left" vertical="top" wrapText="1" indent="1"/>
    </xf>
    <xf numFmtId="0" fontId="18" fillId="0" borderId="25" xfId="1" applyFont="1" applyFill="1" applyBorder="1" applyAlignment="1">
      <alignment horizontal="center" vertical="top" wrapText="1"/>
    </xf>
    <xf numFmtId="0" fontId="18" fillId="35" borderId="25" xfId="1" applyFont="1" applyFill="1" applyBorder="1" applyAlignment="1">
      <alignment horizontal="center" vertical="top" wrapText="1"/>
    </xf>
    <xf numFmtId="0" fontId="18" fillId="35" borderId="26" xfId="1" applyFont="1" applyFill="1" applyBorder="1" applyAlignment="1">
      <alignment horizontal="center" vertical="top" wrapText="1"/>
    </xf>
    <xf numFmtId="0" fontId="18" fillId="35" borderId="25" xfId="1" applyFont="1" applyFill="1" applyBorder="1" applyAlignment="1">
      <alignment horizontal="right" vertical="top"/>
    </xf>
    <xf numFmtId="0" fontId="18" fillId="0" borderId="24" xfId="1" applyFont="1" applyFill="1" applyBorder="1" applyAlignment="1">
      <alignment horizontal="right" vertical="top"/>
    </xf>
    <xf numFmtId="0" fontId="18" fillId="0" borderId="24" xfId="1" applyFont="1" applyBorder="1" applyAlignment="1">
      <alignment horizontal="center" vertical="top" wrapText="1"/>
    </xf>
    <xf numFmtId="0" fontId="18" fillId="0" borderId="25" xfId="1" applyFont="1" applyBorder="1" applyAlignment="1">
      <alignment horizontal="center" vertical="top" wrapText="1"/>
    </xf>
    <xf numFmtId="0" fontId="18" fillId="0" borderId="25" xfId="1" applyFont="1" applyFill="1" applyBorder="1" applyAlignment="1">
      <alignment horizontal="right" vertical="top"/>
    </xf>
    <xf numFmtId="0" fontId="18" fillId="33" borderId="25" xfId="1" applyFont="1" applyFill="1" applyBorder="1" applyAlignment="1">
      <alignment horizontal="left" vertical="top" wrapText="1" indent="1"/>
    </xf>
    <xf numFmtId="0" fontId="18" fillId="33" borderId="25" xfId="1" applyFont="1" applyFill="1" applyBorder="1" applyAlignment="1">
      <alignment horizontal="center" vertical="top" wrapText="1"/>
    </xf>
    <xf numFmtId="3" fontId="18" fillId="35" borderId="26" xfId="0" applyNumberFormat="1" applyFont="1" applyFill="1" applyBorder="1" applyAlignment="1">
      <alignment horizontal="center" vertical="top" wrapText="1"/>
    </xf>
    <xf numFmtId="0" fontId="18" fillId="0" borderId="31" xfId="2" applyFont="1" applyBorder="1" applyAlignment="1">
      <alignment horizontal="right" vertical="top"/>
    </xf>
    <xf numFmtId="0" fontId="18" fillId="0" borderId="31" xfId="1" applyFont="1" applyFill="1" applyBorder="1" applyAlignment="1">
      <alignment horizontal="left" vertical="top" wrapText="1" indent="1"/>
    </xf>
    <xf numFmtId="0" fontId="18" fillId="0" borderId="31" xfId="0" applyFont="1" applyBorder="1" applyAlignment="1">
      <alignment horizontal="center" vertical="top" wrapText="1"/>
    </xf>
    <xf numFmtId="0" fontId="18" fillId="0" borderId="1" xfId="2" applyFont="1" applyBorder="1" applyAlignment="1">
      <alignment horizontal="center" vertical="top" wrapText="1"/>
    </xf>
    <xf numFmtId="9" fontId="18" fillId="0" borderId="24" xfId="0" applyNumberFormat="1" applyFont="1" applyBorder="1" applyAlignment="1">
      <alignment horizontal="center" vertical="top" wrapText="1"/>
    </xf>
    <xf numFmtId="0" fontId="18" fillId="35" borderId="25" xfId="1" applyFont="1" applyFill="1" applyBorder="1" applyAlignment="1">
      <alignment horizontal="center" vertical="top"/>
    </xf>
    <xf numFmtId="0" fontId="18" fillId="0" borderId="25" xfId="0" applyFont="1" applyBorder="1" applyAlignment="1">
      <alignment horizontal="left" vertical="top" wrapText="1"/>
    </xf>
    <xf numFmtId="0" fontId="18" fillId="35" borderId="25" xfId="1" applyFont="1" applyFill="1" applyBorder="1" applyAlignment="1">
      <alignment vertical="top"/>
    </xf>
    <xf numFmtId="0" fontId="18" fillId="35" borderId="26" xfId="1" applyFont="1" applyFill="1" applyBorder="1" applyAlignment="1">
      <alignment horizontal="center" vertical="top"/>
    </xf>
    <xf numFmtId="0" fontId="18" fillId="35" borderId="26" xfId="1" applyFont="1" applyFill="1" applyBorder="1" applyAlignment="1">
      <alignment horizontal="left" vertical="top" indent="1"/>
    </xf>
    <xf numFmtId="0" fontId="57" fillId="0" borderId="21" xfId="0" applyFont="1" applyBorder="1" applyAlignment="1">
      <alignment vertical="top" wrapText="1"/>
    </xf>
    <xf numFmtId="0" fontId="18" fillId="0" borderId="24" xfId="0" applyFont="1" applyBorder="1" applyAlignment="1">
      <alignment horizontal="center" vertical="top"/>
    </xf>
    <xf numFmtId="3" fontId="18" fillId="0" borderId="24" xfId="0" applyNumberFormat="1" applyFont="1" applyBorder="1" applyAlignment="1">
      <alignment horizontal="center" vertical="top" wrapText="1"/>
    </xf>
    <xf numFmtId="0" fontId="18" fillId="0" borderId="25" xfId="0" applyFont="1" applyBorder="1" applyAlignment="1">
      <alignment horizontal="center" vertical="top"/>
    </xf>
    <xf numFmtId="0" fontId="18" fillId="0" borderId="25" xfId="0" applyFont="1" applyBorder="1" applyAlignment="1">
      <alignment horizontal="left" vertical="top" wrapText="1" indent="1"/>
    </xf>
    <xf numFmtId="0" fontId="18" fillId="0" borderId="26" xfId="0" applyFont="1" applyBorder="1" applyAlignment="1">
      <alignment horizontal="left" vertical="top" indent="1"/>
    </xf>
    <xf numFmtId="0" fontId="18" fillId="0" borderId="26" xfId="0" applyFont="1" applyBorder="1" applyAlignment="1">
      <alignment horizontal="center" vertical="top"/>
    </xf>
    <xf numFmtId="3" fontId="18" fillId="0" borderId="26" xfId="0" applyNumberFormat="1" applyFont="1" applyBorder="1" applyAlignment="1">
      <alignment horizontal="center" vertical="top" wrapText="1"/>
    </xf>
    <xf numFmtId="0" fontId="50" fillId="0" borderId="24" xfId="0" applyFont="1" applyBorder="1" applyAlignment="1">
      <alignment horizontal="center" vertical="top" wrapText="1"/>
    </xf>
    <xf numFmtId="0" fontId="18" fillId="35" borderId="25" xfId="0" applyFont="1" applyFill="1" applyBorder="1" applyAlignment="1">
      <alignment horizontal="center" vertical="top"/>
    </xf>
    <xf numFmtId="0" fontId="50" fillId="0" borderId="26" xfId="0" applyFont="1" applyBorder="1" applyAlignment="1">
      <alignment horizontal="center" vertical="top" wrapText="1"/>
    </xf>
    <xf numFmtId="0" fontId="18" fillId="0" borderId="24" xfId="0" applyFont="1" applyBorder="1" applyAlignment="1">
      <alignment horizontal="right" vertical="top" wrapText="1"/>
    </xf>
    <xf numFmtId="0" fontId="56" fillId="0" borderId="24" xfId="0" applyFont="1" applyFill="1" applyBorder="1" applyAlignment="1">
      <alignment horizontal="center" vertical="top" wrapText="1"/>
    </xf>
    <xf numFmtId="0" fontId="18" fillId="35" borderId="25" xfId="0" applyFont="1" applyFill="1" applyBorder="1" applyAlignment="1">
      <alignment horizontal="right" vertical="top" wrapText="1"/>
    </xf>
    <xf numFmtId="0" fontId="56" fillId="35" borderId="25" xfId="0" applyFont="1" applyFill="1" applyBorder="1" applyAlignment="1">
      <alignment horizontal="center" vertical="top" wrapText="1"/>
    </xf>
    <xf numFmtId="0" fontId="18" fillId="0" borderId="25" xfId="0" applyFont="1" applyBorder="1" applyAlignment="1">
      <alignment horizontal="right" vertical="top" wrapText="1"/>
    </xf>
    <xf numFmtId="10" fontId="56" fillId="0" borderId="25" xfId="153" applyNumberFormat="1" applyFont="1" applyFill="1" applyBorder="1" applyAlignment="1">
      <alignment horizontal="center" vertical="top" wrapText="1"/>
    </xf>
    <xf numFmtId="0" fontId="18" fillId="0" borderId="26" xfId="0" applyFont="1" applyBorder="1" applyAlignment="1">
      <alignment horizontal="right" vertical="top" wrapText="1"/>
    </xf>
    <xf numFmtId="0" fontId="18" fillId="0" borderId="26" xfId="0" applyFont="1" applyBorder="1" applyAlignment="1">
      <alignment horizontal="center" vertical="top" wrapText="1"/>
    </xf>
    <xf numFmtId="3" fontId="18" fillId="0" borderId="1" xfId="0" applyNumberFormat="1" applyFont="1" applyFill="1" applyBorder="1" applyAlignment="1">
      <alignment horizontal="left" vertical="top" wrapText="1" indent="1"/>
    </xf>
    <xf numFmtId="0" fontId="18" fillId="35" borderId="26" xfId="0" applyFont="1" applyFill="1" applyBorder="1" applyAlignment="1">
      <alignment horizontal="right" vertical="top" wrapText="1"/>
    </xf>
    <xf numFmtId="0" fontId="18" fillId="35" borderId="24" xfId="0" applyFont="1" applyFill="1" applyBorder="1" applyAlignment="1">
      <alignment horizontal="center" vertical="top" wrapText="1"/>
    </xf>
    <xf numFmtId="0" fontId="18" fillId="35" borderId="25" xfId="1" applyFont="1" applyFill="1" applyBorder="1" applyAlignment="1">
      <alignment horizontal="left" vertical="top" indent="1"/>
    </xf>
    <xf numFmtId="0" fontId="18" fillId="0" borderId="24" xfId="0" applyFont="1" applyBorder="1" applyAlignment="1">
      <alignment horizontal="left" wrapText="1"/>
    </xf>
    <xf numFmtId="0" fontId="18" fillId="35" borderId="25" xfId="0" applyFont="1" applyFill="1" applyBorder="1" applyAlignment="1">
      <alignment horizontal="left" wrapText="1"/>
    </xf>
    <xf numFmtId="0" fontId="18" fillId="0" borderId="25" xfId="0" applyFont="1" applyBorder="1" applyAlignment="1">
      <alignment horizontal="left" wrapText="1"/>
    </xf>
    <xf numFmtId="0" fontId="18" fillId="35" borderId="26" xfId="0" applyFont="1" applyFill="1" applyBorder="1" applyAlignment="1">
      <alignment horizontal="left" wrapText="1"/>
    </xf>
    <xf numFmtId="166" fontId="18" fillId="0" borderId="25" xfId="3749" applyNumberFormat="1" applyFont="1" applyFill="1" applyBorder="1" applyAlignment="1">
      <alignment horizontal="center" vertical="top" wrapText="1"/>
    </xf>
    <xf numFmtId="10" fontId="18" fillId="0" borderId="24" xfId="0" applyNumberFormat="1" applyFont="1" applyBorder="1" applyAlignment="1">
      <alignment horizontal="center" vertical="top" wrapText="1"/>
    </xf>
    <xf numFmtId="9" fontId="18" fillId="35" borderId="25" xfId="153" applyNumberFormat="1" applyFont="1" applyFill="1" applyBorder="1" applyAlignment="1">
      <alignment horizontal="center" vertical="top" wrapText="1"/>
    </xf>
    <xf numFmtId="9" fontId="18" fillId="0" borderId="25" xfId="153" applyNumberFormat="1" applyFont="1" applyFill="1" applyBorder="1" applyAlignment="1">
      <alignment horizontal="center" vertical="top" wrapText="1"/>
    </xf>
    <xf numFmtId="0" fontId="18" fillId="0" borderId="24" xfId="1" applyFont="1" applyFill="1" applyBorder="1" applyAlignment="1">
      <alignment vertical="top"/>
    </xf>
    <xf numFmtId="0" fontId="18" fillId="0" borderId="25" xfId="1" applyFont="1" applyBorder="1" applyAlignment="1">
      <alignment horizontal="left" vertical="top" indent="1"/>
    </xf>
    <xf numFmtId="0" fontId="18" fillId="0" borderId="24" xfId="0" applyFont="1" applyFill="1" applyBorder="1" applyAlignment="1">
      <alignment horizontal="left" vertical="top" indent="1"/>
    </xf>
    <xf numFmtId="0" fontId="18" fillId="35" borderId="25" xfId="0" applyFont="1" applyFill="1" applyBorder="1" applyAlignment="1">
      <alignment horizontal="left" vertical="top" indent="1"/>
    </xf>
    <xf numFmtId="0" fontId="18" fillId="0" borderId="25" xfId="0" applyFont="1" applyFill="1" applyBorder="1" applyAlignment="1">
      <alignment horizontal="left" vertical="top" indent="1"/>
    </xf>
    <xf numFmtId="0" fontId="18" fillId="0" borderId="26" xfId="0" applyFont="1" applyFill="1" applyBorder="1" applyAlignment="1">
      <alignment horizontal="left" vertical="top" indent="1"/>
    </xf>
    <xf numFmtId="0" fontId="18" fillId="0" borderId="24" xfId="0" applyFont="1" applyBorder="1" applyAlignment="1">
      <alignment horizontal="left" vertical="top" indent="1"/>
    </xf>
    <xf numFmtId="0" fontId="18" fillId="0" borderId="25" xfId="0" applyFont="1" applyBorder="1" applyAlignment="1">
      <alignment horizontal="left" vertical="top" indent="1"/>
    </xf>
    <xf numFmtId="0" fontId="18" fillId="35" borderId="26" xfId="0" applyFont="1" applyFill="1" applyBorder="1" applyAlignment="1">
      <alignment horizontal="left" vertical="top" indent="1"/>
    </xf>
    <xf numFmtId="0" fontId="19" fillId="0" borderId="24" xfId="0" applyFont="1" applyBorder="1" applyAlignment="1">
      <alignment horizontal="left" vertical="top" indent="1"/>
    </xf>
    <xf numFmtId="0" fontId="19" fillId="0" borderId="25" xfId="0" applyFont="1" applyBorder="1" applyAlignment="1">
      <alignment horizontal="left" vertical="top" indent="1"/>
    </xf>
    <xf numFmtId="0" fontId="19" fillId="35" borderId="25" xfId="0" applyFont="1" applyFill="1" applyBorder="1" applyAlignment="1">
      <alignment horizontal="left" vertical="top" indent="1"/>
    </xf>
    <xf numFmtId="0" fontId="19" fillId="35" borderId="26" xfId="0" applyFont="1" applyFill="1" applyBorder="1" applyAlignment="1">
      <alignment horizontal="left" vertical="top" indent="1"/>
    </xf>
    <xf numFmtId="0" fontId="59" fillId="0" borderId="24" xfId="0" applyFont="1" applyBorder="1" applyAlignment="1">
      <alignment horizontal="center" vertical="top" wrapText="1"/>
    </xf>
    <xf numFmtId="0" fontId="18" fillId="0" borderId="28" xfId="0" applyFont="1" applyFill="1" applyBorder="1" applyAlignment="1">
      <alignment horizontal="left" vertical="top" indent="1"/>
    </xf>
    <xf numFmtId="0" fontId="18" fillId="0" borderId="28" xfId="0" applyFont="1" applyBorder="1" applyAlignment="1">
      <alignment horizontal="center" vertical="top"/>
    </xf>
    <xf numFmtId="0" fontId="18" fillId="35" borderId="28" xfId="0" applyFont="1" applyFill="1" applyBorder="1" applyAlignment="1">
      <alignment horizontal="left" vertical="top" indent="1"/>
    </xf>
    <xf numFmtId="0" fontId="18" fillId="35" borderId="28" xfId="0" applyFont="1" applyFill="1" applyBorder="1" applyAlignment="1">
      <alignment horizontal="center" vertical="top"/>
    </xf>
    <xf numFmtId="0" fontId="50" fillId="0" borderId="35" xfId="0" applyFont="1" applyBorder="1" applyAlignment="1">
      <alignment horizontal="center" vertical="top" wrapText="1"/>
    </xf>
    <xf numFmtId="0" fontId="40" fillId="0" borderId="24" xfId="0" applyFont="1" applyFill="1" applyBorder="1" applyAlignment="1">
      <alignment horizontal="center" vertical="top" wrapText="1"/>
    </xf>
    <xf numFmtId="0" fontId="60" fillId="35" borderId="25" xfId="0" applyFont="1" applyFill="1" applyBorder="1" applyAlignment="1">
      <alignment horizontal="center" vertical="top" wrapText="1"/>
    </xf>
    <xf numFmtId="0" fontId="60" fillId="0" borderId="25" xfId="0" applyFont="1" applyBorder="1" applyAlignment="1">
      <alignment horizontal="center" vertical="top" wrapText="1"/>
    </xf>
    <xf numFmtId="0" fontId="60" fillId="0" borderId="25" xfId="0" applyFont="1" applyFill="1" applyBorder="1" applyAlignment="1">
      <alignment horizontal="center" vertical="top" wrapText="1"/>
    </xf>
    <xf numFmtId="3" fontId="40" fillId="0" borderId="25" xfId="0" applyNumberFormat="1" applyFont="1" applyFill="1" applyBorder="1" applyAlignment="1">
      <alignment horizontal="center" vertical="top" wrapText="1"/>
    </xf>
    <xf numFmtId="0" fontId="61" fillId="35" borderId="25" xfId="0" applyFont="1" applyFill="1" applyBorder="1" applyAlignment="1">
      <alignment horizontal="center" vertical="top" wrapText="1"/>
    </xf>
    <xf numFmtId="0" fontId="60" fillId="35" borderId="26" xfId="0" applyFont="1" applyFill="1" applyBorder="1" applyAlignment="1">
      <alignment horizontal="center" vertical="top" wrapText="1"/>
    </xf>
    <xf numFmtId="0" fontId="60" fillId="0" borderId="13" xfId="0" applyFont="1" applyBorder="1" applyAlignment="1">
      <alignment horizontal="center" vertical="top" wrapText="1"/>
    </xf>
    <xf numFmtId="0" fontId="60" fillId="0" borderId="1" xfId="0" applyFont="1" applyBorder="1" applyAlignment="1">
      <alignment horizontal="center" vertical="top" wrapText="1"/>
    </xf>
    <xf numFmtId="0" fontId="40" fillId="0" borderId="24" xfId="0" applyFont="1" applyBorder="1" applyAlignment="1">
      <alignment horizontal="center" vertical="top" wrapText="1"/>
    </xf>
    <xf numFmtId="0" fontId="40" fillId="0" borderId="25" xfId="0" applyFont="1" applyBorder="1" applyAlignment="1">
      <alignment horizontal="center" vertical="top" wrapText="1"/>
    </xf>
    <xf numFmtId="0" fontId="40" fillId="35" borderId="25" xfId="0" applyFont="1" applyFill="1" applyBorder="1" applyAlignment="1">
      <alignment horizontal="center" vertical="top" wrapText="1"/>
    </xf>
    <xf numFmtId="0" fontId="40" fillId="35" borderId="26" xfId="0" applyFont="1" applyFill="1" applyBorder="1" applyAlignment="1">
      <alignment horizontal="center" vertical="top" wrapText="1"/>
    </xf>
    <xf numFmtId="0" fontId="60" fillId="0" borderId="30" xfId="0" applyFont="1" applyBorder="1" applyAlignment="1">
      <alignment horizontal="center" vertical="top" wrapText="1"/>
    </xf>
    <xf numFmtId="0" fontId="60" fillId="0" borderId="31" xfId="0" applyFont="1" applyBorder="1" applyAlignment="1">
      <alignment horizontal="center" vertical="top" wrapText="1"/>
    </xf>
    <xf numFmtId="0" fontId="62" fillId="0" borderId="1" xfId="3748" applyFont="1" applyBorder="1" applyAlignment="1">
      <alignment vertical="top" wrapText="1"/>
    </xf>
    <xf numFmtId="0" fontId="59" fillId="0" borderId="1" xfId="0" applyFont="1" applyBorder="1" applyAlignment="1">
      <alignment horizontal="center" vertical="top" wrapText="1"/>
    </xf>
    <xf numFmtId="3" fontId="40" fillId="0" borderId="24" xfId="0" applyNumberFormat="1" applyFont="1" applyFill="1" applyBorder="1" applyAlignment="1">
      <alignment horizontal="center" vertical="top" wrapText="1"/>
    </xf>
    <xf numFmtId="3" fontId="40" fillId="0" borderId="26" xfId="0" applyNumberFormat="1" applyFont="1" applyFill="1" applyBorder="1" applyAlignment="1">
      <alignment horizontal="center" vertical="top" wrapText="1"/>
    </xf>
    <xf numFmtId="0" fontId="60" fillId="0" borderId="24" xfId="0" applyFont="1" applyBorder="1" applyAlignment="1">
      <alignment horizontal="center" vertical="top" wrapText="1"/>
    </xf>
    <xf numFmtId="0" fontId="60" fillId="0" borderId="28" xfId="0" applyFont="1" applyBorder="1" applyAlignment="1">
      <alignment horizontal="center" vertical="top" wrapText="1"/>
    </xf>
    <xf numFmtId="0" fontId="60" fillId="35" borderId="28" xfId="0" applyFont="1" applyFill="1" applyBorder="1" applyAlignment="1">
      <alignment horizontal="center" vertical="top" wrapText="1"/>
    </xf>
    <xf numFmtId="0" fontId="60" fillId="0" borderId="26" xfId="0" applyFont="1" applyBorder="1" applyAlignment="1">
      <alignment horizontal="center" vertical="top" wrapText="1"/>
    </xf>
    <xf numFmtId="0" fontId="59" fillId="0" borderId="1" xfId="0" applyFont="1" applyFill="1" applyBorder="1" applyAlignment="1">
      <alignment horizontal="center" vertical="top" wrapText="1"/>
    </xf>
    <xf numFmtId="0" fontId="40" fillId="0" borderId="1" xfId="0" applyFont="1" applyBorder="1" applyAlignment="1">
      <alignment horizontal="center" vertical="top" wrapText="1"/>
    </xf>
    <xf numFmtId="4" fontId="40" fillId="0" borderId="26" xfId="0" applyNumberFormat="1" applyFont="1" applyFill="1" applyBorder="1" applyAlignment="1">
      <alignment horizontal="center" vertical="top" wrapText="1"/>
    </xf>
    <xf numFmtId="3" fontId="40" fillId="0" borderId="1" xfId="0" applyNumberFormat="1" applyFont="1" applyBorder="1" applyAlignment="1">
      <alignment horizontal="center" vertical="top" wrapText="1"/>
    </xf>
    <xf numFmtId="3" fontId="40" fillId="0" borderId="1" xfId="0" applyNumberFormat="1" applyFont="1" applyFill="1" applyBorder="1" applyAlignment="1">
      <alignment horizontal="center" vertical="top" wrapText="1"/>
    </xf>
    <xf numFmtId="9" fontId="40" fillId="0" borderId="24" xfId="0" applyNumberFormat="1" applyFont="1" applyBorder="1" applyAlignment="1">
      <alignment horizontal="center" vertical="top" wrapText="1"/>
    </xf>
    <xf numFmtId="9" fontId="40" fillId="35" borderId="25" xfId="0" applyNumberFormat="1" applyFont="1" applyFill="1" applyBorder="1" applyAlignment="1">
      <alignment horizontal="center" vertical="top" wrapText="1"/>
    </xf>
    <xf numFmtId="9" fontId="40" fillId="35" borderId="26" xfId="0" applyNumberFormat="1" applyFont="1" applyFill="1" applyBorder="1" applyAlignment="1">
      <alignment horizontal="center" vertical="top" wrapText="1"/>
    </xf>
    <xf numFmtId="3" fontId="40" fillId="0" borderId="24" xfId="0" applyNumberFormat="1" applyFont="1" applyBorder="1" applyAlignment="1">
      <alignment horizontal="center" vertical="top" wrapText="1"/>
    </xf>
    <xf numFmtId="3" fontId="40" fillId="35" borderId="26" xfId="0" applyNumberFormat="1" applyFont="1" applyFill="1" applyBorder="1" applyAlignment="1">
      <alignment horizontal="center" vertical="top" wrapText="1"/>
    </xf>
    <xf numFmtId="3" fontId="40" fillId="35" borderId="25" xfId="0" applyNumberFormat="1" applyFont="1" applyFill="1" applyBorder="1" applyAlignment="1">
      <alignment horizontal="center" vertical="top" wrapText="1"/>
    </xf>
    <xf numFmtId="3" fontId="40" fillId="0" borderId="26" xfId="0" applyNumberFormat="1" applyFont="1" applyBorder="1" applyAlignment="1">
      <alignment horizontal="center" vertical="top" wrapText="1"/>
    </xf>
    <xf numFmtId="3" fontId="40" fillId="35" borderId="24" xfId="0" applyNumberFormat="1" applyFont="1" applyFill="1" applyBorder="1" applyAlignment="1">
      <alignment horizontal="center" vertical="top" wrapText="1"/>
    </xf>
    <xf numFmtId="3" fontId="40" fillId="0" borderId="25" xfId="0" applyNumberFormat="1" applyFont="1" applyBorder="1" applyAlignment="1">
      <alignment horizontal="center" vertical="top" wrapText="1"/>
    </xf>
    <xf numFmtId="3" fontId="40" fillId="0" borderId="25" xfId="3749" applyNumberFormat="1" applyFont="1" applyFill="1" applyBorder="1" applyAlignment="1">
      <alignment horizontal="center" vertical="top" wrapText="1"/>
    </xf>
    <xf numFmtId="10" fontId="40" fillId="0" borderId="24" xfId="0" applyNumberFormat="1" applyFont="1" applyBorder="1" applyAlignment="1">
      <alignment horizontal="center" vertical="top" wrapText="1"/>
    </xf>
    <xf numFmtId="9" fontId="40" fillId="0" borderId="24" xfId="153" applyNumberFormat="1" applyFont="1" applyFill="1" applyBorder="1" applyAlignment="1">
      <alignment horizontal="center" vertical="top" wrapText="1"/>
    </xf>
    <xf numFmtId="9" fontId="40" fillId="35" borderId="25" xfId="153" applyNumberFormat="1" applyFont="1" applyFill="1" applyBorder="1" applyAlignment="1">
      <alignment horizontal="center" vertical="top" wrapText="1"/>
    </xf>
    <xf numFmtId="9" fontId="40" fillId="0" borderId="25" xfId="153" applyNumberFormat="1" applyFont="1" applyFill="1" applyBorder="1" applyAlignment="1">
      <alignment horizontal="center" vertical="top" wrapText="1"/>
    </xf>
    <xf numFmtId="3" fontId="40" fillId="0" borderId="25" xfId="153" applyNumberFormat="1" applyFont="1" applyFill="1" applyBorder="1" applyAlignment="1">
      <alignment horizontal="center" vertical="top" wrapText="1"/>
    </xf>
    <xf numFmtId="3" fontId="40" fillId="35" borderId="25" xfId="153" applyNumberFormat="1" applyFont="1" applyFill="1" applyBorder="1" applyAlignment="1">
      <alignment horizontal="center" vertical="top" wrapText="1"/>
    </xf>
    <xf numFmtId="0" fontId="40" fillId="0" borderId="1" xfId="0" applyFont="1" applyFill="1" applyBorder="1" applyAlignment="1">
      <alignment horizontal="center" vertical="top" wrapText="1"/>
    </xf>
    <xf numFmtId="0" fontId="40" fillId="0" borderId="25" xfId="0" applyFont="1" applyFill="1" applyBorder="1" applyAlignment="1">
      <alignment horizontal="center" vertical="top" wrapText="1"/>
    </xf>
    <xf numFmtId="0" fontId="40" fillId="0" borderId="26" xfId="0" applyFont="1" applyFill="1" applyBorder="1" applyAlignment="1">
      <alignment horizontal="center" vertical="top" wrapText="1"/>
    </xf>
    <xf numFmtId="0" fontId="60" fillId="0" borderId="24" xfId="0" applyFont="1" applyFill="1" applyBorder="1" applyAlignment="1">
      <alignment horizontal="center" vertical="top" wrapText="1"/>
    </xf>
    <xf numFmtId="0" fontId="63" fillId="0" borderId="24" xfId="0" applyFont="1" applyFill="1" applyBorder="1" applyAlignment="1">
      <alignment horizontal="center" vertical="top" wrapText="1"/>
    </xf>
    <xf numFmtId="0" fontId="63" fillId="0" borderId="25" xfId="0" applyFont="1" applyFill="1" applyBorder="1" applyAlignment="1">
      <alignment horizontal="center" vertical="top" wrapText="1"/>
    </xf>
    <xf numFmtId="9" fontId="40" fillId="35" borderId="25" xfId="153" applyFont="1" applyFill="1" applyBorder="1" applyAlignment="1">
      <alignment horizontal="center" vertical="top" wrapText="1"/>
    </xf>
    <xf numFmtId="9" fontId="40" fillId="0" borderId="25" xfId="153" applyFont="1" applyFill="1" applyBorder="1" applyAlignment="1">
      <alignment horizontal="center" vertical="top" wrapText="1"/>
    </xf>
    <xf numFmtId="9" fontId="40" fillId="0" borderId="26" xfId="153" applyFont="1" applyFill="1" applyBorder="1" applyAlignment="1">
      <alignment horizontal="center" vertical="top" wrapText="1"/>
    </xf>
    <xf numFmtId="0" fontId="63" fillId="35" borderId="25" xfId="0" applyFont="1" applyFill="1" applyBorder="1" applyAlignment="1">
      <alignment horizontal="center" vertical="top" wrapText="1"/>
    </xf>
    <xf numFmtId="0" fontId="60" fillId="0" borderId="26" xfId="0" applyFont="1" applyFill="1" applyBorder="1" applyAlignment="1">
      <alignment horizontal="center" vertical="top" wrapText="1"/>
    </xf>
    <xf numFmtId="0" fontId="63" fillId="0" borderId="26" xfId="0" applyFont="1" applyFill="1" applyBorder="1" applyAlignment="1">
      <alignment horizontal="center" vertical="top" wrapText="1"/>
    </xf>
    <xf numFmtId="0" fontId="63" fillId="35" borderId="26" xfId="0" applyFont="1" applyFill="1" applyBorder="1" applyAlignment="1">
      <alignment horizontal="center" vertical="top" wrapText="1"/>
    </xf>
    <xf numFmtId="9" fontId="40" fillId="0" borderId="24" xfId="153" applyFont="1" applyBorder="1" applyAlignment="1">
      <alignment horizontal="center" vertical="top" wrapText="1"/>
    </xf>
    <xf numFmtId="9" fontId="40" fillId="35" borderId="26" xfId="153" applyFont="1" applyFill="1" applyBorder="1" applyAlignment="1">
      <alignment horizontal="center" vertical="top" wrapText="1"/>
    </xf>
    <xf numFmtId="3" fontId="40" fillId="0" borderId="25" xfId="0" quotePrefix="1" applyNumberFormat="1" applyFont="1" applyBorder="1" applyAlignment="1">
      <alignment horizontal="center" vertical="top" wrapText="1"/>
    </xf>
    <xf numFmtId="3" fontId="40" fillId="35" borderId="26" xfId="0" quotePrefix="1" applyNumberFormat="1" applyFont="1" applyFill="1" applyBorder="1" applyAlignment="1">
      <alignment horizontal="center" vertical="top" wrapText="1"/>
    </xf>
    <xf numFmtId="0" fontId="59" fillId="0" borderId="24" xfId="0" applyFont="1" applyFill="1" applyBorder="1" applyAlignment="1">
      <alignment horizontal="center" vertical="top" wrapText="1"/>
    </xf>
    <xf numFmtId="0" fontId="59" fillId="35" borderId="26" xfId="0" applyFont="1" applyFill="1" applyBorder="1" applyAlignment="1">
      <alignment horizontal="center" vertical="top" wrapText="1"/>
    </xf>
    <xf numFmtId="3" fontId="59" fillId="35" borderId="25" xfId="0" applyNumberFormat="1" applyFont="1" applyFill="1" applyBorder="1" applyAlignment="1">
      <alignment horizontal="center" vertical="top" wrapText="1"/>
    </xf>
    <xf numFmtId="167" fontId="59" fillId="0" borderId="25" xfId="0" applyNumberFormat="1" applyFont="1" applyBorder="1" applyAlignment="1">
      <alignment horizontal="center" vertical="top" wrapText="1"/>
    </xf>
    <xf numFmtId="0" fontId="18" fillId="35" borderId="29" xfId="0" applyFont="1" applyFill="1" applyBorder="1" applyAlignment="1">
      <alignment horizontal="right" vertical="top" wrapText="1"/>
    </xf>
    <xf numFmtId="0" fontId="18" fillId="35" borderId="29" xfId="0" applyFont="1" applyFill="1" applyBorder="1" applyAlignment="1">
      <alignment horizontal="center" vertical="top" wrapText="1"/>
    </xf>
    <xf numFmtId="0" fontId="18" fillId="0" borderId="0" xfId="2" applyFont="1" applyBorder="1" applyAlignment="1">
      <alignment horizontal="right" vertical="top"/>
    </xf>
    <xf numFmtId="0" fontId="18" fillId="0" borderId="0" xfId="1" applyFont="1" applyFill="1" applyBorder="1" applyAlignment="1">
      <alignment horizontal="left" vertical="top" wrapText="1" indent="1"/>
    </xf>
    <xf numFmtId="0" fontId="60" fillId="0" borderId="0" xfId="0" applyFont="1" applyBorder="1" applyAlignment="1">
      <alignment horizontal="center" vertical="top" wrapText="1"/>
    </xf>
    <xf numFmtId="0" fontId="19" fillId="0" borderId="24" xfId="0" applyFont="1" applyBorder="1" applyAlignment="1">
      <alignment horizontal="center" vertical="top" wrapText="1"/>
    </xf>
    <xf numFmtId="0" fontId="19" fillId="0" borderId="24" xfId="2" applyFont="1" applyBorder="1" applyAlignment="1">
      <alignment horizontal="left" vertical="top" wrapText="1" indent="1"/>
    </xf>
    <xf numFmtId="0" fontId="19" fillId="35" borderId="25" xfId="2" applyFont="1" applyFill="1" applyBorder="1" applyAlignment="1">
      <alignment horizontal="left" vertical="top" wrapText="1" indent="1"/>
    </xf>
    <xf numFmtId="0" fontId="19" fillId="0" borderId="25" xfId="2" applyFont="1" applyBorder="1" applyAlignment="1">
      <alignment horizontal="left" vertical="top" wrapText="1" indent="1"/>
    </xf>
    <xf numFmtId="0" fontId="19" fillId="35" borderId="25" xfId="1" applyFont="1" applyFill="1" applyBorder="1" applyAlignment="1">
      <alignment horizontal="left" vertical="top" wrapText="1" indent="1"/>
    </xf>
    <xf numFmtId="0" fontId="19" fillId="0" borderId="26" xfId="1" applyFont="1" applyBorder="1" applyAlignment="1">
      <alignment horizontal="left" vertical="top" wrapText="1" indent="1"/>
    </xf>
    <xf numFmtId="0" fontId="18" fillId="35" borderId="26" xfId="0" applyFont="1" applyFill="1" applyBorder="1" applyAlignment="1">
      <alignment horizontal="center" vertical="top"/>
    </xf>
    <xf numFmtId="0" fontId="18" fillId="0" borderId="1" xfId="1" applyFont="1" applyBorder="1" applyAlignment="1">
      <alignment horizontal="center" vertical="top" wrapText="1"/>
    </xf>
    <xf numFmtId="0" fontId="19" fillId="0" borderId="26" xfId="2" applyFont="1" applyBorder="1" applyAlignment="1">
      <alignment horizontal="left" vertical="top" wrapText="1" indent="1"/>
    </xf>
    <xf numFmtId="0" fontId="63" fillId="36" borderId="14" xfId="2" applyFont="1" applyFill="1" applyBorder="1" applyAlignment="1">
      <alignment vertical="center" wrapText="1"/>
    </xf>
    <xf numFmtId="0" fontId="18" fillId="35" borderId="25" xfId="0" applyFont="1" applyFill="1" applyBorder="1" applyAlignment="1">
      <alignment horizontal="left" vertical="top" wrapText="1" indent="1"/>
    </xf>
    <xf numFmtId="0" fontId="18" fillId="0" borderId="24" xfId="0" applyFont="1" applyFill="1" applyBorder="1" applyAlignment="1">
      <alignment horizontal="left" vertical="top" wrapText="1" indent="1"/>
    </xf>
    <xf numFmtId="3" fontId="18" fillId="0" borderId="22" xfId="0" applyNumberFormat="1" applyFont="1" applyBorder="1" applyAlignment="1">
      <alignment horizontal="left" vertical="top" wrapText="1" indent="1"/>
    </xf>
    <xf numFmtId="0" fontId="18" fillId="35" borderId="22" xfId="0" applyFont="1" applyFill="1" applyBorder="1" applyAlignment="1">
      <alignment horizontal="center" vertical="top" wrapText="1"/>
    </xf>
    <xf numFmtId="0" fontId="18" fillId="0" borderId="25" xfId="0" applyFont="1" applyBorder="1" applyAlignment="1">
      <alignment horizontal="right" vertical="top" wrapText="1"/>
    </xf>
    <xf numFmtId="0" fontId="18" fillId="35" borderId="25" xfId="0" applyFont="1" applyFill="1" applyBorder="1" applyAlignment="1">
      <alignment horizontal="right" vertical="top" wrapText="1"/>
    </xf>
    <xf numFmtId="0" fontId="18" fillId="35" borderId="26" xfId="0" applyFont="1" applyFill="1" applyBorder="1" applyAlignment="1">
      <alignment horizontal="right" vertical="top" wrapText="1"/>
    </xf>
    <xf numFmtId="0" fontId="18" fillId="35" borderId="25" xfId="0" applyFont="1" applyFill="1" applyBorder="1" applyAlignment="1">
      <alignment horizontal="center" vertical="top" wrapText="1"/>
    </xf>
    <xf numFmtId="0" fontId="18" fillId="0" borderId="25" xfId="0" applyFont="1" applyBorder="1" applyAlignment="1">
      <alignment horizontal="center" vertical="top" wrapText="1"/>
    </xf>
    <xf numFmtId="3" fontId="40" fillId="35" borderId="25" xfId="0" applyNumberFormat="1" applyFont="1" applyFill="1" applyBorder="1" applyAlignment="1">
      <alignment horizontal="center" vertical="top" wrapText="1"/>
    </xf>
    <xf numFmtId="0" fontId="18" fillId="35" borderId="22" xfId="0" applyFont="1" applyFill="1" applyBorder="1" applyAlignment="1">
      <alignment horizontal="right" vertical="top" wrapText="1"/>
    </xf>
    <xf numFmtId="0" fontId="18" fillId="0" borderId="0" xfId="0" applyFont="1" applyFill="1" applyAlignment="1">
      <alignment wrapText="1"/>
    </xf>
    <xf numFmtId="0" fontId="66" fillId="0" borderId="0" xfId="0" applyFont="1" applyFill="1" applyAlignment="1">
      <alignment wrapText="1"/>
    </xf>
    <xf numFmtId="0" fontId="66" fillId="0" borderId="0" xfId="0" applyFont="1" applyAlignment="1">
      <alignment vertical="top" wrapText="1"/>
    </xf>
    <xf numFmtId="0" fontId="18" fillId="0" borderId="0" xfId="0" applyFont="1" applyFill="1" applyAlignment="1">
      <alignment vertical="center" wrapText="1"/>
    </xf>
    <xf numFmtId="4" fontId="18" fillId="35" borderId="25" xfId="0" applyNumberFormat="1" applyFont="1" applyFill="1" applyBorder="1" applyAlignment="1">
      <alignment horizontal="left" vertical="top" wrapText="1" indent="1"/>
    </xf>
    <xf numFmtId="0" fontId="18" fillId="0" borderId="29" xfId="0" applyFont="1" applyBorder="1" applyAlignment="1">
      <alignment horizontal="left" vertical="top" wrapText="1" indent="1"/>
    </xf>
    <xf numFmtId="0" fontId="18" fillId="35" borderId="25" xfId="0" applyFont="1" applyFill="1" applyBorder="1" applyAlignment="1">
      <alignment horizontal="left" vertical="top" wrapText="1" indent="1"/>
    </xf>
    <xf numFmtId="0" fontId="18" fillId="0" borderId="26" xfId="0" applyFont="1" applyFill="1" applyBorder="1" applyAlignment="1">
      <alignment horizontal="left" vertical="top" wrapText="1" indent="1"/>
    </xf>
    <xf numFmtId="0" fontId="18" fillId="0" borderId="0" xfId="0" applyFont="1" applyFill="1" applyAlignment="1">
      <alignment vertical="top" wrapText="1"/>
    </xf>
    <xf numFmtId="0" fontId="18" fillId="0" borderId="1" xfId="0" applyFont="1" applyBorder="1" applyAlignment="1">
      <alignment horizontal="center" vertical="top" wrapText="1"/>
    </xf>
    <xf numFmtId="0" fontId="18" fillId="0" borderId="24" xfId="0" applyFont="1" applyBorder="1" applyAlignment="1">
      <alignment horizontal="center" vertical="top" wrapText="1"/>
    </xf>
    <xf numFmtId="0" fontId="18" fillId="35" borderId="25" xfId="0" applyFont="1" applyFill="1" applyBorder="1" applyAlignment="1">
      <alignment horizontal="center" vertical="top" wrapText="1"/>
    </xf>
    <xf numFmtId="0" fontId="18" fillId="0" borderId="25" xfId="0" applyFont="1" applyBorder="1" applyAlignment="1">
      <alignment horizontal="center" vertical="top" wrapText="1"/>
    </xf>
    <xf numFmtId="0" fontId="18" fillId="35" borderId="26" xfId="0" applyFont="1" applyFill="1" applyBorder="1" applyAlignment="1">
      <alignment horizontal="center" vertical="top" wrapText="1"/>
    </xf>
    <xf numFmtId="9" fontId="40" fillId="0" borderId="25" xfId="0" applyNumberFormat="1" applyFont="1" applyFill="1" applyBorder="1" applyAlignment="1">
      <alignment horizontal="center" vertical="top" wrapText="1"/>
    </xf>
    <xf numFmtId="9" fontId="40" fillId="0" borderId="26" xfId="0" applyNumberFormat="1" applyFont="1" applyFill="1" applyBorder="1" applyAlignment="1">
      <alignment horizontal="center" vertical="top" wrapText="1"/>
    </xf>
    <xf numFmtId="0" fontId="19" fillId="0" borderId="25" xfId="0" applyFont="1" applyFill="1" applyBorder="1" applyAlignment="1">
      <alignment horizontal="left" vertical="top" wrapText="1" indent="1"/>
    </xf>
    <xf numFmtId="0" fontId="19" fillId="0" borderId="24" xfId="0" applyFont="1" applyFill="1" applyBorder="1" applyAlignment="1">
      <alignment horizontal="left" vertical="top" wrapText="1" indent="1"/>
    </xf>
    <xf numFmtId="0" fontId="18" fillId="0" borderId="25" xfId="0" applyFont="1" applyFill="1" applyBorder="1" applyAlignment="1">
      <alignment horizontal="left" vertical="top" wrapText="1" indent="1"/>
    </xf>
    <xf numFmtId="0" fontId="19" fillId="0" borderId="1" xfId="0" applyFont="1" applyFill="1" applyBorder="1" applyAlignment="1">
      <alignment horizontal="left" vertical="top" wrapText="1" indent="1"/>
    </xf>
    <xf numFmtId="167" fontId="40" fillId="0" borderId="1" xfId="153" applyNumberFormat="1" applyFont="1" applyFill="1" applyBorder="1" applyAlignment="1">
      <alignment horizontal="center" vertical="top" wrapText="1"/>
    </xf>
    <xf numFmtId="0" fontId="18" fillId="0" borderId="21" xfId="0" applyFont="1" applyBorder="1" applyAlignment="1">
      <alignment vertical="top" wrapText="1"/>
    </xf>
    <xf numFmtId="0" fontId="40" fillId="36" borderId="14" xfId="2" applyFont="1" applyFill="1" applyBorder="1" applyAlignment="1">
      <alignment vertical="center" wrapText="1"/>
    </xf>
    <xf numFmtId="3" fontId="18" fillId="35" borderId="25" xfId="0" applyNumberFormat="1" applyFont="1" applyFill="1" applyBorder="1" applyAlignment="1">
      <alignment horizontal="left" vertical="top" wrapText="1" indent="1"/>
    </xf>
    <xf numFmtId="3" fontId="19" fillId="0" borderId="1" xfId="0" applyNumberFormat="1" applyFont="1" applyFill="1" applyBorder="1" applyAlignment="1">
      <alignment horizontal="left" vertical="top" wrapText="1" indent="1"/>
    </xf>
    <xf numFmtId="0" fontId="19" fillId="35" borderId="25" xfId="0" applyFont="1" applyFill="1" applyBorder="1" applyAlignment="1">
      <alignment horizontal="left" vertical="top" wrapText="1" indent="1"/>
    </xf>
    <xf numFmtId="0" fontId="51" fillId="0" borderId="28" xfId="0" applyFont="1" applyBorder="1" applyAlignment="1">
      <alignment horizontal="left" vertical="top" wrapText="1" indent="2"/>
    </xf>
    <xf numFmtId="0" fontId="18" fillId="0" borderId="0" xfId="0" applyFont="1" applyFill="1" applyAlignment="1">
      <alignment vertical="top" wrapText="1"/>
    </xf>
    <xf numFmtId="3" fontId="59" fillId="35" borderId="25" xfId="0" applyNumberFormat="1" applyFont="1" applyFill="1" applyBorder="1" applyAlignment="1">
      <alignment horizontal="center" vertical="top" wrapText="1"/>
    </xf>
    <xf numFmtId="0" fontId="18" fillId="0" borderId="25" xfId="0" applyFont="1" applyFill="1" applyBorder="1" applyAlignment="1">
      <alignment horizontal="left" vertical="top" wrapText="1" indent="1"/>
    </xf>
    <xf numFmtId="0" fontId="18" fillId="35" borderId="25" xfId="0" applyFont="1" applyFill="1" applyBorder="1" applyAlignment="1">
      <alignment horizontal="left" vertical="top" wrapText="1" indent="1"/>
    </xf>
    <xf numFmtId="0" fontId="18" fillId="0" borderId="26" xfId="0" applyFont="1" applyFill="1" applyBorder="1" applyAlignment="1">
      <alignment horizontal="left" vertical="top" wrapText="1" indent="1"/>
    </xf>
    <xf numFmtId="0" fontId="18" fillId="0" borderId="25" xfId="0" applyFont="1" applyBorder="1" applyAlignment="1">
      <alignment horizontal="left" vertical="top" wrapText="1" indent="1"/>
    </xf>
    <xf numFmtId="0" fontId="68" fillId="0" borderId="25" xfId="0" applyFont="1" applyFill="1" applyBorder="1" applyAlignment="1">
      <alignment horizontal="left" vertical="top" wrapText="1" indent="1"/>
    </xf>
    <xf numFmtId="3" fontId="18" fillId="0" borderId="25" xfId="0" applyNumberFormat="1" applyFont="1" applyFill="1" applyBorder="1" applyAlignment="1">
      <alignment horizontal="left" vertical="top" wrapText="1" indent="1"/>
    </xf>
    <xf numFmtId="3" fontId="40" fillId="35" borderId="25" xfId="0" applyNumberFormat="1" applyFont="1" applyFill="1" applyBorder="1" applyAlignment="1">
      <alignment horizontal="center" vertical="top" wrapText="1"/>
    </xf>
    <xf numFmtId="0" fontId="18" fillId="35" borderId="25" xfId="0" applyFont="1" applyFill="1" applyBorder="1" applyAlignment="1">
      <alignment horizontal="right" vertical="top" wrapText="1"/>
    </xf>
    <xf numFmtId="0" fontId="18" fillId="0" borderId="28" xfId="0" applyFont="1" applyBorder="1" applyAlignment="1">
      <alignment horizontal="right" vertical="top" wrapText="1"/>
    </xf>
    <xf numFmtId="0" fontId="18" fillId="0" borderId="28" xfId="0" applyFont="1" applyBorder="1" applyAlignment="1">
      <alignment horizontal="center" vertical="top" wrapText="1"/>
    </xf>
    <xf numFmtId="3" fontId="40" fillId="35" borderId="25" xfId="0" applyNumberFormat="1" applyFont="1" applyFill="1" applyBorder="1" applyAlignment="1">
      <alignment horizontal="center" vertical="top" wrapText="1"/>
    </xf>
    <xf numFmtId="0" fontId="18" fillId="0" borderId="25" xfId="0" applyFont="1" applyFill="1" applyBorder="1" applyAlignment="1">
      <alignment horizontal="left" vertical="top" wrapText="1" indent="1"/>
    </xf>
    <xf numFmtId="0" fontId="18" fillId="0" borderId="25" xfId="0" applyFont="1" applyBorder="1" applyAlignment="1">
      <alignment horizontal="left" vertical="top" wrapText="1" indent="1"/>
    </xf>
    <xf numFmtId="165" fontId="40" fillId="0" borderId="25" xfId="0" applyNumberFormat="1" applyFont="1" applyFill="1" applyBorder="1" applyAlignment="1">
      <alignment horizontal="center" vertical="top" wrapText="1"/>
    </xf>
    <xf numFmtId="9" fontId="40" fillId="0" borderId="28" xfId="153" applyNumberFormat="1" applyFont="1" applyFill="1" applyBorder="1" applyAlignment="1">
      <alignment horizontal="center" vertical="top" wrapText="1"/>
    </xf>
    <xf numFmtId="9" fontId="18" fillId="0" borderId="28" xfId="153" applyNumberFormat="1" applyFont="1" applyFill="1" applyBorder="1" applyAlignment="1">
      <alignment horizontal="center" vertical="top" wrapText="1"/>
    </xf>
    <xf numFmtId="3" fontId="40" fillId="0" borderId="28" xfId="0" applyNumberFormat="1" applyFont="1" applyBorder="1" applyAlignment="1">
      <alignment horizontal="center" vertical="top" wrapText="1"/>
    </xf>
    <xf numFmtId="3" fontId="18" fillId="0" borderId="28" xfId="0" applyNumberFormat="1" applyFont="1" applyBorder="1" applyAlignment="1">
      <alignment horizontal="center" vertical="top" wrapText="1"/>
    </xf>
    <xf numFmtId="0" fontId="18" fillId="0" borderId="21" xfId="0" applyFont="1" applyFill="1" applyBorder="1" applyAlignment="1">
      <alignment horizontal="left" vertical="top" wrapText="1"/>
    </xf>
    <xf numFmtId="0" fontId="18" fillId="35" borderId="25" xfId="0" applyFont="1" applyFill="1" applyBorder="1" applyAlignment="1">
      <alignment horizontal="right" vertical="top" wrapText="1"/>
    </xf>
    <xf numFmtId="0" fontId="18" fillId="35" borderId="35" xfId="0" applyFont="1" applyFill="1" applyBorder="1" applyAlignment="1">
      <alignment horizontal="left" vertical="top" wrapText="1" indent="1"/>
    </xf>
    <xf numFmtId="0" fontId="18" fillId="0" borderId="26" xfId="0" applyFont="1" applyBorder="1" applyAlignment="1">
      <alignment horizontal="right" vertical="top" wrapText="1"/>
    </xf>
    <xf numFmtId="3" fontId="40" fillId="35" borderId="25" xfId="0" applyNumberFormat="1" applyFont="1" applyFill="1" applyBorder="1" applyAlignment="1">
      <alignment horizontal="center" vertical="top" wrapText="1"/>
    </xf>
    <xf numFmtId="3" fontId="40" fillId="0" borderId="25" xfId="0" applyNumberFormat="1" applyFont="1" applyBorder="1" applyAlignment="1">
      <alignment horizontal="center" vertical="top" wrapText="1"/>
    </xf>
    <xf numFmtId="0" fontId="18" fillId="0" borderId="25" xfId="0" applyFont="1" applyFill="1" applyBorder="1" applyAlignment="1">
      <alignment horizontal="left" vertical="top" indent="1"/>
    </xf>
    <xf numFmtId="0" fontId="18" fillId="0" borderId="26" xfId="0" applyFont="1" applyFill="1" applyBorder="1" applyAlignment="1">
      <alignment horizontal="left" vertical="top" indent="1"/>
    </xf>
    <xf numFmtId="0" fontId="18" fillId="0" borderId="24" xfId="0" applyFont="1" applyFill="1" applyBorder="1" applyAlignment="1">
      <alignment horizontal="left" vertical="top" indent="1"/>
    </xf>
    <xf numFmtId="0" fontId="19" fillId="0" borderId="26" xfId="0" applyFont="1" applyBorder="1" applyAlignment="1">
      <alignment horizontal="left" vertical="top" indent="1"/>
    </xf>
    <xf numFmtId="3" fontId="40" fillId="35" borderId="25" xfId="0" quotePrefix="1" applyNumberFormat="1" applyFont="1" applyFill="1" applyBorder="1" applyAlignment="1">
      <alignment horizontal="center" vertical="top" wrapText="1"/>
    </xf>
    <xf numFmtId="0" fontId="18" fillId="0" borderId="24" xfId="0" applyFont="1" applyFill="1" applyBorder="1" applyAlignment="1">
      <alignment horizontal="center" vertical="top" wrapText="1"/>
    </xf>
    <xf numFmtId="0" fontId="18" fillId="0" borderId="25" xfId="0" applyFont="1" applyFill="1" applyBorder="1" applyAlignment="1">
      <alignment horizontal="center" vertical="top" wrapText="1"/>
    </xf>
    <xf numFmtId="0" fontId="18" fillId="0" borderId="26" xfId="0" applyFont="1" applyFill="1" applyBorder="1" applyAlignment="1">
      <alignment horizontal="center" vertical="top" wrapText="1"/>
    </xf>
    <xf numFmtId="3" fontId="18" fillId="0" borderId="26" xfId="0" applyNumberFormat="1" applyFont="1" applyFill="1" applyBorder="1" applyAlignment="1">
      <alignment horizontal="left" vertical="top" wrapText="1" indent="1"/>
    </xf>
    <xf numFmtId="0" fontId="18" fillId="0" borderId="25" xfId="0" applyFont="1" applyFill="1" applyBorder="1" applyAlignment="1">
      <alignment horizontal="right" vertical="top" wrapText="1"/>
    </xf>
    <xf numFmtId="3" fontId="40" fillId="0" borderId="25" xfId="0" quotePrefix="1" applyNumberFormat="1" applyFont="1" applyFill="1" applyBorder="1" applyAlignment="1">
      <alignment horizontal="center" vertical="top" wrapText="1"/>
    </xf>
    <xf numFmtId="0" fontId="18" fillId="35" borderId="45" xfId="0" applyFont="1" applyFill="1" applyBorder="1" applyAlignment="1">
      <alignment horizontal="left" vertical="top" wrapText="1" indent="1"/>
    </xf>
    <xf numFmtId="0" fontId="18" fillId="35" borderId="48" xfId="0" applyFont="1" applyFill="1" applyBorder="1" applyAlignment="1">
      <alignment horizontal="left" vertical="top" wrapText="1" indent="1"/>
    </xf>
    <xf numFmtId="165" fontId="40" fillId="35" borderId="25" xfId="0" quotePrefix="1" applyNumberFormat="1" applyFont="1" applyFill="1" applyBorder="1" applyAlignment="1">
      <alignment horizontal="center" vertical="top" wrapText="1"/>
    </xf>
    <xf numFmtId="165" fontId="40" fillId="0" borderId="25" xfId="0" quotePrefix="1" applyNumberFormat="1" applyFont="1" applyFill="1" applyBorder="1" applyAlignment="1">
      <alignment horizontal="center" vertical="top" wrapText="1"/>
    </xf>
    <xf numFmtId="167" fontId="40" fillId="35" borderId="25" xfId="153" quotePrefix="1" applyNumberFormat="1" applyFont="1" applyFill="1" applyBorder="1" applyAlignment="1">
      <alignment horizontal="center" vertical="top" wrapText="1"/>
    </xf>
    <xf numFmtId="167" fontId="40" fillId="35" borderId="25" xfId="153" applyNumberFormat="1" applyFont="1" applyFill="1" applyBorder="1" applyAlignment="1">
      <alignment horizontal="center" vertical="top" wrapText="1"/>
    </xf>
    <xf numFmtId="165" fontId="40" fillId="35" borderId="25" xfId="0" applyNumberFormat="1" applyFont="1" applyFill="1" applyBorder="1" applyAlignment="1">
      <alignment horizontal="center" vertical="top" wrapText="1"/>
    </xf>
    <xf numFmtId="0" fontId="18" fillId="0" borderId="24" xfId="0" applyFont="1" applyFill="1" applyBorder="1" applyAlignment="1">
      <alignment horizontal="right" vertical="top" wrapText="1"/>
    </xf>
    <xf numFmtId="3" fontId="40" fillId="0" borderId="24" xfId="0" quotePrefix="1" applyNumberFormat="1" applyFont="1" applyFill="1" applyBorder="1" applyAlignment="1">
      <alignment horizontal="center" vertical="top" wrapText="1"/>
    </xf>
    <xf numFmtId="167" fontId="40" fillId="0" borderId="25" xfId="153" quotePrefix="1" applyNumberFormat="1" applyFont="1" applyFill="1" applyBorder="1" applyAlignment="1">
      <alignment horizontal="center" vertical="top" wrapText="1"/>
    </xf>
    <xf numFmtId="167" fontId="40" fillId="0" borderId="26" xfId="153" quotePrefix="1" applyNumberFormat="1" applyFont="1" applyFill="1" applyBorder="1" applyAlignment="1">
      <alignment horizontal="center" vertical="top" wrapText="1"/>
    </xf>
    <xf numFmtId="10" fontId="40" fillId="0" borderId="26" xfId="153" quotePrefix="1" applyNumberFormat="1" applyFont="1" applyFill="1" applyBorder="1" applyAlignment="1">
      <alignment horizontal="center" vertical="top" wrapText="1"/>
    </xf>
    <xf numFmtId="167" fontId="40" fillId="0" borderId="26" xfId="153" applyNumberFormat="1" applyFont="1" applyFill="1" applyBorder="1" applyAlignment="1">
      <alignment horizontal="center" vertical="top" wrapText="1"/>
    </xf>
    <xf numFmtId="3" fontId="60" fillId="0" borderId="25" xfId="0" applyNumberFormat="1" applyFont="1" applyFill="1" applyBorder="1" applyAlignment="1">
      <alignment horizontal="center" vertical="top" wrapText="1"/>
    </xf>
    <xf numFmtId="4" fontId="40" fillId="0" borderId="25" xfId="0" quotePrefix="1" applyNumberFormat="1" applyFont="1" applyFill="1" applyBorder="1" applyAlignment="1">
      <alignment horizontal="center" vertical="top" wrapText="1"/>
    </xf>
    <xf numFmtId="3" fontId="50" fillId="0" borderId="25" xfId="0" applyNumberFormat="1" applyFont="1" applyFill="1" applyBorder="1" applyAlignment="1">
      <alignment horizontal="center" vertical="top" wrapText="1"/>
    </xf>
    <xf numFmtId="167" fontId="59" fillId="0" borderId="25" xfId="0" applyNumberFormat="1" applyFont="1" applyFill="1" applyBorder="1" applyAlignment="1">
      <alignment horizontal="center" vertical="top" wrapText="1"/>
    </xf>
    <xf numFmtId="167" fontId="40" fillId="0" borderId="25" xfId="153" applyNumberFormat="1" applyFont="1" applyFill="1" applyBorder="1" applyAlignment="1">
      <alignment horizontal="center" vertical="top" wrapText="1"/>
    </xf>
    <xf numFmtId="3" fontId="18" fillId="0" borderId="22" xfId="0" applyNumberFormat="1" applyFont="1" applyFill="1" applyBorder="1" applyAlignment="1">
      <alignment horizontal="left" vertical="top" wrapText="1" indent="1"/>
    </xf>
    <xf numFmtId="3" fontId="40" fillId="35" borderId="25" xfId="0" applyNumberFormat="1" applyFont="1" applyFill="1" applyBorder="1" applyAlignment="1">
      <alignment horizontal="center" vertical="top" wrapText="1"/>
    </xf>
    <xf numFmtId="0" fontId="19" fillId="0" borderId="1" xfId="0" applyFont="1" applyBorder="1" applyAlignment="1">
      <alignment horizontal="left" vertical="top" wrapText="1" indent="1"/>
    </xf>
    <xf numFmtId="3" fontId="18" fillId="0" borderId="21" xfId="0" applyNumberFormat="1" applyFont="1" applyFill="1" applyBorder="1" applyAlignment="1">
      <alignment vertical="top" wrapText="1"/>
    </xf>
    <xf numFmtId="3" fontId="18" fillId="0" borderId="24" xfId="0" applyNumberFormat="1" applyFont="1" applyFill="1" applyBorder="1" applyAlignment="1">
      <alignment horizontal="center" vertical="top" wrapText="1"/>
    </xf>
    <xf numFmtId="9" fontId="18" fillId="35" borderId="25" xfId="153" applyNumberFormat="1" applyFont="1" applyFill="1" applyBorder="1" applyAlignment="1">
      <alignment horizontal="left" vertical="top" wrapText="1" indent="1"/>
    </xf>
    <xf numFmtId="9" fontId="18" fillId="0" borderId="25" xfId="153" applyNumberFormat="1" applyFont="1" applyFill="1" applyBorder="1" applyAlignment="1">
      <alignment horizontal="left" vertical="top" wrapText="1" indent="1"/>
    </xf>
    <xf numFmtId="0" fontId="19" fillId="0" borderId="26" xfId="0" applyFont="1" applyFill="1" applyBorder="1" applyAlignment="1">
      <alignment horizontal="left" vertical="top" wrapText="1" indent="1"/>
    </xf>
    <xf numFmtId="0" fontId="19" fillId="0" borderId="28" xfId="0" applyFont="1" applyFill="1" applyBorder="1" applyAlignment="1">
      <alignment horizontal="left" vertical="top" wrapText="1" indent="1"/>
    </xf>
    <xf numFmtId="165" fontId="18" fillId="0" borderId="25" xfId="0" applyNumberFormat="1" applyFont="1" applyFill="1" applyBorder="1" applyAlignment="1">
      <alignment horizontal="center" vertical="top" wrapText="1"/>
    </xf>
    <xf numFmtId="0" fontId="59" fillId="0" borderId="25" xfId="0" applyFont="1" applyFill="1" applyBorder="1" applyAlignment="1">
      <alignment horizontal="center" vertical="top" wrapText="1"/>
    </xf>
    <xf numFmtId="0" fontId="19" fillId="0" borderId="29" xfId="0" applyFont="1" applyFill="1" applyBorder="1" applyAlignment="1">
      <alignment horizontal="left" vertical="top" wrapText="1" indent="1"/>
    </xf>
    <xf numFmtId="0" fontId="64" fillId="0" borderId="1" xfId="0" applyFont="1" applyBorder="1" applyAlignment="1">
      <alignment vertical="center" wrapText="1"/>
    </xf>
    <xf numFmtId="0" fontId="18" fillId="0" borderId="28" xfId="0" applyFont="1" applyBorder="1" applyAlignment="1">
      <alignment horizontal="right" vertical="top" wrapText="1"/>
    </xf>
    <xf numFmtId="3" fontId="18" fillId="0" borderId="28" xfId="0" applyNumberFormat="1" applyFont="1" applyFill="1" applyBorder="1" applyAlignment="1">
      <alignment horizontal="left" vertical="top" wrapText="1" indent="1"/>
    </xf>
    <xf numFmtId="3" fontId="18" fillId="0" borderId="27" xfId="0" applyNumberFormat="1" applyFont="1" applyFill="1" applyBorder="1" applyAlignment="1">
      <alignment horizontal="left" vertical="top" wrapText="1" indent="1"/>
    </xf>
    <xf numFmtId="3" fontId="70" fillId="0" borderId="28" xfId="0" applyNumberFormat="1" applyFont="1" applyFill="1" applyBorder="1" applyAlignment="1">
      <alignment horizontal="left" vertical="top" wrapText="1" indent="1"/>
    </xf>
    <xf numFmtId="0" fontId="18" fillId="0" borderId="28" xfId="0" applyFont="1" applyFill="1" applyBorder="1" applyAlignment="1">
      <alignment horizontal="left" vertical="top" indent="1"/>
    </xf>
    <xf numFmtId="0" fontId="18" fillId="0" borderId="39" xfId="0" applyFont="1" applyBorder="1" applyAlignment="1">
      <alignment horizontal="left" vertical="top" indent="1"/>
    </xf>
    <xf numFmtId="0" fontId="18" fillId="0" borderId="42" xfId="0" applyFont="1" applyBorder="1" applyAlignment="1">
      <alignment vertical="top"/>
    </xf>
    <xf numFmtId="0" fontId="18" fillId="35" borderId="26" xfId="1" applyFont="1" applyFill="1" applyBorder="1" applyAlignment="1">
      <alignment horizontal="left" vertical="top" wrapText="1" indent="1"/>
    </xf>
    <xf numFmtId="0" fontId="18" fillId="35" borderId="25" xfId="1" applyFont="1" applyFill="1" applyBorder="1" applyAlignment="1">
      <alignment horizontal="left" vertical="top" wrapText="1" indent="1"/>
    </xf>
    <xf numFmtId="0" fontId="18" fillId="0" borderId="25" xfId="1" applyFont="1" applyBorder="1" applyAlignment="1">
      <alignment horizontal="left" vertical="top" wrapText="1" indent="1"/>
    </xf>
    <xf numFmtId="0" fontId="18" fillId="0" borderId="1" xfId="1" applyFont="1" applyBorder="1" applyAlignment="1">
      <alignment horizontal="left" vertical="top" wrapText="1" indent="1"/>
    </xf>
    <xf numFmtId="0" fontId="18" fillId="0" borderId="25" xfId="0" applyFont="1" applyFill="1" applyBorder="1" applyAlignment="1">
      <alignment horizontal="left" vertical="top" indent="1"/>
    </xf>
    <xf numFmtId="0" fontId="18" fillId="35" borderId="25" xfId="0" applyFont="1" applyFill="1" applyBorder="1" applyAlignment="1">
      <alignment horizontal="left" vertical="top" indent="1"/>
    </xf>
    <xf numFmtId="0" fontId="18" fillId="0" borderId="25" xfId="0" applyFont="1" applyBorder="1" applyAlignment="1">
      <alignment horizontal="right" vertical="top" wrapText="1"/>
    </xf>
    <xf numFmtId="0" fontId="18" fillId="0" borderId="26" xfId="0" applyFont="1" applyBorder="1" applyAlignment="1">
      <alignment horizontal="right" vertical="top" wrapText="1"/>
    </xf>
    <xf numFmtId="0" fontId="18" fillId="35" borderId="25" xfId="0" applyFont="1" applyFill="1" applyBorder="1" applyAlignment="1">
      <alignment horizontal="left" vertical="top" wrapText="1" indent="1"/>
    </xf>
    <xf numFmtId="0" fontId="18" fillId="0" borderId="24" xfId="0" applyFont="1" applyFill="1" applyBorder="1" applyAlignment="1">
      <alignment horizontal="left" vertical="top" indent="1"/>
    </xf>
    <xf numFmtId="0" fontId="18" fillId="0" borderId="24" xfId="1" applyFont="1" applyBorder="1" applyAlignment="1">
      <alignment horizontal="left" vertical="top" wrapText="1" indent="1"/>
    </xf>
    <xf numFmtId="0" fontId="18" fillId="35" borderId="25" xfId="1" applyFont="1" applyFill="1" applyBorder="1" applyAlignment="1">
      <alignment horizontal="left" vertical="top" indent="1"/>
    </xf>
    <xf numFmtId="3" fontId="40" fillId="35" borderId="25" xfId="0" applyNumberFormat="1" applyFont="1" applyFill="1" applyBorder="1" applyAlignment="1">
      <alignment horizontal="center" vertical="top" wrapText="1"/>
    </xf>
    <xf numFmtId="3" fontId="40" fillId="0" borderId="25" xfId="0" applyNumberFormat="1" applyFont="1" applyBorder="1" applyAlignment="1">
      <alignment horizontal="center" vertical="top" wrapText="1"/>
    </xf>
    <xf numFmtId="0" fontId="18" fillId="0" borderId="21" xfId="0" applyFont="1" applyFill="1" applyBorder="1" applyAlignment="1">
      <alignment horizontal="left" vertical="top" wrapText="1"/>
    </xf>
    <xf numFmtId="3" fontId="40" fillId="35" borderId="26" xfId="0" applyNumberFormat="1" applyFont="1" applyFill="1" applyBorder="1" applyAlignment="1">
      <alignment horizontal="center" vertical="top" wrapText="1"/>
    </xf>
    <xf numFmtId="3" fontId="18" fillId="0" borderId="22" xfId="0" applyNumberFormat="1" applyFont="1" applyBorder="1" applyAlignment="1">
      <alignment horizontal="left" vertical="top" wrapText="1" indent="1"/>
    </xf>
    <xf numFmtId="0" fontId="18" fillId="0" borderId="24" xfId="0" applyFont="1" applyBorder="1" applyAlignment="1">
      <alignment horizontal="right" vertical="top" wrapText="1"/>
    </xf>
    <xf numFmtId="0" fontId="18" fillId="35" borderId="25" xfId="0" applyFont="1" applyFill="1" applyBorder="1" applyAlignment="1">
      <alignment horizontal="right" vertical="top" wrapText="1"/>
    </xf>
    <xf numFmtId="0" fontId="18" fillId="35" borderId="26" xfId="0" applyFont="1" applyFill="1" applyBorder="1" applyAlignment="1">
      <alignment horizontal="right" vertical="top" wrapText="1"/>
    </xf>
    <xf numFmtId="0" fontId="18" fillId="0" borderId="26" xfId="0" applyFont="1" applyFill="1" applyBorder="1" applyAlignment="1">
      <alignment horizontal="left" vertical="top" indent="1"/>
    </xf>
    <xf numFmtId="0" fontId="18" fillId="0" borderId="28" xfId="0" applyFont="1" applyBorder="1" applyAlignment="1">
      <alignment horizontal="right" vertical="top" wrapText="1"/>
    </xf>
    <xf numFmtId="0" fontId="18" fillId="0" borderId="25" xfId="1" applyFont="1" applyFill="1" applyBorder="1" applyAlignment="1">
      <alignment horizontal="right" vertical="top"/>
    </xf>
    <xf numFmtId="0" fontId="18" fillId="35" borderId="25" xfId="1" applyFont="1" applyFill="1" applyBorder="1" applyAlignment="1">
      <alignment horizontal="right" vertical="top"/>
    </xf>
    <xf numFmtId="0" fontId="18" fillId="0" borderId="25" xfId="0" applyFont="1" applyBorder="1" applyAlignment="1">
      <alignment horizontal="left" vertical="top" wrapText="1" indent="1"/>
    </xf>
    <xf numFmtId="0" fontId="39" fillId="34" borderId="1" xfId="0" applyFont="1" applyFill="1" applyBorder="1" applyAlignment="1">
      <alignment horizontal="center" vertical="center"/>
    </xf>
    <xf numFmtId="3" fontId="18" fillId="0" borderId="27" xfId="0" applyNumberFormat="1" applyFont="1" applyFill="1" applyBorder="1" applyAlignment="1">
      <alignment horizontal="left" vertical="top" wrapText="1" indent="1"/>
    </xf>
    <xf numFmtId="0" fontId="18" fillId="0" borderId="39" xfId="0" applyFont="1" applyBorder="1" applyAlignment="1">
      <alignment horizontal="left" vertical="top" indent="1"/>
    </xf>
    <xf numFmtId="0" fontId="18" fillId="35" borderId="29" xfId="0" applyFont="1" applyFill="1" applyBorder="1" applyAlignment="1">
      <alignment horizontal="right" vertical="top" wrapText="1"/>
    </xf>
    <xf numFmtId="0" fontId="19" fillId="0" borderId="22" xfId="0" applyFont="1" applyFill="1" applyBorder="1" applyAlignment="1">
      <alignment horizontal="left" vertical="top" wrapText="1" indent="1"/>
    </xf>
    <xf numFmtId="0" fontId="19" fillId="0" borderId="23" xfId="0" applyFont="1" applyFill="1" applyBorder="1" applyAlignment="1">
      <alignment horizontal="left" vertical="top" wrapText="1" indent="1"/>
    </xf>
    <xf numFmtId="0" fontId="19" fillId="0" borderId="27" xfId="0" applyFont="1" applyFill="1" applyBorder="1" applyAlignment="1">
      <alignment horizontal="left" vertical="top" wrapText="1" indent="1"/>
    </xf>
    <xf numFmtId="0" fontId="18" fillId="0" borderId="28" xfId="0" applyFont="1" applyBorder="1" applyAlignment="1">
      <alignment horizontal="center" vertical="top" wrapText="1"/>
    </xf>
    <xf numFmtId="0" fontId="18" fillId="38" borderId="22" xfId="0" applyFont="1" applyFill="1" applyBorder="1" applyAlignment="1">
      <alignment horizontal="left" vertical="top" indent="1"/>
    </xf>
    <xf numFmtId="0" fontId="19" fillId="38" borderId="22" xfId="0" applyFont="1" applyFill="1" applyBorder="1" applyAlignment="1">
      <alignment vertical="top" wrapText="1"/>
    </xf>
    <xf numFmtId="0" fontId="18" fillId="38" borderId="24" xfId="0" applyFont="1" applyFill="1" applyBorder="1" applyAlignment="1">
      <alignment horizontal="center" vertical="top" wrapText="1"/>
    </xf>
    <xf numFmtId="3" fontId="40" fillId="38" borderId="24" xfId="0" quotePrefix="1" applyNumberFormat="1" applyFont="1" applyFill="1" applyBorder="1" applyAlignment="1">
      <alignment horizontal="center" vertical="top" wrapText="1"/>
    </xf>
    <xf numFmtId="3" fontId="40" fillId="38" borderId="24" xfId="0" applyNumberFormat="1" applyFont="1" applyFill="1" applyBorder="1" applyAlignment="1">
      <alignment horizontal="center" vertical="top" wrapText="1"/>
    </xf>
    <xf numFmtId="3" fontId="18" fillId="38" borderId="22" xfId="0" applyNumberFormat="1" applyFont="1" applyFill="1" applyBorder="1" applyAlignment="1">
      <alignment horizontal="left" vertical="top" wrapText="1" indent="1"/>
    </xf>
    <xf numFmtId="0" fontId="18" fillId="0" borderId="25" xfId="0" applyFont="1" applyBorder="1" applyAlignment="1">
      <alignment horizontal="center" vertical="center"/>
    </xf>
    <xf numFmtId="0" fontId="18" fillId="0" borderId="52" xfId="0" applyFont="1" applyBorder="1" applyAlignment="1">
      <alignment horizontal="center" vertical="center"/>
    </xf>
    <xf numFmtId="0" fontId="18" fillId="0" borderId="18" xfId="0" applyFont="1" applyBorder="1" applyAlignment="1">
      <alignment horizontal="left" vertical="center" indent="1"/>
    </xf>
    <xf numFmtId="0" fontId="18" fillId="0" borderId="28" xfId="0" applyFont="1" applyBorder="1" applyAlignment="1">
      <alignment horizontal="center" vertical="center"/>
    </xf>
    <xf numFmtId="18" fontId="0" fillId="0" borderId="0" xfId="0" applyNumberFormat="1"/>
    <xf numFmtId="14" fontId="0" fillId="0" borderId="0" xfId="0" applyNumberFormat="1"/>
    <xf numFmtId="0" fontId="18" fillId="0" borderId="24" xfId="0" applyFont="1" applyBorder="1" applyAlignment="1">
      <alignment horizontal="center" vertical="center"/>
    </xf>
    <xf numFmtId="0" fontId="0" fillId="0" borderId="0" xfId="0"/>
    <xf numFmtId="0" fontId="0" fillId="0" borderId="15" xfId="0" applyBorder="1"/>
    <xf numFmtId="0" fontId="18" fillId="0" borderId="12" xfId="0" applyFont="1" applyBorder="1" applyAlignment="1">
      <alignment horizontal="center" vertical="center"/>
    </xf>
    <xf numFmtId="0" fontId="18" fillId="0" borderId="12" xfId="0" applyFont="1" applyBorder="1" applyAlignment="1">
      <alignment horizontal="left" vertical="center" wrapText="1" indent="1"/>
    </xf>
    <xf numFmtId="0" fontId="18" fillId="0" borderId="16" xfId="0" applyFont="1" applyBorder="1" applyAlignment="1">
      <alignment horizontal="left" vertical="center" wrapText="1" indent="1"/>
    </xf>
    <xf numFmtId="0" fontId="18" fillId="0" borderId="17" xfId="0" applyFont="1" applyBorder="1" applyAlignment="1">
      <alignment horizontal="left" vertical="center" indent="1"/>
    </xf>
    <xf numFmtId="0" fontId="18" fillId="0" borderId="17" xfId="0" applyFont="1" applyBorder="1" applyAlignment="1">
      <alignment horizontal="left" vertical="center" wrapText="1" indent="1"/>
    </xf>
    <xf numFmtId="0" fontId="18" fillId="0" borderId="18" xfId="0" applyFont="1" applyBorder="1" applyAlignment="1">
      <alignment horizontal="left" vertical="center" wrapText="1" indent="1"/>
    </xf>
    <xf numFmtId="0" fontId="18" fillId="0" borderId="19" xfId="0" applyFont="1" applyBorder="1" applyAlignment="1">
      <alignment horizontal="left" vertical="center" wrapText="1" indent="1"/>
    </xf>
    <xf numFmtId="0" fontId="18" fillId="0" borderId="20" xfId="0" applyFont="1" applyBorder="1" applyAlignment="1">
      <alignment horizontal="left" vertical="center" wrapText="1" indent="1"/>
    </xf>
    <xf numFmtId="3" fontId="40" fillId="35" borderId="25" xfId="0" applyNumberFormat="1" applyFont="1" applyFill="1" applyBorder="1" applyAlignment="1">
      <alignment horizontal="center" vertical="top" wrapText="1"/>
    </xf>
    <xf numFmtId="3" fontId="18" fillId="0" borderId="27" xfId="0" applyNumberFormat="1" applyFont="1" applyFill="1" applyBorder="1" applyAlignment="1">
      <alignment horizontal="left" vertical="top" wrapText="1" indent="1"/>
    </xf>
    <xf numFmtId="3" fontId="40" fillId="35" borderId="26" xfId="0" applyNumberFormat="1" applyFont="1" applyFill="1" applyBorder="1" applyAlignment="1">
      <alignment horizontal="center" vertical="top" wrapText="1"/>
    </xf>
    <xf numFmtId="0" fontId="35" fillId="36" borderId="39" xfId="2" applyFont="1" applyFill="1" applyBorder="1" applyAlignment="1">
      <alignment horizontal="left" vertical="top" wrapText="1" indent="1"/>
    </xf>
    <xf numFmtId="0" fontId="18" fillId="35" borderId="29" xfId="0" applyFont="1" applyFill="1" applyBorder="1" applyAlignment="1">
      <alignment horizontal="left" vertical="top" wrapText="1" indent="1"/>
    </xf>
    <xf numFmtId="3" fontId="60" fillId="0" borderId="26" xfId="0" applyNumberFormat="1" applyFont="1" applyFill="1" applyBorder="1" applyAlignment="1">
      <alignment horizontal="center" vertical="top" wrapText="1"/>
    </xf>
    <xf numFmtId="0" fontId="18" fillId="0" borderId="28" xfId="0" applyFont="1" applyBorder="1" applyAlignment="1">
      <alignment horizontal="left" vertical="top" wrapText="1" indent="1"/>
    </xf>
    <xf numFmtId="0" fontId="18" fillId="35" borderId="28" xfId="0" applyFont="1" applyFill="1" applyBorder="1" applyAlignment="1">
      <alignment horizontal="left" vertical="top" wrapText="1" indent="1"/>
    </xf>
    <xf numFmtId="3" fontId="18" fillId="35" borderId="25" xfId="0" applyNumberFormat="1" applyFont="1" applyFill="1" applyBorder="1" applyAlignment="1">
      <alignment vertical="top" wrapText="1"/>
    </xf>
    <xf numFmtId="3" fontId="18" fillId="0" borderId="27" xfId="0" applyNumberFormat="1" applyFont="1" applyFill="1" applyBorder="1" applyAlignment="1">
      <alignment vertical="top" wrapText="1"/>
    </xf>
    <xf numFmtId="3" fontId="18" fillId="0" borderId="28" xfId="0" applyNumberFormat="1" applyFont="1" applyFill="1" applyBorder="1" applyAlignment="1">
      <alignment vertical="top" wrapText="1"/>
    </xf>
    <xf numFmtId="4" fontId="18" fillId="0" borderId="25" xfId="0" applyNumberFormat="1" applyFont="1" applyFill="1" applyBorder="1" applyAlignment="1">
      <alignment horizontal="left" vertical="top" wrapText="1" indent="1"/>
    </xf>
    <xf numFmtId="3" fontId="40" fillId="35" borderId="25" xfId="0" applyNumberFormat="1" applyFont="1" applyFill="1" applyBorder="1" applyAlignment="1">
      <alignment horizontal="center" vertical="top" wrapText="1"/>
    </xf>
    <xf numFmtId="0" fontId="40" fillId="0" borderId="24" xfId="0" applyFont="1" applyFill="1" applyBorder="1" applyAlignment="1">
      <alignment horizontal="center" vertical="top" wrapText="1"/>
    </xf>
    <xf numFmtId="3" fontId="18" fillId="0" borderId="28" xfId="0" applyNumberFormat="1" applyFont="1" applyFill="1" applyBorder="1" applyAlignment="1">
      <alignment horizontal="left" vertical="top" wrapText="1" indent="1"/>
    </xf>
    <xf numFmtId="3" fontId="40" fillId="35" borderId="26" xfId="0" applyNumberFormat="1" applyFont="1" applyFill="1" applyBorder="1" applyAlignment="1">
      <alignment horizontal="center" vertical="top" wrapText="1"/>
    </xf>
    <xf numFmtId="0" fontId="67" fillId="0" borderId="1" xfId="0" applyFont="1" applyFill="1" applyBorder="1" applyAlignment="1">
      <alignment horizontal="center" vertical="top" wrapText="1"/>
    </xf>
    <xf numFmtId="165" fontId="40" fillId="0" borderId="26" xfId="0" applyNumberFormat="1" applyFont="1" applyFill="1" applyBorder="1" applyAlignment="1">
      <alignment horizontal="center" vertical="top" wrapText="1"/>
    </xf>
    <xf numFmtId="3" fontId="40" fillId="0" borderId="28" xfId="0" applyNumberFormat="1" applyFont="1" applyFill="1" applyBorder="1" applyAlignment="1">
      <alignment horizontal="center" vertical="top" wrapText="1"/>
    </xf>
    <xf numFmtId="10" fontId="40" fillId="0" borderId="24" xfId="0" applyNumberFormat="1" applyFont="1" applyFill="1" applyBorder="1" applyAlignment="1">
      <alignment horizontal="center" vertical="top" wrapText="1"/>
    </xf>
    <xf numFmtId="9" fontId="40" fillId="0" borderId="24" xfId="153" applyFont="1" applyFill="1" applyBorder="1" applyAlignment="1">
      <alignment horizontal="center" vertical="top" wrapText="1"/>
    </xf>
    <xf numFmtId="4" fontId="40" fillId="35" borderId="25" xfId="0" applyNumberFormat="1" applyFont="1" applyFill="1" applyBorder="1" applyAlignment="1">
      <alignment horizontal="center" vertical="top" wrapText="1"/>
    </xf>
    <xf numFmtId="0" fontId="60" fillId="0" borderId="29" xfId="0" applyFont="1" applyFill="1" applyBorder="1" applyAlignment="1">
      <alignment horizontal="center" vertical="top" wrapText="1"/>
    </xf>
    <xf numFmtId="0" fontId="64" fillId="0" borderId="1" xfId="0" applyFont="1" applyBorder="1" applyAlignment="1">
      <alignment horizontal="left" vertical="center" wrapText="1" indent="1"/>
    </xf>
    <xf numFmtId="0" fontId="68" fillId="35" borderId="25" xfId="0" applyFont="1" applyFill="1" applyBorder="1" applyAlignment="1">
      <alignment horizontal="left" vertical="top" wrapText="1" indent="1"/>
    </xf>
    <xf numFmtId="3" fontId="19" fillId="0" borderId="25" xfId="0" applyNumberFormat="1" applyFont="1" applyFill="1" applyBorder="1" applyAlignment="1">
      <alignment horizontal="left" vertical="top" wrapText="1" indent="1"/>
    </xf>
    <xf numFmtId="3" fontId="40" fillId="35" borderId="25" xfId="0" applyNumberFormat="1" applyFont="1" applyFill="1" applyBorder="1" applyAlignment="1">
      <alignment horizontal="center" vertical="top" wrapText="1"/>
    </xf>
    <xf numFmtId="0" fontId="18" fillId="0" borderId="28" xfId="0" applyFont="1" applyBorder="1" applyAlignment="1">
      <alignment horizontal="center" vertical="top" wrapText="1"/>
    </xf>
    <xf numFmtId="0" fontId="18" fillId="0" borderId="28" xfId="0" applyFont="1" applyBorder="1" applyAlignment="1">
      <alignment horizontal="right" vertical="top" wrapText="1"/>
    </xf>
    <xf numFmtId="0" fontId="18" fillId="0" borderId="24" xfId="0" applyFont="1" applyBorder="1" applyAlignment="1">
      <alignment horizontal="right" vertical="top" wrapText="1"/>
    </xf>
    <xf numFmtId="0" fontId="18" fillId="0" borderId="25" xfId="0" applyFont="1" applyBorder="1" applyAlignment="1">
      <alignment horizontal="right" vertical="top" wrapText="1"/>
    </xf>
    <xf numFmtId="0" fontId="18" fillId="35" borderId="25" xfId="0" applyFont="1" applyFill="1" applyBorder="1" applyAlignment="1">
      <alignment horizontal="right" vertical="top" wrapText="1"/>
    </xf>
    <xf numFmtId="0" fontId="18" fillId="0" borderId="26" xfId="0" applyFont="1" applyBorder="1" applyAlignment="1">
      <alignment horizontal="right" vertical="top" wrapText="1"/>
    </xf>
    <xf numFmtId="3" fontId="72" fillId="0" borderId="28" xfId="0" applyNumberFormat="1" applyFont="1" applyFill="1" applyBorder="1" applyAlignment="1">
      <alignment horizontal="left" vertical="top" wrapText="1" indent="1"/>
    </xf>
    <xf numFmtId="0" fontId="40" fillId="36" borderId="38" xfId="2" applyFont="1" applyFill="1" applyBorder="1" applyAlignment="1">
      <alignment vertical="center" wrapText="1"/>
    </xf>
    <xf numFmtId="165" fontId="18" fillId="0" borderId="26" xfId="0" applyNumberFormat="1" applyFont="1" applyFill="1" applyBorder="1" applyAlignment="1">
      <alignment horizontal="center" vertical="top" wrapText="1"/>
    </xf>
    <xf numFmtId="3" fontId="40" fillId="35" borderId="25" xfId="0" applyNumberFormat="1" applyFont="1" applyFill="1" applyBorder="1" applyAlignment="1">
      <alignment horizontal="center" vertical="top" wrapText="1"/>
    </xf>
    <xf numFmtId="0" fontId="18" fillId="0" borderId="53" xfId="0" applyFont="1" applyBorder="1" applyAlignment="1">
      <alignment horizontal="center" vertical="center"/>
    </xf>
    <xf numFmtId="0" fontId="18" fillId="0" borderId="19" xfId="0" applyFont="1" applyBorder="1" applyAlignment="1">
      <alignment horizontal="left" vertical="center" indent="1"/>
    </xf>
    <xf numFmtId="0" fontId="19" fillId="0" borderId="1" xfId="0" applyFont="1" applyFill="1" applyBorder="1" applyAlignment="1">
      <alignment horizontal="left" vertical="top" wrapText="1" indent="1"/>
    </xf>
    <xf numFmtId="0" fontId="50" fillId="0" borderId="31" xfId="0" applyFont="1" applyBorder="1" applyAlignment="1">
      <alignment horizontal="center" vertical="top" wrapText="1"/>
    </xf>
    <xf numFmtId="168" fontId="40" fillId="0" borderId="24" xfId="0" applyNumberFormat="1" applyFont="1" applyFill="1" applyBorder="1" applyAlignment="1">
      <alignment horizontal="center" vertical="top" wrapText="1"/>
    </xf>
    <xf numFmtId="3" fontId="50" fillId="35" borderId="25" xfId="0" applyNumberFormat="1" applyFont="1" applyFill="1" applyBorder="1" applyAlignment="1">
      <alignment horizontal="center" vertical="top" wrapText="1"/>
    </xf>
    <xf numFmtId="3" fontId="19" fillId="35" borderId="25" xfId="0" applyNumberFormat="1" applyFont="1" applyFill="1" applyBorder="1" applyAlignment="1">
      <alignment horizontal="left" vertical="top" wrapText="1" indent="1"/>
    </xf>
    <xf numFmtId="3" fontId="18" fillId="35" borderId="26" xfId="0" applyNumberFormat="1" applyFont="1" applyFill="1" applyBorder="1" applyAlignment="1">
      <alignment horizontal="left" vertical="top" wrapText="1" indent="1"/>
    </xf>
    <xf numFmtId="0" fontId="40" fillId="36" borderId="14" xfId="2" applyFont="1" applyFill="1" applyBorder="1" applyAlignment="1">
      <alignment vertical="top" wrapText="1"/>
    </xf>
    <xf numFmtId="0" fontId="18" fillId="0" borderId="28" xfId="1" applyFont="1" applyFill="1" applyBorder="1" applyAlignment="1">
      <alignment horizontal="left" vertical="top" wrapText="1" indent="1"/>
    </xf>
    <xf numFmtId="0" fontId="18" fillId="0" borderId="27" xfId="0" applyFont="1" applyFill="1" applyBorder="1" applyAlignment="1">
      <alignment vertical="top"/>
    </xf>
    <xf numFmtId="0" fontId="18" fillId="0" borderId="23" xfId="0" applyFont="1" applyFill="1" applyBorder="1" applyAlignment="1">
      <alignment vertical="top"/>
    </xf>
    <xf numFmtId="0" fontId="18" fillId="35" borderId="24" xfId="0" applyFont="1" applyFill="1" applyBorder="1" applyAlignment="1">
      <alignment horizontal="left" vertical="top" indent="1"/>
    </xf>
    <xf numFmtId="0" fontId="18" fillId="35" borderId="24" xfId="0" applyFont="1" applyFill="1" applyBorder="1" applyAlignment="1">
      <alignment horizontal="center" vertical="top"/>
    </xf>
    <xf numFmtId="0" fontId="60" fillId="35" borderId="24" xfId="0" applyFont="1" applyFill="1" applyBorder="1" applyAlignment="1">
      <alignment horizontal="center" vertical="top" wrapText="1"/>
    </xf>
    <xf numFmtId="0" fontId="18" fillId="35" borderId="28" xfId="0" applyFont="1" applyFill="1" applyBorder="1" applyAlignment="1">
      <alignment horizontal="left" wrapText="1"/>
    </xf>
    <xf numFmtId="3" fontId="40" fillId="35" borderId="28" xfId="0" applyNumberFormat="1" applyFont="1" applyFill="1" applyBorder="1" applyAlignment="1">
      <alignment horizontal="center" vertical="top" wrapText="1"/>
    </xf>
    <xf numFmtId="0" fontId="63" fillId="36" borderId="38" xfId="2" applyFont="1" applyFill="1" applyBorder="1" applyAlignment="1">
      <alignment vertical="center" wrapText="1"/>
    </xf>
    <xf numFmtId="0" fontId="18" fillId="0" borderId="29" xfId="0" applyFont="1" applyBorder="1" applyAlignment="1">
      <alignment horizontal="center" vertical="top" wrapText="1"/>
    </xf>
    <xf numFmtId="0" fontId="18" fillId="0" borderId="28" xfId="0" applyFont="1" applyBorder="1" applyAlignment="1">
      <alignment horizontal="center" vertical="top" wrapText="1"/>
    </xf>
    <xf numFmtId="0" fontId="18" fillId="0" borderId="27" xfId="0" applyFont="1" applyBorder="1" applyAlignment="1">
      <alignment horizontal="right" vertical="top" wrapText="1"/>
    </xf>
    <xf numFmtId="0" fontId="18" fillId="0" borderId="28" xfId="0" applyFont="1" applyBorder="1" applyAlignment="1">
      <alignment horizontal="right" vertical="top" wrapText="1"/>
    </xf>
    <xf numFmtId="0" fontId="18" fillId="0" borderId="24" xfId="1" applyFont="1" applyBorder="1" applyAlignment="1">
      <alignment horizontal="left" vertical="top" wrapText="1" indent="1"/>
    </xf>
    <xf numFmtId="0" fontId="18" fillId="35" borderId="25" xfId="1" applyFont="1" applyFill="1" applyBorder="1" applyAlignment="1">
      <alignment horizontal="left" vertical="top" wrapText="1" indent="1"/>
    </xf>
    <xf numFmtId="0" fontId="18" fillId="35" borderId="26" xfId="1" applyFont="1" applyFill="1" applyBorder="1" applyAlignment="1">
      <alignment horizontal="left" vertical="top" wrapText="1" indent="1"/>
    </xf>
    <xf numFmtId="3" fontId="40" fillId="35" borderId="26" xfId="0" applyNumberFormat="1" applyFont="1" applyFill="1" applyBorder="1" applyAlignment="1">
      <alignment horizontal="center" vertical="top" wrapText="1"/>
    </xf>
    <xf numFmtId="0" fontId="18" fillId="0" borderId="25" xfId="1" applyFont="1" applyBorder="1" applyAlignment="1">
      <alignment horizontal="left" vertical="top" wrapText="1" indent="1"/>
    </xf>
    <xf numFmtId="0" fontId="18" fillId="0" borderId="1" xfId="1" applyFont="1" applyBorder="1" applyAlignment="1">
      <alignment horizontal="left" vertical="top" wrapText="1" indent="1"/>
    </xf>
    <xf numFmtId="0" fontId="18" fillId="0" borderId="39" xfId="0" applyFont="1" applyBorder="1" applyAlignment="1">
      <alignment horizontal="left" vertical="top" indent="1"/>
    </xf>
    <xf numFmtId="0" fontId="18" fillId="35" borderId="29" xfId="0" applyFont="1" applyFill="1" applyBorder="1" applyAlignment="1">
      <alignment horizontal="right" vertical="top" wrapText="1"/>
    </xf>
    <xf numFmtId="0" fontId="18" fillId="35" borderId="28" xfId="0" applyFont="1" applyFill="1" applyBorder="1" applyAlignment="1">
      <alignment horizontal="right" vertical="top" wrapText="1"/>
    </xf>
    <xf numFmtId="0" fontId="18" fillId="0" borderId="25" xfId="0" applyFont="1" applyBorder="1" applyAlignment="1">
      <alignment horizontal="left" vertical="top" wrapText="1" indent="1"/>
    </xf>
    <xf numFmtId="0" fontId="18" fillId="0" borderId="24" xfId="0" applyFont="1" applyBorder="1" applyAlignment="1">
      <alignment horizontal="right" vertical="top" wrapText="1"/>
    </xf>
    <xf numFmtId="0" fontId="18" fillId="0" borderId="25" xfId="0" applyFont="1" applyBorder="1" applyAlignment="1">
      <alignment horizontal="right" vertical="top" wrapText="1"/>
    </xf>
    <xf numFmtId="0" fontId="18" fillId="35" borderId="25" xfId="0" applyFont="1" applyFill="1" applyBorder="1" applyAlignment="1">
      <alignment horizontal="right" vertical="top" wrapText="1"/>
    </xf>
    <xf numFmtId="0" fontId="18" fillId="35" borderId="26" xfId="0" applyFont="1" applyFill="1" applyBorder="1" applyAlignment="1">
      <alignment horizontal="right" vertical="top" wrapText="1"/>
    </xf>
    <xf numFmtId="0" fontId="18" fillId="0" borderId="25" xfId="0" applyFont="1" applyFill="1" applyBorder="1" applyAlignment="1">
      <alignment horizontal="left" vertical="top" indent="1"/>
    </xf>
    <xf numFmtId="0" fontId="18" fillId="35" borderId="25" xfId="0" applyFont="1" applyFill="1" applyBorder="1" applyAlignment="1">
      <alignment horizontal="left" vertical="top" indent="1"/>
    </xf>
    <xf numFmtId="0" fontId="18" fillId="0" borderId="26" xfId="0" applyFont="1" applyFill="1" applyBorder="1" applyAlignment="1">
      <alignment horizontal="left" vertical="top" indent="1"/>
    </xf>
    <xf numFmtId="0" fontId="18" fillId="35" borderId="26" xfId="0" applyFont="1" applyFill="1" applyBorder="1" applyAlignment="1">
      <alignment horizontal="left" vertical="top" wrapText="1" indent="1"/>
    </xf>
    <xf numFmtId="0" fontId="18" fillId="0" borderId="26" xfId="0" applyFont="1" applyBorder="1" applyAlignment="1">
      <alignment horizontal="right" vertical="top" wrapText="1"/>
    </xf>
    <xf numFmtId="0" fontId="39" fillId="34" borderId="1" xfId="0" applyFont="1" applyFill="1" applyBorder="1" applyAlignment="1">
      <alignment horizontal="center" vertical="center"/>
    </xf>
    <xf numFmtId="0" fontId="18" fillId="35" borderId="25" xfId="1" applyFont="1" applyFill="1" applyBorder="1" applyAlignment="1">
      <alignment horizontal="right" vertical="top"/>
    </xf>
    <xf numFmtId="3" fontId="18" fillId="35" borderId="28" xfId="0" applyNumberFormat="1" applyFont="1" applyFill="1" applyBorder="1" applyAlignment="1">
      <alignment horizontal="left" vertical="top" wrapText="1" indent="1"/>
    </xf>
    <xf numFmtId="0" fontId="18" fillId="35" borderId="25" xfId="0" applyFont="1" applyFill="1" applyBorder="1" applyAlignment="1">
      <alignment horizontal="left" vertical="top" wrapText="1" indent="1"/>
    </xf>
    <xf numFmtId="3" fontId="18" fillId="0" borderId="28" xfId="0" applyNumberFormat="1" applyFont="1" applyFill="1" applyBorder="1" applyAlignment="1">
      <alignment horizontal="left" vertical="top" wrapText="1" indent="1"/>
    </xf>
    <xf numFmtId="0" fontId="40" fillId="0" borderId="24" xfId="0" applyFont="1" applyFill="1" applyBorder="1" applyAlignment="1">
      <alignment horizontal="center" vertical="top" wrapText="1"/>
    </xf>
    <xf numFmtId="0" fontId="18" fillId="0" borderId="25" xfId="1" applyFont="1" applyFill="1" applyBorder="1" applyAlignment="1">
      <alignment horizontal="right" vertical="top"/>
    </xf>
    <xf numFmtId="3" fontId="60" fillId="35" borderId="26" xfId="0" applyNumberFormat="1" applyFont="1" applyFill="1" applyBorder="1" applyAlignment="1">
      <alignment horizontal="center" vertical="top" wrapText="1"/>
    </xf>
    <xf numFmtId="0" fontId="18" fillId="35" borderId="25" xfId="1" applyFont="1" applyFill="1" applyBorder="1" applyAlignment="1">
      <alignment horizontal="left" vertical="top" indent="1"/>
    </xf>
    <xf numFmtId="3" fontId="67" fillId="0" borderId="29" xfId="0" applyNumberFormat="1" applyFont="1" applyFill="1" applyBorder="1" applyAlignment="1">
      <alignment horizontal="center" vertical="top" wrapText="1"/>
    </xf>
    <xf numFmtId="3" fontId="40" fillId="35" borderId="25" xfId="0" applyNumberFormat="1" applyFont="1" applyFill="1" applyBorder="1" applyAlignment="1">
      <alignment horizontal="center" vertical="top" wrapText="1"/>
    </xf>
    <xf numFmtId="3" fontId="40" fillId="0" borderId="25" xfId="0" applyNumberFormat="1" applyFont="1" applyBorder="1" applyAlignment="1">
      <alignment horizontal="center" vertical="top" wrapText="1"/>
    </xf>
    <xf numFmtId="0" fontId="18" fillId="0" borderId="24" xfId="0" applyFont="1" applyFill="1" applyBorder="1" applyAlignment="1">
      <alignment horizontal="left" vertical="top" indent="1"/>
    </xf>
    <xf numFmtId="9" fontId="40" fillId="0" borderId="24" xfId="153" applyFont="1" applyFill="1" applyBorder="1" applyAlignment="1">
      <alignment horizontal="center" vertical="top" wrapText="1"/>
    </xf>
    <xf numFmtId="3" fontId="18" fillId="0" borderId="24" xfId="0" applyNumberFormat="1" applyFont="1" applyBorder="1" applyAlignment="1">
      <alignment horizontal="left" vertical="top" wrapText="1" indent="1"/>
    </xf>
    <xf numFmtId="3" fontId="18" fillId="35" borderId="22" xfId="0" applyNumberFormat="1" applyFont="1" applyFill="1" applyBorder="1" applyAlignment="1">
      <alignment horizontal="left" vertical="top" wrapText="1" indent="1"/>
    </xf>
    <xf numFmtId="0" fontId="19" fillId="35" borderId="29" xfId="0" applyFont="1" applyFill="1" applyBorder="1" applyAlignment="1">
      <alignment horizontal="left" vertical="top" wrapText="1" indent="1"/>
    </xf>
    <xf numFmtId="0" fontId="19" fillId="35" borderId="26" xfId="0" applyFont="1" applyFill="1" applyBorder="1" applyAlignment="1">
      <alignment horizontal="left" vertical="top" wrapText="1" indent="1"/>
    </xf>
    <xf numFmtId="0" fontId="62" fillId="0" borderId="30" xfId="0" applyFont="1" applyBorder="1" applyAlignment="1">
      <alignment vertical="center" wrapText="1"/>
    </xf>
    <xf numFmtId="3" fontId="40" fillId="0" borderId="0" xfId="0" applyNumberFormat="1" applyFont="1" applyAlignment="1">
      <alignment horizontal="left"/>
    </xf>
    <xf numFmtId="3" fontId="40" fillId="0" borderId="0" xfId="0" applyNumberFormat="1" applyFont="1" applyAlignment="1">
      <alignment horizontal="left" wrapText="1"/>
    </xf>
    <xf numFmtId="3" fontId="18" fillId="38" borderId="1" xfId="0" applyNumberFormat="1" applyFont="1" applyFill="1" applyBorder="1" applyAlignment="1">
      <alignment horizontal="left" vertical="top" wrapText="1" indent="1"/>
    </xf>
    <xf numFmtId="3" fontId="40" fillId="35" borderId="25" xfId="0" applyNumberFormat="1" applyFont="1" applyFill="1" applyBorder="1" applyAlignment="1">
      <alignment horizontal="center" vertical="top" wrapText="1"/>
    </xf>
    <xf numFmtId="3" fontId="67" fillId="0" borderId="29" xfId="0" applyNumberFormat="1" applyFont="1" applyFill="1" applyBorder="1" applyAlignment="1">
      <alignment horizontal="center" vertical="top" wrapText="1"/>
    </xf>
    <xf numFmtId="0" fontId="40" fillId="0" borderId="24" xfId="0" applyFont="1" applyFill="1" applyBorder="1" applyAlignment="1">
      <alignment horizontal="center" vertical="top" wrapText="1"/>
    </xf>
    <xf numFmtId="3" fontId="40" fillId="35" borderId="26" xfId="0" applyNumberFormat="1" applyFont="1" applyFill="1" applyBorder="1" applyAlignment="1">
      <alignment horizontal="center" vertical="top" wrapText="1"/>
    </xf>
    <xf numFmtId="9" fontId="40" fillId="0" borderId="24" xfId="153" applyFont="1" applyFill="1" applyBorder="1" applyAlignment="1">
      <alignment horizontal="center" vertical="top" wrapText="1"/>
    </xf>
    <xf numFmtId="3" fontId="40" fillId="0" borderId="24" xfId="3749" applyNumberFormat="1" applyFont="1" applyFill="1" applyBorder="1" applyAlignment="1">
      <alignment horizontal="center" vertical="top" wrapText="1"/>
    </xf>
    <xf numFmtId="3" fontId="40" fillId="35" borderId="25" xfId="0" applyNumberFormat="1" applyFont="1" applyFill="1" applyBorder="1" applyAlignment="1">
      <alignment horizontal="center" vertical="top" wrapText="1"/>
    </xf>
    <xf numFmtId="3" fontId="40" fillId="35" borderId="26" xfId="0" applyNumberFormat="1" applyFont="1" applyFill="1" applyBorder="1" applyAlignment="1">
      <alignment horizontal="center" vertical="top" wrapText="1"/>
    </xf>
    <xf numFmtId="0" fontId="18" fillId="0" borderId="1" xfId="1" applyFont="1" applyBorder="1" applyAlignment="1">
      <alignment horizontal="left" vertical="top" wrapText="1" indent="1"/>
    </xf>
    <xf numFmtId="0" fontId="18" fillId="0" borderId="24" xfId="0" applyFont="1" applyFill="1" applyBorder="1" applyAlignment="1">
      <alignment horizontal="left" vertical="top" indent="1"/>
    </xf>
    <xf numFmtId="0" fontId="18" fillId="35" borderId="26" xfId="1" applyFont="1" applyFill="1" applyBorder="1" applyAlignment="1">
      <alignment horizontal="left" vertical="top" wrapText="1" indent="1"/>
    </xf>
    <xf numFmtId="0" fontId="18" fillId="35" borderId="25" xfId="1" applyFont="1" applyFill="1" applyBorder="1" applyAlignment="1">
      <alignment horizontal="left" vertical="top" wrapText="1" indent="1"/>
    </xf>
    <xf numFmtId="0" fontId="18" fillId="0" borderId="25" xfId="1" applyFont="1" applyBorder="1" applyAlignment="1">
      <alignment horizontal="left" vertical="top" wrapText="1" indent="1"/>
    </xf>
    <xf numFmtId="0" fontId="18" fillId="0" borderId="25" xfId="0" applyFont="1" applyFill="1" applyBorder="1" applyAlignment="1">
      <alignment horizontal="left" vertical="top" indent="1"/>
    </xf>
    <xf numFmtId="0" fontId="18" fillId="35" borderId="25" xfId="0" applyFont="1" applyFill="1" applyBorder="1" applyAlignment="1">
      <alignment horizontal="left" vertical="top" indent="1"/>
    </xf>
    <xf numFmtId="0" fontId="18" fillId="0" borderId="25" xfId="0" applyFont="1" applyBorder="1" applyAlignment="1">
      <alignment horizontal="right" vertical="top" wrapText="1"/>
    </xf>
    <xf numFmtId="0" fontId="18" fillId="35" borderId="26" xfId="0" applyFont="1" applyFill="1" applyBorder="1" applyAlignment="1">
      <alignment horizontal="left" vertical="top" wrapText="1" indent="1"/>
    </xf>
    <xf numFmtId="0" fontId="18" fillId="35" borderId="25" xfId="0" applyFont="1" applyFill="1" applyBorder="1" applyAlignment="1">
      <alignment horizontal="left" vertical="top" wrapText="1" indent="1"/>
    </xf>
    <xf numFmtId="0" fontId="18" fillId="35" borderId="25" xfId="0" applyFont="1" applyFill="1" applyBorder="1" applyAlignment="1">
      <alignment horizontal="right" vertical="top" wrapText="1"/>
    </xf>
    <xf numFmtId="0" fontId="18" fillId="35" borderId="26" xfId="0" applyFont="1" applyFill="1" applyBorder="1" applyAlignment="1">
      <alignment horizontal="right" vertical="top" wrapText="1"/>
    </xf>
    <xf numFmtId="0" fontId="18" fillId="0" borderId="26" xfId="0" applyFont="1" applyBorder="1" applyAlignment="1">
      <alignment horizontal="right" vertical="top" wrapText="1"/>
    </xf>
    <xf numFmtId="0" fontId="18" fillId="35" borderId="25" xfId="1" applyFont="1" applyFill="1" applyBorder="1" applyAlignment="1">
      <alignment horizontal="left" vertical="top" indent="1"/>
    </xf>
    <xf numFmtId="3" fontId="40" fillId="35" borderId="25" xfId="0" applyNumberFormat="1" applyFont="1" applyFill="1" applyBorder="1" applyAlignment="1">
      <alignment horizontal="center" vertical="top" wrapText="1"/>
    </xf>
    <xf numFmtId="0" fontId="18" fillId="0" borderId="25" xfId="1" applyFont="1" applyFill="1" applyBorder="1" applyAlignment="1">
      <alignment horizontal="right" vertical="top"/>
    </xf>
    <xf numFmtId="0" fontId="18" fillId="0" borderId="28" xfId="0" applyFont="1" applyBorder="1" applyAlignment="1">
      <alignment horizontal="right" vertical="top" wrapText="1"/>
    </xf>
    <xf numFmtId="0" fontId="18" fillId="0" borderId="25" xfId="0" applyFont="1" applyBorder="1" applyAlignment="1">
      <alignment horizontal="left" vertical="top" wrapText="1" indent="1"/>
    </xf>
    <xf numFmtId="0" fontId="18" fillId="35" borderId="25" xfId="1" applyFont="1" applyFill="1" applyBorder="1" applyAlignment="1">
      <alignment horizontal="right" vertical="top"/>
    </xf>
    <xf numFmtId="0" fontId="39" fillId="34" borderId="1" xfId="0" applyFont="1" applyFill="1" applyBorder="1" applyAlignment="1">
      <alignment horizontal="center" vertical="center"/>
    </xf>
    <xf numFmtId="3" fontId="18" fillId="35" borderId="28" xfId="0" applyNumberFormat="1" applyFont="1" applyFill="1" applyBorder="1" applyAlignment="1">
      <alignment horizontal="left" vertical="top" wrapText="1" indent="1"/>
    </xf>
    <xf numFmtId="0" fontId="18" fillId="0" borderId="24" xfId="1" applyFont="1" applyBorder="1" applyAlignment="1">
      <alignment horizontal="left" vertical="top" wrapText="1" indent="1"/>
    </xf>
    <xf numFmtId="0" fontId="18" fillId="35" borderId="28" xfId="0" applyFont="1" applyFill="1" applyBorder="1" applyAlignment="1">
      <alignment horizontal="right" vertical="top" wrapText="1"/>
    </xf>
    <xf numFmtId="3" fontId="18" fillId="0" borderId="28" xfId="0" applyNumberFormat="1" applyFont="1" applyFill="1" applyBorder="1" applyAlignment="1">
      <alignment horizontal="left" vertical="top" wrapText="1" indent="1"/>
    </xf>
    <xf numFmtId="0" fontId="18" fillId="0" borderId="24" xfId="0" applyFont="1" applyBorder="1" applyAlignment="1">
      <alignment horizontal="right" vertical="top" wrapText="1"/>
    </xf>
    <xf numFmtId="0" fontId="18" fillId="0" borderId="27" xfId="0" applyFont="1" applyBorder="1" applyAlignment="1">
      <alignment horizontal="right" vertical="top" wrapText="1"/>
    </xf>
    <xf numFmtId="0" fontId="18" fillId="0" borderId="26" xfId="0" applyFont="1" applyFill="1" applyBorder="1" applyAlignment="1">
      <alignment horizontal="left" vertical="top" indent="1"/>
    </xf>
    <xf numFmtId="3" fontId="40" fillId="35" borderId="26" xfId="0" applyNumberFormat="1" applyFont="1" applyFill="1" applyBorder="1" applyAlignment="1">
      <alignment horizontal="center" vertical="top" wrapText="1"/>
    </xf>
    <xf numFmtId="0" fontId="18" fillId="0" borderId="39" xfId="0" applyFont="1" applyBorder="1" applyAlignment="1">
      <alignment horizontal="left" vertical="top" indent="1"/>
    </xf>
    <xf numFmtId="0" fontId="18" fillId="35" borderId="29" xfId="0" applyFont="1" applyFill="1" applyBorder="1" applyAlignment="1">
      <alignment horizontal="right" vertical="top" wrapText="1"/>
    </xf>
    <xf numFmtId="0" fontId="18" fillId="0" borderId="29" xfId="0" applyFont="1" applyBorder="1" applyAlignment="1">
      <alignment horizontal="center" vertical="top" wrapText="1"/>
    </xf>
    <xf numFmtId="0" fontId="18" fillId="0" borderId="28" xfId="0" applyFont="1" applyBorder="1" applyAlignment="1">
      <alignment horizontal="center" vertical="top" wrapText="1"/>
    </xf>
    <xf numFmtId="3" fontId="60" fillId="35" borderId="26" xfId="0" applyNumberFormat="1" applyFont="1" applyFill="1" applyBorder="1" applyAlignment="1">
      <alignment horizontal="center" vertical="top" wrapText="1"/>
    </xf>
    <xf numFmtId="0" fontId="51" fillId="0" borderId="15" xfId="0" applyFont="1" applyBorder="1" applyAlignment="1">
      <alignment horizontal="left" vertical="center" wrapText="1"/>
    </xf>
    <xf numFmtId="0" fontId="54" fillId="0" borderId="0" xfId="3748"/>
    <xf numFmtId="0" fontId="18" fillId="35" borderId="25" xfId="0" applyFont="1" applyFill="1" applyBorder="1" applyAlignment="1">
      <alignment horizontal="left" vertical="top" wrapText="1" indent="1"/>
    </xf>
    <xf numFmtId="43" fontId="0" fillId="0" borderId="0" xfId="3749" applyFont="1"/>
    <xf numFmtId="43" fontId="18" fillId="0" borderId="0" xfId="3749" applyFont="1"/>
    <xf numFmtId="0" fontId="18" fillId="0" borderId="1" xfId="1" applyFont="1" applyBorder="1" applyAlignment="1">
      <alignment horizontal="left" vertical="top" wrapText="1" indent="1"/>
    </xf>
    <xf numFmtId="0" fontId="18" fillId="0" borderId="24" xfId="0" applyFont="1" applyFill="1" applyBorder="1" applyAlignment="1">
      <alignment horizontal="left" vertical="top" indent="1"/>
    </xf>
    <xf numFmtId="0" fontId="18" fillId="35" borderId="26" xfId="1" applyFont="1" applyFill="1" applyBorder="1" applyAlignment="1">
      <alignment horizontal="left" vertical="top" wrapText="1" indent="1"/>
    </xf>
    <xf numFmtId="0" fontId="18" fillId="35" borderId="25" xfId="1" applyFont="1" applyFill="1" applyBorder="1" applyAlignment="1">
      <alignment horizontal="left" vertical="top" wrapText="1" indent="1"/>
    </xf>
    <xf numFmtId="0" fontId="18" fillId="0" borderId="25" xfId="1" applyFont="1" applyBorder="1" applyAlignment="1">
      <alignment horizontal="left" vertical="top" wrapText="1" indent="1"/>
    </xf>
    <xf numFmtId="0" fontId="18" fillId="0" borderId="25" xfId="0" applyFont="1" applyFill="1" applyBorder="1" applyAlignment="1">
      <alignment horizontal="left" vertical="top" indent="1"/>
    </xf>
    <xf numFmtId="0" fontId="18" fillId="35" borderId="25" xfId="0" applyFont="1" applyFill="1" applyBorder="1" applyAlignment="1">
      <alignment horizontal="left" vertical="top" indent="1"/>
    </xf>
    <xf numFmtId="0" fontId="18" fillId="0" borderId="25" xfId="0" applyFont="1" applyBorder="1" applyAlignment="1">
      <alignment horizontal="right" vertical="top" wrapText="1"/>
    </xf>
    <xf numFmtId="0" fontId="18" fillId="35" borderId="26" xfId="0" applyFont="1" applyFill="1" applyBorder="1" applyAlignment="1">
      <alignment horizontal="left" vertical="top" wrapText="1" indent="1"/>
    </xf>
    <xf numFmtId="0" fontId="18" fillId="35" borderId="25" xfId="0" applyFont="1" applyFill="1" applyBorder="1" applyAlignment="1">
      <alignment horizontal="left" vertical="top" wrapText="1" indent="1"/>
    </xf>
    <xf numFmtId="0" fontId="18" fillId="35" borderId="25" xfId="0" applyFont="1" applyFill="1" applyBorder="1" applyAlignment="1">
      <alignment horizontal="right" vertical="top" wrapText="1"/>
    </xf>
    <xf numFmtId="0" fontId="18" fillId="35" borderId="26" xfId="0" applyFont="1" applyFill="1" applyBorder="1" applyAlignment="1">
      <alignment horizontal="right" vertical="top" wrapText="1"/>
    </xf>
    <xf numFmtId="0" fontId="18" fillId="0" borderId="26" xfId="0" applyFont="1" applyBorder="1" applyAlignment="1">
      <alignment horizontal="right" vertical="top" wrapText="1"/>
    </xf>
    <xf numFmtId="0" fontId="18" fillId="35" borderId="25" xfId="1" applyFont="1" applyFill="1" applyBorder="1" applyAlignment="1">
      <alignment horizontal="left" vertical="top" indent="1"/>
    </xf>
    <xf numFmtId="3" fontId="40" fillId="35" borderId="25" xfId="0" applyNumberFormat="1" applyFont="1" applyFill="1" applyBorder="1" applyAlignment="1">
      <alignment horizontal="center" vertical="top" wrapText="1"/>
    </xf>
    <xf numFmtId="0" fontId="18" fillId="0" borderId="25" xfId="1" applyFont="1" applyFill="1" applyBorder="1" applyAlignment="1">
      <alignment horizontal="right" vertical="top"/>
    </xf>
    <xf numFmtId="0" fontId="18" fillId="0" borderId="28" xfId="0" applyFont="1" applyBorder="1" applyAlignment="1">
      <alignment horizontal="right" vertical="top" wrapText="1"/>
    </xf>
    <xf numFmtId="0" fontId="18" fillId="0" borderId="25" xfId="0" applyFont="1" applyBorder="1" applyAlignment="1">
      <alignment horizontal="left" vertical="top" wrapText="1" indent="1"/>
    </xf>
    <xf numFmtId="0" fontId="18" fillId="35" borderId="25" xfId="1" applyFont="1" applyFill="1" applyBorder="1" applyAlignment="1">
      <alignment horizontal="right" vertical="top"/>
    </xf>
    <xf numFmtId="0" fontId="39" fillId="34" borderId="1" xfId="0" applyFont="1" applyFill="1" applyBorder="1" applyAlignment="1">
      <alignment horizontal="center" vertical="center"/>
    </xf>
    <xf numFmtId="3" fontId="18" fillId="35" borderId="28" xfId="0" applyNumberFormat="1" applyFont="1" applyFill="1" applyBorder="1" applyAlignment="1">
      <alignment horizontal="left" vertical="top" wrapText="1" indent="1"/>
    </xf>
    <xf numFmtId="0" fontId="18" fillId="0" borderId="24" xfId="1" applyFont="1" applyBorder="1" applyAlignment="1">
      <alignment horizontal="left" vertical="top" wrapText="1" indent="1"/>
    </xf>
    <xf numFmtId="0" fontId="18" fillId="35" borderId="28" xfId="0" applyFont="1" applyFill="1" applyBorder="1" applyAlignment="1">
      <alignment horizontal="right" vertical="top" wrapText="1"/>
    </xf>
    <xf numFmtId="3" fontId="18" fillId="0" borderId="28" xfId="0" applyNumberFormat="1" applyFont="1" applyFill="1" applyBorder="1" applyAlignment="1">
      <alignment horizontal="left" vertical="top" wrapText="1" indent="1"/>
    </xf>
    <xf numFmtId="0" fontId="18" fillId="0" borderId="24" xfId="0" applyFont="1" applyBorder="1" applyAlignment="1">
      <alignment horizontal="right" vertical="top" wrapText="1"/>
    </xf>
    <xf numFmtId="0" fontId="18" fillId="0" borderId="27" xfId="0" applyFont="1" applyBorder="1" applyAlignment="1">
      <alignment horizontal="right" vertical="top" wrapText="1"/>
    </xf>
    <xf numFmtId="0" fontId="18" fillId="0" borderId="26" xfId="0" applyFont="1" applyFill="1" applyBorder="1" applyAlignment="1">
      <alignment horizontal="left" vertical="top" indent="1"/>
    </xf>
    <xf numFmtId="3" fontId="40" fillId="35" borderId="26" xfId="0" applyNumberFormat="1" applyFont="1" applyFill="1" applyBorder="1" applyAlignment="1">
      <alignment horizontal="center" vertical="top" wrapText="1"/>
    </xf>
    <xf numFmtId="0" fontId="18" fillId="0" borderId="39" xfId="0" applyFont="1" applyBorder="1" applyAlignment="1">
      <alignment horizontal="left" vertical="top" indent="1"/>
    </xf>
    <xf numFmtId="0" fontId="18" fillId="35" borderId="29" xfId="0" applyFont="1" applyFill="1" applyBorder="1" applyAlignment="1">
      <alignment horizontal="right" vertical="top" wrapText="1"/>
    </xf>
    <xf numFmtId="0" fontId="18" fillId="0" borderId="29" xfId="0" applyFont="1" applyBorder="1" applyAlignment="1">
      <alignment horizontal="center" vertical="top" wrapText="1"/>
    </xf>
    <xf numFmtId="0" fontId="18" fillId="0" borderId="28" xfId="0" applyFont="1" applyBorder="1" applyAlignment="1">
      <alignment horizontal="center" vertical="top" wrapText="1"/>
    </xf>
    <xf numFmtId="3" fontId="60" fillId="35" borderId="26" xfId="0" applyNumberFormat="1" applyFont="1" applyFill="1" applyBorder="1" applyAlignment="1">
      <alignment horizontal="center" vertical="top" wrapText="1"/>
    </xf>
    <xf numFmtId="3" fontId="40" fillId="35" borderId="25" xfId="0" applyNumberFormat="1" applyFont="1" applyFill="1" applyBorder="1" applyAlignment="1">
      <alignment horizontal="center" vertical="top" wrapText="1"/>
    </xf>
    <xf numFmtId="3" fontId="67" fillId="0" borderId="29" xfId="0" applyNumberFormat="1" applyFont="1" applyFill="1" applyBorder="1" applyAlignment="1">
      <alignment horizontal="center" vertical="top" wrapText="1"/>
    </xf>
    <xf numFmtId="0" fontId="40" fillId="0" borderId="24" xfId="0" applyFont="1" applyFill="1" applyBorder="1" applyAlignment="1">
      <alignment horizontal="center" vertical="top" wrapText="1"/>
    </xf>
    <xf numFmtId="3" fontId="40" fillId="35" borderId="26" xfId="0" applyNumberFormat="1" applyFont="1" applyFill="1" applyBorder="1" applyAlignment="1">
      <alignment horizontal="center" vertical="top" wrapText="1"/>
    </xf>
    <xf numFmtId="9" fontId="40" fillId="0" borderId="24" xfId="153" applyFont="1" applyFill="1" applyBorder="1" applyAlignment="1">
      <alignment horizontal="center" vertical="top" wrapText="1"/>
    </xf>
    <xf numFmtId="0" fontId="18" fillId="0" borderId="24" xfId="1" applyFont="1" applyBorder="1" applyAlignment="1">
      <alignment horizontal="left" vertical="top" wrapText="1" indent="1"/>
    </xf>
    <xf numFmtId="0" fontId="18" fillId="35" borderId="25" xfId="1" applyFont="1" applyFill="1" applyBorder="1" applyAlignment="1">
      <alignment horizontal="left" vertical="top" wrapText="1" indent="1"/>
    </xf>
    <xf numFmtId="0" fontId="18" fillId="0" borderId="29" xfId="0" applyFont="1" applyBorder="1" applyAlignment="1">
      <alignment horizontal="center" vertical="top" wrapText="1"/>
    </xf>
    <xf numFmtId="0" fontId="18" fillId="0" borderId="28" xfId="0" applyFont="1" applyBorder="1" applyAlignment="1">
      <alignment horizontal="center" vertical="top" wrapText="1"/>
    </xf>
    <xf numFmtId="0" fontId="18" fillId="0" borderId="27" xfId="0" applyFont="1" applyBorder="1" applyAlignment="1">
      <alignment horizontal="right" vertical="top" wrapText="1"/>
    </xf>
    <xf numFmtId="0" fontId="18" fillId="0" borderId="28" xfId="0" applyFont="1" applyBorder="1" applyAlignment="1">
      <alignment horizontal="right" vertical="top" wrapText="1"/>
    </xf>
    <xf numFmtId="0" fontId="18" fillId="35" borderId="26" xfId="1" applyFont="1" applyFill="1" applyBorder="1" applyAlignment="1">
      <alignment horizontal="left" vertical="top" wrapText="1" indent="1"/>
    </xf>
    <xf numFmtId="0" fontId="18" fillId="0" borderId="25" xfId="1" applyFont="1" applyBorder="1" applyAlignment="1">
      <alignment horizontal="left" vertical="top" wrapText="1" indent="1"/>
    </xf>
    <xf numFmtId="3" fontId="60" fillId="35" borderId="26" xfId="0" applyNumberFormat="1" applyFont="1" applyFill="1" applyBorder="1" applyAlignment="1">
      <alignment horizontal="center" vertical="top" wrapText="1"/>
    </xf>
    <xf numFmtId="0" fontId="18" fillId="0" borderId="39" xfId="0" applyFont="1" applyBorder="1" applyAlignment="1">
      <alignment horizontal="left" vertical="top" indent="1"/>
    </xf>
    <xf numFmtId="0" fontId="18" fillId="35" borderId="29" xfId="0" applyFont="1" applyFill="1" applyBorder="1" applyAlignment="1">
      <alignment horizontal="right" vertical="top" wrapText="1"/>
    </xf>
    <xf numFmtId="0" fontId="18" fillId="35" borderId="28" xfId="0" applyFont="1" applyFill="1" applyBorder="1" applyAlignment="1">
      <alignment horizontal="right" vertical="top" wrapText="1"/>
    </xf>
    <xf numFmtId="0" fontId="18" fillId="0" borderId="24" xfId="0" applyFont="1" applyBorder="1" applyAlignment="1">
      <alignment horizontal="right" vertical="top" wrapText="1"/>
    </xf>
    <xf numFmtId="0" fontId="18" fillId="0" borderId="25" xfId="0" applyFont="1" applyBorder="1" applyAlignment="1">
      <alignment horizontal="right" vertical="top" wrapText="1"/>
    </xf>
    <xf numFmtId="0" fontId="18" fillId="35" borderId="25" xfId="1" applyFont="1" applyFill="1" applyBorder="1" applyAlignment="1">
      <alignment horizontal="left" vertical="top" indent="1"/>
    </xf>
    <xf numFmtId="3" fontId="40" fillId="35" borderId="26" xfId="0" applyNumberFormat="1" applyFont="1" applyFill="1" applyBorder="1" applyAlignment="1">
      <alignment horizontal="center" vertical="top" wrapText="1"/>
    </xf>
    <xf numFmtId="0" fontId="18" fillId="35" borderId="25" xfId="0" applyFont="1" applyFill="1" applyBorder="1" applyAlignment="1">
      <alignment horizontal="right" vertical="top" wrapText="1"/>
    </xf>
    <xf numFmtId="0" fontId="18" fillId="35" borderId="26" xfId="0" applyFont="1" applyFill="1" applyBorder="1" applyAlignment="1">
      <alignment horizontal="right" vertical="top" wrapText="1"/>
    </xf>
    <xf numFmtId="0" fontId="18" fillId="0" borderId="25" xfId="0" applyFont="1" applyBorder="1" applyAlignment="1">
      <alignment horizontal="left" vertical="top" wrapText="1" indent="1"/>
    </xf>
    <xf numFmtId="0" fontId="18" fillId="0" borderId="25" xfId="0" applyFont="1" applyFill="1" applyBorder="1" applyAlignment="1">
      <alignment horizontal="left" vertical="top" indent="1"/>
    </xf>
    <xf numFmtId="0" fontId="18" fillId="35" borderId="25" xfId="0" applyFont="1" applyFill="1" applyBorder="1" applyAlignment="1">
      <alignment horizontal="left" vertical="top" indent="1"/>
    </xf>
    <xf numFmtId="0" fontId="18" fillId="0" borderId="26" xfId="0" applyFont="1" applyFill="1" applyBorder="1" applyAlignment="1">
      <alignment horizontal="left" vertical="top" indent="1"/>
    </xf>
    <xf numFmtId="0" fontId="18" fillId="35" borderId="26" xfId="0" applyFont="1" applyFill="1" applyBorder="1" applyAlignment="1">
      <alignment horizontal="left" vertical="top" wrapText="1" indent="1"/>
    </xf>
    <xf numFmtId="0" fontId="18" fillId="0" borderId="1" xfId="1" applyFont="1" applyBorder="1" applyAlignment="1">
      <alignment horizontal="left" vertical="top" wrapText="1" indent="1"/>
    </xf>
    <xf numFmtId="0" fontId="18" fillId="0" borderId="26" xfId="0" applyFont="1" applyBorder="1" applyAlignment="1">
      <alignment horizontal="right" vertical="top" wrapText="1"/>
    </xf>
    <xf numFmtId="0" fontId="39" fillId="34" borderId="1" xfId="0" applyFont="1" applyFill="1" applyBorder="1" applyAlignment="1">
      <alignment horizontal="center" vertical="center"/>
    </xf>
    <xf numFmtId="0" fontId="18" fillId="35" borderId="25" xfId="1" applyFont="1" applyFill="1" applyBorder="1" applyAlignment="1">
      <alignment horizontal="right" vertical="top"/>
    </xf>
    <xf numFmtId="3" fontId="18" fillId="35" borderId="28" xfId="0" applyNumberFormat="1" applyFont="1" applyFill="1" applyBorder="1" applyAlignment="1">
      <alignment horizontal="left" vertical="top" wrapText="1" indent="1"/>
    </xf>
    <xf numFmtId="0" fontId="18" fillId="35" borderId="25" xfId="0" applyFont="1" applyFill="1" applyBorder="1" applyAlignment="1">
      <alignment horizontal="left" vertical="top" wrapText="1" indent="1"/>
    </xf>
    <xf numFmtId="3" fontId="18" fillId="0" borderId="28" xfId="0" applyNumberFormat="1" applyFont="1" applyFill="1" applyBorder="1" applyAlignment="1">
      <alignment horizontal="left" vertical="top" wrapText="1" indent="1"/>
    </xf>
    <xf numFmtId="0" fontId="18" fillId="0" borderId="25" xfId="1" applyFont="1" applyFill="1" applyBorder="1" applyAlignment="1">
      <alignment horizontal="right" vertical="top"/>
    </xf>
    <xf numFmtId="3" fontId="40" fillId="35" borderId="25" xfId="0" applyNumberFormat="1" applyFont="1" applyFill="1" applyBorder="1" applyAlignment="1">
      <alignment horizontal="center" vertical="top" wrapText="1"/>
    </xf>
    <xf numFmtId="0" fontId="18" fillId="0" borderId="24" xfId="0" applyFont="1" applyFill="1" applyBorder="1" applyAlignment="1">
      <alignment horizontal="left" vertical="top" indent="1"/>
    </xf>
    <xf numFmtId="9" fontId="40" fillId="0" borderId="24" xfId="0" applyNumberFormat="1" applyFont="1" applyFill="1" applyBorder="1" applyAlignment="1">
      <alignment horizontal="center" vertical="top" wrapText="1"/>
    </xf>
    <xf numFmtId="3" fontId="40" fillId="37" borderId="24" xfId="0" quotePrefix="1" applyNumberFormat="1" applyFont="1" applyFill="1" applyBorder="1" applyAlignment="1">
      <alignment horizontal="center" vertical="top" wrapText="1"/>
    </xf>
    <xf numFmtId="3" fontId="40" fillId="37" borderId="24" xfId="0" applyNumberFormat="1" applyFont="1" applyFill="1" applyBorder="1" applyAlignment="1">
      <alignment horizontal="center" vertical="top" wrapText="1"/>
    </xf>
    <xf numFmtId="3" fontId="40" fillId="37" borderId="25" xfId="0" quotePrefix="1" applyNumberFormat="1" applyFont="1" applyFill="1" applyBorder="1" applyAlignment="1">
      <alignment horizontal="center" vertical="top" wrapText="1"/>
    </xf>
    <xf numFmtId="3" fontId="40" fillId="37" borderId="25" xfId="0" applyNumberFormat="1" applyFont="1" applyFill="1" applyBorder="1" applyAlignment="1">
      <alignment horizontal="center" vertical="top" wrapText="1"/>
    </xf>
    <xf numFmtId="3" fontId="40" fillId="37" borderId="26" xfId="0" applyNumberFormat="1" applyFont="1" applyFill="1" applyBorder="1" applyAlignment="1">
      <alignment horizontal="center" vertical="top" wrapText="1"/>
    </xf>
    <xf numFmtId="3" fontId="40" fillId="37" borderId="1" xfId="0" applyNumberFormat="1" applyFont="1" applyFill="1" applyBorder="1" applyAlignment="1">
      <alignment horizontal="center" vertical="top" wrapText="1"/>
    </xf>
    <xf numFmtId="9" fontId="40" fillId="37" borderId="24" xfId="153" applyFont="1" applyFill="1" applyBorder="1" applyAlignment="1">
      <alignment horizontal="center" vertical="top" wrapText="1"/>
    </xf>
    <xf numFmtId="9" fontId="40" fillId="37" borderId="26" xfId="153" applyFont="1" applyFill="1" applyBorder="1" applyAlignment="1">
      <alignment horizontal="center" vertical="top" wrapText="1"/>
    </xf>
    <xf numFmtId="0" fontId="40" fillId="37" borderId="25" xfId="0" applyFont="1" applyFill="1" applyBorder="1" applyAlignment="1">
      <alignment horizontal="center" vertical="top" wrapText="1"/>
    </xf>
    <xf numFmtId="9" fontId="40" fillId="37" borderId="25" xfId="153" applyFont="1" applyFill="1" applyBorder="1" applyAlignment="1">
      <alignment horizontal="center" vertical="top" wrapText="1"/>
    </xf>
    <xf numFmtId="9" fontId="40" fillId="37" borderId="25" xfId="0" applyNumberFormat="1" applyFont="1" applyFill="1" applyBorder="1" applyAlignment="1">
      <alignment horizontal="center" vertical="top" wrapText="1"/>
    </xf>
    <xf numFmtId="9" fontId="40" fillId="37" borderId="26" xfId="0" applyNumberFormat="1" applyFont="1" applyFill="1" applyBorder="1" applyAlignment="1">
      <alignment horizontal="center" vertical="top" wrapText="1"/>
    </xf>
    <xf numFmtId="0" fontId="40" fillId="37" borderId="26" xfId="0" applyFont="1" applyFill="1" applyBorder="1" applyAlignment="1">
      <alignment horizontal="center" vertical="top" wrapText="1"/>
    </xf>
    <xf numFmtId="0" fontId="40" fillId="37" borderId="24" xfId="0" applyFont="1" applyFill="1" applyBorder="1" applyAlignment="1">
      <alignment horizontal="center" vertical="top" wrapText="1"/>
    </xf>
    <xf numFmtId="167" fontId="40" fillId="37" borderId="1" xfId="153" applyNumberFormat="1" applyFont="1" applyFill="1" applyBorder="1" applyAlignment="1">
      <alignment horizontal="center" vertical="top" wrapText="1"/>
    </xf>
    <xf numFmtId="3" fontId="40" fillId="37" borderId="28" xfId="0" applyNumberFormat="1" applyFont="1" applyFill="1" applyBorder="1" applyAlignment="1">
      <alignment horizontal="center" vertical="top" wrapText="1"/>
    </xf>
    <xf numFmtId="3" fontId="40" fillId="37" borderId="25" xfId="153" applyNumberFormat="1" applyFont="1" applyFill="1" applyBorder="1" applyAlignment="1">
      <alignment horizontal="center" vertical="top" wrapText="1"/>
    </xf>
    <xf numFmtId="9" fontId="40" fillId="37" borderId="25" xfId="153" applyNumberFormat="1" applyFont="1" applyFill="1" applyBorder="1" applyAlignment="1">
      <alignment horizontal="center" vertical="top" wrapText="1"/>
    </xf>
    <xf numFmtId="9" fontId="40" fillId="37" borderId="24" xfId="153" applyNumberFormat="1" applyFont="1" applyFill="1" applyBorder="1" applyAlignment="1">
      <alignment horizontal="center" vertical="top" wrapText="1"/>
    </xf>
    <xf numFmtId="9" fontId="40" fillId="37" borderId="24" xfId="0" applyNumberFormat="1" applyFont="1" applyFill="1" applyBorder="1" applyAlignment="1">
      <alignment horizontal="center" vertical="top" wrapText="1"/>
    </xf>
    <xf numFmtId="3" fontId="59" fillId="37" borderId="25" xfId="0" applyNumberFormat="1" applyFont="1" applyFill="1" applyBorder="1" applyAlignment="1">
      <alignment horizontal="center" vertical="top" wrapText="1"/>
    </xf>
    <xf numFmtId="3" fontId="67" fillId="37" borderId="29" xfId="0" applyNumberFormat="1" applyFont="1" applyFill="1" applyBorder="1" applyAlignment="1">
      <alignment horizontal="center" vertical="top" wrapText="1"/>
    </xf>
    <xf numFmtId="0" fontId="59" fillId="37" borderId="24" xfId="0" applyFont="1" applyFill="1" applyBorder="1" applyAlignment="1">
      <alignment horizontal="center" vertical="top" wrapText="1"/>
    </xf>
    <xf numFmtId="167" fontId="59" fillId="37" borderId="25" xfId="0" applyNumberFormat="1" applyFont="1" applyFill="1" applyBorder="1" applyAlignment="1">
      <alignment horizontal="center" vertical="top" wrapText="1"/>
    </xf>
    <xf numFmtId="3" fontId="40" fillId="37" borderId="24" xfId="3749" applyNumberFormat="1" applyFont="1" applyFill="1" applyBorder="1" applyAlignment="1">
      <alignment horizontal="center" vertical="top" wrapText="1"/>
    </xf>
    <xf numFmtId="3" fontId="40" fillId="37" borderId="25" xfId="3749" applyNumberFormat="1" applyFont="1" applyFill="1" applyBorder="1" applyAlignment="1">
      <alignment horizontal="center" vertical="top" wrapText="1"/>
    </xf>
    <xf numFmtId="0" fontId="67" fillId="37" borderId="1" xfId="0" applyFont="1" applyFill="1" applyBorder="1" applyAlignment="1">
      <alignment horizontal="center" vertical="top" wrapText="1"/>
    </xf>
    <xf numFmtId="168" fontId="40" fillId="37" borderId="24" xfId="0" applyNumberFormat="1" applyFont="1" applyFill="1" applyBorder="1" applyAlignment="1">
      <alignment horizontal="center" vertical="top" wrapText="1"/>
    </xf>
    <xf numFmtId="0" fontId="18" fillId="0" borderId="24" xfId="1" applyFont="1" applyBorder="1" applyAlignment="1">
      <alignment horizontal="left" vertical="top" wrapText="1" indent="1"/>
    </xf>
    <xf numFmtId="0" fontId="18" fillId="35" borderId="25" xfId="1" applyFont="1" applyFill="1" applyBorder="1" applyAlignment="1">
      <alignment horizontal="left" vertical="top" wrapText="1" indent="1"/>
    </xf>
    <xf numFmtId="0" fontId="18" fillId="0" borderId="29" xfId="0" applyFont="1" applyBorder="1" applyAlignment="1">
      <alignment horizontal="center" vertical="top" wrapText="1"/>
    </xf>
    <xf numFmtId="0" fontId="18" fillId="0" borderId="28" xfId="0" applyFont="1" applyBorder="1" applyAlignment="1">
      <alignment horizontal="center" vertical="top" wrapText="1"/>
    </xf>
    <xf numFmtId="0" fontId="18" fillId="0" borderId="27" xfId="0" applyFont="1" applyBorder="1" applyAlignment="1">
      <alignment horizontal="right" vertical="top" wrapText="1"/>
    </xf>
    <xf numFmtId="0" fontId="18" fillId="0" borderId="28" xfId="0" applyFont="1" applyBorder="1" applyAlignment="1">
      <alignment horizontal="right" vertical="top" wrapText="1"/>
    </xf>
    <xf numFmtId="0" fontId="18" fillId="35" borderId="26" xfId="1" applyFont="1" applyFill="1" applyBorder="1" applyAlignment="1">
      <alignment horizontal="left" vertical="top" wrapText="1" indent="1"/>
    </xf>
    <xf numFmtId="0" fontId="18" fillId="0" borderId="25" xfId="1" applyFont="1" applyBorder="1" applyAlignment="1">
      <alignment horizontal="left" vertical="top" wrapText="1" indent="1"/>
    </xf>
    <xf numFmtId="3" fontId="60" fillId="35" borderId="26" xfId="0" applyNumberFormat="1" applyFont="1" applyFill="1" applyBorder="1" applyAlignment="1">
      <alignment horizontal="center" vertical="top" wrapText="1"/>
    </xf>
    <xf numFmtId="0" fontId="18" fillId="0" borderId="39" xfId="0" applyFont="1" applyBorder="1" applyAlignment="1">
      <alignment horizontal="left" vertical="top" indent="1"/>
    </xf>
    <xf numFmtId="0" fontId="18" fillId="35" borderId="29" xfId="0" applyFont="1" applyFill="1" applyBorder="1" applyAlignment="1">
      <alignment horizontal="right" vertical="top" wrapText="1"/>
    </xf>
    <xf numFmtId="0" fontId="18" fillId="35" borderId="28" xfId="0" applyFont="1" applyFill="1" applyBorder="1" applyAlignment="1">
      <alignment horizontal="right" vertical="top" wrapText="1"/>
    </xf>
    <xf numFmtId="0" fontId="18" fillId="0" borderId="24" xfId="0" applyFont="1" applyBorder="1" applyAlignment="1">
      <alignment horizontal="right" vertical="top" wrapText="1"/>
    </xf>
    <xf numFmtId="0" fontId="18" fillId="0" borderId="25" xfId="0" applyFont="1" applyBorder="1" applyAlignment="1">
      <alignment horizontal="right" vertical="top" wrapText="1"/>
    </xf>
    <xf numFmtId="0" fontId="18" fillId="35" borderId="25" xfId="1" applyFont="1" applyFill="1" applyBorder="1" applyAlignment="1">
      <alignment horizontal="left" vertical="top" indent="1"/>
    </xf>
    <xf numFmtId="3" fontId="40" fillId="35" borderId="26" xfId="0" applyNumberFormat="1" applyFont="1" applyFill="1" applyBorder="1" applyAlignment="1">
      <alignment horizontal="center" vertical="top" wrapText="1"/>
    </xf>
    <xf numFmtId="0" fontId="18" fillId="35" borderId="25" xfId="0" applyFont="1" applyFill="1" applyBorder="1" applyAlignment="1">
      <alignment horizontal="right" vertical="top" wrapText="1"/>
    </xf>
    <xf numFmtId="0" fontId="18" fillId="35" borderId="26" xfId="0" applyFont="1" applyFill="1" applyBorder="1" applyAlignment="1">
      <alignment horizontal="right" vertical="top" wrapText="1"/>
    </xf>
    <xf numFmtId="0" fontId="18" fillId="0" borderId="25" xfId="0" applyFont="1" applyBorder="1" applyAlignment="1">
      <alignment horizontal="left" vertical="top" wrapText="1" indent="1"/>
    </xf>
    <xf numFmtId="0" fontId="18" fillId="0" borderId="25" xfId="0" applyFont="1" applyFill="1" applyBorder="1" applyAlignment="1">
      <alignment horizontal="left" vertical="top" indent="1"/>
    </xf>
    <xf numFmtId="0" fontId="18" fillId="35" borderId="25" xfId="0" applyFont="1" applyFill="1" applyBorder="1" applyAlignment="1">
      <alignment horizontal="left" vertical="top" indent="1"/>
    </xf>
    <xf numFmtId="0" fontId="18" fillId="0" borderId="26" xfId="0" applyFont="1" applyFill="1" applyBorder="1" applyAlignment="1">
      <alignment horizontal="left" vertical="top" indent="1"/>
    </xf>
    <xf numFmtId="0" fontId="18" fillId="35" borderId="26" xfId="0" applyFont="1" applyFill="1" applyBorder="1" applyAlignment="1">
      <alignment horizontal="left" vertical="top" wrapText="1" indent="1"/>
    </xf>
    <xf numFmtId="0" fontId="18" fillId="0" borderId="1" xfId="1" applyFont="1" applyBorder="1" applyAlignment="1">
      <alignment horizontal="left" vertical="top" wrapText="1" indent="1"/>
    </xf>
    <xf numFmtId="0" fontId="18" fillId="0" borderId="26" xfId="0" applyFont="1" applyBorder="1" applyAlignment="1">
      <alignment horizontal="right" vertical="top" wrapText="1"/>
    </xf>
    <xf numFmtId="0" fontId="39" fillId="34" borderId="1" xfId="0" applyFont="1" applyFill="1" applyBorder="1" applyAlignment="1">
      <alignment horizontal="center" vertical="center"/>
    </xf>
    <xf numFmtId="0" fontId="18" fillId="35" borderId="25" xfId="1" applyFont="1" applyFill="1" applyBorder="1" applyAlignment="1">
      <alignment horizontal="right" vertical="top"/>
    </xf>
    <xf numFmtId="3" fontId="18" fillId="35" borderId="28" xfId="0" applyNumberFormat="1" applyFont="1" applyFill="1" applyBorder="1" applyAlignment="1">
      <alignment horizontal="left" vertical="top" wrapText="1" indent="1"/>
    </xf>
    <xf numFmtId="0" fontId="18" fillId="35" borderId="25" xfId="0" applyFont="1" applyFill="1" applyBorder="1" applyAlignment="1">
      <alignment horizontal="left" vertical="top" wrapText="1" indent="1"/>
    </xf>
    <xf numFmtId="3" fontId="18" fillId="0" borderId="28" xfId="0" applyNumberFormat="1" applyFont="1" applyFill="1" applyBorder="1" applyAlignment="1">
      <alignment horizontal="left" vertical="top" wrapText="1" indent="1"/>
    </xf>
    <xf numFmtId="0" fontId="18" fillId="0" borderId="25" xfId="1" applyFont="1" applyFill="1" applyBorder="1" applyAlignment="1">
      <alignment horizontal="right" vertical="top"/>
    </xf>
    <xf numFmtId="3" fontId="40" fillId="35" borderId="25" xfId="0" applyNumberFormat="1" applyFont="1" applyFill="1" applyBorder="1" applyAlignment="1">
      <alignment horizontal="center" vertical="top" wrapText="1"/>
    </xf>
    <xf numFmtId="0" fontId="18" fillId="0" borderId="24" xfId="0" applyFont="1" applyFill="1" applyBorder="1" applyAlignment="1">
      <alignment horizontal="left" vertical="top" indent="1"/>
    </xf>
    <xf numFmtId="9" fontId="40" fillId="0" borderId="24" xfId="153" applyFont="1" applyFill="1" applyBorder="1" applyAlignment="1">
      <alignment horizontal="center" vertical="top" wrapText="1"/>
    </xf>
    <xf numFmtId="0" fontId="40" fillId="0" borderId="24" xfId="0" applyFont="1" applyFill="1" applyBorder="1" applyAlignment="1">
      <alignment horizontal="center" vertical="top" wrapText="1"/>
    </xf>
    <xf numFmtId="3" fontId="40" fillId="35" borderId="25" xfId="0" applyNumberFormat="1" applyFont="1" applyFill="1" applyBorder="1" applyAlignment="1">
      <alignment horizontal="center" vertical="top" wrapText="1"/>
    </xf>
    <xf numFmtId="3" fontId="59" fillId="0" borderId="25" xfId="0" applyNumberFormat="1" applyFont="1" applyFill="1" applyBorder="1" applyAlignment="1">
      <alignment horizontal="center" vertical="top" wrapText="1"/>
    </xf>
    <xf numFmtId="169" fontId="40" fillId="35" borderId="25" xfId="0" applyNumberFormat="1" applyFont="1" applyFill="1" applyBorder="1" applyAlignment="1">
      <alignment horizontal="center" vertical="top" wrapText="1"/>
    </xf>
    <xf numFmtId="169" fontId="40" fillId="35" borderId="26" xfId="0" applyNumberFormat="1" applyFont="1" applyFill="1" applyBorder="1" applyAlignment="1">
      <alignment horizontal="center" vertical="top" wrapText="1"/>
    </xf>
    <xf numFmtId="3" fontId="67" fillId="0" borderId="29" xfId="0" applyNumberFormat="1" applyFont="1" applyFill="1" applyBorder="1" applyAlignment="1">
      <alignment horizontal="center" vertical="top" wrapText="1"/>
    </xf>
    <xf numFmtId="0" fontId="40" fillId="0" borderId="24" xfId="0" applyFont="1" applyFill="1" applyBorder="1" applyAlignment="1">
      <alignment horizontal="center" vertical="top" wrapText="1"/>
    </xf>
    <xf numFmtId="9" fontId="40" fillId="33" borderId="26" xfId="153" applyFont="1" applyFill="1" applyBorder="1" applyAlignment="1">
      <alignment horizontal="center" vertical="top" wrapText="1"/>
    </xf>
    <xf numFmtId="0" fontId="18" fillId="33" borderId="25" xfId="0" applyFont="1" applyFill="1" applyBorder="1" applyAlignment="1">
      <alignment horizontal="center" vertical="top" wrapText="1"/>
    </xf>
    <xf numFmtId="3" fontId="40" fillId="33" borderId="24" xfId="0" applyNumberFormat="1" applyFont="1" applyFill="1" applyBorder="1" applyAlignment="1">
      <alignment horizontal="center" vertical="top" wrapText="1"/>
    </xf>
    <xf numFmtId="0" fontId="40" fillId="33" borderId="24" xfId="0" applyFont="1" applyFill="1" applyBorder="1" applyAlignment="1">
      <alignment horizontal="center" vertical="top" wrapText="1"/>
    </xf>
    <xf numFmtId="0" fontId="60" fillId="33" borderId="24" xfId="0" applyFont="1" applyFill="1" applyBorder="1" applyAlignment="1">
      <alignment horizontal="center" vertical="top" wrapText="1"/>
    </xf>
    <xf numFmtId="3" fontId="40" fillId="33" borderId="1" xfId="0" applyNumberFormat="1" applyFont="1" applyFill="1" applyBorder="1" applyAlignment="1">
      <alignment horizontal="center" vertical="top" wrapText="1"/>
    </xf>
    <xf numFmtId="3" fontId="40" fillId="33" borderId="26" xfId="0" applyNumberFormat="1" applyFont="1" applyFill="1" applyBorder="1" applyAlignment="1">
      <alignment horizontal="center" vertical="top" wrapText="1"/>
    </xf>
    <xf numFmtId="9" fontId="59" fillId="35" borderId="26" xfId="153" applyFont="1" applyFill="1" applyBorder="1" applyAlignment="1">
      <alignment horizontal="center" vertical="top" wrapText="1"/>
    </xf>
    <xf numFmtId="0" fontId="60" fillId="33" borderId="25" xfId="0" applyFont="1" applyFill="1" applyBorder="1" applyAlignment="1">
      <alignment horizontal="center" vertical="top" wrapText="1"/>
    </xf>
    <xf numFmtId="9" fontId="40" fillId="33" borderId="26" xfId="0" applyNumberFormat="1" applyFont="1" applyFill="1" applyBorder="1" applyAlignment="1">
      <alignment horizontal="center" vertical="top" wrapText="1"/>
    </xf>
    <xf numFmtId="0" fontId="63" fillId="33" borderId="24" xfId="0" applyFont="1" applyFill="1" applyBorder="1" applyAlignment="1">
      <alignment horizontal="center" vertical="top" wrapText="1"/>
    </xf>
    <xf numFmtId="9" fontId="40" fillId="33" borderId="25" xfId="0" applyNumberFormat="1" applyFont="1" applyFill="1" applyBorder="1" applyAlignment="1">
      <alignment horizontal="center" vertical="top" wrapText="1"/>
    </xf>
    <xf numFmtId="0" fontId="18" fillId="33" borderId="24" xfId="0" applyFont="1" applyFill="1" applyBorder="1" applyAlignment="1">
      <alignment horizontal="center" vertical="top" wrapText="1"/>
    </xf>
    <xf numFmtId="0" fontId="63" fillId="33" borderId="25" xfId="0" applyFont="1" applyFill="1" applyBorder="1" applyAlignment="1">
      <alignment horizontal="center" vertical="top" wrapText="1"/>
    </xf>
    <xf numFmtId="3" fontId="40" fillId="33" borderId="25" xfId="0" applyNumberFormat="1" applyFont="1" applyFill="1" applyBorder="1" applyAlignment="1">
      <alignment horizontal="center" vertical="top" wrapText="1"/>
    </xf>
    <xf numFmtId="0" fontId="59" fillId="33" borderId="24" xfId="0" applyFont="1" applyFill="1" applyBorder="1" applyAlignment="1">
      <alignment horizontal="center" vertical="top" wrapText="1"/>
    </xf>
    <xf numFmtId="9" fontId="40" fillId="33" borderId="24" xfId="153" applyNumberFormat="1" applyFont="1" applyFill="1" applyBorder="1" applyAlignment="1">
      <alignment horizontal="center" vertical="top" wrapText="1"/>
    </xf>
    <xf numFmtId="9" fontId="40" fillId="33" borderId="24" xfId="153" applyFont="1" applyFill="1" applyBorder="1" applyAlignment="1">
      <alignment horizontal="center" vertical="top" wrapText="1"/>
    </xf>
    <xf numFmtId="0" fontId="67" fillId="33" borderId="1" xfId="0" applyFont="1" applyFill="1" applyBorder="1" applyAlignment="1">
      <alignment horizontal="center" vertical="top" wrapText="1"/>
    </xf>
    <xf numFmtId="9" fontId="40" fillId="33" borderId="25" xfId="153" applyFont="1" applyFill="1" applyBorder="1" applyAlignment="1">
      <alignment horizontal="center" vertical="top" wrapText="1"/>
    </xf>
    <xf numFmtId="9" fontId="40" fillId="33" borderId="25" xfId="153" applyNumberFormat="1" applyFont="1" applyFill="1" applyBorder="1" applyAlignment="1">
      <alignment horizontal="center" vertical="top" wrapText="1"/>
    </xf>
    <xf numFmtId="0" fontId="40" fillId="33" borderId="26" xfId="0" applyFont="1" applyFill="1" applyBorder="1" applyAlignment="1">
      <alignment horizontal="center" vertical="top" wrapText="1"/>
    </xf>
    <xf numFmtId="167" fontId="59" fillId="33" borderId="25" xfId="0" applyNumberFormat="1" applyFont="1" applyFill="1" applyBorder="1" applyAlignment="1">
      <alignment horizontal="center" vertical="top" wrapText="1"/>
    </xf>
    <xf numFmtId="0" fontId="40" fillId="33" borderId="25" xfId="0" applyFont="1" applyFill="1" applyBorder="1" applyAlignment="1">
      <alignment horizontal="center" vertical="top" wrapText="1"/>
    </xf>
    <xf numFmtId="3" fontId="40" fillId="0" borderId="25" xfId="0" applyNumberFormat="1" applyFont="1" applyFill="1" applyBorder="1" applyAlignment="1">
      <alignment horizontal="center" vertical="top" wrapText="1"/>
    </xf>
    <xf numFmtId="3" fontId="40" fillId="0" borderId="25" xfId="0" applyNumberFormat="1" applyFont="1" applyFill="1" applyBorder="1" applyAlignment="1">
      <alignment horizontal="center" vertical="top" wrapText="1"/>
    </xf>
    <xf numFmtId="3" fontId="40" fillId="0" borderId="24" xfId="0" applyNumberFormat="1" applyFont="1" applyFill="1" applyBorder="1" applyAlignment="1">
      <alignment horizontal="center" vertical="top" wrapText="1"/>
    </xf>
    <xf numFmtId="3" fontId="40" fillId="0" borderId="26" xfId="0" applyNumberFormat="1" applyFont="1" applyFill="1" applyBorder="1" applyAlignment="1">
      <alignment horizontal="center" vertical="top" wrapText="1"/>
    </xf>
    <xf numFmtId="3" fontId="40" fillId="0" borderId="1" xfId="0" applyNumberFormat="1" applyFont="1" applyFill="1" applyBorder="1" applyAlignment="1">
      <alignment horizontal="center" vertical="top" wrapText="1"/>
    </xf>
    <xf numFmtId="0" fontId="18" fillId="0" borderId="29" xfId="0" applyFont="1" applyBorder="1" applyAlignment="1">
      <alignment horizontal="left" vertical="top" wrapText="1" indent="1"/>
    </xf>
    <xf numFmtId="9" fontId="40" fillId="0" borderId="24" xfId="0" applyNumberFormat="1" applyFont="1" applyFill="1" applyBorder="1" applyAlignment="1">
      <alignment horizontal="center" vertical="top" wrapText="1"/>
    </xf>
    <xf numFmtId="3" fontId="40" fillId="0" borderId="24" xfId="0" applyNumberFormat="1" applyFont="1" applyFill="1" applyBorder="1" applyAlignment="1">
      <alignment horizontal="center" vertical="top" wrapText="1"/>
    </xf>
    <xf numFmtId="3" fontId="40" fillId="35" borderId="26" xfId="0" applyNumberFormat="1" applyFont="1" applyFill="1" applyBorder="1" applyAlignment="1">
      <alignment horizontal="center" vertical="top" wrapText="1"/>
    </xf>
    <xf numFmtId="3" fontId="40" fillId="0" borderId="24" xfId="0" applyNumberFormat="1" applyFont="1" applyFill="1" applyBorder="1" applyAlignment="1">
      <alignment horizontal="center" vertical="top" wrapText="1"/>
    </xf>
    <xf numFmtId="3" fontId="40" fillId="35" borderId="25" xfId="0" applyNumberFormat="1" applyFont="1" applyFill="1" applyBorder="1" applyAlignment="1">
      <alignment horizontal="center" vertical="top" wrapText="1"/>
    </xf>
    <xf numFmtId="3" fontId="40" fillId="0" borderId="25" xfId="3749" applyNumberFormat="1" applyFont="1" applyFill="1" applyBorder="1" applyAlignment="1">
      <alignment horizontal="center" vertical="top" wrapText="1"/>
    </xf>
    <xf numFmtId="9" fontId="40" fillId="35" borderId="25" xfId="153" applyFont="1" applyFill="1" applyBorder="1" applyAlignment="1">
      <alignment horizontal="center" vertical="top" wrapText="1"/>
    </xf>
    <xf numFmtId="3" fontId="40" fillId="0" borderId="28" xfId="0" applyNumberFormat="1" applyFont="1" applyFill="1" applyBorder="1" applyAlignment="1">
      <alignment horizontal="center" vertical="top" wrapText="1"/>
    </xf>
    <xf numFmtId="9" fontId="40" fillId="35" borderId="25" xfId="0" applyNumberFormat="1" applyFont="1" applyFill="1" applyBorder="1" applyAlignment="1">
      <alignment horizontal="center" vertical="top" wrapText="1"/>
    </xf>
    <xf numFmtId="9" fontId="40" fillId="35" borderId="25" xfId="153" applyFont="1" applyFill="1" applyBorder="1" applyAlignment="1">
      <alignment horizontal="center" vertical="top" wrapText="1"/>
    </xf>
    <xf numFmtId="0" fontId="60" fillId="0" borderId="25" xfId="0" applyFont="1" applyBorder="1" applyAlignment="1">
      <alignment horizontal="center" vertical="top" wrapText="1"/>
    </xf>
    <xf numFmtId="3" fontId="40" fillId="35" borderId="25" xfId="0" applyNumberFormat="1" applyFont="1" applyFill="1" applyBorder="1" applyAlignment="1">
      <alignment horizontal="center" vertical="top" wrapText="1"/>
    </xf>
    <xf numFmtId="9" fontId="40" fillId="35" borderId="25" xfId="153" applyNumberFormat="1" applyFont="1" applyFill="1" applyBorder="1" applyAlignment="1">
      <alignment horizontal="center" vertical="top" wrapText="1"/>
    </xf>
    <xf numFmtId="3" fontId="40" fillId="0" borderId="25" xfId="153" applyNumberFormat="1" applyFont="1" applyFill="1" applyBorder="1" applyAlignment="1">
      <alignment horizontal="center" vertical="top" wrapText="1"/>
    </xf>
    <xf numFmtId="3" fontId="40" fillId="35" borderId="25" xfId="153" applyNumberFormat="1" applyFont="1" applyFill="1" applyBorder="1" applyAlignment="1">
      <alignment horizontal="center" vertical="top" wrapText="1"/>
    </xf>
    <xf numFmtId="3" fontId="59" fillId="35" borderId="25" xfId="0" applyNumberFormat="1" applyFont="1" applyFill="1" applyBorder="1" applyAlignment="1">
      <alignment horizontal="center" vertical="top" wrapText="1"/>
    </xf>
    <xf numFmtId="3" fontId="40" fillId="35" borderId="28" xfId="0" applyNumberFormat="1" applyFont="1" applyFill="1" applyBorder="1" applyAlignment="1">
      <alignment horizontal="center" vertical="top" wrapText="1"/>
    </xf>
    <xf numFmtId="3" fontId="40" fillId="35" borderId="25" xfId="0" applyNumberFormat="1" applyFont="1" applyFill="1" applyBorder="1" applyAlignment="1">
      <alignment horizontal="center" vertical="top" wrapText="1"/>
    </xf>
    <xf numFmtId="3" fontId="40" fillId="0" borderId="1" xfId="0" applyNumberFormat="1" applyFont="1" applyFill="1" applyBorder="1" applyAlignment="1">
      <alignment horizontal="center" vertical="top" wrapText="1"/>
    </xf>
    <xf numFmtId="0" fontId="40" fillId="0" borderId="24" xfId="0" applyFont="1" applyFill="1" applyBorder="1" applyAlignment="1">
      <alignment horizontal="center" vertical="top" wrapText="1"/>
    </xf>
    <xf numFmtId="0" fontId="40" fillId="35" borderId="25" xfId="0" applyFont="1" applyFill="1" applyBorder="1" applyAlignment="1">
      <alignment horizontal="center" vertical="top" wrapText="1"/>
    </xf>
    <xf numFmtId="3" fontId="40" fillId="0" borderId="1" xfId="0" applyNumberFormat="1" applyFont="1" applyFill="1" applyBorder="1" applyAlignment="1">
      <alignment horizontal="center" vertical="top" wrapText="1"/>
    </xf>
    <xf numFmtId="0" fontId="40" fillId="0" borderId="25" xfId="0" applyFont="1" applyFill="1" applyBorder="1" applyAlignment="1">
      <alignment horizontal="center" vertical="top" wrapText="1"/>
    </xf>
    <xf numFmtId="9" fontId="40" fillId="35" borderId="25" xfId="153" applyFont="1" applyFill="1" applyBorder="1" applyAlignment="1">
      <alignment horizontal="center" vertical="top" wrapText="1"/>
    </xf>
    <xf numFmtId="0" fontId="18" fillId="35" borderId="25" xfId="0" applyFont="1" applyFill="1" applyBorder="1" applyAlignment="1">
      <alignment horizontal="center" vertical="top" wrapText="1"/>
    </xf>
    <xf numFmtId="0" fontId="40" fillId="35" borderId="25" xfId="0" applyFont="1" applyFill="1" applyBorder="1" applyAlignment="1">
      <alignment horizontal="center" vertical="top" wrapText="1"/>
    </xf>
    <xf numFmtId="3" fontId="40" fillId="0" borderId="24" xfId="0" applyNumberFormat="1" applyFont="1" applyFill="1" applyBorder="1" applyAlignment="1">
      <alignment horizontal="center" vertical="top" wrapText="1"/>
    </xf>
    <xf numFmtId="9" fontId="40" fillId="35" borderId="25" xfId="0" applyNumberFormat="1" applyFont="1" applyFill="1" applyBorder="1" applyAlignment="1">
      <alignment horizontal="center" vertical="top" wrapText="1"/>
    </xf>
    <xf numFmtId="3" fontId="40" fillId="35" borderId="25" xfId="0" applyNumberFormat="1" applyFont="1" applyFill="1" applyBorder="1" applyAlignment="1">
      <alignment horizontal="center" vertical="top" wrapText="1"/>
    </xf>
    <xf numFmtId="9" fontId="40" fillId="35" borderId="25" xfId="153" applyNumberFormat="1" applyFont="1" applyFill="1" applyBorder="1" applyAlignment="1">
      <alignment horizontal="center" vertical="top" wrapText="1"/>
    </xf>
    <xf numFmtId="9" fontId="40" fillId="0" borderId="28" xfId="153" applyNumberFormat="1" applyFont="1" applyFill="1" applyBorder="1" applyAlignment="1">
      <alignment horizontal="center" vertical="top" wrapText="1"/>
    </xf>
    <xf numFmtId="169" fontId="40" fillId="35" borderId="25" xfId="0" applyNumberFormat="1" applyFont="1" applyFill="1" applyBorder="1" applyAlignment="1">
      <alignment horizontal="center" vertical="top" wrapText="1"/>
    </xf>
    <xf numFmtId="3" fontId="40" fillId="0" borderId="33" xfId="0" applyNumberFormat="1" applyFont="1" applyFill="1" applyBorder="1" applyAlignment="1">
      <alignment horizontal="center" vertical="top" wrapText="1"/>
    </xf>
    <xf numFmtId="3" fontId="40" fillId="35" borderId="25" xfId="0" applyNumberFormat="1" applyFont="1" applyFill="1" applyBorder="1" applyAlignment="1">
      <alignment horizontal="center" vertical="top" wrapText="1"/>
    </xf>
    <xf numFmtId="3" fontId="40" fillId="35" borderId="26" xfId="0" applyNumberFormat="1" applyFont="1" applyFill="1" applyBorder="1" applyAlignment="1">
      <alignment horizontal="center" vertical="top" wrapText="1"/>
    </xf>
    <xf numFmtId="3" fontId="40" fillId="0" borderId="44" xfId="0" applyNumberFormat="1" applyFont="1" applyFill="1" applyBorder="1" applyAlignment="1">
      <alignment horizontal="center" vertical="top" wrapText="1"/>
    </xf>
    <xf numFmtId="0" fontId="18" fillId="0" borderId="32" xfId="0" applyFont="1" applyBorder="1" applyAlignment="1">
      <alignment horizontal="center" vertical="top"/>
    </xf>
    <xf numFmtId="0" fontId="18" fillId="0" borderId="34" xfId="0" applyFont="1" applyBorder="1" applyAlignment="1">
      <alignment horizontal="center" vertical="top"/>
    </xf>
    <xf numFmtId="0" fontId="60" fillId="0" borderId="35" xfId="0" applyFont="1" applyFill="1" applyBorder="1" applyAlignment="1">
      <alignment horizontal="center" vertical="top" wrapText="1"/>
    </xf>
    <xf numFmtId="3" fontId="40" fillId="33" borderId="25" xfId="0" quotePrefix="1" applyNumberFormat="1" applyFont="1" applyFill="1" applyBorder="1" applyAlignment="1">
      <alignment horizontal="center" vertical="top" wrapText="1"/>
    </xf>
    <xf numFmtId="0" fontId="54" fillId="0" borderId="1" xfId="3748" applyBorder="1" applyAlignment="1">
      <alignment vertical="top" wrapText="1"/>
    </xf>
    <xf numFmtId="3" fontId="40" fillId="35" borderId="25" xfId="0" applyNumberFormat="1" applyFont="1" applyFill="1" applyBorder="1" applyAlignment="1">
      <alignment horizontal="center" vertical="top" wrapText="1"/>
    </xf>
    <xf numFmtId="0" fontId="39" fillId="34" borderId="1" xfId="0" applyFont="1" applyFill="1" applyBorder="1" applyAlignment="1">
      <alignment horizontal="center" vertical="center"/>
    </xf>
    <xf numFmtId="0" fontId="18" fillId="0" borderId="25" xfId="1" applyFont="1" applyBorder="1" applyAlignment="1">
      <alignment horizontal="left" vertical="top" wrapText="1" indent="1"/>
    </xf>
    <xf numFmtId="0" fontId="18" fillId="35" borderId="25" xfId="1" applyFont="1" applyFill="1" applyBorder="1" applyAlignment="1">
      <alignment horizontal="left" vertical="top" wrapText="1" indent="1"/>
    </xf>
    <xf numFmtId="0" fontId="18" fillId="35" borderId="26" xfId="1" applyFont="1" applyFill="1" applyBorder="1" applyAlignment="1">
      <alignment horizontal="left" vertical="top" wrapText="1" indent="1"/>
    </xf>
    <xf numFmtId="0" fontId="18" fillId="0" borderId="24" xfId="1" applyFont="1" applyBorder="1" applyAlignment="1">
      <alignment horizontal="left" vertical="top" wrapText="1" indent="1"/>
    </xf>
    <xf numFmtId="3" fontId="18" fillId="35" borderId="28" xfId="0" applyNumberFormat="1" applyFont="1" applyFill="1" applyBorder="1" applyAlignment="1">
      <alignment horizontal="left" vertical="top" wrapText="1" indent="1"/>
    </xf>
    <xf numFmtId="0" fontId="18" fillId="35" borderId="25" xfId="1" applyFont="1" applyFill="1" applyBorder="1" applyAlignment="1">
      <alignment horizontal="right" vertical="top"/>
    </xf>
    <xf numFmtId="0" fontId="18" fillId="0" borderId="25" xfId="0" applyFont="1" applyBorder="1" applyAlignment="1">
      <alignment horizontal="left" vertical="top" wrapText="1" indent="1"/>
    </xf>
    <xf numFmtId="0" fontId="18" fillId="35" borderId="25" xfId="0" applyFont="1" applyFill="1" applyBorder="1" applyAlignment="1">
      <alignment horizontal="left" vertical="top" wrapText="1" indent="1"/>
    </xf>
    <xf numFmtId="0" fontId="18" fillId="35" borderId="26" xfId="0" applyFont="1" applyFill="1" applyBorder="1" applyAlignment="1">
      <alignment horizontal="left" vertical="top" wrapText="1" indent="1"/>
    </xf>
    <xf numFmtId="0" fontId="18" fillId="0" borderId="25" xfId="1" applyFont="1" applyFill="1" applyBorder="1" applyAlignment="1">
      <alignment horizontal="right" vertical="top"/>
    </xf>
    <xf numFmtId="3" fontId="18" fillId="0" borderId="28" xfId="0" applyNumberFormat="1" applyFont="1" applyFill="1" applyBorder="1" applyAlignment="1">
      <alignment horizontal="left" vertical="top" wrapText="1" indent="1"/>
    </xf>
    <xf numFmtId="0" fontId="18" fillId="0" borderId="24" xfId="0" applyFont="1" applyBorder="1" applyAlignment="1">
      <alignment horizontal="right" vertical="top" wrapText="1"/>
    </xf>
    <xf numFmtId="0" fontId="18" fillId="0" borderId="25" xfId="0" applyFont="1" applyBorder="1" applyAlignment="1">
      <alignment horizontal="right" vertical="top" wrapText="1"/>
    </xf>
    <xf numFmtId="0" fontId="18" fillId="0" borderId="26" xfId="0" applyFont="1" applyBorder="1" applyAlignment="1">
      <alignment horizontal="right" vertical="top" wrapText="1"/>
    </xf>
    <xf numFmtId="0" fontId="18" fillId="35" borderId="25" xfId="0" applyFont="1" applyFill="1" applyBorder="1" applyAlignment="1">
      <alignment horizontal="right" vertical="top" wrapText="1"/>
    </xf>
    <xf numFmtId="0" fontId="18" fillId="35" borderId="26" xfId="0" applyFont="1" applyFill="1" applyBorder="1" applyAlignment="1">
      <alignment horizontal="right" vertical="top" wrapText="1"/>
    </xf>
    <xf numFmtId="0" fontId="18" fillId="35" borderId="28" xfId="0" applyFont="1" applyFill="1" applyBorder="1" applyAlignment="1">
      <alignment horizontal="right" vertical="top" wrapText="1"/>
    </xf>
    <xf numFmtId="0" fontId="18" fillId="0" borderId="28" xfId="0" applyFont="1" applyBorder="1" applyAlignment="1">
      <alignment horizontal="right" vertical="top" wrapText="1"/>
    </xf>
    <xf numFmtId="0" fontId="18" fillId="0" borderId="1" xfId="1" applyFont="1" applyBorder="1" applyAlignment="1">
      <alignment horizontal="left" vertical="top" wrapText="1" indent="1"/>
    </xf>
    <xf numFmtId="0" fontId="18" fillId="0" borderId="27" xfId="0" applyFont="1" applyBorder="1" applyAlignment="1">
      <alignment horizontal="right" vertical="top" wrapText="1"/>
    </xf>
    <xf numFmtId="0" fontId="18" fillId="35" borderId="25" xfId="1" applyFont="1" applyFill="1" applyBorder="1" applyAlignment="1">
      <alignment horizontal="left" vertical="top" indent="1"/>
    </xf>
    <xf numFmtId="3" fontId="60" fillId="35" borderId="26" xfId="0" applyNumberFormat="1" applyFont="1" applyFill="1" applyBorder="1" applyAlignment="1">
      <alignment horizontal="center" vertical="top" wrapText="1"/>
    </xf>
    <xf numFmtId="0" fontId="18" fillId="0" borderId="24" xfId="0" applyFont="1" applyFill="1" applyBorder="1" applyAlignment="1">
      <alignment horizontal="left" vertical="top" indent="1"/>
    </xf>
    <xf numFmtId="0" fontId="18" fillId="35" borderId="25" xfId="0" applyFont="1" applyFill="1" applyBorder="1" applyAlignment="1">
      <alignment horizontal="left" vertical="top" indent="1"/>
    </xf>
    <xf numFmtId="0" fontId="18" fillId="0" borderId="25" xfId="0" applyFont="1" applyFill="1" applyBorder="1" applyAlignment="1">
      <alignment horizontal="left" vertical="top" indent="1"/>
    </xf>
    <xf numFmtId="0" fontId="18" fillId="0" borderId="26" xfId="0" applyFont="1" applyFill="1" applyBorder="1" applyAlignment="1">
      <alignment horizontal="left" vertical="top" indent="1"/>
    </xf>
    <xf numFmtId="0" fontId="18" fillId="0" borderId="39" xfId="0" applyFont="1" applyBorder="1" applyAlignment="1">
      <alignment horizontal="left" vertical="top" indent="1"/>
    </xf>
    <xf numFmtId="0" fontId="18" fillId="35" borderId="29" xfId="0" applyFont="1" applyFill="1" applyBorder="1" applyAlignment="1">
      <alignment horizontal="right" vertical="top" wrapText="1"/>
    </xf>
    <xf numFmtId="3" fontId="40" fillId="35" borderId="25" xfId="0" applyNumberFormat="1" applyFont="1" applyFill="1" applyBorder="1" applyAlignment="1">
      <alignment horizontal="center" vertical="top" wrapText="1"/>
    </xf>
    <xf numFmtId="3" fontId="40" fillId="35" borderId="26" xfId="0" applyNumberFormat="1" applyFont="1" applyFill="1" applyBorder="1" applyAlignment="1">
      <alignment horizontal="center" vertical="top" wrapText="1"/>
    </xf>
    <xf numFmtId="0" fontId="18" fillId="0" borderId="29" xfId="0" applyFont="1" applyBorder="1" applyAlignment="1">
      <alignment horizontal="center" vertical="top" wrapText="1"/>
    </xf>
    <xf numFmtId="0" fontId="18" fillId="0" borderId="28" xfId="0" applyFont="1" applyBorder="1" applyAlignment="1">
      <alignment horizontal="center" vertical="top" wrapText="1"/>
    </xf>
    <xf numFmtId="3" fontId="40" fillId="35" borderId="25" xfId="0" applyNumberFormat="1" applyFont="1" applyFill="1" applyBorder="1" applyAlignment="1">
      <alignment horizontal="center" vertical="top" wrapText="1"/>
    </xf>
    <xf numFmtId="169" fontId="40" fillId="35" borderId="25" xfId="0" applyNumberFormat="1" applyFont="1" applyFill="1" applyBorder="1" applyAlignment="1">
      <alignment horizontal="center" vertical="top" wrapText="1"/>
    </xf>
    <xf numFmtId="9" fontId="40" fillId="0" borderId="24" xfId="153" applyFont="1" applyFill="1" applyBorder="1" applyAlignment="1">
      <alignment horizontal="center" vertical="top" wrapText="1"/>
    </xf>
    <xf numFmtId="3" fontId="40" fillId="35" borderId="26" xfId="0" applyNumberFormat="1" applyFont="1" applyFill="1" applyBorder="1" applyAlignment="1">
      <alignment horizontal="center" vertical="top" wrapText="1"/>
    </xf>
    <xf numFmtId="3" fontId="40" fillId="35" borderId="25" xfId="0" applyNumberFormat="1" applyFont="1" applyFill="1" applyBorder="1" applyAlignment="1">
      <alignment horizontal="center" vertical="top" wrapText="1"/>
    </xf>
    <xf numFmtId="3" fontId="40" fillId="33" borderId="24" xfId="3749" applyNumberFormat="1" applyFont="1" applyFill="1" applyBorder="1" applyAlignment="1">
      <alignment horizontal="center" vertical="top" wrapText="1"/>
    </xf>
    <xf numFmtId="0" fontId="60" fillId="33" borderId="1" xfId="0" applyFont="1" applyFill="1" applyBorder="1" applyAlignment="1">
      <alignment horizontal="center" vertical="top" wrapText="1"/>
    </xf>
    <xf numFmtId="3" fontId="40" fillId="33" borderId="25" xfId="3749" applyNumberFormat="1" applyFont="1" applyFill="1" applyBorder="1" applyAlignment="1">
      <alignment horizontal="center" vertical="top" wrapText="1"/>
    </xf>
    <xf numFmtId="3" fontId="40" fillId="39" borderId="25" xfId="0" applyNumberFormat="1" applyFont="1" applyFill="1" applyBorder="1" applyAlignment="1">
      <alignment horizontal="center" vertical="top" wrapText="1"/>
    </xf>
    <xf numFmtId="3" fontId="40" fillId="33" borderId="25" xfId="153" applyNumberFormat="1" applyFont="1" applyFill="1" applyBorder="1" applyAlignment="1">
      <alignment horizontal="center" vertical="top" wrapText="1"/>
    </xf>
    <xf numFmtId="9" fontId="40" fillId="33" borderId="24" xfId="0" applyNumberFormat="1" applyFont="1" applyFill="1" applyBorder="1" applyAlignment="1">
      <alignment horizontal="center" vertical="top" wrapText="1"/>
    </xf>
    <xf numFmtId="3" fontId="40" fillId="0" borderId="29" xfId="0" applyNumberFormat="1" applyFont="1" applyFill="1" applyBorder="1" applyAlignment="1">
      <alignment horizontal="center" vertical="top" wrapText="1"/>
    </xf>
    <xf numFmtId="0" fontId="93" fillId="0" borderId="0" xfId="0" applyFont="1"/>
    <xf numFmtId="0" fontId="94" fillId="0" borderId="0" xfId="0" applyFont="1"/>
    <xf numFmtId="0" fontId="35" fillId="0" borderId="0" xfId="0" applyFont="1"/>
    <xf numFmtId="0" fontId="95" fillId="0" borderId="0" xfId="0" applyFont="1"/>
    <xf numFmtId="0" fontId="96" fillId="0" borderId="0" xfId="0" applyFont="1"/>
    <xf numFmtId="0" fontId="97" fillId="0" borderId="0" xfId="0" applyFont="1"/>
    <xf numFmtId="0" fontId="98" fillId="0" borderId="0" xfId="0" applyFont="1" applyBorder="1"/>
    <xf numFmtId="0" fontId="98" fillId="0" borderId="0" xfId="0" applyFont="1" applyBorder="1" applyAlignment="1">
      <alignment horizontal="center" vertical="center"/>
    </xf>
    <xf numFmtId="0" fontId="99" fillId="0" borderId="0" xfId="0" applyFont="1" applyBorder="1" applyAlignment="1">
      <alignment horizontal="left" vertical="center"/>
    </xf>
    <xf numFmtId="0" fontId="0" fillId="0" borderId="0" xfId="0" applyAlignment="1">
      <alignment vertical="top" wrapText="1"/>
    </xf>
    <xf numFmtId="3" fontId="40" fillId="35" borderId="25" xfId="0" applyNumberFormat="1" applyFont="1" applyFill="1" applyBorder="1" applyAlignment="1">
      <alignment horizontal="center" vertical="top" wrapText="1"/>
    </xf>
    <xf numFmtId="169" fontId="40" fillId="0" borderId="25" xfId="0" applyNumberFormat="1" applyFont="1" applyFill="1" applyBorder="1" applyAlignment="1">
      <alignment horizontal="center" vertical="top" wrapText="1"/>
    </xf>
    <xf numFmtId="0" fontId="40" fillId="35" borderId="29" xfId="0" applyFont="1" applyFill="1" applyBorder="1" applyAlignment="1">
      <alignment horizontal="center" vertical="top" wrapText="1"/>
    </xf>
    <xf numFmtId="3" fontId="40" fillId="0" borderId="28" xfId="3749" applyNumberFormat="1" applyFont="1" applyFill="1" applyBorder="1" applyAlignment="1">
      <alignment horizontal="center" vertical="top" wrapText="1"/>
    </xf>
    <xf numFmtId="3" fontId="40" fillId="0" borderId="0" xfId="3749" applyNumberFormat="1" applyFont="1" applyFill="1" applyBorder="1" applyAlignment="1">
      <alignment horizontal="center" vertical="top" wrapText="1"/>
    </xf>
    <xf numFmtId="1" fontId="40" fillId="35" borderId="25" xfId="0" applyNumberFormat="1" applyFont="1" applyFill="1" applyBorder="1" applyAlignment="1">
      <alignment horizontal="center" vertical="top" wrapText="1"/>
    </xf>
    <xf numFmtId="3" fontId="40" fillId="0" borderId="42" xfId="3749" applyNumberFormat="1" applyFont="1" applyFill="1" applyBorder="1" applyAlignment="1">
      <alignment horizontal="center" vertical="top" wrapText="1"/>
    </xf>
    <xf numFmtId="10" fontId="40" fillId="35" borderId="26" xfId="153" applyNumberFormat="1" applyFont="1" applyFill="1" applyBorder="1" applyAlignment="1">
      <alignment horizontal="center" vertical="top" wrapText="1"/>
    </xf>
    <xf numFmtId="168" fontId="40" fillId="33" borderId="24" xfId="0" applyNumberFormat="1" applyFont="1" applyFill="1" applyBorder="1" applyAlignment="1">
      <alignment horizontal="center" vertical="top" wrapText="1"/>
    </xf>
    <xf numFmtId="169" fontId="40" fillId="35" borderId="26" xfId="0" quotePrefix="1" applyNumberFormat="1" applyFont="1" applyFill="1" applyBorder="1" applyAlignment="1">
      <alignment horizontal="center" vertical="top" wrapText="1"/>
    </xf>
    <xf numFmtId="0" fontId="18" fillId="0" borderId="32" xfId="0" applyFont="1" applyFill="1" applyBorder="1" applyAlignment="1">
      <alignment horizontal="center" vertical="top" wrapText="1"/>
    </xf>
    <xf numFmtId="0" fontId="18" fillId="35" borderId="34" xfId="0" applyFont="1" applyFill="1" applyBorder="1" applyAlignment="1">
      <alignment horizontal="center" vertical="top" wrapText="1"/>
    </xf>
    <xf numFmtId="0" fontId="18" fillId="0" borderId="34" xfId="0" applyFont="1" applyFill="1" applyBorder="1" applyAlignment="1">
      <alignment horizontal="center" vertical="top" wrapText="1"/>
    </xf>
    <xf numFmtId="0" fontId="18" fillId="38" borderId="32" xfId="0" applyFont="1" applyFill="1" applyBorder="1" applyAlignment="1">
      <alignment horizontal="center" vertical="top" wrapText="1"/>
    </xf>
    <xf numFmtId="3" fontId="40" fillId="38" borderId="1" xfId="0" quotePrefix="1" applyNumberFormat="1" applyFont="1" applyFill="1" applyBorder="1" applyAlignment="1">
      <alignment horizontal="center" vertical="top" wrapText="1"/>
    </xf>
    <xf numFmtId="3" fontId="40" fillId="38" borderId="1" xfId="0" applyNumberFormat="1" applyFont="1" applyFill="1" applyBorder="1" applyAlignment="1">
      <alignment horizontal="center" vertical="top" wrapText="1"/>
    </xf>
    <xf numFmtId="0" fontId="18" fillId="35" borderId="43" xfId="0" applyFont="1" applyFill="1" applyBorder="1" applyAlignment="1">
      <alignment horizontal="center" vertical="top" wrapText="1"/>
    </xf>
    <xf numFmtId="171" fontId="40" fillId="33" borderId="54" xfId="0" quotePrefix="1" applyNumberFormat="1" applyFont="1" applyFill="1" applyBorder="1" applyAlignment="1">
      <alignment horizontal="center" vertical="top" wrapText="1"/>
    </xf>
    <xf numFmtId="171" fontId="40" fillId="35" borderId="55" xfId="0" quotePrefix="1" applyNumberFormat="1" applyFont="1" applyFill="1" applyBorder="1" applyAlignment="1">
      <alignment horizontal="center" vertical="top" wrapText="1"/>
    </xf>
    <xf numFmtId="171" fontId="40" fillId="33" borderId="55" xfId="0" quotePrefix="1" applyNumberFormat="1" applyFont="1" applyFill="1" applyBorder="1" applyAlignment="1">
      <alignment horizontal="center" vertical="top" wrapText="1"/>
    </xf>
    <xf numFmtId="171" fontId="40" fillId="35" borderId="56" xfId="0" quotePrefix="1" applyNumberFormat="1" applyFont="1" applyFill="1" applyBorder="1" applyAlignment="1">
      <alignment horizontal="center" vertical="top" wrapText="1"/>
    </xf>
    <xf numFmtId="171" fontId="40" fillId="33" borderId="54" xfId="0" applyNumberFormat="1" applyFont="1" applyFill="1" applyBorder="1" applyAlignment="1">
      <alignment horizontal="center" vertical="top" wrapText="1"/>
    </xf>
    <xf numFmtId="171" fontId="40" fillId="33" borderId="55" xfId="0" applyNumberFormat="1" applyFont="1" applyFill="1" applyBorder="1" applyAlignment="1">
      <alignment horizontal="center" vertical="top" wrapText="1"/>
    </xf>
    <xf numFmtId="3" fontId="40" fillId="35" borderId="55" xfId="0" quotePrefix="1" applyNumberFormat="1" applyFont="1" applyFill="1" applyBorder="1" applyAlignment="1">
      <alignment horizontal="center" vertical="top" wrapText="1"/>
    </xf>
    <xf numFmtId="3" fontId="60" fillId="0" borderId="55" xfId="0" applyNumberFormat="1" applyFont="1" applyFill="1" applyBorder="1" applyAlignment="1">
      <alignment horizontal="center" vertical="top" wrapText="1"/>
    </xf>
    <xf numFmtId="3" fontId="60" fillId="35" borderId="55" xfId="0" applyNumberFormat="1" applyFont="1" applyFill="1" applyBorder="1" applyAlignment="1">
      <alignment horizontal="center" vertical="top" wrapText="1"/>
    </xf>
    <xf numFmtId="3" fontId="40" fillId="35" borderId="24" xfId="0" applyNumberFormat="1" applyFont="1" applyFill="1" applyBorder="1" applyAlignment="1">
      <alignment horizontal="center" vertical="center" wrapText="1"/>
    </xf>
    <xf numFmtId="3" fontId="40" fillId="35" borderId="25" xfId="0" applyNumberFormat="1" applyFont="1" applyFill="1" applyBorder="1" applyAlignment="1">
      <alignment horizontal="center" vertical="center" wrapText="1"/>
    </xf>
    <xf numFmtId="167" fontId="40" fillId="33" borderId="1" xfId="153" applyNumberFormat="1" applyFont="1" applyFill="1" applyBorder="1" applyAlignment="1">
      <alignment horizontal="center" vertical="top" wrapText="1"/>
    </xf>
    <xf numFmtId="3" fontId="100" fillId="40" borderId="57" xfId="0" applyNumberFormat="1" applyFont="1" applyFill="1" applyBorder="1" applyAlignment="1">
      <alignment horizontal="center" vertical="top" wrapText="1"/>
    </xf>
    <xf numFmtId="3" fontId="40" fillId="33" borderId="29" xfId="0" applyNumberFormat="1" applyFont="1" applyFill="1" applyBorder="1" applyAlignment="1">
      <alignment horizontal="center" vertical="center" wrapText="1"/>
    </xf>
    <xf numFmtId="0" fontId="40" fillId="33" borderId="1" xfId="0" applyFont="1" applyFill="1" applyBorder="1" applyAlignment="1">
      <alignment horizontal="center" vertical="top" wrapText="1"/>
    </xf>
    <xf numFmtId="171" fontId="101" fillId="35" borderId="55" xfId="3749" quotePrefix="1" applyNumberFormat="1" applyFont="1" applyFill="1" applyBorder="1" applyAlignment="1">
      <alignment horizontal="center" vertical="center" wrapText="1"/>
    </xf>
    <xf numFmtId="171" fontId="101" fillId="0" borderId="55" xfId="3749" quotePrefix="1" applyNumberFormat="1" applyFont="1" applyFill="1" applyBorder="1" applyAlignment="1">
      <alignment horizontal="center" vertical="center" wrapText="1"/>
    </xf>
    <xf numFmtId="0" fontId="67" fillId="0" borderId="1" xfId="0" applyFont="1" applyFill="1" applyBorder="1" applyAlignment="1">
      <alignment horizontal="left" vertical="top" wrapText="1"/>
    </xf>
    <xf numFmtId="0" fontId="60" fillId="0" borderId="1" xfId="0" applyFont="1" applyFill="1" applyBorder="1" applyAlignment="1">
      <alignment horizontal="center" vertical="top" wrapText="1"/>
    </xf>
    <xf numFmtId="0" fontId="60" fillId="33" borderId="26" xfId="0" applyFont="1" applyFill="1" applyBorder="1" applyAlignment="1">
      <alignment horizontal="center" vertical="top" wrapText="1"/>
    </xf>
    <xf numFmtId="3" fontId="18" fillId="0" borderId="24" xfId="0" applyNumberFormat="1" applyFont="1" applyFill="1" applyBorder="1" applyAlignment="1">
      <alignment horizontal="left" vertical="top" wrapText="1" indent="1"/>
    </xf>
    <xf numFmtId="3" fontId="40" fillId="35" borderId="25" xfId="0" applyNumberFormat="1" applyFont="1" applyFill="1" applyBorder="1" applyAlignment="1">
      <alignment horizontal="center" vertical="top" wrapText="1"/>
    </xf>
    <xf numFmtId="3" fontId="40" fillId="35" borderId="55" xfId="0" applyNumberFormat="1" applyFont="1" applyFill="1" applyBorder="1" applyAlignment="1">
      <alignment horizontal="center" vertical="top" wrapText="1"/>
    </xf>
    <xf numFmtId="3" fontId="40" fillId="33" borderId="55" xfId="0" applyNumberFormat="1" applyFont="1" applyFill="1" applyBorder="1" applyAlignment="1">
      <alignment horizontal="center" vertical="top" wrapText="1"/>
    </xf>
    <xf numFmtId="3" fontId="40" fillId="35" borderId="58" xfId="0" applyNumberFormat="1" applyFont="1" applyFill="1" applyBorder="1" applyAlignment="1">
      <alignment horizontal="center" vertical="top" wrapText="1"/>
    </xf>
    <xf numFmtId="3" fontId="40" fillId="35" borderId="25" xfId="0" applyNumberFormat="1" applyFont="1" applyFill="1" applyBorder="1" applyAlignment="1">
      <alignment horizontal="center" vertical="top" wrapText="1"/>
    </xf>
    <xf numFmtId="0" fontId="18" fillId="0" borderId="27" xfId="0" applyFont="1" applyBorder="1" applyAlignment="1">
      <alignment horizontal="right" vertical="top" wrapText="1"/>
    </xf>
    <xf numFmtId="0" fontId="18" fillId="35" borderId="29" xfId="0" applyFont="1" applyFill="1" applyBorder="1" applyAlignment="1">
      <alignment horizontal="right" vertical="top" wrapText="1"/>
    </xf>
    <xf numFmtId="0" fontId="18" fillId="35" borderId="28" xfId="0" applyFont="1" applyFill="1" applyBorder="1" applyAlignment="1">
      <alignment horizontal="right" vertical="top" wrapText="1"/>
    </xf>
    <xf numFmtId="0" fontId="18" fillId="35" borderId="26" xfId="0" applyFont="1" applyFill="1" applyBorder="1" applyAlignment="1">
      <alignment horizontal="left" vertical="top" wrapText="1" indent="1"/>
    </xf>
    <xf numFmtId="0" fontId="18" fillId="0" borderId="24" xfId="0" applyFont="1" applyBorder="1" applyAlignment="1">
      <alignment horizontal="right" vertical="top" wrapText="1"/>
    </xf>
    <xf numFmtId="0" fontId="18" fillId="0" borderId="25" xfId="0" applyFont="1" applyBorder="1" applyAlignment="1">
      <alignment horizontal="right" vertical="top" wrapText="1"/>
    </xf>
    <xf numFmtId="0" fontId="18" fillId="0" borderId="39" xfId="0" applyFont="1" applyBorder="1" applyAlignment="1">
      <alignment horizontal="left" vertical="top" indent="1"/>
    </xf>
    <xf numFmtId="0" fontId="18" fillId="35" borderId="25" xfId="0" applyFont="1" applyFill="1" applyBorder="1" applyAlignment="1">
      <alignment horizontal="right" vertical="top" wrapText="1"/>
    </xf>
    <xf numFmtId="0" fontId="18" fillId="35" borderId="26" xfId="0" applyFont="1" applyFill="1" applyBorder="1" applyAlignment="1">
      <alignment horizontal="right" vertical="top" wrapText="1"/>
    </xf>
    <xf numFmtId="0" fontId="18" fillId="0" borderId="1" xfId="1" applyFont="1" applyBorder="1" applyAlignment="1">
      <alignment horizontal="left" vertical="top" wrapText="1" indent="1"/>
    </xf>
    <xf numFmtId="0" fontId="18" fillId="0" borderId="24" xfId="1" applyFont="1" applyBorder="1" applyAlignment="1">
      <alignment horizontal="left" vertical="top" wrapText="1" indent="1"/>
    </xf>
    <xf numFmtId="0" fontId="18" fillId="35" borderId="26" xfId="1" applyFont="1" applyFill="1" applyBorder="1" applyAlignment="1">
      <alignment horizontal="left" vertical="top" wrapText="1" indent="1"/>
    </xf>
    <xf numFmtId="0" fontId="18" fillId="35" borderId="25" xfId="1" applyFont="1" applyFill="1" applyBorder="1" applyAlignment="1">
      <alignment horizontal="left" vertical="top" wrapText="1" indent="1"/>
    </xf>
    <xf numFmtId="0" fontId="18" fillId="35" borderId="25" xfId="0" applyFont="1" applyFill="1" applyBorder="1" applyAlignment="1">
      <alignment horizontal="left" vertical="top" wrapText="1" indent="1"/>
    </xf>
    <xf numFmtId="0" fontId="18" fillId="0" borderId="25" xfId="0" applyFont="1" applyBorder="1" applyAlignment="1">
      <alignment horizontal="left" vertical="top" wrapText="1" indent="1"/>
    </xf>
    <xf numFmtId="0" fontId="18" fillId="0" borderId="22" xfId="0" applyFont="1" applyFill="1" applyBorder="1" applyAlignment="1">
      <alignment horizontal="left" vertical="top" wrapText="1" indent="1"/>
    </xf>
    <xf numFmtId="0" fontId="18" fillId="0" borderId="26" xfId="0" applyFont="1" applyBorder="1" applyAlignment="1">
      <alignment horizontal="right" vertical="top" wrapText="1"/>
    </xf>
    <xf numFmtId="0" fontId="18" fillId="0" borderId="25" xfId="0" applyFont="1" applyFill="1" applyBorder="1" applyAlignment="1">
      <alignment horizontal="left" vertical="top" indent="1"/>
    </xf>
    <xf numFmtId="0" fontId="18" fillId="35" borderId="25" xfId="0" applyFont="1" applyFill="1" applyBorder="1" applyAlignment="1">
      <alignment horizontal="left" vertical="top" indent="1"/>
    </xf>
    <xf numFmtId="0" fontId="18" fillId="0" borderId="26" xfId="0" applyFont="1" applyFill="1" applyBorder="1" applyAlignment="1">
      <alignment horizontal="left" vertical="top" indent="1"/>
    </xf>
    <xf numFmtId="0" fontId="18" fillId="0" borderId="24" xfId="0" applyFont="1" applyFill="1" applyBorder="1" applyAlignment="1">
      <alignment horizontal="left" vertical="top" indent="1"/>
    </xf>
    <xf numFmtId="0" fontId="18" fillId="0" borderId="32" xfId="1" applyFont="1" applyFill="1" applyBorder="1" applyAlignment="1">
      <alignment horizontal="left" vertical="top" wrapText="1" indent="1"/>
    </xf>
    <xf numFmtId="0" fontId="18" fillId="0" borderId="33" xfId="1" applyFont="1" applyFill="1" applyBorder="1" applyAlignment="1">
      <alignment horizontal="left" vertical="top" wrapText="1" indent="1"/>
    </xf>
    <xf numFmtId="0" fontId="18" fillId="0" borderId="22" xfId="1" applyFont="1" applyFill="1" applyBorder="1" applyAlignment="1">
      <alignment horizontal="center" vertical="top" wrapText="1"/>
    </xf>
    <xf numFmtId="0" fontId="18" fillId="35" borderId="34" xfId="1" applyFont="1" applyFill="1" applyBorder="1" applyAlignment="1">
      <alignment horizontal="left" vertical="top" wrapText="1" indent="1"/>
    </xf>
    <xf numFmtId="0" fontId="18" fillId="35" borderId="35" xfId="1" applyFont="1" applyFill="1" applyBorder="1" applyAlignment="1">
      <alignment horizontal="left" vertical="top" wrapText="1" indent="1"/>
    </xf>
    <xf numFmtId="0" fontId="18" fillId="0" borderId="25" xfId="1" applyFont="1" applyBorder="1" applyAlignment="1">
      <alignment horizontal="left" vertical="top" wrapText="1" indent="1"/>
    </xf>
    <xf numFmtId="3" fontId="60" fillId="35" borderId="26" xfId="0" applyNumberFormat="1" applyFont="1" applyFill="1" applyBorder="1" applyAlignment="1">
      <alignment horizontal="center" vertical="top" wrapText="1"/>
    </xf>
    <xf numFmtId="0" fontId="18" fillId="35" borderId="25" xfId="1" applyFont="1" applyFill="1" applyBorder="1" applyAlignment="1">
      <alignment horizontal="left" vertical="top" indent="1"/>
    </xf>
    <xf numFmtId="0" fontId="18" fillId="0" borderId="28" xfId="0" applyFont="1" applyBorder="1" applyAlignment="1">
      <alignment horizontal="right" vertical="top" wrapText="1"/>
    </xf>
    <xf numFmtId="0" fontId="18" fillId="35" borderId="29" xfId="0" applyFont="1" applyFill="1" applyBorder="1" applyAlignment="1">
      <alignment horizontal="left" vertical="top" wrapText="1" indent="1"/>
    </xf>
    <xf numFmtId="0" fontId="18" fillId="0" borderId="25" xfId="1" applyFont="1" applyFill="1" applyBorder="1" applyAlignment="1">
      <alignment horizontal="right" vertical="top"/>
    </xf>
    <xf numFmtId="0" fontId="18" fillId="0" borderId="34" xfId="1" applyFont="1" applyFill="1" applyBorder="1" applyAlignment="1">
      <alignment horizontal="left" vertical="top" wrapText="1" indent="1"/>
    </xf>
    <xf numFmtId="0" fontId="18" fillId="0" borderId="35" xfId="1" applyFont="1" applyFill="1" applyBorder="1" applyAlignment="1">
      <alignment horizontal="left" vertical="top" wrapText="1" indent="1"/>
    </xf>
    <xf numFmtId="0" fontId="18" fillId="35" borderId="25" xfId="1" applyFont="1" applyFill="1" applyBorder="1" applyAlignment="1">
      <alignment horizontal="right" vertical="top"/>
    </xf>
    <xf numFmtId="0" fontId="18" fillId="0" borderId="25" xfId="1" applyFont="1" applyBorder="1" applyAlignment="1">
      <alignment horizontal="right" vertical="top"/>
    </xf>
    <xf numFmtId="0" fontId="18" fillId="0" borderId="27" xfId="1" applyFont="1" applyFill="1" applyBorder="1" applyAlignment="1">
      <alignment horizontal="center" vertical="top" wrapText="1"/>
    </xf>
    <xf numFmtId="0" fontId="18" fillId="0" borderId="29" xfId="0" applyFont="1" applyFill="1" applyBorder="1" applyAlignment="1">
      <alignment horizontal="left" vertical="top" wrapText="1" indent="1"/>
    </xf>
    <xf numFmtId="0" fontId="18" fillId="0" borderId="28" xfId="0" applyFont="1" applyFill="1" applyBorder="1" applyAlignment="1">
      <alignment horizontal="left" vertical="top" wrapText="1" indent="1"/>
    </xf>
    <xf numFmtId="0" fontId="18" fillId="0" borderId="24" xfId="1" applyFont="1" applyBorder="1" applyAlignment="1">
      <alignment horizontal="right" vertical="top"/>
    </xf>
    <xf numFmtId="0" fontId="18" fillId="35" borderId="28" xfId="0" applyFont="1" applyFill="1" applyBorder="1" applyAlignment="1">
      <alignment horizontal="left" vertical="top" wrapText="1" indent="1"/>
    </xf>
    <xf numFmtId="3" fontId="18" fillId="35" borderId="28" xfId="0" applyNumberFormat="1" applyFont="1" applyFill="1" applyBorder="1" applyAlignment="1">
      <alignment horizontal="left" vertical="top" wrapText="1" indent="1"/>
    </xf>
    <xf numFmtId="0" fontId="39" fillId="34" borderId="1" xfId="0" applyFont="1" applyFill="1" applyBorder="1" applyAlignment="1">
      <alignment horizontal="center" vertical="center"/>
    </xf>
    <xf numFmtId="0" fontId="18" fillId="0" borderId="29" xfId="0" applyFont="1" applyBorder="1" applyAlignment="1">
      <alignment horizontal="center" vertical="top" wrapText="1"/>
    </xf>
    <xf numFmtId="0" fontId="18" fillId="0" borderId="28" xfId="0" applyFont="1" applyBorder="1" applyAlignment="1">
      <alignment horizontal="center" vertical="top" wrapText="1"/>
    </xf>
    <xf numFmtId="3" fontId="40" fillId="35" borderId="26" xfId="0" applyNumberFormat="1" applyFont="1" applyFill="1" applyBorder="1" applyAlignment="1">
      <alignment horizontal="center" vertical="top" wrapText="1"/>
    </xf>
    <xf numFmtId="3" fontId="40" fillId="35" borderId="25" xfId="0" applyNumberFormat="1" applyFont="1" applyFill="1" applyBorder="1" applyAlignment="1">
      <alignment horizontal="center" vertical="top" wrapText="1"/>
    </xf>
    <xf numFmtId="0" fontId="18" fillId="0" borderId="36" xfId="0" applyFont="1" applyFill="1" applyBorder="1" applyAlignment="1">
      <alignment horizontal="left" vertical="top" wrapText="1" indent="1"/>
    </xf>
    <xf numFmtId="0" fontId="58" fillId="0" borderId="30" xfId="0" applyFont="1" applyBorder="1" applyAlignment="1">
      <alignment horizontal="right" vertical="center"/>
    </xf>
    <xf numFmtId="0" fontId="40" fillId="37" borderId="1" xfId="0" applyFont="1" applyFill="1" applyBorder="1" applyAlignment="1">
      <alignment horizontal="center" vertical="top" wrapText="1"/>
    </xf>
    <xf numFmtId="3" fontId="40" fillId="37" borderId="0" xfId="3749" applyNumberFormat="1" applyFont="1" applyFill="1" applyBorder="1" applyAlignment="1">
      <alignment horizontal="center" vertical="top" wrapText="1"/>
    </xf>
    <xf numFmtId="1" fontId="40" fillId="37" borderId="25" xfId="0" applyNumberFormat="1" applyFont="1" applyFill="1" applyBorder="1" applyAlignment="1">
      <alignment horizontal="center" vertical="top" wrapText="1"/>
    </xf>
    <xf numFmtId="3" fontId="40" fillId="37" borderId="42" xfId="3749" applyNumberFormat="1" applyFont="1" applyFill="1" applyBorder="1" applyAlignment="1">
      <alignment horizontal="center" vertical="top" wrapText="1"/>
    </xf>
    <xf numFmtId="3" fontId="40" fillId="37" borderId="28" xfId="3749" applyNumberFormat="1" applyFont="1" applyFill="1" applyBorder="1" applyAlignment="1">
      <alignment horizontal="center" vertical="top" wrapText="1"/>
    </xf>
    <xf numFmtId="169" fontId="40" fillId="37" borderId="25" xfId="0" applyNumberFormat="1" applyFont="1" applyFill="1" applyBorder="1" applyAlignment="1">
      <alignment horizontal="center" vertical="top" wrapText="1"/>
    </xf>
    <xf numFmtId="3" fontId="100" fillId="41" borderId="57" xfId="0" applyNumberFormat="1" applyFont="1" applyFill="1" applyBorder="1" applyAlignment="1">
      <alignment horizontal="center" vertical="top" wrapText="1"/>
    </xf>
    <xf numFmtId="3" fontId="40" fillId="37" borderId="29" xfId="0" applyNumberFormat="1" applyFont="1" applyFill="1" applyBorder="1" applyAlignment="1">
      <alignment horizontal="center" vertical="center" wrapText="1"/>
    </xf>
    <xf numFmtId="10" fontId="40" fillId="37" borderId="24" xfId="0" applyNumberFormat="1" applyFont="1" applyFill="1" applyBorder="1" applyAlignment="1">
      <alignment horizontal="center" vertical="top" wrapText="1"/>
    </xf>
    <xf numFmtId="10" fontId="40" fillId="37" borderId="26" xfId="153" applyNumberFormat="1" applyFont="1" applyFill="1" applyBorder="1" applyAlignment="1">
      <alignment horizontal="center" vertical="top" wrapText="1"/>
    </xf>
    <xf numFmtId="169" fontId="40" fillId="37" borderId="26" xfId="0" quotePrefix="1" applyNumberFormat="1" applyFont="1" applyFill="1" applyBorder="1" applyAlignment="1">
      <alignment horizontal="center" vertical="top" wrapText="1"/>
    </xf>
    <xf numFmtId="171" fontId="40" fillId="37" borderId="54" xfId="0" quotePrefix="1" applyNumberFormat="1" applyFont="1" applyFill="1" applyBorder="1" applyAlignment="1">
      <alignment horizontal="center" vertical="top" wrapText="1"/>
    </xf>
    <xf numFmtId="171" fontId="40" fillId="37" borderId="54" xfId="0" applyNumberFormat="1" applyFont="1" applyFill="1" applyBorder="1" applyAlignment="1">
      <alignment horizontal="center" vertical="top" wrapText="1"/>
    </xf>
    <xf numFmtId="171" fontId="40" fillId="37" borderId="55" xfId="0" quotePrefix="1" applyNumberFormat="1" applyFont="1" applyFill="1" applyBorder="1" applyAlignment="1">
      <alignment horizontal="center" vertical="top" wrapText="1"/>
    </xf>
    <xf numFmtId="3" fontId="40" fillId="37" borderId="55" xfId="0" applyNumberFormat="1" applyFont="1" applyFill="1" applyBorder="1" applyAlignment="1">
      <alignment horizontal="center" vertical="top" wrapText="1"/>
    </xf>
    <xf numFmtId="3" fontId="40" fillId="37" borderId="55" xfId="0" quotePrefix="1" applyNumberFormat="1" applyFont="1" applyFill="1" applyBorder="1" applyAlignment="1">
      <alignment horizontal="center" vertical="top" wrapText="1"/>
    </xf>
    <xf numFmtId="171" fontId="101" fillId="37" borderId="55" xfId="3749" quotePrefix="1" applyNumberFormat="1" applyFont="1" applyFill="1" applyBorder="1" applyAlignment="1">
      <alignment horizontal="center" vertical="center" wrapText="1"/>
    </xf>
    <xf numFmtId="171" fontId="40" fillId="37" borderId="55" xfId="0" applyNumberFormat="1" applyFont="1" applyFill="1" applyBorder="1" applyAlignment="1">
      <alignment horizontal="center" vertical="top" wrapText="1"/>
    </xf>
    <xf numFmtId="171" fontId="40" fillId="37" borderId="56" xfId="0" quotePrefix="1" applyNumberFormat="1" applyFont="1" applyFill="1" applyBorder="1" applyAlignment="1">
      <alignment horizontal="center" vertical="top" wrapText="1"/>
    </xf>
    <xf numFmtId="3" fontId="40" fillId="37" borderId="58" xfId="0" applyNumberFormat="1" applyFont="1" applyFill="1" applyBorder="1" applyAlignment="1">
      <alignment horizontal="center" vertical="top" wrapText="1"/>
    </xf>
    <xf numFmtId="0" fontId="60" fillId="37" borderId="1" xfId="0" applyFont="1" applyFill="1" applyBorder="1" applyAlignment="1">
      <alignment horizontal="center" vertical="top" wrapText="1"/>
    </xf>
    <xf numFmtId="0" fontId="95" fillId="0" borderId="0" xfId="0" applyFont="1" applyAlignment="1">
      <alignment horizontal="center" vertical="center" wrapText="1"/>
    </xf>
    <xf numFmtId="165" fontId="40" fillId="37" borderId="25" xfId="0" applyNumberFormat="1" applyFont="1" applyFill="1" applyBorder="1" applyAlignment="1">
      <alignment horizontal="center" vertical="top" wrapText="1"/>
    </xf>
    <xf numFmtId="3" fontId="40" fillId="35" borderId="25" xfId="0" applyNumberFormat="1" applyFont="1" applyFill="1" applyBorder="1" applyAlignment="1">
      <alignment horizontal="center" vertical="top" wrapText="1"/>
    </xf>
    <xf numFmtId="3" fontId="40" fillId="35" borderId="26" xfId="0" applyNumberFormat="1" applyFont="1" applyFill="1" applyBorder="1" applyAlignment="1">
      <alignment horizontal="center" vertical="top" wrapText="1"/>
    </xf>
    <xf numFmtId="3" fontId="40" fillId="35" borderId="25" xfId="0" applyNumberFormat="1" applyFont="1" applyFill="1" applyBorder="1" applyAlignment="1">
      <alignment horizontal="center" vertical="top" wrapText="1"/>
    </xf>
    <xf numFmtId="169" fontId="40" fillId="35" borderId="25" xfId="0" quotePrefix="1" applyNumberFormat="1" applyFont="1" applyFill="1" applyBorder="1" applyAlignment="1">
      <alignment horizontal="center" vertical="top" wrapText="1"/>
    </xf>
    <xf numFmtId="3" fontId="40" fillId="33" borderId="28" xfId="0" applyNumberFormat="1" applyFont="1" applyFill="1" applyBorder="1" applyAlignment="1">
      <alignment horizontal="center" vertical="top" wrapText="1"/>
    </xf>
    <xf numFmtId="10" fontId="40" fillId="33" borderId="24" xfId="0" applyNumberFormat="1" applyFont="1" applyFill="1" applyBorder="1" applyAlignment="1">
      <alignment horizontal="center" vertical="top" wrapText="1"/>
    </xf>
    <xf numFmtId="165" fontId="40" fillId="33" borderId="25" xfId="0" applyNumberFormat="1" applyFont="1" applyFill="1" applyBorder="1" applyAlignment="1">
      <alignment horizontal="center" vertical="top" wrapText="1"/>
    </xf>
    <xf numFmtId="0" fontId="100" fillId="35" borderId="61" xfId="0" applyFont="1" applyFill="1" applyBorder="1" applyAlignment="1">
      <alignment horizontal="center" vertical="center" wrapText="1"/>
    </xf>
    <xf numFmtId="0" fontId="100" fillId="35" borderId="62" xfId="0" applyFont="1" applyFill="1" applyBorder="1" applyAlignment="1">
      <alignment horizontal="center" vertical="center" wrapText="1"/>
    </xf>
    <xf numFmtId="171" fontId="100" fillId="33" borderId="65" xfId="3749" quotePrefix="1" applyNumberFormat="1" applyFont="1" applyFill="1" applyBorder="1" applyAlignment="1">
      <alignment horizontal="center" vertical="center" wrapText="1"/>
    </xf>
    <xf numFmtId="171" fontId="100" fillId="33" borderId="66" xfId="3749" quotePrefix="1" applyNumberFormat="1" applyFont="1" applyFill="1" applyBorder="1" applyAlignment="1">
      <alignment horizontal="center" vertical="center" wrapText="1"/>
    </xf>
    <xf numFmtId="171" fontId="100" fillId="33" borderId="63" xfId="3749" quotePrefix="1" applyNumberFormat="1" applyFont="1" applyFill="1" applyBorder="1" applyAlignment="1">
      <alignment horizontal="center" vertical="center" wrapText="1"/>
    </xf>
    <xf numFmtId="172" fontId="101" fillId="33" borderId="63" xfId="3749" applyNumberFormat="1" applyFont="1" applyFill="1" applyBorder="1" applyAlignment="1">
      <alignment horizontal="center" vertical="center" wrapText="1"/>
    </xf>
    <xf numFmtId="172" fontId="103" fillId="33" borderId="64" xfId="3749" applyNumberFormat="1" applyFont="1" applyFill="1" applyBorder="1" applyAlignment="1">
      <alignment horizontal="center" vertical="center" wrapText="1"/>
    </xf>
    <xf numFmtId="169" fontId="101" fillId="33" borderId="63" xfId="3749" quotePrefix="1" applyNumberFormat="1" applyFont="1" applyFill="1" applyBorder="1" applyAlignment="1">
      <alignment horizontal="center" vertical="center" wrapText="1"/>
    </xf>
    <xf numFmtId="171" fontId="100" fillId="33" borderId="64" xfId="3749" quotePrefix="1" applyNumberFormat="1" applyFont="1" applyFill="1" applyBorder="1" applyAlignment="1">
      <alignment horizontal="center" vertical="center" wrapText="1"/>
    </xf>
    <xf numFmtId="169" fontId="100" fillId="33" borderId="63" xfId="3749" quotePrefix="1" applyNumberFormat="1" applyFont="1" applyFill="1" applyBorder="1" applyAlignment="1">
      <alignment horizontal="center" vertical="center" wrapText="1"/>
    </xf>
    <xf numFmtId="171" fontId="100" fillId="35" borderId="63" xfId="3749" quotePrefix="1" applyNumberFormat="1" applyFont="1" applyFill="1" applyBorder="1" applyAlignment="1">
      <alignment horizontal="center" vertical="center" wrapText="1"/>
    </xf>
    <xf numFmtId="169" fontId="101" fillId="35" borderId="63" xfId="3749" quotePrefix="1" applyNumberFormat="1" applyFont="1" applyFill="1" applyBorder="1" applyAlignment="1">
      <alignment horizontal="center" vertical="center" wrapText="1"/>
    </xf>
    <xf numFmtId="172" fontId="101" fillId="35" borderId="63" xfId="3749" applyNumberFormat="1" applyFont="1" applyFill="1" applyBorder="1" applyAlignment="1">
      <alignment horizontal="center" vertical="center" wrapText="1"/>
    </xf>
    <xf numFmtId="172" fontId="103" fillId="35" borderId="64" xfId="3749" applyNumberFormat="1" applyFont="1" applyFill="1" applyBorder="1" applyAlignment="1">
      <alignment horizontal="center" vertical="center" wrapText="1"/>
    </xf>
    <xf numFmtId="169" fontId="100" fillId="35" borderId="63" xfId="3749" quotePrefix="1" applyNumberFormat="1" applyFont="1" applyFill="1" applyBorder="1" applyAlignment="1">
      <alignment horizontal="center" vertical="center" wrapText="1"/>
    </xf>
    <xf numFmtId="171" fontId="100" fillId="35" borderId="64" xfId="3749" quotePrefix="1" applyNumberFormat="1" applyFont="1" applyFill="1" applyBorder="1" applyAlignment="1">
      <alignment horizontal="center" vertical="center" wrapText="1"/>
    </xf>
    <xf numFmtId="171" fontId="100" fillId="35" borderId="68" xfId="3749" quotePrefix="1" applyNumberFormat="1" applyFont="1" applyFill="1" applyBorder="1" applyAlignment="1">
      <alignment horizontal="center" vertical="center" wrapText="1"/>
    </xf>
    <xf numFmtId="3" fontId="18" fillId="33" borderId="24" xfId="0" applyNumberFormat="1" applyFont="1" applyFill="1" applyBorder="1" applyAlignment="1">
      <alignment horizontal="left" vertical="top" wrapText="1" indent="1"/>
    </xf>
    <xf numFmtId="3" fontId="18" fillId="33" borderId="25" xfId="0" applyNumberFormat="1" applyFont="1" applyFill="1" applyBorder="1" applyAlignment="1">
      <alignment horizontal="left" vertical="top" wrapText="1" indent="1"/>
    </xf>
    <xf numFmtId="169" fontId="101" fillId="35" borderId="67" xfId="3749" quotePrefix="1" applyNumberFormat="1" applyFont="1" applyFill="1" applyBorder="1" applyAlignment="1">
      <alignment horizontal="center" vertical="center" wrapText="1"/>
    </xf>
    <xf numFmtId="0" fontId="18" fillId="0" borderId="27" xfId="0" applyFont="1" applyBorder="1" applyAlignment="1">
      <alignment horizontal="right" vertical="top" wrapText="1"/>
    </xf>
    <xf numFmtId="0" fontId="18" fillId="35" borderId="29" xfId="0" applyFont="1" applyFill="1" applyBorder="1" applyAlignment="1">
      <alignment horizontal="right" vertical="top" wrapText="1"/>
    </xf>
    <xf numFmtId="0" fontId="18" fillId="35" borderId="28" xfId="0" applyFont="1" applyFill="1" applyBorder="1" applyAlignment="1">
      <alignment horizontal="right" vertical="top" wrapText="1"/>
    </xf>
    <xf numFmtId="0" fontId="18" fillId="35" borderId="26" xfId="0" applyFont="1" applyFill="1" applyBorder="1" applyAlignment="1">
      <alignment horizontal="left" vertical="top" wrapText="1" indent="1"/>
    </xf>
    <xf numFmtId="0" fontId="18" fillId="0" borderId="24" xfId="0" applyFont="1" applyBorder="1" applyAlignment="1">
      <alignment horizontal="right" vertical="top" wrapText="1"/>
    </xf>
    <xf numFmtId="0" fontId="18" fillId="0" borderId="25" xfId="0" applyFont="1" applyBorder="1" applyAlignment="1">
      <alignment horizontal="right" vertical="top" wrapText="1"/>
    </xf>
    <xf numFmtId="0" fontId="18" fillId="0" borderId="39" xfId="0" applyFont="1" applyBorder="1" applyAlignment="1">
      <alignment horizontal="left" vertical="top" indent="1"/>
    </xf>
    <xf numFmtId="0" fontId="18" fillId="35" borderId="25" xfId="0" applyFont="1" applyFill="1" applyBorder="1" applyAlignment="1">
      <alignment horizontal="right" vertical="top" wrapText="1"/>
    </xf>
    <xf numFmtId="0" fontId="18" fillId="35" borderId="26" xfId="0" applyFont="1" applyFill="1" applyBorder="1" applyAlignment="1">
      <alignment horizontal="right" vertical="top" wrapText="1"/>
    </xf>
    <xf numFmtId="0" fontId="18" fillId="0" borderId="1" xfId="1" applyFont="1" applyBorder="1" applyAlignment="1">
      <alignment horizontal="left" vertical="top" wrapText="1" indent="1"/>
    </xf>
    <xf numFmtId="0" fontId="18" fillId="0" borderId="24" xfId="1" applyFont="1" applyBorder="1" applyAlignment="1">
      <alignment horizontal="left" vertical="top" wrapText="1" indent="1"/>
    </xf>
    <xf numFmtId="0" fontId="18" fillId="35" borderId="26" xfId="1" applyFont="1" applyFill="1" applyBorder="1" applyAlignment="1">
      <alignment horizontal="left" vertical="top" wrapText="1" indent="1"/>
    </xf>
    <xf numFmtId="0" fontId="18" fillId="35" borderId="25" xfId="1" applyFont="1" applyFill="1" applyBorder="1" applyAlignment="1">
      <alignment horizontal="left" vertical="top" wrapText="1" indent="1"/>
    </xf>
    <xf numFmtId="0" fontId="18" fillId="35" borderId="25" xfId="0" applyFont="1" applyFill="1" applyBorder="1" applyAlignment="1">
      <alignment horizontal="left" vertical="top" wrapText="1" indent="1"/>
    </xf>
    <xf numFmtId="0" fontId="18" fillId="0" borderId="25" xfId="0" applyFont="1" applyBorder="1" applyAlignment="1">
      <alignment horizontal="left" vertical="top" wrapText="1" indent="1"/>
    </xf>
    <xf numFmtId="0" fontId="18" fillId="0" borderId="22" xfId="0" applyFont="1" applyFill="1" applyBorder="1" applyAlignment="1">
      <alignment horizontal="left" vertical="top" wrapText="1" indent="1"/>
    </xf>
    <xf numFmtId="0" fontId="18" fillId="0" borderId="26" xfId="0" applyFont="1" applyBorder="1" applyAlignment="1">
      <alignment horizontal="right" vertical="top" wrapText="1"/>
    </xf>
    <xf numFmtId="0" fontId="18" fillId="0" borderId="25" xfId="0" applyFont="1" applyFill="1" applyBorder="1" applyAlignment="1">
      <alignment horizontal="left" vertical="top" indent="1"/>
    </xf>
    <xf numFmtId="0" fontId="18" fillId="35" borderId="25" xfId="0" applyFont="1" applyFill="1" applyBorder="1" applyAlignment="1">
      <alignment horizontal="left" vertical="top" indent="1"/>
    </xf>
    <xf numFmtId="0" fontId="18" fillId="0" borderId="26" xfId="0" applyFont="1" applyFill="1" applyBorder="1" applyAlignment="1">
      <alignment horizontal="left" vertical="top" indent="1"/>
    </xf>
    <xf numFmtId="0" fontId="18" fillId="0" borderId="24" xfId="0" applyFont="1" applyFill="1" applyBorder="1" applyAlignment="1">
      <alignment horizontal="left" vertical="top" indent="1"/>
    </xf>
    <xf numFmtId="0" fontId="18" fillId="0" borderId="32" xfId="1" applyFont="1" applyFill="1" applyBorder="1" applyAlignment="1">
      <alignment horizontal="left" vertical="top" wrapText="1" indent="1"/>
    </xf>
    <xf numFmtId="0" fontId="18" fillId="0" borderId="33" xfId="1" applyFont="1" applyFill="1" applyBorder="1" applyAlignment="1">
      <alignment horizontal="left" vertical="top" wrapText="1" indent="1"/>
    </xf>
    <xf numFmtId="0" fontId="18" fillId="0" borderId="22" xfId="1" applyFont="1" applyFill="1" applyBorder="1" applyAlignment="1">
      <alignment horizontal="center" vertical="top" wrapText="1"/>
    </xf>
    <xf numFmtId="0" fontId="18" fillId="35" borderId="34" xfId="1" applyFont="1" applyFill="1" applyBorder="1" applyAlignment="1">
      <alignment horizontal="left" vertical="top" wrapText="1" indent="1"/>
    </xf>
    <xf numFmtId="0" fontId="18" fillId="35" borderId="35" xfId="1" applyFont="1" applyFill="1" applyBorder="1" applyAlignment="1">
      <alignment horizontal="left" vertical="top" wrapText="1" indent="1"/>
    </xf>
    <xf numFmtId="0" fontId="18" fillId="0" borderId="25" xfId="1" applyFont="1" applyBorder="1" applyAlignment="1">
      <alignment horizontal="left" vertical="top" wrapText="1" indent="1"/>
    </xf>
    <xf numFmtId="0" fontId="18" fillId="35" borderId="25" xfId="1" applyFont="1" applyFill="1" applyBorder="1" applyAlignment="1">
      <alignment horizontal="left" vertical="top" indent="1"/>
    </xf>
    <xf numFmtId="0" fontId="18" fillId="0" borderId="28" xfId="0" applyFont="1" applyBorder="1" applyAlignment="1">
      <alignment horizontal="right" vertical="top" wrapText="1"/>
    </xf>
    <xf numFmtId="0" fontId="18" fillId="35" borderId="29" xfId="0" applyFont="1" applyFill="1" applyBorder="1" applyAlignment="1">
      <alignment horizontal="left" vertical="top" wrapText="1" indent="1"/>
    </xf>
    <xf numFmtId="0" fontId="18" fillId="0" borderId="25" xfId="1" applyFont="1" applyFill="1" applyBorder="1" applyAlignment="1">
      <alignment horizontal="right" vertical="top"/>
    </xf>
    <xf numFmtId="0" fontId="18" fillId="0" borderId="34" xfId="1" applyFont="1" applyFill="1" applyBorder="1" applyAlignment="1">
      <alignment horizontal="left" vertical="top" wrapText="1" indent="1"/>
    </xf>
    <xf numFmtId="0" fontId="18" fillId="0" borderId="35" xfId="1" applyFont="1" applyFill="1" applyBorder="1" applyAlignment="1">
      <alignment horizontal="left" vertical="top" wrapText="1" indent="1"/>
    </xf>
    <xf numFmtId="0" fontId="18" fillId="35" borderId="25" xfId="1" applyFont="1" applyFill="1" applyBorder="1" applyAlignment="1">
      <alignment horizontal="right" vertical="top"/>
    </xf>
    <xf numFmtId="0" fontId="18" fillId="0" borderId="25" xfId="1" applyFont="1" applyBorder="1" applyAlignment="1">
      <alignment horizontal="right" vertical="top"/>
    </xf>
    <xf numFmtId="0" fontId="18" fillId="0" borderId="27" xfId="1" applyFont="1" applyFill="1" applyBorder="1" applyAlignment="1">
      <alignment horizontal="center" vertical="top" wrapText="1"/>
    </xf>
    <xf numFmtId="0" fontId="18" fillId="0" borderId="29" xfId="0" applyFont="1" applyFill="1" applyBorder="1" applyAlignment="1">
      <alignment horizontal="left" vertical="top" wrapText="1" indent="1"/>
    </xf>
    <xf numFmtId="0" fontId="18" fillId="0" borderId="28" xfId="0" applyFont="1" applyFill="1" applyBorder="1" applyAlignment="1">
      <alignment horizontal="left" vertical="top" wrapText="1" indent="1"/>
    </xf>
    <xf numFmtId="0" fontId="18" fillId="0" borderId="24" xfId="1" applyFont="1" applyBorder="1" applyAlignment="1">
      <alignment horizontal="right" vertical="top"/>
    </xf>
    <xf numFmtId="0" fontId="18" fillId="35" borderId="28" xfId="0" applyFont="1" applyFill="1" applyBorder="1" applyAlignment="1">
      <alignment horizontal="left" vertical="top" wrapText="1" indent="1"/>
    </xf>
    <xf numFmtId="3" fontId="18" fillId="35" borderId="28" xfId="0" applyNumberFormat="1" applyFont="1" applyFill="1" applyBorder="1" applyAlignment="1">
      <alignment horizontal="left" vertical="top" wrapText="1" indent="1"/>
    </xf>
    <xf numFmtId="0" fontId="39" fillId="34" borderId="1" xfId="0" applyFont="1" applyFill="1" applyBorder="1" applyAlignment="1">
      <alignment horizontal="center" vertical="center"/>
    </xf>
    <xf numFmtId="0" fontId="18" fillId="0" borderId="29" xfId="0" applyFont="1" applyBorder="1" applyAlignment="1">
      <alignment horizontal="center" vertical="top" wrapText="1"/>
    </xf>
    <xf numFmtId="0" fontId="18" fillId="0" borderId="28" xfId="0" applyFont="1" applyBorder="1" applyAlignment="1">
      <alignment horizontal="center" vertical="top" wrapText="1"/>
    </xf>
    <xf numFmtId="3" fontId="40" fillId="35" borderId="26" xfId="0" applyNumberFormat="1" applyFont="1" applyFill="1" applyBorder="1" applyAlignment="1">
      <alignment horizontal="center" vertical="top" wrapText="1"/>
    </xf>
    <xf numFmtId="3" fontId="40" fillId="35" borderId="25" xfId="0" applyNumberFormat="1" applyFont="1" applyFill="1" applyBorder="1" applyAlignment="1">
      <alignment horizontal="center" vertical="top" wrapText="1"/>
    </xf>
    <xf numFmtId="0" fontId="39" fillId="34" borderId="1" xfId="0" applyFont="1" applyFill="1" applyBorder="1" applyAlignment="1">
      <alignment horizontal="center" vertical="center"/>
    </xf>
    <xf numFmtId="0" fontId="18" fillId="0" borderId="25" xfId="1" applyFont="1" applyBorder="1" applyAlignment="1">
      <alignment horizontal="left" vertical="top" wrapText="1" indent="1"/>
    </xf>
    <xf numFmtId="0" fontId="18" fillId="35" borderId="25" xfId="1" applyFont="1" applyFill="1" applyBorder="1" applyAlignment="1">
      <alignment horizontal="left" vertical="top" wrapText="1" indent="1"/>
    </xf>
    <xf numFmtId="0" fontId="18" fillId="35" borderId="26" xfId="1" applyFont="1" applyFill="1" applyBorder="1" applyAlignment="1">
      <alignment horizontal="left" vertical="top" wrapText="1" indent="1"/>
    </xf>
    <xf numFmtId="0" fontId="18" fillId="0" borderId="24" xfId="1" applyFont="1" applyBorder="1" applyAlignment="1">
      <alignment horizontal="left" vertical="top" wrapText="1" indent="1"/>
    </xf>
    <xf numFmtId="0" fontId="18" fillId="0" borderId="22" xfId="0" applyFont="1" applyFill="1" applyBorder="1" applyAlignment="1">
      <alignment horizontal="left" vertical="top" wrapText="1" indent="1"/>
    </xf>
    <xf numFmtId="0" fontId="18" fillId="0" borderId="28" xfId="0" applyFont="1" applyFill="1" applyBorder="1" applyAlignment="1">
      <alignment horizontal="left" vertical="top" wrapText="1" indent="1"/>
    </xf>
    <xf numFmtId="3" fontId="18" fillId="35" borderId="28" xfId="0" applyNumberFormat="1" applyFont="1" applyFill="1" applyBorder="1" applyAlignment="1">
      <alignment horizontal="left" vertical="top" wrapText="1" indent="1"/>
    </xf>
    <xf numFmtId="0" fontId="18" fillId="0" borderId="24" xfId="1" applyFont="1" applyBorder="1" applyAlignment="1">
      <alignment horizontal="right" vertical="top"/>
    </xf>
    <xf numFmtId="0" fontId="18" fillId="0" borderId="25" xfId="1" applyFont="1" applyBorder="1" applyAlignment="1">
      <alignment horizontal="right" vertical="top"/>
    </xf>
    <xf numFmtId="0" fontId="18" fillId="0" borderId="32" xfId="1" applyFont="1" applyFill="1" applyBorder="1" applyAlignment="1">
      <alignment horizontal="left" vertical="top" wrapText="1" indent="1"/>
    </xf>
    <xf numFmtId="0" fontId="18" fillId="0" borderId="33" xfId="1" applyFont="1" applyFill="1" applyBorder="1" applyAlignment="1">
      <alignment horizontal="left" vertical="top" wrapText="1" indent="1"/>
    </xf>
    <xf numFmtId="0" fontId="18" fillId="0" borderId="34" xfId="1" applyFont="1" applyFill="1" applyBorder="1" applyAlignment="1">
      <alignment horizontal="left" vertical="top" wrapText="1" indent="1"/>
    </xf>
    <xf numFmtId="0" fontId="18" fillId="0" borderId="35" xfId="1" applyFont="1" applyFill="1" applyBorder="1" applyAlignment="1">
      <alignment horizontal="left" vertical="top" wrapText="1" indent="1"/>
    </xf>
    <xf numFmtId="0" fontId="18" fillId="0" borderId="22" xfId="1" applyFont="1" applyFill="1" applyBorder="1" applyAlignment="1">
      <alignment horizontal="center" vertical="top" wrapText="1"/>
    </xf>
    <xf numFmtId="0" fontId="18" fillId="0" borderId="27" xfId="1" applyFont="1" applyFill="1" applyBorder="1" applyAlignment="1">
      <alignment horizontal="center" vertical="top" wrapText="1"/>
    </xf>
    <xf numFmtId="0" fontId="18" fillId="35" borderId="25" xfId="1" applyFont="1" applyFill="1" applyBorder="1" applyAlignment="1">
      <alignment horizontal="right" vertical="top"/>
    </xf>
    <xf numFmtId="0" fontId="18" fillId="35" borderId="34" xfId="1" applyFont="1" applyFill="1" applyBorder="1" applyAlignment="1">
      <alignment horizontal="left" vertical="top" wrapText="1" indent="1"/>
    </xf>
    <xf numFmtId="0" fontId="18" fillId="35" borderId="35" xfId="1" applyFont="1" applyFill="1" applyBorder="1" applyAlignment="1">
      <alignment horizontal="left" vertical="top" wrapText="1" indent="1"/>
    </xf>
    <xf numFmtId="0" fontId="18" fillId="35" borderId="29" xfId="0" applyFont="1" applyFill="1" applyBorder="1" applyAlignment="1">
      <alignment horizontal="left" vertical="top" wrapText="1" indent="1"/>
    </xf>
    <xf numFmtId="0" fontId="18" fillId="35" borderId="28" xfId="0" applyFont="1" applyFill="1" applyBorder="1" applyAlignment="1">
      <alignment horizontal="left" vertical="top" wrapText="1" indent="1"/>
    </xf>
    <xf numFmtId="0" fontId="18" fillId="0" borderId="29" xfId="0" applyFont="1" applyFill="1" applyBorder="1" applyAlignment="1">
      <alignment horizontal="left" vertical="top" wrapText="1" indent="1"/>
    </xf>
    <xf numFmtId="0" fontId="18" fillId="0" borderId="25" xfId="0" applyFont="1" applyBorder="1" applyAlignment="1">
      <alignment horizontal="left" vertical="top" wrapText="1" indent="1"/>
    </xf>
    <xf numFmtId="0" fontId="18" fillId="35" borderId="25" xfId="0" applyFont="1" applyFill="1" applyBorder="1" applyAlignment="1">
      <alignment horizontal="left" vertical="top" wrapText="1" indent="1"/>
    </xf>
    <xf numFmtId="0" fontId="18" fillId="0" borderId="25" xfId="1" applyFont="1" applyFill="1" applyBorder="1" applyAlignment="1">
      <alignment horizontal="right" vertical="top"/>
    </xf>
    <xf numFmtId="0" fontId="18" fillId="0" borderId="24" xfId="0" applyFont="1" applyBorder="1" applyAlignment="1">
      <alignment horizontal="right" vertical="top" wrapText="1"/>
    </xf>
    <xf numFmtId="0" fontId="18" fillId="0" borderId="25" xfId="0" applyFont="1" applyBorder="1" applyAlignment="1">
      <alignment horizontal="right" vertical="top" wrapText="1"/>
    </xf>
    <xf numFmtId="0" fontId="18" fillId="0" borderId="26" xfId="0" applyFont="1" applyBorder="1" applyAlignment="1">
      <alignment horizontal="right" vertical="top" wrapText="1"/>
    </xf>
    <xf numFmtId="0" fontId="18" fillId="35" borderId="25" xfId="0" applyFont="1" applyFill="1" applyBorder="1" applyAlignment="1">
      <alignment horizontal="right" vertical="top" wrapText="1"/>
    </xf>
    <xf numFmtId="0" fontId="18" fillId="35" borderId="26" xfId="0" applyFont="1" applyFill="1" applyBorder="1" applyAlignment="1">
      <alignment horizontal="right" vertical="top" wrapText="1"/>
    </xf>
    <xf numFmtId="0" fontId="18" fillId="35" borderId="28" xfId="0" applyFont="1" applyFill="1" applyBorder="1" applyAlignment="1">
      <alignment horizontal="right" vertical="top" wrapText="1"/>
    </xf>
    <xf numFmtId="0" fontId="18" fillId="0" borderId="28" xfId="0" applyFont="1" applyBorder="1" applyAlignment="1">
      <alignment horizontal="right" vertical="top" wrapText="1"/>
    </xf>
    <xf numFmtId="0" fontId="18" fillId="0" borderId="1" xfId="1" applyFont="1" applyBorder="1" applyAlignment="1">
      <alignment horizontal="left" vertical="top" wrapText="1" indent="1"/>
    </xf>
    <xf numFmtId="0" fontId="18" fillId="0" borderId="27" xfId="0" applyFont="1" applyBorder="1" applyAlignment="1">
      <alignment horizontal="right" vertical="top" wrapText="1"/>
    </xf>
    <xf numFmtId="0" fontId="18" fillId="35" borderId="25" xfId="1" applyFont="1" applyFill="1" applyBorder="1" applyAlignment="1">
      <alignment horizontal="left" vertical="top" indent="1"/>
    </xf>
    <xf numFmtId="3" fontId="60" fillId="35" borderId="26" xfId="0" applyNumberFormat="1" applyFont="1" applyFill="1" applyBorder="1" applyAlignment="1">
      <alignment horizontal="center" vertical="top" wrapText="1"/>
    </xf>
    <xf numFmtId="0" fontId="18" fillId="0" borderId="24" xfId="0" applyFont="1" applyFill="1" applyBorder="1" applyAlignment="1">
      <alignment horizontal="left" vertical="top" indent="1"/>
    </xf>
    <xf numFmtId="0" fontId="18" fillId="35" borderId="25" xfId="0" applyFont="1" applyFill="1" applyBorder="1" applyAlignment="1">
      <alignment horizontal="left" vertical="top" indent="1"/>
    </xf>
    <xf numFmtId="0" fontId="18" fillId="0" borderId="25" xfId="0" applyFont="1" applyFill="1" applyBorder="1" applyAlignment="1">
      <alignment horizontal="left" vertical="top" indent="1"/>
    </xf>
    <xf numFmtId="0" fontId="18" fillId="0" borderId="26" xfId="0" applyFont="1" applyFill="1" applyBorder="1" applyAlignment="1">
      <alignment horizontal="left" vertical="top" indent="1"/>
    </xf>
    <xf numFmtId="0" fontId="18" fillId="0" borderId="39" xfId="0" applyFont="1" applyBorder="1" applyAlignment="1">
      <alignment horizontal="left" vertical="top" indent="1"/>
    </xf>
    <xf numFmtId="0" fontId="18" fillId="35" borderId="29" xfId="0" applyFont="1" applyFill="1" applyBorder="1" applyAlignment="1">
      <alignment horizontal="right" vertical="top" wrapText="1"/>
    </xf>
    <xf numFmtId="3" fontId="40" fillId="35" borderId="25" xfId="0" applyNumberFormat="1" applyFont="1" applyFill="1" applyBorder="1" applyAlignment="1">
      <alignment horizontal="center" vertical="top" wrapText="1"/>
    </xf>
    <xf numFmtId="3" fontId="40" fillId="35" borderId="26" xfId="0" applyNumberFormat="1" applyFont="1" applyFill="1" applyBorder="1" applyAlignment="1">
      <alignment horizontal="center" vertical="top" wrapText="1"/>
    </xf>
    <xf numFmtId="0" fontId="18" fillId="0" borderId="29" xfId="0" applyFont="1" applyBorder="1" applyAlignment="1">
      <alignment horizontal="center" vertical="top" wrapText="1"/>
    </xf>
    <xf numFmtId="0" fontId="18" fillId="0" borderId="28" xfId="0" applyFont="1" applyBorder="1" applyAlignment="1">
      <alignment horizontal="center" vertical="top" wrapText="1"/>
    </xf>
    <xf numFmtId="3" fontId="40" fillId="35" borderId="23" xfId="0" applyNumberFormat="1" applyFont="1" applyFill="1" applyBorder="1" applyAlignment="1">
      <alignment horizontal="center" vertical="top" wrapText="1"/>
    </xf>
    <xf numFmtId="0" fontId="60" fillId="0" borderId="23" xfId="0" applyFont="1" applyBorder="1" applyAlignment="1">
      <alignment horizontal="center" vertical="top" wrapText="1"/>
    </xf>
    <xf numFmtId="169" fontId="40" fillId="33" borderId="25" xfId="0" applyNumberFormat="1" applyFont="1" applyFill="1" applyBorder="1" applyAlignment="1">
      <alignment horizontal="center" vertical="top" wrapText="1"/>
    </xf>
    <xf numFmtId="9" fontId="40" fillId="35" borderId="24" xfId="0" applyNumberFormat="1" applyFont="1" applyFill="1" applyBorder="1" applyAlignment="1">
      <alignment horizontal="center" vertical="top" wrapText="1"/>
    </xf>
    <xf numFmtId="173" fontId="100" fillId="33" borderId="66" xfId="3749" quotePrefix="1" applyNumberFormat="1" applyFont="1" applyFill="1" applyBorder="1" applyAlignment="1">
      <alignment horizontal="center" vertical="center" wrapText="1"/>
    </xf>
    <xf numFmtId="3" fontId="104" fillId="0" borderId="1" xfId="0" applyNumberFormat="1" applyFont="1" applyFill="1" applyBorder="1" applyAlignment="1">
      <alignment horizontal="left" vertical="top" wrapText="1" indent="1"/>
    </xf>
    <xf numFmtId="4" fontId="104" fillId="42" borderId="57" xfId="0" applyNumberFormat="1" applyFont="1" applyFill="1" applyBorder="1" applyAlignment="1">
      <alignment horizontal="left" vertical="top" wrapText="1" indent="1"/>
    </xf>
    <xf numFmtId="0" fontId="105" fillId="0" borderId="71" xfId="0" applyFont="1" applyFill="1" applyBorder="1" applyAlignment="1">
      <alignment horizontal="center" vertical="top" wrapText="1"/>
    </xf>
    <xf numFmtId="0" fontId="104" fillId="0" borderId="70" xfId="0" applyFont="1" applyFill="1" applyBorder="1" applyAlignment="1">
      <alignment horizontal="left" vertical="top" wrapText="1" indent="1"/>
    </xf>
    <xf numFmtId="3" fontId="104" fillId="42" borderId="22" xfId="0" applyNumberFormat="1" applyFont="1" applyFill="1" applyBorder="1" applyAlignment="1">
      <alignment horizontal="left" vertical="top" wrapText="1" indent="1"/>
    </xf>
    <xf numFmtId="0" fontId="104" fillId="0" borderId="57" xfId="0" applyFont="1" applyFill="1" applyBorder="1" applyAlignment="1">
      <alignment horizontal="center" vertical="top" wrapText="1"/>
    </xf>
    <xf numFmtId="0" fontId="106" fillId="42" borderId="70" xfId="0" applyFont="1" applyFill="1" applyBorder="1" applyAlignment="1">
      <alignment horizontal="left" vertical="top" wrapText="1" indent="1"/>
    </xf>
    <xf numFmtId="3" fontId="104" fillId="0" borderId="57" xfId="0" applyNumberFormat="1" applyFont="1" applyFill="1" applyBorder="1" applyAlignment="1">
      <alignment horizontal="left" vertical="top" wrapText="1" indent="1"/>
    </xf>
    <xf numFmtId="0" fontId="104" fillId="42" borderId="72" xfId="0" applyFont="1" applyFill="1" applyBorder="1" applyAlignment="1">
      <alignment horizontal="left" vertical="top" wrapText="1" indent="1"/>
    </xf>
    <xf numFmtId="0" fontId="100" fillId="43" borderId="14" xfId="2" applyFont="1" applyFill="1" applyBorder="1" applyAlignment="1">
      <alignment vertical="center" wrapText="1"/>
    </xf>
    <xf numFmtId="3" fontId="100" fillId="44" borderId="75" xfId="0" applyNumberFormat="1" applyFont="1" applyFill="1" applyBorder="1" applyAlignment="1">
      <alignment horizontal="center" vertical="top" wrapText="1"/>
    </xf>
    <xf numFmtId="3" fontId="100" fillId="42" borderId="57" xfId="0" applyNumberFormat="1" applyFont="1" applyFill="1" applyBorder="1" applyAlignment="1">
      <alignment horizontal="center" vertical="top" wrapText="1"/>
    </xf>
    <xf numFmtId="3" fontId="100" fillId="44" borderId="69" xfId="0" applyNumberFormat="1" applyFont="1" applyFill="1" applyBorder="1" applyAlignment="1">
      <alignment horizontal="center" vertical="top" wrapText="1"/>
    </xf>
    <xf numFmtId="3" fontId="100" fillId="44" borderId="57" xfId="3749" applyNumberFormat="1" applyFont="1" applyFill="1" applyBorder="1" applyAlignment="1">
      <alignment horizontal="center" vertical="top" wrapText="1"/>
    </xf>
    <xf numFmtId="0" fontId="100" fillId="43" borderId="38" xfId="2" applyFont="1" applyFill="1" applyBorder="1" applyAlignment="1">
      <alignment vertical="center" wrapText="1"/>
    </xf>
    <xf numFmtId="0" fontId="104" fillId="0" borderId="1" xfId="0" applyFont="1" applyFill="1" applyBorder="1" applyAlignment="1">
      <alignment horizontal="left" vertical="center" wrapText="1" indent="1"/>
    </xf>
    <xf numFmtId="0" fontId="106" fillId="0" borderId="1" xfId="0" applyFont="1" applyFill="1" applyBorder="1" applyAlignment="1">
      <alignment horizontal="left" vertical="top" wrapText="1" indent="1"/>
    </xf>
    <xf numFmtId="0" fontId="104" fillId="0" borderId="75" xfId="0" applyFont="1" applyFill="1" applyBorder="1" applyAlignment="1">
      <alignment horizontal="left" vertical="top" wrapText="1" indent="1"/>
    </xf>
    <xf numFmtId="0" fontId="104" fillId="42" borderId="57" xfId="0" applyFont="1" applyFill="1" applyBorder="1" applyAlignment="1">
      <alignment horizontal="left" vertical="top" wrapText="1" indent="1"/>
    </xf>
    <xf numFmtId="0" fontId="104" fillId="0" borderId="57" xfId="0" applyFont="1" applyFill="1" applyBorder="1" applyAlignment="1">
      <alignment horizontal="left" vertical="top" wrapText="1" indent="1"/>
    </xf>
    <xf numFmtId="0" fontId="107" fillId="0" borderId="57" xfId="0" applyFont="1" applyFill="1" applyBorder="1" applyAlignment="1">
      <alignment horizontal="left" vertical="top" wrapText="1" indent="1"/>
    </xf>
    <xf numFmtId="0" fontId="107" fillId="42" borderId="57" xfId="0" applyFont="1" applyFill="1" applyBorder="1" applyAlignment="1">
      <alignment horizontal="left" vertical="top" wrapText="1" indent="1"/>
    </xf>
    <xf numFmtId="0" fontId="106" fillId="0" borderId="57" xfId="0" applyFont="1" applyFill="1" applyBorder="1" applyAlignment="1">
      <alignment horizontal="left" vertical="top" wrapText="1" indent="1"/>
    </xf>
    <xf numFmtId="0" fontId="104" fillId="0" borderId="72" xfId="0" applyFont="1" applyFill="1" applyBorder="1" applyAlignment="1">
      <alignment horizontal="left" vertical="top" wrapText="1" indent="1"/>
    </xf>
    <xf numFmtId="3" fontId="106" fillId="0" borderId="1" xfId="0" applyNumberFormat="1" applyFont="1" applyFill="1" applyBorder="1" applyAlignment="1">
      <alignment horizontal="left" vertical="top" wrapText="1" indent="1"/>
    </xf>
    <xf numFmtId="3" fontId="104" fillId="41" borderId="75" xfId="0" applyNumberFormat="1" applyFont="1" applyFill="1" applyBorder="1" applyAlignment="1">
      <alignment horizontal="left" vertical="top" wrapText="1" indent="1"/>
    </xf>
    <xf numFmtId="3" fontId="104" fillId="41" borderId="57" xfId="0" applyNumberFormat="1" applyFont="1" applyFill="1" applyBorder="1" applyAlignment="1">
      <alignment horizontal="left" vertical="top" wrapText="1" indent="1"/>
    </xf>
    <xf numFmtId="3" fontId="106" fillId="41" borderId="57" xfId="0" applyNumberFormat="1" applyFont="1" applyFill="1" applyBorder="1" applyAlignment="1">
      <alignment horizontal="left" vertical="top" wrapText="1" indent="1"/>
    </xf>
    <xf numFmtId="3" fontId="104" fillId="41" borderId="72" xfId="0" applyNumberFormat="1" applyFont="1" applyFill="1" applyBorder="1" applyAlignment="1">
      <alignment horizontal="left" vertical="top" wrapText="1" indent="1"/>
    </xf>
    <xf numFmtId="0" fontId="100" fillId="41" borderId="38" xfId="2" applyFont="1" applyFill="1" applyBorder="1" applyAlignment="1">
      <alignment vertical="center" wrapText="1"/>
    </xf>
    <xf numFmtId="0" fontId="100" fillId="41" borderId="14" xfId="2" applyFont="1" applyFill="1" applyBorder="1" applyAlignment="1">
      <alignment vertical="center" wrapText="1"/>
    </xf>
    <xf numFmtId="3" fontId="100" fillId="41" borderId="75" xfId="0" applyNumberFormat="1" applyFont="1" applyFill="1" applyBorder="1" applyAlignment="1">
      <alignment horizontal="center" vertical="top" wrapText="1"/>
    </xf>
    <xf numFmtId="3" fontId="100" fillId="41" borderId="69" xfId="0" applyNumberFormat="1" applyFont="1" applyFill="1" applyBorder="1" applyAlignment="1">
      <alignment horizontal="center" vertical="top" wrapText="1"/>
    </xf>
    <xf numFmtId="3" fontId="100" fillId="41" borderId="57" xfId="3749" applyNumberFormat="1" applyFont="1" applyFill="1" applyBorder="1" applyAlignment="1">
      <alignment horizontal="center" vertical="top" wrapText="1"/>
    </xf>
    <xf numFmtId="169" fontId="40" fillId="38" borderId="1" xfId="0" quotePrefix="1" applyNumberFormat="1" applyFont="1" applyFill="1" applyBorder="1" applyAlignment="1">
      <alignment horizontal="center" vertical="top" wrapText="1"/>
    </xf>
    <xf numFmtId="169" fontId="40" fillId="38" borderId="1" xfId="0" applyNumberFormat="1" applyFont="1" applyFill="1" applyBorder="1" applyAlignment="1">
      <alignment horizontal="center" vertical="top" wrapText="1"/>
    </xf>
    <xf numFmtId="3" fontId="40" fillId="35" borderId="25" xfId="0" applyNumberFormat="1" applyFont="1" applyFill="1" applyBorder="1" applyAlignment="1">
      <alignment horizontal="center" vertical="top" wrapText="1"/>
    </xf>
    <xf numFmtId="3" fontId="40" fillId="35" borderId="25" xfId="0" applyNumberFormat="1" applyFont="1" applyFill="1" applyBorder="1" applyAlignment="1">
      <alignment horizontal="center" vertical="top" wrapText="1"/>
    </xf>
    <xf numFmtId="9" fontId="40" fillId="33" borderId="24" xfId="153" applyFont="1" applyFill="1" applyBorder="1" applyAlignment="1">
      <alignment horizontal="center" vertical="top" wrapText="1"/>
    </xf>
    <xf numFmtId="9" fontId="100" fillId="44" borderId="75" xfId="0" applyNumberFormat="1" applyFont="1" applyFill="1" applyBorder="1" applyAlignment="1">
      <alignment horizontal="center" vertical="top" wrapText="1"/>
    </xf>
    <xf numFmtId="9" fontId="100" fillId="40" borderId="72" xfId="0" applyNumberFormat="1" applyFont="1" applyFill="1" applyBorder="1" applyAlignment="1">
      <alignment horizontal="center" vertical="top" wrapText="1"/>
    </xf>
    <xf numFmtId="3" fontId="18" fillId="35" borderId="35" xfId="0" applyNumberFormat="1" applyFont="1" applyFill="1" applyBorder="1" applyAlignment="1">
      <alignment horizontal="center" vertical="top" wrapText="1"/>
    </xf>
    <xf numFmtId="3" fontId="40" fillId="35" borderId="29" xfId="0" applyNumberFormat="1" applyFont="1" applyFill="1" applyBorder="1" applyAlignment="1">
      <alignment horizontal="center" vertical="top" wrapText="1"/>
    </xf>
    <xf numFmtId="0" fontId="40" fillId="35" borderId="28" xfId="1" applyFont="1" applyFill="1" applyBorder="1" applyAlignment="1">
      <alignment horizontal="center" vertical="top" wrapText="1"/>
    </xf>
    <xf numFmtId="169" fontId="40" fillId="35" borderId="28" xfId="0" applyNumberFormat="1" applyFont="1" applyFill="1" applyBorder="1" applyAlignment="1">
      <alignment horizontal="center" vertical="top" wrapText="1"/>
    </xf>
    <xf numFmtId="3" fontId="40" fillId="0" borderId="27" xfId="0" applyNumberFormat="1" applyFont="1" applyFill="1" applyBorder="1" applyAlignment="1">
      <alignment horizontal="center" vertical="top" wrapText="1"/>
    </xf>
    <xf numFmtId="3" fontId="40" fillId="0" borderId="22" xfId="0" applyNumberFormat="1" applyFont="1" applyFill="1" applyBorder="1" applyAlignment="1">
      <alignment horizontal="center" vertical="top" wrapText="1"/>
    </xf>
    <xf numFmtId="0" fontId="106" fillId="42" borderId="77" xfId="0" applyFont="1" applyFill="1" applyBorder="1" applyAlignment="1">
      <alignment horizontal="left" vertical="top" wrapText="1" indent="1"/>
    </xf>
    <xf numFmtId="0" fontId="40" fillId="0" borderId="29" xfId="0" applyFont="1" applyFill="1" applyBorder="1" applyAlignment="1">
      <alignment horizontal="center" vertical="top" wrapText="1"/>
    </xf>
    <xf numFmtId="3" fontId="100" fillId="45" borderId="57" xfId="0" applyNumberFormat="1" applyFont="1" applyFill="1" applyBorder="1" applyAlignment="1">
      <alignment horizontal="center" vertical="top" wrapText="1"/>
    </xf>
    <xf numFmtId="3" fontId="40" fillId="33" borderId="0" xfId="3749" applyNumberFormat="1" applyFont="1" applyFill="1" applyBorder="1" applyAlignment="1">
      <alignment horizontal="center" vertical="top" wrapText="1"/>
    </xf>
    <xf numFmtId="3" fontId="40" fillId="33" borderId="42" xfId="3749" applyNumberFormat="1" applyFont="1" applyFill="1" applyBorder="1" applyAlignment="1">
      <alignment horizontal="center" vertical="top" wrapText="1"/>
    </xf>
    <xf numFmtId="3" fontId="40" fillId="33" borderId="28" xfId="3749" applyNumberFormat="1" applyFont="1" applyFill="1" applyBorder="1" applyAlignment="1">
      <alignment horizontal="center" vertical="top" wrapText="1"/>
    </xf>
    <xf numFmtId="3" fontId="40" fillId="35" borderId="78" xfId="0" applyNumberFormat="1" applyFont="1" applyFill="1" applyBorder="1" applyAlignment="1">
      <alignment horizontal="center" vertical="top" wrapText="1"/>
    </xf>
    <xf numFmtId="169" fontId="40" fillId="35" borderId="78" xfId="0" quotePrefix="1" applyNumberFormat="1" applyFont="1" applyFill="1" applyBorder="1" applyAlignment="1">
      <alignment horizontal="center" vertical="top" wrapText="1"/>
    </xf>
    <xf numFmtId="169" fontId="40" fillId="35" borderId="78" xfId="0" applyNumberFormat="1" applyFont="1" applyFill="1" applyBorder="1" applyAlignment="1">
      <alignment horizontal="center" vertical="top" wrapText="1"/>
    </xf>
    <xf numFmtId="3" fontId="40" fillId="35" borderId="81" xfId="0" applyNumberFormat="1" applyFont="1" applyFill="1" applyBorder="1" applyAlignment="1">
      <alignment horizontal="center" vertical="top" wrapText="1"/>
    </xf>
    <xf numFmtId="3" fontId="100" fillId="45" borderId="26" xfId="0" applyNumberFormat="1" applyFont="1" applyFill="1" applyBorder="1" applyAlignment="1">
      <alignment horizontal="center" vertical="top" wrapText="1"/>
    </xf>
    <xf numFmtId="0" fontId="110" fillId="45" borderId="75" xfId="0" applyFont="1" applyFill="1" applyBorder="1" applyAlignment="1">
      <alignment horizontal="center" vertical="top" wrapText="1"/>
    </xf>
    <xf numFmtId="167" fontId="110" fillId="45" borderId="57" xfId="0" applyNumberFormat="1" applyFont="1" applyFill="1" applyBorder="1" applyAlignment="1">
      <alignment horizontal="center" vertical="top" wrapText="1"/>
    </xf>
    <xf numFmtId="3" fontId="100" fillId="45" borderId="72" xfId="0" applyNumberFormat="1" applyFont="1" applyFill="1" applyBorder="1" applyAlignment="1">
      <alignment horizontal="center" vertical="top" wrapText="1"/>
    </xf>
    <xf numFmtId="3" fontId="110" fillId="40" borderId="57" xfId="0" applyNumberFormat="1" applyFont="1" applyFill="1" applyBorder="1" applyAlignment="1">
      <alignment horizontal="center" vertical="top" wrapText="1"/>
    </xf>
    <xf numFmtId="0" fontId="40" fillId="0" borderId="83" xfId="0" applyFont="1" applyFill="1" applyBorder="1" applyAlignment="1">
      <alignment horizontal="center" vertical="top" wrapText="1"/>
    </xf>
    <xf numFmtId="9" fontId="100" fillId="40" borderId="57" xfId="153" applyFont="1" applyFill="1" applyBorder="1" applyAlignment="1">
      <alignment horizontal="center" vertical="top" wrapText="1"/>
    </xf>
    <xf numFmtId="9" fontId="100" fillId="45" borderId="57" xfId="153" applyFont="1" applyFill="1" applyBorder="1" applyAlignment="1">
      <alignment horizontal="center" vertical="top" wrapText="1"/>
    </xf>
    <xf numFmtId="9" fontId="100" fillId="45" borderId="72" xfId="153" applyFont="1" applyFill="1" applyBorder="1" applyAlignment="1">
      <alignment horizontal="center" vertical="top" wrapText="1"/>
    </xf>
    <xf numFmtId="169" fontId="40" fillId="33" borderId="26" xfId="0" applyNumberFormat="1" applyFont="1" applyFill="1" applyBorder="1" applyAlignment="1">
      <alignment horizontal="center" vertical="top" wrapText="1"/>
    </xf>
    <xf numFmtId="169" fontId="40" fillId="33" borderId="55" xfId="0" quotePrefix="1" applyNumberFormat="1" applyFont="1" applyFill="1" applyBorder="1" applyAlignment="1">
      <alignment horizontal="center" vertical="top" wrapText="1"/>
    </xf>
    <xf numFmtId="171" fontId="40" fillId="35" borderId="58" xfId="0" quotePrefix="1" applyNumberFormat="1" applyFont="1" applyFill="1" applyBorder="1" applyAlignment="1">
      <alignment horizontal="center" vertical="top" wrapText="1"/>
    </xf>
    <xf numFmtId="3" fontId="104" fillId="45" borderId="75" xfId="0" applyNumberFormat="1" applyFont="1" applyFill="1" applyBorder="1" applyAlignment="1">
      <alignment horizontal="left" vertical="top" wrapText="1" indent="1"/>
    </xf>
    <xf numFmtId="3" fontId="104" fillId="45" borderId="57" xfId="0" applyNumberFormat="1" applyFont="1" applyFill="1" applyBorder="1" applyAlignment="1">
      <alignment horizontal="left" vertical="top" wrapText="1" indent="1"/>
    </xf>
    <xf numFmtId="3" fontId="106" fillId="45" borderId="57" xfId="0" applyNumberFormat="1" applyFont="1" applyFill="1" applyBorder="1" applyAlignment="1">
      <alignment horizontal="left" vertical="top" wrapText="1" indent="1"/>
    </xf>
    <xf numFmtId="3" fontId="104" fillId="45" borderId="72" xfId="0" applyNumberFormat="1" applyFont="1" applyFill="1" applyBorder="1" applyAlignment="1">
      <alignment horizontal="left" vertical="top" wrapText="1" indent="1"/>
    </xf>
    <xf numFmtId="0" fontId="18" fillId="0" borderId="34" xfId="0" applyFont="1" applyBorder="1" applyAlignment="1">
      <alignment horizontal="center" vertical="top" wrapText="1"/>
    </xf>
    <xf numFmtId="3" fontId="18" fillId="0" borderId="35" xfId="0" applyNumberFormat="1" applyFont="1" applyFill="1" applyBorder="1" applyAlignment="1">
      <alignment horizontal="left" vertical="top" wrapText="1" indent="1"/>
    </xf>
    <xf numFmtId="3" fontId="40" fillId="35" borderId="27" xfId="0" applyNumberFormat="1" applyFont="1" applyFill="1" applyBorder="1" applyAlignment="1">
      <alignment horizontal="center" vertical="top" wrapText="1"/>
    </xf>
    <xf numFmtId="0" fontId="40" fillId="35" borderId="23" xfId="0" applyFont="1" applyFill="1" applyBorder="1" applyAlignment="1">
      <alignment horizontal="center" vertical="top" wrapText="1"/>
    </xf>
    <xf numFmtId="3" fontId="40" fillId="33" borderId="27" xfId="0" applyNumberFormat="1" applyFont="1" applyFill="1" applyBorder="1" applyAlignment="1">
      <alignment horizontal="center" vertical="top" wrapText="1"/>
    </xf>
    <xf numFmtId="3" fontId="40" fillId="35" borderId="84" xfId="0" applyNumberFormat="1" applyFont="1" applyFill="1" applyBorder="1" applyAlignment="1">
      <alignment horizontal="center" vertical="top" wrapText="1"/>
    </xf>
    <xf numFmtId="0" fontId="40" fillId="0" borderId="80" xfId="0" applyFont="1" applyFill="1" applyBorder="1" applyAlignment="1">
      <alignment horizontal="center" vertical="top" wrapText="1"/>
    </xf>
    <xf numFmtId="3" fontId="40" fillId="35" borderId="80" xfId="0" applyNumberFormat="1" applyFont="1" applyFill="1" applyBorder="1" applyAlignment="1">
      <alignment horizontal="center" vertical="top" wrapText="1"/>
    </xf>
    <xf numFmtId="3" fontId="40" fillId="33" borderId="80" xfId="0" applyNumberFormat="1" applyFont="1" applyFill="1" applyBorder="1" applyAlignment="1">
      <alignment horizontal="center" vertical="top" wrapText="1"/>
    </xf>
    <xf numFmtId="0" fontId="60" fillId="33" borderId="29" xfId="0" applyFont="1" applyFill="1" applyBorder="1" applyAlignment="1">
      <alignment horizontal="center" vertical="top" wrapText="1"/>
    </xf>
    <xf numFmtId="9" fontId="40" fillId="35" borderId="82" xfId="0" applyNumberFormat="1" applyFont="1" applyFill="1" applyBorder="1" applyAlignment="1">
      <alignment horizontal="center" vertical="top" wrapText="1"/>
    </xf>
    <xf numFmtId="9" fontId="40" fillId="35" borderId="58" xfId="0" applyNumberFormat="1" applyFont="1" applyFill="1" applyBorder="1" applyAlignment="1">
      <alignment horizontal="center" vertical="top" wrapText="1"/>
    </xf>
    <xf numFmtId="3" fontId="40" fillId="0" borderId="84" xfId="0" applyNumberFormat="1" applyFont="1" applyFill="1" applyBorder="1" applyAlignment="1">
      <alignment horizontal="center" vertical="top" wrapText="1"/>
    </xf>
    <xf numFmtId="3" fontId="40" fillId="35" borderId="82" xfId="0" applyNumberFormat="1" applyFont="1" applyFill="1" applyBorder="1" applyAlignment="1">
      <alignment horizontal="center" vertical="top" wrapText="1"/>
    </xf>
    <xf numFmtId="3" fontId="40" fillId="0" borderId="58" xfId="0" applyNumberFormat="1" applyFont="1" applyFill="1" applyBorder="1" applyAlignment="1">
      <alignment horizontal="center" vertical="top" wrapText="1"/>
    </xf>
    <xf numFmtId="3" fontId="40" fillId="0" borderId="82" xfId="0" applyNumberFormat="1" applyFont="1" applyFill="1" applyBorder="1" applyAlignment="1">
      <alignment horizontal="center" vertical="top" wrapText="1"/>
    </xf>
    <xf numFmtId="3" fontId="60" fillId="35" borderId="58" xfId="0" applyNumberFormat="1" applyFont="1" applyFill="1" applyBorder="1" applyAlignment="1">
      <alignment horizontal="center" vertical="top" wrapText="1"/>
    </xf>
    <xf numFmtId="9" fontId="40" fillId="33" borderId="22" xfId="153" applyNumberFormat="1" applyFont="1" applyFill="1" applyBorder="1" applyAlignment="1">
      <alignment horizontal="center" vertical="top" wrapText="1"/>
    </xf>
    <xf numFmtId="9" fontId="40" fillId="33" borderId="84" xfId="153" applyNumberFormat="1" applyFont="1" applyFill="1" applyBorder="1" applyAlignment="1">
      <alignment horizontal="center" vertical="top" wrapText="1"/>
    </xf>
    <xf numFmtId="9" fontId="40" fillId="35" borderId="82" xfId="153" applyNumberFormat="1" applyFont="1" applyFill="1" applyBorder="1" applyAlignment="1">
      <alignment horizontal="center" vertical="top" wrapText="1"/>
    </xf>
    <xf numFmtId="9" fontId="40" fillId="35" borderId="27" xfId="153" applyNumberFormat="1" applyFont="1" applyFill="1" applyBorder="1" applyAlignment="1">
      <alignment horizontal="center" vertical="top" wrapText="1"/>
    </xf>
    <xf numFmtId="9" fontId="40" fillId="33" borderId="80" xfId="153" applyNumberFormat="1" applyFont="1" applyFill="1" applyBorder="1" applyAlignment="1">
      <alignment horizontal="center" vertical="top" wrapText="1"/>
    </xf>
    <xf numFmtId="9" fontId="40" fillId="33" borderId="82" xfId="153" applyNumberFormat="1" applyFont="1" applyFill="1" applyBorder="1" applyAlignment="1">
      <alignment horizontal="center" vertical="top" wrapText="1"/>
    </xf>
    <xf numFmtId="9" fontId="40" fillId="35" borderId="80" xfId="153" applyNumberFormat="1" applyFont="1" applyFill="1" applyBorder="1" applyAlignment="1">
      <alignment horizontal="center" vertical="top" wrapText="1"/>
    </xf>
    <xf numFmtId="9" fontId="40" fillId="33" borderId="27" xfId="153" applyNumberFormat="1" applyFont="1" applyFill="1" applyBorder="1" applyAlignment="1">
      <alignment horizontal="center" vertical="top" wrapText="1"/>
    </xf>
    <xf numFmtId="3" fontId="40" fillId="33" borderId="27" xfId="153" applyNumberFormat="1" applyFont="1" applyFill="1" applyBorder="1" applyAlignment="1">
      <alignment horizontal="center" vertical="top" wrapText="1"/>
    </xf>
    <xf numFmtId="3" fontId="40" fillId="35" borderId="81" xfId="153" applyNumberFormat="1" applyFont="1" applyFill="1" applyBorder="1" applyAlignment="1">
      <alignment horizontal="center" vertical="top" wrapText="1"/>
    </xf>
    <xf numFmtId="3" fontId="40" fillId="33" borderId="82" xfId="153" applyNumberFormat="1" applyFont="1" applyFill="1" applyBorder="1" applyAlignment="1">
      <alignment horizontal="center" vertical="top" wrapText="1"/>
    </xf>
    <xf numFmtId="3" fontId="40" fillId="35" borderId="28" xfId="153" applyNumberFormat="1" applyFont="1" applyFill="1" applyBorder="1" applyAlignment="1">
      <alignment horizontal="center" vertical="top" wrapText="1"/>
    </xf>
    <xf numFmtId="9" fontId="40" fillId="33" borderId="79" xfId="153" applyNumberFormat="1" applyFont="1" applyFill="1" applyBorder="1" applyAlignment="1">
      <alignment horizontal="center" vertical="top" wrapText="1"/>
    </xf>
    <xf numFmtId="3" fontId="40" fillId="0" borderId="23" xfId="0" applyNumberFormat="1" applyFont="1" applyFill="1" applyBorder="1" applyAlignment="1">
      <alignment horizontal="center" vertical="top" wrapText="1"/>
    </xf>
    <xf numFmtId="3" fontId="40" fillId="0" borderId="80" xfId="0" applyNumberFormat="1" applyFont="1" applyFill="1" applyBorder="1" applyAlignment="1">
      <alignment horizontal="center" vertical="top" wrapText="1"/>
    </xf>
    <xf numFmtId="9" fontId="40" fillId="0" borderId="23" xfId="153" applyFont="1" applyFill="1" applyBorder="1" applyAlignment="1">
      <alignment horizontal="center" vertical="top" wrapText="1"/>
    </xf>
    <xf numFmtId="9" fontId="40" fillId="0" borderId="78" xfId="153" applyFont="1" applyFill="1" applyBorder="1" applyAlignment="1">
      <alignment horizontal="center" vertical="top" wrapText="1"/>
    </xf>
    <xf numFmtId="9" fontId="40" fillId="0" borderId="29" xfId="153" applyFont="1" applyFill="1" applyBorder="1" applyAlignment="1">
      <alignment horizontal="center" vertical="top" wrapText="1"/>
    </xf>
    <xf numFmtId="9" fontId="40" fillId="0" borderId="58" xfId="153" applyFont="1" applyFill="1" applyBorder="1" applyAlignment="1">
      <alignment horizontal="center" vertical="top" wrapText="1"/>
    </xf>
    <xf numFmtId="9" fontId="40" fillId="0" borderId="80" xfId="153" applyFont="1" applyFill="1" applyBorder="1" applyAlignment="1">
      <alignment horizontal="center" vertical="top" wrapText="1"/>
    </xf>
    <xf numFmtId="9" fontId="40" fillId="0" borderId="27" xfId="153" applyFont="1" applyFill="1" applyBorder="1" applyAlignment="1">
      <alignment horizontal="center" vertical="top" wrapText="1"/>
    </xf>
    <xf numFmtId="9" fontId="40" fillId="0" borderId="82" xfId="153" applyFont="1" applyFill="1" applyBorder="1" applyAlignment="1">
      <alignment horizontal="center" vertical="top" wrapText="1"/>
    </xf>
    <xf numFmtId="0" fontId="60" fillId="0" borderId="84" xfId="0" applyFont="1" applyFill="1" applyBorder="1" applyAlignment="1">
      <alignment horizontal="center" vertical="top" wrapText="1"/>
    </xf>
    <xf numFmtId="0" fontId="60" fillId="0" borderId="80" xfId="0" applyFont="1" applyFill="1" applyBorder="1" applyAlignment="1">
      <alignment horizontal="center" vertical="top" wrapText="1"/>
    </xf>
    <xf numFmtId="9" fontId="40" fillId="35" borderId="80" xfId="153" applyFont="1" applyFill="1" applyBorder="1" applyAlignment="1">
      <alignment horizontal="center" vertical="top" wrapText="1"/>
    </xf>
    <xf numFmtId="9" fontId="40" fillId="35" borderId="27" xfId="153" applyFont="1" applyFill="1" applyBorder="1" applyAlignment="1">
      <alignment horizontal="center" vertical="top" wrapText="1"/>
    </xf>
    <xf numFmtId="0" fontId="60" fillId="0" borderId="22" xfId="0" applyFont="1" applyFill="1" applyBorder="1" applyAlignment="1">
      <alignment horizontal="center" vertical="top" wrapText="1"/>
    </xf>
    <xf numFmtId="0" fontId="60" fillId="0" borderId="27" xfId="0" applyFont="1" applyFill="1" applyBorder="1" applyAlignment="1">
      <alignment horizontal="center" vertical="top" wrapText="1"/>
    </xf>
    <xf numFmtId="9" fontId="40" fillId="35" borderId="82" xfId="153" applyFont="1" applyFill="1" applyBorder="1" applyAlignment="1">
      <alignment horizontal="center" vertical="top" wrapText="1"/>
    </xf>
    <xf numFmtId="10" fontId="40" fillId="35" borderId="58" xfId="153" applyNumberFormat="1" applyFont="1" applyFill="1" applyBorder="1" applyAlignment="1">
      <alignment horizontal="center" vertical="top" wrapText="1"/>
    </xf>
    <xf numFmtId="3" fontId="40" fillId="33" borderId="84" xfId="0" applyNumberFormat="1" applyFont="1" applyFill="1" applyBorder="1" applyAlignment="1">
      <alignment horizontal="center" vertical="top" wrapText="1"/>
    </xf>
    <xf numFmtId="3" fontId="40" fillId="33" borderId="78" xfId="0" quotePrefix="1" applyNumberFormat="1" applyFont="1" applyFill="1" applyBorder="1" applyAlignment="1">
      <alignment horizontal="center" vertical="top" wrapText="1"/>
    </xf>
    <xf numFmtId="169" fontId="40" fillId="33" borderId="22" xfId="0" applyNumberFormat="1" applyFont="1" applyFill="1" applyBorder="1" applyAlignment="1">
      <alignment horizontal="center" vertical="top" wrapText="1"/>
    </xf>
    <xf numFmtId="169" fontId="40" fillId="35" borderId="58" xfId="0" applyNumberFormat="1" applyFont="1" applyFill="1" applyBorder="1" applyAlignment="1">
      <alignment horizontal="center" vertical="top" wrapText="1"/>
    </xf>
    <xf numFmtId="169" fontId="40" fillId="35" borderId="82" xfId="0" applyNumberFormat="1" applyFont="1" applyFill="1" applyBorder="1" applyAlignment="1">
      <alignment horizontal="center" vertical="top" wrapText="1"/>
    </xf>
    <xf numFmtId="169" fontId="40" fillId="33" borderId="82" xfId="0" applyNumberFormat="1" applyFont="1" applyFill="1" applyBorder="1" applyAlignment="1">
      <alignment horizontal="center" vertical="top" wrapText="1"/>
    </xf>
    <xf numFmtId="169" fontId="40" fillId="33" borderId="23" xfId="0" applyNumberFormat="1" applyFont="1" applyFill="1" applyBorder="1" applyAlignment="1">
      <alignment horizontal="center" vertical="top" wrapText="1"/>
    </xf>
    <xf numFmtId="169" fontId="40" fillId="33" borderId="80" xfId="0" applyNumberFormat="1" applyFont="1" applyFill="1" applyBorder="1" applyAlignment="1">
      <alignment horizontal="center" vertical="top" wrapText="1"/>
    </xf>
    <xf numFmtId="169" fontId="40" fillId="35" borderId="27" xfId="0" applyNumberFormat="1" applyFont="1" applyFill="1" applyBorder="1" applyAlignment="1">
      <alignment horizontal="center" vertical="top" wrapText="1"/>
    </xf>
    <xf numFmtId="169" fontId="100" fillId="33" borderId="59" xfId="3749" quotePrefix="1" applyNumberFormat="1" applyFont="1" applyFill="1" applyBorder="1" applyAlignment="1">
      <alignment horizontal="center" vertical="center" wrapText="1"/>
    </xf>
    <xf numFmtId="169" fontId="100" fillId="33" borderId="60" xfId="3749" quotePrefix="1" applyNumberFormat="1" applyFont="1" applyFill="1" applyBorder="1" applyAlignment="1">
      <alignment horizontal="center" vertical="center" wrapText="1"/>
    </xf>
    <xf numFmtId="169" fontId="100" fillId="33" borderId="92" xfId="3749" quotePrefix="1" applyNumberFormat="1" applyFont="1" applyFill="1" applyBorder="1" applyAlignment="1">
      <alignment horizontal="center" vertical="center" wrapText="1"/>
    </xf>
    <xf numFmtId="0" fontId="100" fillId="35" borderId="90" xfId="0" applyFont="1" applyFill="1" applyBorder="1" applyAlignment="1">
      <alignment horizontal="center" vertical="center" wrapText="1"/>
    </xf>
    <xf numFmtId="169" fontId="100" fillId="33" borderId="94" xfId="3749" quotePrefix="1" applyNumberFormat="1" applyFont="1" applyFill="1" applyBorder="1" applyAlignment="1">
      <alignment horizontal="center" vertical="center" wrapText="1"/>
    </xf>
    <xf numFmtId="0" fontId="100" fillId="35" borderId="93" xfId="0" applyFont="1" applyFill="1" applyBorder="1" applyAlignment="1">
      <alignment horizontal="center" vertical="center" wrapText="1"/>
    </xf>
    <xf numFmtId="169" fontId="100" fillId="33" borderId="95" xfId="3749" quotePrefix="1" applyNumberFormat="1" applyFont="1" applyFill="1" applyBorder="1" applyAlignment="1">
      <alignment horizontal="center" vertical="center" wrapText="1"/>
    </xf>
    <xf numFmtId="0" fontId="100" fillId="35" borderId="91" xfId="0" applyFont="1" applyFill="1" applyBorder="1" applyAlignment="1">
      <alignment horizontal="center" vertical="center" wrapText="1"/>
    </xf>
    <xf numFmtId="3" fontId="40" fillId="38" borderId="22" xfId="0" quotePrefix="1" applyNumberFormat="1" applyFont="1" applyFill="1" applyBorder="1" applyAlignment="1">
      <alignment horizontal="center" vertical="top" wrapText="1"/>
    </xf>
    <xf numFmtId="171" fontId="100" fillId="33" borderId="96" xfId="3749" quotePrefix="1" applyNumberFormat="1" applyFont="1" applyFill="1" applyBorder="1" applyAlignment="1">
      <alignment horizontal="center" vertical="center" wrapText="1"/>
    </xf>
    <xf numFmtId="169" fontId="40" fillId="33" borderId="25" xfId="0" quotePrefix="1" applyNumberFormat="1" applyFont="1" applyFill="1" applyBorder="1" applyAlignment="1">
      <alignment horizontal="center" vertical="top" wrapText="1"/>
    </xf>
    <xf numFmtId="167" fontId="40" fillId="0" borderId="27" xfId="153" applyNumberFormat="1" applyFont="1" applyFill="1" applyBorder="1" applyAlignment="1">
      <alignment horizontal="center" vertical="top" wrapText="1"/>
    </xf>
    <xf numFmtId="167" fontId="40" fillId="0" borderId="80" xfId="153" applyNumberFormat="1" applyFont="1" applyFill="1" applyBorder="1" applyAlignment="1">
      <alignment horizontal="center" vertical="top" wrapText="1"/>
    </xf>
    <xf numFmtId="0" fontId="60" fillId="0" borderId="58" xfId="0" applyFont="1" applyBorder="1" applyAlignment="1">
      <alignment horizontal="center" vertical="top" wrapText="1"/>
    </xf>
    <xf numFmtId="0" fontId="60" fillId="0" borderId="82" xfId="0" applyFont="1" applyBorder="1" applyAlignment="1">
      <alignment horizontal="center" vertical="top" wrapText="1"/>
    </xf>
    <xf numFmtId="0" fontId="60" fillId="33" borderId="80" xfId="0" applyFont="1" applyFill="1" applyBorder="1" applyAlignment="1">
      <alignment horizontal="center" vertical="top" wrapText="1"/>
    </xf>
    <xf numFmtId="0" fontId="60" fillId="0" borderId="80" xfId="0" applyFont="1" applyBorder="1" applyAlignment="1">
      <alignment horizontal="center" vertical="top" wrapText="1"/>
    </xf>
    <xf numFmtId="0" fontId="60" fillId="35" borderId="82" xfId="0" applyFont="1" applyFill="1" applyBorder="1" applyAlignment="1">
      <alignment horizontal="center" vertical="top" wrapText="1"/>
    </xf>
    <xf numFmtId="0" fontId="60" fillId="0" borderId="79" xfId="0" applyFont="1" applyBorder="1" applyAlignment="1">
      <alignment horizontal="center" vertical="top" wrapText="1"/>
    </xf>
    <xf numFmtId="0" fontId="60" fillId="33" borderId="27" xfId="0" applyFont="1" applyFill="1" applyBorder="1" applyAlignment="1">
      <alignment horizontal="center" vertical="top" wrapText="1"/>
    </xf>
    <xf numFmtId="0" fontId="60" fillId="0" borderId="27" xfId="0" applyFont="1" applyBorder="1" applyAlignment="1">
      <alignment horizontal="center" vertical="top" wrapText="1"/>
    </xf>
    <xf numFmtId="0" fontId="60" fillId="35" borderId="80" xfId="0" applyFont="1" applyFill="1" applyBorder="1" applyAlignment="1">
      <alignment horizontal="center" vertical="top" wrapText="1"/>
    </xf>
    <xf numFmtId="3" fontId="100" fillId="45" borderId="70" xfId="0" applyNumberFormat="1" applyFont="1" applyFill="1" applyBorder="1" applyAlignment="1">
      <alignment horizontal="center" vertical="top" wrapText="1"/>
    </xf>
    <xf numFmtId="3" fontId="100" fillId="35" borderId="75" xfId="0" applyNumberFormat="1" applyFont="1" applyFill="1" applyBorder="1" applyAlignment="1">
      <alignment horizontal="center" vertical="top" wrapText="1"/>
    </xf>
    <xf numFmtId="3" fontId="100" fillId="40" borderId="80" xfId="0" applyNumberFormat="1" applyFont="1" applyFill="1" applyBorder="1" applyAlignment="1">
      <alignment horizontal="center" vertical="top" wrapText="1"/>
    </xf>
    <xf numFmtId="3" fontId="100" fillId="40" borderId="82" xfId="0" applyNumberFormat="1" applyFont="1" applyFill="1" applyBorder="1" applyAlignment="1">
      <alignment horizontal="center" vertical="top" wrapText="1"/>
    </xf>
    <xf numFmtId="3" fontId="100" fillId="40" borderId="27" xfId="0" applyNumberFormat="1" applyFont="1" applyFill="1" applyBorder="1" applyAlignment="1">
      <alignment horizontal="center" vertical="top" wrapText="1"/>
    </xf>
    <xf numFmtId="3" fontId="100" fillId="0" borderId="69" xfId="0" applyNumberFormat="1" applyFont="1" applyFill="1" applyBorder="1" applyAlignment="1">
      <alignment horizontal="center" vertical="top" wrapText="1"/>
    </xf>
    <xf numFmtId="3" fontId="100" fillId="0" borderId="81" xfId="0" applyNumberFormat="1" applyFont="1" applyFill="1" applyBorder="1" applyAlignment="1">
      <alignment horizontal="center" vertical="top" wrapText="1"/>
    </xf>
    <xf numFmtId="174" fontId="40" fillId="0" borderId="80" xfId="48692" applyNumberFormat="1" applyFont="1" applyFill="1" applyBorder="1" applyAlignment="1">
      <alignment horizontal="center" vertical="top"/>
    </xf>
    <xf numFmtId="174" fontId="40" fillId="0" borderId="79" xfId="48692" applyNumberFormat="1" applyFont="1" applyFill="1" applyBorder="1" applyAlignment="1">
      <alignment horizontal="center" vertical="top"/>
    </xf>
    <xf numFmtId="174" fontId="40" fillId="33" borderId="80" xfId="48692" applyNumberFormat="1" applyFont="1" applyFill="1" applyBorder="1" applyAlignment="1">
      <alignment horizontal="center" vertical="top"/>
    </xf>
    <xf numFmtId="174" fontId="40" fillId="33" borderId="27" xfId="48692" applyNumberFormat="1" applyFont="1" applyFill="1" applyBorder="1" applyAlignment="1">
      <alignment horizontal="center" vertical="top"/>
    </xf>
    <xf numFmtId="3" fontId="40" fillId="35" borderId="25" xfId="0" applyNumberFormat="1" applyFont="1" applyFill="1" applyBorder="1" applyAlignment="1">
      <alignment horizontal="center" vertical="top" wrapText="1"/>
    </xf>
    <xf numFmtId="3" fontId="40" fillId="0" borderId="97" xfId="0" applyNumberFormat="1" applyFont="1" applyFill="1" applyBorder="1" applyAlignment="1">
      <alignment horizontal="center" vertical="top" wrapText="1"/>
    </xf>
    <xf numFmtId="3" fontId="100" fillId="0" borderId="57" xfId="0" applyNumberFormat="1" applyFont="1" applyFill="1" applyBorder="1" applyAlignment="1">
      <alignment horizontal="center" vertical="top" wrapText="1"/>
    </xf>
    <xf numFmtId="3" fontId="100" fillId="0" borderId="26" xfId="0" applyNumberFormat="1" applyFont="1" applyFill="1" applyBorder="1" applyAlignment="1">
      <alignment horizontal="center" vertical="top" wrapText="1"/>
    </xf>
    <xf numFmtId="0" fontId="110" fillId="0" borderId="75" xfId="0" applyFont="1" applyFill="1" applyBorder="1" applyAlignment="1">
      <alignment horizontal="center" vertical="top" wrapText="1"/>
    </xf>
    <xf numFmtId="167" fontId="110" fillId="0" borderId="57" xfId="0" applyNumberFormat="1" applyFont="1" applyFill="1" applyBorder="1" applyAlignment="1">
      <alignment horizontal="center" vertical="top" wrapText="1"/>
    </xf>
    <xf numFmtId="3" fontId="100" fillId="0" borderId="72" xfId="0" applyNumberFormat="1" applyFont="1" applyFill="1" applyBorder="1" applyAlignment="1">
      <alignment horizontal="center" vertical="top" wrapText="1"/>
    </xf>
    <xf numFmtId="9" fontId="100" fillId="40" borderId="57" xfId="0" applyNumberFormat="1" applyFont="1" applyFill="1" applyBorder="1" applyAlignment="1">
      <alignment horizontal="center" vertical="top" wrapText="1"/>
    </xf>
    <xf numFmtId="9" fontId="100" fillId="45" borderId="57" xfId="0" applyNumberFormat="1" applyFont="1" applyFill="1" applyBorder="1" applyAlignment="1">
      <alignment horizontal="center" vertical="top" wrapText="1"/>
    </xf>
    <xf numFmtId="9" fontId="100" fillId="45" borderId="72" xfId="0" applyNumberFormat="1" applyFont="1" applyFill="1" applyBorder="1" applyAlignment="1">
      <alignment horizontal="center" vertical="top" wrapText="1"/>
    </xf>
    <xf numFmtId="9" fontId="59" fillId="33" borderId="24" xfId="153" applyNumberFormat="1" applyFont="1" applyFill="1" applyBorder="1" applyAlignment="1">
      <alignment horizontal="center" vertical="top" wrapText="1"/>
    </xf>
    <xf numFmtId="169" fontId="40" fillId="35" borderId="55" xfId="0" quotePrefix="1" applyNumberFormat="1" applyFont="1" applyFill="1" applyBorder="1" applyAlignment="1">
      <alignment horizontal="center" vertical="top" wrapText="1"/>
    </xf>
    <xf numFmtId="171" fontId="40" fillId="35" borderId="55" xfId="0" applyNumberFormat="1" applyFont="1" applyFill="1" applyBorder="1" applyAlignment="1">
      <alignment horizontal="center" vertical="top" wrapText="1"/>
    </xf>
    <xf numFmtId="171" fontId="40" fillId="0" borderId="54" xfId="0" quotePrefix="1" applyNumberFormat="1" applyFont="1" applyFill="1" applyBorder="1" applyAlignment="1">
      <alignment horizontal="center" vertical="top" wrapText="1"/>
    </xf>
    <xf numFmtId="171" fontId="40" fillId="0" borderId="54" xfId="0" applyNumberFormat="1" applyFont="1" applyFill="1" applyBorder="1" applyAlignment="1">
      <alignment horizontal="center" vertical="top" wrapText="1"/>
    </xf>
    <xf numFmtId="171" fontId="40" fillId="0" borderId="55" xfId="0" applyNumberFormat="1" applyFont="1" applyFill="1" applyBorder="1" applyAlignment="1">
      <alignment horizontal="center" vertical="top" wrapText="1"/>
    </xf>
    <xf numFmtId="3" fontId="104" fillId="40" borderId="57" xfId="0" applyNumberFormat="1" applyFont="1" applyFill="1" applyBorder="1" applyAlignment="1">
      <alignment horizontal="left" vertical="top" wrapText="1" indent="1"/>
    </xf>
    <xf numFmtId="0" fontId="18" fillId="33" borderId="43" xfId="0" applyFont="1" applyFill="1" applyBorder="1" applyAlignment="1">
      <alignment horizontal="center" vertical="top" wrapText="1"/>
    </xf>
    <xf numFmtId="171" fontId="40" fillId="33" borderId="58" xfId="0" applyNumberFormat="1" applyFont="1" applyFill="1" applyBorder="1" applyAlignment="1">
      <alignment horizontal="center" vertical="top" wrapText="1"/>
    </xf>
    <xf numFmtId="3" fontId="106" fillId="40" borderId="57" xfId="0" applyNumberFormat="1" applyFont="1" applyFill="1" applyBorder="1" applyAlignment="1">
      <alignment horizontal="left" vertical="top" wrapText="1" indent="1"/>
    </xf>
    <xf numFmtId="171" fontId="40" fillId="33" borderId="58" xfId="0" quotePrefix="1" applyNumberFormat="1" applyFont="1" applyFill="1" applyBorder="1" applyAlignment="1">
      <alignment horizontal="center" vertical="top" wrapText="1"/>
    </xf>
    <xf numFmtId="171" fontId="100" fillId="35" borderId="55" xfId="3749" quotePrefix="1" applyNumberFormat="1" applyFont="1" applyFill="1" applyBorder="1" applyAlignment="1">
      <alignment horizontal="center" vertical="center" wrapText="1"/>
    </xf>
    <xf numFmtId="171" fontId="100" fillId="0" borderId="55" xfId="3749" quotePrefix="1" applyNumberFormat="1" applyFont="1" applyFill="1" applyBorder="1" applyAlignment="1">
      <alignment horizontal="center" vertical="center" wrapText="1"/>
    </xf>
    <xf numFmtId="171" fontId="40" fillId="33" borderId="26" xfId="0" applyNumberFormat="1" applyFont="1" applyFill="1" applyBorder="1" applyAlignment="1">
      <alignment horizontal="center" vertical="top" wrapText="1"/>
    </xf>
    <xf numFmtId="0" fontId="40" fillId="35" borderId="25" xfId="0" quotePrefix="1" applyFont="1" applyFill="1" applyBorder="1" applyAlignment="1">
      <alignment horizontal="center" vertical="top" wrapText="1"/>
    </xf>
    <xf numFmtId="3" fontId="100" fillId="40" borderId="57" xfId="0" applyNumberFormat="1" applyFont="1" applyFill="1" applyBorder="1" applyAlignment="1">
      <alignment horizontal="center" vertical="center" wrapText="1"/>
    </xf>
    <xf numFmtId="3" fontId="100" fillId="0" borderId="57" xfId="0" applyNumberFormat="1" applyFont="1" applyFill="1" applyBorder="1" applyAlignment="1">
      <alignment horizontal="center" vertical="center" wrapText="1"/>
    </xf>
    <xf numFmtId="3" fontId="40" fillId="35" borderId="25" xfId="0" applyNumberFormat="1" applyFont="1" applyFill="1" applyBorder="1" applyAlignment="1">
      <alignment horizontal="center" vertical="top" wrapText="1"/>
    </xf>
    <xf numFmtId="169" fontId="101" fillId="35" borderId="82" xfId="3749" quotePrefix="1" applyNumberFormat="1" applyFont="1" applyFill="1" applyBorder="1" applyAlignment="1">
      <alignment horizontal="center" vertical="top" wrapText="1"/>
    </xf>
    <xf numFmtId="172" fontId="101" fillId="33" borderId="82" xfId="3749" applyNumberFormat="1" applyFont="1" applyFill="1" applyBorder="1" applyAlignment="1">
      <alignment horizontal="center" vertical="top" wrapText="1"/>
    </xf>
    <xf numFmtId="172" fontId="103" fillId="33" borderId="80" xfId="3749" applyNumberFormat="1" applyFont="1" applyFill="1" applyBorder="1" applyAlignment="1">
      <alignment horizontal="center" vertical="top" wrapText="1"/>
    </xf>
    <xf numFmtId="172" fontId="101" fillId="35" borderId="82" xfId="3749" applyNumberFormat="1" applyFont="1" applyFill="1" applyBorder="1" applyAlignment="1">
      <alignment horizontal="center" vertical="top" wrapText="1"/>
    </xf>
    <xf numFmtId="172" fontId="103" fillId="35" borderId="80" xfId="3749" applyNumberFormat="1" applyFont="1" applyFill="1" applyBorder="1" applyAlignment="1">
      <alignment horizontal="center" vertical="top" wrapText="1"/>
    </xf>
    <xf numFmtId="172" fontId="101" fillId="33" borderId="80" xfId="3749" applyNumberFormat="1" applyFont="1" applyFill="1" applyBorder="1" applyAlignment="1">
      <alignment horizontal="center" vertical="top" wrapText="1"/>
    </xf>
    <xf numFmtId="169" fontId="101" fillId="33" borderId="80" xfId="3749" quotePrefix="1" applyNumberFormat="1" applyFont="1" applyFill="1" applyBorder="1" applyAlignment="1">
      <alignment horizontal="center" vertical="top" wrapText="1"/>
    </xf>
    <xf numFmtId="172" fontId="101" fillId="35" borderId="27" xfId="3749" applyNumberFormat="1" applyFont="1" applyFill="1" applyBorder="1" applyAlignment="1">
      <alignment horizontal="center" vertical="top" wrapText="1"/>
    </xf>
    <xf numFmtId="169" fontId="40" fillId="33" borderId="82" xfId="0" quotePrefix="1" applyNumberFormat="1" applyFont="1" applyFill="1" applyBorder="1" applyAlignment="1">
      <alignment horizontal="center" vertical="top" wrapText="1"/>
    </xf>
    <xf numFmtId="0" fontId="38" fillId="0" borderId="0" xfId="0" applyFont="1" applyAlignment="1">
      <alignment horizontal="left" vertical="center"/>
    </xf>
    <xf numFmtId="3" fontId="40" fillId="35" borderId="25" xfId="0" applyNumberFormat="1" applyFont="1" applyFill="1" applyBorder="1" applyAlignment="1">
      <alignment horizontal="center" vertical="top" wrapText="1"/>
    </xf>
    <xf numFmtId="0" fontId="67" fillId="0" borderId="21" xfId="0" applyFont="1" applyFill="1" applyBorder="1" applyAlignment="1">
      <alignment horizontal="center" vertical="top" wrapText="1"/>
    </xf>
    <xf numFmtId="3" fontId="40" fillId="33" borderId="97" xfId="0" applyNumberFormat="1" applyFont="1" applyFill="1" applyBorder="1" applyAlignment="1">
      <alignment horizontal="center" vertical="top" wrapText="1"/>
    </xf>
    <xf numFmtId="3" fontId="100" fillId="33" borderId="57" xfId="0" applyNumberFormat="1" applyFont="1" applyFill="1" applyBorder="1" applyAlignment="1">
      <alignment horizontal="center" vertical="top" wrapText="1"/>
    </xf>
    <xf numFmtId="3" fontId="100" fillId="33" borderId="26" xfId="0" applyNumberFormat="1" applyFont="1" applyFill="1" applyBorder="1" applyAlignment="1">
      <alignment horizontal="center" vertical="top" wrapText="1"/>
    </xf>
    <xf numFmtId="0" fontId="110" fillId="33" borderId="75" xfId="0" applyFont="1" applyFill="1" applyBorder="1" applyAlignment="1">
      <alignment horizontal="center" vertical="top" wrapText="1"/>
    </xf>
    <xf numFmtId="167" fontId="110" fillId="33" borderId="57" xfId="0" applyNumberFormat="1" applyFont="1" applyFill="1" applyBorder="1" applyAlignment="1">
      <alignment horizontal="center" vertical="top" wrapText="1"/>
    </xf>
    <xf numFmtId="3" fontId="100" fillId="33" borderId="72" xfId="0" applyNumberFormat="1" applyFont="1" applyFill="1" applyBorder="1" applyAlignment="1">
      <alignment horizontal="center" vertical="top" wrapText="1"/>
    </xf>
    <xf numFmtId="3" fontId="59" fillId="33" borderId="1" xfId="0" applyNumberFormat="1" applyFont="1" applyFill="1" applyBorder="1" applyAlignment="1">
      <alignment horizontal="center" vertical="top" wrapText="1"/>
    </xf>
    <xf numFmtId="3" fontId="100" fillId="33" borderId="57" xfId="0" applyNumberFormat="1" applyFont="1" applyFill="1" applyBorder="1" applyAlignment="1">
      <alignment horizontal="center" vertical="center" wrapText="1"/>
    </xf>
    <xf numFmtId="3" fontId="40" fillId="33" borderId="22" xfId="0" applyNumberFormat="1" applyFont="1" applyFill="1" applyBorder="1" applyAlignment="1">
      <alignment horizontal="center" vertical="top" wrapText="1"/>
    </xf>
    <xf numFmtId="171" fontId="40" fillId="33" borderId="98" xfId="0" applyNumberFormat="1" applyFont="1" applyFill="1" applyBorder="1" applyAlignment="1">
      <alignment horizontal="center" vertical="center" wrapText="1"/>
    </xf>
    <xf numFmtId="0" fontId="40" fillId="35" borderId="99" xfId="0" quotePrefix="1" applyFont="1" applyFill="1" applyBorder="1" applyAlignment="1">
      <alignment horizontal="center" vertical="top" wrapText="1"/>
    </xf>
    <xf numFmtId="0" fontId="40" fillId="35" borderId="28" xfId="0" quotePrefix="1" applyFont="1" applyFill="1" applyBorder="1" applyAlignment="1">
      <alignment horizontal="center" vertical="top" wrapText="1"/>
    </xf>
    <xf numFmtId="0" fontId="40" fillId="35" borderId="28" xfId="0" applyFont="1" applyFill="1" applyBorder="1" applyAlignment="1">
      <alignment horizontal="center" vertical="top" wrapText="1"/>
    </xf>
    <xf numFmtId="3" fontId="60" fillId="33" borderId="55" xfId="0" applyNumberFormat="1" applyFont="1" applyFill="1" applyBorder="1" applyAlignment="1">
      <alignment horizontal="center" vertical="top" wrapText="1"/>
    </xf>
    <xf numFmtId="171" fontId="100" fillId="33" borderId="55" xfId="3749" quotePrefix="1" applyNumberFormat="1" applyFont="1" applyFill="1" applyBorder="1" applyAlignment="1">
      <alignment horizontal="center" vertical="center" wrapText="1"/>
    </xf>
    <xf numFmtId="169" fontId="40" fillId="38" borderId="22" xfId="0" applyNumberFormat="1" applyFont="1" applyFill="1" applyBorder="1" applyAlignment="1">
      <alignment horizontal="center" vertical="top" wrapText="1"/>
    </xf>
    <xf numFmtId="9" fontId="59" fillId="37" borderId="24" xfId="153" applyNumberFormat="1" applyFont="1" applyFill="1" applyBorder="1" applyAlignment="1">
      <alignment horizontal="center" vertical="top" wrapText="1"/>
    </xf>
    <xf numFmtId="167" fontId="110" fillId="33" borderId="26" xfId="0" applyNumberFormat="1" applyFont="1" applyFill="1" applyBorder="1" applyAlignment="1">
      <alignment horizontal="center" vertical="top" wrapText="1"/>
    </xf>
    <xf numFmtId="4" fontId="104" fillId="40" borderId="57" xfId="0" applyNumberFormat="1" applyFont="1" applyFill="1" applyBorder="1" applyAlignment="1">
      <alignment horizontal="left" vertical="top" wrapText="1" indent="1"/>
    </xf>
    <xf numFmtId="170" fontId="40" fillId="33" borderId="24" xfId="0" applyNumberFormat="1" applyFont="1" applyFill="1" applyBorder="1" applyAlignment="1">
      <alignment horizontal="center" vertical="top" wrapText="1"/>
    </xf>
    <xf numFmtId="3" fontId="40" fillId="35" borderId="42" xfId="3749" applyNumberFormat="1" applyFont="1" applyFill="1" applyBorder="1" applyAlignment="1">
      <alignment horizontal="center" vertical="top" wrapText="1"/>
    </xf>
    <xf numFmtId="3" fontId="40" fillId="35" borderId="25" xfId="3749" applyNumberFormat="1" applyFont="1" applyFill="1" applyBorder="1" applyAlignment="1">
      <alignment horizontal="center" vertical="top" wrapText="1"/>
    </xf>
    <xf numFmtId="3" fontId="40" fillId="35" borderId="28" xfId="3749" applyNumberFormat="1" applyFont="1" applyFill="1" applyBorder="1" applyAlignment="1">
      <alignment horizontal="center" vertical="top" wrapText="1"/>
    </xf>
    <xf numFmtId="0" fontId="18" fillId="33" borderId="1" xfId="2" applyFont="1" applyFill="1" applyBorder="1" applyAlignment="1">
      <alignment horizontal="center" vertical="top" wrapText="1"/>
    </xf>
    <xf numFmtId="0" fontId="59" fillId="33" borderId="1" xfId="0" applyFont="1" applyFill="1" applyBorder="1" applyAlignment="1">
      <alignment horizontal="center" vertical="top" wrapText="1"/>
    </xf>
    <xf numFmtId="3" fontId="40" fillId="35" borderId="21" xfId="0" applyNumberFormat="1" applyFont="1" applyFill="1" applyBorder="1" applyAlignment="1">
      <alignment horizontal="center" vertical="top" wrapText="1"/>
    </xf>
    <xf numFmtId="3" fontId="40" fillId="33" borderId="21" xfId="0" applyNumberFormat="1" applyFont="1" applyFill="1" applyBorder="1" applyAlignment="1">
      <alignment horizontal="center" vertical="top" wrapText="1"/>
    </xf>
    <xf numFmtId="3" fontId="100" fillId="45" borderId="75" xfId="0" applyNumberFormat="1" applyFont="1" applyFill="1" applyBorder="1" applyAlignment="1">
      <alignment horizontal="center" vertical="top" wrapText="1"/>
    </xf>
    <xf numFmtId="3" fontId="100" fillId="45" borderId="69" xfId="0" applyNumberFormat="1" applyFont="1" applyFill="1" applyBorder="1" applyAlignment="1">
      <alignment horizontal="center" vertical="top" wrapText="1"/>
    </xf>
    <xf numFmtId="3" fontId="100" fillId="45" borderId="57" xfId="3749" applyNumberFormat="1" applyFont="1" applyFill="1" applyBorder="1" applyAlignment="1">
      <alignment horizontal="center" vertical="top" wrapText="1"/>
    </xf>
    <xf numFmtId="0" fontId="60" fillId="35" borderId="44" xfId="0" applyFont="1" applyFill="1" applyBorder="1" applyAlignment="1">
      <alignment horizontal="center" vertical="top" wrapText="1"/>
    </xf>
    <xf numFmtId="9" fontId="59" fillId="33" borderId="22" xfId="153" applyNumberFormat="1" applyFont="1" applyFill="1" applyBorder="1" applyAlignment="1">
      <alignment horizontal="center" vertical="top" wrapText="1"/>
    </xf>
    <xf numFmtId="10" fontId="40" fillId="35" borderId="44" xfId="0" applyNumberFormat="1" applyFont="1" applyFill="1" applyBorder="1" applyAlignment="1">
      <alignment horizontal="center" vertical="top" wrapText="1"/>
    </xf>
    <xf numFmtId="0" fontId="18" fillId="0" borderId="27" xfId="0" applyFont="1" applyBorder="1" applyAlignment="1">
      <alignment horizontal="right" vertical="top" wrapText="1"/>
    </xf>
    <xf numFmtId="0" fontId="18" fillId="35" borderId="29" xfId="0" applyFont="1" applyFill="1" applyBorder="1" applyAlignment="1">
      <alignment horizontal="right" vertical="top" wrapText="1"/>
    </xf>
    <xf numFmtId="0" fontId="18" fillId="35" borderId="28" xfId="0" applyFont="1" applyFill="1" applyBorder="1" applyAlignment="1">
      <alignment horizontal="right" vertical="top" wrapText="1"/>
    </xf>
    <xf numFmtId="0" fontId="18" fillId="0" borderId="24" xfId="0" applyFont="1" applyBorder="1" applyAlignment="1">
      <alignment horizontal="right" vertical="top" wrapText="1"/>
    </xf>
    <xf numFmtId="0" fontId="18" fillId="0" borderId="25" xfId="0" applyFont="1" applyBorder="1" applyAlignment="1">
      <alignment horizontal="right" vertical="top" wrapText="1"/>
    </xf>
    <xf numFmtId="0" fontId="18" fillId="0" borderId="39" xfId="0" applyFont="1" applyBorder="1" applyAlignment="1">
      <alignment horizontal="left" vertical="top" indent="1"/>
    </xf>
    <xf numFmtId="0" fontId="18" fillId="35" borderId="25" xfId="0" applyFont="1" applyFill="1" applyBorder="1" applyAlignment="1">
      <alignment horizontal="right" vertical="top" wrapText="1"/>
    </xf>
    <xf numFmtId="0" fontId="18" fillId="35" borderId="26" xfId="0" applyFont="1" applyFill="1" applyBorder="1" applyAlignment="1">
      <alignment horizontal="right" vertical="top" wrapText="1"/>
    </xf>
    <xf numFmtId="0" fontId="18" fillId="0" borderId="1" xfId="1" applyFont="1" applyBorder="1" applyAlignment="1">
      <alignment horizontal="left" vertical="top" wrapText="1" indent="1"/>
    </xf>
    <xf numFmtId="0" fontId="18" fillId="0" borderId="24" xfId="1" applyFont="1" applyBorder="1" applyAlignment="1">
      <alignment horizontal="left" vertical="top" wrapText="1" indent="1"/>
    </xf>
    <xf numFmtId="0" fontId="18" fillId="35" borderId="26" xfId="1" applyFont="1" applyFill="1" applyBorder="1" applyAlignment="1">
      <alignment horizontal="left" vertical="top" wrapText="1" indent="1"/>
    </xf>
    <xf numFmtId="0" fontId="18" fillId="35" borderId="25" xfId="1" applyFont="1" applyFill="1" applyBorder="1" applyAlignment="1">
      <alignment horizontal="left" vertical="top" wrapText="1" indent="1"/>
    </xf>
    <xf numFmtId="0" fontId="18" fillId="35" borderId="25" xfId="0" applyFont="1" applyFill="1" applyBorder="1" applyAlignment="1">
      <alignment horizontal="left" vertical="top" wrapText="1" indent="1"/>
    </xf>
    <xf numFmtId="0" fontId="18" fillId="0" borderId="25" xfId="0" applyFont="1" applyBorder="1" applyAlignment="1">
      <alignment horizontal="left" vertical="top" wrapText="1" indent="1"/>
    </xf>
    <xf numFmtId="0" fontId="18" fillId="0" borderId="22" xfId="0" applyFont="1" applyFill="1" applyBorder="1" applyAlignment="1">
      <alignment horizontal="left" vertical="top" wrapText="1" indent="1"/>
    </xf>
    <xf numFmtId="0" fontId="18" fillId="0" borderId="26" xfId="0" applyFont="1" applyBorder="1" applyAlignment="1">
      <alignment horizontal="right" vertical="top" wrapText="1"/>
    </xf>
    <xf numFmtId="0" fontId="18" fillId="0" borderId="25" xfId="0" applyFont="1" applyFill="1" applyBorder="1" applyAlignment="1">
      <alignment horizontal="left" vertical="top" indent="1"/>
    </xf>
    <xf numFmtId="0" fontId="18" fillId="35" borderId="25" xfId="0" applyFont="1" applyFill="1" applyBorder="1" applyAlignment="1">
      <alignment horizontal="left" vertical="top" indent="1"/>
    </xf>
    <xf numFmtId="0" fontId="18" fillId="0" borderId="26" xfId="0" applyFont="1" applyFill="1" applyBorder="1" applyAlignment="1">
      <alignment horizontal="left" vertical="top" indent="1"/>
    </xf>
    <xf numFmtId="0" fontId="18" fillId="0" borderId="24" xfId="0" applyFont="1" applyFill="1" applyBorder="1" applyAlignment="1">
      <alignment horizontal="left" vertical="top" indent="1"/>
    </xf>
    <xf numFmtId="0" fontId="18" fillId="0" borderId="32" xfId="1" applyFont="1" applyFill="1" applyBorder="1" applyAlignment="1">
      <alignment horizontal="left" vertical="top" wrapText="1" indent="1"/>
    </xf>
    <xf numFmtId="0" fontId="18" fillId="0" borderId="33" xfId="1" applyFont="1" applyFill="1" applyBorder="1" applyAlignment="1">
      <alignment horizontal="left" vertical="top" wrapText="1" indent="1"/>
    </xf>
    <xf numFmtId="0" fontId="18" fillId="0" borderId="22" xfId="1" applyFont="1" applyFill="1" applyBorder="1" applyAlignment="1">
      <alignment horizontal="center" vertical="top" wrapText="1"/>
    </xf>
    <xf numFmtId="0" fontId="18" fillId="35" borderId="34" xfId="1" applyFont="1" applyFill="1" applyBorder="1" applyAlignment="1">
      <alignment horizontal="left" vertical="top" wrapText="1" indent="1"/>
    </xf>
    <xf numFmtId="0" fontId="18" fillId="35" borderId="35" xfId="1" applyFont="1" applyFill="1" applyBorder="1" applyAlignment="1">
      <alignment horizontal="left" vertical="top" wrapText="1" indent="1"/>
    </xf>
    <xf numFmtId="0" fontId="18" fillId="0" borderId="25" xfId="1" applyFont="1" applyBorder="1" applyAlignment="1">
      <alignment horizontal="left" vertical="top" wrapText="1" indent="1"/>
    </xf>
    <xf numFmtId="3" fontId="60" fillId="35" borderId="26" xfId="0" applyNumberFormat="1" applyFont="1" applyFill="1" applyBorder="1" applyAlignment="1">
      <alignment horizontal="center" vertical="top" wrapText="1"/>
    </xf>
    <xf numFmtId="0" fontId="18" fillId="35" borderId="25" xfId="1" applyFont="1" applyFill="1" applyBorder="1" applyAlignment="1">
      <alignment horizontal="left" vertical="top" indent="1"/>
    </xf>
    <xf numFmtId="0" fontId="18" fillId="0" borderId="28" xfId="0" applyFont="1" applyBorder="1" applyAlignment="1">
      <alignment horizontal="right" vertical="top" wrapText="1"/>
    </xf>
    <xf numFmtId="0" fontId="18" fillId="35" borderId="29" xfId="0" applyFont="1" applyFill="1" applyBorder="1" applyAlignment="1">
      <alignment horizontal="left" vertical="top" wrapText="1" indent="1"/>
    </xf>
    <xf numFmtId="0" fontId="18" fillId="0" borderId="25" xfId="1" applyFont="1" applyFill="1" applyBorder="1" applyAlignment="1">
      <alignment horizontal="right" vertical="top"/>
    </xf>
    <xf numFmtId="0" fontId="18" fillId="0" borderId="34" xfId="1" applyFont="1" applyFill="1" applyBorder="1" applyAlignment="1">
      <alignment horizontal="left" vertical="top" wrapText="1" indent="1"/>
    </xf>
    <xf numFmtId="0" fontId="18" fillId="0" borderId="35" xfId="1" applyFont="1" applyFill="1" applyBorder="1" applyAlignment="1">
      <alignment horizontal="left" vertical="top" wrapText="1" indent="1"/>
    </xf>
    <xf numFmtId="0" fontId="18" fillId="35" borderId="25" xfId="1" applyFont="1" applyFill="1" applyBorder="1" applyAlignment="1">
      <alignment horizontal="right" vertical="top"/>
    </xf>
    <xf numFmtId="0" fontId="18" fillId="0" borderId="25" xfId="1" applyFont="1" applyBorder="1" applyAlignment="1">
      <alignment horizontal="right" vertical="top"/>
    </xf>
    <xf numFmtId="0" fontId="18" fillId="0" borderId="27" xfId="1" applyFont="1" applyFill="1" applyBorder="1" applyAlignment="1">
      <alignment horizontal="center" vertical="top" wrapText="1"/>
    </xf>
    <xf numFmtId="0" fontId="18" fillId="0" borderId="29" xfId="0" applyFont="1" applyFill="1" applyBorder="1" applyAlignment="1">
      <alignment horizontal="left" vertical="top" wrapText="1" indent="1"/>
    </xf>
    <xf numFmtId="0" fontId="18" fillId="0" borderId="28" xfId="0" applyFont="1" applyFill="1" applyBorder="1" applyAlignment="1">
      <alignment horizontal="left" vertical="top" wrapText="1" indent="1"/>
    </xf>
    <xf numFmtId="0" fontId="18" fillId="0" borderId="24" xfId="1" applyFont="1" applyBorder="1" applyAlignment="1">
      <alignment horizontal="right" vertical="top"/>
    </xf>
    <xf numFmtId="0" fontId="18" fillId="35" borderId="28" xfId="0" applyFont="1" applyFill="1" applyBorder="1" applyAlignment="1">
      <alignment horizontal="left" vertical="top" wrapText="1" indent="1"/>
    </xf>
    <xf numFmtId="3" fontId="18" fillId="35" borderId="28" xfId="0" applyNumberFormat="1" applyFont="1" applyFill="1" applyBorder="1" applyAlignment="1">
      <alignment horizontal="left" vertical="top" wrapText="1" indent="1"/>
    </xf>
    <xf numFmtId="0" fontId="39" fillId="34" borderId="1" xfId="0" applyFont="1" applyFill="1" applyBorder="1" applyAlignment="1">
      <alignment horizontal="center" vertical="center"/>
    </xf>
    <xf numFmtId="0" fontId="18" fillId="0" borderId="29" xfId="0" applyFont="1" applyBorder="1" applyAlignment="1">
      <alignment horizontal="center" vertical="top" wrapText="1"/>
    </xf>
    <xf numFmtId="0" fontId="18" fillId="0" borderId="28" xfId="0" applyFont="1" applyBorder="1" applyAlignment="1">
      <alignment horizontal="center" vertical="top" wrapText="1"/>
    </xf>
    <xf numFmtId="3" fontId="40" fillId="35" borderId="26" xfId="0" applyNumberFormat="1" applyFont="1" applyFill="1" applyBorder="1" applyAlignment="1">
      <alignment horizontal="center" vertical="top" wrapText="1"/>
    </xf>
    <xf numFmtId="3" fontId="40" fillId="35" borderId="25" xfId="0" applyNumberFormat="1" applyFont="1" applyFill="1" applyBorder="1" applyAlignment="1">
      <alignment horizontal="center" vertical="top" wrapText="1"/>
    </xf>
    <xf numFmtId="9" fontId="40" fillId="37" borderId="24" xfId="153" applyFont="1" applyFill="1" applyBorder="1" applyAlignment="1">
      <alignment horizontal="center" vertical="top" wrapText="1"/>
    </xf>
    <xf numFmtId="3" fontId="40" fillId="33" borderId="29" xfId="0" applyNumberFormat="1" applyFont="1" applyFill="1" applyBorder="1" applyAlignment="1">
      <alignment horizontal="center" vertical="top" wrapText="1"/>
    </xf>
    <xf numFmtId="0" fontId="39" fillId="34" borderId="1" xfId="0" applyFont="1" applyFill="1" applyBorder="1" applyAlignment="1">
      <alignment horizontal="center" vertical="center"/>
    </xf>
    <xf numFmtId="0" fontId="18" fillId="0" borderId="25" xfId="1" applyFont="1" applyBorder="1" applyAlignment="1">
      <alignment horizontal="left" vertical="top" wrapText="1" indent="1"/>
    </xf>
    <xf numFmtId="0" fontId="18" fillId="35" borderId="25" xfId="1" applyFont="1" applyFill="1" applyBorder="1" applyAlignment="1">
      <alignment horizontal="left" vertical="top" wrapText="1" indent="1"/>
    </xf>
    <xf numFmtId="0" fontId="18" fillId="35" borderId="26" xfId="1" applyFont="1" applyFill="1" applyBorder="1" applyAlignment="1">
      <alignment horizontal="left" vertical="top" wrapText="1" indent="1"/>
    </xf>
    <xf numFmtId="0" fontId="18" fillId="0" borderId="24" xfId="1" applyFont="1" applyBorder="1" applyAlignment="1">
      <alignment horizontal="left" vertical="top" wrapText="1" indent="1"/>
    </xf>
    <xf numFmtId="0" fontId="18" fillId="0" borderId="22" xfId="0" applyFont="1" applyFill="1" applyBorder="1" applyAlignment="1">
      <alignment horizontal="left" vertical="top" wrapText="1" indent="1"/>
    </xf>
    <xf numFmtId="0" fontId="18" fillId="0" borderId="28" xfId="0" applyFont="1" applyFill="1" applyBorder="1" applyAlignment="1">
      <alignment horizontal="left" vertical="top" wrapText="1" indent="1"/>
    </xf>
    <xf numFmtId="3" fontId="18" fillId="35" borderId="28" xfId="0" applyNumberFormat="1" applyFont="1" applyFill="1" applyBorder="1" applyAlignment="1">
      <alignment horizontal="left" vertical="top" wrapText="1" indent="1"/>
    </xf>
    <xf numFmtId="0" fontId="18" fillId="0" borderId="24" xfId="1" applyFont="1" applyBorder="1" applyAlignment="1">
      <alignment horizontal="right" vertical="top"/>
    </xf>
    <xf numFmtId="0" fontId="18" fillId="0" borderId="25" xfId="1" applyFont="1" applyBorder="1" applyAlignment="1">
      <alignment horizontal="right" vertical="top"/>
    </xf>
    <xf numFmtId="0" fontId="18" fillId="0" borderId="32" xfId="1" applyFont="1" applyFill="1" applyBorder="1" applyAlignment="1">
      <alignment horizontal="left" vertical="top" wrapText="1" indent="1"/>
    </xf>
    <xf numFmtId="0" fontId="18" fillId="0" borderId="33" xfId="1" applyFont="1" applyFill="1" applyBorder="1" applyAlignment="1">
      <alignment horizontal="left" vertical="top" wrapText="1" indent="1"/>
    </xf>
    <xf numFmtId="0" fontId="18" fillId="0" borderId="34" xfId="1" applyFont="1" applyFill="1" applyBorder="1" applyAlignment="1">
      <alignment horizontal="left" vertical="top" wrapText="1" indent="1"/>
    </xf>
    <xf numFmtId="0" fontId="18" fillId="0" borderId="35" xfId="1" applyFont="1" applyFill="1" applyBorder="1" applyAlignment="1">
      <alignment horizontal="left" vertical="top" wrapText="1" indent="1"/>
    </xf>
    <xf numFmtId="0" fontId="18" fillId="0" borderId="22" xfId="1" applyFont="1" applyFill="1" applyBorder="1" applyAlignment="1">
      <alignment horizontal="center" vertical="top" wrapText="1"/>
    </xf>
    <xf numFmtId="0" fontId="18" fillId="0" borderId="27" xfId="1" applyFont="1" applyFill="1" applyBorder="1" applyAlignment="1">
      <alignment horizontal="center" vertical="top" wrapText="1"/>
    </xf>
    <xf numFmtId="0" fontId="18" fillId="35" borderId="25" xfId="1" applyFont="1" applyFill="1" applyBorder="1" applyAlignment="1">
      <alignment horizontal="right" vertical="top"/>
    </xf>
    <xf numFmtId="0" fontId="18" fillId="35" borderId="34" xfId="1" applyFont="1" applyFill="1" applyBorder="1" applyAlignment="1">
      <alignment horizontal="left" vertical="top" wrapText="1" indent="1"/>
    </xf>
    <xf numFmtId="0" fontId="18" fillId="35" borderId="35" xfId="1" applyFont="1" applyFill="1" applyBorder="1" applyAlignment="1">
      <alignment horizontal="left" vertical="top" wrapText="1" indent="1"/>
    </xf>
    <xf numFmtId="0" fontId="18" fillId="35" borderId="29" xfId="0" applyFont="1" applyFill="1" applyBorder="1" applyAlignment="1">
      <alignment horizontal="left" vertical="top" wrapText="1" indent="1"/>
    </xf>
    <xf numFmtId="0" fontId="18" fillId="35" borderId="28" xfId="0" applyFont="1" applyFill="1" applyBorder="1" applyAlignment="1">
      <alignment horizontal="left" vertical="top" wrapText="1" indent="1"/>
    </xf>
    <xf numFmtId="0" fontId="18" fillId="0" borderId="29" xfId="0" applyFont="1" applyFill="1" applyBorder="1" applyAlignment="1">
      <alignment horizontal="left" vertical="top" wrapText="1" indent="1"/>
    </xf>
    <xf numFmtId="0" fontId="18" fillId="0" borderId="25" xfId="0" applyFont="1" applyBorder="1" applyAlignment="1">
      <alignment horizontal="left" vertical="top" wrapText="1" indent="1"/>
    </xf>
    <xf numFmtId="0" fontId="18" fillId="35" borderId="25" xfId="0" applyFont="1" applyFill="1" applyBorder="1" applyAlignment="1">
      <alignment horizontal="left" vertical="top" wrapText="1" indent="1"/>
    </xf>
    <xf numFmtId="0" fontId="18" fillId="0" borderId="25" xfId="1" applyFont="1" applyFill="1" applyBorder="1" applyAlignment="1">
      <alignment horizontal="right" vertical="top"/>
    </xf>
    <xf numFmtId="0" fontId="18" fillId="0" borderId="24" xfId="0" applyFont="1" applyBorder="1" applyAlignment="1">
      <alignment horizontal="right" vertical="top" wrapText="1"/>
    </xf>
    <xf numFmtId="0" fontId="18" fillId="0" borderId="25" xfId="0" applyFont="1" applyBorder="1" applyAlignment="1">
      <alignment horizontal="right" vertical="top" wrapText="1"/>
    </xf>
    <xf numFmtId="0" fontId="18" fillId="0" borderId="26" xfId="0" applyFont="1" applyBorder="1" applyAlignment="1">
      <alignment horizontal="right" vertical="top" wrapText="1"/>
    </xf>
    <xf numFmtId="0" fontId="18" fillId="35" borderId="25" xfId="0" applyFont="1" applyFill="1" applyBorder="1" applyAlignment="1">
      <alignment horizontal="right" vertical="top" wrapText="1"/>
    </xf>
    <xf numFmtId="0" fontId="18" fillId="35" borderId="26" xfId="0" applyFont="1" applyFill="1" applyBorder="1" applyAlignment="1">
      <alignment horizontal="right" vertical="top" wrapText="1"/>
    </xf>
    <xf numFmtId="0" fontId="18" fillId="35" borderId="28" xfId="0" applyFont="1" applyFill="1" applyBorder="1" applyAlignment="1">
      <alignment horizontal="right" vertical="top" wrapText="1"/>
    </xf>
    <xf numFmtId="0" fontId="18" fillId="0" borderId="28" xfId="0" applyFont="1" applyBorder="1" applyAlignment="1">
      <alignment horizontal="right" vertical="top" wrapText="1"/>
    </xf>
    <xf numFmtId="0" fontId="18" fillId="0" borderId="1" xfId="1" applyFont="1" applyBorder="1" applyAlignment="1">
      <alignment horizontal="left" vertical="top" wrapText="1" indent="1"/>
    </xf>
    <xf numFmtId="0" fontId="18" fillId="0" borderId="27" xfId="0" applyFont="1" applyBorder="1" applyAlignment="1">
      <alignment horizontal="right" vertical="top" wrapText="1"/>
    </xf>
    <xf numFmtId="0" fontId="18" fillId="35" borderId="25" xfId="1" applyFont="1" applyFill="1" applyBorder="1" applyAlignment="1">
      <alignment horizontal="left" vertical="top" indent="1"/>
    </xf>
    <xf numFmtId="3" fontId="60" fillId="35" borderId="26" xfId="0" applyNumberFormat="1" applyFont="1" applyFill="1" applyBorder="1" applyAlignment="1">
      <alignment horizontal="center" vertical="top" wrapText="1"/>
    </xf>
    <xf numFmtId="0" fontId="18" fillId="0" borderId="24" xfId="0" applyFont="1" applyFill="1" applyBorder="1" applyAlignment="1">
      <alignment horizontal="left" vertical="top" indent="1"/>
    </xf>
    <xf numFmtId="0" fontId="18" fillId="35" borderId="25" xfId="0" applyFont="1" applyFill="1" applyBorder="1" applyAlignment="1">
      <alignment horizontal="left" vertical="top" indent="1"/>
    </xf>
    <xf numFmtId="0" fontId="18" fillId="0" borderId="25" xfId="0" applyFont="1" applyFill="1" applyBorder="1" applyAlignment="1">
      <alignment horizontal="left" vertical="top" indent="1"/>
    </xf>
    <xf numFmtId="0" fontId="18" fillId="0" borderId="26" xfId="0" applyFont="1" applyFill="1" applyBorder="1" applyAlignment="1">
      <alignment horizontal="left" vertical="top" indent="1"/>
    </xf>
    <xf numFmtId="0" fontId="18" fillId="0" borderId="39" xfId="0" applyFont="1" applyBorder="1" applyAlignment="1">
      <alignment horizontal="left" vertical="top" indent="1"/>
    </xf>
    <xf numFmtId="0" fontId="18" fillId="35" borderId="29" xfId="0" applyFont="1" applyFill="1" applyBorder="1" applyAlignment="1">
      <alignment horizontal="right" vertical="top" wrapText="1"/>
    </xf>
    <xf numFmtId="3" fontId="40" fillId="35" borderId="25" xfId="0" applyNumberFormat="1" applyFont="1" applyFill="1" applyBorder="1" applyAlignment="1">
      <alignment horizontal="center" vertical="top" wrapText="1"/>
    </xf>
    <xf numFmtId="3" fontId="40" fillId="35" borderId="26" xfId="0" applyNumberFormat="1" applyFont="1" applyFill="1" applyBorder="1" applyAlignment="1">
      <alignment horizontal="center" vertical="top" wrapText="1"/>
    </xf>
    <xf numFmtId="0" fontId="18" fillId="0" borderId="29" xfId="0" applyFont="1" applyBorder="1" applyAlignment="1">
      <alignment horizontal="center" vertical="top" wrapText="1"/>
    </xf>
    <xf numFmtId="0" fontId="18" fillId="0" borderId="28" xfId="0" applyFont="1" applyBorder="1" applyAlignment="1">
      <alignment horizontal="center" vertical="top" wrapText="1"/>
    </xf>
    <xf numFmtId="0" fontId="112" fillId="0" borderId="30" xfId="0" quotePrefix="1" applyFont="1" applyBorder="1" applyAlignment="1">
      <alignment horizontal="right" vertical="center"/>
    </xf>
    <xf numFmtId="165" fontId="40" fillId="0" borderId="24" xfId="0" applyNumberFormat="1" applyFont="1" applyFill="1" applyBorder="1" applyAlignment="1">
      <alignment horizontal="center" vertical="top" wrapText="1"/>
    </xf>
    <xf numFmtId="0" fontId="100" fillId="46" borderId="14" xfId="2" applyFont="1" applyFill="1" applyBorder="1" applyAlignment="1">
      <alignment vertical="center" wrapText="1"/>
    </xf>
    <xf numFmtId="3" fontId="104" fillId="0" borderId="75" xfId="0" applyNumberFormat="1" applyFont="1" applyFill="1" applyBorder="1" applyAlignment="1">
      <alignment horizontal="left" vertical="top" wrapText="1" indent="1"/>
    </xf>
    <xf numFmtId="3" fontId="106" fillId="0" borderId="57" xfId="0" applyNumberFormat="1" applyFont="1" applyFill="1" applyBorder="1" applyAlignment="1">
      <alignment horizontal="left" vertical="top" wrapText="1" indent="1"/>
    </xf>
    <xf numFmtId="3" fontId="104" fillId="0" borderId="72" xfId="0" applyNumberFormat="1" applyFont="1" applyFill="1" applyBorder="1" applyAlignment="1">
      <alignment horizontal="left" vertical="top" wrapText="1" indent="1"/>
    </xf>
    <xf numFmtId="0" fontId="18" fillId="0" borderId="22" xfId="0" applyFont="1" applyBorder="1" applyAlignment="1">
      <alignment horizontal="right" vertical="top" wrapText="1"/>
    </xf>
    <xf numFmtId="0" fontId="18" fillId="35" borderId="29" xfId="0" applyFont="1" applyFill="1" applyBorder="1" applyAlignment="1">
      <alignment horizontal="right" vertical="top" wrapText="1"/>
    </xf>
    <xf numFmtId="0" fontId="18" fillId="0" borderId="22" xfId="0" applyFont="1" applyBorder="1" applyAlignment="1">
      <alignment horizontal="center" vertical="top" wrapText="1"/>
    </xf>
    <xf numFmtId="0" fontId="18" fillId="0" borderId="24" xfId="0" applyFont="1" applyBorder="1" applyAlignment="1">
      <alignment horizontal="right" vertical="top" wrapText="1"/>
    </xf>
    <xf numFmtId="0" fontId="18" fillId="0" borderId="25" xfId="0" applyFont="1" applyBorder="1" applyAlignment="1">
      <alignment horizontal="right" vertical="top" wrapText="1"/>
    </xf>
    <xf numFmtId="0" fontId="18" fillId="0" borderId="39" xfId="0" applyFont="1" applyBorder="1" applyAlignment="1">
      <alignment horizontal="left" vertical="top" indent="1"/>
    </xf>
    <xf numFmtId="3" fontId="18" fillId="0" borderId="22" xfId="0" applyNumberFormat="1" applyFont="1" applyFill="1" applyBorder="1" applyAlignment="1">
      <alignment horizontal="left" vertical="top" wrapText="1" indent="1"/>
    </xf>
    <xf numFmtId="3" fontId="18" fillId="0" borderId="23" xfId="0" applyNumberFormat="1" applyFont="1" applyFill="1" applyBorder="1" applyAlignment="1">
      <alignment horizontal="left" vertical="top" wrapText="1" indent="1"/>
    </xf>
    <xf numFmtId="0" fontId="18" fillId="35" borderId="25" xfId="0" applyFont="1" applyFill="1" applyBorder="1" applyAlignment="1">
      <alignment horizontal="right" vertical="top" wrapText="1"/>
    </xf>
    <xf numFmtId="0" fontId="18" fillId="35" borderId="26" xfId="0" applyFont="1" applyFill="1" applyBorder="1" applyAlignment="1">
      <alignment horizontal="right" vertical="top" wrapText="1"/>
    </xf>
    <xf numFmtId="0" fontId="18" fillId="0" borderId="1" xfId="1" applyFont="1" applyBorder="1" applyAlignment="1">
      <alignment horizontal="left" vertical="top" wrapText="1" indent="1"/>
    </xf>
    <xf numFmtId="0" fontId="18" fillId="0" borderId="24" xfId="1" applyFont="1" applyBorder="1" applyAlignment="1">
      <alignment horizontal="left" vertical="top" wrapText="1" indent="1"/>
    </xf>
    <xf numFmtId="0" fontId="18" fillId="0" borderId="22" xfId="1" applyFont="1" applyBorder="1" applyAlignment="1">
      <alignment horizontal="center" vertical="top" wrapText="1"/>
    </xf>
    <xf numFmtId="0" fontId="18" fillId="0" borderId="23" xfId="1" applyFont="1" applyBorder="1" applyAlignment="1">
      <alignment horizontal="center" vertical="top" wrapText="1"/>
    </xf>
    <xf numFmtId="0" fontId="18" fillId="35" borderId="26" xfId="1" applyFont="1" applyFill="1" applyBorder="1" applyAlignment="1">
      <alignment horizontal="left" vertical="top" wrapText="1" indent="1"/>
    </xf>
    <xf numFmtId="0" fontId="18" fillId="0" borderId="27" xfId="1" applyFont="1" applyBorder="1" applyAlignment="1">
      <alignment horizontal="center" vertical="top" wrapText="1"/>
    </xf>
    <xf numFmtId="0" fontId="18" fillId="35" borderId="25" xfId="1" applyFont="1" applyFill="1" applyBorder="1" applyAlignment="1">
      <alignment horizontal="left" vertical="top" wrapText="1" indent="1"/>
    </xf>
    <xf numFmtId="0" fontId="18" fillId="35" borderId="25" xfId="0" applyFont="1" applyFill="1" applyBorder="1" applyAlignment="1">
      <alignment horizontal="left" vertical="top" wrapText="1" indent="1"/>
    </xf>
    <xf numFmtId="0" fontId="18" fillId="0" borderId="25" xfId="0" applyFont="1" applyBorder="1" applyAlignment="1">
      <alignment horizontal="left" vertical="top" wrapText="1" indent="1"/>
    </xf>
    <xf numFmtId="0" fontId="18" fillId="0" borderId="22" xfId="0" applyFont="1" applyFill="1" applyBorder="1" applyAlignment="1">
      <alignment horizontal="center" vertical="top"/>
    </xf>
    <xf numFmtId="0" fontId="18" fillId="0" borderId="27" xfId="0" applyFont="1" applyFill="1" applyBorder="1" applyAlignment="1">
      <alignment horizontal="center" vertical="top"/>
    </xf>
    <xf numFmtId="0" fontId="18" fillId="0" borderId="23" xfId="0" applyFont="1" applyFill="1" applyBorder="1" applyAlignment="1">
      <alignment horizontal="center" vertical="top"/>
    </xf>
    <xf numFmtId="0" fontId="18" fillId="0" borderId="22" xfId="0" applyFont="1" applyFill="1" applyBorder="1" applyAlignment="1">
      <alignment horizontal="left" vertical="top" wrapText="1" indent="1"/>
    </xf>
    <xf numFmtId="0" fontId="18" fillId="0" borderId="26" xfId="0" applyFont="1" applyBorder="1" applyAlignment="1">
      <alignment horizontal="right" vertical="top" wrapText="1"/>
    </xf>
    <xf numFmtId="0" fontId="18" fillId="0" borderId="25" xfId="0" applyFont="1" applyFill="1" applyBorder="1" applyAlignment="1">
      <alignment horizontal="left" vertical="top" indent="1"/>
    </xf>
    <xf numFmtId="0" fontId="18" fillId="35" borderId="25" xfId="0" applyFont="1" applyFill="1" applyBorder="1" applyAlignment="1">
      <alignment horizontal="left" vertical="top" indent="1"/>
    </xf>
    <xf numFmtId="0" fontId="18" fillId="0" borderId="26" xfId="0" applyFont="1" applyFill="1" applyBorder="1" applyAlignment="1">
      <alignment horizontal="left" vertical="top" indent="1"/>
    </xf>
    <xf numFmtId="0" fontId="18" fillId="0" borderId="24" xfId="0" applyFont="1" applyFill="1" applyBorder="1" applyAlignment="1">
      <alignment horizontal="left" vertical="top" indent="1"/>
    </xf>
    <xf numFmtId="0" fontId="18" fillId="0" borderId="32" xfId="1" applyFont="1" applyFill="1" applyBorder="1" applyAlignment="1">
      <alignment horizontal="left" vertical="top" wrapText="1" indent="1"/>
    </xf>
    <xf numFmtId="0" fontId="18" fillId="0" borderId="33" xfId="1" applyFont="1" applyFill="1" applyBorder="1" applyAlignment="1">
      <alignment horizontal="left" vertical="top" wrapText="1" indent="1"/>
    </xf>
    <xf numFmtId="0" fontId="18" fillId="0" borderId="22" xfId="1" applyFont="1" applyFill="1" applyBorder="1" applyAlignment="1">
      <alignment horizontal="center" vertical="top" wrapText="1"/>
    </xf>
    <xf numFmtId="0" fontId="18" fillId="35" borderId="34" xfId="1" applyFont="1" applyFill="1" applyBorder="1" applyAlignment="1">
      <alignment horizontal="left" vertical="top" wrapText="1" indent="1"/>
    </xf>
    <xf numFmtId="0" fontId="18" fillId="35" borderId="35" xfId="1" applyFont="1" applyFill="1" applyBorder="1" applyAlignment="1">
      <alignment horizontal="left" vertical="top" wrapText="1" indent="1"/>
    </xf>
    <xf numFmtId="0" fontId="18" fillId="0" borderId="25" xfId="1" applyFont="1" applyBorder="1" applyAlignment="1">
      <alignment horizontal="left" vertical="top" wrapText="1" indent="1"/>
    </xf>
    <xf numFmtId="9" fontId="40" fillId="0" borderId="24" xfId="153" applyFont="1" applyFill="1" applyBorder="1" applyAlignment="1">
      <alignment horizontal="center" vertical="top" wrapText="1"/>
    </xf>
    <xf numFmtId="3" fontId="60" fillId="35" borderId="26" xfId="0" applyNumberFormat="1" applyFont="1" applyFill="1" applyBorder="1" applyAlignment="1">
      <alignment horizontal="center" vertical="top" wrapText="1"/>
    </xf>
    <xf numFmtId="0" fontId="18" fillId="35" borderId="25" xfId="1" applyFont="1" applyFill="1" applyBorder="1" applyAlignment="1">
      <alignment horizontal="left" vertical="top" indent="1"/>
    </xf>
    <xf numFmtId="0" fontId="18" fillId="0" borderId="28" xfId="0" applyFont="1" applyBorder="1" applyAlignment="1">
      <alignment horizontal="right" vertical="top" wrapText="1"/>
    </xf>
    <xf numFmtId="0" fontId="18" fillId="0" borderId="32" xfId="1" applyFont="1" applyBorder="1" applyAlignment="1">
      <alignment horizontal="left" vertical="top" wrapText="1" indent="1"/>
    </xf>
    <xf numFmtId="0" fontId="18" fillId="0" borderId="33" xfId="1" applyFont="1" applyBorder="1" applyAlignment="1">
      <alignment horizontal="left" vertical="top" wrapText="1" indent="1"/>
    </xf>
    <xf numFmtId="0" fontId="50" fillId="0" borderId="29" xfId="0" applyFont="1" applyBorder="1" applyAlignment="1">
      <alignment horizontal="left" vertical="top" wrapText="1" indent="1"/>
    </xf>
    <xf numFmtId="0" fontId="50" fillId="0" borderId="27" xfId="0" applyFont="1" applyBorder="1" applyAlignment="1">
      <alignment horizontal="left" vertical="top" wrapText="1" indent="1"/>
    </xf>
    <xf numFmtId="0" fontId="50" fillId="0" borderId="23" xfId="0" applyFont="1" applyBorder="1" applyAlignment="1">
      <alignment horizontal="left" vertical="top" wrapText="1" indent="1"/>
    </xf>
    <xf numFmtId="0" fontId="50" fillId="0" borderId="28" xfId="0" applyFont="1" applyBorder="1" applyAlignment="1">
      <alignment horizontal="left" vertical="top" wrapText="1" indent="1"/>
    </xf>
    <xf numFmtId="0" fontId="50" fillId="35" borderId="29" xfId="0" applyFont="1" applyFill="1" applyBorder="1" applyAlignment="1">
      <alignment horizontal="left" vertical="top" wrapText="1" indent="1"/>
    </xf>
    <xf numFmtId="0" fontId="50" fillId="35" borderId="27" xfId="0" applyFont="1" applyFill="1" applyBorder="1" applyAlignment="1">
      <alignment horizontal="left" vertical="top" wrapText="1" indent="1"/>
    </xf>
    <xf numFmtId="0" fontId="50" fillId="35" borderId="28" xfId="0" applyFont="1" applyFill="1" applyBorder="1" applyAlignment="1">
      <alignment horizontal="left" vertical="top" wrapText="1" indent="1"/>
    </xf>
    <xf numFmtId="0" fontId="18" fillId="35" borderId="24" xfId="0" applyFont="1" applyFill="1" applyBorder="1" applyAlignment="1">
      <alignment horizontal="right" vertical="top" wrapText="1"/>
    </xf>
    <xf numFmtId="0" fontId="50" fillId="35" borderId="22" xfId="0" applyFont="1" applyFill="1" applyBorder="1" applyAlignment="1">
      <alignment horizontal="left" vertical="top" wrapText="1" indent="1"/>
    </xf>
    <xf numFmtId="0" fontId="50" fillId="0" borderId="22" xfId="0" applyFont="1" applyBorder="1" applyAlignment="1">
      <alignment horizontal="left" vertical="top" wrapText="1" indent="1"/>
    </xf>
    <xf numFmtId="0" fontId="18" fillId="35" borderId="29" xfId="0" applyFont="1" applyFill="1" applyBorder="1" applyAlignment="1">
      <alignment horizontal="left" vertical="top" wrapText="1" indent="1"/>
    </xf>
    <xf numFmtId="0" fontId="18" fillId="35" borderId="23" xfId="0" applyFont="1" applyFill="1" applyBorder="1" applyAlignment="1">
      <alignment horizontal="left" vertical="top" wrapText="1" indent="1"/>
    </xf>
    <xf numFmtId="0" fontId="18" fillId="0" borderId="25" xfId="1" applyFont="1" applyFill="1" applyBorder="1" applyAlignment="1">
      <alignment horizontal="right" vertical="top"/>
    </xf>
    <xf numFmtId="0" fontId="18" fillId="0" borderId="34" xfId="1" applyFont="1" applyFill="1" applyBorder="1" applyAlignment="1">
      <alignment horizontal="left" vertical="top" wrapText="1" indent="1"/>
    </xf>
    <xf numFmtId="0" fontId="18" fillId="0" borderId="35" xfId="1" applyFont="1" applyFill="1" applyBorder="1" applyAlignment="1">
      <alignment horizontal="left" vertical="top" wrapText="1" indent="1"/>
    </xf>
    <xf numFmtId="3" fontId="18" fillId="0" borderId="29" xfId="0" applyNumberFormat="1" applyFont="1" applyFill="1" applyBorder="1" applyAlignment="1">
      <alignment horizontal="left" vertical="top" wrapText="1" indent="1"/>
    </xf>
    <xf numFmtId="3" fontId="18" fillId="0" borderId="28" xfId="0" applyNumberFormat="1" applyFont="1" applyFill="1" applyBorder="1" applyAlignment="1">
      <alignment horizontal="left" vertical="top" wrapText="1" indent="1"/>
    </xf>
    <xf numFmtId="0" fontId="18" fillId="33" borderId="34" xfId="1" applyFont="1" applyFill="1" applyBorder="1" applyAlignment="1">
      <alignment horizontal="left" vertical="top" wrapText="1" indent="1"/>
    </xf>
    <xf numFmtId="0" fontId="18" fillId="33" borderId="35" xfId="1" applyFont="1" applyFill="1" applyBorder="1" applyAlignment="1">
      <alignment horizontal="left" vertical="top" wrapText="1" indent="1"/>
    </xf>
    <xf numFmtId="0" fontId="18" fillId="35" borderId="25" xfId="1" applyFont="1" applyFill="1" applyBorder="1" applyAlignment="1">
      <alignment horizontal="right" vertical="top"/>
    </xf>
    <xf numFmtId="0" fontId="18" fillId="35" borderId="26" xfId="1" applyFont="1" applyFill="1" applyBorder="1" applyAlignment="1">
      <alignment horizontal="right" vertical="top"/>
    </xf>
    <xf numFmtId="0" fontId="18" fillId="0" borderId="25" xfId="1" applyFont="1" applyBorder="1" applyAlignment="1">
      <alignment horizontal="right" vertical="top"/>
    </xf>
    <xf numFmtId="0" fontId="18" fillId="35" borderId="43" xfId="1" applyFont="1" applyFill="1" applyBorder="1" applyAlignment="1">
      <alignment horizontal="left" vertical="top" wrapText="1" indent="1"/>
    </xf>
    <xf numFmtId="0" fontId="18" fillId="35" borderId="44" xfId="1" applyFont="1" applyFill="1" applyBorder="1" applyAlignment="1">
      <alignment horizontal="left" vertical="top" wrapText="1" indent="1"/>
    </xf>
    <xf numFmtId="0" fontId="18" fillId="0" borderId="27" xfId="1" applyFont="1" applyFill="1" applyBorder="1" applyAlignment="1">
      <alignment horizontal="center" vertical="top" wrapText="1"/>
    </xf>
    <xf numFmtId="0" fontId="18" fillId="0" borderId="23" xfId="1" applyFont="1" applyFill="1" applyBorder="1" applyAlignment="1">
      <alignment horizontal="center" vertical="top" wrapText="1"/>
    </xf>
    <xf numFmtId="0" fontId="18" fillId="0" borderId="28" xfId="0" applyFont="1" applyFill="1" applyBorder="1" applyAlignment="1">
      <alignment horizontal="left" vertical="top" wrapText="1" indent="1"/>
    </xf>
    <xf numFmtId="0" fontId="18" fillId="0" borderId="24" xfId="1" applyFont="1" applyBorder="1" applyAlignment="1">
      <alignment horizontal="right" vertical="top"/>
    </xf>
    <xf numFmtId="0" fontId="18" fillId="35" borderId="28" xfId="0" applyFont="1" applyFill="1" applyBorder="1" applyAlignment="1">
      <alignment horizontal="left" vertical="top" wrapText="1" indent="1"/>
    </xf>
    <xf numFmtId="0" fontId="18" fillId="0" borderId="28" xfId="0" applyFont="1" applyBorder="1" applyAlignment="1">
      <alignment horizontal="center" vertical="top" wrapText="1"/>
    </xf>
    <xf numFmtId="3" fontId="40" fillId="35" borderId="26" xfId="0" applyNumberFormat="1" applyFont="1" applyFill="1" applyBorder="1" applyAlignment="1">
      <alignment horizontal="center" vertical="top" wrapText="1"/>
    </xf>
    <xf numFmtId="0" fontId="40" fillId="0" borderId="24" xfId="0" applyFont="1" applyFill="1" applyBorder="1" applyAlignment="1">
      <alignment horizontal="center" vertical="top" wrapText="1"/>
    </xf>
    <xf numFmtId="3" fontId="40" fillId="35" borderId="25" xfId="0" applyNumberFormat="1" applyFont="1" applyFill="1" applyBorder="1" applyAlignment="1">
      <alignment horizontal="center" vertical="top" wrapText="1"/>
    </xf>
    <xf numFmtId="0" fontId="104" fillId="0" borderId="22" xfId="0" applyFont="1" applyFill="1" applyBorder="1" applyAlignment="1">
      <alignment horizontal="left" vertical="top" wrapText="1" indent="1"/>
    </xf>
    <xf numFmtId="0" fontId="71" fillId="0" borderId="30" xfId="0" applyFont="1" applyBorder="1" applyAlignment="1">
      <alignment horizontal="left" vertical="center" wrapText="1"/>
    </xf>
    <xf numFmtId="0" fontId="62" fillId="0" borderId="30" xfId="0" quotePrefix="1" applyFont="1" applyBorder="1" applyAlignment="1">
      <alignment horizontal="left" vertical="center" wrapText="1" indent="2"/>
    </xf>
    <xf numFmtId="0" fontId="62" fillId="0" borderId="30" xfId="0" applyFont="1" applyBorder="1" applyAlignment="1">
      <alignment horizontal="left" vertical="center" wrapText="1" indent="2"/>
    </xf>
    <xf numFmtId="0" fontId="58" fillId="0" borderId="30" xfId="0" applyFont="1" applyBorder="1" applyAlignment="1">
      <alignment horizontal="center" vertical="center"/>
    </xf>
    <xf numFmtId="0" fontId="39" fillId="34" borderId="1" xfId="0" applyFont="1" applyFill="1" applyBorder="1" applyAlignment="1">
      <alignment horizontal="center" vertical="center" wrapText="1"/>
    </xf>
    <xf numFmtId="0" fontId="39" fillId="34" borderId="1" xfId="0" applyFont="1" applyFill="1" applyBorder="1" applyAlignment="1">
      <alignment horizontal="center" vertical="center"/>
    </xf>
    <xf numFmtId="0" fontId="18" fillId="0" borderId="25" xfId="1" applyFont="1" applyBorder="1" applyAlignment="1">
      <alignment horizontal="left" vertical="top" wrapText="1" indent="1"/>
    </xf>
    <xf numFmtId="0" fontId="18" fillId="35" borderId="25" xfId="1" applyFont="1" applyFill="1" applyBorder="1" applyAlignment="1">
      <alignment horizontal="left" vertical="top" wrapText="1" indent="1"/>
    </xf>
    <xf numFmtId="0" fontId="18" fillId="35" borderId="26" xfId="1" applyFont="1" applyFill="1" applyBorder="1" applyAlignment="1">
      <alignment horizontal="left" vertical="top" wrapText="1" indent="1"/>
    </xf>
    <xf numFmtId="0" fontId="35" fillId="36" borderId="11" xfId="2" applyFont="1" applyFill="1" applyBorder="1" applyAlignment="1">
      <alignment horizontal="left" vertical="top" wrapText="1" indent="1"/>
    </xf>
    <xf numFmtId="0" fontId="35" fillId="36" borderId="13" xfId="2" applyFont="1" applyFill="1" applyBorder="1" applyAlignment="1">
      <alignment horizontal="left" vertical="top" wrapText="1" indent="1"/>
    </xf>
    <xf numFmtId="0" fontId="35" fillId="36" borderId="14" xfId="2" applyFont="1" applyFill="1" applyBorder="1" applyAlignment="1">
      <alignment horizontal="left" vertical="top" wrapText="1" indent="1"/>
    </xf>
    <xf numFmtId="0" fontId="18" fillId="0" borderId="24" xfId="1" applyFont="1" applyBorder="1" applyAlignment="1">
      <alignment horizontal="left" vertical="top" wrapText="1" indent="1"/>
    </xf>
    <xf numFmtId="0" fontId="18" fillId="0" borderId="22" xfId="1" applyFont="1" applyBorder="1" applyAlignment="1">
      <alignment horizontal="center" vertical="top" wrapText="1"/>
    </xf>
    <xf numFmtId="0" fontId="18" fillId="0" borderId="27" xfId="1" applyFont="1" applyBorder="1" applyAlignment="1">
      <alignment horizontal="center" vertical="top" wrapText="1"/>
    </xf>
    <xf numFmtId="0" fontId="18" fillId="0" borderId="23" xfId="1" applyFont="1" applyBorder="1" applyAlignment="1">
      <alignment horizontal="center" vertical="top" wrapText="1"/>
    </xf>
    <xf numFmtId="165" fontId="40" fillId="37" borderId="32" xfId="0" applyNumberFormat="1" applyFont="1" applyFill="1" applyBorder="1" applyAlignment="1">
      <alignment horizontal="center" vertical="top" wrapText="1"/>
    </xf>
    <xf numFmtId="165" fontId="40" fillId="37" borderId="33" xfId="0" applyNumberFormat="1" applyFont="1" applyFill="1" applyBorder="1" applyAlignment="1">
      <alignment horizontal="center" vertical="top" wrapText="1"/>
    </xf>
    <xf numFmtId="0" fontId="18" fillId="0" borderId="22" xfId="0" applyFont="1" applyFill="1" applyBorder="1" applyAlignment="1">
      <alignment horizontal="left" vertical="top" wrapText="1" indent="1"/>
    </xf>
    <xf numFmtId="0" fontId="18" fillId="0" borderId="27" xfId="0" applyFont="1" applyFill="1" applyBorder="1" applyAlignment="1">
      <alignment horizontal="left" vertical="top" wrapText="1" indent="1"/>
    </xf>
    <xf numFmtId="0" fontId="18" fillId="0" borderId="28" xfId="0" applyFont="1" applyFill="1" applyBorder="1" applyAlignment="1">
      <alignment horizontal="left" vertical="top" wrapText="1" indent="1"/>
    </xf>
    <xf numFmtId="3" fontId="18" fillId="35" borderId="29" xfId="0" applyNumberFormat="1" applyFont="1" applyFill="1" applyBorder="1" applyAlignment="1">
      <alignment horizontal="left" vertical="top" wrapText="1" indent="1"/>
    </xf>
    <xf numFmtId="3" fontId="18" fillId="35" borderId="28" xfId="0" applyNumberFormat="1" applyFont="1" applyFill="1" applyBorder="1" applyAlignment="1">
      <alignment horizontal="left" vertical="top" wrapText="1" indent="1"/>
    </xf>
    <xf numFmtId="0" fontId="18" fillId="0" borderId="1" xfId="1" applyFont="1" applyFill="1" applyBorder="1" applyAlignment="1">
      <alignment horizontal="left" vertical="top" wrapText="1" indent="1"/>
    </xf>
    <xf numFmtId="0" fontId="18" fillId="0" borderId="24" xfId="1" applyFont="1" applyBorder="1" applyAlignment="1">
      <alignment horizontal="right" vertical="top"/>
    </xf>
    <xf numFmtId="0" fontId="18" fillId="0" borderId="25" xfId="1" applyFont="1" applyBorder="1" applyAlignment="1">
      <alignment horizontal="right" vertical="top"/>
    </xf>
    <xf numFmtId="0" fontId="18" fillId="0" borderId="32" xfId="1" applyFont="1" applyFill="1" applyBorder="1" applyAlignment="1">
      <alignment horizontal="left" vertical="top" wrapText="1" indent="1"/>
    </xf>
    <xf numFmtId="0" fontId="18" fillId="0" borderId="33" xfId="1" applyFont="1" applyFill="1" applyBorder="1" applyAlignment="1">
      <alignment horizontal="left" vertical="top" wrapText="1" indent="1"/>
    </xf>
    <xf numFmtId="0" fontId="18" fillId="0" borderId="34" xfId="1" applyFont="1" applyFill="1" applyBorder="1" applyAlignment="1">
      <alignment horizontal="left" vertical="top" wrapText="1" indent="1"/>
    </xf>
    <xf numFmtId="0" fontId="18" fillId="0" borderId="35" xfId="1" applyFont="1" applyFill="1" applyBorder="1" applyAlignment="1">
      <alignment horizontal="left" vertical="top" wrapText="1" indent="1"/>
    </xf>
    <xf numFmtId="0" fontId="18" fillId="0" borderId="22" xfId="1" applyFont="1" applyFill="1" applyBorder="1" applyAlignment="1">
      <alignment horizontal="center" vertical="top" wrapText="1"/>
    </xf>
    <xf numFmtId="0" fontId="18" fillId="0" borderId="27" xfId="1" applyFont="1" applyFill="1" applyBorder="1" applyAlignment="1">
      <alignment horizontal="center" vertical="top" wrapText="1"/>
    </xf>
    <xf numFmtId="0" fontId="18" fillId="0" borderId="28" xfId="1" applyFont="1" applyFill="1" applyBorder="1" applyAlignment="1">
      <alignment horizontal="center" vertical="top" wrapText="1"/>
    </xf>
    <xf numFmtId="0" fontId="18" fillId="35" borderId="25" xfId="1" applyFont="1" applyFill="1" applyBorder="1" applyAlignment="1">
      <alignment horizontal="right" vertical="top"/>
    </xf>
    <xf numFmtId="0" fontId="18" fillId="35" borderId="34" xfId="1" applyFont="1" applyFill="1" applyBorder="1" applyAlignment="1">
      <alignment horizontal="left" vertical="top" wrapText="1" indent="1"/>
    </xf>
    <xf numFmtId="0" fontId="18" fillId="35" borderId="35" xfId="1" applyFont="1" applyFill="1" applyBorder="1" applyAlignment="1">
      <alignment horizontal="left" vertical="top" wrapText="1" indent="1"/>
    </xf>
    <xf numFmtId="0" fontId="18" fillId="35" borderId="29" xfId="0" applyFont="1" applyFill="1" applyBorder="1" applyAlignment="1">
      <alignment horizontal="left" vertical="top" wrapText="1" indent="1"/>
    </xf>
    <xf numFmtId="0" fontId="18" fillId="35" borderId="28" xfId="0" applyFont="1" applyFill="1" applyBorder="1" applyAlignment="1">
      <alignment horizontal="left" vertical="top" wrapText="1" indent="1"/>
    </xf>
    <xf numFmtId="0" fontId="18" fillId="0" borderId="29" xfId="0" applyFont="1" applyFill="1" applyBorder="1" applyAlignment="1">
      <alignment horizontal="left" vertical="top" wrapText="1" indent="1"/>
    </xf>
    <xf numFmtId="0" fontId="18" fillId="0" borderId="25" xfId="0" applyFont="1" applyBorder="1" applyAlignment="1">
      <alignment horizontal="left" vertical="top" wrapText="1" indent="1"/>
    </xf>
    <xf numFmtId="0" fontId="18" fillId="35" borderId="25" xfId="0" applyFont="1" applyFill="1" applyBorder="1" applyAlignment="1">
      <alignment horizontal="left" vertical="top" wrapText="1" indent="1"/>
    </xf>
    <xf numFmtId="0" fontId="35" fillId="36" borderId="37" xfId="2" applyFont="1" applyFill="1" applyBorder="1" applyAlignment="1">
      <alignment horizontal="left" vertical="top" wrapText="1" indent="1"/>
    </xf>
    <xf numFmtId="0" fontId="35" fillId="36" borderId="30" xfId="2" applyFont="1" applyFill="1" applyBorder="1" applyAlignment="1">
      <alignment horizontal="left" vertical="top" wrapText="1" indent="1"/>
    </xf>
    <xf numFmtId="0" fontId="35" fillId="36" borderId="38" xfId="2" applyFont="1" applyFill="1" applyBorder="1" applyAlignment="1">
      <alignment horizontal="left" vertical="top" wrapText="1" indent="1"/>
    </xf>
    <xf numFmtId="0" fontId="18" fillId="0" borderId="23" xfId="1" applyFont="1" applyFill="1" applyBorder="1" applyAlignment="1">
      <alignment horizontal="center" vertical="top" wrapText="1"/>
    </xf>
    <xf numFmtId="0" fontId="18" fillId="0" borderId="28" xfId="1" applyFont="1" applyBorder="1" applyAlignment="1">
      <alignment horizontal="right" vertical="top"/>
    </xf>
    <xf numFmtId="0" fontId="18" fillId="0" borderId="41" xfId="1" applyFont="1" applyFill="1" applyBorder="1" applyAlignment="1">
      <alignment horizontal="left" vertical="top" wrapText="1" indent="1"/>
    </xf>
    <xf numFmtId="0" fontId="18" fillId="0" borderId="42" xfId="1" applyFont="1" applyFill="1" applyBorder="1" applyAlignment="1">
      <alignment horizontal="left" vertical="top" wrapText="1" indent="1"/>
    </xf>
    <xf numFmtId="0" fontId="18" fillId="35" borderId="26" xfId="1" applyFont="1" applyFill="1" applyBorder="1" applyAlignment="1">
      <alignment horizontal="right" vertical="top"/>
    </xf>
    <xf numFmtId="0" fontId="18" fillId="35" borderId="43" xfId="1" applyFont="1" applyFill="1" applyBorder="1" applyAlignment="1">
      <alignment horizontal="left" vertical="top" wrapText="1" indent="1"/>
    </xf>
    <xf numFmtId="0" fontId="18" fillId="35" borderId="44" xfId="1" applyFont="1" applyFill="1" applyBorder="1" applyAlignment="1">
      <alignment horizontal="left" vertical="top" wrapText="1" indent="1"/>
    </xf>
    <xf numFmtId="0" fontId="18" fillId="35" borderId="26" xfId="0" applyFont="1" applyFill="1" applyBorder="1" applyAlignment="1">
      <alignment horizontal="left" vertical="top" wrapText="1" indent="1"/>
    </xf>
    <xf numFmtId="0" fontId="18" fillId="0" borderId="32" xfId="1" applyFont="1" applyBorder="1" applyAlignment="1">
      <alignment horizontal="left" vertical="top" wrapText="1" indent="1"/>
    </xf>
    <xf numFmtId="0" fontId="18" fillId="0" borderId="33" xfId="1" applyFont="1" applyBorder="1" applyAlignment="1">
      <alignment horizontal="left" vertical="top" wrapText="1" indent="1"/>
    </xf>
    <xf numFmtId="0" fontId="18" fillId="0" borderId="28" xfId="1" applyFont="1" applyBorder="1" applyAlignment="1">
      <alignment horizontal="center" vertical="top" wrapText="1"/>
    </xf>
    <xf numFmtId="0" fontId="18" fillId="0" borderId="25" xfId="1" applyFont="1" applyFill="1" applyBorder="1" applyAlignment="1">
      <alignment horizontal="right" vertical="top"/>
    </xf>
    <xf numFmtId="3" fontId="18" fillId="0" borderId="29" xfId="0" applyNumberFormat="1" applyFont="1" applyFill="1" applyBorder="1" applyAlignment="1">
      <alignment horizontal="left" vertical="top" wrapText="1" indent="1"/>
    </xf>
    <xf numFmtId="3" fontId="18" fillId="0" borderId="28" xfId="0" applyNumberFormat="1" applyFont="1" applyFill="1" applyBorder="1" applyAlignment="1">
      <alignment horizontal="left" vertical="top" wrapText="1" indent="1"/>
    </xf>
    <xf numFmtId="0" fontId="18" fillId="33" borderId="34" xfId="1" applyFont="1" applyFill="1" applyBorder="1" applyAlignment="1">
      <alignment horizontal="left" vertical="top" wrapText="1" indent="1"/>
    </xf>
    <xf numFmtId="0" fontId="18" fillId="33" borderId="35" xfId="1" applyFont="1" applyFill="1" applyBorder="1" applyAlignment="1">
      <alignment horizontal="left" vertical="top" wrapText="1" indent="1"/>
    </xf>
    <xf numFmtId="0" fontId="18" fillId="35" borderId="45" xfId="1" applyFont="1" applyFill="1" applyBorder="1" applyAlignment="1">
      <alignment horizontal="left" vertical="top" wrapText="1" indent="1"/>
    </xf>
    <xf numFmtId="0" fontId="18" fillId="35" borderId="36" xfId="1" applyFont="1" applyFill="1" applyBorder="1" applyAlignment="1">
      <alignment horizontal="left" vertical="top" wrapText="1" indent="1"/>
    </xf>
    <xf numFmtId="0" fontId="18" fillId="35" borderId="37" xfId="1" applyFont="1" applyFill="1" applyBorder="1" applyAlignment="1">
      <alignment horizontal="left" vertical="top" wrapText="1" indent="1"/>
    </xf>
    <xf numFmtId="0" fontId="18" fillId="35" borderId="38" xfId="1" applyFont="1" applyFill="1" applyBorder="1" applyAlignment="1">
      <alignment horizontal="left" vertical="top" wrapText="1" indent="1"/>
    </xf>
    <xf numFmtId="3" fontId="18" fillId="35" borderId="23" xfId="0" applyNumberFormat="1" applyFont="1" applyFill="1" applyBorder="1" applyAlignment="1">
      <alignment horizontal="left" vertical="top" wrapText="1" indent="1"/>
    </xf>
    <xf numFmtId="0" fontId="18" fillId="35" borderId="21" xfId="1" applyFont="1" applyFill="1" applyBorder="1" applyAlignment="1">
      <alignment horizontal="left" vertical="top" wrapText="1" indent="1"/>
    </xf>
    <xf numFmtId="0" fontId="18" fillId="35" borderId="51" xfId="1" applyFont="1" applyFill="1" applyBorder="1" applyAlignment="1">
      <alignment horizontal="left" vertical="top" wrapText="1" indent="1"/>
    </xf>
    <xf numFmtId="0" fontId="18" fillId="35" borderId="27" xfId="0" applyFont="1" applyFill="1" applyBorder="1" applyAlignment="1">
      <alignment horizontal="left" vertical="top" wrapText="1" indent="1"/>
    </xf>
    <xf numFmtId="0" fontId="18" fillId="35" borderId="23" xfId="0" applyFont="1" applyFill="1" applyBorder="1" applyAlignment="1">
      <alignment horizontal="left" vertical="top" wrapText="1" indent="1"/>
    </xf>
    <xf numFmtId="0" fontId="18" fillId="0" borderId="24" xfId="0" applyFont="1" applyBorder="1" applyAlignment="1">
      <alignment horizontal="right" vertical="top" wrapText="1"/>
    </xf>
    <xf numFmtId="0" fontId="18" fillId="0" borderId="25" xfId="0" applyFont="1" applyBorder="1" applyAlignment="1">
      <alignment horizontal="right" vertical="top" wrapText="1"/>
    </xf>
    <xf numFmtId="0" fontId="18" fillId="0" borderId="26" xfId="0" applyFont="1" applyBorder="1" applyAlignment="1">
      <alignment horizontal="right" vertical="top" wrapText="1"/>
    </xf>
    <xf numFmtId="0" fontId="18" fillId="0" borderId="39" xfId="0" applyFont="1" applyBorder="1" applyAlignment="1">
      <alignment horizontal="left" vertical="top" wrapText="1" indent="1"/>
    </xf>
    <xf numFmtId="0" fontId="18" fillId="0" borderId="40" xfId="0" applyFont="1" applyBorder="1" applyAlignment="1">
      <alignment horizontal="left" vertical="top" wrapText="1" indent="1"/>
    </xf>
    <xf numFmtId="0" fontId="18" fillId="0" borderId="21" xfId="0" applyFont="1" applyBorder="1" applyAlignment="1">
      <alignment horizontal="left" vertical="top" wrapText="1" indent="1"/>
    </xf>
    <xf numFmtId="0" fontId="18" fillId="0" borderId="51" xfId="0" applyFont="1" applyBorder="1" applyAlignment="1">
      <alignment horizontal="left" vertical="top" wrapText="1" indent="1"/>
    </xf>
    <xf numFmtId="0" fontId="18" fillId="0" borderId="37" xfId="0" applyFont="1" applyBorder="1" applyAlignment="1">
      <alignment horizontal="left" vertical="top" wrapText="1" indent="1"/>
    </xf>
    <xf numFmtId="0" fontId="18" fillId="0" borderId="38" xfId="0" applyFont="1" applyBorder="1" applyAlignment="1">
      <alignment horizontal="left" vertical="top" wrapText="1" indent="1"/>
    </xf>
    <xf numFmtId="0" fontId="18" fillId="0" borderId="22" xfId="0" applyFont="1" applyBorder="1" applyAlignment="1">
      <alignment horizontal="center" vertical="top"/>
    </xf>
    <xf numFmtId="0" fontId="18" fillId="0" borderId="27" xfId="0" applyFont="1" applyBorder="1" applyAlignment="1">
      <alignment horizontal="center" vertical="top"/>
    </xf>
    <xf numFmtId="0" fontId="18" fillId="0" borderId="23" xfId="0" applyFont="1" applyBorder="1" applyAlignment="1">
      <alignment horizontal="center" vertical="top"/>
    </xf>
    <xf numFmtId="3" fontId="18" fillId="0" borderId="22" xfId="0" applyNumberFormat="1" applyFont="1" applyFill="1" applyBorder="1" applyAlignment="1">
      <alignment horizontal="left" vertical="top" wrapText="1" indent="1"/>
    </xf>
    <xf numFmtId="3" fontId="18" fillId="0" borderId="27" xfId="0" applyNumberFormat="1" applyFont="1" applyFill="1" applyBorder="1" applyAlignment="1">
      <alignment horizontal="left" vertical="top" wrapText="1" indent="1"/>
    </xf>
    <xf numFmtId="3" fontId="18" fillId="0" borderId="23" xfId="0" applyNumberFormat="1" applyFont="1" applyFill="1" applyBorder="1" applyAlignment="1">
      <alignment horizontal="left" vertical="top" wrapText="1" indent="1"/>
    </xf>
    <xf numFmtId="0" fontId="18" fillId="0" borderId="11" xfId="2" applyFont="1" applyBorder="1" applyAlignment="1">
      <alignment horizontal="left" vertical="top" wrapText="1" indent="1"/>
    </xf>
    <xf numFmtId="0" fontId="18" fillId="0" borderId="13" xfId="2" applyFont="1" applyBorder="1" applyAlignment="1">
      <alignment horizontal="left" vertical="top" wrapText="1" indent="1"/>
    </xf>
    <xf numFmtId="0" fontId="18" fillId="0" borderId="14" xfId="2" applyFont="1" applyBorder="1" applyAlignment="1">
      <alignment horizontal="left" vertical="top" wrapText="1" indent="1"/>
    </xf>
    <xf numFmtId="0" fontId="18" fillId="0" borderId="46" xfId="1" applyFont="1" applyBorder="1" applyAlignment="1">
      <alignment horizontal="left" vertical="top" wrapText="1" indent="1"/>
    </xf>
    <xf numFmtId="0" fontId="18" fillId="0" borderId="22" xfId="2" applyFont="1" applyBorder="1" applyAlignment="1">
      <alignment horizontal="center" vertical="top" wrapText="1"/>
    </xf>
    <xf numFmtId="0" fontId="18" fillId="0" borderId="27" xfId="2" applyFont="1" applyBorder="1" applyAlignment="1">
      <alignment horizontal="center" vertical="top" wrapText="1"/>
    </xf>
    <xf numFmtId="0" fontId="18" fillId="0" borderId="23" xfId="2" applyFont="1" applyBorder="1" applyAlignment="1">
      <alignment horizontal="center" vertical="top" wrapText="1"/>
    </xf>
    <xf numFmtId="0" fontId="18" fillId="35" borderId="47" xfId="1" applyFont="1" applyFill="1" applyBorder="1" applyAlignment="1">
      <alignment horizontal="left" vertical="top" wrapText="1" indent="1"/>
    </xf>
    <xf numFmtId="0" fontId="18" fillId="0" borderId="34" xfId="1" applyFont="1" applyBorder="1" applyAlignment="1">
      <alignment horizontal="left" vertical="top" wrapText="1" indent="1"/>
    </xf>
    <xf numFmtId="0" fontId="18" fillId="0" borderId="47" xfId="1" applyFont="1" applyBorder="1" applyAlignment="1">
      <alignment horizontal="left" vertical="top" wrapText="1" indent="1"/>
    </xf>
    <xf numFmtId="0" fontId="18" fillId="0" borderId="35" xfId="1" applyFont="1" applyBorder="1" applyAlignment="1">
      <alignment horizontal="left" vertical="top" wrapText="1" indent="1"/>
    </xf>
    <xf numFmtId="0" fontId="18" fillId="35" borderId="25" xfId="0" applyFont="1" applyFill="1" applyBorder="1" applyAlignment="1">
      <alignment horizontal="right" vertical="top" wrapText="1"/>
    </xf>
    <xf numFmtId="0" fontId="18" fillId="35" borderId="26" xfId="0" applyFont="1" applyFill="1" applyBorder="1" applyAlignment="1">
      <alignment horizontal="right" vertical="top" wrapText="1"/>
    </xf>
    <xf numFmtId="0" fontId="18" fillId="0" borderId="39" xfId="0" applyFont="1" applyFill="1" applyBorder="1" applyAlignment="1">
      <alignment horizontal="left" vertical="top" wrapText="1" indent="1"/>
    </xf>
    <xf numFmtId="0" fontId="18" fillId="0" borderId="40" xfId="0" applyFont="1" applyFill="1" applyBorder="1" applyAlignment="1">
      <alignment horizontal="left" vertical="top" wrapText="1" indent="1"/>
    </xf>
    <xf numFmtId="0" fontId="18" fillId="0" borderId="21" xfId="0" applyFont="1" applyFill="1" applyBorder="1" applyAlignment="1">
      <alignment horizontal="left" vertical="top" wrapText="1" indent="1"/>
    </xf>
    <xf numFmtId="0" fontId="18" fillId="0" borderId="51" xfId="0" applyFont="1" applyFill="1" applyBorder="1" applyAlignment="1">
      <alignment horizontal="left" vertical="top" wrapText="1" indent="1"/>
    </xf>
    <xf numFmtId="0" fontId="18" fillId="0" borderId="41" xfId="0" applyFont="1" applyFill="1" applyBorder="1" applyAlignment="1">
      <alignment horizontal="left" vertical="top" wrapText="1" indent="1"/>
    </xf>
    <xf numFmtId="0" fontId="18" fillId="0" borderId="42" xfId="0" applyFont="1" applyFill="1" applyBorder="1" applyAlignment="1">
      <alignment horizontal="left" vertical="top" wrapText="1" indent="1"/>
    </xf>
    <xf numFmtId="0" fontId="18" fillId="0" borderId="22" xfId="0" applyFont="1" applyFill="1" applyBorder="1" applyAlignment="1">
      <alignment horizontal="center" vertical="top"/>
    </xf>
    <xf numFmtId="0" fontId="18" fillId="0" borderId="27" xfId="0" applyFont="1" applyFill="1" applyBorder="1" applyAlignment="1">
      <alignment horizontal="center" vertical="top"/>
    </xf>
    <xf numFmtId="0" fontId="18" fillId="0" borderId="28" xfId="0" applyFont="1" applyFill="1" applyBorder="1" applyAlignment="1">
      <alignment horizontal="center" vertical="top"/>
    </xf>
    <xf numFmtId="0" fontId="50" fillId="0" borderId="22" xfId="0" applyFont="1" applyBorder="1" applyAlignment="1">
      <alignment horizontal="left" vertical="top" wrapText="1" indent="1"/>
    </xf>
    <xf numFmtId="0" fontId="50" fillId="0" borderId="27" xfId="0" applyFont="1" applyBorder="1" applyAlignment="1">
      <alignment horizontal="left" vertical="top" wrapText="1" indent="1"/>
    </xf>
    <xf numFmtId="0" fontId="50" fillId="0" borderId="28" xfId="0" applyFont="1" applyBorder="1" applyAlignment="1">
      <alignment horizontal="left" vertical="top" wrapText="1" indent="1"/>
    </xf>
    <xf numFmtId="0" fontId="18" fillId="35" borderId="28" xfId="0" applyFont="1" applyFill="1" applyBorder="1" applyAlignment="1">
      <alignment horizontal="right" vertical="top" wrapText="1"/>
    </xf>
    <xf numFmtId="0" fontId="18" fillId="35" borderId="41" xfId="0" applyFont="1" applyFill="1" applyBorder="1" applyAlignment="1">
      <alignment horizontal="left" vertical="top" wrapText="1" indent="1"/>
    </xf>
    <xf numFmtId="0" fontId="18" fillId="35" borderId="42" xfId="0" applyFont="1" applyFill="1" applyBorder="1" applyAlignment="1">
      <alignment horizontal="left" vertical="top" wrapText="1" indent="1"/>
    </xf>
    <xf numFmtId="0" fontId="18" fillId="35" borderId="34" xfId="0" applyFont="1" applyFill="1" applyBorder="1" applyAlignment="1">
      <alignment horizontal="left" vertical="top" wrapText="1" indent="1"/>
    </xf>
    <xf numFmtId="0" fontId="18" fillId="35" borderId="35" xfId="0" applyFont="1" applyFill="1" applyBorder="1" applyAlignment="1">
      <alignment horizontal="left" vertical="top" wrapText="1" indent="1"/>
    </xf>
    <xf numFmtId="0" fontId="50" fillId="35" borderId="27" xfId="0" applyFont="1" applyFill="1" applyBorder="1" applyAlignment="1">
      <alignment horizontal="left" vertical="top" wrapText="1" indent="1"/>
    </xf>
    <xf numFmtId="0" fontId="50" fillId="35" borderId="28" xfId="0" applyFont="1" applyFill="1" applyBorder="1" applyAlignment="1">
      <alignment horizontal="left" vertical="top" wrapText="1" indent="1"/>
    </xf>
    <xf numFmtId="0" fontId="18" fillId="0" borderId="34" xfId="0" applyFont="1" applyFill="1" applyBorder="1" applyAlignment="1">
      <alignment horizontal="left" vertical="top" wrapText="1" indent="1"/>
    </xf>
    <xf numFmtId="0" fontId="18" fillId="0" borderId="35" xfId="0" applyFont="1" applyFill="1" applyBorder="1" applyAlignment="1">
      <alignment horizontal="left" vertical="top" wrapText="1" indent="1"/>
    </xf>
    <xf numFmtId="0" fontId="50" fillId="35" borderId="29" xfId="0" applyFont="1" applyFill="1" applyBorder="1" applyAlignment="1">
      <alignment horizontal="left" vertical="top" wrapText="1" indent="1"/>
    </xf>
    <xf numFmtId="0" fontId="50" fillId="0" borderId="29" xfId="0" applyFont="1" applyBorder="1" applyAlignment="1">
      <alignment horizontal="left" vertical="top" wrapText="1" indent="1"/>
    </xf>
    <xf numFmtId="0" fontId="18" fillId="0" borderId="28" xfId="0" applyFont="1" applyBorder="1" applyAlignment="1">
      <alignment horizontal="right" vertical="top" wrapText="1"/>
    </xf>
    <xf numFmtId="0" fontId="18" fillId="35" borderId="24" xfId="0" applyFont="1" applyFill="1" applyBorder="1" applyAlignment="1">
      <alignment horizontal="right" vertical="top" wrapText="1"/>
    </xf>
    <xf numFmtId="0" fontId="18" fillId="35" borderId="32" xfId="0" applyFont="1" applyFill="1" applyBorder="1" applyAlignment="1">
      <alignment horizontal="left" vertical="top" wrapText="1" indent="1"/>
    </xf>
    <xf numFmtId="0" fontId="18" fillId="35" borderId="33" xfId="0" applyFont="1" applyFill="1" applyBorder="1" applyAlignment="1">
      <alignment horizontal="left" vertical="top" wrapText="1" indent="1"/>
    </xf>
    <xf numFmtId="0" fontId="50" fillId="35" borderId="22" xfId="0" applyFont="1" applyFill="1" applyBorder="1" applyAlignment="1">
      <alignment horizontal="left" vertical="top" wrapText="1" indent="1"/>
    </xf>
    <xf numFmtId="0" fontId="50" fillId="0" borderId="23" xfId="0" applyFont="1" applyBorder="1" applyAlignment="1">
      <alignment horizontal="left" vertical="top" wrapText="1" indent="1"/>
    </xf>
    <xf numFmtId="0" fontId="18" fillId="0" borderId="1" xfId="2" applyFont="1" applyBorder="1" applyAlignment="1">
      <alignment horizontal="left" vertical="top" indent="1"/>
    </xf>
    <xf numFmtId="0" fontId="19" fillId="0" borderId="11" xfId="1" applyFont="1" applyBorder="1" applyAlignment="1">
      <alignment horizontal="left" vertical="top" wrapText="1" indent="1"/>
    </xf>
    <xf numFmtId="0" fontId="19" fillId="0" borderId="14" xfId="1" applyFont="1" applyBorder="1" applyAlignment="1">
      <alignment horizontal="left" vertical="top" wrapText="1" indent="1"/>
    </xf>
    <xf numFmtId="0" fontId="18" fillId="0" borderId="1" xfId="2" applyFont="1" applyBorder="1" applyAlignment="1">
      <alignment horizontal="left" vertical="top" wrapText="1" indent="1"/>
    </xf>
    <xf numFmtId="0" fontId="18" fillId="0" borderId="43" xfId="1" applyFont="1" applyBorder="1" applyAlignment="1">
      <alignment horizontal="left" vertical="top" wrapText="1" indent="1"/>
    </xf>
    <xf numFmtId="0" fontId="18" fillId="0" borderId="44" xfId="1" applyFont="1" applyBorder="1" applyAlignment="1">
      <alignment horizontal="left" vertical="top" wrapText="1" indent="1"/>
    </xf>
    <xf numFmtId="0" fontId="18" fillId="35" borderId="47" xfId="0" applyFont="1" applyFill="1" applyBorder="1" applyAlignment="1">
      <alignment horizontal="left" vertical="top" wrapText="1" indent="1"/>
    </xf>
    <xf numFmtId="0" fontId="18" fillId="0" borderId="45" xfId="0" applyFont="1" applyBorder="1" applyAlignment="1">
      <alignment horizontal="left" vertical="top" wrapText="1" indent="1"/>
    </xf>
    <xf numFmtId="0" fontId="18" fillId="0" borderId="48" xfId="0" applyFont="1" applyBorder="1" applyAlignment="1">
      <alignment horizontal="left" vertical="top" wrapText="1" indent="1"/>
    </xf>
    <xf numFmtId="0" fontId="18" fillId="0" borderId="36" xfId="0" applyFont="1" applyBorder="1" applyAlignment="1">
      <alignment horizontal="left" vertical="top" wrapText="1" indent="1"/>
    </xf>
    <xf numFmtId="0" fontId="18" fillId="0" borderId="26" xfId="0" applyFont="1" applyBorder="1" applyAlignment="1">
      <alignment horizontal="left" vertical="top" wrapText="1" indent="1"/>
    </xf>
    <xf numFmtId="0" fontId="18" fillId="0" borderId="1" xfId="1" applyFont="1" applyBorder="1" applyAlignment="1">
      <alignment horizontal="left" vertical="top" wrapText="1" indent="1"/>
    </xf>
    <xf numFmtId="0" fontId="18" fillId="0" borderId="34" xfId="0" applyFont="1" applyBorder="1" applyAlignment="1">
      <alignment horizontal="left" vertical="top" wrapText="1" indent="1"/>
    </xf>
    <xf numFmtId="0" fontId="18" fillId="0" borderId="47" xfId="0" applyFont="1" applyBorder="1" applyAlignment="1">
      <alignment horizontal="left" vertical="top" wrapText="1" indent="1"/>
    </xf>
    <xf numFmtId="0" fontId="18" fillId="0" borderId="35" xfId="0" applyFont="1" applyBorder="1" applyAlignment="1">
      <alignment horizontal="left" vertical="top" wrapText="1" indent="1"/>
    </xf>
    <xf numFmtId="0" fontId="18" fillId="0" borderId="29" xfId="0" applyFont="1" applyBorder="1" applyAlignment="1">
      <alignment horizontal="right" vertical="top" wrapText="1"/>
    </xf>
    <xf numFmtId="0" fontId="18" fillId="0" borderId="27" xfId="0" applyFont="1" applyBorder="1" applyAlignment="1">
      <alignment horizontal="right" vertical="top" wrapText="1"/>
    </xf>
    <xf numFmtId="0" fontId="18" fillId="0" borderId="41" xfId="0" applyFont="1" applyBorder="1" applyAlignment="1">
      <alignment horizontal="left" vertical="top" wrapText="1" indent="1"/>
    </xf>
    <xf numFmtId="0" fontId="18" fillId="0" borderId="42" xfId="0" applyFont="1" applyBorder="1" applyAlignment="1">
      <alignment horizontal="left" vertical="top" wrapText="1" indent="1"/>
    </xf>
    <xf numFmtId="0" fontId="18" fillId="0" borderId="24" xfId="1" applyFont="1" applyBorder="1" applyAlignment="1">
      <alignment horizontal="left" vertical="top" indent="1"/>
    </xf>
    <xf numFmtId="0" fontId="18" fillId="0" borderId="22" xfId="1" applyFont="1" applyBorder="1" applyAlignment="1">
      <alignment horizontal="center" vertical="top"/>
    </xf>
    <xf numFmtId="0" fontId="18" fillId="0" borderId="27" xfId="1" applyFont="1" applyBorder="1" applyAlignment="1">
      <alignment horizontal="center" vertical="top"/>
    </xf>
    <xf numFmtId="0" fontId="18" fillId="0" borderId="23" xfId="1" applyFont="1" applyBorder="1" applyAlignment="1">
      <alignment horizontal="center" vertical="top"/>
    </xf>
    <xf numFmtId="9" fontId="18" fillId="0" borderId="22" xfId="0" applyNumberFormat="1" applyFont="1" applyBorder="1" applyAlignment="1">
      <alignment horizontal="left" vertical="top" wrapText="1" indent="1"/>
    </xf>
    <xf numFmtId="9" fontId="18" fillId="0" borderId="27" xfId="0" applyNumberFormat="1" applyFont="1" applyBorder="1" applyAlignment="1">
      <alignment horizontal="left" vertical="top" wrapText="1" indent="1"/>
    </xf>
    <xf numFmtId="9" fontId="18" fillId="0" borderId="23" xfId="0" applyNumberFormat="1" applyFont="1" applyBorder="1" applyAlignment="1">
      <alignment horizontal="left" vertical="top" wrapText="1" indent="1"/>
    </xf>
    <xf numFmtId="0" fontId="18" fillId="35" borderId="25" xfId="1" applyFont="1" applyFill="1" applyBorder="1" applyAlignment="1">
      <alignment horizontal="left" vertical="top" indent="1"/>
    </xf>
    <xf numFmtId="0" fontId="18" fillId="0" borderId="26" xfId="1" applyFont="1" applyBorder="1" applyAlignment="1">
      <alignment horizontal="left" vertical="top" indent="1"/>
    </xf>
    <xf numFmtId="0" fontId="18" fillId="35" borderId="39" xfId="0" applyFont="1" applyFill="1" applyBorder="1" applyAlignment="1">
      <alignment horizontal="left" vertical="top" wrapText="1" indent="1"/>
    </xf>
    <xf numFmtId="0" fontId="18" fillId="35" borderId="31" xfId="0" applyFont="1" applyFill="1" applyBorder="1" applyAlignment="1">
      <alignment horizontal="left" vertical="top" wrapText="1" indent="1"/>
    </xf>
    <xf numFmtId="0" fontId="18" fillId="35" borderId="40" xfId="0" applyFont="1" applyFill="1" applyBorder="1" applyAlignment="1">
      <alignment horizontal="left" vertical="top" wrapText="1" indent="1"/>
    </xf>
    <xf numFmtId="0" fontId="18" fillId="35" borderId="43" xfId="0" applyFont="1" applyFill="1" applyBorder="1" applyAlignment="1">
      <alignment horizontal="left" vertical="top" wrapText="1" indent="1"/>
    </xf>
    <xf numFmtId="0" fontId="18" fillId="35" borderId="50" xfId="0" applyFont="1" applyFill="1" applyBorder="1" applyAlignment="1">
      <alignment horizontal="left" vertical="top" wrapText="1" indent="1"/>
    </xf>
    <xf numFmtId="0" fontId="18" fillId="35" borderId="44" xfId="0" applyFont="1" applyFill="1" applyBorder="1" applyAlignment="1">
      <alignment horizontal="left" vertical="top" wrapText="1" indent="1"/>
    </xf>
    <xf numFmtId="3" fontId="40" fillId="0" borderId="32" xfId="0" applyNumberFormat="1" applyFont="1" applyFill="1" applyBorder="1" applyAlignment="1">
      <alignment horizontal="center" vertical="top" wrapText="1"/>
    </xf>
    <xf numFmtId="3" fontId="40" fillId="0" borderId="33" xfId="0" applyNumberFormat="1" applyFont="1" applyFill="1" applyBorder="1" applyAlignment="1">
      <alignment horizontal="center" vertical="top" wrapText="1"/>
    </xf>
    <xf numFmtId="3" fontId="40" fillId="35" borderId="43" xfId="0" applyNumberFormat="1" applyFont="1" applyFill="1" applyBorder="1" applyAlignment="1">
      <alignment horizontal="center" vertical="top" wrapText="1"/>
    </xf>
    <xf numFmtId="3" fontId="40" fillId="35" borderId="44" xfId="0" applyNumberFormat="1" applyFont="1" applyFill="1" applyBorder="1" applyAlignment="1">
      <alignment horizontal="center" vertical="top" wrapText="1"/>
    </xf>
    <xf numFmtId="0" fontId="18" fillId="0" borderId="22" xfId="0" applyFont="1" applyBorder="1" applyAlignment="1">
      <alignment horizontal="left" vertical="top" wrapText="1" indent="1"/>
    </xf>
    <xf numFmtId="0" fontId="18" fillId="0" borderId="27" xfId="0" applyFont="1" applyBorder="1" applyAlignment="1">
      <alignment horizontal="left" vertical="top" wrapText="1" indent="1"/>
    </xf>
    <xf numFmtId="0" fontId="18" fillId="0" borderId="23" xfId="0" applyFont="1" applyBorder="1" applyAlignment="1">
      <alignment horizontal="left" vertical="top" wrapText="1" indent="1"/>
    </xf>
    <xf numFmtId="3" fontId="40" fillId="0" borderId="34" xfId="0" applyNumberFormat="1" applyFont="1" applyFill="1" applyBorder="1" applyAlignment="1">
      <alignment horizontal="center" vertical="top" wrapText="1"/>
    </xf>
    <xf numFmtId="3" fontId="40" fillId="0" borderId="35" xfId="0" applyNumberFormat="1" applyFont="1" applyFill="1" applyBorder="1" applyAlignment="1">
      <alignment horizontal="center" vertical="top" wrapText="1"/>
    </xf>
    <xf numFmtId="3" fontId="40" fillId="35" borderId="34" xfId="0" applyNumberFormat="1" applyFont="1" applyFill="1" applyBorder="1" applyAlignment="1">
      <alignment horizontal="center" vertical="top" wrapText="1"/>
    </xf>
    <xf numFmtId="3" fontId="40" fillId="35" borderId="35" xfId="0" applyNumberFormat="1" applyFont="1" applyFill="1" applyBorder="1" applyAlignment="1">
      <alignment horizontal="center" vertical="top" wrapText="1"/>
    </xf>
    <xf numFmtId="0" fontId="18" fillId="0" borderId="26" xfId="1" applyFont="1" applyBorder="1" applyAlignment="1">
      <alignment horizontal="left" vertical="top" wrapText="1" indent="1"/>
    </xf>
    <xf numFmtId="3" fontId="60" fillId="0" borderId="43" xfId="0" applyNumberFormat="1" applyFont="1" applyFill="1" applyBorder="1" applyAlignment="1">
      <alignment horizontal="center" vertical="top" wrapText="1"/>
    </xf>
    <xf numFmtId="3" fontId="60" fillId="0" borderId="44" xfId="0" applyNumberFormat="1" applyFont="1" applyFill="1" applyBorder="1" applyAlignment="1">
      <alignment horizontal="center" vertical="top" wrapText="1"/>
    </xf>
    <xf numFmtId="0" fontId="18" fillId="0" borderId="28" xfId="1" applyFont="1" applyBorder="1" applyAlignment="1">
      <alignment horizontal="left" vertical="top" wrapText="1" indent="1"/>
    </xf>
    <xf numFmtId="3" fontId="18" fillId="0" borderId="22" xfId="0" applyNumberFormat="1" applyFont="1" applyBorder="1" applyAlignment="1">
      <alignment horizontal="left" vertical="top" wrapText="1" indent="1"/>
    </xf>
    <xf numFmtId="3" fontId="18" fillId="0" borderId="23" xfId="0" applyNumberFormat="1" applyFont="1" applyBorder="1" applyAlignment="1">
      <alignment horizontal="left" vertical="top" wrapText="1" indent="1"/>
    </xf>
    <xf numFmtId="9" fontId="40" fillId="0" borderId="24" xfId="153" applyFont="1" applyFill="1" applyBorder="1" applyAlignment="1">
      <alignment horizontal="center" vertical="top" wrapText="1"/>
    </xf>
    <xf numFmtId="3" fontId="60" fillId="35" borderId="26" xfId="0" applyNumberFormat="1" applyFont="1" applyFill="1" applyBorder="1" applyAlignment="1">
      <alignment horizontal="center" vertical="top" wrapText="1"/>
    </xf>
    <xf numFmtId="0" fontId="18" fillId="35" borderId="28" xfId="1" applyFont="1" applyFill="1" applyBorder="1" applyAlignment="1">
      <alignment horizontal="left" vertical="top" wrapText="1" indent="1"/>
    </xf>
    <xf numFmtId="0" fontId="18" fillId="0" borderId="1" xfId="1" applyFont="1" applyBorder="1" applyAlignment="1">
      <alignment horizontal="left" vertical="top" indent="1"/>
    </xf>
    <xf numFmtId="10" fontId="40" fillId="37" borderId="11" xfId="153" applyNumberFormat="1" applyFont="1" applyFill="1" applyBorder="1" applyAlignment="1">
      <alignment horizontal="center" vertical="top" wrapText="1"/>
    </xf>
    <xf numFmtId="10" fontId="40" fillId="37" borderId="13" xfId="153" applyNumberFormat="1" applyFont="1" applyFill="1" applyBorder="1" applyAlignment="1">
      <alignment horizontal="center" vertical="top" wrapText="1"/>
    </xf>
    <xf numFmtId="10" fontId="40" fillId="37" borderId="14" xfId="153" applyNumberFormat="1" applyFont="1" applyFill="1" applyBorder="1" applyAlignment="1">
      <alignment horizontal="center" vertical="top" wrapText="1"/>
    </xf>
    <xf numFmtId="0" fontId="18" fillId="0" borderId="27" xfId="1" applyFont="1" applyFill="1" applyBorder="1" applyAlignment="1">
      <alignment horizontal="center" vertical="top"/>
    </xf>
    <xf numFmtId="0" fontId="18" fillId="0" borderId="23" xfId="1" applyFont="1" applyFill="1" applyBorder="1" applyAlignment="1">
      <alignment horizontal="center" vertical="top"/>
    </xf>
    <xf numFmtId="0" fontId="18" fillId="0" borderId="45" xfId="1" applyFont="1" applyBorder="1" applyAlignment="1">
      <alignment horizontal="left" vertical="top" wrapText="1" indent="1"/>
    </xf>
    <xf numFmtId="0" fontId="18" fillId="0" borderId="36" xfId="1" applyFont="1" applyBorder="1" applyAlignment="1">
      <alignment horizontal="left" vertical="top" wrapText="1" indent="1"/>
    </xf>
    <xf numFmtId="0" fontId="18" fillId="0" borderId="21" xfId="1" applyFont="1" applyBorder="1" applyAlignment="1">
      <alignment horizontal="left" vertical="top" wrapText="1" indent="1"/>
    </xf>
    <xf numFmtId="0" fontId="18" fillId="0" borderId="51" xfId="1" applyFont="1" applyBorder="1" applyAlignment="1">
      <alignment horizontal="left" vertical="top" wrapText="1" indent="1"/>
    </xf>
    <xf numFmtId="0" fontId="18" fillId="0" borderId="41" xfId="1" applyFont="1" applyBorder="1" applyAlignment="1">
      <alignment horizontal="left" vertical="top" wrapText="1" indent="1"/>
    </xf>
    <xf numFmtId="0" fontId="18" fillId="0" borderId="42" xfId="1" applyFont="1" applyBorder="1" applyAlignment="1">
      <alignment horizontal="left" vertical="top" wrapText="1" indent="1"/>
    </xf>
    <xf numFmtId="3" fontId="18" fillId="0" borderId="29" xfId="0" applyNumberFormat="1" applyFont="1" applyBorder="1" applyAlignment="1">
      <alignment horizontal="left" vertical="top" wrapText="1" indent="1"/>
    </xf>
    <xf numFmtId="3" fontId="18" fillId="0" borderId="27" xfId="0" applyNumberFormat="1" applyFont="1" applyBorder="1" applyAlignment="1">
      <alignment horizontal="left" vertical="top" wrapText="1" indent="1"/>
    </xf>
    <xf numFmtId="3" fontId="18" fillId="0" borderId="28" xfId="0" applyNumberFormat="1" applyFont="1" applyBorder="1" applyAlignment="1">
      <alignment horizontal="left" vertical="top" wrapText="1" indent="1"/>
    </xf>
    <xf numFmtId="3" fontId="18" fillId="35" borderId="27" xfId="0" applyNumberFormat="1" applyFont="1" applyFill="1" applyBorder="1" applyAlignment="1">
      <alignment horizontal="left" vertical="top" wrapText="1" indent="1"/>
    </xf>
    <xf numFmtId="0" fontId="40" fillId="37" borderId="11" xfId="0" applyFont="1" applyFill="1" applyBorder="1" applyAlignment="1">
      <alignment horizontal="center" vertical="top" wrapText="1"/>
    </xf>
    <xf numFmtId="0" fontId="40" fillId="37" borderId="13" xfId="0" applyFont="1" applyFill="1" applyBorder="1" applyAlignment="1">
      <alignment horizontal="center" vertical="top" wrapText="1"/>
    </xf>
    <xf numFmtId="0" fontId="40" fillId="37" borderId="14" xfId="0" applyFont="1" applyFill="1" applyBorder="1" applyAlignment="1">
      <alignment horizontal="center" vertical="top" wrapText="1"/>
    </xf>
    <xf numFmtId="0" fontId="18" fillId="0" borderId="24" xfId="0" applyFont="1" applyFill="1" applyBorder="1" applyAlignment="1">
      <alignment horizontal="left" vertical="top" indent="1"/>
    </xf>
    <xf numFmtId="0" fontId="18" fillId="0" borderId="22" xfId="0" applyFont="1" applyFill="1" applyBorder="1" applyAlignment="1">
      <alignment horizontal="center" vertical="top" wrapText="1"/>
    </xf>
    <xf numFmtId="0" fontId="18" fillId="0" borderId="27" xfId="0" applyFont="1" applyFill="1" applyBorder="1" applyAlignment="1">
      <alignment horizontal="center" vertical="top" wrapText="1"/>
    </xf>
    <xf numFmtId="0" fontId="18" fillId="0" borderId="23" xfId="0" applyFont="1" applyFill="1" applyBorder="1" applyAlignment="1">
      <alignment horizontal="center" vertical="top" wrapText="1"/>
    </xf>
    <xf numFmtId="0" fontId="18" fillId="35" borderId="25" xfId="0" applyFont="1" applyFill="1" applyBorder="1" applyAlignment="1">
      <alignment horizontal="left" vertical="top" indent="1"/>
    </xf>
    <xf numFmtId="0" fontId="18" fillId="0" borderId="25" xfId="0" applyFont="1" applyFill="1" applyBorder="1" applyAlignment="1">
      <alignment horizontal="left" vertical="top" indent="1"/>
    </xf>
    <xf numFmtId="0" fontId="18" fillId="0" borderId="32" xfId="0" applyFont="1" applyFill="1" applyBorder="1" applyAlignment="1">
      <alignment horizontal="left" vertical="top" wrapText="1" indent="1"/>
    </xf>
    <xf numFmtId="0" fontId="18" fillId="0" borderId="33" xfId="0" applyFont="1" applyFill="1" applyBorder="1" applyAlignment="1">
      <alignment horizontal="left" vertical="top" wrapText="1" indent="1"/>
    </xf>
    <xf numFmtId="0" fontId="18" fillId="0" borderId="23" xfId="0" applyFont="1" applyFill="1" applyBorder="1" applyAlignment="1">
      <alignment horizontal="center" vertical="top"/>
    </xf>
    <xf numFmtId="0" fontId="38" fillId="0" borderId="22" xfId="0" applyFont="1" applyFill="1" applyBorder="1" applyAlignment="1">
      <alignment horizontal="left" vertical="top" wrapText="1" indent="1"/>
    </xf>
    <xf numFmtId="0" fontId="38" fillId="0" borderId="27" xfId="0" applyFont="1" applyFill="1" applyBorder="1" applyAlignment="1">
      <alignment horizontal="left" vertical="top" wrapText="1" indent="1"/>
    </xf>
    <xf numFmtId="0" fontId="38" fillId="0" borderId="23" xfId="0" applyFont="1" applyFill="1" applyBorder="1" applyAlignment="1">
      <alignment horizontal="left" vertical="top" wrapText="1" indent="1"/>
    </xf>
    <xf numFmtId="0" fontId="18" fillId="0" borderId="43" xfId="0" applyFont="1" applyFill="1" applyBorder="1" applyAlignment="1">
      <alignment horizontal="left" vertical="top" wrapText="1" indent="1"/>
    </xf>
    <xf numFmtId="0" fontId="18" fillId="0" borderId="44" xfId="0" applyFont="1" applyFill="1" applyBorder="1" applyAlignment="1">
      <alignment horizontal="left" vertical="top" wrapText="1" indent="1"/>
    </xf>
    <xf numFmtId="0" fontId="18" fillId="0" borderId="26" xfId="0" applyFont="1" applyFill="1" applyBorder="1" applyAlignment="1">
      <alignment horizontal="left" vertical="top" indent="1"/>
    </xf>
    <xf numFmtId="0" fontId="18" fillId="0" borderId="23" xfId="0" applyFont="1" applyFill="1" applyBorder="1" applyAlignment="1">
      <alignment horizontal="left" vertical="top" wrapText="1" indent="1"/>
    </xf>
    <xf numFmtId="0" fontId="18" fillId="0" borderId="24" xfId="0" applyFont="1" applyBorder="1" applyAlignment="1">
      <alignment horizontal="left" vertical="top" wrapText="1" indent="1"/>
    </xf>
    <xf numFmtId="0" fontId="18" fillId="0" borderId="22" xfId="0" applyFont="1" applyBorder="1" applyAlignment="1">
      <alignment horizontal="center" vertical="top" wrapText="1"/>
    </xf>
    <xf numFmtId="0" fontId="18" fillId="0" borderId="27" xfId="0" applyFont="1" applyBorder="1" applyAlignment="1">
      <alignment horizontal="center" vertical="top" wrapText="1"/>
    </xf>
    <xf numFmtId="0" fontId="18" fillId="0" borderId="23" xfId="0" applyFont="1" applyBorder="1" applyAlignment="1">
      <alignment horizontal="center" vertical="top" wrapText="1"/>
    </xf>
    <xf numFmtId="0" fontId="19" fillId="0" borderId="22" xfId="0" applyFont="1" applyFill="1" applyBorder="1" applyAlignment="1">
      <alignment horizontal="left" vertical="top" wrapText="1" indent="1"/>
    </xf>
    <xf numFmtId="0" fontId="19" fillId="0" borderId="27" xfId="0" applyFont="1" applyFill="1" applyBorder="1" applyAlignment="1">
      <alignment horizontal="left" vertical="top" wrapText="1" indent="1"/>
    </xf>
    <xf numFmtId="0" fontId="19" fillId="0" borderId="23" xfId="0" applyFont="1" applyFill="1" applyBorder="1" applyAlignment="1">
      <alignment horizontal="left" vertical="top" wrapText="1" indent="1"/>
    </xf>
    <xf numFmtId="0" fontId="18" fillId="0" borderId="39" xfId="0" applyFont="1" applyBorder="1" applyAlignment="1">
      <alignment horizontal="left" vertical="top" indent="1"/>
    </xf>
    <xf numFmtId="0" fontId="18" fillId="0" borderId="40" xfId="0" applyFont="1" applyBorder="1" applyAlignment="1">
      <alignment horizontal="left" vertical="top" indent="1"/>
    </xf>
    <xf numFmtId="0" fontId="18" fillId="0" borderId="41" xfId="0" applyFont="1" applyBorder="1" applyAlignment="1">
      <alignment horizontal="left" vertical="top" indent="1"/>
    </xf>
    <xf numFmtId="0" fontId="18" fillId="0" borderId="42" xfId="0" applyFont="1" applyBorder="1" applyAlignment="1">
      <alignment horizontal="left" vertical="top" indent="1"/>
    </xf>
    <xf numFmtId="0" fontId="19" fillId="0" borderId="22" xfId="0" applyFont="1" applyBorder="1" applyAlignment="1">
      <alignment horizontal="center" vertical="top"/>
    </xf>
    <xf numFmtId="0" fontId="19" fillId="0" borderId="27" xfId="0" applyFont="1" applyBorder="1" applyAlignment="1">
      <alignment horizontal="center" vertical="top"/>
    </xf>
    <xf numFmtId="0" fontId="19" fillId="0" borderId="23" xfId="0" applyFont="1" applyBorder="1" applyAlignment="1">
      <alignment horizontal="center" vertical="top"/>
    </xf>
    <xf numFmtId="0" fontId="18" fillId="35" borderId="45" xfId="0" applyFont="1" applyFill="1" applyBorder="1" applyAlignment="1">
      <alignment horizontal="left" vertical="top" indent="1"/>
    </xf>
    <xf numFmtId="0" fontId="18" fillId="35" borderId="36" xfId="0" applyFont="1" applyFill="1" applyBorder="1" applyAlignment="1">
      <alignment horizontal="left" vertical="top" indent="1"/>
    </xf>
    <xf numFmtId="0" fontId="18" fillId="35" borderId="37" xfId="0" applyFont="1" applyFill="1" applyBorder="1" applyAlignment="1">
      <alignment horizontal="left" vertical="top" indent="1"/>
    </xf>
    <xf numFmtId="0" fontId="18" fillId="35" borderId="38" xfId="0" applyFont="1" applyFill="1" applyBorder="1" applyAlignment="1">
      <alignment horizontal="left" vertical="top" indent="1"/>
    </xf>
    <xf numFmtId="0" fontId="19" fillId="0" borderId="22" xfId="0" applyFont="1" applyBorder="1" applyAlignment="1">
      <alignment horizontal="center" vertical="top" wrapText="1"/>
    </xf>
    <xf numFmtId="0" fontId="19" fillId="0" borderId="27" xfId="0" applyFont="1" applyBorder="1" applyAlignment="1">
      <alignment horizontal="center" vertical="top" wrapText="1"/>
    </xf>
    <xf numFmtId="0" fontId="19" fillId="0" borderId="23" xfId="0" applyFont="1" applyBorder="1" applyAlignment="1">
      <alignment horizontal="center" vertical="top" wrapText="1"/>
    </xf>
    <xf numFmtId="0" fontId="18" fillId="35" borderId="29" xfId="0" applyFont="1" applyFill="1" applyBorder="1" applyAlignment="1">
      <alignment horizontal="right" vertical="top" wrapText="1"/>
    </xf>
    <xf numFmtId="0" fontId="18" fillId="35" borderId="27" xfId="0" applyFont="1" applyFill="1" applyBorder="1" applyAlignment="1">
      <alignment horizontal="right" vertical="top" wrapText="1"/>
    </xf>
    <xf numFmtId="0" fontId="18" fillId="35" borderId="21" xfId="0" applyFont="1" applyFill="1" applyBorder="1" applyAlignment="1">
      <alignment horizontal="left" vertical="top" indent="1"/>
    </xf>
    <xf numFmtId="0" fontId="18" fillId="35" borderId="51" xfId="0" applyFont="1" applyFill="1" applyBorder="1" applyAlignment="1">
      <alignment horizontal="left" vertical="top" indent="1"/>
    </xf>
    <xf numFmtId="0" fontId="18" fillId="35" borderId="41" xfId="0" applyFont="1" applyFill="1" applyBorder="1" applyAlignment="1">
      <alignment horizontal="left" vertical="top" indent="1"/>
    </xf>
    <xf numFmtId="0" fontId="18" fillId="35" borderId="42" xfId="0" applyFont="1" applyFill="1" applyBorder="1" applyAlignment="1">
      <alignment horizontal="left" vertical="top" indent="1"/>
    </xf>
    <xf numFmtId="3" fontId="19" fillId="35" borderId="29" xfId="0" applyNumberFormat="1" applyFont="1" applyFill="1" applyBorder="1" applyAlignment="1">
      <alignment horizontal="left" vertical="center" wrapText="1"/>
    </xf>
    <xf numFmtId="3" fontId="19" fillId="35" borderId="27" xfId="0" applyNumberFormat="1" applyFont="1" applyFill="1" applyBorder="1" applyAlignment="1">
      <alignment horizontal="left" vertical="center" wrapText="1"/>
    </xf>
    <xf numFmtId="3" fontId="19" fillId="35" borderId="28" xfId="0" applyNumberFormat="1" applyFont="1" applyFill="1" applyBorder="1" applyAlignment="1">
      <alignment horizontal="left" vertical="center" wrapText="1"/>
    </xf>
    <xf numFmtId="0" fontId="18" fillId="0" borderId="43" xfId="0" applyFont="1" applyBorder="1" applyAlignment="1">
      <alignment horizontal="left" vertical="top" indent="1"/>
    </xf>
    <xf numFmtId="0" fontId="18" fillId="0" borderId="44" xfId="0" applyFont="1" applyBorder="1" applyAlignment="1">
      <alignment horizontal="left" vertical="top" indent="1"/>
    </xf>
    <xf numFmtId="0" fontId="18" fillId="0" borderId="11" xfId="0" applyFont="1" applyBorder="1" applyAlignment="1">
      <alignment horizontal="left" vertical="top" wrapText="1" indent="1"/>
    </xf>
    <xf numFmtId="0" fontId="18" fillId="0" borderId="14" xfId="0" applyFont="1" applyBorder="1" applyAlignment="1">
      <alignment horizontal="left" vertical="top" wrapText="1" indent="1"/>
    </xf>
    <xf numFmtId="0" fontId="18" fillId="35" borderId="34" xfId="0" applyFont="1" applyFill="1" applyBorder="1" applyAlignment="1">
      <alignment horizontal="left" vertical="top" indent="1"/>
    </xf>
    <xf numFmtId="0" fontId="18" fillId="35" borderId="35" xfId="0" applyFont="1" applyFill="1" applyBorder="1" applyAlignment="1">
      <alignment horizontal="left" vertical="top" indent="1"/>
    </xf>
    <xf numFmtId="0" fontId="18" fillId="0" borderId="34" xfId="0" applyFont="1" applyFill="1" applyBorder="1" applyAlignment="1">
      <alignment horizontal="left" vertical="top" indent="1"/>
    </xf>
    <xf numFmtId="0" fontId="18" fillId="0" borderId="35" xfId="0" applyFont="1" applyFill="1" applyBorder="1" applyAlignment="1">
      <alignment horizontal="left" vertical="top" indent="1"/>
    </xf>
    <xf numFmtId="0" fontId="18" fillId="0" borderId="22" xfId="0" applyFont="1" applyBorder="1" applyAlignment="1">
      <alignment horizontal="right" vertical="top" wrapText="1"/>
    </xf>
    <xf numFmtId="0" fontId="18" fillId="38" borderId="32" xfId="0" applyFont="1" applyFill="1" applyBorder="1" applyAlignment="1">
      <alignment horizontal="left" vertical="top" indent="1"/>
    </xf>
    <xf numFmtId="0" fontId="18" fillId="38" borderId="33" xfId="0" applyFont="1" applyFill="1" applyBorder="1" applyAlignment="1">
      <alignment horizontal="left" vertical="top" indent="1"/>
    </xf>
    <xf numFmtId="0" fontId="18" fillId="0" borderId="22" xfId="0" applyFont="1" applyBorder="1" applyAlignment="1">
      <alignment horizontal="left" vertical="top" indent="1"/>
    </xf>
    <xf numFmtId="0" fontId="18" fillId="0" borderId="27" xfId="0" applyFont="1" applyBorder="1" applyAlignment="1">
      <alignment horizontal="left" vertical="top" indent="1"/>
    </xf>
    <xf numFmtId="0" fontId="18" fillId="0" borderId="32" xfId="0" applyFont="1" applyFill="1" applyBorder="1" applyAlignment="1">
      <alignment horizontal="left" vertical="top" indent="1"/>
    </xf>
    <xf numFmtId="0" fontId="18" fillId="0" borderId="33" xfId="0" applyFont="1" applyFill="1" applyBorder="1" applyAlignment="1">
      <alignment horizontal="left" vertical="top" indent="1"/>
    </xf>
    <xf numFmtId="0" fontId="19" fillId="0" borderId="22" xfId="0" applyFont="1" applyFill="1" applyBorder="1" applyAlignment="1">
      <alignment horizontal="center" vertical="top" wrapText="1"/>
    </xf>
    <xf numFmtId="0" fontId="19" fillId="0" borderId="27" xfId="0" applyFont="1" applyFill="1" applyBorder="1" applyAlignment="1">
      <alignment horizontal="center" vertical="top" wrapText="1"/>
    </xf>
    <xf numFmtId="0" fontId="18" fillId="0" borderId="19" xfId="0" applyFont="1" applyBorder="1" applyAlignment="1">
      <alignment horizontal="center" vertical="center"/>
    </xf>
    <xf numFmtId="0" fontId="18" fillId="0" borderId="18" xfId="0" applyFont="1" applyBorder="1" applyAlignment="1">
      <alignment horizontal="center" vertical="center"/>
    </xf>
    <xf numFmtId="0" fontId="18" fillId="0" borderId="17" xfId="0" applyFont="1" applyBorder="1" applyAlignment="1">
      <alignment horizontal="center" vertical="center"/>
    </xf>
    <xf numFmtId="0" fontId="18" fillId="0" borderId="20" xfId="0" applyFont="1" applyBorder="1" applyAlignment="1">
      <alignment horizontal="center" vertical="center"/>
    </xf>
    <xf numFmtId="0" fontId="32" fillId="34" borderId="1" xfId="0" applyFont="1" applyFill="1" applyBorder="1" applyAlignment="1">
      <alignment horizontal="center" wrapText="1"/>
    </xf>
    <xf numFmtId="0" fontId="18" fillId="0" borderId="16" xfId="0" applyFont="1" applyBorder="1" applyAlignment="1">
      <alignment horizontal="center" vertical="center"/>
    </xf>
    <xf numFmtId="0" fontId="32" fillId="34" borderId="1" xfId="0" applyFont="1" applyFill="1" applyBorder="1" applyAlignment="1">
      <alignment horizontal="center"/>
    </xf>
    <xf numFmtId="0" fontId="18" fillId="0" borderId="21" xfId="0" applyFont="1" applyFill="1" applyBorder="1" applyAlignment="1">
      <alignment horizontal="center" vertical="top" wrapText="1"/>
    </xf>
    <xf numFmtId="0" fontId="18" fillId="0" borderId="0" xfId="0" applyFont="1" applyFill="1" applyBorder="1" applyAlignment="1">
      <alignment horizontal="center" vertical="top" wrapText="1"/>
    </xf>
    <xf numFmtId="0" fontId="18" fillId="0" borderId="0" xfId="0" applyFont="1" applyFill="1" applyAlignment="1">
      <alignment horizontal="center" vertical="top" wrapText="1"/>
    </xf>
    <xf numFmtId="0" fontId="57" fillId="0" borderId="21" xfId="0" applyFont="1" applyBorder="1" applyAlignment="1">
      <alignment horizontal="left" vertical="top" wrapText="1"/>
    </xf>
    <xf numFmtId="3" fontId="40" fillId="35" borderId="25" xfId="0" applyNumberFormat="1" applyFont="1" applyFill="1" applyBorder="1" applyAlignment="1">
      <alignment horizontal="center" vertical="top" wrapText="1"/>
    </xf>
    <xf numFmtId="3" fontId="60" fillId="0" borderId="26" xfId="0" applyNumberFormat="1" applyFont="1" applyBorder="1" applyAlignment="1">
      <alignment horizontal="center" vertical="top" wrapText="1"/>
    </xf>
    <xf numFmtId="3" fontId="67" fillId="0" borderId="29" xfId="0" applyNumberFormat="1" applyFont="1" applyBorder="1" applyAlignment="1">
      <alignment horizontal="center" vertical="top" wrapText="1"/>
    </xf>
    <xf numFmtId="3" fontId="67" fillId="0" borderId="28" xfId="0" applyNumberFormat="1" applyFont="1" applyBorder="1" applyAlignment="1">
      <alignment horizontal="center" vertical="top" wrapText="1"/>
    </xf>
    <xf numFmtId="3" fontId="40" fillId="0" borderId="28" xfId="0" applyNumberFormat="1" applyFont="1" applyBorder="1" applyAlignment="1">
      <alignment horizontal="center" vertical="top" wrapText="1"/>
    </xf>
    <xf numFmtId="3" fontId="40" fillId="0" borderId="25" xfId="0" applyNumberFormat="1" applyFont="1" applyBorder="1" applyAlignment="1">
      <alignment horizontal="center" vertical="top" wrapText="1"/>
    </xf>
    <xf numFmtId="0" fontId="18" fillId="0" borderId="21" xfId="0" applyFont="1" applyFill="1" applyBorder="1" applyAlignment="1">
      <alignment horizontal="left" vertical="top" wrapText="1"/>
    </xf>
    <xf numFmtId="0" fontId="19" fillId="0" borderId="21" xfId="0" applyFont="1" applyFill="1" applyBorder="1" applyAlignment="1">
      <alignment horizontal="center" vertical="top" wrapText="1"/>
    </xf>
    <xf numFmtId="0" fontId="19" fillId="0" borderId="0" xfId="0" applyFont="1" applyFill="1" applyBorder="1" applyAlignment="1">
      <alignment horizontal="center" vertical="top" wrapText="1"/>
    </xf>
    <xf numFmtId="3" fontId="67" fillId="0" borderId="29" xfId="0" applyNumberFormat="1" applyFont="1" applyFill="1" applyBorder="1" applyAlignment="1">
      <alignment horizontal="center" vertical="top" wrapText="1"/>
    </xf>
    <xf numFmtId="3" fontId="67" fillId="0" borderId="28" xfId="0" applyNumberFormat="1" applyFont="1" applyFill="1" applyBorder="1" applyAlignment="1">
      <alignment horizontal="center" vertical="top" wrapText="1"/>
    </xf>
    <xf numFmtId="0" fontId="18" fillId="0" borderId="49" xfId="0" applyFont="1" applyBorder="1" applyAlignment="1">
      <alignment horizontal="left" vertical="top" wrapText="1" indent="1"/>
    </xf>
    <xf numFmtId="0" fontId="18" fillId="35" borderId="22" xfId="0" applyFont="1" applyFill="1" applyBorder="1" applyAlignment="1">
      <alignment horizontal="center" vertical="top"/>
    </xf>
    <xf numFmtId="0" fontId="18" fillId="35" borderId="27" xfId="0" applyFont="1" applyFill="1" applyBorder="1" applyAlignment="1">
      <alignment horizontal="center" vertical="top"/>
    </xf>
    <xf numFmtId="0" fontId="18" fillId="35" borderId="23" xfId="0" applyFont="1" applyFill="1" applyBorder="1" applyAlignment="1">
      <alignment horizontal="center" vertical="top"/>
    </xf>
    <xf numFmtId="0" fontId="40" fillId="0" borderId="24" xfId="0" applyFont="1" applyFill="1" applyBorder="1" applyAlignment="1">
      <alignment horizontal="center" vertical="top" wrapText="1"/>
    </xf>
    <xf numFmtId="0" fontId="18" fillId="0" borderId="37" xfId="0" applyFont="1" applyFill="1" applyBorder="1" applyAlignment="1">
      <alignment horizontal="left" vertical="top" wrapText="1" indent="1"/>
    </xf>
    <xf numFmtId="0" fontId="18" fillId="0" borderId="38" xfId="0" applyFont="1" applyFill="1" applyBorder="1" applyAlignment="1">
      <alignment horizontal="left" vertical="top" wrapText="1" indent="1"/>
    </xf>
    <xf numFmtId="0" fontId="50" fillId="35" borderId="23" xfId="0" applyFont="1" applyFill="1" applyBorder="1" applyAlignment="1">
      <alignment horizontal="left" vertical="top" wrapText="1" indent="1"/>
    </xf>
    <xf numFmtId="0" fontId="57" fillId="0" borderId="0" xfId="0" applyFont="1" applyAlignment="1">
      <alignment horizontal="left" vertical="top" wrapText="1"/>
    </xf>
    <xf numFmtId="0" fontId="57" fillId="0" borderId="0" xfId="0" applyFont="1" applyBorder="1" applyAlignment="1">
      <alignment horizontal="left" vertical="top" wrapText="1"/>
    </xf>
    <xf numFmtId="0" fontId="65" fillId="0" borderId="21" xfId="0" applyFont="1" applyBorder="1" applyAlignment="1">
      <alignment horizontal="left" vertical="top" wrapText="1"/>
    </xf>
    <xf numFmtId="0" fontId="40" fillId="0" borderId="11" xfId="0" applyFont="1" applyFill="1" applyBorder="1" applyAlignment="1">
      <alignment horizontal="center" vertical="top" wrapText="1"/>
    </xf>
    <xf numFmtId="0" fontId="40" fillId="0" borderId="13" xfId="0" applyFont="1" applyFill="1" applyBorder="1" applyAlignment="1">
      <alignment horizontal="center" vertical="top" wrapText="1"/>
    </xf>
    <xf numFmtId="0" fontId="40" fillId="0" borderId="14" xfId="0" applyFont="1" applyFill="1" applyBorder="1" applyAlignment="1">
      <alignment horizontal="center" vertical="top" wrapText="1"/>
    </xf>
    <xf numFmtId="3" fontId="19" fillId="0" borderId="29" xfId="0" applyNumberFormat="1" applyFont="1" applyFill="1" applyBorder="1" applyAlignment="1">
      <alignment horizontal="left" vertical="center" wrapText="1"/>
    </xf>
    <xf numFmtId="3" fontId="19" fillId="0" borderId="27" xfId="0" applyNumberFormat="1" applyFont="1" applyFill="1" applyBorder="1" applyAlignment="1">
      <alignment horizontal="left" vertical="center" wrapText="1"/>
    </xf>
    <xf numFmtId="3" fontId="19" fillId="0" borderId="28" xfId="0" applyNumberFormat="1" applyFont="1" applyFill="1" applyBorder="1" applyAlignment="1">
      <alignment horizontal="left" vertical="center" wrapText="1"/>
    </xf>
    <xf numFmtId="0" fontId="66" fillId="0" borderId="0" xfId="0" applyFont="1" applyAlignment="1">
      <alignment horizontal="left" vertical="top" wrapText="1"/>
    </xf>
    <xf numFmtId="0" fontId="64" fillId="0" borderId="21" xfId="0" applyFont="1" applyBorder="1" applyAlignment="1">
      <alignment horizontal="left" vertical="top" wrapText="1"/>
    </xf>
    <xf numFmtId="0" fontId="18" fillId="0" borderId="21" xfId="0" applyFont="1" applyFill="1" applyBorder="1" applyAlignment="1">
      <alignment vertical="top" wrapText="1"/>
    </xf>
    <xf numFmtId="3" fontId="40" fillId="0" borderId="24" xfId="0" applyNumberFormat="1" applyFont="1" applyBorder="1" applyAlignment="1">
      <alignment horizontal="center" vertical="top" wrapText="1"/>
    </xf>
    <xf numFmtId="10" fontId="40" fillId="0" borderId="11" xfId="153" applyNumberFormat="1" applyFont="1" applyFill="1" applyBorder="1" applyAlignment="1">
      <alignment horizontal="center" vertical="top" wrapText="1"/>
    </xf>
    <xf numFmtId="10" fontId="40" fillId="0" borderId="13" xfId="153" applyNumberFormat="1" applyFont="1" applyFill="1" applyBorder="1" applyAlignment="1">
      <alignment horizontal="center" vertical="top" wrapText="1"/>
    </xf>
    <xf numFmtId="10" fontId="40" fillId="0" borderId="14" xfId="153" applyNumberFormat="1" applyFont="1" applyFill="1" applyBorder="1" applyAlignment="1">
      <alignment horizontal="center" vertical="top" wrapText="1"/>
    </xf>
    <xf numFmtId="3" fontId="40" fillId="35" borderId="26" xfId="0" applyNumberFormat="1" applyFont="1" applyFill="1" applyBorder="1" applyAlignment="1">
      <alignment horizontal="center" vertical="top" wrapText="1"/>
    </xf>
    <xf numFmtId="0" fontId="18" fillId="0" borderId="29" xfId="0" applyFont="1" applyFill="1" applyBorder="1" applyAlignment="1">
      <alignment horizontal="right" vertical="top" wrapText="1"/>
    </xf>
    <xf numFmtId="0" fontId="18" fillId="0" borderId="23" xfId="0" applyFont="1" applyFill="1" applyBorder="1" applyAlignment="1">
      <alignment horizontal="right" vertical="top" wrapText="1"/>
    </xf>
    <xf numFmtId="0" fontId="18" fillId="0" borderId="46" xfId="0" applyFont="1" applyFill="1" applyBorder="1" applyAlignment="1">
      <alignment horizontal="left" vertical="top" wrapText="1" indent="1"/>
    </xf>
    <xf numFmtId="0" fontId="18" fillId="0" borderId="47" xfId="0" applyFont="1" applyFill="1" applyBorder="1" applyAlignment="1">
      <alignment horizontal="left" vertical="top" wrapText="1" indent="1"/>
    </xf>
    <xf numFmtId="0" fontId="71" fillId="0" borderId="30" xfId="0" applyFont="1" applyBorder="1" applyAlignment="1">
      <alignment horizontal="center" vertical="center" wrapText="1"/>
    </xf>
    <xf numFmtId="0" fontId="18" fillId="0" borderId="29" xfId="0" applyFont="1" applyBorder="1" applyAlignment="1">
      <alignment horizontal="center" vertical="top" wrapText="1"/>
    </xf>
    <xf numFmtId="0" fontId="18" fillId="0" borderId="28" xfId="0" applyFont="1" applyBorder="1" applyAlignment="1">
      <alignment horizontal="center" vertical="top" wrapText="1"/>
    </xf>
    <xf numFmtId="9" fontId="40" fillId="0" borderId="24" xfId="153" applyFont="1" applyBorder="1" applyAlignment="1">
      <alignment horizontal="center" vertical="top" wrapText="1"/>
    </xf>
    <xf numFmtId="0" fontId="18" fillId="0" borderId="28" xfId="0" applyFont="1" applyBorder="1" applyAlignment="1">
      <alignment horizontal="left" vertical="top" wrapText="1" indent="1"/>
    </xf>
    <xf numFmtId="165" fontId="40" fillId="0" borderId="32" xfId="0" applyNumberFormat="1" applyFont="1" applyFill="1" applyBorder="1" applyAlignment="1">
      <alignment horizontal="center" vertical="top" wrapText="1"/>
    </xf>
    <xf numFmtId="165" fontId="40" fillId="0" borderId="33" xfId="0" applyNumberFormat="1" applyFont="1" applyFill="1" applyBorder="1" applyAlignment="1">
      <alignment horizontal="center" vertical="top" wrapText="1"/>
    </xf>
    <xf numFmtId="0" fontId="76" fillId="0" borderId="30" xfId="0" applyFont="1" applyBorder="1" applyAlignment="1">
      <alignment horizontal="left" vertical="center" wrapText="1"/>
    </xf>
    <xf numFmtId="167" fontId="40" fillId="0" borderId="11" xfId="153" applyNumberFormat="1" applyFont="1" applyFill="1" applyBorder="1" applyAlignment="1">
      <alignment horizontal="center" vertical="top" wrapText="1"/>
    </xf>
    <xf numFmtId="167" fontId="40" fillId="0" borderId="13" xfId="153" applyNumberFormat="1" applyFont="1" applyFill="1" applyBorder="1" applyAlignment="1">
      <alignment horizontal="center" vertical="top" wrapText="1"/>
    </xf>
    <xf numFmtId="167" fontId="40" fillId="0" borderId="14" xfId="153" applyNumberFormat="1" applyFont="1" applyFill="1" applyBorder="1" applyAlignment="1">
      <alignment horizontal="center" vertical="top" wrapText="1"/>
    </xf>
    <xf numFmtId="170" fontId="40" fillId="0" borderId="32" xfId="0" applyNumberFormat="1" applyFont="1" applyFill="1" applyBorder="1" applyAlignment="1">
      <alignment horizontal="center" vertical="top" wrapText="1"/>
    </xf>
    <xf numFmtId="170" fontId="40" fillId="0" borderId="33" xfId="0" applyNumberFormat="1" applyFont="1" applyFill="1" applyBorder="1" applyAlignment="1">
      <alignment horizontal="center" vertical="top" wrapText="1"/>
    </xf>
    <xf numFmtId="0" fontId="95" fillId="0" borderId="30" xfId="0" applyFont="1" applyBorder="1" applyAlignment="1">
      <alignment horizontal="left" vertical="center" wrapText="1"/>
    </xf>
    <xf numFmtId="170" fontId="40" fillId="33" borderId="32" xfId="3749" applyNumberFormat="1" applyFont="1" applyFill="1" applyBorder="1" applyAlignment="1">
      <alignment horizontal="center" vertical="top" wrapText="1"/>
    </xf>
    <xf numFmtId="170" fontId="20" fillId="33" borderId="33" xfId="0" applyNumberFormat="1" applyFont="1" applyFill="1" applyBorder="1" applyAlignment="1">
      <alignment horizontal="center" vertical="top" wrapText="1"/>
    </xf>
    <xf numFmtId="0" fontId="0" fillId="0" borderId="27" xfId="0" applyBorder="1" applyAlignment="1">
      <alignment horizontal="center" vertical="top" wrapText="1"/>
    </xf>
    <xf numFmtId="0" fontId="0" fillId="0" borderId="23" xfId="0" applyBorder="1" applyAlignment="1">
      <alignment horizontal="center" vertical="top" wrapText="1"/>
    </xf>
    <xf numFmtId="0" fontId="0" fillId="0" borderId="27" xfId="0" applyBorder="1" applyAlignment="1">
      <alignment horizontal="center" vertical="top"/>
    </xf>
    <xf numFmtId="0" fontId="0" fillId="0" borderId="23" xfId="0" applyBorder="1" applyAlignment="1">
      <alignment horizontal="center" vertical="top"/>
    </xf>
    <xf numFmtId="0" fontId="35" fillId="36" borderId="31" xfId="2" applyFont="1" applyFill="1" applyBorder="1" applyAlignment="1">
      <alignment horizontal="left" vertical="top" wrapText="1" indent="1"/>
    </xf>
    <xf numFmtId="0" fontId="102" fillId="0" borderId="30" xfId="0" quotePrefix="1" applyFont="1" applyBorder="1" applyAlignment="1">
      <alignment horizontal="center" vertical="center" wrapText="1"/>
    </xf>
    <xf numFmtId="170" fontId="40" fillId="0" borderId="32" xfId="3749" applyNumberFormat="1" applyFont="1" applyFill="1" applyBorder="1" applyAlignment="1">
      <alignment horizontal="center" vertical="top" wrapText="1"/>
    </xf>
    <xf numFmtId="170" fontId="20" fillId="0" borderId="33" xfId="0" applyNumberFormat="1" applyFont="1" applyFill="1" applyBorder="1" applyAlignment="1">
      <alignment horizontal="center" vertical="top" wrapText="1"/>
    </xf>
    <xf numFmtId="3" fontId="40" fillId="33" borderId="32" xfId="0" applyNumberFormat="1" applyFont="1" applyFill="1" applyBorder="1" applyAlignment="1">
      <alignment horizontal="center" vertical="top" wrapText="1"/>
    </xf>
    <xf numFmtId="3" fontId="40" fillId="33" borderId="33" xfId="0" applyNumberFormat="1" applyFont="1" applyFill="1" applyBorder="1" applyAlignment="1">
      <alignment horizontal="center" vertical="top" wrapText="1"/>
    </xf>
    <xf numFmtId="3" fontId="40" fillId="33" borderId="34" xfId="0" applyNumberFormat="1" applyFont="1" applyFill="1" applyBorder="1" applyAlignment="1">
      <alignment horizontal="center" vertical="top" wrapText="1"/>
    </xf>
    <xf numFmtId="3" fontId="40" fillId="33" borderId="35" xfId="0" applyNumberFormat="1" applyFont="1" applyFill="1" applyBorder="1" applyAlignment="1">
      <alignment horizontal="center" vertical="top" wrapText="1"/>
    </xf>
    <xf numFmtId="9" fontId="40" fillId="33" borderId="24" xfId="153" applyFont="1" applyFill="1" applyBorder="1" applyAlignment="1">
      <alignment horizontal="center" vertical="top" wrapText="1"/>
    </xf>
    <xf numFmtId="10" fontId="40" fillId="33" borderId="11" xfId="153" applyNumberFormat="1" applyFont="1" applyFill="1" applyBorder="1" applyAlignment="1">
      <alignment horizontal="center" vertical="top" wrapText="1"/>
    </xf>
    <xf numFmtId="10" fontId="40" fillId="33" borderId="13" xfId="153" applyNumberFormat="1" applyFont="1" applyFill="1" applyBorder="1" applyAlignment="1">
      <alignment horizontal="center" vertical="top" wrapText="1"/>
    </xf>
    <xf numFmtId="10" fontId="40" fillId="33" borderId="14" xfId="153" applyNumberFormat="1" applyFont="1" applyFill="1" applyBorder="1" applyAlignment="1">
      <alignment horizontal="center" vertical="top" wrapText="1"/>
    </xf>
    <xf numFmtId="0" fontId="40" fillId="33" borderId="11" xfId="0" applyFont="1" applyFill="1" applyBorder="1" applyAlignment="1">
      <alignment horizontal="center" vertical="top" wrapText="1"/>
    </xf>
    <xf numFmtId="0" fontId="40" fillId="33" borderId="13" xfId="0" applyFont="1" applyFill="1" applyBorder="1" applyAlignment="1">
      <alignment horizontal="center" vertical="top" wrapText="1"/>
    </xf>
    <xf numFmtId="0" fontId="40" fillId="33" borderId="14" xfId="0" applyFont="1" applyFill="1" applyBorder="1" applyAlignment="1">
      <alignment horizontal="center" vertical="top" wrapText="1"/>
    </xf>
    <xf numFmtId="170" fontId="100" fillId="33" borderId="73" xfId="3749" applyNumberFormat="1" applyFont="1" applyFill="1" applyBorder="1" applyAlignment="1">
      <alignment horizontal="center" vertical="top" wrapText="1"/>
    </xf>
    <xf numFmtId="170" fontId="109" fillId="33" borderId="74" xfId="0" applyNumberFormat="1" applyFont="1" applyFill="1" applyBorder="1" applyAlignment="1">
      <alignment horizontal="center" vertical="top" wrapText="1"/>
    </xf>
    <xf numFmtId="0" fontId="104" fillId="0" borderId="22" xfId="0" applyFont="1" applyFill="1" applyBorder="1" applyAlignment="1">
      <alignment horizontal="left" vertical="top" wrapText="1" indent="1"/>
    </xf>
    <xf numFmtId="0" fontId="104" fillId="0" borderId="27" xfId="0" applyFont="1" applyFill="1" applyBorder="1" applyAlignment="1">
      <alignment horizontal="left" vertical="top" wrapText="1" indent="1"/>
    </xf>
    <xf numFmtId="0" fontId="104" fillId="0" borderId="69" xfId="0" applyFont="1" applyFill="1" applyBorder="1" applyAlignment="1">
      <alignment horizontal="left" vertical="top" wrapText="1" indent="1"/>
    </xf>
    <xf numFmtId="3" fontId="104" fillId="0" borderId="70" xfId="0" applyNumberFormat="1" applyFont="1" applyFill="1" applyBorder="1" applyAlignment="1">
      <alignment horizontal="left" vertical="top" wrapText="1" indent="1"/>
    </xf>
    <xf numFmtId="3" fontId="104" fillId="0" borderId="69" xfId="0" applyNumberFormat="1" applyFont="1" applyFill="1" applyBorder="1" applyAlignment="1">
      <alignment horizontal="left" vertical="top" wrapText="1" indent="1"/>
    </xf>
    <xf numFmtId="3" fontId="18" fillId="0" borderId="36" xfId="0" applyNumberFormat="1" applyFont="1" applyFill="1" applyBorder="1" applyAlignment="1">
      <alignment horizontal="left" vertical="top" wrapText="1" indent="1"/>
    </xf>
    <xf numFmtId="3" fontId="18" fillId="0" borderId="42" xfId="0" applyNumberFormat="1" applyFont="1" applyFill="1" applyBorder="1" applyAlignment="1">
      <alignment horizontal="left" vertical="top" wrapText="1" indent="1"/>
    </xf>
    <xf numFmtId="0" fontId="104" fillId="42" borderId="70" xfId="0" applyFont="1" applyFill="1" applyBorder="1" applyAlignment="1">
      <alignment horizontal="left" vertical="top" wrapText="1" indent="1"/>
    </xf>
    <xf numFmtId="0" fontId="104" fillId="42" borderId="27" xfId="0" applyFont="1" applyFill="1" applyBorder="1" applyAlignment="1">
      <alignment horizontal="left" vertical="top" wrapText="1" indent="1"/>
    </xf>
    <xf numFmtId="0" fontId="104" fillId="42" borderId="23" xfId="0" applyFont="1" applyFill="1" applyBorder="1" applyAlignment="1">
      <alignment horizontal="left" vertical="top" wrapText="1" indent="1"/>
    </xf>
    <xf numFmtId="9" fontId="104" fillId="0" borderId="22" xfId="0" applyNumberFormat="1" applyFont="1" applyFill="1" applyBorder="1" applyAlignment="1">
      <alignment horizontal="left" vertical="top" wrapText="1" indent="1"/>
    </xf>
    <xf numFmtId="9" fontId="104" fillId="0" borderId="27" xfId="0" applyNumberFormat="1" applyFont="1" applyFill="1" applyBorder="1" applyAlignment="1">
      <alignment horizontal="left" vertical="top" wrapText="1" indent="1"/>
    </xf>
    <xf numFmtId="9" fontId="104" fillId="0" borderId="23" xfId="0" applyNumberFormat="1" applyFont="1" applyFill="1" applyBorder="1" applyAlignment="1">
      <alignment horizontal="left" vertical="top" wrapText="1" indent="1"/>
    </xf>
    <xf numFmtId="3" fontId="100" fillId="44" borderId="76" xfId="0" applyNumberFormat="1" applyFont="1" applyFill="1" applyBorder="1" applyAlignment="1">
      <alignment horizontal="center" vertical="top" wrapText="1"/>
    </xf>
    <xf numFmtId="3" fontId="100" fillId="44" borderId="71" xfId="0" applyNumberFormat="1" applyFont="1" applyFill="1" applyBorder="1" applyAlignment="1">
      <alignment horizontal="center" vertical="top" wrapText="1"/>
    </xf>
    <xf numFmtId="3" fontId="100" fillId="44" borderId="73" xfId="0" applyNumberFormat="1" applyFont="1" applyFill="1" applyBorder="1" applyAlignment="1">
      <alignment horizontal="center" vertical="top" wrapText="1"/>
    </xf>
    <xf numFmtId="3" fontId="100" fillId="44" borderId="74" xfId="0" applyNumberFormat="1" applyFont="1" applyFill="1" applyBorder="1" applyAlignment="1">
      <alignment horizontal="center" vertical="top" wrapText="1"/>
    </xf>
    <xf numFmtId="3" fontId="100" fillId="42" borderId="76" xfId="0" applyNumberFormat="1" applyFont="1" applyFill="1" applyBorder="1" applyAlignment="1">
      <alignment horizontal="center" vertical="top" wrapText="1"/>
    </xf>
    <xf numFmtId="3" fontId="100" fillId="42" borderId="71" xfId="0" applyNumberFormat="1" applyFont="1" applyFill="1" applyBorder="1" applyAlignment="1">
      <alignment horizontal="center" vertical="top" wrapText="1"/>
    </xf>
    <xf numFmtId="0" fontId="104" fillId="0" borderId="23" xfId="0" applyFont="1" applyFill="1" applyBorder="1" applyAlignment="1">
      <alignment horizontal="left" vertical="top" wrapText="1" indent="1"/>
    </xf>
    <xf numFmtId="3" fontId="104" fillId="0" borderId="40" xfId="0" applyNumberFormat="1" applyFont="1" applyFill="1" applyBorder="1" applyAlignment="1">
      <alignment horizontal="left" vertical="top" wrapText="1" indent="1"/>
    </xf>
    <xf numFmtId="3" fontId="104" fillId="0" borderId="51" xfId="0" applyNumberFormat="1" applyFont="1" applyFill="1" applyBorder="1" applyAlignment="1">
      <alignment horizontal="left" vertical="top" wrapText="1" indent="1"/>
    </xf>
    <xf numFmtId="3" fontId="104" fillId="0" borderId="27" xfId="0" applyNumberFormat="1" applyFont="1" applyFill="1" applyBorder="1" applyAlignment="1">
      <alignment horizontal="left" vertical="top" wrapText="1" indent="1"/>
    </xf>
    <xf numFmtId="3" fontId="104" fillId="0" borderId="23" xfId="0" applyNumberFormat="1" applyFont="1" applyFill="1" applyBorder="1" applyAlignment="1">
      <alignment horizontal="left" vertical="top" wrapText="1" indent="1"/>
    </xf>
    <xf numFmtId="0" fontId="18" fillId="33" borderId="34" xfId="0" applyFont="1" applyFill="1" applyBorder="1" applyAlignment="1">
      <alignment horizontal="left" vertical="top" indent="1"/>
    </xf>
    <xf numFmtId="0" fontId="18" fillId="33" borderId="35" xfId="0" applyFont="1" applyFill="1" applyBorder="1" applyAlignment="1">
      <alignment horizontal="left" vertical="top" indent="1"/>
    </xf>
    <xf numFmtId="3" fontId="104" fillId="0" borderId="22" xfId="0" applyNumberFormat="1" applyFont="1" applyFill="1" applyBorder="1" applyAlignment="1">
      <alignment horizontal="left" vertical="top" wrapText="1" indent="1"/>
    </xf>
    <xf numFmtId="0" fontId="113" fillId="0" borderId="30" xfId="0" quotePrefix="1" applyFont="1" applyBorder="1" applyAlignment="1">
      <alignment horizontal="left" vertical="center" wrapText="1" indent="2"/>
    </xf>
    <xf numFmtId="0" fontId="113" fillId="0" borderId="30" xfId="0" applyFont="1" applyBorder="1" applyAlignment="1">
      <alignment horizontal="left" vertical="center" wrapText="1" indent="2"/>
    </xf>
    <xf numFmtId="3" fontId="104" fillId="33" borderId="70" xfId="0" applyNumberFormat="1" applyFont="1" applyFill="1" applyBorder="1" applyAlignment="1">
      <alignment horizontal="left" vertical="top" wrapText="1" indent="1"/>
    </xf>
    <xf numFmtId="3" fontId="104" fillId="33" borderId="69" xfId="0" applyNumberFormat="1" applyFont="1" applyFill="1" applyBorder="1" applyAlignment="1">
      <alignment horizontal="left" vertical="top" wrapText="1" indent="1"/>
    </xf>
    <xf numFmtId="0" fontId="104" fillId="35" borderId="70" xfId="0" applyFont="1" applyFill="1" applyBorder="1" applyAlignment="1">
      <alignment horizontal="left" vertical="top" wrapText="1" indent="1"/>
    </xf>
    <xf numFmtId="0" fontId="104" fillId="35" borderId="27" xfId="0" applyFont="1" applyFill="1" applyBorder="1" applyAlignment="1">
      <alignment horizontal="left" vertical="top" wrapText="1" indent="1"/>
    </xf>
    <xf numFmtId="0" fontId="104" fillId="35" borderId="23" xfId="0" applyFont="1" applyFill="1" applyBorder="1" applyAlignment="1">
      <alignment horizontal="left" vertical="top" wrapText="1" indent="1"/>
    </xf>
    <xf numFmtId="3" fontId="100" fillId="45" borderId="76" xfId="0" applyNumberFormat="1" applyFont="1" applyFill="1" applyBorder="1" applyAlignment="1">
      <alignment horizontal="center" vertical="top" wrapText="1"/>
    </xf>
    <xf numFmtId="3" fontId="100" fillId="45" borderId="71" xfId="0" applyNumberFormat="1" applyFont="1" applyFill="1" applyBorder="1" applyAlignment="1">
      <alignment horizontal="center" vertical="top" wrapText="1"/>
    </xf>
    <xf numFmtId="3" fontId="100" fillId="45" borderId="73" xfId="0" applyNumberFormat="1" applyFont="1" applyFill="1" applyBorder="1" applyAlignment="1">
      <alignment horizontal="center" vertical="top" wrapText="1"/>
    </xf>
    <xf numFmtId="3" fontId="100" fillId="45" borderId="74" xfId="0" applyNumberFormat="1" applyFont="1" applyFill="1" applyBorder="1" applyAlignment="1">
      <alignment horizontal="center" vertical="top" wrapText="1"/>
    </xf>
    <xf numFmtId="3" fontId="100" fillId="40" borderId="76" xfId="0" applyNumberFormat="1" applyFont="1" applyFill="1" applyBorder="1" applyAlignment="1">
      <alignment horizontal="center" vertical="top" wrapText="1"/>
    </xf>
    <xf numFmtId="3" fontId="100" fillId="40" borderId="71" xfId="0" applyNumberFormat="1" applyFont="1" applyFill="1" applyBorder="1" applyAlignment="1">
      <alignment horizontal="center" vertical="top" wrapText="1"/>
    </xf>
    <xf numFmtId="0" fontId="104" fillId="42" borderId="70" xfId="0" applyFont="1" applyFill="1" applyBorder="1" applyAlignment="1">
      <alignment vertical="top" wrapText="1"/>
    </xf>
    <xf numFmtId="0" fontId="104" fillId="42" borderId="27" xfId="0" applyFont="1" applyFill="1" applyBorder="1" applyAlignment="1">
      <alignment vertical="top" wrapText="1"/>
    </xf>
    <xf numFmtId="0" fontId="104" fillId="42" borderId="23" xfId="0" applyFont="1" applyFill="1" applyBorder="1" applyAlignment="1">
      <alignment vertical="top" wrapText="1"/>
    </xf>
    <xf numFmtId="0" fontId="71" fillId="0" borderId="30" xfId="0" applyFont="1" applyBorder="1" applyAlignment="1">
      <alignment horizontal="center" vertical="center"/>
    </xf>
    <xf numFmtId="0" fontId="102" fillId="0" borderId="30" xfId="0" applyFont="1" applyBorder="1" applyAlignment="1">
      <alignment horizontal="center" vertical="center" wrapText="1"/>
    </xf>
    <xf numFmtId="0" fontId="0" fillId="0" borderId="30" xfId="0" applyBorder="1" applyAlignment="1"/>
    <xf numFmtId="0" fontId="104" fillId="33" borderId="22" xfId="0" applyFont="1" applyFill="1" applyBorder="1" applyAlignment="1">
      <alignment horizontal="left" vertical="top" wrapText="1" indent="1"/>
    </xf>
    <xf numFmtId="0" fontId="104" fillId="33" borderId="27" xfId="0" applyFont="1" applyFill="1" applyBorder="1" applyAlignment="1">
      <alignment horizontal="left" vertical="top" wrapText="1" indent="1"/>
    </xf>
    <xf numFmtId="0" fontId="104" fillId="33" borderId="69" xfId="0" applyFont="1" applyFill="1" applyBorder="1" applyAlignment="1">
      <alignment horizontal="left" vertical="top" wrapText="1" indent="1"/>
    </xf>
    <xf numFmtId="3" fontId="40" fillId="33" borderId="39" xfId="0" applyNumberFormat="1" applyFont="1" applyFill="1" applyBorder="1" applyAlignment="1">
      <alignment horizontal="center" vertical="top" wrapText="1"/>
    </xf>
    <xf numFmtId="3" fontId="40" fillId="33" borderId="40" xfId="0" applyNumberFormat="1" applyFont="1" applyFill="1" applyBorder="1" applyAlignment="1">
      <alignment horizontal="center" vertical="top" wrapText="1"/>
    </xf>
    <xf numFmtId="3" fontId="40" fillId="35" borderId="56" xfId="0" applyNumberFormat="1" applyFont="1" applyFill="1" applyBorder="1" applyAlignment="1">
      <alignment horizontal="center" vertical="top" wrapText="1"/>
    </xf>
    <xf numFmtId="3" fontId="40" fillId="35" borderId="85" xfId="0" applyNumberFormat="1" applyFont="1" applyFill="1" applyBorder="1" applyAlignment="1">
      <alignment horizontal="center" vertical="top" wrapText="1"/>
    </xf>
    <xf numFmtId="3" fontId="40" fillId="33" borderId="88" xfId="0" applyNumberFormat="1" applyFont="1" applyFill="1" applyBorder="1" applyAlignment="1">
      <alignment horizontal="center" vertical="top" wrapText="1"/>
    </xf>
    <xf numFmtId="3" fontId="40" fillId="33" borderId="89" xfId="0" applyNumberFormat="1" applyFont="1" applyFill="1" applyBorder="1" applyAlignment="1">
      <alignment horizontal="center" vertical="top" wrapText="1"/>
    </xf>
    <xf numFmtId="3" fontId="40" fillId="35" borderId="86" xfId="0" applyNumberFormat="1" applyFont="1" applyFill="1" applyBorder="1" applyAlignment="1">
      <alignment horizontal="center" vertical="top" wrapText="1"/>
    </xf>
    <xf numFmtId="3" fontId="40" fillId="35" borderId="87" xfId="0" applyNumberFormat="1" applyFont="1" applyFill="1" applyBorder="1" applyAlignment="1">
      <alignment horizontal="center" vertical="top" wrapText="1"/>
    </xf>
    <xf numFmtId="3" fontId="40" fillId="33" borderId="86" xfId="0" applyNumberFormat="1" applyFont="1" applyFill="1" applyBorder="1" applyAlignment="1">
      <alignment horizontal="center" vertical="top" wrapText="1"/>
    </xf>
    <xf numFmtId="3" fontId="40" fillId="33" borderId="87" xfId="0" applyNumberFormat="1" applyFont="1" applyFill="1" applyBorder="1" applyAlignment="1">
      <alignment horizontal="center" vertical="top" wrapText="1"/>
    </xf>
    <xf numFmtId="170" fontId="40" fillId="37" borderId="32" xfId="3749" applyNumberFormat="1" applyFont="1" applyFill="1" applyBorder="1" applyAlignment="1">
      <alignment horizontal="center" vertical="top" wrapText="1"/>
    </xf>
    <xf numFmtId="170" fontId="20" fillId="37" borderId="33" xfId="0" applyNumberFormat="1" applyFont="1" applyFill="1" applyBorder="1" applyAlignment="1">
      <alignment horizontal="center" vertical="top" wrapText="1"/>
    </xf>
    <xf numFmtId="3" fontId="100" fillId="41" borderId="76" xfId="0" applyNumberFormat="1" applyFont="1" applyFill="1" applyBorder="1" applyAlignment="1">
      <alignment horizontal="center" vertical="top" wrapText="1"/>
    </xf>
    <xf numFmtId="3" fontId="100" fillId="41" borderId="71" xfId="0" applyNumberFormat="1" applyFont="1" applyFill="1" applyBorder="1" applyAlignment="1">
      <alignment horizontal="center" vertical="top" wrapText="1"/>
    </xf>
    <xf numFmtId="3" fontId="100" fillId="41" borderId="73" xfId="0" applyNumberFormat="1" applyFont="1" applyFill="1" applyBorder="1" applyAlignment="1">
      <alignment horizontal="center" vertical="top" wrapText="1"/>
    </xf>
    <xf numFmtId="3" fontId="100" fillId="41" borderId="74" xfId="0" applyNumberFormat="1" applyFont="1" applyFill="1" applyBorder="1" applyAlignment="1">
      <alignment horizontal="center" vertical="top" wrapText="1"/>
    </xf>
    <xf numFmtId="9" fontId="40" fillId="37" borderId="24" xfId="153" applyFont="1" applyFill="1" applyBorder="1" applyAlignment="1">
      <alignment horizontal="center" vertical="top" wrapText="1"/>
    </xf>
    <xf numFmtId="170" fontId="40" fillId="0" borderId="24" xfId="0" applyNumberFormat="1" applyFont="1" applyFill="1" applyBorder="1" applyAlignment="1">
      <alignment horizontal="center" vertical="top" wrapText="1"/>
    </xf>
    <xf numFmtId="3" fontId="40" fillId="0" borderId="25" xfId="0" applyNumberFormat="1" applyFont="1" applyFill="1" applyBorder="1" applyAlignment="1">
      <alignment horizontal="center" vertical="center" wrapText="1"/>
    </xf>
    <xf numFmtId="0" fontId="60" fillId="0" borderId="25" xfId="0" applyFont="1" applyFill="1" applyBorder="1" applyAlignment="1">
      <alignment horizontal="center" vertical="center" wrapText="1"/>
    </xf>
    <xf numFmtId="3" fontId="40" fillId="0" borderId="26" xfId="0" applyNumberFormat="1" applyFont="1" applyFill="1" applyBorder="1" applyAlignment="1">
      <alignment horizontal="center" vertical="center" wrapText="1"/>
    </xf>
    <xf numFmtId="169" fontId="40" fillId="0" borderId="26" xfId="0" applyNumberFormat="1" applyFont="1" applyFill="1" applyBorder="1" applyAlignment="1">
      <alignment horizontal="center" vertical="center" wrapText="1"/>
    </xf>
    <xf numFmtId="171" fontId="40" fillId="0" borderId="55" xfId="0" quotePrefix="1" applyNumberFormat="1" applyFont="1" applyFill="1" applyBorder="1" applyAlignment="1">
      <alignment horizontal="center" vertical="top" wrapText="1"/>
    </xf>
    <xf numFmtId="171" fontId="40" fillId="0" borderId="58" xfId="0" quotePrefix="1" applyNumberFormat="1" applyFont="1" applyFill="1" applyBorder="1" applyAlignment="1">
      <alignment horizontal="center" vertical="top" wrapText="1"/>
    </xf>
    <xf numFmtId="171" fontId="40" fillId="0" borderId="58" xfId="0" applyNumberFormat="1" applyFont="1" applyFill="1" applyBorder="1" applyAlignment="1">
      <alignment horizontal="center" vertical="top" wrapText="1"/>
    </xf>
    <xf numFmtId="3" fontId="40" fillId="35" borderId="25" xfId="0" quotePrefix="1" applyNumberFormat="1" applyFont="1" applyFill="1" applyBorder="1" applyAlignment="1">
      <alignment horizontal="center" vertical="center" wrapText="1"/>
    </xf>
    <xf numFmtId="0" fontId="18" fillId="0" borderId="23" xfId="0" applyFont="1" applyBorder="1" applyAlignment="1">
      <alignment horizontal="right" vertical="top" wrapText="1"/>
    </xf>
    <xf numFmtId="0" fontId="18" fillId="0" borderId="23" xfId="0" applyFont="1" applyBorder="1" applyAlignment="1">
      <alignment horizontal="left" vertical="top" indent="1"/>
    </xf>
    <xf numFmtId="0" fontId="18" fillId="33" borderId="43" xfId="0" applyFont="1" applyFill="1" applyBorder="1" applyAlignment="1">
      <alignment horizontal="left" vertical="top" indent="1"/>
    </xf>
    <xf numFmtId="0" fontId="18" fillId="33" borderId="44" xfId="0" applyFont="1" applyFill="1" applyBorder="1" applyAlignment="1">
      <alignment horizontal="left" vertical="top" indent="1"/>
    </xf>
    <xf numFmtId="0" fontId="19" fillId="0" borderId="23" xfId="0" applyFont="1" applyFill="1" applyBorder="1" applyAlignment="1">
      <alignment horizontal="center" vertical="top" wrapText="1"/>
    </xf>
    <xf numFmtId="0" fontId="18" fillId="0" borderId="22" xfId="1" applyFont="1" applyBorder="1" applyAlignment="1">
      <alignment vertical="top" wrapText="1"/>
    </xf>
    <xf numFmtId="0" fontId="18" fillId="0" borderId="27" xfId="1" applyFont="1" applyBorder="1" applyAlignment="1">
      <alignment vertical="top" wrapText="1"/>
    </xf>
    <xf numFmtId="0" fontId="18" fillId="0" borderId="23" xfId="1" applyFont="1" applyBorder="1" applyAlignment="1">
      <alignment vertical="top" wrapText="1"/>
    </xf>
    <xf numFmtId="0" fontId="18" fillId="0" borderId="22" xfId="1" applyFont="1" applyBorder="1" applyAlignment="1">
      <alignment horizontal="center" vertical="center" wrapText="1"/>
    </xf>
    <xf numFmtId="171" fontId="100" fillId="35" borderId="55" xfId="3749" quotePrefix="1" applyNumberFormat="1" applyFont="1" applyFill="1" applyBorder="1" applyAlignment="1">
      <alignment horizontal="center" vertical="top" wrapText="1"/>
    </xf>
    <xf numFmtId="171" fontId="100" fillId="0" borderId="55" xfId="3749" quotePrefix="1" applyNumberFormat="1" applyFont="1" applyFill="1" applyBorder="1" applyAlignment="1">
      <alignment horizontal="center" vertical="top" wrapText="1"/>
    </xf>
    <xf numFmtId="0" fontId="18" fillId="0" borderId="24" xfId="1" applyFont="1" applyBorder="1" applyAlignment="1">
      <alignment horizontal="center" vertical="top" wrapText="1"/>
    </xf>
    <xf numFmtId="0" fontId="104" fillId="0" borderId="24" xfId="0" applyFont="1" applyFill="1" applyBorder="1" applyAlignment="1">
      <alignment horizontal="left" vertical="top" wrapText="1" indent="1"/>
    </xf>
    <xf numFmtId="0" fontId="18" fillId="0" borderId="25" xfId="1" applyFont="1" applyBorder="1" applyAlignment="1">
      <alignment horizontal="center" vertical="top" wrapText="1"/>
    </xf>
    <xf numFmtId="0" fontId="104" fillId="0" borderId="25" xfId="0" applyFont="1" applyFill="1" applyBorder="1" applyAlignment="1">
      <alignment horizontal="left" vertical="top" wrapText="1" indent="1"/>
    </xf>
    <xf numFmtId="3" fontId="104" fillId="33" borderId="25" xfId="0" applyNumberFormat="1" applyFont="1" applyFill="1" applyBorder="1" applyAlignment="1">
      <alignment horizontal="left" vertical="top" wrapText="1" indent="1"/>
    </xf>
    <xf numFmtId="0" fontId="18" fillId="0" borderId="26" xfId="1" applyFont="1" applyBorder="1" applyAlignment="1">
      <alignment horizontal="center" vertical="top" wrapText="1"/>
    </xf>
    <xf numFmtId="3" fontId="40" fillId="0" borderId="31" xfId="3749" applyNumberFormat="1" applyFont="1" applyFill="1" applyBorder="1" applyAlignment="1">
      <alignment horizontal="center" vertical="top" wrapText="1"/>
    </xf>
    <xf numFmtId="169" fontId="40" fillId="0" borderId="24" xfId="0" applyNumberFormat="1" applyFont="1" applyFill="1" applyBorder="1" applyAlignment="1">
      <alignment horizontal="center" vertical="top" wrapText="1"/>
    </xf>
    <xf numFmtId="0" fontId="19" fillId="0" borderId="1" xfId="2" applyFont="1" applyBorder="1" applyAlignment="1">
      <alignment horizontal="left" vertical="top" wrapText="1" indent="1"/>
    </xf>
    <xf numFmtId="3" fontId="59" fillId="35" borderId="26" xfId="0" applyNumberFormat="1" applyFont="1" applyFill="1" applyBorder="1" applyAlignment="1">
      <alignment horizontal="center" vertical="top" wrapText="1"/>
    </xf>
    <xf numFmtId="4" fontId="104" fillId="42" borderId="72" xfId="0" applyNumberFormat="1" applyFont="1" applyFill="1" applyBorder="1" applyAlignment="1">
      <alignment horizontal="left" vertical="top" wrapText="1" indent="1"/>
    </xf>
    <xf numFmtId="0" fontId="18" fillId="0" borderId="31" xfId="0" applyFont="1" applyBorder="1" applyAlignment="1">
      <alignment horizontal="left" vertical="top" wrapText="1" indent="1"/>
    </xf>
    <xf numFmtId="0" fontId="18" fillId="0" borderId="43" xfId="0" applyFont="1" applyBorder="1" applyAlignment="1">
      <alignment horizontal="left" vertical="top" wrapText="1" indent="1"/>
    </xf>
    <xf numFmtId="0" fontId="18" fillId="0" borderId="50" xfId="0" applyFont="1" applyBorder="1" applyAlignment="1">
      <alignment horizontal="left" vertical="top" wrapText="1" indent="1"/>
    </xf>
    <xf numFmtId="0" fontId="18" fillId="0" borderId="44" xfId="0" applyFont="1" applyBorder="1" applyAlignment="1">
      <alignment horizontal="left" vertical="top" wrapText="1" indent="1"/>
    </xf>
    <xf numFmtId="0" fontId="18" fillId="35" borderId="1" xfId="0" applyFont="1" applyFill="1" applyBorder="1" applyAlignment="1">
      <alignment horizontal="right" vertical="top" wrapText="1"/>
    </xf>
    <xf numFmtId="0" fontId="18" fillId="35" borderId="11" xfId="0" applyFont="1" applyFill="1" applyBorder="1" applyAlignment="1">
      <alignment horizontal="left" vertical="top" wrapText="1" indent="1"/>
    </xf>
    <xf numFmtId="0" fontId="18" fillId="35" borderId="13" xfId="0" applyFont="1" applyFill="1" applyBorder="1" applyAlignment="1">
      <alignment horizontal="left" vertical="top" wrapText="1" indent="1"/>
    </xf>
    <xf numFmtId="0" fontId="18" fillId="35" borderId="14" xfId="0" applyFont="1" applyFill="1" applyBorder="1" applyAlignment="1">
      <alignment horizontal="left" vertical="top" wrapText="1" indent="1"/>
    </xf>
    <xf numFmtId="0" fontId="18" fillId="35" borderId="1" xfId="0" applyFont="1" applyFill="1" applyBorder="1" applyAlignment="1">
      <alignment horizontal="center" vertical="top" wrapText="1"/>
    </xf>
    <xf numFmtId="0" fontId="40" fillId="35" borderId="1" xfId="0" applyFont="1" applyFill="1" applyBorder="1" applyAlignment="1">
      <alignment horizontal="center" vertical="top" wrapText="1"/>
    </xf>
    <xf numFmtId="0" fontId="104" fillId="42" borderId="1" xfId="0" applyFont="1" applyFill="1" applyBorder="1" applyAlignment="1">
      <alignment horizontal="left" vertical="top" wrapText="1" indent="1"/>
    </xf>
    <xf numFmtId="9" fontId="40" fillId="35" borderId="26" xfId="153" applyNumberFormat="1" applyFont="1" applyFill="1" applyBorder="1" applyAlignment="1">
      <alignment horizontal="center" vertical="top" wrapText="1"/>
    </xf>
    <xf numFmtId="9" fontId="18" fillId="35" borderId="26" xfId="153" applyNumberFormat="1" applyFont="1" applyFill="1" applyBorder="1" applyAlignment="1">
      <alignment horizontal="center" vertical="top" wrapText="1"/>
    </xf>
    <xf numFmtId="9" fontId="18" fillId="0" borderId="24" xfId="153" applyNumberFormat="1" applyFont="1" applyFill="1" applyBorder="1" applyAlignment="1">
      <alignment horizontal="center" vertical="top" wrapText="1"/>
    </xf>
    <xf numFmtId="0" fontId="18" fillId="35" borderId="24" xfId="1" applyFont="1" applyFill="1" applyBorder="1" applyAlignment="1">
      <alignment horizontal="left" vertical="top" wrapText="1" indent="1"/>
    </xf>
    <xf numFmtId="0" fontId="18" fillId="35" borderId="24" xfId="0" applyFont="1" applyFill="1" applyBorder="1" applyAlignment="1">
      <alignment horizontal="left" wrapText="1"/>
    </xf>
    <xf numFmtId="3" fontId="18" fillId="35" borderId="24" xfId="0" applyNumberFormat="1" applyFont="1" applyFill="1" applyBorder="1" applyAlignment="1">
      <alignment horizontal="left" vertical="top" wrapText="1" indent="1"/>
    </xf>
    <xf numFmtId="0" fontId="18" fillId="0" borderId="33" xfId="0" applyFont="1" applyBorder="1" applyAlignment="1">
      <alignment vertical="top"/>
    </xf>
    <xf numFmtId="169" fontId="40" fillId="0" borderId="24" xfId="0" quotePrefix="1" applyNumberFormat="1" applyFont="1" applyFill="1" applyBorder="1" applyAlignment="1">
      <alignment horizontal="center" vertical="center" wrapText="1"/>
    </xf>
    <xf numFmtId="169" fontId="40" fillId="0" borderId="24" xfId="0" applyNumberFormat="1" applyFont="1" applyFill="1" applyBorder="1" applyAlignment="1">
      <alignment horizontal="center" vertical="center" wrapText="1"/>
    </xf>
    <xf numFmtId="3" fontId="72" fillId="0" borderId="24" xfId="0" applyNumberFormat="1" applyFont="1" applyFill="1" applyBorder="1" applyAlignment="1">
      <alignment horizontal="left" vertical="top" wrapText="1" indent="1"/>
    </xf>
    <xf numFmtId="0" fontId="39" fillId="34" borderId="100" xfId="0" applyFont="1" applyFill="1" applyBorder="1" applyAlignment="1">
      <alignment horizontal="center" vertical="center" wrapText="1"/>
    </xf>
    <xf numFmtId="0" fontId="39" fillId="34" borderId="101" xfId="0" applyFont="1" applyFill="1" applyBorder="1" applyAlignment="1">
      <alignment horizontal="center" vertical="center"/>
    </xf>
    <xf numFmtId="0" fontId="39" fillId="34" borderId="101" xfId="0" applyFont="1" applyFill="1" applyBorder="1" applyAlignment="1">
      <alignment horizontal="center" vertical="center" wrapText="1"/>
    </xf>
    <xf numFmtId="0" fontId="39" fillId="34" borderId="102" xfId="0" applyFont="1" applyFill="1" applyBorder="1" applyAlignment="1">
      <alignment horizontal="center" vertical="center" wrapText="1"/>
    </xf>
    <xf numFmtId="0" fontId="39" fillId="34" borderId="104" xfId="0" applyFont="1" applyFill="1" applyBorder="1" applyAlignment="1">
      <alignment horizontal="center" vertical="center"/>
    </xf>
    <xf numFmtId="0" fontId="39" fillId="34" borderId="103" xfId="0" applyFont="1" applyFill="1" applyBorder="1" applyAlignment="1">
      <alignment horizontal="center" vertical="center"/>
    </xf>
  </cellXfs>
  <cellStyles count="51513">
    <cellStyle name="20% - Accent1" xfId="130" builtinId="30" customBuiltin="1"/>
    <cellStyle name="20% - Accent1 2" xfId="175" xr:uid="{00000000-0005-0000-0000-000001000000}"/>
    <cellStyle name="20% - Accent1 2 2" xfId="26184" xr:uid="{00000000-0005-0000-0000-000002000000}"/>
    <cellStyle name="20% - Accent2" xfId="134" builtinId="34" customBuiltin="1"/>
    <cellStyle name="20% - Accent2 2" xfId="179" xr:uid="{00000000-0005-0000-0000-000004000000}"/>
    <cellStyle name="20% - Accent2 2 2" xfId="26188" xr:uid="{00000000-0005-0000-0000-000005000000}"/>
    <cellStyle name="20% - Accent3" xfId="138" builtinId="38" customBuiltin="1"/>
    <cellStyle name="20% - Accent3 2" xfId="183" xr:uid="{00000000-0005-0000-0000-000007000000}"/>
    <cellStyle name="20% - Accent3 2 2" xfId="26192" xr:uid="{00000000-0005-0000-0000-000008000000}"/>
    <cellStyle name="20% - Accent4" xfId="142" builtinId="42" customBuiltin="1"/>
    <cellStyle name="20% - Accent4 2" xfId="187" xr:uid="{00000000-0005-0000-0000-00000A000000}"/>
    <cellStyle name="20% - Accent4 2 2" xfId="26196" xr:uid="{00000000-0005-0000-0000-00000B000000}"/>
    <cellStyle name="20% - Accent5" xfId="146" builtinId="46" customBuiltin="1"/>
    <cellStyle name="20% - Accent5 2" xfId="191" xr:uid="{00000000-0005-0000-0000-00000D000000}"/>
    <cellStyle name="20% - Accent5 2 2" xfId="26200" xr:uid="{00000000-0005-0000-0000-00000E000000}"/>
    <cellStyle name="20% - Accent6" xfId="150" builtinId="50" customBuiltin="1"/>
    <cellStyle name="20% - Accent6 2" xfId="195" xr:uid="{00000000-0005-0000-0000-000010000000}"/>
    <cellStyle name="20% - Accent6 2 2" xfId="26204" xr:uid="{00000000-0005-0000-0000-000011000000}"/>
    <cellStyle name="40% - Accent1" xfId="131" builtinId="31" customBuiltin="1"/>
    <cellStyle name="40% - Accent1 2" xfId="176" xr:uid="{00000000-0005-0000-0000-000013000000}"/>
    <cellStyle name="40% - Accent1 2 2" xfId="26185" xr:uid="{00000000-0005-0000-0000-000014000000}"/>
    <cellStyle name="40% - Accent2" xfId="135" builtinId="35" customBuiltin="1"/>
    <cellStyle name="40% - Accent2 2" xfId="180" xr:uid="{00000000-0005-0000-0000-000016000000}"/>
    <cellStyle name="40% - Accent2 2 2" xfId="26189" xr:uid="{00000000-0005-0000-0000-000017000000}"/>
    <cellStyle name="40% - Accent3" xfId="139" builtinId="39" customBuiltin="1"/>
    <cellStyle name="40% - Accent3 2" xfId="184" xr:uid="{00000000-0005-0000-0000-000019000000}"/>
    <cellStyle name="40% - Accent3 2 2" xfId="26193" xr:uid="{00000000-0005-0000-0000-00001A000000}"/>
    <cellStyle name="40% - Accent4" xfId="143" builtinId="43" customBuiltin="1"/>
    <cellStyle name="40% - Accent4 2" xfId="188" xr:uid="{00000000-0005-0000-0000-00001C000000}"/>
    <cellStyle name="40% - Accent4 2 2" xfId="26197" xr:uid="{00000000-0005-0000-0000-00001D000000}"/>
    <cellStyle name="40% - Accent5" xfId="147" builtinId="47" customBuiltin="1"/>
    <cellStyle name="40% - Accent5 2" xfId="192" xr:uid="{00000000-0005-0000-0000-00001F000000}"/>
    <cellStyle name="40% - Accent5 2 2" xfId="26201" xr:uid="{00000000-0005-0000-0000-000020000000}"/>
    <cellStyle name="40% - Accent6" xfId="151" builtinId="51" customBuiltin="1"/>
    <cellStyle name="40% - Accent6 2" xfId="196" xr:uid="{00000000-0005-0000-0000-000022000000}"/>
    <cellStyle name="40% - Accent6 2 2" xfId="26205" xr:uid="{00000000-0005-0000-0000-000023000000}"/>
    <cellStyle name="60% - Accent1" xfId="132" builtinId="32" customBuiltin="1"/>
    <cellStyle name="60% - Accent1 2" xfId="177" xr:uid="{00000000-0005-0000-0000-000025000000}"/>
    <cellStyle name="60% - Accent1 2 2" xfId="26186" xr:uid="{00000000-0005-0000-0000-000026000000}"/>
    <cellStyle name="60% - Accent2" xfId="136" builtinId="36" customBuiltin="1"/>
    <cellStyle name="60% - Accent2 2" xfId="181" xr:uid="{00000000-0005-0000-0000-000028000000}"/>
    <cellStyle name="60% - Accent2 2 2" xfId="26190" xr:uid="{00000000-0005-0000-0000-000029000000}"/>
    <cellStyle name="60% - Accent3" xfId="140" builtinId="40" customBuiltin="1"/>
    <cellStyle name="60% - Accent3 2" xfId="185" xr:uid="{00000000-0005-0000-0000-00002B000000}"/>
    <cellStyle name="60% - Accent3 2 2" xfId="26194" xr:uid="{00000000-0005-0000-0000-00002C000000}"/>
    <cellStyle name="60% - Accent4" xfId="144" builtinId="44" customBuiltin="1"/>
    <cellStyle name="60% - Accent4 2" xfId="189" xr:uid="{00000000-0005-0000-0000-00002E000000}"/>
    <cellStyle name="60% - Accent4 2 2" xfId="26198" xr:uid="{00000000-0005-0000-0000-00002F000000}"/>
    <cellStyle name="60% - Accent5" xfId="148" builtinId="48" customBuiltin="1"/>
    <cellStyle name="60% - Accent5 2" xfId="193" xr:uid="{00000000-0005-0000-0000-000031000000}"/>
    <cellStyle name="60% - Accent5 2 2" xfId="26202" xr:uid="{00000000-0005-0000-0000-000032000000}"/>
    <cellStyle name="60% - Accent6" xfId="152" builtinId="52" customBuiltin="1"/>
    <cellStyle name="60% - Accent6 2" xfId="197" xr:uid="{00000000-0005-0000-0000-000034000000}"/>
    <cellStyle name="60% - Accent6 2 2" xfId="26206" xr:uid="{00000000-0005-0000-0000-000035000000}"/>
    <cellStyle name="Accent1" xfId="129" builtinId="29" customBuiltin="1"/>
    <cellStyle name="Accent1 2" xfId="174" xr:uid="{00000000-0005-0000-0000-000037000000}"/>
    <cellStyle name="Accent1 2 2" xfId="26183" xr:uid="{00000000-0005-0000-0000-000038000000}"/>
    <cellStyle name="Accent2" xfId="133" builtinId="33" customBuiltin="1"/>
    <cellStyle name="Accent2 2" xfId="178" xr:uid="{00000000-0005-0000-0000-00003A000000}"/>
    <cellStyle name="Accent2 2 2" xfId="26187" xr:uid="{00000000-0005-0000-0000-00003B000000}"/>
    <cellStyle name="Accent3" xfId="137" builtinId="37" customBuiltin="1"/>
    <cellStyle name="Accent3 2" xfId="182" xr:uid="{00000000-0005-0000-0000-00003D000000}"/>
    <cellStyle name="Accent3 2 2" xfId="26191" xr:uid="{00000000-0005-0000-0000-00003E000000}"/>
    <cellStyle name="Accent4" xfId="141" builtinId="41" customBuiltin="1"/>
    <cellStyle name="Accent4 2" xfId="186" xr:uid="{00000000-0005-0000-0000-000040000000}"/>
    <cellStyle name="Accent4 2 2" xfId="26195" xr:uid="{00000000-0005-0000-0000-000041000000}"/>
    <cellStyle name="Accent5" xfId="145" builtinId="45" customBuiltin="1"/>
    <cellStyle name="Accent5 2" xfId="190" xr:uid="{00000000-0005-0000-0000-000043000000}"/>
    <cellStyle name="Accent5 2 2" xfId="26199" xr:uid="{00000000-0005-0000-0000-000044000000}"/>
    <cellStyle name="Accent6" xfId="149" builtinId="49" customBuiltin="1"/>
    <cellStyle name="Accent6 2" xfId="194" xr:uid="{00000000-0005-0000-0000-000046000000}"/>
    <cellStyle name="Accent6 2 2" xfId="26203" xr:uid="{00000000-0005-0000-0000-000047000000}"/>
    <cellStyle name="Bad" xfId="118" builtinId="27" customBuiltin="1"/>
    <cellStyle name="Bad 2" xfId="163" xr:uid="{00000000-0005-0000-0000-000049000000}"/>
    <cellStyle name="Bad 2 2" xfId="26172" xr:uid="{00000000-0005-0000-0000-00004A000000}"/>
    <cellStyle name="Calculation" xfId="122" builtinId="22" customBuiltin="1"/>
    <cellStyle name="Calculation 2" xfId="167" xr:uid="{00000000-0005-0000-0000-00004C000000}"/>
    <cellStyle name="Calculation 2 2" xfId="26176" xr:uid="{00000000-0005-0000-0000-00004D000000}"/>
    <cellStyle name="Check Cell" xfId="124" builtinId="23" customBuiltin="1"/>
    <cellStyle name="Check Cell 2" xfId="169" xr:uid="{00000000-0005-0000-0000-00004F000000}"/>
    <cellStyle name="Check Cell 2 2" xfId="26178" xr:uid="{00000000-0005-0000-0000-000050000000}"/>
    <cellStyle name="Comma" xfId="3749" builtinId="3"/>
    <cellStyle name="Comma 10" xfId="14947" xr:uid="{00000000-0005-0000-0000-000052000000}"/>
    <cellStyle name="Comma 10 2" xfId="37482" xr:uid="{00000000-0005-0000-0000-000053000000}"/>
    <cellStyle name="Comma 10 3" xfId="48703" xr:uid="{00000000-0005-0000-0000-000054000000}"/>
    <cellStyle name="Comma 11" xfId="14906" xr:uid="{00000000-0005-0000-0000-000055000000}"/>
    <cellStyle name="Comma 12" xfId="26163" xr:uid="{00000000-0005-0000-0000-000056000000}"/>
    <cellStyle name="Comma 12 2" xfId="48689" xr:uid="{00000000-0005-0000-0000-000057000000}"/>
    <cellStyle name="Comma 2" xfId="157" xr:uid="{00000000-0005-0000-0000-000058000000}"/>
    <cellStyle name="Comma 2 2" xfId="227" xr:uid="{00000000-0005-0000-0000-000059000000}"/>
    <cellStyle name="Comma 2 2 2" xfId="226" xr:uid="{00000000-0005-0000-0000-00005A000000}"/>
    <cellStyle name="Comma 2 2 3" xfId="231" xr:uid="{00000000-0005-0000-0000-00005B000000}"/>
    <cellStyle name="Comma 2 3" xfId="228" xr:uid="{00000000-0005-0000-0000-00005C000000}"/>
    <cellStyle name="Comma 2 4" xfId="229" xr:uid="{00000000-0005-0000-0000-00005D000000}"/>
    <cellStyle name="Comma 2 5" xfId="211" xr:uid="{00000000-0005-0000-0000-00005E000000}"/>
    <cellStyle name="Comma 2 6" xfId="293" xr:uid="{00000000-0005-0000-0000-00005F000000}"/>
    <cellStyle name="Comma 2 7" xfId="208" xr:uid="{00000000-0005-0000-0000-000060000000}"/>
    <cellStyle name="Comma 2 8" xfId="20539" xr:uid="{00000000-0005-0000-0000-000061000000}"/>
    <cellStyle name="Comma 2 9" xfId="26166" xr:uid="{00000000-0005-0000-0000-000062000000}"/>
    <cellStyle name="Comma 3" xfId="198" xr:uid="{00000000-0005-0000-0000-000063000000}"/>
    <cellStyle name="Comma 3 10" xfId="14924" xr:uid="{00000000-0005-0000-0000-000064000000}"/>
    <cellStyle name="Comma 3 10 2" xfId="37461" xr:uid="{00000000-0005-0000-0000-000065000000}"/>
    <cellStyle name="Comma 3 11" xfId="48694" xr:uid="{00000000-0005-0000-0000-000066000000}"/>
    <cellStyle name="Comma 3 2" xfId="232" xr:uid="{00000000-0005-0000-0000-000067000000}"/>
    <cellStyle name="Comma 3 2 2" xfId="14935" xr:uid="{00000000-0005-0000-0000-000068000000}"/>
    <cellStyle name="Comma 3 2 3" xfId="14913" xr:uid="{00000000-0005-0000-0000-000069000000}"/>
    <cellStyle name="Comma 3 2 3 2" xfId="37453" xr:uid="{00000000-0005-0000-0000-00006A000000}"/>
    <cellStyle name="Comma 3 2 4" xfId="48698" xr:uid="{00000000-0005-0000-0000-00006B000000}"/>
    <cellStyle name="Comma 3 3" xfId="234" xr:uid="{00000000-0005-0000-0000-00006C000000}"/>
    <cellStyle name="Comma 3 4" xfId="235" xr:uid="{00000000-0005-0000-0000-00006D000000}"/>
    <cellStyle name="Comma 3 5" xfId="236" xr:uid="{00000000-0005-0000-0000-00006E000000}"/>
    <cellStyle name="Comma 3 6" xfId="233" xr:uid="{00000000-0005-0000-0000-00006F000000}"/>
    <cellStyle name="Comma 3 7" xfId="3700" xr:uid="{00000000-0005-0000-0000-000070000000}"/>
    <cellStyle name="Comma 3 8" xfId="20536" xr:uid="{00000000-0005-0000-0000-000071000000}"/>
    <cellStyle name="Comma 3 9" xfId="14937" xr:uid="{00000000-0005-0000-0000-000072000000}"/>
    <cellStyle name="Comma 3 9 2" xfId="37473" xr:uid="{00000000-0005-0000-0000-000073000000}"/>
    <cellStyle name="Comma 3 9 3" xfId="48702" xr:uid="{00000000-0005-0000-0000-000074000000}"/>
    <cellStyle name="Comma 4" xfId="237" xr:uid="{00000000-0005-0000-0000-000075000000}"/>
    <cellStyle name="Comma 4 2" xfId="238" xr:uid="{00000000-0005-0000-0000-000076000000}"/>
    <cellStyle name="Comma 4 3" xfId="14923" xr:uid="{00000000-0005-0000-0000-000077000000}"/>
    <cellStyle name="Comma 4 4" xfId="20545" xr:uid="{00000000-0005-0000-0000-000078000000}"/>
    <cellStyle name="Comma 5" xfId="239" xr:uid="{00000000-0005-0000-0000-000079000000}"/>
    <cellStyle name="Comma 5 2" xfId="20540" xr:uid="{00000000-0005-0000-0000-00007A000000}"/>
    <cellStyle name="Comma 5 3" xfId="20538" xr:uid="{00000000-0005-0000-0000-00007B000000}"/>
    <cellStyle name="Comma 5 3 2" xfId="43071" xr:uid="{00000000-0005-0000-0000-00007C000000}"/>
    <cellStyle name="Comma 5 3 3" xfId="48699" xr:uid="{00000000-0005-0000-0000-00007D000000}"/>
    <cellStyle name="Comma 5 4" xfId="14944" xr:uid="{00000000-0005-0000-0000-00007E000000}"/>
    <cellStyle name="Comma 5 4 2" xfId="37479" xr:uid="{00000000-0005-0000-0000-00007F000000}"/>
    <cellStyle name="Comma 5 5" xfId="48696" xr:uid="{00000000-0005-0000-0000-000080000000}"/>
    <cellStyle name="Comma 6" xfId="240" xr:uid="{00000000-0005-0000-0000-000081000000}"/>
    <cellStyle name="Comma 7" xfId="210" xr:uid="{00000000-0005-0000-0000-000082000000}"/>
    <cellStyle name="Comma 8" xfId="292" xr:uid="{00000000-0005-0000-0000-000083000000}"/>
    <cellStyle name="Comma 9" xfId="241" xr:uid="{00000000-0005-0000-0000-000084000000}"/>
    <cellStyle name="Currency" xfId="48692" builtinId="4"/>
    <cellStyle name="Currency [0] 2" xfId="4" xr:uid="{00000000-0005-0000-0000-000086000000}"/>
    <cellStyle name="Currency 10" xfId="11" xr:uid="{00000000-0005-0000-0000-000087000000}"/>
    <cellStyle name="Currency 10 2" xfId="242" xr:uid="{00000000-0005-0000-0000-000088000000}"/>
    <cellStyle name="Currency 100" xfId="103" xr:uid="{00000000-0005-0000-0000-000089000000}"/>
    <cellStyle name="Currency 101" xfId="104" xr:uid="{00000000-0005-0000-0000-00008A000000}"/>
    <cellStyle name="Currency 102" xfId="105" xr:uid="{00000000-0005-0000-0000-00008B000000}"/>
    <cellStyle name="Currency 103" xfId="106" xr:uid="{00000000-0005-0000-0000-00008C000000}"/>
    <cellStyle name="Currency 104" xfId="107" xr:uid="{00000000-0005-0000-0000-00008D000000}"/>
    <cellStyle name="Currency 105" xfId="108" xr:uid="{00000000-0005-0000-0000-00008E000000}"/>
    <cellStyle name="Currency 106" xfId="109" xr:uid="{00000000-0005-0000-0000-00008F000000}"/>
    <cellStyle name="Currency 107" xfId="110" xr:uid="{00000000-0005-0000-0000-000090000000}"/>
    <cellStyle name="Currency 108" xfId="111" xr:uid="{00000000-0005-0000-0000-000091000000}"/>
    <cellStyle name="Currency 109" xfId="155" xr:uid="{00000000-0005-0000-0000-000092000000}"/>
    <cellStyle name="Currency 11" xfId="14" xr:uid="{00000000-0005-0000-0000-000093000000}"/>
    <cellStyle name="Currency 11 2" xfId="244" xr:uid="{00000000-0005-0000-0000-000094000000}"/>
    <cellStyle name="Currency 110" xfId="154" xr:uid="{00000000-0005-0000-0000-000095000000}"/>
    <cellStyle name="Currency 111" xfId="156" xr:uid="{00000000-0005-0000-0000-000096000000}"/>
    <cellStyle name="Currency 112" xfId="199" xr:uid="{00000000-0005-0000-0000-000097000000}"/>
    <cellStyle name="Currency 113" xfId="201" xr:uid="{00000000-0005-0000-0000-000098000000}"/>
    <cellStyle name="Currency 114" xfId="200" xr:uid="{00000000-0005-0000-0000-000099000000}"/>
    <cellStyle name="Currency 115" xfId="202" xr:uid="{00000000-0005-0000-0000-00009A000000}"/>
    <cellStyle name="Currency 116" xfId="218" xr:uid="{00000000-0005-0000-0000-00009B000000}"/>
    <cellStyle name="Currency 116 10" xfId="9289" xr:uid="{00000000-0005-0000-0000-00009C000000}"/>
    <cellStyle name="Currency 116 10 2" xfId="31830" xr:uid="{00000000-0005-0000-0000-00009D000000}"/>
    <cellStyle name="Currency 116 11" xfId="14909" xr:uid="{00000000-0005-0000-0000-00009E000000}"/>
    <cellStyle name="Currency 116 11 2" xfId="37449" xr:uid="{00000000-0005-0000-0000-00009F000000}"/>
    <cellStyle name="Currency 116 12" xfId="20548" xr:uid="{00000000-0005-0000-0000-0000A0000000}"/>
    <cellStyle name="Currency 116 12 2" xfId="43074" xr:uid="{00000000-0005-0000-0000-0000A1000000}"/>
    <cellStyle name="Currency 116 13" xfId="26214" xr:uid="{00000000-0005-0000-0000-0000A2000000}"/>
    <cellStyle name="Currency 116 14" xfId="48705" xr:uid="{00000000-0005-0000-0000-0000A3000000}"/>
    <cellStyle name="Currency 116 15" xfId="49642" xr:uid="{00000000-0005-0000-0000-0000A4000000}"/>
    <cellStyle name="Currency 116 2" xfId="3710" xr:uid="{00000000-0005-0000-0000-0000A5000000}"/>
    <cellStyle name="Currency 116 2 10" xfId="14958" xr:uid="{00000000-0005-0000-0000-0000A6000000}"/>
    <cellStyle name="Currency 116 2 10 2" xfId="37493" xr:uid="{00000000-0005-0000-0000-0000A7000000}"/>
    <cellStyle name="Currency 116 2 11" xfId="20587" xr:uid="{00000000-0005-0000-0000-0000A8000000}"/>
    <cellStyle name="Currency 116 2 11 2" xfId="43113" xr:uid="{00000000-0005-0000-0000-0000A9000000}"/>
    <cellStyle name="Currency 116 2 12" xfId="26253" xr:uid="{00000000-0005-0000-0000-0000AA000000}"/>
    <cellStyle name="Currency 116 2 13" xfId="48744" xr:uid="{00000000-0005-0000-0000-0000AB000000}"/>
    <cellStyle name="Currency 116 2 14" xfId="49681" xr:uid="{00000000-0005-0000-0000-0000AC000000}"/>
    <cellStyle name="Currency 116 2 2" xfId="3868" xr:uid="{00000000-0005-0000-0000-0000AD000000}"/>
    <cellStyle name="Currency 116 2 2 10" xfId="26409" xr:uid="{00000000-0005-0000-0000-0000AE000000}"/>
    <cellStyle name="Currency 116 2 2 11" xfId="48900" xr:uid="{00000000-0005-0000-0000-0000AF000000}"/>
    <cellStyle name="Currency 116 2 2 12" xfId="49837" xr:uid="{00000000-0005-0000-0000-0000B0000000}"/>
    <cellStyle name="Currency 116 2 2 2" xfId="4102" xr:uid="{00000000-0005-0000-0000-0000B1000000}"/>
    <cellStyle name="Currency 116 2 2 2 10" xfId="49134" xr:uid="{00000000-0005-0000-0000-0000B2000000}"/>
    <cellStyle name="Currency 116 2 2 2 11" xfId="50071" xr:uid="{00000000-0005-0000-0000-0000B3000000}"/>
    <cellStyle name="Currency 116 2 2 2 2" xfId="4570" xr:uid="{00000000-0005-0000-0000-0000B4000000}"/>
    <cellStyle name="Currency 116 2 2 2 2 10" xfId="50539" xr:uid="{00000000-0005-0000-0000-0000B5000000}"/>
    <cellStyle name="Currency 116 2 2 2 2 2" xfId="5506" xr:uid="{00000000-0005-0000-0000-0000B6000000}"/>
    <cellStyle name="Currency 116 2 2 2 2 2 2" xfId="7378" xr:uid="{00000000-0005-0000-0000-0000B7000000}"/>
    <cellStyle name="Currency 116 2 2 2 2 2 2 2" xfId="12994" xr:uid="{00000000-0005-0000-0000-0000B8000000}"/>
    <cellStyle name="Currency 116 2 2 2 2 2 2 2 2" xfId="35535" xr:uid="{00000000-0005-0000-0000-0000B9000000}"/>
    <cellStyle name="Currency 116 2 2 2 2 2 2 3" xfId="18624" xr:uid="{00000000-0005-0000-0000-0000BA000000}"/>
    <cellStyle name="Currency 116 2 2 2 2 2 2 3 2" xfId="41159" xr:uid="{00000000-0005-0000-0000-0000BB000000}"/>
    <cellStyle name="Currency 116 2 2 2 2 2 2 4" xfId="24253" xr:uid="{00000000-0005-0000-0000-0000BC000000}"/>
    <cellStyle name="Currency 116 2 2 2 2 2 2 4 2" xfId="46779" xr:uid="{00000000-0005-0000-0000-0000BD000000}"/>
    <cellStyle name="Currency 116 2 2 2 2 2 2 5" xfId="29919" xr:uid="{00000000-0005-0000-0000-0000BE000000}"/>
    <cellStyle name="Currency 116 2 2 2 2 2 3" xfId="9250" xr:uid="{00000000-0005-0000-0000-0000BF000000}"/>
    <cellStyle name="Currency 116 2 2 2 2 2 3 2" xfId="14866" xr:uid="{00000000-0005-0000-0000-0000C0000000}"/>
    <cellStyle name="Currency 116 2 2 2 2 2 3 2 2" xfId="37407" xr:uid="{00000000-0005-0000-0000-0000C1000000}"/>
    <cellStyle name="Currency 116 2 2 2 2 2 3 3" xfId="20496" xr:uid="{00000000-0005-0000-0000-0000C2000000}"/>
    <cellStyle name="Currency 116 2 2 2 2 2 3 3 2" xfId="43031" xr:uid="{00000000-0005-0000-0000-0000C3000000}"/>
    <cellStyle name="Currency 116 2 2 2 2 2 3 4" xfId="26125" xr:uid="{00000000-0005-0000-0000-0000C4000000}"/>
    <cellStyle name="Currency 116 2 2 2 2 2 3 4 2" xfId="48651" xr:uid="{00000000-0005-0000-0000-0000C5000000}"/>
    <cellStyle name="Currency 116 2 2 2 2 2 3 5" xfId="31791" xr:uid="{00000000-0005-0000-0000-0000C6000000}"/>
    <cellStyle name="Currency 116 2 2 2 2 2 4" xfId="11122" xr:uid="{00000000-0005-0000-0000-0000C7000000}"/>
    <cellStyle name="Currency 116 2 2 2 2 2 4 2" xfId="33663" xr:uid="{00000000-0005-0000-0000-0000C8000000}"/>
    <cellStyle name="Currency 116 2 2 2 2 2 5" xfId="16752" xr:uid="{00000000-0005-0000-0000-0000C9000000}"/>
    <cellStyle name="Currency 116 2 2 2 2 2 5 2" xfId="39287" xr:uid="{00000000-0005-0000-0000-0000CA000000}"/>
    <cellStyle name="Currency 116 2 2 2 2 2 6" xfId="22381" xr:uid="{00000000-0005-0000-0000-0000CB000000}"/>
    <cellStyle name="Currency 116 2 2 2 2 2 6 2" xfId="44907" xr:uid="{00000000-0005-0000-0000-0000CC000000}"/>
    <cellStyle name="Currency 116 2 2 2 2 2 7" xfId="28047" xr:uid="{00000000-0005-0000-0000-0000CD000000}"/>
    <cellStyle name="Currency 116 2 2 2 2 2 8" xfId="51475" xr:uid="{00000000-0005-0000-0000-0000CE000000}"/>
    <cellStyle name="Currency 116 2 2 2 2 3" xfId="6442" xr:uid="{00000000-0005-0000-0000-0000CF000000}"/>
    <cellStyle name="Currency 116 2 2 2 2 3 2" xfId="12058" xr:uid="{00000000-0005-0000-0000-0000D0000000}"/>
    <cellStyle name="Currency 116 2 2 2 2 3 2 2" xfId="34599" xr:uid="{00000000-0005-0000-0000-0000D1000000}"/>
    <cellStyle name="Currency 116 2 2 2 2 3 3" xfId="17688" xr:uid="{00000000-0005-0000-0000-0000D2000000}"/>
    <cellStyle name="Currency 116 2 2 2 2 3 3 2" xfId="40223" xr:uid="{00000000-0005-0000-0000-0000D3000000}"/>
    <cellStyle name="Currency 116 2 2 2 2 3 4" xfId="23317" xr:uid="{00000000-0005-0000-0000-0000D4000000}"/>
    <cellStyle name="Currency 116 2 2 2 2 3 4 2" xfId="45843" xr:uid="{00000000-0005-0000-0000-0000D5000000}"/>
    <cellStyle name="Currency 116 2 2 2 2 3 5" xfId="28983" xr:uid="{00000000-0005-0000-0000-0000D6000000}"/>
    <cellStyle name="Currency 116 2 2 2 2 4" xfId="8314" xr:uid="{00000000-0005-0000-0000-0000D7000000}"/>
    <cellStyle name="Currency 116 2 2 2 2 4 2" xfId="13930" xr:uid="{00000000-0005-0000-0000-0000D8000000}"/>
    <cellStyle name="Currency 116 2 2 2 2 4 2 2" xfId="36471" xr:uid="{00000000-0005-0000-0000-0000D9000000}"/>
    <cellStyle name="Currency 116 2 2 2 2 4 3" xfId="19560" xr:uid="{00000000-0005-0000-0000-0000DA000000}"/>
    <cellStyle name="Currency 116 2 2 2 2 4 3 2" xfId="42095" xr:uid="{00000000-0005-0000-0000-0000DB000000}"/>
    <cellStyle name="Currency 116 2 2 2 2 4 4" xfId="25189" xr:uid="{00000000-0005-0000-0000-0000DC000000}"/>
    <cellStyle name="Currency 116 2 2 2 2 4 4 2" xfId="47715" xr:uid="{00000000-0005-0000-0000-0000DD000000}"/>
    <cellStyle name="Currency 116 2 2 2 2 4 5" xfId="30855" xr:uid="{00000000-0005-0000-0000-0000DE000000}"/>
    <cellStyle name="Currency 116 2 2 2 2 5" xfId="10186" xr:uid="{00000000-0005-0000-0000-0000DF000000}"/>
    <cellStyle name="Currency 116 2 2 2 2 5 2" xfId="32727" xr:uid="{00000000-0005-0000-0000-0000E0000000}"/>
    <cellStyle name="Currency 116 2 2 2 2 6" xfId="15816" xr:uid="{00000000-0005-0000-0000-0000E1000000}"/>
    <cellStyle name="Currency 116 2 2 2 2 6 2" xfId="38351" xr:uid="{00000000-0005-0000-0000-0000E2000000}"/>
    <cellStyle name="Currency 116 2 2 2 2 7" xfId="21445" xr:uid="{00000000-0005-0000-0000-0000E3000000}"/>
    <cellStyle name="Currency 116 2 2 2 2 7 2" xfId="43971" xr:uid="{00000000-0005-0000-0000-0000E4000000}"/>
    <cellStyle name="Currency 116 2 2 2 2 8" xfId="27111" xr:uid="{00000000-0005-0000-0000-0000E5000000}"/>
    <cellStyle name="Currency 116 2 2 2 2 9" xfId="49602" xr:uid="{00000000-0005-0000-0000-0000E6000000}"/>
    <cellStyle name="Currency 116 2 2 2 3" xfId="5038" xr:uid="{00000000-0005-0000-0000-0000E7000000}"/>
    <cellStyle name="Currency 116 2 2 2 3 2" xfId="6910" xr:uid="{00000000-0005-0000-0000-0000E8000000}"/>
    <cellStyle name="Currency 116 2 2 2 3 2 2" xfId="12526" xr:uid="{00000000-0005-0000-0000-0000E9000000}"/>
    <cellStyle name="Currency 116 2 2 2 3 2 2 2" xfId="35067" xr:uid="{00000000-0005-0000-0000-0000EA000000}"/>
    <cellStyle name="Currency 116 2 2 2 3 2 3" xfId="18156" xr:uid="{00000000-0005-0000-0000-0000EB000000}"/>
    <cellStyle name="Currency 116 2 2 2 3 2 3 2" xfId="40691" xr:uid="{00000000-0005-0000-0000-0000EC000000}"/>
    <cellStyle name="Currency 116 2 2 2 3 2 4" xfId="23785" xr:uid="{00000000-0005-0000-0000-0000ED000000}"/>
    <cellStyle name="Currency 116 2 2 2 3 2 4 2" xfId="46311" xr:uid="{00000000-0005-0000-0000-0000EE000000}"/>
    <cellStyle name="Currency 116 2 2 2 3 2 5" xfId="29451" xr:uid="{00000000-0005-0000-0000-0000EF000000}"/>
    <cellStyle name="Currency 116 2 2 2 3 3" xfId="8782" xr:uid="{00000000-0005-0000-0000-0000F0000000}"/>
    <cellStyle name="Currency 116 2 2 2 3 3 2" xfId="14398" xr:uid="{00000000-0005-0000-0000-0000F1000000}"/>
    <cellStyle name="Currency 116 2 2 2 3 3 2 2" xfId="36939" xr:uid="{00000000-0005-0000-0000-0000F2000000}"/>
    <cellStyle name="Currency 116 2 2 2 3 3 3" xfId="20028" xr:uid="{00000000-0005-0000-0000-0000F3000000}"/>
    <cellStyle name="Currency 116 2 2 2 3 3 3 2" xfId="42563" xr:uid="{00000000-0005-0000-0000-0000F4000000}"/>
    <cellStyle name="Currency 116 2 2 2 3 3 4" xfId="25657" xr:uid="{00000000-0005-0000-0000-0000F5000000}"/>
    <cellStyle name="Currency 116 2 2 2 3 3 4 2" xfId="48183" xr:uid="{00000000-0005-0000-0000-0000F6000000}"/>
    <cellStyle name="Currency 116 2 2 2 3 3 5" xfId="31323" xr:uid="{00000000-0005-0000-0000-0000F7000000}"/>
    <cellStyle name="Currency 116 2 2 2 3 4" xfId="10654" xr:uid="{00000000-0005-0000-0000-0000F8000000}"/>
    <cellStyle name="Currency 116 2 2 2 3 4 2" xfId="33195" xr:uid="{00000000-0005-0000-0000-0000F9000000}"/>
    <cellStyle name="Currency 116 2 2 2 3 5" xfId="16284" xr:uid="{00000000-0005-0000-0000-0000FA000000}"/>
    <cellStyle name="Currency 116 2 2 2 3 5 2" xfId="38819" xr:uid="{00000000-0005-0000-0000-0000FB000000}"/>
    <cellStyle name="Currency 116 2 2 2 3 6" xfId="21913" xr:uid="{00000000-0005-0000-0000-0000FC000000}"/>
    <cellStyle name="Currency 116 2 2 2 3 6 2" xfId="44439" xr:uid="{00000000-0005-0000-0000-0000FD000000}"/>
    <cellStyle name="Currency 116 2 2 2 3 7" xfId="27579" xr:uid="{00000000-0005-0000-0000-0000FE000000}"/>
    <cellStyle name="Currency 116 2 2 2 3 8" xfId="51007" xr:uid="{00000000-0005-0000-0000-0000FF000000}"/>
    <cellStyle name="Currency 116 2 2 2 4" xfId="5974" xr:uid="{00000000-0005-0000-0000-000000010000}"/>
    <cellStyle name="Currency 116 2 2 2 4 2" xfId="11590" xr:uid="{00000000-0005-0000-0000-000001010000}"/>
    <cellStyle name="Currency 116 2 2 2 4 2 2" xfId="34131" xr:uid="{00000000-0005-0000-0000-000002010000}"/>
    <cellStyle name="Currency 116 2 2 2 4 3" xfId="17220" xr:uid="{00000000-0005-0000-0000-000003010000}"/>
    <cellStyle name="Currency 116 2 2 2 4 3 2" xfId="39755" xr:uid="{00000000-0005-0000-0000-000004010000}"/>
    <cellStyle name="Currency 116 2 2 2 4 4" xfId="22849" xr:uid="{00000000-0005-0000-0000-000005010000}"/>
    <cellStyle name="Currency 116 2 2 2 4 4 2" xfId="45375" xr:uid="{00000000-0005-0000-0000-000006010000}"/>
    <cellStyle name="Currency 116 2 2 2 4 5" xfId="28515" xr:uid="{00000000-0005-0000-0000-000007010000}"/>
    <cellStyle name="Currency 116 2 2 2 5" xfId="7846" xr:uid="{00000000-0005-0000-0000-000008010000}"/>
    <cellStyle name="Currency 116 2 2 2 5 2" xfId="13462" xr:uid="{00000000-0005-0000-0000-000009010000}"/>
    <cellStyle name="Currency 116 2 2 2 5 2 2" xfId="36003" xr:uid="{00000000-0005-0000-0000-00000A010000}"/>
    <cellStyle name="Currency 116 2 2 2 5 3" xfId="19092" xr:uid="{00000000-0005-0000-0000-00000B010000}"/>
    <cellStyle name="Currency 116 2 2 2 5 3 2" xfId="41627" xr:uid="{00000000-0005-0000-0000-00000C010000}"/>
    <cellStyle name="Currency 116 2 2 2 5 4" xfId="24721" xr:uid="{00000000-0005-0000-0000-00000D010000}"/>
    <cellStyle name="Currency 116 2 2 2 5 4 2" xfId="47247" xr:uid="{00000000-0005-0000-0000-00000E010000}"/>
    <cellStyle name="Currency 116 2 2 2 5 5" xfId="30387" xr:uid="{00000000-0005-0000-0000-00000F010000}"/>
    <cellStyle name="Currency 116 2 2 2 6" xfId="9718" xr:uid="{00000000-0005-0000-0000-000010010000}"/>
    <cellStyle name="Currency 116 2 2 2 6 2" xfId="32259" xr:uid="{00000000-0005-0000-0000-000011010000}"/>
    <cellStyle name="Currency 116 2 2 2 7" xfId="15348" xr:uid="{00000000-0005-0000-0000-000012010000}"/>
    <cellStyle name="Currency 116 2 2 2 7 2" xfId="37883" xr:uid="{00000000-0005-0000-0000-000013010000}"/>
    <cellStyle name="Currency 116 2 2 2 8" xfId="20977" xr:uid="{00000000-0005-0000-0000-000014010000}"/>
    <cellStyle name="Currency 116 2 2 2 8 2" xfId="43503" xr:uid="{00000000-0005-0000-0000-000015010000}"/>
    <cellStyle name="Currency 116 2 2 2 9" xfId="26643" xr:uid="{00000000-0005-0000-0000-000016010000}"/>
    <cellStyle name="Currency 116 2 2 3" xfId="4336" xr:uid="{00000000-0005-0000-0000-000017010000}"/>
    <cellStyle name="Currency 116 2 2 3 10" xfId="50305" xr:uid="{00000000-0005-0000-0000-000018010000}"/>
    <cellStyle name="Currency 116 2 2 3 2" xfId="5272" xr:uid="{00000000-0005-0000-0000-000019010000}"/>
    <cellStyle name="Currency 116 2 2 3 2 2" xfId="7144" xr:uid="{00000000-0005-0000-0000-00001A010000}"/>
    <cellStyle name="Currency 116 2 2 3 2 2 2" xfId="12760" xr:uid="{00000000-0005-0000-0000-00001B010000}"/>
    <cellStyle name="Currency 116 2 2 3 2 2 2 2" xfId="35301" xr:uid="{00000000-0005-0000-0000-00001C010000}"/>
    <cellStyle name="Currency 116 2 2 3 2 2 3" xfId="18390" xr:uid="{00000000-0005-0000-0000-00001D010000}"/>
    <cellStyle name="Currency 116 2 2 3 2 2 3 2" xfId="40925" xr:uid="{00000000-0005-0000-0000-00001E010000}"/>
    <cellStyle name="Currency 116 2 2 3 2 2 4" xfId="24019" xr:uid="{00000000-0005-0000-0000-00001F010000}"/>
    <cellStyle name="Currency 116 2 2 3 2 2 4 2" xfId="46545" xr:uid="{00000000-0005-0000-0000-000020010000}"/>
    <cellStyle name="Currency 116 2 2 3 2 2 5" xfId="29685" xr:uid="{00000000-0005-0000-0000-000021010000}"/>
    <cellStyle name="Currency 116 2 2 3 2 3" xfId="9016" xr:uid="{00000000-0005-0000-0000-000022010000}"/>
    <cellStyle name="Currency 116 2 2 3 2 3 2" xfId="14632" xr:uid="{00000000-0005-0000-0000-000023010000}"/>
    <cellStyle name="Currency 116 2 2 3 2 3 2 2" xfId="37173" xr:uid="{00000000-0005-0000-0000-000024010000}"/>
    <cellStyle name="Currency 116 2 2 3 2 3 3" xfId="20262" xr:uid="{00000000-0005-0000-0000-000025010000}"/>
    <cellStyle name="Currency 116 2 2 3 2 3 3 2" xfId="42797" xr:uid="{00000000-0005-0000-0000-000026010000}"/>
    <cellStyle name="Currency 116 2 2 3 2 3 4" xfId="25891" xr:uid="{00000000-0005-0000-0000-000027010000}"/>
    <cellStyle name="Currency 116 2 2 3 2 3 4 2" xfId="48417" xr:uid="{00000000-0005-0000-0000-000028010000}"/>
    <cellStyle name="Currency 116 2 2 3 2 3 5" xfId="31557" xr:uid="{00000000-0005-0000-0000-000029010000}"/>
    <cellStyle name="Currency 116 2 2 3 2 4" xfId="10888" xr:uid="{00000000-0005-0000-0000-00002A010000}"/>
    <cellStyle name="Currency 116 2 2 3 2 4 2" xfId="33429" xr:uid="{00000000-0005-0000-0000-00002B010000}"/>
    <cellStyle name="Currency 116 2 2 3 2 5" xfId="16518" xr:uid="{00000000-0005-0000-0000-00002C010000}"/>
    <cellStyle name="Currency 116 2 2 3 2 5 2" xfId="39053" xr:uid="{00000000-0005-0000-0000-00002D010000}"/>
    <cellStyle name="Currency 116 2 2 3 2 6" xfId="22147" xr:uid="{00000000-0005-0000-0000-00002E010000}"/>
    <cellStyle name="Currency 116 2 2 3 2 6 2" xfId="44673" xr:uid="{00000000-0005-0000-0000-00002F010000}"/>
    <cellStyle name="Currency 116 2 2 3 2 7" xfId="27813" xr:uid="{00000000-0005-0000-0000-000030010000}"/>
    <cellStyle name="Currency 116 2 2 3 2 8" xfId="51241" xr:uid="{00000000-0005-0000-0000-000031010000}"/>
    <cellStyle name="Currency 116 2 2 3 3" xfId="6208" xr:uid="{00000000-0005-0000-0000-000032010000}"/>
    <cellStyle name="Currency 116 2 2 3 3 2" xfId="11824" xr:uid="{00000000-0005-0000-0000-000033010000}"/>
    <cellStyle name="Currency 116 2 2 3 3 2 2" xfId="34365" xr:uid="{00000000-0005-0000-0000-000034010000}"/>
    <cellStyle name="Currency 116 2 2 3 3 3" xfId="17454" xr:uid="{00000000-0005-0000-0000-000035010000}"/>
    <cellStyle name="Currency 116 2 2 3 3 3 2" xfId="39989" xr:uid="{00000000-0005-0000-0000-000036010000}"/>
    <cellStyle name="Currency 116 2 2 3 3 4" xfId="23083" xr:uid="{00000000-0005-0000-0000-000037010000}"/>
    <cellStyle name="Currency 116 2 2 3 3 4 2" xfId="45609" xr:uid="{00000000-0005-0000-0000-000038010000}"/>
    <cellStyle name="Currency 116 2 2 3 3 5" xfId="28749" xr:uid="{00000000-0005-0000-0000-000039010000}"/>
    <cellStyle name="Currency 116 2 2 3 4" xfId="8080" xr:uid="{00000000-0005-0000-0000-00003A010000}"/>
    <cellStyle name="Currency 116 2 2 3 4 2" xfId="13696" xr:uid="{00000000-0005-0000-0000-00003B010000}"/>
    <cellStyle name="Currency 116 2 2 3 4 2 2" xfId="36237" xr:uid="{00000000-0005-0000-0000-00003C010000}"/>
    <cellStyle name="Currency 116 2 2 3 4 3" xfId="19326" xr:uid="{00000000-0005-0000-0000-00003D010000}"/>
    <cellStyle name="Currency 116 2 2 3 4 3 2" xfId="41861" xr:uid="{00000000-0005-0000-0000-00003E010000}"/>
    <cellStyle name="Currency 116 2 2 3 4 4" xfId="24955" xr:uid="{00000000-0005-0000-0000-00003F010000}"/>
    <cellStyle name="Currency 116 2 2 3 4 4 2" xfId="47481" xr:uid="{00000000-0005-0000-0000-000040010000}"/>
    <cellStyle name="Currency 116 2 2 3 4 5" xfId="30621" xr:uid="{00000000-0005-0000-0000-000041010000}"/>
    <cellStyle name="Currency 116 2 2 3 5" xfId="9952" xr:uid="{00000000-0005-0000-0000-000042010000}"/>
    <cellStyle name="Currency 116 2 2 3 5 2" xfId="32493" xr:uid="{00000000-0005-0000-0000-000043010000}"/>
    <cellStyle name="Currency 116 2 2 3 6" xfId="15582" xr:uid="{00000000-0005-0000-0000-000044010000}"/>
    <cellStyle name="Currency 116 2 2 3 6 2" xfId="38117" xr:uid="{00000000-0005-0000-0000-000045010000}"/>
    <cellStyle name="Currency 116 2 2 3 7" xfId="21211" xr:uid="{00000000-0005-0000-0000-000046010000}"/>
    <cellStyle name="Currency 116 2 2 3 7 2" xfId="43737" xr:uid="{00000000-0005-0000-0000-000047010000}"/>
    <cellStyle name="Currency 116 2 2 3 8" xfId="26877" xr:uid="{00000000-0005-0000-0000-000048010000}"/>
    <cellStyle name="Currency 116 2 2 3 9" xfId="49368" xr:uid="{00000000-0005-0000-0000-000049010000}"/>
    <cellStyle name="Currency 116 2 2 4" xfId="4804" xr:uid="{00000000-0005-0000-0000-00004A010000}"/>
    <cellStyle name="Currency 116 2 2 4 2" xfId="6676" xr:uid="{00000000-0005-0000-0000-00004B010000}"/>
    <cellStyle name="Currency 116 2 2 4 2 2" xfId="12292" xr:uid="{00000000-0005-0000-0000-00004C010000}"/>
    <cellStyle name="Currency 116 2 2 4 2 2 2" xfId="34833" xr:uid="{00000000-0005-0000-0000-00004D010000}"/>
    <cellStyle name="Currency 116 2 2 4 2 3" xfId="17922" xr:uid="{00000000-0005-0000-0000-00004E010000}"/>
    <cellStyle name="Currency 116 2 2 4 2 3 2" xfId="40457" xr:uid="{00000000-0005-0000-0000-00004F010000}"/>
    <cellStyle name="Currency 116 2 2 4 2 4" xfId="23551" xr:uid="{00000000-0005-0000-0000-000050010000}"/>
    <cellStyle name="Currency 116 2 2 4 2 4 2" xfId="46077" xr:uid="{00000000-0005-0000-0000-000051010000}"/>
    <cellStyle name="Currency 116 2 2 4 2 5" xfId="29217" xr:uid="{00000000-0005-0000-0000-000052010000}"/>
    <cellStyle name="Currency 116 2 2 4 3" xfId="8548" xr:uid="{00000000-0005-0000-0000-000053010000}"/>
    <cellStyle name="Currency 116 2 2 4 3 2" xfId="14164" xr:uid="{00000000-0005-0000-0000-000054010000}"/>
    <cellStyle name="Currency 116 2 2 4 3 2 2" xfId="36705" xr:uid="{00000000-0005-0000-0000-000055010000}"/>
    <cellStyle name="Currency 116 2 2 4 3 3" xfId="19794" xr:uid="{00000000-0005-0000-0000-000056010000}"/>
    <cellStyle name="Currency 116 2 2 4 3 3 2" xfId="42329" xr:uid="{00000000-0005-0000-0000-000057010000}"/>
    <cellStyle name="Currency 116 2 2 4 3 4" xfId="25423" xr:uid="{00000000-0005-0000-0000-000058010000}"/>
    <cellStyle name="Currency 116 2 2 4 3 4 2" xfId="47949" xr:uid="{00000000-0005-0000-0000-000059010000}"/>
    <cellStyle name="Currency 116 2 2 4 3 5" xfId="31089" xr:uid="{00000000-0005-0000-0000-00005A010000}"/>
    <cellStyle name="Currency 116 2 2 4 4" xfId="10420" xr:uid="{00000000-0005-0000-0000-00005B010000}"/>
    <cellStyle name="Currency 116 2 2 4 4 2" xfId="32961" xr:uid="{00000000-0005-0000-0000-00005C010000}"/>
    <cellStyle name="Currency 116 2 2 4 5" xfId="16050" xr:uid="{00000000-0005-0000-0000-00005D010000}"/>
    <cellStyle name="Currency 116 2 2 4 5 2" xfId="38585" xr:uid="{00000000-0005-0000-0000-00005E010000}"/>
    <cellStyle name="Currency 116 2 2 4 6" xfId="21679" xr:uid="{00000000-0005-0000-0000-00005F010000}"/>
    <cellStyle name="Currency 116 2 2 4 6 2" xfId="44205" xr:uid="{00000000-0005-0000-0000-000060010000}"/>
    <cellStyle name="Currency 116 2 2 4 7" xfId="27345" xr:uid="{00000000-0005-0000-0000-000061010000}"/>
    <cellStyle name="Currency 116 2 2 4 8" xfId="50773" xr:uid="{00000000-0005-0000-0000-000062010000}"/>
    <cellStyle name="Currency 116 2 2 5" xfId="5740" xr:uid="{00000000-0005-0000-0000-000063010000}"/>
    <cellStyle name="Currency 116 2 2 5 2" xfId="11356" xr:uid="{00000000-0005-0000-0000-000064010000}"/>
    <cellStyle name="Currency 116 2 2 5 2 2" xfId="33897" xr:uid="{00000000-0005-0000-0000-000065010000}"/>
    <cellStyle name="Currency 116 2 2 5 3" xfId="16986" xr:uid="{00000000-0005-0000-0000-000066010000}"/>
    <cellStyle name="Currency 116 2 2 5 3 2" xfId="39521" xr:uid="{00000000-0005-0000-0000-000067010000}"/>
    <cellStyle name="Currency 116 2 2 5 4" xfId="22615" xr:uid="{00000000-0005-0000-0000-000068010000}"/>
    <cellStyle name="Currency 116 2 2 5 4 2" xfId="45141" xr:uid="{00000000-0005-0000-0000-000069010000}"/>
    <cellStyle name="Currency 116 2 2 5 5" xfId="28281" xr:uid="{00000000-0005-0000-0000-00006A010000}"/>
    <cellStyle name="Currency 116 2 2 6" xfId="7612" xr:uid="{00000000-0005-0000-0000-00006B010000}"/>
    <cellStyle name="Currency 116 2 2 6 2" xfId="13228" xr:uid="{00000000-0005-0000-0000-00006C010000}"/>
    <cellStyle name="Currency 116 2 2 6 2 2" xfId="35769" xr:uid="{00000000-0005-0000-0000-00006D010000}"/>
    <cellStyle name="Currency 116 2 2 6 3" xfId="18858" xr:uid="{00000000-0005-0000-0000-00006E010000}"/>
    <cellStyle name="Currency 116 2 2 6 3 2" xfId="41393" xr:uid="{00000000-0005-0000-0000-00006F010000}"/>
    <cellStyle name="Currency 116 2 2 6 4" xfId="24487" xr:uid="{00000000-0005-0000-0000-000070010000}"/>
    <cellStyle name="Currency 116 2 2 6 4 2" xfId="47013" xr:uid="{00000000-0005-0000-0000-000071010000}"/>
    <cellStyle name="Currency 116 2 2 6 5" xfId="30153" xr:uid="{00000000-0005-0000-0000-000072010000}"/>
    <cellStyle name="Currency 116 2 2 7" xfId="9484" xr:uid="{00000000-0005-0000-0000-000073010000}"/>
    <cellStyle name="Currency 116 2 2 7 2" xfId="32025" xr:uid="{00000000-0005-0000-0000-000074010000}"/>
    <cellStyle name="Currency 116 2 2 8" xfId="15114" xr:uid="{00000000-0005-0000-0000-000075010000}"/>
    <cellStyle name="Currency 116 2 2 8 2" xfId="37649" xr:uid="{00000000-0005-0000-0000-000076010000}"/>
    <cellStyle name="Currency 116 2 2 9" xfId="20743" xr:uid="{00000000-0005-0000-0000-000077010000}"/>
    <cellStyle name="Currency 116 2 2 9 2" xfId="43269" xr:uid="{00000000-0005-0000-0000-000078010000}"/>
    <cellStyle name="Currency 116 2 3" xfId="3790" xr:uid="{00000000-0005-0000-0000-000079010000}"/>
    <cellStyle name="Currency 116 2 3 10" xfId="26331" xr:uid="{00000000-0005-0000-0000-00007A010000}"/>
    <cellStyle name="Currency 116 2 3 11" xfId="48822" xr:uid="{00000000-0005-0000-0000-00007B010000}"/>
    <cellStyle name="Currency 116 2 3 12" xfId="49759" xr:uid="{00000000-0005-0000-0000-00007C010000}"/>
    <cellStyle name="Currency 116 2 3 2" xfId="4024" xr:uid="{00000000-0005-0000-0000-00007D010000}"/>
    <cellStyle name="Currency 116 2 3 2 10" xfId="49056" xr:uid="{00000000-0005-0000-0000-00007E010000}"/>
    <cellStyle name="Currency 116 2 3 2 11" xfId="49993" xr:uid="{00000000-0005-0000-0000-00007F010000}"/>
    <cellStyle name="Currency 116 2 3 2 2" xfId="4492" xr:uid="{00000000-0005-0000-0000-000080010000}"/>
    <cellStyle name="Currency 116 2 3 2 2 10" xfId="50461" xr:uid="{00000000-0005-0000-0000-000081010000}"/>
    <cellStyle name="Currency 116 2 3 2 2 2" xfId="5428" xr:uid="{00000000-0005-0000-0000-000082010000}"/>
    <cellStyle name="Currency 116 2 3 2 2 2 2" xfId="7300" xr:uid="{00000000-0005-0000-0000-000083010000}"/>
    <cellStyle name="Currency 116 2 3 2 2 2 2 2" xfId="12916" xr:uid="{00000000-0005-0000-0000-000084010000}"/>
    <cellStyle name="Currency 116 2 3 2 2 2 2 2 2" xfId="35457" xr:uid="{00000000-0005-0000-0000-000085010000}"/>
    <cellStyle name="Currency 116 2 3 2 2 2 2 3" xfId="18546" xr:uid="{00000000-0005-0000-0000-000086010000}"/>
    <cellStyle name="Currency 116 2 3 2 2 2 2 3 2" xfId="41081" xr:uid="{00000000-0005-0000-0000-000087010000}"/>
    <cellStyle name="Currency 116 2 3 2 2 2 2 4" xfId="24175" xr:uid="{00000000-0005-0000-0000-000088010000}"/>
    <cellStyle name="Currency 116 2 3 2 2 2 2 4 2" xfId="46701" xr:uid="{00000000-0005-0000-0000-000089010000}"/>
    <cellStyle name="Currency 116 2 3 2 2 2 2 5" xfId="29841" xr:uid="{00000000-0005-0000-0000-00008A010000}"/>
    <cellStyle name="Currency 116 2 3 2 2 2 3" xfId="9172" xr:uid="{00000000-0005-0000-0000-00008B010000}"/>
    <cellStyle name="Currency 116 2 3 2 2 2 3 2" xfId="14788" xr:uid="{00000000-0005-0000-0000-00008C010000}"/>
    <cellStyle name="Currency 116 2 3 2 2 2 3 2 2" xfId="37329" xr:uid="{00000000-0005-0000-0000-00008D010000}"/>
    <cellStyle name="Currency 116 2 3 2 2 2 3 3" xfId="20418" xr:uid="{00000000-0005-0000-0000-00008E010000}"/>
    <cellStyle name="Currency 116 2 3 2 2 2 3 3 2" xfId="42953" xr:uid="{00000000-0005-0000-0000-00008F010000}"/>
    <cellStyle name="Currency 116 2 3 2 2 2 3 4" xfId="26047" xr:uid="{00000000-0005-0000-0000-000090010000}"/>
    <cellStyle name="Currency 116 2 3 2 2 2 3 4 2" xfId="48573" xr:uid="{00000000-0005-0000-0000-000091010000}"/>
    <cellStyle name="Currency 116 2 3 2 2 2 3 5" xfId="31713" xr:uid="{00000000-0005-0000-0000-000092010000}"/>
    <cellStyle name="Currency 116 2 3 2 2 2 4" xfId="11044" xr:uid="{00000000-0005-0000-0000-000093010000}"/>
    <cellStyle name="Currency 116 2 3 2 2 2 4 2" xfId="33585" xr:uid="{00000000-0005-0000-0000-000094010000}"/>
    <cellStyle name="Currency 116 2 3 2 2 2 5" xfId="16674" xr:uid="{00000000-0005-0000-0000-000095010000}"/>
    <cellStyle name="Currency 116 2 3 2 2 2 5 2" xfId="39209" xr:uid="{00000000-0005-0000-0000-000096010000}"/>
    <cellStyle name="Currency 116 2 3 2 2 2 6" xfId="22303" xr:uid="{00000000-0005-0000-0000-000097010000}"/>
    <cellStyle name="Currency 116 2 3 2 2 2 6 2" xfId="44829" xr:uid="{00000000-0005-0000-0000-000098010000}"/>
    <cellStyle name="Currency 116 2 3 2 2 2 7" xfId="27969" xr:uid="{00000000-0005-0000-0000-000099010000}"/>
    <cellStyle name="Currency 116 2 3 2 2 2 8" xfId="51397" xr:uid="{00000000-0005-0000-0000-00009A010000}"/>
    <cellStyle name="Currency 116 2 3 2 2 3" xfId="6364" xr:uid="{00000000-0005-0000-0000-00009B010000}"/>
    <cellStyle name="Currency 116 2 3 2 2 3 2" xfId="11980" xr:uid="{00000000-0005-0000-0000-00009C010000}"/>
    <cellStyle name="Currency 116 2 3 2 2 3 2 2" xfId="34521" xr:uid="{00000000-0005-0000-0000-00009D010000}"/>
    <cellStyle name="Currency 116 2 3 2 2 3 3" xfId="17610" xr:uid="{00000000-0005-0000-0000-00009E010000}"/>
    <cellStyle name="Currency 116 2 3 2 2 3 3 2" xfId="40145" xr:uid="{00000000-0005-0000-0000-00009F010000}"/>
    <cellStyle name="Currency 116 2 3 2 2 3 4" xfId="23239" xr:uid="{00000000-0005-0000-0000-0000A0010000}"/>
    <cellStyle name="Currency 116 2 3 2 2 3 4 2" xfId="45765" xr:uid="{00000000-0005-0000-0000-0000A1010000}"/>
    <cellStyle name="Currency 116 2 3 2 2 3 5" xfId="28905" xr:uid="{00000000-0005-0000-0000-0000A2010000}"/>
    <cellStyle name="Currency 116 2 3 2 2 4" xfId="8236" xr:uid="{00000000-0005-0000-0000-0000A3010000}"/>
    <cellStyle name="Currency 116 2 3 2 2 4 2" xfId="13852" xr:uid="{00000000-0005-0000-0000-0000A4010000}"/>
    <cellStyle name="Currency 116 2 3 2 2 4 2 2" xfId="36393" xr:uid="{00000000-0005-0000-0000-0000A5010000}"/>
    <cellStyle name="Currency 116 2 3 2 2 4 3" xfId="19482" xr:uid="{00000000-0005-0000-0000-0000A6010000}"/>
    <cellStyle name="Currency 116 2 3 2 2 4 3 2" xfId="42017" xr:uid="{00000000-0005-0000-0000-0000A7010000}"/>
    <cellStyle name="Currency 116 2 3 2 2 4 4" xfId="25111" xr:uid="{00000000-0005-0000-0000-0000A8010000}"/>
    <cellStyle name="Currency 116 2 3 2 2 4 4 2" xfId="47637" xr:uid="{00000000-0005-0000-0000-0000A9010000}"/>
    <cellStyle name="Currency 116 2 3 2 2 4 5" xfId="30777" xr:uid="{00000000-0005-0000-0000-0000AA010000}"/>
    <cellStyle name="Currency 116 2 3 2 2 5" xfId="10108" xr:uid="{00000000-0005-0000-0000-0000AB010000}"/>
    <cellStyle name="Currency 116 2 3 2 2 5 2" xfId="32649" xr:uid="{00000000-0005-0000-0000-0000AC010000}"/>
    <cellStyle name="Currency 116 2 3 2 2 6" xfId="15738" xr:uid="{00000000-0005-0000-0000-0000AD010000}"/>
    <cellStyle name="Currency 116 2 3 2 2 6 2" xfId="38273" xr:uid="{00000000-0005-0000-0000-0000AE010000}"/>
    <cellStyle name="Currency 116 2 3 2 2 7" xfId="21367" xr:uid="{00000000-0005-0000-0000-0000AF010000}"/>
    <cellStyle name="Currency 116 2 3 2 2 7 2" xfId="43893" xr:uid="{00000000-0005-0000-0000-0000B0010000}"/>
    <cellStyle name="Currency 116 2 3 2 2 8" xfId="27033" xr:uid="{00000000-0005-0000-0000-0000B1010000}"/>
    <cellStyle name="Currency 116 2 3 2 2 9" xfId="49524" xr:uid="{00000000-0005-0000-0000-0000B2010000}"/>
    <cellStyle name="Currency 116 2 3 2 3" xfId="4960" xr:uid="{00000000-0005-0000-0000-0000B3010000}"/>
    <cellStyle name="Currency 116 2 3 2 3 2" xfId="6832" xr:uid="{00000000-0005-0000-0000-0000B4010000}"/>
    <cellStyle name="Currency 116 2 3 2 3 2 2" xfId="12448" xr:uid="{00000000-0005-0000-0000-0000B5010000}"/>
    <cellStyle name="Currency 116 2 3 2 3 2 2 2" xfId="34989" xr:uid="{00000000-0005-0000-0000-0000B6010000}"/>
    <cellStyle name="Currency 116 2 3 2 3 2 3" xfId="18078" xr:uid="{00000000-0005-0000-0000-0000B7010000}"/>
    <cellStyle name="Currency 116 2 3 2 3 2 3 2" xfId="40613" xr:uid="{00000000-0005-0000-0000-0000B8010000}"/>
    <cellStyle name="Currency 116 2 3 2 3 2 4" xfId="23707" xr:uid="{00000000-0005-0000-0000-0000B9010000}"/>
    <cellStyle name="Currency 116 2 3 2 3 2 4 2" xfId="46233" xr:uid="{00000000-0005-0000-0000-0000BA010000}"/>
    <cellStyle name="Currency 116 2 3 2 3 2 5" xfId="29373" xr:uid="{00000000-0005-0000-0000-0000BB010000}"/>
    <cellStyle name="Currency 116 2 3 2 3 3" xfId="8704" xr:uid="{00000000-0005-0000-0000-0000BC010000}"/>
    <cellStyle name="Currency 116 2 3 2 3 3 2" xfId="14320" xr:uid="{00000000-0005-0000-0000-0000BD010000}"/>
    <cellStyle name="Currency 116 2 3 2 3 3 2 2" xfId="36861" xr:uid="{00000000-0005-0000-0000-0000BE010000}"/>
    <cellStyle name="Currency 116 2 3 2 3 3 3" xfId="19950" xr:uid="{00000000-0005-0000-0000-0000BF010000}"/>
    <cellStyle name="Currency 116 2 3 2 3 3 3 2" xfId="42485" xr:uid="{00000000-0005-0000-0000-0000C0010000}"/>
    <cellStyle name="Currency 116 2 3 2 3 3 4" xfId="25579" xr:uid="{00000000-0005-0000-0000-0000C1010000}"/>
    <cellStyle name="Currency 116 2 3 2 3 3 4 2" xfId="48105" xr:uid="{00000000-0005-0000-0000-0000C2010000}"/>
    <cellStyle name="Currency 116 2 3 2 3 3 5" xfId="31245" xr:uid="{00000000-0005-0000-0000-0000C3010000}"/>
    <cellStyle name="Currency 116 2 3 2 3 4" xfId="10576" xr:uid="{00000000-0005-0000-0000-0000C4010000}"/>
    <cellStyle name="Currency 116 2 3 2 3 4 2" xfId="33117" xr:uid="{00000000-0005-0000-0000-0000C5010000}"/>
    <cellStyle name="Currency 116 2 3 2 3 5" xfId="16206" xr:uid="{00000000-0005-0000-0000-0000C6010000}"/>
    <cellStyle name="Currency 116 2 3 2 3 5 2" xfId="38741" xr:uid="{00000000-0005-0000-0000-0000C7010000}"/>
    <cellStyle name="Currency 116 2 3 2 3 6" xfId="21835" xr:uid="{00000000-0005-0000-0000-0000C8010000}"/>
    <cellStyle name="Currency 116 2 3 2 3 6 2" xfId="44361" xr:uid="{00000000-0005-0000-0000-0000C9010000}"/>
    <cellStyle name="Currency 116 2 3 2 3 7" xfId="27501" xr:uid="{00000000-0005-0000-0000-0000CA010000}"/>
    <cellStyle name="Currency 116 2 3 2 3 8" xfId="50929" xr:uid="{00000000-0005-0000-0000-0000CB010000}"/>
    <cellStyle name="Currency 116 2 3 2 4" xfId="5896" xr:uid="{00000000-0005-0000-0000-0000CC010000}"/>
    <cellStyle name="Currency 116 2 3 2 4 2" xfId="11512" xr:uid="{00000000-0005-0000-0000-0000CD010000}"/>
    <cellStyle name="Currency 116 2 3 2 4 2 2" xfId="34053" xr:uid="{00000000-0005-0000-0000-0000CE010000}"/>
    <cellStyle name="Currency 116 2 3 2 4 3" xfId="17142" xr:uid="{00000000-0005-0000-0000-0000CF010000}"/>
    <cellStyle name="Currency 116 2 3 2 4 3 2" xfId="39677" xr:uid="{00000000-0005-0000-0000-0000D0010000}"/>
    <cellStyle name="Currency 116 2 3 2 4 4" xfId="22771" xr:uid="{00000000-0005-0000-0000-0000D1010000}"/>
    <cellStyle name="Currency 116 2 3 2 4 4 2" xfId="45297" xr:uid="{00000000-0005-0000-0000-0000D2010000}"/>
    <cellStyle name="Currency 116 2 3 2 4 5" xfId="28437" xr:uid="{00000000-0005-0000-0000-0000D3010000}"/>
    <cellStyle name="Currency 116 2 3 2 5" xfId="7768" xr:uid="{00000000-0005-0000-0000-0000D4010000}"/>
    <cellStyle name="Currency 116 2 3 2 5 2" xfId="13384" xr:uid="{00000000-0005-0000-0000-0000D5010000}"/>
    <cellStyle name="Currency 116 2 3 2 5 2 2" xfId="35925" xr:uid="{00000000-0005-0000-0000-0000D6010000}"/>
    <cellStyle name="Currency 116 2 3 2 5 3" xfId="19014" xr:uid="{00000000-0005-0000-0000-0000D7010000}"/>
    <cellStyle name="Currency 116 2 3 2 5 3 2" xfId="41549" xr:uid="{00000000-0005-0000-0000-0000D8010000}"/>
    <cellStyle name="Currency 116 2 3 2 5 4" xfId="24643" xr:uid="{00000000-0005-0000-0000-0000D9010000}"/>
    <cellStyle name="Currency 116 2 3 2 5 4 2" xfId="47169" xr:uid="{00000000-0005-0000-0000-0000DA010000}"/>
    <cellStyle name="Currency 116 2 3 2 5 5" xfId="30309" xr:uid="{00000000-0005-0000-0000-0000DB010000}"/>
    <cellStyle name="Currency 116 2 3 2 6" xfId="9640" xr:uid="{00000000-0005-0000-0000-0000DC010000}"/>
    <cellStyle name="Currency 116 2 3 2 6 2" xfId="32181" xr:uid="{00000000-0005-0000-0000-0000DD010000}"/>
    <cellStyle name="Currency 116 2 3 2 7" xfId="15270" xr:uid="{00000000-0005-0000-0000-0000DE010000}"/>
    <cellStyle name="Currency 116 2 3 2 7 2" xfId="37805" xr:uid="{00000000-0005-0000-0000-0000DF010000}"/>
    <cellStyle name="Currency 116 2 3 2 8" xfId="20899" xr:uid="{00000000-0005-0000-0000-0000E0010000}"/>
    <cellStyle name="Currency 116 2 3 2 8 2" xfId="43425" xr:uid="{00000000-0005-0000-0000-0000E1010000}"/>
    <cellStyle name="Currency 116 2 3 2 9" xfId="26565" xr:uid="{00000000-0005-0000-0000-0000E2010000}"/>
    <cellStyle name="Currency 116 2 3 3" xfId="4258" xr:uid="{00000000-0005-0000-0000-0000E3010000}"/>
    <cellStyle name="Currency 116 2 3 3 10" xfId="50227" xr:uid="{00000000-0005-0000-0000-0000E4010000}"/>
    <cellStyle name="Currency 116 2 3 3 2" xfId="5194" xr:uid="{00000000-0005-0000-0000-0000E5010000}"/>
    <cellStyle name="Currency 116 2 3 3 2 2" xfId="7066" xr:uid="{00000000-0005-0000-0000-0000E6010000}"/>
    <cellStyle name="Currency 116 2 3 3 2 2 2" xfId="12682" xr:uid="{00000000-0005-0000-0000-0000E7010000}"/>
    <cellStyle name="Currency 116 2 3 3 2 2 2 2" xfId="35223" xr:uid="{00000000-0005-0000-0000-0000E8010000}"/>
    <cellStyle name="Currency 116 2 3 3 2 2 3" xfId="18312" xr:uid="{00000000-0005-0000-0000-0000E9010000}"/>
    <cellStyle name="Currency 116 2 3 3 2 2 3 2" xfId="40847" xr:uid="{00000000-0005-0000-0000-0000EA010000}"/>
    <cellStyle name="Currency 116 2 3 3 2 2 4" xfId="23941" xr:uid="{00000000-0005-0000-0000-0000EB010000}"/>
    <cellStyle name="Currency 116 2 3 3 2 2 4 2" xfId="46467" xr:uid="{00000000-0005-0000-0000-0000EC010000}"/>
    <cellStyle name="Currency 116 2 3 3 2 2 5" xfId="29607" xr:uid="{00000000-0005-0000-0000-0000ED010000}"/>
    <cellStyle name="Currency 116 2 3 3 2 3" xfId="8938" xr:uid="{00000000-0005-0000-0000-0000EE010000}"/>
    <cellStyle name="Currency 116 2 3 3 2 3 2" xfId="14554" xr:uid="{00000000-0005-0000-0000-0000EF010000}"/>
    <cellStyle name="Currency 116 2 3 3 2 3 2 2" xfId="37095" xr:uid="{00000000-0005-0000-0000-0000F0010000}"/>
    <cellStyle name="Currency 116 2 3 3 2 3 3" xfId="20184" xr:uid="{00000000-0005-0000-0000-0000F1010000}"/>
    <cellStyle name="Currency 116 2 3 3 2 3 3 2" xfId="42719" xr:uid="{00000000-0005-0000-0000-0000F2010000}"/>
    <cellStyle name="Currency 116 2 3 3 2 3 4" xfId="25813" xr:uid="{00000000-0005-0000-0000-0000F3010000}"/>
    <cellStyle name="Currency 116 2 3 3 2 3 4 2" xfId="48339" xr:uid="{00000000-0005-0000-0000-0000F4010000}"/>
    <cellStyle name="Currency 116 2 3 3 2 3 5" xfId="31479" xr:uid="{00000000-0005-0000-0000-0000F5010000}"/>
    <cellStyle name="Currency 116 2 3 3 2 4" xfId="10810" xr:uid="{00000000-0005-0000-0000-0000F6010000}"/>
    <cellStyle name="Currency 116 2 3 3 2 4 2" xfId="33351" xr:uid="{00000000-0005-0000-0000-0000F7010000}"/>
    <cellStyle name="Currency 116 2 3 3 2 5" xfId="16440" xr:uid="{00000000-0005-0000-0000-0000F8010000}"/>
    <cellStyle name="Currency 116 2 3 3 2 5 2" xfId="38975" xr:uid="{00000000-0005-0000-0000-0000F9010000}"/>
    <cellStyle name="Currency 116 2 3 3 2 6" xfId="22069" xr:uid="{00000000-0005-0000-0000-0000FA010000}"/>
    <cellStyle name="Currency 116 2 3 3 2 6 2" xfId="44595" xr:uid="{00000000-0005-0000-0000-0000FB010000}"/>
    <cellStyle name="Currency 116 2 3 3 2 7" xfId="27735" xr:uid="{00000000-0005-0000-0000-0000FC010000}"/>
    <cellStyle name="Currency 116 2 3 3 2 8" xfId="51163" xr:uid="{00000000-0005-0000-0000-0000FD010000}"/>
    <cellStyle name="Currency 116 2 3 3 3" xfId="6130" xr:uid="{00000000-0005-0000-0000-0000FE010000}"/>
    <cellStyle name="Currency 116 2 3 3 3 2" xfId="11746" xr:uid="{00000000-0005-0000-0000-0000FF010000}"/>
    <cellStyle name="Currency 116 2 3 3 3 2 2" xfId="34287" xr:uid="{00000000-0005-0000-0000-000000020000}"/>
    <cellStyle name="Currency 116 2 3 3 3 3" xfId="17376" xr:uid="{00000000-0005-0000-0000-000001020000}"/>
    <cellStyle name="Currency 116 2 3 3 3 3 2" xfId="39911" xr:uid="{00000000-0005-0000-0000-000002020000}"/>
    <cellStyle name="Currency 116 2 3 3 3 4" xfId="23005" xr:uid="{00000000-0005-0000-0000-000003020000}"/>
    <cellStyle name="Currency 116 2 3 3 3 4 2" xfId="45531" xr:uid="{00000000-0005-0000-0000-000004020000}"/>
    <cellStyle name="Currency 116 2 3 3 3 5" xfId="28671" xr:uid="{00000000-0005-0000-0000-000005020000}"/>
    <cellStyle name="Currency 116 2 3 3 4" xfId="8002" xr:uid="{00000000-0005-0000-0000-000006020000}"/>
    <cellStyle name="Currency 116 2 3 3 4 2" xfId="13618" xr:uid="{00000000-0005-0000-0000-000007020000}"/>
    <cellStyle name="Currency 116 2 3 3 4 2 2" xfId="36159" xr:uid="{00000000-0005-0000-0000-000008020000}"/>
    <cellStyle name="Currency 116 2 3 3 4 3" xfId="19248" xr:uid="{00000000-0005-0000-0000-000009020000}"/>
    <cellStyle name="Currency 116 2 3 3 4 3 2" xfId="41783" xr:uid="{00000000-0005-0000-0000-00000A020000}"/>
    <cellStyle name="Currency 116 2 3 3 4 4" xfId="24877" xr:uid="{00000000-0005-0000-0000-00000B020000}"/>
    <cellStyle name="Currency 116 2 3 3 4 4 2" xfId="47403" xr:uid="{00000000-0005-0000-0000-00000C020000}"/>
    <cellStyle name="Currency 116 2 3 3 4 5" xfId="30543" xr:uid="{00000000-0005-0000-0000-00000D020000}"/>
    <cellStyle name="Currency 116 2 3 3 5" xfId="9874" xr:uid="{00000000-0005-0000-0000-00000E020000}"/>
    <cellStyle name="Currency 116 2 3 3 5 2" xfId="32415" xr:uid="{00000000-0005-0000-0000-00000F020000}"/>
    <cellStyle name="Currency 116 2 3 3 6" xfId="15504" xr:uid="{00000000-0005-0000-0000-000010020000}"/>
    <cellStyle name="Currency 116 2 3 3 6 2" xfId="38039" xr:uid="{00000000-0005-0000-0000-000011020000}"/>
    <cellStyle name="Currency 116 2 3 3 7" xfId="21133" xr:uid="{00000000-0005-0000-0000-000012020000}"/>
    <cellStyle name="Currency 116 2 3 3 7 2" xfId="43659" xr:uid="{00000000-0005-0000-0000-000013020000}"/>
    <cellStyle name="Currency 116 2 3 3 8" xfId="26799" xr:uid="{00000000-0005-0000-0000-000014020000}"/>
    <cellStyle name="Currency 116 2 3 3 9" xfId="49290" xr:uid="{00000000-0005-0000-0000-000015020000}"/>
    <cellStyle name="Currency 116 2 3 4" xfId="4726" xr:uid="{00000000-0005-0000-0000-000016020000}"/>
    <cellStyle name="Currency 116 2 3 4 2" xfId="6598" xr:uid="{00000000-0005-0000-0000-000017020000}"/>
    <cellStyle name="Currency 116 2 3 4 2 2" xfId="12214" xr:uid="{00000000-0005-0000-0000-000018020000}"/>
    <cellStyle name="Currency 116 2 3 4 2 2 2" xfId="34755" xr:uid="{00000000-0005-0000-0000-000019020000}"/>
    <cellStyle name="Currency 116 2 3 4 2 3" xfId="17844" xr:uid="{00000000-0005-0000-0000-00001A020000}"/>
    <cellStyle name="Currency 116 2 3 4 2 3 2" xfId="40379" xr:uid="{00000000-0005-0000-0000-00001B020000}"/>
    <cellStyle name="Currency 116 2 3 4 2 4" xfId="23473" xr:uid="{00000000-0005-0000-0000-00001C020000}"/>
    <cellStyle name="Currency 116 2 3 4 2 4 2" xfId="45999" xr:uid="{00000000-0005-0000-0000-00001D020000}"/>
    <cellStyle name="Currency 116 2 3 4 2 5" xfId="29139" xr:uid="{00000000-0005-0000-0000-00001E020000}"/>
    <cellStyle name="Currency 116 2 3 4 3" xfId="8470" xr:uid="{00000000-0005-0000-0000-00001F020000}"/>
    <cellStyle name="Currency 116 2 3 4 3 2" xfId="14086" xr:uid="{00000000-0005-0000-0000-000020020000}"/>
    <cellStyle name="Currency 116 2 3 4 3 2 2" xfId="36627" xr:uid="{00000000-0005-0000-0000-000021020000}"/>
    <cellStyle name="Currency 116 2 3 4 3 3" xfId="19716" xr:uid="{00000000-0005-0000-0000-000022020000}"/>
    <cellStyle name="Currency 116 2 3 4 3 3 2" xfId="42251" xr:uid="{00000000-0005-0000-0000-000023020000}"/>
    <cellStyle name="Currency 116 2 3 4 3 4" xfId="25345" xr:uid="{00000000-0005-0000-0000-000024020000}"/>
    <cellStyle name="Currency 116 2 3 4 3 4 2" xfId="47871" xr:uid="{00000000-0005-0000-0000-000025020000}"/>
    <cellStyle name="Currency 116 2 3 4 3 5" xfId="31011" xr:uid="{00000000-0005-0000-0000-000026020000}"/>
    <cellStyle name="Currency 116 2 3 4 4" xfId="10342" xr:uid="{00000000-0005-0000-0000-000027020000}"/>
    <cellStyle name="Currency 116 2 3 4 4 2" xfId="32883" xr:uid="{00000000-0005-0000-0000-000028020000}"/>
    <cellStyle name="Currency 116 2 3 4 5" xfId="15972" xr:uid="{00000000-0005-0000-0000-000029020000}"/>
    <cellStyle name="Currency 116 2 3 4 5 2" xfId="38507" xr:uid="{00000000-0005-0000-0000-00002A020000}"/>
    <cellStyle name="Currency 116 2 3 4 6" xfId="21601" xr:uid="{00000000-0005-0000-0000-00002B020000}"/>
    <cellStyle name="Currency 116 2 3 4 6 2" xfId="44127" xr:uid="{00000000-0005-0000-0000-00002C020000}"/>
    <cellStyle name="Currency 116 2 3 4 7" xfId="27267" xr:uid="{00000000-0005-0000-0000-00002D020000}"/>
    <cellStyle name="Currency 116 2 3 4 8" xfId="50695" xr:uid="{00000000-0005-0000-0000-00002E020000}"/>
    <cellStyle name="Currency 116 2 3 5" xfId="5662" xr:uid="{00000000-0005-0000-0000-00002F020000}"/>
    <cellStyle name="Currency 116 2 3 5 2" xfId="11278" xr:uid="{00000000-0005-0000-0000-000030020000}"/>
    <cellStyle name="Currency 116 2 3 5 2 2" xfId="33819" xr:uid="{00000000-0005-0000-0000-000031020000}"/>
    <cellStyle name="Currency 116 2 3 5 3" xfId="16908" xr:uid="{00000000-0005-0000-0000-000032020000}"/>
    <cellStyle name="Currency 116 2 3 5 3 2" xfId="39443" xr:uid="{00000000-0005-0000-0000-000033020000}"/>
    <cellStyle name="Currency 116 2 3 5 4" xfId="22537" xr:uid="{00000000-0005-0000-0000-000034020000}"/>
    <cellStyle name="Currency 116 2 3 5 4 2" xfId="45063" xr:uid="{00000000-0005-0000-0000-000035020000}"/>
    <cellStyle name="Currency 116 2 3 5 5" xfId="28203" xr:uid="{00000000-0005-0000-0000-000036020000}"/>
    <cellStyle name="Currency 116 2 3 6" xfId="7534" xr:uid="{00000000-0005-0000-0000-000037020000}"/>
    <cellStyle name="Currency 116 2 3 6 2" xfId="13150" xr:uid="{00000000-0005-0000-0000-000038020000}"/>
    <cellStyle name="Currency 116 2 3 6 2 2" xfId="35691" xr:uid="{00000000-0005-0000-0000-000039020000}"/>
    <cellStyle name="Currency 116 2 3 6 3" xfId="18780" xr:uid="{00000000-0005-0000-0000-00003A020000}"/>
    <cellStyle name="Currency 116 2 3 6 3 2" xfId="41315" xr:uid="{00000000-0005-0000-0000-00003B020000}"/>
    <cellStyle name="Currency 116 2 3 6 4" xfId="24409" xr:uid="{00000000-0005-0000-0000-00003C020000}"/>
    <cellStyle name="Currency 116 2 3 6 4 2" xfId="46935" xr:uid="{00000000-0005-0000-0000-00003D020000}"/>
    <cellStyle name="Currency 116 2 3 6 5" xfId="30075" xr:uid="{00000000-0005-0000-0000-00003E020000}"/>
    <cellStyle name="Currency 116 2 3 7" xfId="9406" xr:uid="{00000000-0005-0000-0000-00003F020000}"/>
    <cellStyle name="Currency 116 2 3 7 2" xfId="31947" xr:uid="{00000000-0005-0000-0000-000040020000}"/>
    <cellStyle name="Currency 116 2 3 8" xfId="15036" xr:uid="{00000000-0005-0000-0000-000041020000}"/>
    <cellStyle name="Currency 116 2 3 8 2" xfId="37571" xr:uid="{00000000-0005-0000-0000-000042020000}"/>
    <cellStyle name="Currency 116 2 3 9" xfId="20665" xr:uid="{00000000-0005-0000-0000-000043020000}"/>
    <cellStyle name="Currency 116 2 3 9 2" xfId="43191" xr:uid="{00000000-0005-0000-0000-000044020000}"/>
    <cellStyle name="Currency 116 2 4" xfId="3946" xr:uid="{00000000-0005-0000-0000-000045020000}"/>
    <cellStyle name="Currency 116 2 4 10" xfId="48978" xr:uid="{00000000-0005-0000-0000-000046020000}"/>
    <cellStyle name="Currency 116 2 4 11" xfId="49915" xr:uid="{00000000-0005-0000-0000-000047020000}"/>
    <cellStyle name="Currency 116 2 4 2" xfId="4414" xr:uid="{00000000-0005-0000-0000-000048020000}"/>
    <cellStyle name="Currency 116 2 4 2 10" xfId="50383" xr:uid="{00000000-0005-0000-0000-000049020000}"/>
    <cellStyle name="Currency 116 2 4 2 2" xfId="5350" xr:uid="{00000000-0005-0000-0000-00004A020000}"/>
    <cellStyle name="Currency 116 2 4 2 2 2" xfId="7222" xr:uid="{00000000-0005-0000-0000-00004B020000}"/>
    <cellStyle name="Currency 116 2 4 2 2 2 2" xfId="12838" xr:uid="{00000000-0005-0000-0000-00004C020000}"/>
    <cellStyle name="Currency 116 2 4 2 2 2 2 2" xfId="35379" xr:uid="{00000000-0005-0000-0000-00004D020000}"/>
    <cellStyle name="Currency 116 2 4 2 2 2 3" xfId="18468" xr:uid="{00000000-0005-0000-0000-00004E020000}"/>
    <cellStyle name="Currency 116 2 4 2 2 2 3 2" xfId="41003" xr:uid="{00000000-0005-0000-0000-00004F020000}"/>
    <cellStyle name="Currency 116 2 4 2 2 2 4" xfId="24097" xr:uid="{00000000-0005-0000-0000-000050020000}"/>
    <cellStyle name="Currency 116 2 4 2 2 2 4 2" xfId="46623" xr:uid="{00000000-0005-0000-0000-000051020000}"/>
    <cellStyle name="Currency 116 2 4 2 2 2 5" xfId="29763" xr:uid="{00000000-0005-0000-0000-000052020000}"/>
    <cellStyle name="Currency 116 2 4 2 2 3" xfId="9094" xr:uid="{00000000-0005-0000-0000-000053020000}"/>
    <cellStyle name="Currency 116 2 4 2 2 3 2" xfId="14710" xr:uid="{00000000-0005-0000-0000-000054020000}"/>
    <cellStyle name="Currency 116 2 4 2 2 3 2 2" xfId="37251" xr:uid="{00000000-0005-0000-0000-000055020000}"/>
    <cellStyle name="Currency 116 2 4 2 2 3 3" xfId="20340" xr:uid="{00000000-0005-0000-0000-000056020000}"/>
    <cellStyle name="Currency 116 2 4 2 2 3 3 2" xfId="42875" xr:uid="{00000000-0005-0000-0000-000057020000}"/>
    <cellStyle name="Currency 116 2 4 2 2 3 4" xfId="25969" xr:uid="{00000000-0005-0000-0000-000058020000}"/>
    <cellStyle name="Currency 116 2 4 2 2 3 4 2" xfId="48495" xr:uid="{00000000-0005-0000-0000-000059020000}"/>
    <cellStyle name="Currency 116 2 4 2 2 3 5" xfId="31635" xr:uid="{00000000-0005-0000-0000-00005A020000}"/>
    <cellStyle name="Currency 116 2 4 2 2 4" xfId="10966" xr:uid="{00000000-0005-0000-0000-00005B020000}"/>
    <cellStyle name="Currency 116 2 4 2 2 4 2" xfId="33507" xr:uid="{00000000-0005-0000-0000-00005C020000}"/>
    <cellStyle name="Currency 116 2 4 2 2 5" xfId="16596" xr:uid="{00000000-0005-0000-0000-00005D020000}"/>
    <cellStyle name="Currency 116 2 4 2 2 5 2" xfId="39131" xr:uid="{00000000-0005-0000-0000-00005E020000}"/>
    <cellStyle name="Currency 116 2 4 2 2 6" xfId="22225" xr:uid="{00000000-0005-0000-0000-00005F020000}"/>
    <cellStyle name="Currency 116 2 4 2 2 6 2" xfId="44751" xr:uid="{00000000-0005-0000-0000-000060020000}"/>
    <cellStyle name="Currency 116 2 4 2 2 7" xfId="27891" xr:uid="{00000000-0005-0000-0000-000061020000}"/>
    <cellStyle name="Currency 116 2 4 2 2 8" xfId="51319" xr:uid="{00000000-0005-0000-0000-000062020000}"/>
    <cellStyle name="Currency 116 2 4 2 3" xfId="6286" xr:uid="{00000000-0005-0000-0000-000063020000}"/>
    <cellStyle name="Currency 116 2 4 2 3 2" xfId="11902" xr:uid="{00000000-0005-0000-0000-000064020000}"/>
    <cellStyle name="Currency 116 2 4 2 3 2 2" xfId="34443" xr:uid="{00000000-0005-0000-0000-000065020000}"/>
    <cellStyle name="Currency 116 2 4 2 3 3" xfId="17532" xr:uid="{00000000-0005-0000-0000-000066020000}"/>
    <cellStyle name="Currency 116 2 4 2 3 3 2" xfId="40067" xr:uid="{00000000-0005-0000-0000-000067020000}"/>
    <cellStyle name="Currency 116 2 4 2 3 4" xfId="23161" xr:uid="{00000000-0005-0000-0000-000068020000}"/>
    <cellStyle name="Currency 116 2 4 2 3 4 2" xfId="45687" xr:uid="{00000000-0005-0000-0000-000069020000}"/>
    <cellStyle name="Currency 116 2 4 2 3 5" xfId="28827" xr:uid="{00000000-0005-0000-0000-00006A020000}"/>
    <cellStyle name="Currency 116 2 4 2 4" xfId="8158" xr:uid="{00000000-0005-0000-0000-00006B020000}"/>
    <cellStyle name="Currency 116 2 4 2 4 2" xfId="13774" xr:uid="{00000000-0005-0000-0000-00006C020000}"/>
    <cellStyle name="Currency 116 2 4 2 4 2 2" xfId="36315" xr:uid="{00000000-0005-0000-0000-00006D020000}"/>
    <cellStyle name="Currency 116 2 4 2 4 3" xfId="19404" xr:uid="{00000000-0005-0000-0000-00006E020000}"/>
    <cellStyle name="Currency 116 2 4 2 4 3 2" xfId="41939" xr:uid="{00000000-0005-0000-0000-00006F020000}"/>
    <cellStyle name="Currency 116 2 4 2 4 4" xfId="25033" xr:uid="{00000000-0005-0000-0000-000070020000}"/>
    <cellStyle name="Currency 116 2 4 2 4 4 2" xfId="47559" xr:uid="{00000000-0005-0000-0000-000071020000}"/>
    <cellStyle name="Currency 116 2 4 2 4 5" xfId="30699" xr:uid="{00000000-0005-0000-0000-000072020000}"/>
    <cellStyle name="Currency 116 2 4 2 5" xfId="10030" xr:uid="{00000000-0005-0000-0000-000073020000}"/>
    <cellStyle name="Currency 116 2 4 2 5 2" xfId="32571" xr:uid="{00000000-0005-0000-0000-000074020000}"/>
    <cellStyle name="Currency 116 2 4 2 6" xfId="15660" xr:uid="{00000000-0005-0000-0000-000075020000}"/>
    <cellStyle name="Currency 116 2 4 2 6 2" xfId="38195" xr:uid="{00000000-0005-0000-0000-000076020000}"/>
    <cellStyle name="Currency 116 2 4 2 7" xfId="21289" xr:uid="{00000000-0005-0000-0000-000077020000}"/>
    <cellStyle name="Currency 116 2 4 2 7 2" xfId="43815" xr:uid="{00000000-0005-0000-0000-000078020000}"/>
    <cellStyle name="Currency 116 2 4 2 8" xfId="26955" xr:uid="{00000000-0005-0000-0000-000079020000}"/>
    <cellStyle name="Currency 116 2 4 2 9" xfId="49446" xr:uid="{00000000-0005-0000-0000-00007A020000}"/>
    <cellStyle name="Currency 116 2 4 3" xfId="4882" xr:uid="{00000000-0005-0000-0000-00007B020000}"/>
    <cellStyle name="Currency 116 2 4 3 2" xfId="6754" xr:uid="{00000000-0005-0000-0000-00007C020000}"/>
    <cellStyle name="Currency 116 2 4 3 2 2" xfId="12370" xr:uid="{00000000-0005-0000-0000-00007D020000}"/>
    <cellStyle name="Currency 116 2 4 3 2 2 2" xfId="34911" xr:uid="{00000000-0005-0000-0000-00007E020000}"/>
    <cellStyle name="Currency 116 2 4 3 2 3" xfId="18000" xr:uid="{00000000-0005-0000-0000-00007F020000}"/>
    <cellStyle name="Currency 116 2 4 3 2 3 2" xfId="40535" xr:uid="{00000000-0005-0000-0000-000080020000}"/>
    <cellStyle name="Currency 116 2 4 3 2 4" xfId="23629" xr:uid="{00000000-0005-0000-0000-000081020000}"/>
    <cellStyle name="Currency 116 2 4 3 2 4 2" xfId="46155" xr:uid="{00000000-0005-0000-0000-000082020000}"/>
    <cellStyle name="Currency 116 2 4 3 2 5" xfId="29295" xr:uid="{00000000-0005-0000-0000-000083020000}"/>
    <cellStyle name="Currency 116 2 4 3 3" xfId="8626" xr:uid="{00000000-0005-0000-0000-000084020000}"/>
    <cellStyle name="Currency 116 2 4 3 3 2" xfId="14242" xr:uid="{00000000-0005-0000-0000-000085020000}"/>
    <cellStyle name="Currency 116 2 4 3 3 2 2" xfId="36783" xr:uid="{00000000-0005-0000-0000-000086020000}"/>
    <cellStyle name="Currency 116 2 4 3 3 3" xfId="19872" xr:uid="{00000000-0005-0000-0000-000087020000}"/>
    <cellStyle name="Currency 116 2 4 3 3 3 2" xfId="42407" xr:uid="{00000000-0005-0000-0000-000088020000}"/>
    <cellStyle name="Currency 116 2 4 3 3 4" xfId="25501" xr:uid="{00000000-0005-0000-0000-000089020000}"/>
    <cellStyle name="Currency 116 2 4 3 3 4 2" xfId="48027" xr:uid="{00000000-0005-0000-0000-00008A020000}"/>
    <cellStyle name="Currency 116 2 4 3 3 5" xfId="31167" xr:uid="{00000000-0005-0000-0000-00008B020000}"/>
    <cellStyle name="Currency 116 2 4 3 4" xfId="10498" xr:uid="{00000000-0005-0000-0000-00008C020000}"/>
    <cellStyle name="Currency 116 2 4 3 4 2" xfId="33039" xr:uid="{00000000-0005-0000-0000-00008D020000}"/>
    <cellStyle name="Currency 116 2 4 3 5" xfId="16128" xr:uid="{00000000-0005-0000-0000-00008E020000}"/>
    <cellStyle name="Currency 116 2 4 3 5 2" xfId="38663" xr:uid="{00000000-0005-0000-0000-00008F020000}"/>
    <cellStyle name="Currency 116 2 4 3 6" xfId="21757" xr:uid="{00000000-0005-0000-0000-000090020000}"/>
    <cellStyle name="Currency 116 2 4 3 6 2" xfId="44283" xr:uid="{00000000-0005-0000-0000-000091020000}"/>
    <cellStyle name="Currency 116 2 4 3 7" xfId="27423" xr:uid="{00000000-0005-0000-0000-000092020000}"/>
    <cellStyle name="Currency 116 2 4 3 8" xfId="50851" xr:uid="{00000000-0005-0000-0000-000093020000}"/>
    <cellStyle name="Currency 116 2 4 4" xfId="5818" xr:uid="{00000000-0005-0000-0000-000094020000}"/>
    <cellStyle name="Currency 116 2 4 4 2" xfId="11434" xr:uid="{00000000-0005-0000-0000-000095020000}"/>
    <cellStyle name="Currency 116 2 4 4 2 2" xfId="33975" xr:uid="{00000000-0005-0000-0000-000096020000}"/>
    <cellStyle name="Currency 116 2 4 4 3" xfId="17064" xr:uid="{00000000-0005-0000-0000-000097020000}"/>
    <cellStyle name="Currency 116 2 4 4 3 2" xfId="39599" xr:uid="{00000000-0005-0000-0000-000098020000}"/>
    <cellStyle name="Currency 116 2 4 4 4" xfId="22693" xr:uid="{00000000-0005-0000-0000-000099020000}"/>
    <cellStyle name="Currency 116 2 4 4 4 2" xfId="45219" xr:uid="{00000000-0005-0000-0000-00009A020000}"/>
    <cellStyle name="Currency 116 2 4 4 5" xfId="28359" xr:uid="{00000000-0005-0000-0000-00009B020000}"/>
    <cellStyle name="Currency 116 2 4 5" xfId="7690" xr:uid="{00000000-0005-0000-0000-00009C020000}"/>
    <cellStyle name="Currency 116 2 4 5 2" xfId="13306" xr:uid="{00000000-0005-0000-0000-00009D020000}"/>
    <cellStyle name="Currency 116 2 4 5 2 2" xfId="35847" xr:uid="{00000000-0005-0000-0000-00009E020000}"/>
    <cellStyle name="Currency 116 2 4 5 3" xfId="18936" xr:uid="{00000000-0005-0000-0000-00009F020000}"/>
    <cellStyle name="Currency 116 2 4 5 3 2" xfId="41471" xr:uid="{00000000-0005-0000-0000-0000A0020000}"/>
    <cellStyle name="Currency 116 2 4 5 4" xfId="24565" xr:uid="{00000000-0005-0000-0000-0000A1020000}"/>
    <cellStyle name="Currency 116 2 4 5 4 2" xfId="47091" xr:uid="{00000000-0005-0000-0000-0000A2020000}"/>
    <cellStyle name="Currency 116 2 4 5 5" xfId="30231" xr:uid="{00000000-0005-0000-0000-0000A3020000}"/>
    <cellStyle name="Currency 116 2 4 6" xfId="9562" xr:uid="{00000000-0005-0000-0000-0000A4020000}"/>
    <cellStyle name="Currency 116 2 4 6 2" xfId="32103" xr:uid="{00000000-0005-0000-0000-0000A5020000}"/>
    <cellStyle name="Currency 116 2 4 7" xfId="15192" xr:uid="{00000000-0005-0000-0000-0000A6020000}"/>
    <cellStyle name="Currency 116 2 4 7 2" xfId="37727" xr:uid="{00000000-0005-0000-0000-0000A7020000}"/>
    <cellStyle name="Currency 116 2 4 8" xfId="20821" xr:uid="{00000000-0005-0000-0000-0000A8020000}"/>
    <cellStyle name="Currency 116 2 4 8 2" xfId="43347" xr:uid="{00000000-0005-0000-0000-0000A9020000}"/>
    <cellStyle name="Currency 116 2 4 9" xfId="26487" xr:uid="{00000000-0005-0000-0000-0000AA020000}"/>
    <cellStyle name="Currency 116 2 5" xfId="4180" xr:uid="{00000000-0005-0000-0000-0000AB020000}"/>
    <cellStyle name="Currency 116 2 5 10" xfId="50149" xr:uid="{00000000-0005-0000-0000-0000AC020000}"/>
    <cellStyle name="Currency 116 2 5 2" xfId="5116" xr:uid="{00000000-0005-0000-0000-0000AD020000}"/>
    <cellStyle name="Currency 116 2 5 2 2" xfId="6988" xr:uid="{00000000-0005-0000-0000-0000AE020000}"/>
    <cellStyle name="Currency 116 2 5 2 2 2" xfId="12604" xr:uid="{00000000-0005-0000-0000-0000AF020000}"/>
    <cellStyle name="Currency 116 2 5 2 2 2 2" xfId="35145" xr:uid="{00000000-0005-0000-0000-0000B0020000}"/>
    <cellStyle name="Currency 116 2 5 2 2 3" xfId="18234" xr:uid="{00000000-0005-0000-0000-0000B1020000}"/>
    <cellStyle name="Currency 116 2 5 2 2 3 2" xfId="40769" xr:uid="{00000000-0005-0000-0000-0000B2020000}"/>
    <cellStyle name="Currency 116 2 5 2 2 4" xfId="23863" xr:uid="{00000000-0005-0000-0000-0000B3020000}"/>
    <cellStyle name="Currency 116 2 5 2 2 4 2" xfId="46389" xr:uid="{00000000-0005-0000-0000-0000B4020000}"/>
    <cellStyle name="Currency 116 2 5 2 2 5" xfId="29529" xr:uid="{00000000-0005-0000-0000-0000B5020000}"/>
    <cellStyle name="Currency 116 2 5 2 3" xfId="8860" xr:uid="{00000000-0005-0000-0000-0000B6020000}"/>
    <cellStyle name="Currency 116 2 5 2 3 2" xfId="14476" xr:uid="{00000000-0005-0000-0000-0000B7020000}"/>
    <cellStyle name="Currency 116 2 5 2 3 2 2" xfId="37017" xr:uid="{00000000-0005-0000-0000-0000B8020000}"/>
    <cellStyle name="Currency 116 2 5 2 3 3" xfId="20106" xr:uid="{00000000-0005-0000-0000-0000B9020000}"/>
    <cellStyle name="Currency 116 2 5 2 3 3 2" xfId="42641" xr:uid="{00000000-0005-0000-0000-0000BA020000}"/>
    <cellStyle name="Currency 116 2 5 2 3 4" xfId="25735" xr:uid="{00000000-0005-0000-0000-0000BB020000}"/>
    <cellStyle name="Currency 116 2 5 2 3 4 2" xfId="48261" xr:uid="{00000000-0005-0000-0000-0000BC020000}"/>
    <cellStyle name="Currency 116 2 5 2 3 5" xfId="31401" xr:uid="{00000000-0005-0000-0000-0000BD020000}"/>
    <cellStyle name="Currency 116 2 5 2 4" xfId="10732" xr:uid="{00000000-0005-0000-0000-0000BE020000}"/>
    <cellStyle name="Currency 116 2 5 2 4 2" xfId="33273" xr:uid="{00000000-0005-0000-0000-0000BF020000}"/>
    <cellStyle name="Currency 116 2 5 2 5" xfId="16362" xr:uid="{00000000-0005-0000-0000-0000C0020000}"/>
    <cellStyle name="Currency 116 2 5 2 5 2" xfId="38897" xr:uid="{00000000-0005-0000-0000-0000C1020000}"/>
    <cellStyle name="Currency 116 2 5 2 6" xfId="21991" xr:uid="{00000000-0005-0000-0000-0000C2020000}"/>
    <cellStyle name="Currency 116 2 5 2 6 2" xfId="44517" xr:uid="{00000000-0005-0000-0000-0000C3020000}"/>
    <cellStyle name="Currency 116 2 5 2 7" xfId="27657" xr:uid="{00000000-0005-0000-0000-0000C4020000}"/>
    <cellStyle name="Currency 116 2 5 2 8" xfId="51085" xr:uid="{00000000-0005-0000-0000-0000C5020000}"/>
    <cellStyle name="Currency 116 2 5 3" xfId="6052" xr:uid="{00000000-0005-0000-0000-0000C6020000}"/>
    <cellStyle name="Currency 116 2 5 3 2" xfId="11668" xr:uid="{00000000-0005-0000-0000-0000C7020000}"/>
    <cellStyle name="Currency 116 2 5 3 2 2" xfId="34209" xr:uid="{00000000-0005-0000-0000-0000C8020000}"/>
    <cellStyle name="Currency 116 2 5 3 3" xfId="17298" xr:uid="{00000000-0005-0000-0000-0000C9020000}"/>
    <cellStyle name="Currency 116 2 5 3 3 2" xfId="39833" xr:uid="{00000000-0005-0000-0000-0000CA020000}"/>
    <cellStyle name="Currency 116 2 5 3 4" xfId="22927" xr:uid="{00000000-0005-0000-0000-0000CB020000}"/>
    <cellStyle name="Currency 116 2 5 3 4 2" xfId="45453" xr:uid="{00000000-0005-0000-0000-0000CC020000}"/>
    <cellStyle name="Currency 116 2 5 3 5" xfId="28593" xr:uid="{00000000-0005-0000-0000-0000CD020000}"/>
    <cellStyle name="Currency 116 2 5 4" xfId="7924" xr:uid="{00000000-0005-0000-0000-0000CE020000}"/>
    <cellStyle name="Currency 116 2 5 4 2" xfId="13540" xr:uid="{00000000-0005-0000-0000-0000CF020000}"/>
    <cellStyle name="Currency 116 2 5 4 2 2" xfId="36081" xr:uid="{00000000-0005-0000-0000-0000D0020000}"/>
    <cellStyle name="Currency 116 2 5 4 3" xfId="19170" xr:uid="{00000000-0005-0000-0000-0000D1020000}"/>
    <cellStyle name="Currency 116 2 5 4 3 2" xfId="41705" xr:uid="{00000000-0005-0000-0000-0000D2020000}"/>
    <cellStyle name="Currency 116 2 5 4 4" xfId="24799" xr:uid="{00000000-0005-0000-0000-0000D3020000}"/>
    <cellStyle name="Currency 116 2 5 4 4 2" xfId="47325" xr:uid="{00000000-0005-0000-0000-0000D4020000}"/>
    <cellStyle name="Currency 116 2 5 4 5" xfId="30465" xr:uid="{00000000-0005-0000-0000-0000D5020000}"/>
    <cellStyle name="Currency 116 2 5 5" xfId="9796" xr:uid="{00000000-0005-0000-0000-0000D6020000}"/>
    <cellStyle name="Currency 116 2 5 5 2" xfId="32337" xr:uid="{00000000-0005-0000-0000-0000D7020000}"/>
    <cellStyle name="Currency 116 2 5 6" xfId="15426" xr:uid="{00000000-0005-0000-0000-0000D8020000}"/>
    <cellStyle name="Currency 116 2 5 6 2" xfId="37961" xr:uid="{00000000-0005-0000-0000-0000D9020000}"/>
    <cellStyle name="Currency 116 2 5 7" xfId="21055" xr:uid="{00000000-0005-0000-0000-0000DA020000}"/>
    <cellStyle name="Currency 116 2 5 7 2" xfId="43581" xr:uid="{00000000-0005-0000-0000-0000DB020000}"/>
    <cellStyle name="Currency 116 2 5 8" xfId="26721" xr:uid="{00000000-0005-0000-0000-0000DC020000}"/>
    <cellStyle name="Currency 116 2 5 9" xfId="49212" xr:uid="{00000000-0005-0000-0000-0000DD020000}"/>
    <cellStyle name="Currency 116 2 6" xfId="4648" xr:uid="{00000000-0005-0000-0000-0000DE020000}"/>
    <cellStyle name="Currency 116 2 6 2" xfId="6520" xr:uid="{00000000-0005-0000-0000-0000DF020000}"/>
    <cellStyle name="Currency 116 2 6 2 2" xfId="12136" xr:uid="{00000000-0005-0000-0000-0000E0020000}"/>
    <cellStyle name="Currency 116 2 6 2 2 2" xfId="34677" xr:uid="{00000000-0005-0000-0000-0000E1020000}"/>
    <cellStyle name="Currency 116 2 6 2 3" xfId="17766" xr:uid="{00000000-0005-0000-0000-0000E2020000}"/>
    <cellStyle name="Currency 116 2 6 2 3 2" xfId="40301" xr:uid="{00000000-0005-0000-0000-0000E3020000}"/>
    <cellStyle name="Currency 116 2 6 2 4" xfId="23395" xr:uid="{00000000-0005-0000-0000-0000E4020000}"/>
    <cellStyle name="Currency 116 2 6 2 4 2" xfId="45921" xr:uid="{00000000-0005-0000-0000-0000E5020000}"/>
    <cellStyle name="Currency 116 2 6 2 5" xfId="29061" xr:uid="{00000000-0005-0000-0000-0000E6020000}"/>
    <cellStyle name="Currency 116 2 6 3" xfId="8392" xr:uid="{00000000-0005-0000-0000-0000E7020000}"/>
    <cellStyle name="Currency 116 2 6 3 2" xfId="14008" xr:uid="{00000000-0005-0000-0000-0000E8020000}"/>
    <cellStyle name="Currency 116 2 6 3 2 2" xfId="36549" xr:uid="{00000000-0005-0000-0000-0000E9020000}"/>
    <cellStyle name="Currency 116 2 6 3 3" xfId="19638" xr:uid="{00000000-0005-0000-0000-0000EA020000}"/>
    <cellStyle name="Currency 116 2 6 3 3 2" xfId="42173" xr:uid="{00000000-0005-0000-0000-0000EB020000}"/>
    <cellStyle name="Currency 116 2 6 3 4" xfId="25267" xr:uid="{00000000-0005-0000-0000-0000EC020000}"/>
    <cellStyle name="Currency 116 2 6 3 4 2" xfId="47793" xr:uid="{00000000-0005-0000-0000-0000ED020000}"/>
    <cellStyle name="Currency 116 2 6 3 5" xfId="30933" xr:uid="{00000000-0005-0000-0000-0000EE020000}"/>
    <cellStyle name="Currency 116 2 6 4" xfId="10264" xr:uid="{00000000-0005-0000-0000-0000EF020000}"/>
    <cellStyle name="Currency 116 2 6 4 2" xfId="32805" xr:uid="{00000000-0005-0000-0000-0000F0020000}"/>
    <cellStyle name="Currency 116 2 6 5" xfId="15894" xr:uid="{00000000-0005-0000-0000-0000F1020000}"/>
    <cellStyle name="Currency 116 2 6 5 2" xfId="38429" xr:uid="{00000000-0005-0000-0000-0000F2020000}"/>
    <cellStyle name="Currency 116 2 6 6" xfId="21523" xr:uid="{00000000-0005-0000-0000-0000F3020000}"/>
    <cellStyle name="Currency 116 2 6 6 2" xfId="44049" xr:uid="{00000000-0005-0000-0000-0000F4020000}"/>
    <cellStyle name="Currency 116 2 6 7" xfId="27189" xr:uid="{00000000-0005-0000-0000-0000F5020000}"/>
    <cellStyle name="Currency 116 2 6 8" xfId="50617" xr:uid="{00000000-0005-0000-0000-0000F6020000}"/>
    <cellStyle name="Currency 116 2 7" xfId="5584" xr:uid="{00000000-0005-0000-0000-0000F7020000}"/>
    <cellStyle name="Currency 116 2 7 2" xfId="11200" xr:uid="{00000000-0005-0000-0000-0000F8020000}"/>
    <cellStyle name="Currency 116 2 7 2 2" xfId="33741" xr:uid="{00000000-0005-0000-0000-0000F9020000}"/>
    <cellStyle name="Currency 116 2 7 3" xfId="16830" xr:uid="{00000000-0005-0000-0000-0000FA020000}"/>
    <cellStyle name="Currency 116 2 7 3 2" xfId="39365" xr:uid="{00000000-0005-0000-0000-0000FB020000}"/>
    <cellStyle name="Currency 116 2 7 4" xfId="22459" xr:uid="{00000000-0005-0000-0000-0000FC020000}"/>
    <cellStyle name="Currency 116 2 7 4 2" xfId="44985" xr:uid="{00000000-0005-0000-0000-0000FD020000}"/>
    <cellStyle name="Currency 116 2 7 5" xfId="28125" xr:uid="{00000000-0005-0000-0000-0000FE020000}"/>
    <cellStyle name="Currency 116 2 8" xfId="7456" xr:uid="{00000000-0005-0000-0000-0000FF020000}"/>
    <cellStyle name="Currency 116 2 8 2" xfId="13072" xr:uid="{00000000-0005-0000-0000-000000030000}"/>
    <cellStyle name="Currency 116 2 8 2 2" xfId="35613" xr:uid="{00000000-0005-0000-0000-000001030000}"/>
    <cellStyle name="Currency 116 2 8 3" xfId="18702" xr:uid="{00000000-0005-0000-0000-000002030000}"/>
    <cellStyle name="Currency 116 2 8 3 2" xfId="41237" xr:uid="{00000000-0005-0000-0000-000003030000}"/>
    <cellStyle name="Currency 116 2 8 4" xfId="24331" xr:uid="{00000000-0005-0000-0000-000004030000}"/>
    <cellStyle name="Currency 116 2 8 4 2" xfId="46857" xr:uid="{00000000-0005-0000-0000-000005030000}"/>
    <cellStyle name="Currency 116 2 8 5" xfId="29997" xr:uid="{00000000-0005-0000-0000-000006030000}"/>
    <cellStyle name="Currency 116 2 9" xfId="9328" xr:uid="{00000000-0005-0000-0000-000007030000}"/>
    <cellStyle name="Currency 116 2 9 2" xfId="31869" xr:uid="{00000000-0005-0000-0000-000008030000}"/>
    <cellStyle name="Currency 116 3" xfId="3829" xr:uid="{00000000-0005-0000-0000-000009030000}"/>
    <cellStyle name="Currency 116 3 10" xfId="26370" xr:uid="{00000000-0005-0000-0000-00000A030000}"/>
    <cellStyle name="Currency 116 3 11" xfId="48861" xr:uid="{00000000-0005-0000-0000-00000B030000}"/>
    <cellStyle name="Currency 116 3 12" xfId="49798" xr:uid="{00000000-0005-0000-0000-00000C030000}"/>
    <cellStyle name="Currency 116 3 2" xfId="4063" xr:uid="{00000000-0005-0000-0000-00000D030000}"/>
    <cellStyle name="Currency 116 3 2 10" xfId="49095" xr:uid="{00000000-0005-0000-0000-00000E030000}"/>
    <cellStyle name="Currency 116 3 2 11" xfId="50032" xr:uid="{00000000-0005-0000-0000-00000F030000}"/>
    <cellStyle name="Currency 116 3 2 2" xfId="4531" xr:uid="{00000000-0005-0000-0000-000010030000}"/>
    <cellStyle name="Currency 116 3 2 2 10" xfId="50500" xr:uid="{00000000-0005-0000-0000-000011030000}"/>
    <cellStyle name="Currency 116 3 2 2 2" xfId="5467" xr:uid="{00000000-0005-0000-0000-000012030000}"/>
    <cellStyle name="Currency 116 3 2 2 2 2" xfId="7339" xr:uid="{00000000-0005-0000-0000-000013030000}"/>
    <cellStyle name="Currency 116 3 2 2 2 2 2" xfId="12955" xr:uid="{00000000-0005-0000-0000-000014030000}"/>
    <cellStyle name="Currency 116 3 2 2 2 2 2 2" xfId="35496" xr:uid="{00000000-0005-0000-0000-000015030000}"/>
    <cellStyle name="Currency 116 3 2 2 2 2 3" xfId="18585" xr:uid="{00000000-0005-0000-0000-000016030000}"/>
    <cellStyle name="Currency 116 3 2 2 2 2 3 2" xfId="41120" xr:uid="{00000000-0005-0000-0000-000017030000}"/>
    <cellStyle name="Currency 116 3 2 2 2 2 4" xfId="24214" xr:uid="{00000000-0005-0000-0000-000018030000}"/>
    <cellStyle name="Currency 116 3 2 2 2 2 4 2" xfId="46740" xr:uid="{00000000-0005-0000-0000-000019030000}"/>
    <cellStyle name="Currency 116 3 2 2 2 2 5" xfId="29880" xr:uid="{00000000-0005-0000-0000-00001A030000}"/>
    <cellStyle name="Currency 116 3 2 2 2 3" xfId="9211" xr:uid="{00000000-0005-0000-0000-00001B030000}"/>
    <cellStyle name="Currency 116 3 2 2 2 3 2" xfId="14827" xr:uid="{00000000-0005-0000-0000-00001C030000}"/>
    <cellStyle name="Currency 116 3 2 2 2 3 2 2" xfId="37368" xr:uid="{00000000-0005-0000-0000-00001D030000}"/>
    <cellStyle name="Currency 116 3 2 2 2 3 3" xfId="20457" xr:uid="{00000000-0005-0000-0000-00001E030000}"/>
    <cellStyle name="Currency 116 3 2 2 2 3 3 2" xfId="42992" xr:uid="{00000000-0005-0000-0000-00001F030000}"/>
    <cellStyle name="Currency 116 3 2 2 2 3 4" xfId="26086" xr:uid="{00000000-0005-0000-0000-000020030000}"/>
    <cellStyle name="Currency 116 3 2 2 2 3 4 2" xfId="48612" xr:uid="{00000000-0005-0000-0000-000021030000}"/>
    <cellStyle name="Currency 116 3 2 2 2 3 5" xfId="31752" xr:uid="{00000000-0005-0000-0000-000022030000}"/>
    <cellStyle name="Currency 116 3 2 2 2 4" xfId="11083" xr:uid="{00000000-0005-0000-0000-000023030000}"/>
    <cellStyle name="Currency 116 3 2 2 2 4 2" xfId="33624" xr:uid="{00000000-0005-0000-0000-000024030000}"/>
    <cellStyle name="Currency 116 3 2 2 2 5" xfId="16713" xr:uid="{00000000-0005-0000-0000-000025030000}"/>
    <cellStyle name="Currency 116 3 2 2 2 5 2" xfId="39248" xr:uid="{00000000-0005-0000-0000-000026030000}"/>
    <cellStyle name="Currency 116 3 2 2 2 6" xfId="22342" xr:uid="{00000000-0005-0000-0000-000027030000}"/>
    <cellStyle name="Currency 116 3 2 2 2 6 2" xfId="44868" xr:uid="{00000000-0005-0000-0000-000028030000}"/>
    <cellStyle name="Currency 116 3 2 2 2 7" xfId="28008" xr:uid="{00000000-0005-0000-0000-000029030000}"/>
    <cellStyle name="Currency 116 3 2 2 2 8" xfId="51436" xr:uid="{00000000-0005-0000-0000-00002A030000}"/>
    <cellStyle name="Currency 116 3 2 2 3" xfId="6403" xr:uid="{00000000-0005-0000-0000-00002B030000}"/>
    <cellStyle name="Currency 116 3 2 2 3 2" xfId="12019" xr:uid="{00000000-0005-0000-0000-00002C030000}"/>
    <cellStyle name="Currency 116 3 2 2 3 2 2" xfId="34560" xr:uid="{00000000-0005-0000-0000-00002D030000}"/>
    <cellStyle name="Currency 116 3 2 2 3 3" xfId="17649" xr:uid="{00000000-0005-0000-0000-00002E030000}"/>
    <cellStyle name="Currency 116 3 2 2 3 3 2" xfId="40184" xr:uid="{00000000-0005-0000-0000-00002F030000}"/>
    <cellStyle name="Currency 116 3 2 2 3 4" xfId="23278" xr:uid="{00000000-0005-0000-0000-000030030000}"/>
    <cellStyle name="Currency 116 3 2 2 3 4 2" xfId="45804" xr:uid="{00000000-0005-0000-0000-000031030000}"/>
    <cellStyle name="Currency 116 3 2 2 3 5" xfId="28944" xr:uid="{00000000-0005-0000-0000-000032030000}"/>
    <cellStyle name="Currency 116 3 2 2 4" xfId="8275" xr:uid="{00000000-0005-0000-0000-000033030000}"/>
    <cellStyle name="Currency 116 3 2 2 4 2" xfId="13891" xr:uid="{00000000-0005-0000-0000-000034030000}"/>
    <cellStyle name="Currency 116 3 2 2 4 2 2" xfId="36432" xr:uid="{00000000-0005-0000-0000-000035030000}"/>
    <cellStyle name="Currency 116 3 2 2 4 3" xfId="19521" xr:uid="{00000000-0005-0000-0000-000036030000}"/>
    <cellStyle name="Currency 116 3 2 2 4 3 2" xfId="42056" xr:uid="{00000000-0005-0000-0000-000037030000}"/>
    <cellStyle name="Currency 116 3 2 2 4 4" xfId="25150" xr:uid="{00000000-0005-0000-0000-000038030000}"/>
    <cellStyle name="Currency 116 3 2 2 4 4 2" xfId="47676" xr:uid="{00000000-0005-0000-0000-000039030000}"/>
    <cellStyle name="Currency 116 3 2 2 4 5" xfId="30816" xr:uid="{00000000-0005-0000-0000-00003A030000}"/>
    <cellStyle name="Currency 116 3 2 2 5" xfId="10147" xr:uid="{00000000-0005-0000-0000-00003B030000}"/>
    <cellStyle name="Currency 116 3 2 2 5 2" xfId="32688" xr:uid="{00000000-0005-0000-0000-00003C030000}"/>
    <cellStyle name="Currency 116 3 2 2 6" xfId="15777" xr:uid="{00000000-0005-0000-0000-00003D030000}"/>
    <cellStyle name="Currency 116 3 2 2 6 2" xfId="38312" xr:uid="{00000000-0005-0000-0000-00003E030000}"/>
    <cellStyle name="Currency 116 3 2 2 7" xfId="21406" xr:uid="{00000000-0005-0000-0000-00003F030000}"/>
    <cellStyle name="Currency 116 3 2 2 7 2" xfId="43932" xr:uid="{00000000-0005-0000-0000-000040030000}"/>
    <cellStyle name="Currency 116 3 2 2 8" xfId="27072" xr:uid="{00000000-0005-0000-0000-000041030000}"/>
    <cellStyle name="Currency 116 3 2 2 9" xfId="49563" xr:uid="{00000000-0005-0000-0000-000042030000}"/>
    <cellStyle name="Currency 116 3 2 3" xfId="4999" xr:uid="{00000000-0005-0000-0000-000043030000}"/>
    <cellStyle name="Currency 116 3 2 3 2" xfId="6871" xr:uid="{00000000-0005-0000-0000-000044030000}"/>
    <cellStyle name="Currency 116 3 2 3 2 2" xfId="12487" xr:uid="{00000000-0005-0000-0000-000045030000}"/>
    <cellStyle name="Currency 116 3 2 3 2 2 2" xfId="35028" xr:uid="{00000000-0005-0000-0000-000046030000}"/>
    <cellStyle name="Currency 116 3 2 3 2 3" xfId="18117" xr:uid="{00000000-0005-0000-0000-000047030000}"/>
    <cellStyle name="Currency 116 3 2 3 2 3 2" xfId="40652" xr:uid="{00000000-0005-0000-0000-000048030000}"/>
    <cellStyle name="Currency 116 3 2 3 2 4" xfId="23746" xr:uid="{00000000-0005-0000-0000-000049030000}"/>
    <cellStyle name="Currency 116 3 2 3 2 4 2" xfId="46272" xr:uid="{00000000-0005-0000-0000-00004A030000}"/>
    <cellStyle name="Currency 116 3 2 3 2 5" xfId="29412" xr:uid="{00000000-0005-0000-0000-00004B030000}"/>
    <cellStyle name="Currency 116 3 2 3 3" xfId="8743" xr:uid="{00000000-0005-0000-0000-00004C030000}"/>
    <cellStyle name="Currency 116 3 2 3 3 2" xfId="14359" xr:uid="{00000000-0005-0000-0000-00004D030000}"/>
    <cellStyle name="Currency 116 3 2 3 3 2 2" xfId="36900" xr:uid="{00000000-0005-0000-0000-00004E030000}"/>
    <cellStyle name="Currency 116 3 2 3 3 3" xfId="19989" xr:uid="{00000000-0005-0000-0000-00004F030000}"/>
    <cellStyle name="Currency 116 3 2 3 3 3 2" xfId="42524" xr:uid="{00000000-0005-0000-0000-000050030000}"/>
    <cellStyle name="Currency 116 3 2 3 3 4" xfId="25618" xr:uid="{00000000-0005-0000-0000-000051030000}"/>
    <cellStyle name="Currency 116 3 2 3 3 4 2" xfId="48144" xr:uid="{00000000-0005-0000-0000-000052030000}"/>
    <cellStyle name="Currency 116 3 2 3 3 5" xfId="31284" xr:uid="{00000000-0005-0000-0000-000053030000}"/>
    <cellStyle name="Currency 116 3 2 3 4" xfId="10615" xr:uid="{00000000-0005-0000-0000-000054030000}"/>
    <cellStyle name="Currency 116 3 2 3 4 2" xfId="33156" xr:uid="{00000000-0005-0000-0000-000055030000}"/>
    <cellStyle name="Currency 116 3 2 3 5" xfId="16245" xr:uid="{00000000-0005-0000-0000-000056030000}"/>
    <cellStyle name="Currency 116 3 2 3 5 2" xfId="38780" xr:uid="{00000000-0005-0000-0000-000057030000}"/>
    <cellStyle name="Currency 116 3 2 3 6" xfId="21874" xr:uid="{00000000-0005-0000-0000-000058030000}"/>
    <cellStyle name="Currency 116 3 2 3 6 2" xfId="44400" xr:uid="{00000000-0005-0000-0000-000059030000}"/>
    <cellStyle name="Currency 116 3 2 3 7" xfId="27540" xr:uid="{00000000-0005-0000-0000-00005A030000}"/>
    <cellStyle name="Currency 116 3 2 3 8" xfId="50968" xr:uid="{00000000-0005-0000-0000-00005B030000}"/>
    <cellStyle name="Currency 116 3 2 4" xfId="5935" xr:uid="{00000000-0005-0000-0000-00005C030000}"/>
    <cellStyle name="Currency 116 3 2 4 2" xfId="11551" xr:uid="{00000000-0005-0000-0000-00005D030000}"/>
    <cellStyle name="Currency 116 3 2 4 2 2" xfId="34092" xr:uid="{00000000-0005-0000-0000-00005E030000}"/>
    <cellStyle name="Currency 116 3 2 4 3" xfId="17181" xr:uid="{00000000-0005-0000-0000-00005F030000}"/>
    <cellStyle name="Currency 116 3 2 4 3 2" xfId="39716" xr:uid="{00000000-0005-0000-0000-000060030000}"/>
    <cellStyle name="Currency 116 3 2 4 4" xfId="22810" xr:uid="{00000000-0005-0000-0000-000061030000}"/>
    <cellStyle name="Currency 116 3 2 4 4 2" xfId="45336" xr:uid="{00000000-0005-0000-0000-000062030000}"/>
    <cellStyle name="Currency 116 3 2 4 5" xfId="28476" xr:uid="{00000000-0005-0000-0000-000063030000}"/>
    <cellStyle name="Currency 116 3 2 5" xfId="7807" xr:uid="{00000000-0005-0000-0000-000064030000}"/>
    <cellStyle name="Currency 116 3 2 5 2" xfId="13423" xr:uid="{00000000-0005-0000-0000-000065030000}"/>
    <cellStyle name="Currency 116 3 2 5 2 2" xfId="35964" xr:uid="{00000000-0005-0000-0000-000066030000}"/>
    <cellStyle name="Currency 116 3 2 5 3" xfId="19053" xr:uid="{00000000-0005-0000-0000-000067030000}"/>
    <cellStyle name="Currency 116 3 2 5 3 2" xfId="41588" xr:uid="{00000000-0005-0000-0000-000068030000}"/>
    <cellStyle name="Currency 116 3 2 5 4" xfId="24682" xr:uid="{00000000-0005-0000-0000-000069030000}"/>
    <cellStyle name="Currency 116 3 2 5 4 2" xfId="47208" xr:uid="{00000000-0005-0000-0000-00006A030000}"/>
    <cellStyle name="Currency 116 3 2 5 5" xfId="30348" xr:uid="{00000000-0005-0000-0000-00006B030000}"/>
    <cellStyle name="Currency 116 3 2 6" xfId="9679" xr:uid="{00000000-0005-0000-0000-00006C030000}"/>
    <cellStyle name="Currency 116 3 2 6 2" xfId="32220" xr:uid="{00000000-0005-0000-0000-00006D030000}"/>
    <cellStyle name="Currency 116 3 2 7" xfId="15309" xr:uid="{00000000-0005-0000-0000-00006E030000}"/>
    <cellStyle name="Currency 116 3 2 7 2" xfId="37844" xr:uid="{00000000-0005-0000-0000-00006F030000}"/>
    <cellStyle name="Currency 116 3 2 8" xfId="20938" xr:uid="{00000000-0005-0000-0000-000070030000}"/>
    <cellStyle name="Currency 116 3 2 8 2" xfId="43464" xr:uid="{00000000-0005-0000-0000-000071030000}"/>
    <cellStyle name="Currency 116 3 2 9" xfId="26604" xr:uid="{00000000-0005-0000-0000-000072030000}"/>
    <cellStyle name="Currency 116 3 3" xfId="4297" xr:uid="{00000000-0005-0000-0000-000073030000}"/>
    <cellStyle name="Currency 116 3 3 10" xfId="50266" xr:uid="{00000000-0005-0000-0000-000074030000}"/>
    <cellStyle name="Currency 116 3 3 2" xfId="5233" xr:uid="{00000000-0005-0000-0000-000075030000}"/>
    <cellStyle name="Currency 116 3 3 2 2" xfId="7105" xr:uid="{00000000-0005-0000-0000-000076030000}"/>
    <cellStyle name="Currency 116 3 3 2 2 2" xfId="12721" xr:uid="{00000000-0005-0000-0000-000077030000}"/>
    <cellStyle name="Currency 116 3 3 2 2 2 2" xfId="35262" xr:uid="{00000000-0005-0000-0000-000078030000}"/>
    <cellStyle name="Currency 116 3 3 2 2 3" xfId="18351" xr:uid="{00000000-0005-0000-0000-000079030000}"/>
    <cellStyle name="Currency 116 3 3 2 2 3 2" xfId="40886" xr:uid="{00000000-0005-0000-0000-00007A030000}"/>
    <cellStyle name="Currency 116 3 3 2 2 4" xfId="23980" xr:uid="{00000000-0005-0000-0000-00007B030000}"/>
    <cellStyle name="Currency 116 3 3 2 2 4 2" xfId="46506" xr:uid="{00000000-0005-0000-0000-00007C030000}"/>
    <cellStyle name="Currency 116 3 3 2 2 5" xfId="29646" xr:uid="{00000000-0005-0000-0000-00007D030000}"/>
    <cellStyle name="Currency 116 3 3 2 3" xfId="8977" xr:uid="{00000000-0005-0000-0000-00007E030000}"/>
    <cellStyle name="Currency 116 3 3 2 3 2" xfId="14593" xr:uid="{00000000-0005-0000-0000-00007F030000}"/>
    <cellStyle name="Currency 116 3 3 2 3 2 2" xfId="37134" xr:uid="{00000000-0005-0000-0000-000080030000}"/>
    <cellStyle name="Currency 116 3 3 2 3 3" xfId="20223" xr:uid="{00000000-0005-0000-0000-000081030000}"/>
    <cellStyle name="Currency 116 3 3 2 3 3 2" xfId="42758" xr:uid="{00000000-0005-0000-0000-000082030000}"/>
    <cellStyle name="Currency 116 3 3 2 3 4" xfId="25852" xr:uid="{00000000-0005-0000-0000-000083030000}"/>
    <cellStyle name="Currency 116 3 3 2 3 4 2" xfId="48378" xr:uid="{00000000-0005-0000-0000-000084030000}"/>
    <cellStyle name="Currency 116 3 3 2 3 5" xfId="31518" xr:uid="{00000000-0005-0000-0000-000085030000}"/>
    <cellStyle name="Currency 116 3 3 2 4" xfId="10849" xr:uid="{00000000-0005-0000-0000-000086030000}"/>
    <cellStyle name="Currency 116 3 3 2 4 2" xfId="33390" xr:uid="{00000000-0005-0000-0000-000087030000}"/>
    <cellStyle name="Currency 116 3 3 2 5" xfId="16479" xr:uid="{00000000-0005-0000-0000-000088030000}"/>
    <cellStyle name="Currency 116 3 3 2 5 2" xfId="39014" xr:uid="{00000000-0005-0000-0000-000089030000}"/>
    <cellStyle name="Currency 116 3 3 2 6" xfId="22108" xr:uid="{00000000-0005-0000-0000-00008A030000}"/>
    <cellStyle name="Currency 116 3 3 2 6 2" xfId="44634" xr:uid="{00000000-0005-0000-0000-00008B030000}"/>
    <cellStyle name="Currency 116 3 3 2 7" xfId="27774" xr:uid="{00000000-0005-0000-0000-00008C030000}"/>
    <cellStyle name="Currency 116 3 3 2 8" xfId="51202" xr:uid="{00000000-0005-0000-0000-00008D030000}"/>
    <cellStyle name="Currency 116 3 3 3" xfId="6169" xr:uid="{00000000-0005-0000-0000-00008E030000}"/>
    <cellStyle name="Currency 116 3 3 3 2" xfId="11785" xr:uid="{00000000-0005-0000-0000-00008F030000}"/>
    <cellStyle name="Currency 116 3 3 3 2 2" xfId="34326" xr:uid="{00000000-0005-0000-0000-000090030000}"/>
    <cellStyle name="Currency 116 3 3 3 3" xfId="17415" xr:uid="{00000000-0005-0000-0000-000091030000}"/>
    <cellStyle name="Currency 116 3 3 3 3 2" xfId="39950" xr:uid="{00000000-0005-0000-0000-000092030000}"/>
    <cellStyle name="Currency 116 3 3 3 4" xfId="23044" xr:uid="{00000000-0005-0000-0000-000093030000}"/>
    <cellStyle name="Currency 116 3 3 3 4 2" xfId="45570" xr:uid="{00000000-0005-0000-0000-000094030000}"/>
    <cellStyle name="Currency 116 3 3 3 5" xfId="28710" xr:uid="{00000000-0005-0000-0000-000095030000}"/>
    <cellStyle name="Currency 116 3 3 4" xfId="8041" xr:uid="{00000000-0005-0000-0000-000096030000}"/>
    <cellStyle name="Currency 116 3 3 4 2" xfId="13657" xr:uid="{00000000-0005-0000-0000-000097030000}"/>
    <cellStyle name="Currency 116 3 3 4 2 2" xfId="36198" xr:uid="{00000000-0005-0000-0000-000098030000}"/>
    <cellStyle name="Currency 116 3 3 4 3" xfId="19287" xr:uid="{00000000-0005-0000-0000-000099030000}"/>
    <cellStyle name="Currency 116 3 3 4 3 2" xfId="41822" xr:uid="{00000000-0005-0000-0000-00009A030000}"/>
    <cellStyle name="Currency 116 3 3 4 4" xfId="24916" xr:uid="{00000000-0005-0000-0000-00009B030000}"/>
    <cellStyle name="Currency 116 3 3 4 4 2" xfId="47442" xr:uid="{00000000-0005-0000-0000-00009C030000}"/>
    <cellStyle name="Currency 116 3 3 4 5" xfId="30582" xr:uid="{00000000-0005-0000-0000-00009D030000}"/>
    <cellStyle name="Currency 116 3 3 5" xfId="9913" xr:uid="{00000000-0005-0000-0000-00009E030000}"/>
    <cellStyle name="Currency 116 3 3 5 2" xfId="32454" xr:uid="{00000000-0005-0000-0000-00009F030000}"/>
    <cellStyle name="Currency 116 3 3 6" xfId="15543" xr:uid="{00000000-0005-0000-0000-0000A0030000}"/>
    <cellStyle name="Currency 116 3 3 6 2" xfId="38078" xr:uid="{00000000-0005-0000-0000-0000A1030000}"/>
    <cellStyle name="Currency 116 3 3 7" xfId="21172" xr:uid="{00000000-0005-0000-0000-0000A2030000}"/>
    <cellStyle name="Currency 116 3 3 7 2" xfId="43698" xr:uid="{00000000-0005-0000-0000-0000A3030000}"/>
    <cellStyle name="Currency 116 3 3 8" xfId="26838" xr:uid="{00000000-0005-0000-0000-0000A4030000}"/>
    <cellStyle name="Currency 116 3 3 9" xfId="49329" xr:uid="{00000000-0005-0000-0000-0000A5030000}"/>
    <cellStyle name="Currency 116 3 4" xfId="4765" xr:uid="{00000000-0005-0000-0000-0000A6030000}"/>
    <cellStyle name="Currency 116 3 4 2" xfId="6637" xr:uid="{00000000-0005-0000-0000-0000A7030000}"/>
    <cellStyle name="Currency 116 3 4 2 2" xfId="12253" xr:uid="{00000000-0005-0000-0000-0000A8030000}"/>
    <cellStyle name="Currency 116 3 4 2 2 2" xfId="34794" xr:uid="{00000000-0005-0000-0000-0000A9030000}"/>
    <cellStyle name="Currency 116 3 4 2 3" xfId="17883" xr:uid="{00000000-0005-0000-0000-0000AA030000}"/>
    <cellStyle name="Currency 116 3 4 2 3 2" xfId="40418" xr:uid="{00000000-0005-0000-0000-0000AB030000}"/>
    <cellStyle name="Currency 116 3 4 2 4" xfId="23512" xr:uid="{00000000-0005-0000-0000-0000AC030000}"/>
    <cellStyle name="Currency 116 3 4 2 4 2" xfId="46038" xr:uid="{00000000-0005-0000-0000-0000AD030000}"/>
    <cellStyle name="Currency 116 3 4 2 5" xfId="29178" xr:uid="{00000000-0005-0000-0000-0000AE030000}"/>
    <cellStyle name="Currency 116 3 4 3" xfId="8509" xr:uid="{00000000-0005-0000-0000-0000AF030000}"/>
    <cellStyle name="Currency 116 3 4 3 2" xfId="14125" xr:uid="{00000000-0005-0000-0000-0000B0030000}"/>
    <cellStyle name="Currency 116 3 4 3 2 2" xfId="36666" xr:uid="{00000000-0005-0000-0000-0000B1030000}"/>
    <cellStyle name="Currency 116 3 4 3 3" xfId="19755" xr:uid="{00000000-0005-0000-0000-0000B2030000}"/>
    <cellStyle name="Currency 116 3 4 3 3 2" xfId="42290" xr:uid="{00000000-0005-0000-0000-0000B3030000}"/>
    <cellStyle name="Currency 116 3 4 3 4" xfId="25384" xr:uid="{00000000-0005-0000-0000-0000B4030000}"/>
    <cellStyle name="Currency 116 3 4 3 4 2" xfId="47910" xr:uid="{00000000-0005-0000-0000-0000B5030000}"/>
    <cellStyle name="Currency 116 3 4 3 5" xfId="31050" xr:uid="{00000000-0005-0000-0000-0000B6030000}"/>
    <cellStyle name="Currency 116 3 4 4" xfId="10381" xr:uid="{00000000-0005-0000-0000-0000B7030000}"/>
    <cellStyle name="Currency 116 3 4 4 2" xfId="32922" xr:uid="{00000000-0005-0000-0000-0000B8030000}"/>
    <cellStyle name="Currency 116 3 4 5" xfId="16011" xr:uid="{00000000-0005-0000-0000-0000B9030000}"/>
    <cellStyle name="Currency 116 3 4 5 2" xfId="38546" xr:uid="{00000000-0005-0000-0000-0000BA030000}"/>
    <cellStyle name="Currency 116 3 4 6" xfId="21640" xr:uid="{00000000-0005-0000-0000-0000BB030000}"/>
    <cellStyle name="Currency 116 3 4 6 2" xfId="44166" xr:uid="{00000000-0005-0000-0000-0000BC030000}"/>
    <cellStyle name="Currency 116 3 4 7" xfId="27306" xr:uid="{00000000-0005-0000-0000-0000BD030000}"/>
    <cellStyle name="Currency 116 3 4 8" xfId="50734" xr:uid="{00000000-0005-0000-0000-0000BE030000}"/>
    <cellStyle name="Currency 116 3 5" xfId="5701" xr:uid="{00000000-0005-0000-0000-0000BF030000}"/>
    <cellStyle name="Currency 116 3 5 2" xfId="11317" xr:uid="{00000000-0005-0000-0000-0000C0030000}"/>
    <cellStyle name="Currency 116 3 5 2 2" xfId="33858" xr:uid="{00000000-0005-0000-0000-0000C1030000}"/>
    <cellStyle name="Currency 116 3 5 3" xfId="16947" xr:uid="{00000000-0005-0000-0000-0000C2030000}"/>
    <cellStyle name="Currency 116 3 5 3 2" xfId="39482" xr:uid="{00000000-0005-0000-0000-0000C3030000}"/>
    <cellStyle name="Currency 116 3 5 4" xfId="22576" xr:uid="{00000000-0005-0000-0000-0000C4030000}"/>
    <cellStyle name="Currency 116 3 5 4 2" xfId="45102" xr:uid="{00000000-0005-0000-0000-0000C5030000}"/>
    <cellStyle name="Currency 116 3 5 5" xfId="28242" xr:uid="{00000000-0005-0000-0000-0000C6030000}"/>
    <cellStyle name="Currency 116 3 6" xfId="7573" xr:uid="{00000000-0005-0000-0000-0000C7030000}"/>
    <cellStyle name="Currency 116 3 6 2" xfId="13189" xr:uid="{00000000-0005-0000-0000-0000C8030000}"/>
    <cellStyle name="Currency 116 3 6 2 2" xfId="35730" xr:uid="{00000000-0005-0000-0000-0000C9030000}"/>
    <cellStyle name="Currency 116 3 6 3" xfId="18819" xr:uid="{00000000-0005-0000-0000-0000CA030000}"/>
    <cellStyle name="Currency 116 3 6 3 2" xfId="41354" xr:uid="{00000000-0005-0000-0000-0000CB030000}"/>
    <cellStyle name="Currency 116 3 6 4" xfId="24448" xr:uid="{00000000-0005-0000-0000-0000CC030000}"/>
    <cellStyle name="Currency 116 3 6 4 2" xfId="46974" xr:uid="{00000000-0005-0000-0000-0000CD030000}"/>
    <cellStyle name="Currency 116 3 6 5" xfId="30114" xr:uid="{00000000-0005-0000-0000-0000CE030000}"/>
    <cellStyle name="Currency 116 3 7" xfId="9445" xr:uid="{00000000-0005-0000-0000-0000CF030000}"/>
    <cellStyle name="Currency 116 3 7 2" xfId="31986" xr:uid="{00000000-0005-0000-0000-0000D0030000}"/>
    <cellStyle name="Currency 116 3 8" xfId="15075" xr:uid="{00000000-0005-0000-0000-0000D1030000}"/>
    <cellStyle name="Currency 116 3 8 2" xfId="37610" xr:uid="{00000000-0005-0000-0000-0000D2030000}"/>
    <cellStyle name="Currency 116 3 9" xfId="20704" xr:uid="{00000000-0005-0000-0000-0000D3030000}"/>
    <cellStyle name="Currency 116 3 9 2" xfId="43230" xr:uid="{00000000-0005-0000-0000-0000D4030000}"/>
    <cellStyle name="Currency 116 4" xfId="3751" xr:uid="{00000000-0005-0000-0000-0000D5030000}"/>
    <cellStyle name="Currency 116 4 10" xfId="26292" xr:uid="{00000000-0005-0000-0000-0000D6030000}"/>
    <cellStyle name="Currency 116 4 11" xfId="48783" xr:uid="{00000000-0005-0000-0000-0000D7030000}"/>
    <cellStyle name="Currency 116 4 12" xfId="49720" xr:uid="{00000000-0005-0000-0000-0000D8030000}"/>
    <cellStyle name="Currency 116 4 2" xfId="3985" xr:uid="{00000000-0005-0000-0000-0000D9030000}"/>
    <cellStyle name="Currency 116 4 2 10" xfId="49017" xr:uid="{00000000-0005-0000-0000-0000DA030000}"/>
    <cellStyle name="Currency 116 4 2 11" xfId="49954" xr:uid="{00000000-0005-0000-0000-0000DB030000}"/>
    <cellStyle name="Currency 116 4 2 2" xfId="4453" xr:uid="{00000000-0005-0000-0000-0000DC030000}"/>
    <cellStyle name="Currency 116 4 2 2 10" xfId="50422" xr:uid="{00000000-0005-0000-0000-0000DD030000}"/>
    <cellStyle name="Currency 116 4 2 2 2" xfId="5389" xr:uid="{00000000-0005-0000-0000-0000DE030000}"/>
    <cellStyle name="Currency 116 4 2 2 2 2" xfId="7261" xr:uid="{00000000-0005-0000-0000-0000DF030000}"/>
    <cellStyle name="Currency 116 4 2 2 2 2 2" xfId="12877" xr:uid="{00000000-0005-0000-0000-0000E0030000}"/>
    <cellStyle name="Currency 116 4 2 2 2 2 2 2" xfId="35418" xr:uid="{00000000-0005-0000-0000-0000E1030000}"/>
    <cellStyle name="Currency 116 4 2 2 2 2 3" xfId="18507" xr:uid="{00000000-0005-0000-0000-0000E2030000}"/>
    <cellStyle name="Currency 116 4 2 2 2 2 3 2" xfId="41042" xr:uid="{00000000-0005-0000-0000-0000E3030000}"/>
    <cellStyle name="Currency 116 4 2 2 2 2 4" xfId="24136" xr:uid="{00000000-0005-0000-0000-0000E4030000}"/>
    <cellStyle name="Currency 116 4 2 2 2 2 4 2" xfId="46662" xr:uid="{00000000-0005-0000-0000-0000E5030000}"/>
    <cellStyle name="Currency 116 4 2 2 2 2 5" xfId="29802" xr:uid="{00000000-0005-0000-0000-0000E6030000}"/>
    <cellStyle name="Currency 116 4 2 2 2 3" xfId="9133" xr:uid="{00000000-0005-0000-0000-0000E7030000}"/>
    <cellStyle name="Currency 116 4 2 2 2 3 2" xfId="14749" xr:uid="{00000000-0005-0000-0000-0000E8030000}"/>
    <cellStyle name="Currency 116 4 2 2 2 3 2 2" xfId="37290" xr:uid="{00000000-0005-0000-0000-0000E9030000}"/>
    <cellStyle name="Currency 116 4 2 2 2 3 3" xfId="20379" xr:uid="{00000000-0005-0000-0000-0000EA030000}"/>
    <cellStyle name="Currency 116 4 2 2 2 3 3 2" xfId="42914" xr:uid="{00000000-0005-0000-0000-0000EB030000}"/>
    <cellStyle name="Currency 116 4 2 2 2 3 4" xfId="26008" xr:uid="{00000000-0005-0000-0000-0000EC030000}"/>
    <cellStyle name="Currency 116 4 2 2 2 3 4 2" xfId="48534" xr:uid="{00000000-0005-0000-0000-0000ED030000}"/>
    <cellStyle name="Currency 116 4 2 2 2 3 5" xfId="31674" xr:uid="{00000000-0005-0000-0000-0000EE030000}"/>
    <cellStyle name="Currency 116 4 2 2 2 4" xfId="11005" xr:uid="{00000000-0005-0000-0000-0000EF030000}"/>
    <cellStyle name="Currency 116 4 2 2 2 4 2" xfId="33546" xr:uid="{00000000-0005-0000-0000-0000F0030000}"/>
    <cellStyle name="Currency 116 4 2 2 2 5" xfId="16635" xr:uid="{00000000-0005-0000-0000-0000F1030000}"/>
    <cellStyle name="Currency 116 4 2 2 2 5 2" xfId="39170" xr:uid="{00000000-0005-0000-0000-0000F2030000}"/>
    <cellStyle name="Currency 116 4 2 2 2 6" xfId="22264" xr:uid="{00000000-0005-0000-0000-0000F3030000}"/>
    <cellStyle name="Currency 116 4 2 2 2 6 2" xfId="44790" xr:uid="{00000000-0005-0000-0000-0000F4030000}"/>
    <cellStyle name="Currency 116 4 2 2 2 7" xfId="27930" xr:uid="{00000000-0005-0000-0000-0000F5030000}"/>
    <cellStyle name="Currency 116 4 2 2 2 8" xfId="51358" xr:uid="{00000000-0005-0000-0000-0000F6030000}"/>
    <cellStyle name="Currency 116 4 2 2 3" xfId="6325" xr:uid="{00000000-0005-0000-0000-0000F7030000}"/>
    <cellStyle name="Currency 116 4 2 2 3 2" xfId="11941" xr:uid="{00000000-0005-0000-0000-0000F8030000}"/>
    <cellStyle name="Currency 116 4 2 2 3 2 2" xfId="34482" xr:uid="{00000000-0005-0000-0000-0000F9030000}"/>
    <cellStyle name="Currency 116 4 2 2 3 3" xfId="17571" xr:uid="{00000000-0005-0000-0000-0000FA030000}"/>
    <cellStyle name="Currency 116 4 2 2 3 3 2" xfId="40106" xr:uid="{00000000-0005-0000-0000-0000FB030000}"/>
    <cellStyle name="Currency 116 4 2 2 3 4" xfId="23200" xr:uid="{00000000-0005-0000-0000-0000FC030000}"/>
    <cellStyle name="Currency 116 4 2 2 3 4 2" xfId="45726" xr:uid="{00000000-0005-0000-0000-0000FD030000}"/>
    <cellStyle name="Currency 116 4 2 2 3 5" xfId="28866" xr:uid="{00000000-0005-0000-0000-0000FE030000}"/>
    <cellStyle name="Currency 116 4 2 2 4" xfId="8197" xr:uid="{00000000-0005-0000-0000-0000FF030000}"/>
    <cellStyle name="Currency 116 4 2 2 4 2" xfId="13813" xr:uid="{00000000-0005-0000-0000-000000040000}"/>
    <cellStyle name="Currency 116 4 2 2 4 2 2" xfId="36354" xr:uid="{00000000-0005-0000-0000-000001040000}"/>
    <cellStyle name="Currency 116 4 2 2 4 3" xfId="19443" xr:uid="{00000000-0005-0000-0000-000002040000}"/>
    <cellStyle name="Currency 116 4 2 2 4 3 2" xfId="41978" xr:uid="{00000000-0005-0000-0000-000003040000}"/>
    <cellStyle name="Currency 116 4 2 2 4 4" xfId="25072" xr:uid="{00000000-0005-0000-0000-000004040000}"/>
    <cellStyle name="Currency 116 4 2 2 4 4 2" xfId="47598" xr:uid="{00000000-0005-0000-0000-000005040000}"/>
    <cellStyle name="Currency 116 4 2 2 4 5" xfId="30738" xr:uid="{00000000-0005-0000-0000-000006040000}"/>
    <cellStyle name="Currency 116 4 2 2 5" xfId="10069" xr:uid="{00000000-0005-0000-0000-000007040000}"/>
    <cellStyle name="Currency 116 4 2 2 5 2" xfId="32610" xr:uid="{00000000-0005-0000-0000-000008040000}"/>
    <cellStyle name="Currency 116 4 2 2 6" xfId="15699" xr:uid="{00000000-0005-0000-0000-000009040000}"/>
    <cellStyle name="Currency 116 4 2 2 6 2" xfId="38234" xr:uid="{00000000-0005-0000-0000-00000A040000}"/>
    <cellStyle name="Currency 116 4 2 2 7" xfId="21328" xr:uid="{00000000-0005-0000-0000-00000B040000}"/>
    <cellStyle name="Currency 116 4 2 2 7 2" xfId="43854" xr:uid="{00000000-0005-0000-0000-00000C040000}"/>
    <cellStyle name="Currency 116 4 2 2 8" xfId="26994" xr:uid="{00000000-0005-0000-0000-00000D040000}"/>
    <cellStyle name="Currency 116 4 2 2 9" xfId="49485" xr:uid="{00000000-0005-0000-0000-00000E040000}"/>
    <cellStyle name="Currency 116 4 2 3" xfId="4921" xr:uid="{00000000-0005-0000-0000-00000F040000}"/>
    <cellStyle name="Currency 116 4 2 3 2" xfId="6793" xr:uid="{00000000-0005-0000-0000-000010040000}"/>
    <cellStyle name="Currency 116 4 2 3 2 2" xfId="12409" xr:uid="{00000000-0005-0000-0000-000011040000}"/>
    <cellStyle name="Currency 116 4 2 3 2 2 2" xfId="34950" xr:uid="{00000000-0005-0000-0000-000012040000}"/>
    <cellStyle name="Currency 116 4 2 3 2 3" xfId="18039" xr:uid="{00000000-0005-0000-0000-000013040000}"/>
    <cellStyle name="Currency 116 4 2 3 2 3 2" xfId="40574" xr:uid="{00000000-0005-0000-0000-000014040000}"/>
    <cellStyle name="Currency 116 4 2 3 2 4" xfId="23668" xr:uid="{00000000-0005-0000-0000-000015040000}"/>
    <cellStyle name="Currency 116 4 2 3 2 4 2" xfId="46194" xr:uid="{00000000-0005-0000-0000-000016040000}"/>
    <cellStyle name="Currency 116 4 2 3 2 5" xfId="29334" xr:uid="{00000000-0005-0000-0000-000017040000}"/>
    <cellStyle name="Currency 116 4 2 3 3" xfId="8665" xr:uid="{00000000-0005-0000-0000-000018040000}"/>
    <cellStyle name="Currency 116 4 2 3 3 2" xfId="14281" xr:uid="{00000000-0005-0000-0000-000019040000}"/>
    <cellStyle name="Currency 116 4 2 3 3 2 2" xfId="36822" xr:uid="{00000000-0005-0000-0000-00001A040000}"/>
    <cellStyle name="Currency 116 4 2 3 3 3" xfId="19911" xr:uid="{00000000-0005-0000-0000-00001B040000}"/>
    <cellStyle name="Currency 116 4 2 3 3 3 2" xfId="42446" xr:uid="{00000000-0005-0000-0000-00001C040000}"/>
    <cellStyle name="Currency 116 4 2 3 3 4" xfId="25540" xr:uid="{00000000-0005-0000-0000-00001D040000}"/>
    <cellStyle name="Currency 116 4 2 3 3 4 2" xfId="48066" xr:uid="{00000000-0005-0000-0000-00001E040000}"/>
    <cellStyle name="Currency 116 4 2 3 3 5" xfId="31206" xr:uid="{00000000-0005-0000-0000-00001F040000}"/>
    <cellStyle name="Currency 116 4 2 3 4" xfId="10537" xr:uid="{00000000-0005-0000-0000-000020040000}"/>
    <cellStyle name="Currency 116 4 2 3 4 2" xfId="33078" xr:uid="{00000000-0005-0000-0000-000021040000}"/>
    <cellStyle name="Currency 116 4 2 3 5" xfId="16167" xr:uid="{00000000-0005-0000-0000-000022040000}"/>
    <cellStyle name="Currency 116 4 2 3 5 2" xfId="38702" xr:uid="{00000000-0005-0000-0000-000023040000}"/>
    <cellStyle name="Currency 116 4 2 3 6" xfId="21796" xr:uid="{00000000-0005-0000-0000-000024040000}"/>
    <cellStyle name="Currency 116 4 2 3 6 2" xfId="44322" xr:uid="{00000000-0005-0000-0000-000025040000}"/>
    <cellStyle name="Currency 116 4 2 3 7" xfId="27462" xr:uid="{00000000-0005-0000-0000-000026040000}"/>
    <cellStyle name="Currency 116 4 2 3 8" xfId="50890" xr:uid="{00000000-0005-0000-0000-000027040000}"/>
    <cellStyle name="Currency 116 4 2 4" xfId="5857" xr:uid="{00000000-0005-0000-0000-000028040000}"/>
    <cellStyle name="Currency 116 4 2 4 2" xfId="11473" xr:uid="{00000000-0005-0000-0000-000029040000}"/>
    <cellStyle name="Currency 116 4 2 4 2 2" xfId="34014" xr:uid="{00000000-0005-0000-0000-00002A040000}"/>
    <cellStyle name="Currency 116 4 2 4 3" xfId="17103" xr:uid="{00000000-0005-0000-0000-00002B040000}"/>
    <cellStyle name="Currency 116 4 2 4 3 2" xfId="39638" xr:uid="{00000000-0005-0000-0000-00002C040000}"/>
    <cellStyle name="Currency 116 4 2 4 4" xfId="22732" xr:uid="{00000000-0005-0000-0000-00002D040000}"/>
    <cellStyle name="Currency 116 4 2 4 4 2" xfId="45258" xr:uid="{00000000-0005-0000-0000-00002E040000}"/>
    <cellStyle name="Currency 116 4 2 4 5" xfId="28398" xr:uid="{00000000-0005-0000-0000-00002F040000}"/>
    <cellStyle name="Currency 116 4 2 5" xfId="7729" xr:uid="{00000000-0005-0000-0000-000030040000}"/>
    <cellStyle name="Currency 116 4 2 5 2" xfId="13345" xr:uid="{00000000-0005-0000-0000-000031040000}"/>
    <cellStyle name="Currency 116 4 2 5 2 2" xfId="35886" xr:uid="{00000000-0005-0000-0000-000032040000}"/>
    <cellStyle name="Currency 116 4 2 5 3" xfId="18975" xr:uid="{00000000-0005-0000-0000-000033040000}"/>
    <cellStyle name="Currency 116 4 2 5 3 2" xfId="41510" xr:uid="{00000000-0005-0000-0000-000034040000}"/>
    <cellStyle name="Currency 116 4 2 5 4" xfId="24604" xr:uid="{00000000-0005-0000-0000-000035040000}"/>
    <cellStyle name="Currency 116 4 2 5 4 2" xfId="47130" xr:uid="{00000000-0005-0000-0000-000036040000}"/>
    <cellStyle name="Currency 116 4 2 5 5" xfId="30270" xr:uid="{00000000-0005-0000-0000-000037040000}"/>
    <cellStyle name="Currency 116 4 2 6" xfId="9601" xr:uid="{00000000-0005-0000-0000-000038040000}"/>
    <cellStyle name="Currency 116 4 2 6 2" xfId="32142" xr:uid="{00000000-0005-0000-0000-000039040000}"/>
    <cellStyle name="Currency 116 4 2 7" xfId="15231" xr:uid="{00000000-0005-0000-0000-00003A040000}"/>
    <cellStyle name="Currency 116 4 2 7 2" xfId="37766" xr:uid="{00000000-0005-0000-0000-00003B040000}"/>
    <cellStyle name="Currency 116 4 2 8" xfId="20860" xr:uid="{00000000-0005-0000-0000-00003C040000}"/>
    <cellStyle name="Currency 116 4 2 8 2" xfId="43386" xr:uid="{00000000-0005-0000-0000-00003D040000}"/>
    <cellStyle name="Currency 116 4 2 9" xfId="26526" xr:uid="{00000000-0005-0000-0000-00003E040000}"/>
    <cellStyle name="Currency 116 4 3" xfId="4219" xr:uid="{00000000-0005-0000-0000-00003F040000}"/>
    <cellStyle name="Currency 116 4 3 10" xfId="50188" xr:uid="{00000000-0005-0000-0000-000040040000}"/>
    <cellStyle name="Currency 116 4 3 2" xfId="5155" xr:uid="{00000000-0005-0000-0000-000041040000}"/>
    <cellStyle name="Currency 116 4 3 2 2" xfId="7027" xr:uid="{00000000-0005-0000-0000-000042040000}"/>
    <cellStyle name="Currency 116 4 3 2 2 2" xfId="12643" xr:uid="{00000000-0005-0000-0000-000043040000}"/>
    <cellStyle name="Currency 116 4 3 2 2 2 2" xfId="35184" xr:uid="{00000000-0005-0000-0000-000044040000}"/>
    <cellStyle name="Currency 116 4 3 2 2 3" xfId="18273" xr:uid="{00000000-0005-0000-0000-000045040000}"/>
    <cellStyle name="Currency 116 4 3 2 2 3 2" xfId="40808" xr:uid="{00000000-0005-0000-0000-000046040000}"/>
    <cellStyle name="Currency 116 4 3 2 2 4" xfId="23902" xr:uid="{00000000-0005-0000-0000-000047040000}"/>
    <cellStyle name="Currency 116 4 3 2 2 4 2" xfId="46428" xr:uid="{00000000-0005-0000-0000-000048040000}"/>
    <cellStyle name="Currency 116 4 3 2 2 5" xfId="29568" xr:uid="{00000000-0005-0000-0000-000049040000}"/>
    <cellStyle name="Currency 116 4 3 2 3" xfId="8899" xr:uid="{00000000-0005-0000-0000-00004A040000}"/>
    <cellStyle name="Currency 116 4 3 2 3 2" xfId="14515" xr:uid="{00000000-0005-0000-0000-00004B040000}"/>
    <cellStyle name="Currency 116 4 3 2 3 2 2" xfId="37056" xr:uid="{00000000-0005-0000-0000-00004C040000}"/>
    <cellStyle name="Currency 116 4 3 2 3 3" xfId="20145" xr:uid="{00000000-0005-0000-0000-00004D040000}"/>
    <cellStyle name="Currency 116 4 3 2 3 3 2" xfId="42680" xr:uid="{00000000-0005-0000-0000-00004E040000}"/>
    <cellStyle name="Currency 116 4 3 2 3 4" xfId="25774" xr:uid="{00000000-0005-0000-0000-00004F040000}"/>
    <cellStyle name="Currency 116 4 3 2 3 4 2" xfId="48300" xr:uid="{00000000-0005-0000-0000-000050040000}"/>
    <cellStyle name="Currency 116 4 3 2 3 5" xfId="31440" xr:uid="{00000000-0005-0000-0000-000051040000}"/>
    <cellStyle name="Currency 116 4 3 2 4" xfId="10771" xr:uid="{00000000-0005-0000-0000-000052040000}"/>
    <cellStyle name="Currency 116 4 3 2 4 2" xfId="33312" xr:uid="{00000000-0005-0000-0000-000053040000}"/>
    <cellStyle name="Currency 116 4 3 2 5" xfId="16401" xr:uid="{00000000-0005-0000-0000-000054040000}"/>
    <cellStyle name="Currency 116 4 3 2 5 2" xfId="38936" xr:uid="{00000000-0005-0000-0000-000055040000}"/>
    <cellStyle name="Currency 116 4 3 2 6" xfId="22030" xr:uid="{00000000-0005-0000-0000-000056040000}"/>
    <cellStyle name="Currency 116 4 3 2 6 2" xfId="44556" xr:uid="{00000000-0005-0000-0000-000057040000}"/>
    <cellStyle name="Currency 116 4 3 2 7" xfId="27696" xr:uid="{00000000-0005-0000-0000-000058040000}"/>
    <cellStyle name="Currency 116 4 3 2 8" xfId="51124" xr:uid="{00000000-0005-0000-0000-000059040000}"/>
    <cellStyle name="Currency 116 4 3 3" xfId="6091" xr:uid="{00000000-0005-0000-0000-00005A040000}"/>
    <cellStyle name="Currency 116 4 3 3 2" xfId="11707" xr:uid="{00000000-0005-0000-0000-00005B040000}"/>
    <cellStyle name="Currency 116 4 3 3 2 2" xfId="34248" xr:uid="{00000000-0005-0000-0000-00005C040000}"/>
    <cellStyle name="Currency 116 4 3 3 3" xfId="17337" xr:uid="{00000000-0005-0000-0000-00005D040000}"/>
    <cellStyle name="Currency 116 4 3 3 3 2" xfId="39872" xr:uid="{00000000-0005-0000-0000-00005E040000}"/>
    <cellStyle name="Currency 116 4 3 3 4" xfId="22966" xr:uid="{00000000-0005-0000-0000-00005F040000}"/>
    <cellStyle name="Currency 116 4 3 3 4 2" xfId="45492" xr:uid="{00000000-0005-0000-0000-000060040000}"/>
    <cellStyle name="Currency 116 4 3 3 5" xfId="28632" xr:uid="{00000000-0005-0000-0000-000061040000}"/>
    <cellStyle name="Currency 116 4 3 4" xfId="7963" xr:uid="{00000000-0005-0000-0000-000062040000}"/>
    <cellStyle name="Currency 116 4 3 4 2" xfId="13579" xr:uid="{00000000-0005-0000-0000-000063040000}"/>
    <cellStyle name="Currency 116 4 3 4 2 2" xfId="36120" xr:uid="{00000000-0005-0000-0000-000064040000}"/>
    <cellStyle name="Currency 116 4 3 4 3" xfId="19209" xr:uid="{00000000-0005-0000-0000-000065040000}"/>
    <cellStyle name="Currency 116 4 3 4 3 2" xfId="41744" xr:uid="{00000000-0005-0000-0000-000066040000}"/>
    <cellStyle name="Currency 116 4 3 4 4" xfId="24838" xr:uid="{00000000-0005-0000-0000-000067040000}"/>
    <cellStyle name="Currency 116 4 3 4 4 2" xfId="47364" xr:uid="{00000000-0005-0000-0000-000068040000}"/>
    <cellStyle name="Currency 116 4 3 4 5" xfId="30504" xr:uid="{00000000-0005-0000-0000-000069040000}"/>
    <cellStyle name="Currency 116 4 3 5" xfId="9835" xr:uid="{00000000-0005-0000-0000-00006A040000}"/>
    <cellStyle name="Currency 116 4 3 5 2" xfId="32376" xr:uid="{00000000-0005-0000-0000-00006B040000}"/>
    <cellStyle name="Currency 116 4 3 6" xfId="15465" xr:uid="{00000000-0005-0000-0000-00006C040000}"/>
    <cellStyle name="Currency 116 4 3 6 2" xfId="38000" xr:uid="{00000000-0005-0000-0000-00006D040000}"/>
    <cellStyle name="Currency 116 4 3 7" xfId="21094" xr:uid="{00000000-0005-0000-0000-00006E040000}"/>
    <cellStyle name="Currency 116 4 3 7 2" xfId="43620" xr:uid="{00000000-0005-0000-0000-00006F040000}"/>
    <cellStyle name="Currency 116 4 3 8" xfId="26760" xr:uid="{00000000-0005-0000-0000-000070040000}"/>
    <cellStyle name="Currency 116 4 3 9" xfId="49251" xr:uid="{00000000-0005-0000-0000-000071040000}"/>
    <cellStyle name="Currency 116 4 4" xfId="4687" xr:uid="{00000000-0005-0000-0000-000072040000}"/>
    <cellStyle name="Currency 116 4 4 2" xfId="6559" xr:uid="{00000000-0005-0000-0000-000073040000}"/>
    <cellStyle name="Currency 116 4 4 2 2" xfId="12175" xr:uid="{00000000-0005-0000-0000-000074040000}"/>
    <cellStyle name="Currency 116 4 4 2 2 2" xfId="34716" xr:uid="{00000000-0005-0000-0000-000075040000}"/>
    <cellStyle name="Currency 116 4 4 2 3" xfId="17805" xr:uid="{00000000-0005-0000-0000-000076040000}"/>
    <cellStyle name="Currency 116 4 4 2 3 2" xfId="40340" xr:uid="{00000000-0005-0000-0000-000077040000}"/>
    <cellStyle name="Currency 116 4 4 2 4" xfId="23434" xr:uid="{00000000-0005-0000-0000-000078040000}"/>
    <cellStyle name="Currency 116 4 4 2 4 2" xfId="45960" xr:uid="{00000000-0005-0000-0000-000079040000}"/>
    <cellStyle name="Currency 116 4 4 2 5" xfId="29100" xr:uid="{00000000-0005-0000-0000-00007A040000}"/>
    <cellStyle name="Currency 116 4 4 3" xfId="8431" xr:uid="{00000000-0005-0000-0000-00007B040000}"/>
    <cellStyle name="Currency 116 4 4 3 2" xfId="14047" xr:uid="{00000000-0005-0000-0000-00007C040000}"/>
    <cellStyle name="Currency 116 4 4 3 2 2" xfId="36588" xr:uid="{00000000-0005-0000-0000-00007D040000}"/>
    <cellStyle name="Currency 116 4 4 3 3" xfId="19677" xr:uid="{00000000-0005-0000-0000-00007E040000}"/>
    <cellStyle name="Currency 116 4 4 3 3 2" xfId="42212" xr:uid="{00000000-0005-0000-0000-00007F040000}"/>
    <cellStyle name="Currency 116 4 4 3 4" xfId="25306" xr:uid="{00000000-0005-0000-0000-000080040000}"/>
    <cellStyle name="Currency 116 4 4 3 4 2" xfId="47832" xr:uid="{00000000-0005-0000-0000-000081040000}"/>
    <cellStyle name="Currency 116 4 4 3 5" xfId="30972" xr:uid="{00000000-0005-0000-0000-000082040000}"/>
    <cellStyle name="Currency 116 4 4 4" xfId="10303" xr:uid="{00000000-0005-0000-0000-000083040000}"/>
    <cellStyle name="Currency 116 4 4 4 2" xfId="32844" xr:uid="{00000000-0005-0000-0000-000084040000}"/>
    <cellStyle name="Currency 116 4 4 5" xfId="15933" xr:uid="{00000000-0005-0000-0000-000085040000}"/>
    <cellStyle name="Currency 116 4 4 5 2" xfId="38468" xr:uid="{00000000-0005-0000-0000-000086040000}"/>
    <cellStyle name="Currency 116 4 4 6" xfId="21562" xr:uid="{00000000-0005-0000-0000-000087040000}"/>
    <cellStyle name="Currency 116 4 4 6 2" xfId="44088" xr:uid="{00000000-0005-0000-0000-000088040000}"/>
    <cellStyle name="Currency 116 4 4 7" xfId="27228" xr:uid="{00000000-0005-0000-0000-000089040000}"/>
    <cellStyle name="Currency 116 4 4 8" xfId="50656" xr:uid="{00000000-0005-0000-0000-00008A040000}"/>
    <cellStyle name="Currency 116 4 5" xfId="5623" xr:uid="{00000000-0005-0000-0000-00008B040000}"/>
    <cellStyle name="Currency 116 4 5 2" xfId="11239" xr:uid="{00000000-0005-0000-0000-00008C040000}"/>
    <cellStyle name="Currency 116 4 5 2 2" xfId="33780" xr:uid="{00000000-0005-0000-0000-00008D040000}"/>
    <cellStyle name="Currency 116 4 5 3" xfId="16869" xr:uid="{00000000-0005-0000-0000-00008E040000}"/>
    <cellStyle name="Currency 116 4 5 3 2" xfId="39404" xr:uid="{00000000-0005-0000-0000-00008F040000}"/>
    <cellStyle name="Currency 116 4 5 4" xfId="22498" xr:uid="{00000000-0005-0000-0000-000090040000}"/>
    <cellStyle name="Currency 116 4 5 4 2" xfId="45024" xr:uid="{00000000-0005-0000-0000-000091040000}"/>
    <cellStyle name="Currency 116 4 5 5" xfId="28164" xr:uid="{00000000-0005-0000-0000-000092040000}"/>
    <cellStyle name="Currency 116 4 6" xfId="7495" xr:uid="{00000000-0005-0000-0000-000093040000}"/>
    <cellStyle name="Currency 116 4 6 2" xfId="13111" xr:uid="{00000000-0005-0000-0000-000094040000}"/>
    <cellStyle name="Currency 116 4 6 2 2" xfId="35652" xr:uid="{00000000-0005-0000-0000-000095040000}"/>
    <cellStyle name="Currency 116 4 6 3" xfId="18741" xr:uid="{00000000-0005-0000-0000-000096040000}"/>
    <cellStyle name="Currency 116 4 6 3 2" xfId="41276" xr:uid="{00000000-0005-0000-0000-000097040000}"/>
    <cellStyle name="Currency 116 4 6 4" xfId="24370" xr:uid="{00000000-0005-0000-0000-000098040000}"/>
    <cellStyle name="Currency 116 4 6 4 2" xfId="46896" xr:uid="{00000000-0005-0000-0000-000099040000}"/>
    <cellStyle name="Currency 116 4 6 5" xfId="30036" xr:uid="{00000000-0005-0000-0000-00009A040000}"/>
    <cellStyle name="Currency 116 4 7" xfId="9367" xr:uid="{00000000-0005-0000-0000-00009B040000}"/>
    <cellStyle name="Currency 116 4 7 2" xfId="31908" xr:uid="{00000000-0005-0000-0000-00009C040000}"/>
    <cellStyle name="Currency 116 4 8" xfId="14997" xr:uid="{00000000-0005-0000-0000-00009D040000}"/>
    <cellStyle name="Currency 116 4 8 2" xfId="37532" xr:uid="{00000000-0005-0000-0000-00009E040000}"/>
    <cellStyle name="Currency 116 4 9" xfId="20626" xr:uid="{00000000-0005-0000-0000-00009F040000}"/>
    <cellStyle name="Currency 116 4 9 2" xfId="43152" xr:uid="{00000000-0005-0000-0000-0000A0040000}"/>
    <cellStyle name="Currency 116 5" xfId="3907" xr:uid="{00000000-0005-0000-0000-0000A1040000}"/>
    <cellStyle name="Currency 116 5 10" xfId="48939" xr:uid="{00000000-0005-0000-0000-0000A2040000}"/>
    <cellStyle name="Currency 116 5 11" xfId="49876" xr:uid="{00000000-0005-0000-0000-0000A3040000}"/>
    <cellStyle name="Currency 116 5 2" xfId="4375" xr:uid="{00000000-0005-0000-0000-0000A4040000}"/>
    <cellStyle name="Currency 116 5 2 10" xfId="50344" xr:uid="{00000000-0005-0000-0000-0000A5040000}"/>
    <cellStyle name="Currency 116 5 2 2" xfId="5311" xr:uid="{00000000-0005-0000-0000-0000A6040000}"/>
    <cellStyle name="Currency 116 5 2 2 2" xfId="7183" xr:uid="{00000000-0005-0000-0000-0000A7040000}"/>
    <cellStyle name="Currency 116 5 2 2 2 2" xfId="12799" xr:uid="{00000000-0005-0000-0000-0000A8040000}"/>
    <cellStyle name="Currency 116 5 2 2 2 2 2" xfId="35340" xr:uid="{00000000-0005-0000-0000-0000A9040000}"/>
    <cellStyle name="Currency 116 5 2 2 2 3" xfId="18429" xr:uid="{00000000-0005-0000-0000-0000AA040000}"/>
    <cellStyle name="Currency 116 5 2 2 2 3 2" xfId="40964" xr:uid="{00000000-0005-0000-0000-0000AB040000}"/>
    <cellStyle name="Currency 116 5 2 2 2 4" xfId="24058" xr:uid="{00000000-0005-0000-0000-0000AC040000}"/>
    <cellStyle name="Currency 116 5 2 2 2 4 2" xfId="46584" xr:uid="{00000000-0005-0000-0000-0000AD040000}"/>
    <cellStyle name="Currency 116 5 2 2 2 5" xfId="29724" xr:uid="{00000000-0005-0000-0000-0000AE040000}"/>
    <cellStyle name="Currency 116 5 2 2 3" xfId="9055" xr:uid="{00000000-0005-0000-0000-0000AF040000}"/>
    <cellStyle name="Currency 116 5 2 2 3 2" xfId="14671" xr:uid="{00000000-0005-0000-0000-0000B0040000}"/>
    <cellStyle name="Currency 116 5 2 2 3 2 2" xfId="37212" xr:uid="{00000000-0005-0000-0000-0000B1040000}"/>
    <cellStyle name="Currency 116 5 2 2 3 3" xfId="20301" xr:uid="{00000000-0005-0000-0000-0000B2040000}"/>
    <cellStyle name="Currency 116 5 2 2 3 3 2" xfId="42836" xr:uid="{00000000-0005-0000-0000-0000B3040000}"/>
    <cellStyle name="Currency 116 5 2 2 3 4" xfId="25930" xr:uid="{00000000-0005-0000-0000-0000B4040000}"/>
    <cellStyle name="Currency 116 5 2 2 3 4 2" xfId="48456" xr:uid="{00000000-0005-0000-0000-0000B5040000}"/>
    <cellStyle name="Currency 116 5 2 2 3 5" xfId="31596" xr:uid="{00000000-0005-0000-0000-0000B6040000}"/>
    <cellStyle name="Currency 116 5 2 2 4" xfId="10927" xr:uid="{00000000-0005-0000-0000-0000B7040000}"/>
    <cellStyle name="Currency 116 5 2 2 4 2" xfId="33468" xr:uid="{00000000-0005-0000-0000-0000B8040000}"/>
    <cellStyle name="Currency 116 5 2 2 5" xfId="16557" xr:uid="{00000000-0005-0000-0000-0000B9040000}"/>
    <cellStyle name="Currency 116 5 2 2 5 2" xfId="39092" xr:uid="{00000000-0005-0000-0000-0000BA040000}"/>
    <cellStyle name="Currency 116 5 2 2 6" xfId="22186" xr:uid="{00000000-0005-0000-0000-0000BB040000}"/>
    <cellStyle name="Currency 116 5 2 2 6 2" xfId="44712" xr:uid="{00000000-0005-0000-0000-0000BC040000}"/>
    <cellStyle name="Currency 116 5 2 2 7" xfId="27852" xr:uid="{00000000-0005-0000-0000-0000BD040000}"/>
    <cellStyle name="Currency 116 5 2 2 8" xfId="51280" xr:uid="{00000000-0005-0000-0000-0000BE040000}"/>
    <cellStyle name="Currency 116 5 2 3" xfId="6247" xr:uid="{00000000-0005-0000-0000-0000BF040000}"/>
    <cellStyle name="Currency 116 5 2 3 2" xfId="11863" xr:uid="{00000000-0005-0000-0000-0000C0040000}"/>
    <cellStyle name="Currency 116 5 2 3 2 2" xfId="34404" xr:uid="{00000000-0005-0000-0000-0000C1040000}"/>
    <cellStyle name="Currency 116 5 2 3 3" xfId="17493" xr:uid="{00000000-0005-0000-0000-0000C2040000}"/>
    <cellStyle name="Currency 116 5 2 3 3 2" xfId="40028" xr:uid="{00000000-0005-0000-0000-0000C3040000}"/>
    <cellStyle name="Currency 116 5 2 3 4" xfId="23122" xr:uid="{00000000-0005-0000-0000-0000C4040000}"/>
    <cellStyle name="Currency 116 5 2 3 4 2" xfId="45648" xr:uid="{00000000-0005-0000-0000-0000C5040000}"/>
    <cellStyle name="Currency 116 5 2 3 5" xfId="28788" xr:uid="{00000000-0005-0000-0000-0000C6040000}"/>
    <cellStyle name="Currency 116 5 2 4" xfId="8119" xr:uid="{00000000-0005-0000-0000-0000C7040000}"/>
    <cellStyle name="Currency 116 5 2 4 2" xfId="13735" xr:uid="{00000000-0005-0000-0000-0000C8040000}"/>
    <cellStyle name="Currency 116 5 2 4 2 2" xfId="36276" xr:uid="{00000000-0005-0000-0000-0000C9040000}"/>
    <cellStyle name="Currency 116 5 2 4 3" xfId="19365" xr:uid="{00000000-0005-0000-0000-0000CA040000}"/>
    <cellStyle name="Currency 116 5 2 4 3 2" xfId="41900" xr:uid="{00000000-0005-0000-0000-0000CB040000}"/>
    <cellStyle name="Currency 116 5 2 4 4" xfId="24994" xr:uid="{00000000-0005-0000-0000-0000CC040000}"/>
    <cellStyle name="Currency 116 5 2 4 4 2" xfId="47520" xr:uid="{00000000-0005-0000-0000-0000CD040000}"/>
    <cellStyle name="Currency 116 5 2 4 5" xfId="30660" xr:uid="{00000000-0005-0000-0000-0000CE040000}"/>
    <cellStyle name="Currency 116 5 2 5" xfId="9991" xr:uid="{00000000-0005-0000-0000-0000CF040000}"/>
    <cellStyle name="Currency 116 5 2 5 2" xfId="32532" xr:uid="{00000000-0005-0000-0000-0000D0040000}"/>
    <cellStyle name="Currency 116 5 2 6" xfId="15621" xr:uid="{00000000-0005-0000-0000-0000D1040000}"/>
    <cellStyle name="Currency 116 5 2 6 2" xfId="38156" xr:uid="{00000000-0005-0000-0000-0000D2040000}"/>
    <cellStyle name="Currency 116 5 2 7" xfId="21250" xr:uid="{00000000-0005-0000-0000-0000D3040000}"/>
    <cellStyle name="Currency 116 5 2 7 2" xfId="43776" xr:uid="{00000000-0005-0000-0000-0000D4040000}"/>
    <cellStyle name="Currency 116 5 2 8" xfId="26916" xr:uid="{00000000-0005-0000-0000-0000D5040000}"/>
    <cellStyle name="Currency 116 5 2 9" xfId="49407" xr:uid="{00000000-0005-0000-0000-0000D6040000}"/>
    <cellStyle name="Currency 116 5 3" xfId="4843" xr:uid="{00000000-0005-0000-0000-0000D7040000}"/>
    <cellStyle name="Currency 116 5 3 2" xfId="6715" xr:uid="{00000000-0005-0000-0000-0000D8040000}"/>
    <cellStyle name="Currency 116 5 3 2 2" xfId="12331" xr:uid="{00000000-0005-0000-0000-0000D9040000}"/>
    <cellStyle name="Currency 116 5 3 2 2 2" xfId="34872" xr:uid="{00000000-0005-0000-0000-0000DA040000}"/>
    <cellStyle name="Currency 116 5 3 2 3" xfId="17961" xr:uid="{00000000-0005-0000-0000-0000DB040000}"/>
    <cellStyle name="Currency 116 5 3 2 3 2" xfId="40496" xr:uid="{00000000-0005-0000-0000-0000DC040000}"/>
    <cellStyle name="Currency 116 5 3 2 4" xfId="23590" xr:uid="{00000000-0005-0000-0000-0000DD040000}"/>
    <cellStyle name="Currency 116 5 3 2 4 2" xfId="46116" xr:uid="{00000000-0005-0000-0000-0000DE040000}"/>
    <cellStyle name="Currency 116 5 3 2 5" xfId="29256" xr:uid="{00000000-0005-0000-0000-0000DF040000}"/>
    <cellStyle name="Currency 116 5 3 3" xfId="8587" xr:uid="{00000000-0005-0000-0000-0000E0040000}"/>
    <cellStyle name="Currency 116 5 3 3 2" xfId="14203" xr:uid="{00000000-0005-0000-0000-0000E1040000}"/>
    <cellStyle name="Currency 116 5 3 3 2 2" xfId="36744" xr:uid="{00000000-0005-0000-0000-0000E2040000}"/>
    <cellStyle name="Currency 116 5 3 3 3" xfId="19833" xr:uid="{00000000-0005-0000-0000-0000E3040000}"/>
    <cellStyle name="Currency 116 5 3 3 3 2" xfId="42368" xr:uid="{00000000-0005-0000-0000-0000E4040000}"/>
    <cellStyle name="Currency 116 5 3 3 4" xfId="25462" xr:uid="{00000000-0005-0000-0000-0000E5040000}"/>
    <cellStyle name="Currency 116 5 3 3 4 2" xfId="47988" xr:uid="{00000000-0005-0000-0000-0000E6040000}"/>
    <cellStyle name="Currency 116 5 3 3 5" xfId="31128" xr:uid="{00000000-0005-0000-0000-0000E7040000}"/>
    <cellStyle name="Currency 116 5 3 4" xfId="10459" xr:uid="{00000000-0005-0000-0000-0000E8040000}"/>
    <cellStyle name="Currency 116 5 3 4 2" xfId="33000" xr:uid="{00000000-0005-0000-0000-0000E9040000}"/>
    <cellStyle name="Currency 116 5 3 5" xfId="16089" xr:uid="{00000000-0005-0000-0000-0000EA040000}"/>
    <cellStyle name="Currency 116 5 3 5 2" xfId="38624" xr:uid="{00000000-0005-0000-0000-0000EB040000}"/>
    <cellStyle name="Currency 116 5 3 6" xfId="21718" xr:uid="{00000000-0005-0000-0000-0000EC040000}"/>
    <cellStyle name="Currency 116 5 3 6 2" xfId="44244" xr:uid="{00000000-0005-0000-0000-0000ED040000}"/>
    <cellStyle name="Currency 116 5 3 7" xfId="27384" xr:uid="{00000000-0005-0000-0000-0000EE040000}"/>
    <cellStyle name="Currency 116 5 3 8" xfId="50812" xr:uid="{00000000-0005-0000-0000-0000EF040000}"/>
    <cellStyle name="Currency 116 5 4" xfId="5779" xr:uid="{00000000-0005-0000-0000-0000F0040000}"/>
    <cellStyle name="Currency 116 5 4 2" xfId="11395" xr:uid="{00000000-0005-0000-0000-0000F1040000}"/>
    <cellStyle name="Currency 116 5 4 2 2" xfId="33936" xr:uid="{00000000-0005-0000-0000-0000F2040000}"/>
    <cellStyle name="Currency 116 5 4 3" xfId="17025" xr:uid="{00000000-0005-0000-0000-0000F3040000}"/>
    <cellStyle name="Currency 116 5 4 3 2" xfId="39560" xr:uid="{00000000-0005-0000-0000-0000F4040000}"/>
    <cellStyle name="Currency 116 5 4 4" xfId="22654" xr:uid="{00000000-0005-0000-0000-0000F5040000}"/>
    <cellStyle name="Currency 116 5 4 4 2" xfId="45180" xr:uid="{00000000-0005-0000-0000-0000F6040000}"/>
    <cellStyle name="Currency 116 5 4 5" xfId="28320" xr:uid="{00000000-0005-0000-0000-0000F7040000}"/>
    <cellStyle name="Currency 116 5 5" xfId="7651" xr:uid="{00000000-0005-0000-0000-0000F8040000}"/>
    <cellStyle name="Currency 116 5 5 2" xfId="13267" xr:uid="{00000000-0005-0000-0000-0000F9040000}"/>
    <cellStyle name="Currency 116 5 5 2 2" xfId="35808" xr:uid="{00000000-0005-0000-0000-0000FA040000}"/>
    <cellStyle name="Currency 116 5 5 3" xfId="18897" xr:uid="{00000000-0005-0000-0000-0000FB040000}"/>
    <cellStyle name="Currency 116 5 5 3 2" xfId="41432" xr:uid="{00000000-0005-0000-0000-0000FC040000}"/>
    <cellStyle name="Currency 116 5 5 4" xfId="24526" xr:uid="{00000000-0005-0000-0000-0000FD040000}"/>
    <cellStyle name="Currency 116 5 5 4 2" xfId="47052" xr:uid="{00000000-0005-0000-0000-0000FE040000}"/>
    <cellStyle name="Currency 116 5 5 5" xfId="30192" xr:uid="{00000000-0005-0000-0000-0000FF040000}"/>
    <cellStyle name="Currency 116 5 6" xfId="9523" xr:uid="{00000000-0005-0000-0000-000000050000}"/>
    <cellStyle name="Currency 116 5 6 2" xfId="32064" xr:uid="{00000000-0005-0000-0000-000001050000}"/>
    <cellStyle name="Currency 116 5 7" xfId="15153" xr:uid="{00000000-0005-0000-0000-000002050000}"/>
    <cellStyle name="Currency 116 5 7 2" xfId="37688" xr:uid="{00000000-0005-0000-0000-000003050000}"/>
    <cellStyle name="Currency 116 5 8" xfId="20782" xr:uid="{00000000-0005-0000-0000-000004050000}"/>
    <cellStyle name="Currency 116 5 8 2" xfId="43308" xr:uid="{00000000-0005-0000-0000-000005050000}"/>
    <cellStyle name="Currency 116 5 9" xfId="26448" xr:uid="{00000000-0005-0000-0000-000006050000}"/>
    <cellStyle name="Currency 116 6" xfId="4141" xr:uid="{00000000-0005-0000-0000-000007050000}"/>
    <cellStyle name="Currency 116 6 10" xfId="50110" xr:uid="{00000000-0005-0000-0000-000008050000}"/>
    <cellStyle name="Currency 116 6 2" xfId="5077" xr:uid="{00000000-0005-0000-0000-000009050000}"/>
    <cellStyle name="Currency 116 6 2 2" xfId="6949" xr:uid="{00000000-0005-0000-0000-00000A050000}"/>
    <cellStyle name="Currency 116 6 2 2 2" xfId="12565" xr:uid="{00000000-0005-0000-0000-00000B050000}"/>
    <cellStyle name="Currency 116 6 2 2 2 2" xfId="35106" xr:uid="{00000000-0005-0000-0000-00000C050000}"/>
    <cellStyle name="Currency 116 6 2 2 3" xfId="18195" xr:uid="{00000000-0005-0000-0000-00000D050000}"/>
    <cellStyle name="Currency 116 6 2 2 3 2" xfId="40730" xr:uid="{00000000-0005-0000-0000-00000E050000}"/>
    <cellStyle name="Currency 116 6 2 2 4" xfId="23824" xr:uid="{00000000-0005-0000-0000-00000F050000}"/>
    <cellStyle name="Currency 116 6 2 2 4 2" xfId="46350" xr:uid="{00000000-0005-0000-0000-000010050000}"/>
    <cellStyle name="Currency 116 6 2 2 5" xfId="29490" xr:uid="{00000000-0005-0000-0000-000011050000}"/>
    <cellStyle name="Currency 116 6 2 3" xfId="8821" xr:uid="{00000000-0005-0000-0000-000012050000}"/>
    <cellStyle name="Currency 116 6 2 3 2" xfId="14437" xr:uid="{00000000-0005-0000-0000-000013050000}"/>
    <cellStyle name="Currency 116 6 2 3 2 2" xfId="36978" xr:uid="{00000000-0005-0000-0000-000014050000}"/>
    <cellStyle name="Currency 116 6 2 3 3" xfId="20067" xr:uid="{00000000-0005-0000-0000-000015050000}"/>
    <cellStyle name="Currency 116 6 2 3 3 2" xfId="42602" xr:uid="{00000000-0005-0000-0000-000016050000}"/>
    <cellStyle name="Currency 116 6 2 3 4" xfId="25696" xr:uid="{00000000-0005-0000-0000-000017050000}"/>
    <cellStyle name="Currency 116 6 2 3 4 2" xfId="48222" xr:uid="{00000000-0005-0000-0000-000018050000}"/>
    <cellStyle name="Currency 116 6 2 3 5" xfId="31362" xr:uid="{00000000-0005-0000-0000-000019050000}"/>
    <cellStyle name="Currency 116 6 2 4" xfId="10693" xr:uid="{00000000-0005-0000-0000-00001A050000}"/>
    <cellStyle name="Currency 116 6 2 4 2" xfId="33234" xr:uid="{00000000-0005-0000-0000-00001B050000}"/>
    <cellStyle name="Currency 116 6 2 5" xfId="16323" xr:uid="{00000000-0005-0000-0000-00001C050000}"/>
    <cellStyle name="Currency 116 6 2 5 2" xfId="38858" xr:uid="{00000000-0005-0000-0000-00001D050000}"/>
    <cellStyle name="Currency 116 6 2 6" xfId="21952" xr:uid="{00000000-0005-0000-0000-00001E050000}"/>
    <cellStyle name="Currency 116 6 2 6 2" xfId="44478" xr:uid="{00000000-0005-0000-0000-00001F050000}"/>
    <cellStyle name="Currency 116 6 2 7" xfId="27618" xr:uid="{00000000-0005-0000-0000-000020050000}"/>
    <cellStyle name="Currency 116 6 2 8" xfId="51046" xr:uid="{00000000-0005-0000-0000-000021050000}"/>
    <cellStyle name="Currency 116 6 3" xfId="6013" xr:uid="{00000000-0005-0000-0000-000022050000}"/>
    <cellStyle name="Currency 116 6 3 2" xfId="11629" xr:uid="{00000000-0005-0000-0000-000023050000}"/>
    <cellStyle name="Currency 116 6 3 2 2" xfId="34170" xr:uid="{00000000-0005-0000-0000-000024050000}"/>
    <cellStyle name="Currency 116 6 3 3" xfId="17259" xr:uid="{00000000-0005-0000-0000-000025050000}"/>
    <cellStyle name="Currency 116 6 3 3 2" xfId="39794" xr:uid="{00000000-0005-0000-0000-000026050000}"/>
    <cellStyle name="Currency 116 6 3 4" xfId="22888" xr:uid="{00000000-0005-0000-0000-000027050000}"/>
    <cellStyle name="Currency 116 6 3 4 2" xfId="45414" xr:uid="{00000000-0005-0000-0000-000028050000}"/>
    <cellStyle name="Currency 116 6 3 5" xfId="28554" xr:uid="{00000000-0005-0000-0000-000029050000}"/>
    <cellStyle name="Currency 116 6 4" xfId="7885" xr:uid="{00000000-0005-0000-0000-00002A050000}"/>
    <cellStyle name="Currency 116 6 4 2" xfId="13501" xr:uid="{00000000-0005-0000-0000-00002B050000}"/>
    <cellStyle name="Currency 116 6 4 2 2" xfId="36042" xr:uid="{00000000-0005-0000-0000-00002C050000}"/>
    <cellStyle name="Currency 116 6 4 3" xfId="19131" xr:uid="{00000000-0005-0000-0000-00002D050000}"/>
    <cellStyle name="Currency 116 6 4 3 2" xfId="41666" xr:uid="{00000000-0005-0000-0000-00002E050000}"/>
    <cellStyle name="Currency 116 6 4 4" xfId="24760" xr:uid="{00000000-0005-0000-0000-00002F050000}"/>
    <cellStyle name="Currency 116 6 4 4 2" xfId="47286" xr:uid="{00000000-0005-0000-0000-000030050000}"/>
    <cellStyle name="Currency 116 6 4 5" xfId="30426" xr:uid="{00000000-0005-0000-0000-000031050000}"/>
    <cellStyle name="Currency 116 6 5" xfId="9757" xr:uid="{00000000-0005-0000-0000-000032050000}"/>
    <cellStyle name="Currency 116 6 5 2" xfId="32298" xr:uid="{00000000-0005-0000-0000-000033050000}"/>
    <cellStyle name="Currency 116 6 6" xfId="15387" xr:uid="{00000000-0005-0000-0000-000034050000}"/>
    <cellStyle name="Currency 116 6 6 2" xfId="37922" xr:uid="{00000000-0005-0000-0000-000035050000}"/>
    <cellStyle name="Currency 116 6 7" xfId="21016" xr:uid="{00000000-0005-0000-0000-000036050000}"/>
    <cellStyle name="Currency 116 6 7 2" xfId="43542" xr:uid="{00000000-0005-0000-0000-000037050000}"/>
    <cellStyle name="Currency 116 6 8" xfId="26682" xr:uid="{00000000-0005-0000-0000-000038050000}"/>
    <cellStyle name="Currency 116 6 9" xfId="49173" xr:uid="{00000000-0005-0000-0000-000039050000}"/>
    <cellStyle name="Currency 116 7" xfId="4609" xr:uid="{00000000-0005-0000-0000-00003A050000}"/>
    <cellStyle name="Currency 116 7 2" xfId="6481" xr:uid="{00000000-0005-0000-0000-00003B050000}"/>
    <cellStyle name="Currency 116 7 2 2" xfId="12097" xr:uid="{00000000-0005-0000-0000-00003C050000}"/>
    <cellStyle name="Currency 116 7 2 2 2" xfId="34638" xr:uid="{00000000-0005-0000-0000-00003D050000}"/>
    <cellStyle name="Currency 116 7 2 3" xfId="17727" xr:uid="{00000000-0005-0000-0000-00003E050000}"/>
    <cellStyle name="Currency 116 7 2 3 2" xfId="40262" xr:uid="{00000000-0005-0000-0000-00003F050000}"/>
    <cellStyle name="Currency 116 7 2 4" xfId="23356" xr:uid="{00000000-0005-0000-0000-000040050000}"/>
    <cellStyle name="Currency 116 7 2 4 2" xfId="45882" xr:uid="{00000000-0005-0000-0000-000041050000}"/>
    <cellStyle name="Currency 116 7 2 5" xfId="29022" xr:uid="{00000000-0005-0000-0000-000042050000}"/>
    <cellStyle name="Currency 116 7 3" xfId="8353" xr:uid="{00000000-0005-0000-0000-000043050000}"/>
    <cellStyle name="Currency 116 7 3 2" xfId="13969" xr:uid="{00000000-0005-0000-0000-000044050000}"/>
    <cellStyle name="Currency 116 7 3 2 2" xfId="36510" xr:uid="{00000000-0005-0000-0000-000045050000}"/>
    <cellStyle name="Currency 116 7 3 3" xfId="19599" xr:uid="{00000000-0005-0000-0000-000046050000}"/>
    <cellStyle name="Currency 116 7 3 3 2" xfId="42134" xr:uid="{00000000-0005-0000-0000-000047050000}"/>
    <cellStyle name="Currency 116 7 3 4" xfId="25228" xr:uid="{00000000-0005-0000-0000-000048050000}"/>
    <cellStyle name="Currency 116 7 3 4 2" xfId="47754" xr:uid="{00000000-0005-0000-0000-000049050000}"/>
    <cellStyle name="Currency 116 7 3 5" xfId="30894" xr:uid="{00000000-0005-0000-0000-00004A050000}"/>
    <cellStyle name="Currency 116 7 4" xfId="10225" xr:uid="{00000000-0005-0000-0000-00004B050000}"/>
    <cellStyle name="Currency 116 7 4 2" xfId="32766" xr:uid="{00000000-0005-0000-0000-00004C050000}"/>
    <cellStyle name="Currency 116 7 5" xfId="15855" xr:uid="{00000000-0005-0000-0000-00004D050000}"/>
    <cellStyle name="Currency 116 7 5 2" xfId="38390" xr:uid="{00000000-0005-0000-0000-00004E050000}"/>
    <cellStyle name="Currency 116 7 6" xfId="21484" xr:uid="{00000000-0005-0000-0000-00004F050000}"/>
    <cellStyle name="Currency 116 7 6 2" xfId="44010" xr:uid="{00000000-0005-0000-0000-000050050000}"/>
    <cellStyle name="Currency 116 7 7" xfId="27150" xr:uid="{00000000-0005-0000-0000-000051050000}"/>
    <cellStyle name="Currency 116 7 8" xfId="50578" xr:uid="{00000000-0005-0000-0000-000052050000}"/>
    <cellStyle name="Currency 116 8" xfId="5545" xr:uid="{00000000-0005-0000-0000-000053050000}"/>
    <cellStyle name="Currency 116 8 2" xfId="11161" xr:uid="{00000000-0005-0000-0000-000054050000}"/>
    <cellStyle name="Currency 116 8 2 2" xfId="33702" xr:uid="{00000000-0005-0000-0000-000055050000}"/>
    <cellStyle name="Currency 116 8 3" xfId="16791" xr:uid="{00000000-0005-0000-0000-000056050000}"/>
    <cellStyle name="Currency 116 8 3 2" xfId="39326" xr:uid="{00000000-0005-0000-0000-000057050000}"/>
    <cellStyle name="Currency 116 8 4" xfId="22420" xr:uid="{00000000-0005-0000-0000-000058050000}"/>
    <cellStyle name="Currency 116 8 4 2" xfId="44946" xr:uid="{00000000-0005-0000-0000-000059050000}"/>
    <cellStyle name="Currency 116 8 5" xfId="28086" xr:uid="{00000000-0005-0000-0000-00005A050000}"/>
    <cellStyle name="Currency 116 9" xfId="7417" xr:uid="{00000000-0005-0000-0000-00005B050000}"/>
    <cellStyle name="Currency 116 9 2" xfId="13033" xr:uid="{00000000-0005-0000-0000-00005C050000}"/>
    <cellStyle name="Currency 116 9 2 2" xfId="35574" xr:uid="{00000000-0005-0000-0000-00005D050000}"/>
    <cellStyle name="Currency 116 9 3" xfId="18663" xr:uid="{00000000-0005-0000-0000-00005E050000}"/>
    <cellStyle name="Currency 116 9 3 2" xfId="41198" xr:uid="{00000000-0005-0000-0000-00005F050000}"/>
    <cellStyle name="Currency 116 9 4" xfId="24292" xr:uid="{00000000-0005-0000-0000-000060050000}"/>
    <cellStyle name="Currency 116 9 4 2" xfId="46818" xr:uid="{00000000-0005-0000-0000-000061050000}"/>
    <cellStyle name="Currency 116 9 5" xfId="29958" xr:uid="{00000000-0005-0000-0000-000062050000}"/>
    <cellStyle name="Currency 117" xfId="3680" xr:uid="{00000000-0005-0000-0000-000063050000}"/>
    <cellStyle name="Currency 117 10" xfId="9318" xr:uid="{00000000-0005-0000-0000-000064050000}"/>
    <cellStyle name="Currency 117 10 2" xfId="31859" xr:uid="{00000000-0005-0000-0000-000065050000}"/>
    <cellStyle name="Currency 117 11" xfId="14948" xr:uid="{00000000-0005-0000-0000-000066050000}"/>
    <cellStyle name="Currency 117 11 2" xfId="37483" xr:uid="{00000000-0005-0000-0000-000067050000}"/>
    <cellStyle name="Currency 117 12" xfId="20577" xr:uid="{00000000-0005-0000-0000-000068050000}"/>
    <cellStyle name="Currency 117 12 2" xfId="43103" xr:uid="{00000000-0005-0000-0000-000069050000}"/>
    <cellStyle name="Currency 117 13" xfId="26243" xr:uid="{00000000-0005-0000-0000-00006A050000}"/>
    <cellStyle name="Currency 117 14" xfId="48734" xr:uid="{00000000-0005-0000-0000-00006B050000}"/>
    <cellStyle name="Currency 117 15" xfId="49671" xr:uid="{00000000-0005-0000-0000-00006C050000}"/>
    <cellStyle name="Currency 117 2" xfId="3739" xr:uid="{00000000-0005-0000-0000-00006D050000}"/>
    <cellStyle name="Currency 117 2 10" xfId="14987" xr:uid="{00000000-0005-0000-0000-00006E050000}"/>
    <cellStyle name="Currency 117 2 10 2" xfId="37522" xr:uid="{00000000-0005-0000-0000-00006F050000}"/>
    <cellStyle name="Currency 117 2 11" xfId="20616" xr:uid="{00000000-0005-0000-0000-000070050000}"/>
    <cellStyle name="Currency 117 2 11 2" xfId="43142" xr:uid="{00000000-0005-0000-0000-000071050000}"/>
    <cellStyle name="Currency 117 2 12" xfId="26282" xr:uid="{00000000-0005-0000-0000-000072050000}"/>
    <cellStyle name="Currency 117 2 13" xfId="48773" xr:uid="{00000000-0005-0000-0000-000073050000}"/>
    <cellStyle name="Currency 117 2 14" xfId="49710" xr:uid="{00000000-0005-0000-0000-000074050000}"/>
    <cellStyle name="Currency 117 2 2" xfId="3897" xr:uid="{00000000-0005-0000-0000-000075050000}"/>
    <cellStyle name="Currency 117 2 2 10" xfId="26438" xr:uid="{00000000-0005-0000-0000-000076050000}"/>
    <cellStyle name="Currency 117 2 2 11" xfId="48929" xr:uid="{00000000-0005-0000-0000-000077050000}"/>
    <cellStyle name="Currency 117 2 2 12" xfId="49866" xr:uid="{00000000-0005-0000-0000-000078050000}"/>
    <cellStyle name="Currency 117 2 2 2" xfId="4131" xr:uid="{00000000-0005-0000-0000-000079050000}"/>
    <cellStyle name="Currency 117 2 2 2 10" xfId="49163" xr:uid="{00000000-0005-0000-0000-00007A050000}"/>
    <cellStyle name="Currency 117 2 2 2 11" xfId="50100" xr:uid="{00000000-0005-0000-0000-00007B050000}"/>
    <cellStyle name="Currency 117 2 2 2 2" xfId="4599" xr:uid="{00000000-0005-0000-0000-00007C050000}"/>
    <cellStyle name="Currency 117 2 2 2 2 10" xfId="50568" xr:uid="{00000000-0005-0000-0000-00007D050000}"/>
    <cellStyle name="Currency 117 2 2 2 2 2" xfId="5535" xr:uid="{00000000-0005-0000-0000-00007E050000}"/>
    <cellStyle name="Currency 117 2 2 2 2 2 2" xfId="7407" xr:uid="{00000000-0005-0000-0000-00007F050000}"/>
    <cellStyle name="Currency 117 2 2 2 2 2 2 2" xfId="13023" xr:uid="{00000000-0005-0000-0000-000080050000}"/>
    <cellStyle name="Currency 117 2 2 2 2 2 2 2 2" xfId="35564" xr:uid="{00000000-0005-0000-0000-000081050000}"/>
    <cellStyle name="Currency 117 2 2 2 2 2 2 3" xfId="18653" xr:uid="{00000000-0005-0000-0000-000082050000}"/>
    <cellStyle name="Currency 117 2 2 2 2 2 2 3 2" xfId="41188" xr:uid="{00000000-0005-0000-0000-000083050000}"/>
    <cellStyle name="Currency 117 2 2 2 2 2 2 4" xfId="24282" xr:uid="{00000000-0005-0000-0000-000084050000}"/>
    <cellStyle name="Currency 117 2 2 2 2 2 2 4 2" xfId="46808" xr:uid="{00000000-0005-0000-0000-000085050000}"/>
    <cellStyle name="Currency 117 2 2 2 2 2 2 5" xfId="29948" xr:uid="{00000000-0005-0000-0000-000086050000}"/>
    <cellStyle name="Currency 117 2 2 2 2 2 3" xfId="9279" xr:uid="{00000000-0005-0000-0000-000087050000}"/>
    <cellStyle name="Currency 117 2 2 2 2 2 3 2" xfId="14895" xr:uid="{00000000-0005-0000-0000-000088050000}"/>
    <cellStyle name="Currency 117 2 2 2 2 2 3 2 2" xfId="37436" xr:uid="{00000000-0005-0000-0000-000089050000}"/>
    <cellStyle name="Currency 117 2 2 2 2 2 3 3" xfId="20525" xr:uid="{00000000-0005-0000-0000-00008A050000}"/>
    <cellStyle name="Currency 117 2 2 2 2 2 3 3 2" xfId="43060" xr:uid="{00000000-0005-0000-0000-00008B050000}"/>
    <cellStyle name="Currency 117 2 2 2 2 2 3 4" xfId="26154" xr:uid="{00000000-0005-0000-0000-00008C050000}"/>
    <cellStyle name="Currency 117 2 2 2 2 2 3 4 2" xfId="48680" xr:uid="{00000000-0005-0000-0000-00008D050000}"/>
    <cellStyle name="Currency 117 2 2 2 2 2 3 5" xfId="31820" xr:uid="{00000000-0005-0000-0000-00008E050000}"/>
    <cellStyle name="Currency 117 2 2 2 2 2 4" xfId="11151" xr:uid="{00000000-0005-0000-0000-00008F050000}"/>
    <cellStyle name="Currency 117 2 2 2 2 2 4 2" xfId="33692" xr:uid="{00000000-0005-0000-0000-000090050000}"/>
    <cellStyle name="Currency 117 2 2 2 2 2 5" xfId="16781" xr:uid="{00000000-0005-0000-0000-000091050000}"/>
    <cellStyle name="Currency 117 2 2 2 2 2 5 2" xfId="39316" xr:uid="{00000000-0005-0000-0000-000092050000}"/>
    <cellStyle name="Currency 117 2 2 2 2 2 6" xfId="22410" xr:uid="{00000000-0005-0000-0000-000093050000}"/>
    <cellStyle name="Currency 117 2 2 2 2 2 6 2" xfId="44936" xr:uid="{00000000-0005-0000-0000-000094050000}"/>
    <cellStyle name="Currency 117 2 2 2 2 2 7" xfId="28076" xr:uid="{00000000-0005-0000-0000-000095050000}"/>
    <cellStyle name="Currency 117 2 2 2 2 2 8" xfId="51504" xr:uid="{00000000-0005-0000-0000-000096050000}"/>
    <cellStyle name="Currency 117 2 2 2 2 3" xfId="6471" xr:uid="{00000000-0005-0000-0000-000097050000}"/>
    <cellStyle name="Currency 117 2 2 2 2 3 2" xfId="12087" xr:uid="{00000000-0005-0000-0000-000098050000}"/>
    <cellStyle name="Currency 117 2 2 2 2 3 2 2" xfId="34628" xr:uid="{00000000-0005-0000-0000-000099050000}"/>
    <cellStyle name="Currency 117 2 2 2 2 3 3" xfId="17717" xr:uid="{00000000-0005-0000-0000-00009A050000}"/>
    <cellStyle name="Currency 117 2 2 2 2 3 3 2" xfId="40252" xr:uid="{00000000-0005-0000-0000-00009B050000}"/>
    <cellStyle name="Currency 117 2 2 2 2 3 4" xfId="23346" xr:uid="{00000000-0005-0000-0000-00009C050000}"/>
    <cellStyle name="Currency 117 2 2 2 2 3 4 2" xfId="45872" xr:uid="{00000000-0005-0000-0000-00009D050000}"/>
    <cellStyle name="Currency 117 2 2 2 2 3 5" xfId="29012" xr:uid="{00000000-0005-0000-0000-00009E050000}"/>
    <cellStyle name="Currency 117 2 2 2 2 4" xfId="8343" xr:uid="{00000000-0005-0000-0000-00009F050000}"/>
    <cellStyle name="Currency 117 2 2 2 2 4 2" xfId="13959" xr:uid="{00000000-0005-0000-0000-0000A0050000}"/>
    <cellStyle name="Currency 117 2 2 2 2 4 2 2" xfId="36500" xr:uid="{00000000-0005-0000-0000-0000A1050000}"/>
    <cellStyle name="Currency 117 2 2 2 2 4 3" xfId="19589" xr:uid="{00000000-0005-0000-0000-0000A2050000}"/>
    <cellStyle name="Currency 117 2 2 2 2 4 3 2" xfId="42124" xr:uid="{00000000-0005-0000-0000-0000A3050000}"/>
    <cellStyle name="Currency 117 2 2 2 2 4 4" xfId="25218" xr:uid="{00000000-0005-0000-0000-0000A4050000}"/>
    <cellStyle name="Currency 117 2 2 2 2 4 4 2" xfId="47744" xr:uid="{00000000-0005-0000-0000-0000A5050000}"/>
    <cellStyle name="Currency 117 2 2 2 2 4 5" xfId="30884" xr:uid="{00000000-0005-0000-0000-0000A6050000}"/>
    <cellStyle name="Currency 117 2 2 2 2 5" xfId="10215" xr:uid="{00000000-0005-0000-0000-0000A7050000}"/>
    <cellStyle name="Currency 117 2 2 2 2 5 2" xfId="32756" xr:uid="{00000000-0005-0000-0000-0000A8050000}"/>
    <cellStyle name="Currency 117 2 2 2 2 6" xfId="15845" xr:uid="{00000000-0005-0000-0000-0000A9050000}"/>
    <cellStyle name="Currency 117 2 2 2 2 6 2" xfId="38380" xr:uid="{00000000-0005-0000-0000-0000AA050000}"/>
    <cellStyle name="Currency 117 2 2 2 2 7" xfId="21474" xr:uid="{00000000-0005-0000-0000-0000AB050000}"/>
    <cellStyle name="Currency 117 2 2 2 2 7 2" xfId="44000" xr:uid="{00000000-0005-0000-0000-0000AC050000}"/>
    <cellStyle name="Currency 117 2 2 2 2 8" xfId="27140" xr:uid="{00000000-0005-0000-0000-0000AD050000}"/>
    <cellStyle name="Currency 117 2 2 2 2 9" xfId="49631" xr:uid="{00000000-0005-0000-0000-0000AE050000}"/>
    <cellStyle name="Currency 117 2 2 2 3" xfId="5067" xr:uid="{00000000-0005-0000-0000-0000AF050000}"/>
    <cellStyle name="Currency 117 2 2 2 3 2" xfId="6939" xr:uid="{00000000-0005-0000-0000-0000B0050000}"/>
    <cellStyle name="Currency 117 2 2 2 3 2 2" xfId="12555" xr:uid="{00000000-0005-0000-0000-0000B1050000}"/>
    <cellStyle name="Currency 117 2 2 2 3 2 2 2" xfId="35096" xr:uid="{00000000-0005-0000-0000-0000B2050000}"/>
    <cellStyle name="Currency 117 2 2 2 3 2 3" xfId="18185" xr:uid="{00000000-0005-0000-0000-0000B3050000}"/>
    <cellStyle name="Currency 117 2 2 2 3 2 3 2" xfId="40720" xr:uid="{00000000-0005-0000-0000-0000B4050000}"/>
    <cellStyle name="Currency 117 2 2 2 3 2 4" xfId="23814" xr:uid="{00000000-0005-0000-0000-0000B5050000}"/>
    <cellStyle name="Currency 117 2 2 2 3 2 4 2" xfId="46340" xr:uid="{00000000-0005-0000-0000-0000B6050000}"/>
    <cellStyle name="Currency 117 2 2 2 3 2 5" xfId="29480" xr:uid="{00000000-0005-0000-0000-0000B7050000}"/>
    <cellStyle name="Currency 117 2 2 2 3 3" xfId="8811" xr:uid="{00000000-0005-0000-0000-0000B8050000}"/>
    <cellStyle name="Currency 117 2 2 2 3 3 2" xfId="14427" xr:uid="{00000000-0005-0000-0000-0000B9050000}"/>
    <cellStyle name="Currency 117 2 2 2 3 3 2 2" xfId="36968" xr:uid="{00000000-0005-0000-0000-0000BA050000}"/>
    <cellStyle name="Currency 117 2 2 2 3 3 3" xfId="20057" xr:uid="{00000000-0005-0000-0000-0000BB050000}"/>
    <cellStyle name="Currency 117 2 2 2 3 3 3 2" xfId="42592" xr:uid="{00000000-0005-0000-0000-0000BC050000}"/>
    <cellStyle name="Currency 117 2 2 2 3 3 4" xfId="25686" xr:uid="{00000000-0005-0000-0000-0000BD050000}"/>
    <cellStyle name="Currency 117 2 2 2 3 3 4 2" xfId="48212" xr:uid="{00000000-0005-0000-0000-0000BE050000}"/>
    <cellStyle name="Currency 117 2 2 2 3 3 5" xfId="31352" xr:uid="{00000000-0005-0000-0000-0000BF050000}"/>
    <cellStyle name="Currency 117 2 2 2 3 4" xfId="10683" xr:uid="{00000000-0005-0000-0000-0000C0050000}"/>
    <cellStyle name="Currency 117 2 2 2 3 4 2" xfId="33224" xr:uid="{00000000-0005-0000-0000-0000C1050000}"/>
    <cellStyle name="Currency 117 2 2 2 3 5" xfId="16313" xr:uid="{00000000-0005-0000-0000-0000C2050000}"/>
    <cellStyle name="Currency 117 2 2 2 3 5 2" xfId="38848" xr:uid="{00000000-0005-0000-0000-0000C3050000}"/>
    <cellStyle name="Currency 117 2 2 2 3 6" xfId="21942" xr:uid="{00000000-0005-0000-0000-0000C4050000}"/>
    <cellStyle name="Currency 117 2 2 2 3 6 2" xfId="44468" xr:uid="{00000000-0005-0000-0000-0000C5050000}"/>
    <cellStyle name="Currency 117 2 2 2 3 7" xfId="27608" xr:uid="{00000000-0005-0000-0000-0000C6050000}"/>
    <cellStyle name="Currency 117 2 2 2 3 8" xfId="51036" xr:uid="{00000000-0005-0000-0000-0000C7050000}"/>
    <cellStyle name="Currency 117 2 2 2 4" xfId="6003" xr:uid="{00000000-0005-0000-0000-0000C8050000}"/>
    <cellStyle name="Currency 117 2 2 2 4 2" xfId="11619" xr:uid="{00000000-0005-0000-0000-0000C9050000}"/>
    <cellStyle name="Currency 117 2 2 2 4 2 2" xfId="34160" xr:uid="{00000000-0005-0000-0000-0000CA050000}"/>
    <cellStyle name="Currency 117 2 2 2 4 3" xfId="17249" xr:uid="{00000000-0005-0000-0000-0000CB050000}"/>
    <cellStyle name="Currency 117 2 2 2 4 3 2" xfId="39784" xr:uid="{00000000-0005-0000-0000-0000CC050000}"/>
    <cellStyle name="Currency 117 2 2 2 4 4" xfId="22878" xr:uid="{00000000-0005-0000-0000-0000CD050000}"/>
    <cellStyle name="Currency 117 2 2 2 4 4 2" xfId="45404" xr:uid="{00000000-0005-0000-0000-0000CE050000}"/>
    <cellStyle name="Currency 117 2 2 2 4 5" xfId="28544" xr:uid="{00000000-0005-0000-0000-0000CF050000}"/>
    <cellStyle name="Currency 117 2 2 2 5" xfId="7875" xr:uid="{00000000-0005-0000-0000-0000D0050000}"/>
    <cellStyle name="Currency 117 2 2 2 5 2" xfId="13491" xr:uid="{00000000-0005-0000-0000-0000D1050000}"/>
    <cellStyle name="Currency 117 2 2 2 5 2 2" xfId="36032" xr:uid="{00000000-0005-0000-0000-0000D2050000}"/>
    <cellStyle name="Currency 117 2 2 2 5 3" xfId="19121" xr:uid="{00000000-0005-0000-0000-0000D3050000}"/>
    <cellStyle name="Currency 117 2 2 2 5 3 2" xfId="41656" xr:uid="{00000000-0005-0000-0000-0000D4050000}"/>
    <cellStyle name="Currency 117 2 2 2 5 4" xfId="24750" xr:uid="{00000000-0005-0000-0000-0000D5050000}"/>
    <cellStyle name="Currency 117 2 2 2 5 4 2" xfId="47276" xr:uid="{00000000-0005-0000-0000-0000D6050000}"/>
    <cellStyle name="Currency 117 2 2 2 5 5" xfId="30416" xr:uid="{00000000-0005-0000-0000-0000D7050000}"/>
    <cellStyle name="Currency 117 2 2 2 6" xfId="9747" xr:uid="{00000000-0005-0000-0000-0000D8050000}"/>
    <cellStyle name="Currency 117 2 2 2 6 2" xfId="32288" xr:uid="{00000000-0005-0000-0000-0000D9050000}"/>
    <cellStyle name="Currency 117 2 2 2 7" xfId="15377" xr:uid="{00000000-0005-0000-0000-0000DA050000}"/>
    <cellStyle name="Currency 117 2 2 2 7 2" xfId="37912" xr:uid="{00000000-0005-0000-0000-0000DB050000}"/>
    <cellStyle name="Currency 117 2 2 2 8" xfId="21006" xr:uid="{00000000-0005-0000-0000-0000DC050000}"/>
    <cellStyle name="Currency 117 2 2 2 8 2" xfId="43532" xr:uid="{00000000-0005-0000-0000-0000DD050000}"/>
    <cellStyle name="Currency 117 2 2 2 9" xfId="26672" xr:uid="{00000000-0005-0000-0000-0000DE050000}"/>
    <cellStyle name="Currency 117 2 2 3" xfId="4365" xr:uid="{00000000-0005-0000-0000-0000DF050000}"/>
    <cellStyle name="Currency 117 2 2 3 10" xfId="50334" xr:uid="{00000000-0005-0000-0000-0000E0050000}"/>
    <cellStyle name="Currency 117 2 2 3 2" xfId="5301" xr:uid="{00000000-0005-0000-0000-0000E1050000}"/>
    <cellStyle name="Currency 117 2 2 3 2 2" xfId="7173" xr:uid="{00000000-0005-0000-0000-0000E2050000}"/>
    <cellStyle name="Currency 117 2 2 3 2 2 2" xfId="12789" xr:uid="{00000000-0005-0000-0000-0000E3050000}"/>
    <cellStyle name="Currency 117 2 2 3 2 2 2 2" xfId="35330" xr:uid="{00000000-0005-0000-0000-0000E4050000}"/>
    <cellStyle name="Currency 117 2 2 3 2 2 3" xfId="18419" xr:uid="{00000000-0005-0000-0000-0000E5050000}"/>
    <cellStyle name="Currency 117 2 2 3 2 2 3 2" xfId="40954" xr:uid="{00000000-0005-0000-0000-0000E6050000}"/>
    <cellStyle name="Currency 117 2 2 3 2 2 4" xfId="24048" xr:uid="{00000000-0005-0000-0000-0000E7050000}"/>
    <cellStyle name="Currency 117 2 2 3 2 2 4 2" xfId="46574" xr:uid="{00000000-0005-0000-0000-0000E8050000}"/>
    <cellStyle name="Currency 117 2 2 3 2 2 5" xfId="29714" xr:uid="{00000000-0005-0000-0000-0000E9050000}"/>
    <cellStyle name="Currency 117 2 2 3 2 3" xfId="9045" xr:uid="{00000000-0005-0000-0000-0000EA050000}"/>
    <cellStyle name="Currency 117 2 2 3 2 3 2" xfId="14661" xr:uid="{00000000-0005-0000-0000-0000EB050000}"/>
    <cellStyle name="Currency 117 2 2 3 2 3 2 2" xfId="37202" xr:uid="{00000000-0005-0000-0000-0000EC050000}"/>
    <cellStyle name="Currency 117 2 2 3 2 3 3" xfId="20291" xr:uid="{00000000-0005-0000-0000-0000ED050000}"/>
    <cellStyle name="Currency 117 2 2 3 2 3 3 2" xfId="42826" xr:uid="{00000000-0005-0000-0000-0000EE050000}"/>
    <cellStyle name="Currency 117 2 2 3 2 3 4" xfId="25920" xr:uid="{00000000-0005-0000-0000-0000EF050000}"/>
    <cellStyle name="Currency 117 2 2 3 2 3 4 2" xfId="48446" xr:uid="{00000000-0005-0000-0000-0000F0050000}"/>
    <cellStyle name="Currency 117 2 2 3 2 3 5" xfId="31586" xr:uid="{00000000-0005-0000-0000-0000F1050000}"/>
    <cellStyle name="Currency 117 2 2 3 2 4" xfId="10917" xr:uid="{00000000-0005-0000-0000-0000F2050000}"/>
    <cellStyle name="Currency 117 2 2 3 2 4 2" xfId="33458" xr:uid="{00000000-0005-0000-0000-0000F3050000}"/>
    <cellStyle name="Currency 117 2 2 3 2 5" xfId="16547" xr:uid="{00000000-0005-0000-0000-0000F4050000}"/>
    <cellStyle name="Currency 117 2 2 3 2 5 2" xfId="39082" xr:uid="{00000000-0005-0000-0000-0000F5050000}"/>
    <cellStyle name="Currency 117 2 2 3 2 6" xfId="22176" xr:uid="{00000000-0005-0000-0000-0000F6050000}"/>
    <cellStyle name="Currency 117 2 2 3 2 6 2" xfId="44702" xr:uid="{00000000-0005-0000-0000-0000F7050000}"/>
    <cellStyle name="Currency 117 2 2 3 2 7" xfId="27842" xr:uid="{00000000-0005-0000-0000-0000F8050000}"/>
    <cellStyle name="Currency 117 2 2 3 2 8" xfId="51270" xr:uid="{00000000-0005-0000-0000-0000F9050000}"/>
    <cellStyle name="Currency 117 2 2 3 3" xfId="6237" xr:uid="{00000000-0005-0000-0000-0000FA050000}"/>
    <cellStyle name="Currency 117 2 2 3 3 2" xfId="11853" xr:uid="{00000000-0005-0000-0000-0000FB050000}"/>
    <cellStyle name="Currency 117 2 2 3 3 2 2" xfId="34394" xr:uid="{00000000-0005-0000-0000-0000FC050000}"/>
    <cellStyle name="Currency 117 2 2 3 3 3" xfId="17483" xr:uid="{00000000-0005-0000-0000-0000FD050000}"/>
    <cellStyle name="Currency 117 2 2 3 3 3 2" xfId="40018" xr:uid="{00000000-0005-0000-0000-0000FE050000}"/>
    <cellStyle name="Currency 117 2 2 3 3 4" xfId="23112" xr:uid="{00000000-0005-0000-0000-0000FF050000}"/>
    <cellStyle name="Currency 117 2 2 3 3 4 2" xfId="45638" xr:uid="{00000000-0005-0000-0000-000000060000}"/>
    <cellStyle name="Currency 117 2 2 3 3 5" xfId="28778" xr:uid="{00000000-0005-0000-0000-000001060000}"/>
    <cellStyle name="Currency 117 2 2 3 4" xfId="8109" xr:uid="{00000000-0005-0000-0000-000002060000}"/>
    <cellStyle name="Currency 117 2 2 3 4 2" xfId="13725" xr:uid="{00000000-0005-0000-0000-000003060000}"/>
    <cellStyle name="Currency 117 2 2 3 4 2 2" xfId="36266" xr:uid="{00000000-0005-0000-0000-000004060000}"/>
    <cellStyle name="Currency 117 2 2 3 4 3" xfId="19355" xr:uid="{00000000-0005-0000-0000-000005060000}"/>
    <cellStyle name="Currency 117 2 2 3 4 3 2" xfId="41890" xr:uid="{00000000-0005-0000-0000-000006060000}"/>
    <cellStyle name="Currency 117 2 2 3 4 4" xfId="24984" xr:uid="{00000000-0005-0000-0000-000007060000}"/>
    <cellStyle name="Currency 117 2 2 3 4 4 2" xfId="47510" xr:uid="{00000000-0005-0000-0000-000008060000}"/>
    <cellStyle name="Currency 117 2 2 3 4 5" xfId="30650" xr:uid="{00000000-0005-0000-0000-000009060000}"/>
    <cellStyle name="Currency 117 2 2 3 5" xfId="9981" xr:uid="{00000000-0005-0000-0000-00000A060000}"/>
    <cellStyle name="Currency 117 2 2 3 5 2" xfId="32522" xr:uid="{00000000-0005-0000-0000-00000B060000}"/>
    <cellStyle name="Currency 117 2 2 3 6" xfId="15611" xr:uid="{00000000-0005-0000-0000-00000C060000}"/>
    <cellStyle name="Currency 117 2 2 3 6 2" xfId="38146" xr:uid="{00000000-0005-0000-0000-00000D060000}"/>
    <cellStyle name="Currency 117 2 2 3 7" xfId="21240" xr:uid="{00000000-0005-0000-0000-00000E060000}"/>
    <cellStyle name="Currency 117 2 2 3 7 2" xfId="43766" xr:uid="{00000000-0005-0000-0000-00000F060000}"/>
    <cellStyle name="Currency 117 2 2 3 8" xfId="26906" xr:uid="{00000000-0005-0000-0000-000010060000}"/>
    <cellStyle name="Currency 117 2 2 3 9" xfId="49397" xr:uid="{00000000-0005-0000-0000-000011060000}"/>
    <cellStyle name="Currency 117 2 2 4" xfId="4833" xr:uid="{00000000-0005-0000-0000-000012060000}"/>
    <cellStyle name="Currency 117 2 2 4 2" xfId="6705" xr:uid="{00000000-0005-0000-0000-000013060000}"/>
    <cellStyle name="Currency 117 2 2 4 2 2" xfId="12321" xr:uid="{00000000-0005-0000-0000-000014060000}"/>
    <cellStyle name="Currency 117 2 2 4 2 2 2" xfId="34862" xr:uid="{00000000-0005-0000-0000-000015060000}"/>
    <cellStyle name="Currency 117 2 2 4 2 3" xfId="17951" xr:uid="{00000000-0005-0000-0000-000016060000}"/>
    <cellStyle name="Currency 117 2 2 4 2 3 2" xfId="40486" xr:uid="{00000000-0005-0000-0000-000017060000}"/>
    <cellStyle name="Currency 117 2 2 4 2 4" xfId="23580" xr:uid="{00000000-0005-0000-0000-000018060000}"/>
    <cellStyle name="Currency 117 2 2 4 2 4 2" xfId="46106" xr:uid="{00000000-0005-0000-0000-000019060000}"/>
    <cellStyle name="Currency 117 2 2 4 2 5" xfId="29246" xr:uid="{00000000-0005-0000-0000-00001A060000}"/>
    <cellStyle name="Currency 117 2 2 4 3" xfId="8577" xr:uid="{00000000-0005-0000-0000-00001B060000}"/>
    <cellStyle name="Currency 117 2 2 4 3 2" xfId="14193" xr:uid="{00000000-0005-0000-0000-00001C060000}"/>
    <cellStyle name="Currency 117 2 2 4 3 2 2" xfId="36734" xr:uid="{00000000-0005-0000-0000-00001D060000}"/>
    <cellStyle name="Currency 117 2 2 4 3 3" xfId="19823" xr:uid="{00000000-0005-0000-0000-00001E060000}"/>
    <cellStyle name="Currency 117 2 2 4 3 3 2" xfId="42358" xr:uid="{00000000-0005-0000-0000-00001F060000}"/>
    <cellStyle name="Currency 117 2 2 4 3 4" xfId="25452" xr:uid="{00000000-0005-0000-0000-000020060000}"/>
    <cellStyle name="Currency 117 2 2 4 3 4 2" xfId="47978" xr:uid="{00000000-0005-0000-0000-000021060000}"/>
    <cellStyle name="Currency 117 2 2 4 3 5" xfId="31118" xr:uid="{00000000-0005-0000-0000-000022060000}"/>
    <cellStyle name="Currency 117 2 2 4 4" xfId="10449" xr:uid="{00000000-0005-0000-0000-000023060000}"/>
    <cellStyle name="Currency 117 2 2 4 4 2" xfId="32990" xr:uid="{00000000-0005-0000-0000-000024060000}"/>
    <cellStyle name="Currency 117 2 2 4 5" xfId="16079" xr:uid="{00000000-0005-0000-0000-000025060000}"/>
    <cellStyle name="Currency 117 2 2 4 5 2" xfId="38614" xr:uid="{00000000-0005-0000-0000-000026060000}"/>
    <cellStyle name="Currency 117 2 2 4 6" xfId="21708" xr:uid="{00000000-0005-0000-0000-000027060000}"/>
    <cellStyle name="Currency 117 2 2 4 6 2" xfId="44234" xr:uid="{00000000-0005-0000-0000-000028060000}"/>
    <cellStyle name="Currency 117 2 2 4 7" xfId="27374" xr:uid="{00000000-0005-0000-0000-000029060000}"/>
    <cellStyle name="Currency 117 2 2 4 8" xfId="50802" xr:uid="{00000000-0005-0000-0000-00002A060000}"/>
    <cellStyle name="Currency 117 2 2 5" xfId="5769" xr:uid="{00000000-0005-0000-0000-00002B060000}"/>
    <cellStyle name="Currency 117 2 2 5 2" xfId="11385" xr:uid="{00000000-0005-0000-0000-00002C060000}"/>
    <cellStyle name="Currency 117 2 2 5 2 2" xfId="33926" xr:uid="{00000000-0005-0000-0000-00002D060000}"/>
    <cellStyle name="Currency 117 2 2 5 3" xfId="17015" xr:uid="{00000000-0005-0000-0000-00002E060000}"/>
    <cellStyle name="Currency 117 2 2 5 3 2" xfId="39550" xr:uid="{00000000-0005-0000-0000-00002F060000}"/>
    <cellStyle name="Currency 117 2 2 5 4" xfId="22644" xr:uid="{00000000-0005-0000-0000-000030060000}"/>
    <cellStyle name="Currency 117 2 2 5 4 2" xfId="45170" xr:uid="{00000000-0005-0000-0000-000031060000}"/>
    <cellStyle name="Currency 117 2 2 5 5" xfId="28310" xr:uid="{00000000-0005-0000-0000-000032060000}"/>
    <cellStyle name="Currency 117 2 2 6" xfId="7641" xr:uid="{00000000-0005-0000-0000-000033060000}"/>
    <cellStyle name="Currency 117 2 2 6 2" xfId="13257" xr:uid="{00000000-0005-0000-0000-000034060000}"/>
    <cellStyle name="Currency 117 2 2 6 2 2" xfId="35798" xr:uid="{00000000-0005-0000-0000-000035060000}"/>
    <cellStyle name="Currency 117 2 2 6 3" xfId="18887" xr:uid="{00000000-0005-0000-0000-000036060000}"/>
    <cellStyle name="Currency 117 2 2 6 3 2" xfId="41422" xr:uid="{00000000-0005-0000-0000-000037060000}"/>
    <cellStyle name="Currency 117 2 2 6 4" xfId="24516" xr:uid="{00000000-0005-0000-0000-000038060000}"/>
    <cellStyle name="Currency 117 2 2 6 4 2" xfId="47042" xr:uid="{00000000-0005-0000-0000-000039060000}"/>
    <cellStyle name="Currency 117 2 2 6 5" xfId="30182" xr:uid="{00000000-0005-0000-0000-00003A060000}"/>
    <cellStyle name="Currency 117 2 2 7" xfId="9513" xr:uid="{00000000-0005-0000-0000-00003B060000}"/>
    <cellStyle name="Currency 117 2 2 7 2" xfId="32054" xr:uid="{00000000-0005-0000-0000-00003C060000}"/>
    <cellStyle name="Currency 117 2 2 8" xfId="15143" xr:uid="{00000000-0005-0000-0000-00003D060000}"/>
    <cellStyle name="Currency 117 2 2 8 2" xfId="37678" xr:uid="{00000000-0005-0000-0000-00003E060000}"/>
    <cellStyle name="Currency 117 2 2 9" xfId="20772" xr:uid="{00000000-0005-0000-0000-00003F060000}"/>
    <cellStyle name="Currency 117 2 2 9 2" xfId="43298" xr:uid="{00000000-0005-0000-0000-000040060000}"/>
    <cellStyle name="Currency 117 2 3" xfId="3819" xr:uid="{00000000-0005-0000-0000-000041060000}"/>
    <cellStyle name="Currency 117 2 3 10" xfId="26360" xr:uid="{00000000-0005-0000-0000-000042060000}"/>
    <cellStyle name="Currency 117 2 3 11" xfId="48851" xr:uid="{00000000-0005-0000-0000-000043060000}"/>
    <cellStyle name="Currency 117 2 3 12" xfId="49788" xr:uid="{00000000-0005-0000-0000-000044060000}"/>
    <cellStyle name="Currency 117 2 3 2" xfId="4053" xr:uid="{00000000-0005-0000-0000-000045060000}"/>
    <cellStyle name="Currency 117 2 3 2 10" xfId="49085" xr:uid="{00000000-0005-0000-0000-000046060000}"/>
    <cellStyle name="Currency 117 2 3 2 11" xfId="50022" xr:uid="{00000000-0005-0000-0000-000047060000}"/>
    <cellStyle name="Currency 117 2 3 2 2" xfId="4521" xr:uid="{00000000-0005-0000-0000-000048060000}"/>
    <cellStyle name="Currency 117 2 3 2 2 10" xfId="50490" xr:uid="{00000000-0005-0000-0000-000049060000}"/>
    <cellStyle name="Currency 117 2 3 2 2 2" xfId="5457" xr:uid="{00000000-0005-0000-0000-00004A060000}"/>
    <cellStyle name="Currency 117 2 3 2 2 2 2" xfId="7329" xr:uid="{00000000-0005-0000-0000-00004B060000}"/>
    <cellStyle name="Currency 117 2 3 2 2 2 2 2" xfId="12945" xr:uid="{00000000-0005-0000-0000-00004C060000}"/>
    <cellStyle name="Currency 117 2 3 2 2 2 2 2 2" xfId="35486" xr:uid="{00000000-0005-0000-0000-00004D060000}"/>
    <cellStyle name="Currency 117 2 3 2 2 2 2 3" xfId="18575" xr:uid="{00000000-0005-0000-0000-00004E060000}"/>
    <cellStyle name="Currency 117 2 3 2 2 2 2 3 2" xfId="41110" xr:uid="{00000000-0005-0000-0000-00004F060000}"/>
    <cellStyle name="Currency 117 2 3 2 2 2 2 4" xfId="24204" xr:uid="{00000000-0005-0000-0000-000050060000}"/>
    <cellStyle name="Currency 117 2 3 2 2 2 2 4 2" xfId="46730" xr:uid="{00000000-0005-0000-0000-000051060000}"/>
    <cellStyle name="Currency 117 2 3 2 2 2 2 5" xfId="29870" xr:uid="{00000000-0005-0000-0000-000052060000}"/>
    <cellStyle name="Currency 117 2 3 2 2 2 3" xfId="9201" xr:uid="{00000000-0005-0000-0000-000053060000}"/>
    <cellStyle name="Currency 117 2 3 2 2 2 3 2" xfId="14817" xr:uid="{00000000-0005-0000-0000-000054060000}"/>
    <cellStyle name="Currency 117 2 3 2 2 2 3 2 2" xfId="37358" xr:uid="{00000000-0005-0000-0000-000055060000}"/>
    <cellStyle name="Currency 117 2 3 2 2 2 3 3" xfId="20447" xr:uid="{00000000-0005-0000-0000-000056060000}"/>
    <cellStyle name="Currency 117 2 3 2 2 2 3 3 2" xfId="42982" xr:uid="{00000000-0005-0000-0000-000057060000}"/>
    <cellStyle name="Currency 117 2 3 2 2 2 3 4" xfId="26076" xr:uid="{00000000-0005-0000-0000-000058060000}"/>
    <cellStyle name="Currency 117 2 3 2 2 2 3 4 2" xfId="48602" xr:uid="{00000000-0005-0000-0000-000059060000}"/>
    <cellStyle name="Currency 117 2 3 2 2 2 3 5" xfId="31742" xr:uid="{00000000-0005-0000-0000-00005A060000}"/>
    <cellStyle name="Currency 117 2 3 2 2 2 4" xfId="11073" xr:uid="{00000000-0005-0000-0000-00005B060000}"/>
    <cellStyle name="Currency 117 2 3 2 2 2 4 2" xfId="33614" xr:uid="{00000000-0005-0000-0000-00005C060000}"/>
    <cellStyle name="Currency 117 2 3 2 2 2 5" xfId="16703" xr:uid="{00000000-0005-0000-0000-00005D060000}"/>
    <cellStyle name="Currency 117 2 3 2 2 2 5 2" xfId="39238" xr:uid="{00000000-0005-0000-0000-00005E060000}"/>
    <cellStyle name="Currency 117 2 3 2 2 2 6" xfId="22332" xr:uid="{00000000-0005-0000-0000-00005F060000}"/>
    <cellStyle name="Currency 117 2 3 2 2 2 6 2" xfId="44858" xr:uid="{00000000-0005-0000-0000-000060060000}"/>
    <cellStyle name="Currency 117 2 3 2 2 2 7" xfId="27998" xr:uid="{00000000-0005-0000-0000-000061060000}"/>
    <cellStyle name="Currency 117 2 3 2 2 2 8" xfId="51426" xr:uid="{00000000-0005-0000-0000-000062060000}"/>
    <cellStyle name="Currency 117 2 3 2 2 3" xfId="6393" xr:uid="{00000000-0005-0000-0000-000063060000}"/>
    <cellStyle name="Currency 117 2 3 2 2 3 2" xfId="12009" xr:uid="{00000000-0005-0000-0000-000064060000}"/>
    <cellStyle name="Currency 117 2 3 2 2 3 2 2" xfId="34550" xr:uid="{00000000-0005-0000-0000-000065060000}"/>
    <cellStyle name="Currency 117 2 3 2 2 3 3" xfId="17639" xr:uid="{00000000-0005-0000-0000-000066060000}"/>
    <cellStyle name="Currency 117 2 3 2 2 3 3 2" xfId="40174" xr:uid="{00000000-0005-0000-0000-000067060000}"/>
    <cellStyle name="Currency 117 2 3 2 2 3 4" xfId="23268" xr:uid="{00000000-0005-0000-0000-000068060000}"/>
    <cellStyle name="Currency 117 2 3 2 2 3 4 2" xfId="45794" xr:uid="{00000000-0005-0000-0000-000069060000}"/>
    <cellStyle name="Currency 117 2 3 2 2 3 5" xfId="28934" xr:uid="{00000000-0005-0000-0000-00006A060000}"/>
    <cellStyle name="Currency 117 2 3 2 2 4" xfId="8265" xr:uid="{00000000-0005-0000-0000-00006B060000}"/>
    <cellStyle name="Currency 117 2 3 2 2 4 2" xfId="13881" xr:uid="{00000000-0005-0000-0000-00006C060000}"/>
    <cellStyle name="Currency 117 2 3 2 2 4 2 2" xfId="36422" xr:uid="{00000000-0005-0000-0000-00006D060000}"/>
    <cellStyle name="Currency 117 2 3 2 2 4 3" xfId="19511" xr:uid="{00000000-0005-0000-0000-00006E060000}"/>
    <cellStyle name="Currency 117 2 3 2 2 4 3 2" xfId="42046" xr:uid="{00000000-0005-0000-0000-00006F060000}"/>
    <cellStyle name="Currency 117 2 3 2 2 4 4" xfId="25140" xr:uid="{00000000-0005-0000-0000-000070060000}"/>
    <cellStyle name="Currency 117 2 3 2 2 4 4 2" xfId="47666" xr:uid="{00000000-0005-0000-0000-000071060000}"/>
    <cellStyle name="Currency 117 2 3 2 2 4 5" xfId="30806" xr:uid="{00000000-0005-0000-0000-000072060000}"/>
    <cellStyle name="Currency 117 2 3 2 2 5" xfId="10137" xr:uid="{00000000-0005-0000-0000-000073060000}"/>
    <cellStyle name="Currency 117 2 3 2 2 5 2" xfId="32678" xr:uid="{00000000-0005-0000-0000-000074060000}"/>
    <cellStyle name="Currency 117 2 3 2 2 6" xfId="15767" xr:uid="{00000000-0005-0000-0000-000075060000}"/>
    <cellStyle name="Currency 117 2 3 2 2 6 2" xfId="38302" xr:uid="{00000000-0005-0000-0000-000076060000}"/>
    <cellStyle name="Currency 117 2 3 2 2 7" xfId="21396" xr:uid="{00000000-0005-0000-0000-000077060000}"/>
    <cellStyle name="Currency 117 2 3 2 2 7 2" xfId="43922" xr:uid="{00000000-0005-0000-0000-000078060000}"/>
    <cellStyle name="Currency 117 2 3 2 2 8" xfId="27062" xr:uid="{00000000-0005-0000-0000-000079060000}"/>
    <cellStyle name="Currency 117 2 3 2 2 9" xfId="49553" xr:uid="{00000000-0005-0000-0000-00007A060000}"/>
    <cellStyle name="Currency 117 2 3 2 3" xfId="4989" xr:uid="{00000000-0005-0000-0000-00007B060000}"/>
    <cellStyle name="Currency 117 2 3 2 3 2" xfId="6861" xr:uid="{00000000-0005-0000-0000-00007C060000}"/>
    <cellStyle name="Currency 117 2 3 2 3 2 2" xfId="12477" xr:uid="{00000000-0005-0000-0000-00007D060000}"/>
    <cellStyle name="Currency 117 2 3 2 3 2 2 2" xfId="35018" xr:uid="{00000000-0005-0000-0000-00007E060000}"/>
    <cellStyle name="Currency 117 2 3 2 3 2 3" xfId="18107" xr:uid="{00000000-0005-0000-0000-00007F060000}"/>
    <cellStyle name="Currency 117 2 3 2 3 2 3 2" xfId="40642" xr:uid="{00000000-0005-0000-0000-000080060000}"/>
    <cellStyle name="Currency 117 2 3 2 3 2 4" xfId="23736" xr:uid="{00000000-0005-0000-0000-000081060000}"/>
    <cellStyle name="Currency 117 2 3 2 3 2 4 2" xfId="46262" xr:uid="{00000000-0005-0000-0000-000082060000}"/>
    <cellStyle name="Currency 117 2 3 2 3 2 5" xfId="29402" xr:uid="{00000000-0005-0000-0000-000083060000}"/>
    <cellStyle name="Currency 117 2 3 2 3 3" xfId="8733" xr:uid="{00000000-0005-0000-0000-000084060000}"/>
    <cellStyle name="Currency 117 2 3 2 3 3 2" xfId="14349" xr:uid="{00000000-0005-0000-0000-000085060000}"/>
    <cellStyle name="Currency 117 2 3 2 3 3 2 2" xfId="36890" xr:uid="{00000000-0005-0000-0000-000086060000}"/>
    <cellStyle name="Currency 117 2 3 2 3 3 3" xfId="19979" xr:uid="{00000000-0005-0000-0000-000087060000}"/>
    <cellStyle name="Currency 117 2 3 2 3 3 3 2" xfId="42514" xr:uid="{00000000-0005-0000-0000-000088060000}"/>
    <cellStyle name="Currency 117 2 3 2 3 3 4" xfId="25608" xr:uid="{00000000-0005-0000-0000-000089060000}"/>
    <cellStyle name="Currency 117 2 3 2 3 3 4 2" xfId="48134" xr:uid="{00000000-0005-0000-0000-00008A060000}"/>
    <cellStyle name="Currency 117 2 3 2 3 3 5" xfId="31274" xr:uid="{00000000-0005-0000-0000-00008B060000}"/>
    <cellStyle name="Currency 117 2 3 2 3 4" xfId="10605" xr:uid="{00000000-0005-0000-0000-00008C060000}"/>
    <cellStyle name="Currency 117 2 3 2 3 4 2" xfId="33146" xr:uid="{00000000-0005-0000-0000-00008D060000}"/>
    <cellStyle name="Currency 117 2 3 2 3 5" xfId="16235" xr:uid="{00000000-0005-0000-0000-00008E060000}"/>
    <cellStyle name="Currency 117 2 3 2 3 5 2" xfId="38770" xr:uid="{00000000-0005-0000-0000-00008F060000}"/>
    <cellStyle name="Currency 117 2 3 2 3 6" xfId="21864" xr:uid="{00000000-0005-0000-0000-000090060000}"/>
    <cellStyle name="Currency 117 2 3 2 3 6 2" xfId="44390" xr:uid="{00000000-0005-0000-0000-000091060000}"/>
    <cellStyle name="Currency 117 2 3 2 3 7" xfId="27530" xr:uid="{00000000-0005-0000-0000-000092060000}"/>
    <cellStyle name="Currency 117 2 3 2 3 8" xfId="50958" xr:uid="{00000000-0005-0000-0000-000093060000}"/>
    <cellStyle name="Currency 117 2 3 2 4" xfId="5925" xr:uid="{00000000-0005-0000-0000-000094060000}"/>
    <cellStyle name="Currency 117 2 3 2 4 2" xfId="11541" xr:uid="{00000000-0005-0000-0000-000095060000}"/>
    <cellStyle name="Currency 117 2 3 2 4 2 2" xfId="34082" xr:uid="{00000000-0005-0000-0000-000096060000}"/>
    <cellStyle name="Currency 117 2 3 2 4 3" xfId="17171" xr:uid="{00000000-0005-0000-0000-000097060000}"/>
    <cellStyle name="Currency 117 2 3 2 4 3 2" xfId="39706" xr:uid="{00000000-0005-0000-0000-000098060000}"/>
    <cellStyle name="Currency 117 2 3 2 4 4" xfId="22800" xr:uid="{00000000-0005-0000-0000-000099060000}"/>
    <cellStyle name="Currency 117 2 3 2 4 4 2" xfId="45326" xr:uid="{00000000-0005-0000-0000-00009A060000}"/>
    <cellStyle name="Currency 117 2 3 2 4 5" xfId="28466" xr:uid="{00000000-0005-0000-0000-00009B060000}"/>
    <cellStyle name="Currency 117 2 3 2 5" xfId="7797" xr:uid="{00000000-0005-0000-0000-00009C060000}"/>
    <cellStyle name="Currency 117 2 3 2 5 2" xfId="13413" xr:uid="{00000000-0005-0000-0000-00009D060000}"/>
    <cellStyle name="Currency 117 2 3 2 5 2 2" xfId="35954" xr:uid="{00000000-0005-0000-0000-00009E060000}"/>
    <cellStyle name="Currency 117 2 3 2 5 3" xfId="19043" xr:uid="{00000000-0005-0000-0000-00009F060000}"/>
    <cellStyle name="Currency 117 2 3 2 5 3 2" xfId="41578" xr:uid="{00000000-0005-0000-0000-0000A0060000}"/>
    <cellStyle name="Currency 117 2 3 2 5 4" xfId="24672" xr:uid="{00000000-0005-0000-0000-0000A1060000}"/>
    <cellStyle name="Currency 117 2 3 2 5 4 2" xfId="47198" xr:uid="{00000000-0005-0000-0000-0000A2060000}"/>
    <cellStyle name="Currency 117 2 3 2 5 5" xfId="30338" xr:uid="{00000000-0005-0000-0000-0000A3060000}"/>
    <cellStyle name="Currency 117 2 3 2 6" xfId="9669" xr:uid="{00000000-0005-0000-0000-0000A4060000}"/>
    <cellStyle name="Currency 117 2 3 2 6 2" xfId="32210" xr:uid="{00000000-0005-0000-0000-0000A5060000}"/>
    <cellStyle name="Currency 117 2 3 2 7" xfId="15299" xr:uid="{00000000-0005-0000-0000-0000A6060000}"/>
    <cellStyle name="Currency 117 2 3 2 7 2" xfId="37834" xr:uid="{00000000-0005-0000-0000-0000A7060000}"/>
    <cellStyle name="Currency 117 2 3 2 8" xfId="20928" xr:uid="{00000000-0005-0000-0000-0000A8060000}"/>
    <cellStyle name="Currency 117 2 3 2 8 2" xfId="43454" xr:uid="{00000000-0005-0000-0000-0000A9060000}"/>
    <cellStyle name="Currency 117 2 3 2 9" xfId="26594" xr:uid="{00000000-0005-0000-0000-0000AA060000}"/>
    <cellStyle name="Currency 117 2 3 3" xfId="4287" xr:uid="{00000000-0005-0000-0000-0000AB060000}"/>
    <cellStyle name="Currency 117 2 3 3 10" xfId="50256" xr:uid="{00000000-0005-0000-0000-0000AC060000}"/>
    <cellStyle name="Currency 117 2 3 3 2" xfId="5223" xr:uid="{00000000-0005-0000-0000-0000AD060000}"/>
    <cellStyle name="Currency 117 2 3 3 2 2" xfId="7095" xr:uid="{00000000-0005-0000-0000-0000AE060000}"/>
    <cellStyle name="Currency 117 2 3 3 2 2 2" xfId="12711" xr:uid="{00000000-0005-0000-0000-0000AF060000}"/>
    <cellStyle name="Currency 117 2 3 3 2 2 2 2" xfId="35252" xr:uid="{00000000-0005-0000-0000-0000B0060000}"/>
    <cellStyle name="Currency 117 2 3 3 2 2 3" xfId="18341" xr:uid="{00000000-0005-0000-0000-0000B1060000}"/>
    <cellStyle name="Currency 117 2 3 3 2 2 3 2" xfId="40876" xr:uid="{00000000-0005-0000-0000-0000B2060000}"/>
    <cellStyle name="Currency 117 2 3 3 2 2 4" xfId="23970" xr:uid="{00000000-0005-0000-0000-0000B3060000}"/>
    <cellStyle name="Currency 117 2 3 3 2 2 4 2" xfId="46496" xr:uid="{00000000-0005-0000-0000-0000B4060000}"/>
    <cellStyle name="Currency 117 2 3 3 2 2 5" xfId="29636" xr:uid="{00000000-0005-0000-0000-0000B5060000}"/>
    <cellStyle name="Currency 117 2 3 3 2 3" xfId="8967" xr:uid="{00000000-0005-0000-0000-0000B6060000}"/>
    <cellStyle name="Currency 117 2 3 3 2 3 2" xfId="14583" xr:uid="{00000000-0005-0000-0000-0000B7060000}"/>
    <cellStyle name="Currency 117 2 3 3 2 3 2 2" xfId="37124" xr:uid="{00000000-0005-0000-0000-0000B8060000}"/>
    <cellStyle name="Currency 117 2 3 3 2 3 3" xfId="20213" xr:uid="{00000000-0005-0000-0000-0000B9060000}"/>
    <cellStyle name="Currency 117 2 3 3 2 3 3 2" xfId="42748" xr:uid="{00000000-0005-0000-0000-0000BA060000}"/>
    <cellStyle name="Currency 117 2 3 3 2 3 4" xfId="25842" xr:uid="{00000000-0005-0000-0000-0000BB060000}"/>
    <cellStyle name="Currency 117 2 3 3 2 3 4 2" xfId="48368" xr:uid="{00000000-0005-0000-0000-0000BC060000}"/>
    <cellStyle name="Currency 117 2 3 3 2 3 5" xfId="31508" xr:uid="{00000000-0005-0000-0000-0000BD060000}"/>
    <cellStyle name="Currency 117 2 3 3 2 4" xfId="10839" xr:uid="{00000000-0005-0000-0000-0000BE060000}"/>
    <cellStyle name="Currency 117 2 3 3 2 4 2" xfId="33380" xr:uid="{00000000-0005-0000-0000-0000BF060000}"/>
    <cellStyle name="Currency 117 2 3 3 2 5" xfId="16469" xr:uid="{00000000-0005-0000-0000-0000C0060000}"/>
    <cellStyle name="Currency 117 2 3 3 2 5 2" xfId="39004" xr:uid="{00000000-0005-0000-0000-0000C1060000}"/>
    <cellStyle name="Currency 117 2 3 3 2 6" xfId="22098" xr:uid="{00000000-0005-0000-0000-0000C2060000}"/>
    <cellStyle name="Currency 117 2 3 3 2 6 2" xfId="44624" xr:uid="{00000000-0005-0000-0000-0000C3060000}"/>
    <cellStyle name="Currency 117 2 3 3 2 7" xfId="27764" xr:uid="{00000000-0005-0000-0000-0000C4060000}"/>
    <cellStyle name="Currency 117 2 3 3 2 8" xfId="51192" xr:uid="{00000000-0005-0000-0000-0000C5060000}"/>
    <cellStyle name="Currency 117 2 3 3 3" xfId="6159" xr:uid="{00000000-0005-0000-0000-0000C6060000}"/>
    <cellStyle name="Currency 117 2 3 3 3 2" xfId="11775" xr:uid="{00000000-0005-0000-0000-0000C7060000}"/>
    <cellStyle name="Currency 117 2 3 3 3 2 2" xfId="34316" xr:uid="{00000000-0005-0000-0000-0000C8060000}"/>
    <cellStyle name="Currency 117 2 3 3 3 3" xfId="17405" xr:uid="{00000000-0005-0000-0000-0000C9060000}"/>
    <cellStyle name="Currency 117 2 3 3 3 3 2" xfId="39940" xr:uid="{00000000-0005-0000-0000-0000CA060000}"/>
    <cellStyle name="Currency 117 2 3 3 3 4" xfId="23034" xr:uid="{00000000-0005-0000-0000-0000CB060000}"/>
    <cellStyle name="Currency 117 2 3 3 3 4 2" xfId="45560" xr:uid="{00000000-0005-0000-0000-0000CC060000}"/>
    <cellStyle name="Currency 117 2 3 3 3 5" xfId="28700" xr:uid="{00000000-0005-0000-0000-0000CD060000}"/>
    <cellStyle name="Currency 117 2 3 3 4" xfId="8031" xr:uid="{00000000-0005-0000-0000-0000CE060000}"/>
    <cellStyle name="Currency 117 2 3 3 4 2" xfId="13647" xr:uid="{00000000-0005-0000-0000-0000CF060000}"/>
    <cellStyle name="Currency 117 2 3 3 4 2 2" xfId="36188" xr:uid="{00000000-0005-0000-0000-0000D0060000}"/>
    <cellStyle name="Currency 117 2 3 3 4 3" xfId="19277" xr:uid="{00000000-0005-0000-0000-0000D1060000}"/>
    <cellStyle name="Currency 117 2 3 3 4 3 2" xfId="41812" xr:uid="{00000000-0005-0000-0000-0000D2060000}"/>
    <cellStyle name="Currency 117 2 3 3 4 4" xfId="24906" xr:uid="{00000000-0005-0000-0000-0000D3060000}"/>
    <cellStyle name="Currency 117 2 3 3 4 4 2" xfId="47432" xr:uid="{00000000-0005-0000-0000-0000D4060000}"/>
    <cellStyle name="Currency 117 2 3 3 4 5" xfId="30572" xr:uid="{00000000-0005-0000-0000-0000D5060000}"/>
    <cellStyle name="Currency 117 2 3 3 5" xfId="9903" xr:uid="{00000000-0005-0000-0000-0000D6060000}"/>
    <cellStyle name="Currency 117 2 3 3 5 2" xfId="32444" xr:uid="{00000000-0005-0000-0000-0000D7060000}"/>
    <cellStyle name="Currency 117 2 3 3 6" xfId="15533" xr:uid="{00000000-0005-0000-0000-0000D8060000}"/>
    <cellStyle name="Currency 117 2 3 3 6 2" xfId="38068" xr:uid="{00000000-0005-0000-0000-0000D9060000}"/>
    <cellStyle name="Currency 117 2 3 3 7" xfId="21162" xr:uid="{00000000-0005-0000-0000-0000DA060000}"/>
    <cellStyle name="Currency 117 2 3 3 7 2" xfId="43688" xr:uid="{00000000-0005-0000-0000-0000DB060000}"/>
    <cellStyle name="Currency 117 2 3 3 8" xfId="26828" xr:uid="{00000000-0005-0000-0000-0000DC060000}"/>
    <cellStyle name="Currency 117 2 3 3 9" xfId="49319" xr:uid="{00000000-0005-0000-0000-0000DD060000}"/>
    <cellStyle name="Currency 117 2 3 4" xfId="4755" xr:uid="{00000000-0005-0000-0000-0000DE060000}"/>
    <cellStyle name="Currency 117 2 3 4 2" xfId="6627" xr:uid="{00000000-0005-0000-0000-0000DF060000}"/>
    <cellStyle name="Currency 117 2 3 4 2 2" xfId="12243" xr:uid="{00000000-0005-0000-0000-0000E0060000}"/>
    <cellStyle name="Currency 117 2 3 4 2 2 2" xfId="34784" xr:uid="{00000000-0005-0000-0000-0000E1060000}"/>
    <cellStyle name="Currency 117 2 3 4 2 3" xfId="17873" xr:uid="{00000000-0005-0000-0000-0000E2060000}"/>
    <cellStyle name="Currency 117 2 3 4 2 3 2" xfId="40408" xr:uid="{00000000-0005-0000-0000-0000E3060000}"/>
    <cellStyle name="Currency 117 2 3 4 2 4" xfId="23502" xr:uid="{00000000-0005-0000-0000-0000E4060000}"/>
    <cellStyle name="Currency 117 2 3 4 2 4 2" xfId="46028" xr:uid="{00000000-0005-0000-0000-0000E5060000}"/>
    <cellStyle name="Currency 117 2 3 4 2 5" xfId="29168" xr:uid="{00000000-0005-0000-0000-0000E6060000}"/>
    <cellStyle name="Currency 117 2 3 4 3" xfId="8499" xr:uid="{00000000-0005-0000-0000-0000E7060000}"/>
    <cellStyle name="Currency 117 2 3 4 3 2" xfId="14115" xr:uid="{00000000-0005-0000-0000-0000E8060000}"/>
    <cellStyle name="Currency 117 2 3 4 3 2 2" xfId="36656" xr:uid="{00000000-0005-0000-0000-0000E9060000}"/>
    <cellStyle name="Currency 117 2 3 4 3 3" xfId="19745" xr:uid="{00000000-0005-0000-0000-0000EA060000}"/>
    <cellStyle name="Currency 117 2 3 4 3 3 2" xfId="42280" xr:uid="{00000000-0005-0000-0000-0000EB060000}"/>
    <cellStyle name="Currency 117 2 3 4 3 4" xfId="25374" xr:uid="{00000000-0005-0000-0000-0000EC060000}"/>
    <cellStyle name="Currency 117 2 3 4 3 4 2" xfId="47900" xr:uid="{00000000-0005-0000-0000-0000ED060000}"/>
    <cellStyle name="Currency 117 2 3 4 3 5" xfId="31040" xr:uid="{00000000-0005-0000-0000-0000EE060000}"/>
    <cellStyle name="Currency 117 2 3 4 4" xfId="10371" xr:uid="{00000000-0005-0000-0000-0000EF060000}"/>
    <cellStyle name="Currency 117 2 3 4 4 2" xfId="32912" xr:uid="{00000000-0005-0000-0000-0000F0060000}"/>
    <cellStyle name="Currency 117 2 3 4 5" xfId="16001" xr:uid="{00000000-0005-0000-0000-0000F1060000}"/>
    <cellStyle name="Currency 117 2 3 4 5 2" xfId="38536" xr:uid="{00000000-0005-0000-0000-0000F2060000}"/>
    <cellStyle name="Currency 117 2 3 4 6" xfId="21630" xr:uid="{00000000-0005-0000-0000-0000F3060000}"/>
    <cellStyle name="Currency 117 2 3 4 6 2" xfId="44156" xr:uid="{00000000-0005-0000-0000-0000F4060000}"/>
    <cellStyle name="Currency 117 2 3 4 7" xfId="27296" xr:uid="{00000000-0005-0000-0000-0000F5060000}"/>
    <cellStyle name="Currency 117 2 3 4 8" xfId="50724" xr:uid="{00000000-0005-0000-0000-0000F6060000}"/>
    <cellStyle name="Currency 117 2 3 5" xfId="5691" xr:uid="{00000000-0005-0000-0000-0000F7060000}"/>
    <cellStyle name="Currency 117 2 3 5 2" xfId="11307" xr:uid="{00000000-0005-0000-0000-0000F8060000}"/>
    <cellStyle name="Currency 117 2 3 5 2 2" xfId="33848" xr:uid="{00000000-0005-0000-0000-0000F9060000}"/>
    <cellStyle name="Currency 117 2 3 5 3" xfId="16937" xr:uid="{00000000-0005-0000-0000-0000FA060000}"/>
    <cellStyle name="Currency 117 2 3 5 3 2" xfId="39472" xr:uid="{00000000-0005-0000-0000-0000FB060000}"/>
    <cellStyle name="Currency 117 2 3 5 4" xfId="22566" xr:uid="{00000000-0005-0000-0000-0000FC060000}"/>
    <cellStyle name="Currency 117 2 3 5 4 2" xfId="45092" xr:uid="{00000000-0005-0000-0000-0000FD060000}"/>
    <cellStyle name="Currency 117 2 3 5 5" xfId="28232" xr:uid="{00000000-0005-0000-0000-0000FE060000}"/>
    <cellStyle name="Currency 117 2 3 6" xfId="7563" xr:uid="{00000000-0005-0000-0000-0000FF060000}"/>
    <cellStyle name="Currency 117 2 3 6 2" xfId="13179" xr:uid="{00000000-0005-0000-0000-000000070000}"/>
    <cellStyle name="Currency 117 2 3 6 2 2" xfId="35720" xr:uid="{00000000-0005-0000-0000-000001070000}"/>
    <cellStyle name="Currency 117 2 3 6 3" xfId="18809" xr:uid="{00000000-0005-0000-0000-000002070000}"/>
    <cellStyle name="Currency 117 2 3 6 3 2" xfId="41344" xr:uid="{00000000-0005-0000-0000-000003070000}"/>
    <cellStyle name="Currency 117 2 3 6 4" xfId="24438" xr:uid="{00000000-0005-0000-0000-000004070000}"/>
    <cellStyle name="Currency 117 2 3 6 4 2" xfId="46964" xr:uid="{00000000-0005-0000-0000-000005070000}"/>
    <cellStyle name="Currency 117 2 3 6 5" xfId="30104" xr:uid="{00000000-0005-0000-0000-000006070000}"/>
    <cellStyle name="Currency 117 2 3 7" xfId="9435" xr:uid="{00000000-0005-0000-0000-000007070000}"/>
    <cellStyle name="Currency 117 2 3 7 2" xfId="31976" xr:uid="{00000000-0005-0000-0000-000008070000}"/>
    <cellStyle name="Currency 117 2 3 8" xfId="15065" xr:uid="{00000000-0005-0000-0000-000009070000}"/>
    <cellStyle name="Currency 117 2 3 8 2" xfId="37600" xr:uid="{00000000-0005-0000-0000-00000A070000}"/>
    <cellStyle name="Currency 117 2 3 9" xfId="20694" xr:uid="{00000000-0005-0000-0000-00000B070000}"/>
    <cellStyle name="Currency 117 2 3 9 2" xfId="43220" xr:uid="{00000000-0005-0000-0000-00000C070000}"/>
    <cellStyle name="Currency 117 2 4" xfId="3975" xr:uid="{00000000-0005-0000-0000-00000D070000}"/>
    <cellStyle name="Currency 117 2 4 10" xfId="49007" xr:uid="{00000000-0005-0000-0000-00000E070000}"/>
    <cellStyle name="Currency 117 2 4 11" xfId="49944" xr:uid="{00000000-0005-0000-0000-00000F070000}"/>
    <cellStyle name="Currency 117 2 4 2" xfId="4443" xr:uid="{00000000-0005-0000-0000-000010070000}"/>
    <cellStyle name="Currency 117 2 4 2 10" xfId="50412" xr:uid="{00000000-0005-0000-0000-000011070000}"/>
    <cellStyle name="Currency 117 2 4 2 2" xfId="5379" xr:uid="{00000000-0005-0000-0000-000012070000}"/>
    <cellStyle name="Currency 117 2 4 2 2 2" xfId="7251" xr:uid="{00000000-0005-0000-0000-000013070000}"/>
    <cellStyle name="Currency 117 2 4 2 2 2 2" xfId="12867" xr:uid="{00000000-0005-0000-0000-000014070000}"/>
    <cellStyle name="Currency 117 2 4 2 2 2 2 2" xfId="35408" xr:uid="{00000000-0005-0000-0000-000015070000}"/>
    <cellStyle name="Currency 117 2 4 2 2 2 3" xfId="18497" xr:uid="{00000000-0005-0000-0000-000016070000}"/>
    <cellStyle name="Currency 117 2 4 2 2 2 3 2" xfId="41032" xr:uid="{00000000-0005-0000-0000-000017070000}"/>
    <cellStyle name="Currency 117 2 4 2 2 2 4" xfId="24126" xr:uid="{00000000-0005-0000-0000-000018070000}"/>
    <cellStyle name="Currency 117 2 4 2 2 2 4 2" xfId="46652" xr:uid="{00000000-0005-0000-0000-000019070000}"/>
    <cellStyle name="Currency 117 2 4 2 2 2 5" xfId="29792" xr:uid="{00000000-0005-0000-0000-00001A070000}"/>
    <cellStyle name="Currency 117 2 4 2 2 3" xfId="9123" xr:uid="{00000000-0005-0000-0000-00001B070000}"/>
    <cellStyle name="Currency 117 2 4 2 2 3 2" xfId="14739" xr:uid="{00000000-0005-0000-0000-00001C070000}"/>
    <cellStyle name="Currency 117 2 4 2 2 3 2 2" xfId="37280" xr:uid="{00000000-0005-0000-0000-00001D070000}"/>
    <cellStyle name="Currency 117 2 4 2 2 3 3" xfId="20369" xr:uid="{00000000-0005-0000-0000-00001E070000}"/>
    <cellStyle name="Currency 117 2 4 2 2 3 3 2" xfId="42904" xr:uid="{00000000-0005-0000-0000-00001F070000}"/>
    <cellStyle name="Currency 117 2 4 2 2 3 4" xfId="25998" xr:uid="{00000000-0005-0000-0000-000020070000}"/>
    <cellStyle name="Currency 117 2 4 2 2 3 4 2" xfId="48524" xr:uid="{00000000-0005-0000-0000-000021070000}"/>
    <cellStyle name="Currency 117 2 4 2 2 3 5" xfId="31664" xr:uid="{00000000-0005-0000-0000-000022070000}"/>
    <cellStyle name="Currency 117 2 4 2 2 4" xfId="10995" xr:uid="{00000000-0005-0000-0000-000023070000}"/>
    <cellStyle name="Currency 117 2 4 2 2 4 2" xfId="33536" xr:uid="{00000000-0005-0000-0000-000024070000}"/>
    <cellStyle name="Currency 117 2 4 2 2 5" xfId="16625" xr:uid="{00000000-0005-0000-0000-000025070000}"/>
    <cellStyle name="Currency 117 2 4 2 2 5 2" xfId="39160" xr:uid="{00000000-0005-0000-0000-000026070000}"/>
    <cellStyle name="Currency 117 2 4 2 2 6" xfId="22254" xr:uid="{00000000-0005-0000-0000-000027070000}"/>
    <cellStyle name="Currency 117 2 4 2 2 6 2" xfId="44780" xr:uid="{00000000-0005-0000-0000-000028070000}"/>
    <cellStyle name="Currency 117 2 4 2 2 7" xfId="27920" xr:uid="{00000000-0005-0000-0000-000029070000}"/>
    <cellStyle name="Currency 117 2 4 2 2 8" xfId="51348" xr:uid="{00000000-0005-0000-0000-00002A070000}"/>
    <cellStyle name="Currency 117 2 4 2 3" xfId="6315" xr:uid="{00000000-0005-0000-0000-00002B070000}"/>
    <cellStyle name="Currency 117 2 4 2 3 2" xfId="11931" xr:uid="{00000000-0005-0000-0000-00002C070000}"/>
    <cellStyle name="Currency 117 2 4 2 3 2 2" xfId="34472" xr:uid="{00000000-0005-0000-0000-00002D070000}"/>
    <cellStyle name="Currency 117 2 4 2 3 3" xfId="17561" xr:uid="{00000000-0005-0000-0000-00002E070000}"/>
    <cellStyle name="Currency 117 2 4 2 3 3 2" xfId="40096" xr:uid="{00000000-0005-0000-0000-00002F070000}"/>
    <cellStyle name="Currency 117 2 4 2 3 4" xfId="23190" xr:uid="{00000000-0005-0000-0000-000030070000}"/>
    <cellStyle name="Currency 117 2 4 2 3 4 2" xfId="45716" xr:uid="{00000000-0005-0000-0000-000031070000}"/>
    <cellStyle name="Currency 117 2 4 2 3 5" xfId="28856" xr:uid="{00000000-0005-0000-0000-000032070000}"/>
    <cellStyle name="Currency 117 2 4 2 4" xfId="8187" xr:uid="{00000000-0005-0000-0000-000033070000}"/>
    <cellStyle name="Currency 117 2 4 2 4 2" xfId="13803" xr:uid="{00000000-0005-0000-0000-000034070000}"/>
    <cellStyle name="Currency 117 2 4 2 4 2 2" xfId="36344" xr:uid="{00000000-0005-0000-0000-000035070000}"/>
    <cellStyle name="Currency 117 2 4 2 4 3" xfId="19433" xr:uid="{00000000-0005-0000-0000-000036070000}"/>
    <cellStyle name="Currency 117 2 4 2 4 3 2" xfId="41968" xr:uid="{00000000-0005-0000-0000-000037070000}"/>
    <cellStyle name="Currency 117 2 4 2 4 4" xfId="25062" xr:uid="{00000000-0005-0000-0000-000038070000}"/>
    <cellStyle name="Currency 117 2 4 2 4 4 2" xfId="47588" xr:uid="{00000000-0005-0000-0000-000039070000}"/>
    <cellStyle name="Currency 117 2 4 2 4 5" xfId="30728" xr:uid="{00000000-0005-0000-0000-00003A070000}"/>
    <cellStyle name="Currency 117 2 4 2 5" xfId="10059" xr:uid="{00000000-0005-0000-0000-00003B070000}"/>
    <cellStyle name="Currency 117 2 4 2 5 2" xfId="32600" xr:uid="{00000000-0005-0000-0000-00003C070000}"/>
    <cellStyle name="Currency 117 2 4 2 6" xfId="15689" xr:uid="{00000000-0005-0000-0000-00003D070000}"/>
    <cellStyle name="Currency 117 2 4 2 6 2" xfId="38224" xr:uid="{00000000-0005-0000-0000-00003E070000}"/>
    <cellStyle name="Currency 117 2 4 2 7" xfId="21318" xr:uid="{00000000-0005-0000-0000-00003F070000}"/>
    <cellStyle name="Currency 117 2 4 2 7 2" xfId="43844" xr:uid="{00000000-0005-0000-0000-000040070000}"/>
    <cellStyle name="Currency 117 2 4 2 8" xfId="26984" xr:uid="{00000000-0005-0000-0000-000041070000}"/>
    <cellStyle name="Currency 117 2 4 2 9" xfId="49475" xr:uid="{00000000-0005-0000-0000-000042070000}"/>
    <cellStyle name="Currency 117 2 4 3" xfId="4911" xr:uid="{00000000-0005-0000-0000-000043070000}"/>
    <cellStyle name="Currency 117 2 4 3 2" xfId="6783" xr:uid="{00000000-0005-0000-0000-000044070000}"/>
    <cellStyle name="Currency 117 2 4 3 2 2" xfId="12399" xr:uid="{00000000-0005-0000-0000-000045070000}"/>
    <cellStyle name="Currency 117 2 4 3 2 2 2" xfId="34940" xr:uid="{00000000-0005-0000-0000-000046070000}"/>
    <cellStyle name="Currency 117 2 4 3 2 3" xfId="18029" xr:uid="{00000000-0005-0000-0000-000047070000}"/>
    <cellStyle name="Currency 117 2 4 3 2 3 2" xfId="40564" xr:uid="{00000000-0005-0000-0000-000048070000}"/>
    <cellStyle name="Currency 117 2 4 3 2 4" xfId="23658" xr:uid="{00000000-0005-0000-0000-000049070000}"/>
    <cellStyle name="Currency 117 2 4 3 2 4 2" xfId="46184" xr:uid="{00000000-0005-0000-0000-00004A070000}"/>
    <cellStyle name="Currency 117 2 4 3 2 5" xfId="29324" xr:uid="{00000000-0005-0000-0000-00004B070000}"/>
    <cellStyle name="Currency 117 2 4 3 3" xfId="8655" xr:uid="{00000000-0005-0000-0000-00004C070000}"/>
    <cellStyle name="Currency 117 2 4 3 3 2" xfId="14271" xr:uid="{00000000-0005-0000-0000-00004D070000}"/>
    <cellStyle name="Currency 117 2 4 3 3 2 2" xfId="36812" xr:uid="{00000000-0005-0000-0000-00004E070000}"/>
    <cellStyle name="Currency 117 2 4 3 3 3" xfId="19901" xr:uid="{00000000-0005-0000-0000-00004F070000}"/>
    <cellStyle name="Currency 117 2 4 3 3 3 2" xfId="42436" xr:uid="{00000000-0005-0000-0000-000050070000}"/>
    <cellStyle name="Currency 117 2 4 3 3 4" xfId="25530" xr:uid="{00000000-0005-0000-0000-000051070000}"/>
    <cellStyle name="Currency 117 2 4 3 3 4 2" xfId="48056" xr:uid="{00000000-0005-0000-0000-000052070000}"/>
    <cellStyle name="Currency 117 2 4 3 3 5" xfId="31196" xr:uid="{00000000-0005-0000-0000-000053070000}"/>
    <cellStyle name="Currency 117 2 4 3 4" xfId="10527" xr:uid="{00000000-0005-0000-0000-000054070000}"/>
    <cellStyle name="Currency 117 2 4 3 4 2" xfId="33068" xr:uid="{00000000-0005-0000-0000-000055070000}"/>
    <cellStyle name="Currency 117 2 4 3 5" xfId="16157" xr:uid="{00000000-0005-0000-0000-000056070000}"/>
    <cellStyle name="Currency 117 2 4 3 5 2" xfId="38692" xr:uid="{00000000-0005-0000-0000-000057070000}"/>
    <cellStyle name="Currency 117 2 4 3 6" xfId="21786" xr:uid="{00000000-0005-0000-0000-000058070000}"/>
    <cellStyle name="Currency 117 2 4 3 6 2" xfId="44312" xr:uid="{00000000-0005-0000-0000-000059070000}"/>
    <cellStyle name="Currency 117 2 4 3 7" xfId="27452" xr:uid="{00000000-0005-0000-0000-00005A070000}"/>
    <cellStyle name="Currency 117 2 4 3 8" xfId="50880" xr:uid="{00000000-0005-0000-0000-00005B070000}"/>
    <cellStyle name="Currency 117 2 4 4" xfId="5847" xr:uid="{00000000-0005-0000-0000-00005C070000}"/>
    <cellStyle name="Currency 117 2 4 4 2" xfId="11463" xr:uid="{00000000-0005-0000-0000-00005D070000}"/>
    <cellStyle name="Currency 117 2 4 4 2 2" xfId="34004" xr:uid="{00000000-0005-0000-0000-00005E070000}"/>
    <cellStyle name="Currency 117 2 4 4 3" xfId="17093" xr:uid="{00000000-0005-0000-0000-00005F070000}"/>
    <cellStyle name="Currency 117 2 4 4 3 2" xfId="39628" xr:uid="{00000000-0005-0000-0000-000060070000}"/>
    <cellStyle name="Currency 117 2 4 4 4" xfId="22722" xr:uid="{00000000-0005-0000-0000-000061070000}"/>
    <cellStyle name="Currency 117 2 4 4 4 2" xfId="45248" xr:uid="{00000000-0005-0000-0000-000062070000}"/>
    <cellStyle name="Currency 117 2 4 4 5" xfId="28388" xr:uid="{00000000-0005-0000-0000-000063070000}"/>
    <cellStyle name="Currency 117 2 4 5" xfId="7719" xr:uid="{00000000-0005-0000-0000-000064070000}"/>
    <cellStyle name="Currency 117 2 4 5 2" xfId="13335" xr:uid="{00000000-0005-0000-0000-000065070000}"/>
    <cellStyle name="Currency 117 2 4 5 2 2" xfId="35876" xr:uid="{00000000-0005-0000-0000-000066070000}"/>
    <cellStyle name="Currency 117 2 4 5 3" xfId="18965" xr:uid="{00000000-0005-0000-0000-000067070000}"/>
    <cellStyle name="Currency 117 2 4 5 3 2" xfId="41500" xr:uid="{00000000-0005-0000-0000-000068070000}"/>
    <cellStyle name="Currency 117 2 4 5 4" xfId="24594" xr:uid="{00000000-0005-0000-0000-000069070000}"/>
    <cellStyle name="Currency 117 2 4 5 4 2" xfId="47120" xr:uid="{00000000-0005-0000-0000-00006A070000}"/>
    <cellStyle name="Currency 117 2 4 5 5" xfId="30260" xr:uid="{00000000-0005-0000-0000-00006B070000}"/>
    <cellStyle name="Currency 117 2 4 6" xfId="9591" xr:uid="{00000000-0005-0000-0000-00006C070000}"/>
    <cellStyle name="Currency 117 2 4 6 2" xfId="32132" xr:uid="{00000000-0005-0000-0000-00006D070000}"/>
    <cellStyle name="Currency 117 2 4 7" xfId="15221" xr:uid="{00000000-0005-0000-0000-00006E070000}"/>
    <cellStyle name="Currency 117 2 4 7 2" xfId="37756" xr:uid="{00000000-0005-0000-0000-00006F070000}"/>
    <cellStyle name="Currency 117 2 4 8" xfId="20850" xr:uid="{00000000-0005-0000-0000-000070070000}"/>
    <cellStyle name="Currency 117 2 4 8 2" xfId="43376" xr:uid="{00000000-0005-0000-0000-000071070000}"/>
    <cellStyle name="Currency 117 2 4 9" xfId="26516" xr:uid="{00000000-0005-0000-0000-000072070000}"/>
    <cellStyle name="Currency 117 2 5" xfId="4209" xr:uid="{00000000-0005-0000-0000-000073070000}"/>
    <cellStyle name="Currency 117 2 5 10" xfId="50178" xr:uid="{00000000-0005-0000-0000-000074070000}"/>
    <cellStyle name="Currency 117 2 5 2" xfId="5145" xr:uid="{00000000-0005-0000-0000-000075070000}"/>
    <cellStyle name="Currency 117 2 5 2 2" xfId="7017" xr:uid="{00000000-0005-0000-0000-000076070000}"/>
    <cellStyle name="Currency 117 2 5 2 2 2" xfId="12633" xr:uid="{00000000-0005-0000-0000-000077070000}"/>
    <cellStyle name="Currency 117 2 5 2 2 2 2" xfId="35174" xr:uid="{00000000-0005-0000-0000-000078070000}"/>
    <cellStyle name="Currency 117 2 5 2 2 3" xfId="18263" xr:uid="{00000000-0005-0000-0000-000079070000}"/>
    <cellStyle name="Currency 117 2 5 2 2 3 2" xfId="40798" xr:uid="{00000000-0005-0000-0000-00007A070000}"/>
    <cellStyle name="Currency 117 2 5 2 2 4" xfId="23892" xr:uid="{00000000-0005-0000-0000-00007B070000}"/>
    <cellStyle name="Currency 117 2 5 2 2 4 2" xfId="46418" xr:uid="{00000000-0005-0000-0000-00007C070000}"/>
    <cellStyle name="Currency 117 2 5 2 2 5" xfId="29558" xr:uid="{00000000-0005-0000-0000-00007D070000}"/>
    <cellStyle name="Currency 117 2 5 2 3" xfId="8889" xr:uid="{00000000-0005-0000-0000-00007E070000}"/>
    <cellStyle name="Currency 117 2 5 2 3 2" xfId="14505" xr:uid="{00000000-0005-0000-0000-00007F070000}"/>
    <cellStyle name="Currency 117 2 5 2 3 2 2" xfId="37046" xr:uid="{00000000-0005-0000-0000-000080070000}"/>
    <cellStyle name="Currency 117 2 5 2 3 3" xfId="20135" xr:uid="{00000000-0005-0000-0000-000081070000}"/>
    <cellStyle name="Currency 117 2 5 2 3 3 2" xfId="42670" xr:uid="{00000000-0005-0000-0000-000082070000}"/>
    <cellStyle name="Currency 117 2 5 2 3 4" xfId="25764" xr:uid="{00000000-0005-0000-0000-000083070000}"/>
    <cellStyle name="Currency 117 2 5 2 3 4 2" xfId="48290" xr:uid="{00000000-0005-0000-0000-000084070000}"/>
    <cellStyle name="Currency 117 2 5 2 3 5" xfId="31430" xr:uid="{00000000-0005-0000-0000-000085070000}"/>
    <cellStyle name="Currency 117 2 5 2 4" xfId="10761" xr:uid="{00000000-0005-0000-0000-000086070000}"/>
    <cellStyle name="Currency 117 2 5 2 4 2" xfId="33302" xr:uid="{00000000-0005-0000-0000-000087070000}"/>
    <cellStyle name="Currency 117 2 5 2 5" xfId="16391" xr:uid="{00000000-0005-0000-0000-000088070000}"/>
    <cellStyle name="Currency 117 2 5 2 5 2" xfId="38926" xr:uid="{00000000-0005-0000-0000-000089070000}"/>
    <cellStyle name="Currency 117 2 5 2 6" xfId="22020" xr:uid="{00000000-0005-0000-0000-00008A070000}"/>
    <cellStyle name="Currency 117 2 5 2 6 2" xfId="44546" xr:uid="{00000000-0005-0000-0000-00008B070000}"/>
    <cellStyle name="Currency 117 2 5 2 7" xfId="27686" xr:uid="{00000000-0005-0000-0000-00008C070000}"/>
    <cellStyle name="Currency 117 2 5 2 8" xfId="51114" xr:uid="{00000000-0005-0000-0000-00008D070000}"/>
    <cellStyle name="Currency 117 2 5 3" xfId="6081" xr:uid="{00000000-0005-0000-0000-00008E070000}"/>
    <cellStyle name="Currency 117 2 5 3 2" xfId="11697" xr:uid="{00000000-0005-0000-0000-00008F070000}"/>
    <cellStyle name="Currency 117 2 5 3 2 2" xfId="34238" xr:uid="{00000000-0005-0000-0000-000090070000}"/>
    <cellStyle name="Currency 117 2 5 3 3" xfId="17327" xr:uid="{00000000-0005-0000-0000-000091070000}"/>
    <cellStyle name="Currency 117 2 5 3 3 2" xfId="39862" xr:uid="{00000000-0005-0000-0000-000092070000}"/>
    <cellStyle name="Currency 117 2 5 3 4" xfId="22956" xr:uid="{00000000-0005-0000-0000-000093070000}"/>
    <cellStyle name="Currency 117 2 5 3 4 2" xfId="45482" xr:uid="{00000000-0005-0000-0000-000094070000}"/>
    <cellStyle name="Currency 117 2 5 3 5" xfId="28622" xr:uid="{00000000-0005-0000-0000-000095070000}"/>
    <cellStyle name="Currency 117 2 5 4" xfId="7953" xr:uid="{00000000-0005-0000-0000-000096070000}"/>
    <cellStyle name="Currency 117 2 5 4 2" xfId="13569" xr:uid="{00000000-0005-0000-0000-000097070000}"/>
    <cellStyle name="Currency 117 2 5 4 2 2" xfId="36110" xr:uid="{00000000-0005-0000-0000-000098070000}"/>
    <cellStyle name="Currency 117 2 5 4 3" xfId="19199" xr:uid="{00000000-0005-0000-0000-000099070000}"/>
    <cellStyle name="Currency 117 2 5 4 3 2" xfId="41734" xr:uid="{00000000-0005-0000-0000-00009A070000}"/>
    <cellStyle name="Currency 117 2 5 4 4" xfId="24828" xr:uid="{00000000-0005-0000-0000-00009B070000}"/>
    <cellStyle name="Currency 117 2 5 4 4 2" xfId="47354" xr:uid="{00000000-0005-0000-0000-00009C070000}"/>
    <cellStyle name="Currency 117 2 5 4 5" xfId="30494" xr:uid="{00000000-0005-0000-0000-00009D070000}"/>
    <cellStyle name="Currency 117 2 5 5" xfId="9825" xr:uid="{00000000-0005-0000-0000-00009E070000}"/>
    <cellStyle name="Currency 117 2 5 5 2" xfId="32366" xr:uid="{00000000-0005-0000-0000-00009F070000}"/>
    <cellStyle name="Currency 117 2 5 6" xfId="15455" xr:uid="{00000000-0005-0000-0000-0000A0070000}"/>
    <cellStyle name="Currency 117 2 5 6 2" xfId="37990" xr:uid="{00000000-0005-0000-0000-0000A1070000}"/>
    <cellStyle name="Currency 117 2 5 7" xfId="21084" xr:uid="{00000000-0005-0000-0000-0000A2070000}"/>
    <cellStyle name="Currency 117 2 5 7 2" xfId="43610" xr:uid="{00000000-0005-0000-0000-0000A3070000}"/>
    <cellStyle name="Currency 117 2 5 8" xfId="26750" xr:uid="{00000000-0005-0000-0000-0000A4070000}"/>
    <cellStyle name="Currency 117 2 5 9" xfId="49241" xr:uid="{00000000-0005-0000-0000-0000A5070000}"/>
    <cellStyle name="Currency 117 2 6" xfId="4677" xr:uid="{00000000-0005-0000-0000-0000A6070000}"/>
    <cellStyle name="Currency 117 2 6 2" xfId="6549" xr:uid="{00000000-0005-0000-0000-0000A7070000}"/>
    <cellStyle name="Currency 117 2 6 2 2" xfId="12165" xr:uid="{00000000-0005-0000-0000-0000A8070000}"/>
    <cellStyle name="Currency 117 2 6 2 2 2" xfId="34706" xr:uid="{00000000-0005-0000-0000-0000A9070000}"/>
    <cellStyle name="Currency 117 2 6 2 3" xfId="17795" xr:uid="{00000000-0005-0000-0000-0000AA070000}"/>
    <cellStyle name="Currency 117 2 6 2 3 2" xfId="40330" xr:uid="{00000000-0005-0000-0000-0000AB070000}"/>
    <cellStyle name="Currency 117 2 6 2 4" xfId="23424" xr:uid="{00000000-0005-0000-0000-0000AC070000}"/>
    <cellStyle name="Currency 117 2 6 2 4 2" xfId="45950" xr:uid="{00000000-0005-0000-0000-0000AD070000}"/>
    <cellStyle name="Currency 117 2 6 2 5" xfId="29090" xr:uid="{00000000-0005-0000-0000-0000AE070000}"/>
    <cellStyle name="Currency 117 2 6 3" xfId="8421" xr:uid="{00000000-0005-0000-0000-0000AF070000}"/>
    <cellStyle name="Currency 117 2 6 3 2" xfId="14037" xr:uid="{00000000-0005-0000-0000-0000B0070000}"/>
    <cellStyle name="Currency 117 2 6 3 2 2" xfId="36578" xr:uid="{00000000-0005-0000-0000-0000B1070000}"/>
    <cellStyle name="Currency 117 2 6 3 3" xfId="19667" xr:uid="{00000000-0005-0000-0000-0000B2070000}"/>
    <cellStyle name="Currency 117 2 6 3 3 2" xfId="42202" xr:uid="{00000000-0005-0000-0000-0000B3070000}"/>
    <cellStyle name="Currency 117 2 6 3 4" xfId="25296" xr:uid="{00000000-0005-0000-0000-0000B4070000}"/>
    <cellStyle name="Currency 117 2 6 3 4 2" xfId="47822" xr:uid="{00000000-0005-0000-0000-0000B5070000}"/>
    <cellStyle name="Currency 117 2 6 3 5" xfId="30962" xr:uid="{00000000-0005-0000-0000-0000B6070000}"/>
    <cellStyle name="Currency 117 2 6 4" xfId="10293" xr:uid="{00000000-0005-0000-0000-0000B7070000}"/>
    <cellStyle name="Currency 117 2 6 4 2" xfId="32834" xr:uid="{00000000-0005-0000-0000-0000B8070000}"/>
    <cellStyle name="Currency 117 2 6 5" xfId="15923" xr:uid="{00000000-0005-0000-0000-0000B9070000}"/>
    <cellStyle name="Currency 117 2 6 5 2" xfId="38458" xr:uid="{00000000-0005-0000-0000-0000BA070000}"/>
    <cellStyle name="Currency 117 2 6 6" xfId="21552" xr:uid="{00000000-0005-0000-0000-0000BB070000}"/>
    <cellStyle name="Currency 117 2 6 6 2" xfId="44078" xr:uid="{00000000-0005-0000-0000-0000BC070000}"/>
    <cellStyle name="Currency 117 2 6 7" xfId="27218" xr:uid="{00000000-0005-0000-0000-0000BD070000}"/>
    <cellStyle name="Currency 117 2 6 8" xfId="50646" xr:uid="{00000000-0005-0000-0000-0000BE070000}"/>
    <cellStyle name="Currency 117 2 7" xfId="5613" xr:uid="{00000000-0005-0000-0000-0000BF070000}"/>
    <cellStyle name="Currency 117 2 7 2" xfId="11229" xr:uid="{00000000-0005-0000-0000-0000C0070000}"/>
    <cellStyle name="Currency 117 2 7 2 2" xfId="33770" xr:uid="{00000000-0005-0000-0000-0000C1070000}"/>
    <cellStyle name="Currency 117 2 7 3" xfId="16859" xr:uid="{00000000-0005-0000-0000-0000C2070000}"/>
    <cellStyle name="Currency 117 2 7 3 2" xfId="39394" xr:uid="{00000000-0005-0000-0000-0000C3070000}"/>
    <cellStyle name="Currency 117 2 7 4" xfId="22488" xr:uid="{00000000-0005-0000-0000-0000C4070000}"/>
    <cellStyle name="Currency 117 2 7 4 2" xfId="45014" xr:uid="{00000000-0005-0000-0000-0000C5070000}"/>
    <cellStyle name="Currency 117 2 7 5" xfId="28154" xr:uid="{00000000-0005-0000-0000-0000C6070000}"/>
    <cellStyle name="Currency 117 2 8" xfId="7485" xr:uid="{00000000-0005-0000-0000-0000C7070000}"/>
    <cellStyle name="Currency 117 2 8 2" xfId="13101" xr:uid="{00000000-0005-0000-0000-0000C8070000}"/>
    <cellStyle name="Currency 117 2 8 2 2" xfId="35642" xr:uid="{00000000-0005-0000-0000-0000C9070000}"/>
    <cellStyle name="Currency 117 2 8 3" xfId="18731" xr:uid="{00000000-0005-0000-0000-0000CA070000}"/>
    <cellStyle name="Currency 117 2 8 3 2" xfId="41266" xr:uid="{00000000-0005-0000-0000-0000CB070000}"/>
    <cellStyle name="Currency 117 2 8 4" xfId="24360" xr:uid="{00000000-0005-0000-0000-0000CC070000}"/>
    <cellStyle name="Currency 117 2 8 4 2" xfId="46886" xr:uid="{00000000-0005-0000-0000-0000CD070000}"/>
    <cellStyle name="Currency 117 2 8 5" xfId="30026" xr:uid="{00000000-0005-0000-0000-0000CE070000}"/>
    <cellStyle name="Currency 117 2 9" xfId="9357" xr:uid="{00000000-0005-0000-0000-0000CF070000}"/>
    <cellStyle name="Currency 117 2 9 2" xfId="31898" xr:uid="{00000000-0005-0000-0000-0000D0070000}"/>
    <cellStyle name="Currency 117 3" xfId="3858" xr:uid="{00000000-0005-0000-0000-0000D1070000}"/>
    <cellStyle name="Currency 117 3 10" xfId="26399" xr:uid="{00000000-0005-0000-0000-0000D2070000}"/>
    <cellStyle name="Currency 117 3 11" xfId="48890" xr:uid="{00000000-0005-0000-0000-0000D3070000}"/>
    <cellStyle name="Currency 117 3 12" xfId="49827" xr:uid="{00000000-0005-0000-0000-0000D4070000}"/>
    <cellStyle name="Currency 117 3 2" xfId="4092" xr:uid="{00000000-0005-0000-0000-0000D5070000}"/>
    <cellStyle name="Currency 117 3 2 10" xfId="49124" xr:uid="{00000000-0005-0000-0000-0000D6070000}"/>
    <cellStyle name="Currency 117 3 2 11" xfId="50061" xr:uid="{00000000-0005-0000-0000-0000D7070000}"/>
    <cellStyle name="Currency 117 3 2 2" xfId="4560" xr:uid="{00000000-0005-0000-0000-0000D8070000}"/>
    <cellStyle name="Currency 117 3 2 2 10" xfId="50529" xr:uid="{00000000-0005-0000-0000-0000D9070000}"/>
    <cellStyle name="Currency 117 3 2 2 2" xfId="5496" xr:uid="{00000000-0005-0000-0000-0000DA070000}"/>
    <cellStyle name="Currency 117 3 2 2 2 2" xfId="7368" xr:uid="{00000000-0005-0000-0000-0000DB070000}"/>
    <cellStyle name="Currency 117 3 2 2 2 2 2" xfId="12984" xr:uid="{00000000-0005-0000-0000-0000DC070000}"/>
    <cellStyle name="Currency 117 3 2 2 2 2 2 2" xfId="35525" xr:uid="{00000000-0005-0000-0000-0000DD070000}"/>
    <cellStyle name="Currency 117 3 2 2 2 2 3" xfId="18614" xr:uid="{00000000-0005-0000-0000-0000DE070000}"/>
    <cellStyle name="Currency 117 3 2 2 2 2 3 2" xfId="41149" xr:uid="{00000000-0005-0000-0000-0000DF070000}"/>
    <cellStyle name="Currency 117 3 2 2 2 2 4" xfId="24243" xr:uid="{00000000-0005-0000-0000-0000E0070000}"/>
    <cellStyle name="Currency 117 3 2 2 2 2 4 2" xfId="46769" xr:uid="{00000000-0005-0000-0000-0000E1070000}"/>
    <cellStyle name="Currency 117 3 2 2 2 2 5" xfId="29909" xr:uid="{00000000-0005-0000-0000-0000E2070000}"/>
    <cellStyle name="Currency 117 3 2 2 2 3" xfId="9240" xr:uid="{00000000-0005-0000-0000-0000E3070000}"/>
    <cellStyle name="Currency 117 3 2 2 2 3 2" xfId="14856" xr:uid="{00000000-0005-0000-0000-0000E4070000}"/>
    <cellStyle name="Currency 117 3 2 2 2 3 2 2" xfId="37397" xr:uid="{00000000-0005-0000-0000-0000E5070000}"/>
    <cellStyle name="Currency 117 3 2 2 2 3 3" xfId="20486" xr:uid="{00000000-0005-0000-0000-0000E6070000}"/>
    <cellStyle name="Currency 117 3 2 2 2 3 3 2" xfId="43021" xr:uid="{00000000-0005-0000-0000-0000E7070000}"/>
    <cellStyle name="Currency 117 3 2 2 2 3 4" xfId="26115" xr:uid="{00000000-0005-0000-0000-0000E8070000}"/>
    <cellStyle name="Currency 117 3 2 2 2 3 4 2" xfId="48641" xr:uid="{00000000-0005-0000-0000-0000E9070000}"/>
    <cellStyle name="Currency 117 3 2 2 2 3 5" xfId="31781" xr:uid="{00000000-0005-0000-0000-0000EA070000}"/>
    <cellStyle name="Currency 117 3 2 2 2 4" xfId="11112" xr:uid="{00000000-0005-0000-0000-0000EB070000}"/>
    <cellStyle name="Currency 117 3 2 2 2 4 2" xfId="33653" xr:uid="{00000000-0005-0000-0000-0000EC070000}"/>
    <cellStyle name="Currency 117 3 2 2 2 5" xfId="16742" xr:uid="{00000000-0005-0000-0000-0000ED070000}"/>
    <cellStyle name="Currency 117 3 2 2 2 5 2" xfId="39277" xr:uid="{00000000-0005-0000-0000-0000EE070000}"/>
    <cellStyle name="Currency 117 3 2 2 2 6" xfId="22371" xr:uid="{00000000-0005-0000-0000-0000EF070000}"/>
    <cellStyle name="Currency 117 3 2 2 2 6 2" xfId="44897" xr:uid="{00000000-0005-0000-0000-0000F0070000}"/>
    <cellStyle name="Currency 117 3 2 2 2 7" xfId="28037" xr:uid="{00000000-0005-0000-0000-0000F1070000}"/>
    <cellStyle name="Currency 117 3 2 2 2 8" xfId="51465" xr:uid="{00000000-0005-0000-0000-0000F2070000}"/>
    <cellStyle name="Currency 117 3 2 2 3" xfId="6432" xr:uid="{00000000-0005-0000-0000-0000F3070000}"/>
    <cellStyle name="Currency 117 3 2 2 3 2" xfId="12048" xr:uid="{00000000-0005-0000-0000-0000F4070000}"/>
    <cellStyle name="Currency 117 3 2 2 3 2 2" xfId="34589" xr:uid="{00000000-0005-0000-0000-0000F5070000}"/>
    <cellStyle name="Currency 117 3 2 2 3 3" xfId="17678" xr:uid="{00000000-0005-0000-0000-0000F6070000}"/>
    <cellStyle name="Currency 117 3 2 2 3 3 2" xfId="40213" xr:uid="{00000000-0005-0000-0000-0000F7070000}"/>
    <cellStyle name="Currency 117 3 2 2 3 4" xfId="23307" xr:uid="{00000000-0005-0000-0000-0000F8070000}"/>
    <cellStyle name="Currency 117 3 2 2 3 4 2" xfId="45833" xr:uid="{00000000-0005-0000-0000-0000F9070000}"/>
    <cellStyle name="Currency 117 3 2 2 3 5" xfId="28973" xr:uid="{00000000-0005-0000-0000-0000FA070000}"/>
    <cellStyle name="Currency 117 3 2 2 4" xfId="8304" xr:uid="{00000000-0005-0000-0000-0000FB070000}"/>
    <cellStyle name="Currency 117 3 2 2 4 2" xfId="13920" xr:uid="{00000000-0005-0000-0000-0000FC070000}"/>
    <cellStyle name="Currency 117 3 2 2 4 2 2" xfId="36461" xr:uid="{00000000-0005-0000-0000-0000FD070000}"/>
    <cellStyle name="Currency 117 3 2 2 4 3" xfId="19550" xr:uid="{00000000-0005-0000-0000-0000FE070000}"/>
    <cellStyle name="Currency 117 3 2 2 4 3 2" xfId="42085" xr:uid="{00000000-0005-0000-0000-0000FF070000}"/>
    <cellStyle name="Currency 117 3 2 2 4 4" xfId="25179" xr:uid="{00000000-0005-0000-0000-000000080000}"/>
    <cellStyle name="Currency 117 3 2 2 4 4 2" xfId="47705" xr:uid="{00000000-0005-0000-0000-000001080000}"/>
    <cellStyle name="Currency 117 3 2 2 4 5" xfId="30845" xr:uid="{00000000-0005-0000-0000-000002080000}"/>
    <cellStyle name="Currency 117 3 2 2 5" xfId="10176" xr:uid="{00000000-0005-0000-0000-000003080000}"/>
    <cellStyle name="Currency 117 3 2 2 5 2" xfId="32717" xr:uid="{00000000-0005-0000-0000-000004080000}"/>
    <cellStyle name="Currency 117 3 2 2 6" xfId="15806" xr:uid="{00000000-0005-0000-0000-000005080000}"/>
    <cellStyle name="Currency 117 3 2 2 6 2" xfId="38341" xr:uid="{00000000-0005-0000-0000-000006080000}"/>
    <cellStyle name="Currency 117 3 2 2 7" xfId="21435" xr:uid="{00000000-0005-0000-0000-000007080000}"/>
    <cellStyle name="Currency 117 3 2 2 7 2" xfId="43961" xr:uid="{00000000-0005-0000-0000-000008080000}"/>
    <cellStyle name="Currency 117 3 2 2 8" xfId="27101" xr:uid="{00000000-0005-0000-0000-000009080000}"/>
    <cellStyle name="Currency 117 3 2 2 9" xfId="49592" xr:uid="{00000000-0005-0000-0000-00000A080000}"/>
    <cellStyle name="Currency 117 3 2 3" xfId="5028" xr:uid="{00000000-0005-0000-0000-00000B080000}"/>
    <cellStyle name="Currency 117 3 2 3 2" xfId="6900" xr:uid="{00000000-0005-0000-0000-00000C080000}"/>
    <cellStyle name="Currency 117 3 2 3 2 2" xfId="12516" xr:uid="{00000000-0005-0000-0000-00000D080000}"/>
    <cellStyle name="Currency 117 3 2 3 2 2 2" xfId="35057" xr:uid="{00000000-0005-0000-0000-00000E080000}"/>
    <cellStyle name="Currency 117 3 2 3 2 3" xfId="18146" xr:uid="{00000000-0005-0000-0000-00000F080000}"/>
    <cellStyle name="Currency 117 3 2 3 2 3 2" xfId="40681" xr:uid="{00000000-0005-0000-0000-000010080000}"/>
    <cellStyle name="Currency 117 3 2 3 2 4" xfId="23775" xr:uid="{00000000-0005-0000-0000-000011080000}"/>
    <cellStyle name="Currency 117 3 2 3 2 4 2" xfId="46301" xr:uid="{00000000-0005-0000-0000-000012080000}"/>
    <cellStyle name="Currency 117 3 2 3 2 5" xfId="29441" xr:uid="{00000000-0005-0000-0000-000013080000}"/>
    <cellStyle name="Currency 117 3 2 3 3" xfId="8772" xr:uid="{00000000-0005-0000-0000-000014080000}"/>
    <cellStyle name="Currency 117 3 2 3 3 2" xfId="14388" xr:uid="{00000000-0005-0000-0000-000015080000}"/>
    <cellStyle name="Currency 117 3 2 3 3 2 2" xfId="36929" xr:uid="{00000000-0005-0000-0000-000016080000}"/>
    <cellStyle name="Currency 117 3 2 3 3 3" xfId="20018" xr:uid="{00000000-0005-0000-0000-000017080000}"/>
    <cellStyle name="Currency 117 3 2 3 3 3 2" xfId="42553" xr:uid="{00000000-0005-0000-0000-000018080000}"/>
    <cellStyle name="Currency 117 3 2 3 3 4" xfId="25647" xr:uid="{00000000-0005-0000-0000-000019080000}"/>
    <cellStyle name="Currency 117 3 2 3 3 4 2" xfId="48173" xr:uid="{00000000-0005-0000-0000-00001A080000}"/>
    <cellStyle name="Currency 117 3 2 3 3 5" xfId="31313" xr:uid="{00000000-0005-0000-0000-00001B080000}"/>
    <cellStyle name="Currency 117 3 2 3 4" xfId="10644" xr:uid="{00000000-0005-0000-0000-00001C080000}"/>
    <cellStyle name="Currency 117 3 2 3 4 2" xfId="33185" xr:uid="{00000000-0005-0000-0000-00001D080000}"/>
    <cellStyle name="Currency 117 3 2 3 5" xfId="16274" xr:uid="{00000000-0005-0000-0000-00001E080000}"/>
    <cellStyle name="Currency 117 3 2 3 5 2" xfId="38809" xr:uid="{00000000-0005-0000-0000-00001F080000}"/>
    <cellStyle name="Currency 117 3 2 3 6" xfId="21903" xr:uid="{00000000-0005-0000-0000-000020080000}"/>
    <cellStyle name="Currency 117 3 2 3 6 2" xfId="44429" xr:uid="{00000000-0005-0000-0000-000021080000}"/>
    <cellStyle name="Currency 117 3 2 3 7" xfId="27569" xr:uid="{00000000-0005-0000-0000-000022080000}"/>
    <cellStyle name="Currency 117 3 2 3 8" xfId="50997" xr:uid="{00000000-0005-0000-0000-000023080000}"/>
    <cellStyle name="Currency 117 3 2 4" xfId="5964" xr:uid="{00000000-0005-0000-0000-000024080000}"/>
    <cellStyle name="Currency 117 3 2 4 2" xfId="11580" xr:uid="{00000000-0005-0000-0000-000025080000}"/>
    <cellStyle name="Currency 117 3 2 4 2 2" xfId="34121" xr:uid="{00000000-0005-0000-0000-000026080000}"/>
    <cellStyle name="Currency 117 3 2 4 3" xfId="17210" xr:uid="{00000000-0005-0000-0000-000027080000}"/>
    <cellStyle name="Currency 117 3 2 4 3 2" xfId="39745" xr:uid="{00000000-0005-0000-0000-000028080000}"/>
    <cellStyle name="Currency 117 3 2 4 4" xfId="22839" xr:uid="{00000000-0005-0000-0000-000029080000}"/>
    <cellStyle name="Currency 117 3 2 4 4 2" xfId="45365" xr:uid="{00000000-0005-0000-0000-00002A080000}"/>
    <cellStyle name="Currency 117 3 2 4 5" xfId="28505" xr:uid="{00000000-0005-0000-0000-00002B080000}"/>
    <cellStyle name="Currency 117 3 2 5" xfId="7836" xr:uid="{00000000-0005-0000-0000-00002C080000}"/>
    <cellStyle name="Currency 117 3 2 5 2" xfId="13452" xr:uid="{00000000-0005-0000-0000-00002D080000}"/>
    <cellStyle name="Currency 117 3 2 5 2 2" xfId="35993" xr:uid="{00000000-0005-0000-0000-00002E080000}"/>
    <cellStyle name="Currency 117 3 2 5 3" xfId="19082" xr:uid="{00000000-0005-0000-0000-00002F080000}"/>
    <cellStyle name="Currency 117 3 2 5 3 2" xfId="41617" xr:uid="{00000000-0005-0000-0000-000030080000}"/>
    <cellStyle name="Currency 117 3 2 5 4" xfId="24711" xr:uid="{00000000-0005-0000-0000-000031080000}"/>
    <cellStyle name="Currency 117 3 2 5 4 2" xfId="47237" xr:uid="{00000000-0005-0000-0000-000032080000}"/>
    <cellStyle name="Currency 117 3 2 5 5" xfId="30377" xr:uid="{00000000-0005-0000-0000-000033080000}"/>
    <cellStyle name="Currency 117 3 2 6" xfId="9708" xr:uid="{00000000-0005-0000-0000-000034080000}"/>
    <cellStyle name="Currency 117 3 2 6 2" xfId="32249" xr:uid="{00000000-0005-0000-0000-000035080000}"/>
    <cellStyle name="Currency 117 3 2 7" xfId="15338" xr:uid="{00000000-0005-0000-0000-000036080000}"/>
    <cellStyle name="Currency 117 3 2 7 2" xfId="37873" xr:uid="{00000000-0005-0000-0000-000037080000}"/>
    <cellStyle name="Currency 117 3 2 8" xfId="20967" xr:uid="{00000000-0005-0000-0000-000038080000}"/>
    <cellStyle name="Currency 117 3 2 8 2" xfId="43493" xr:uid="{00000000-0005-0000-0000-000039080000}"/>
    <cellStyle name="Currency 117 3 2 9" xfId="26633" xr:uid="{00000000-0005-0000-0000-00003A080000}"/>
    <cellStyle name="Currency 117 3 3" xfId="4326" xr:uid="{00000000-0005-0000-0000-00003B080000}"/>
    <cellStyle name="Currency 117 3 3 10" xfId="50295" xr:uid="{00000000-0005-0000-0000-00003C080000}"/>
    <cellStyle name="Currency 117 3 3 2" xfId="5262" xr:uid="{00000000-0005-0000-0000-00003D080000}"/>
    <cellStyle name="Currency 117 3 3 2 2" xfId="7134" xr:uid="{00000000-0005-0000-0000-00003E080000}"/>
    <cellStyle name="Currency 117 3 3 2 2 2" xfId="12750" xr:uid="{00000000-0005-0000-0000-00003F080000}"/>
    <cellStyle name="Currency 117 3 3 2 2 2 2" xfId="35291" xr:uid="{00000000-0005-0000-0000-000040080000}"/>
    <cellStyle name="Currency 117 3 3 2 2 3" xfId="18380" xr:uid="{00000000-0005-0000-0000-000041080000}"/>
    <cellStyle name="Currency 117 3 3 2 2 3 2" xfId="40915" xr:uid="{00000000-0005-0000-0000-000042080000}"/>
    <cellStyle name="Currency 117 3 3 2 2 4" xfId="24009" xr:uid="{00000000-0005-0000-0000-000043080000}"/>
    <cellStyle name="Currency 117 3 3 2 2 4 2" xfId="46535" xr:uid="{00000000-0005-0000-0000-000044080000}"/>
    <cellStyle name="Currency 117 3 3 2 2 5" xfId="29675" xr:uid="{00000000-0005-0000-0000-000045080000}"/>
    <cellStyle name="Currency 117 3 3 2 3" xfId="9006" xr:uid="{00000000-0005-0000-0000-000046080000}"/>
    <cellStyle name="Currency 117 3 3 2 3 2" xfId="14622" xr:uid="{00000000-0005-0000-0000-000047080000}"/>
    <cellStyle name="Currency 117 3 3 2 3 2 2" xfId="37163" xr:uid="{00000000-0005-0000-0000-000048080000}"/>
    <cellStyle name="Currency 117 3 3 2 3 3" xfId="20252" xr:uid="{00000000-0005-0000-0000-000049080000}"/>
    <cellStyle name="Currency 117 3 3 2 3 3 2" xfId="42787" xr:uid="{00000000-0005-0000-0000-00004A080000}"/>
    <cellStyle name="Currency 117 3 3 2 3 4" xfId="25881" xr:uid="{00000000-0005-0000-0000-00004B080000}"/>
    <cellStyle name="Currency 117 3 3 2 3 4 2" xfId="48407" xr:uid="{00000000-0005-0000-0000-00004C080000}"/>
    <cellStyle name="Currency 117 3 3 2 3 5" xfId="31547" xr:uid="{00000000-0005-0000-0000-00004D080000}"/>
    <cellStyle name="Currency 117 3 3 2 4" xfId="10878" xr:uid="{00000000-0005-0000-0000-00004E080000}"/>
    <cellStyle name="Currency 117 3 3 2 4 2" xfId="33419" xr:uid="{00000000-0005-0000-0000-00004F080000}"/>
    <cellStyle name="Currency 117 3 3 2 5" xfId="16508" xr:uid="{00000000-0005-0000-0000-000050080000}"/>
    <cellStyle name="Currency 117 3 3 2 5 2" xfId="39043" xr:uid="{00000000-0005-0000-0000-000051080000}"/>
    <cellStyle name="Currency 117 3 3 2 6" xfId="22137" xr:uid="{00000000-0005-0000-0000-000052080000}"/>
    <cellStyle name="Currency 117 3 3 2 6 2" xfId="44663" xr:uid="{00000000-0005-0000-0000-000053080000}"/>
    <cellStyle name="Currency 117 3 3 2 7" xfId="27803" xr:uid="{00000000-0005-0000-0000-000054080000}"/>
    <cellStyle name="Currency 117 3 3 2 8" xfId="51231" xr:uid="{00000000-0005-0000-0000-000055080000}"/>
    <cellStyle name="Currency 117 3 3 3" xfId="6198" xr:uid="{00000000-0005-0000-0000-000056080000}"/>
    <cellStyle name="Currency 117 3 3 3 2" xfId="11814" xr:uid="{00000000-0005-0000-0000-000057080000}"/>
    <cellStyle name="Currency 117 3 3 3 2 2" xfId="34355" xr:uid="{00000000-0005-0000-0000-000058080000}"/>
    <cellStyle name="Currency 117 3 3 3 3" xfId="17444" xr:uid="{00000000-0005-0000-0000-000059080000}"/>
    <cellStyle name="Currency 117 3 3 3 3 2" xfId="39979" xr:uid="{00000000-0005-0000-0000-00005A080000}"/>
    <cellStyle name="Currency 117 3 3 3 4" xfId="23073" xr:uid="{00000000-0005-0000-0000-00005B080000}"/>
    <cellStyle name="Currency 117 3 3 3 4 2" xfId="45599" xr:uid="{00000000-0005-0000-0000-00005C080000}"/>
    <cellStyle name="Currency 117 3 3 3 5" xfId="28739" xr:uid="{00000000-0005-0000-0000-00005D080000}"/>
    <cellStyle name="Currency 117 3 3 4" xfId="8070" xr:uid="{00000000-0005-0000-0000-00005E080000}"/>
    <cellStyle name="Currency 117 3 3 4 2" xfId="13686" xr:uid="{00000000-0005-0000-0000-00005F080000}"/>
    <cellStyle name="Currency 117 3 3 4 2 2" xfId="36227" xr:uid="{00000000-0005-0000-0000-000060080000}"/>
    <cellStyle name="Currency 117 3 3 4 3" xfId="19316" xr:uid="{00000000-0005-0000-0000-000061080000}"/>
    <cellStyle name="Currency 117 3 3 4 3 2" xfId="41851" xr:uid="{00000000-0005-0000-0000-000062080000}"/>
    <cellStyle name="Currency 117 3 3 4 4" xfId="24945" xr:uid="{00000000-0005-0000-0000-000063080000}"/>
    <cellStyle name="Currency 117 3 3 4 4 2" xfId="47471" xr:uid="{00000000-0005-0000-0000-000064080000}"/>
    <cellStyle name="Currency 117 3 3 4 5" xfId="30611" xr:uid="{00000000-0005-0000-0000-000065080000}"/>
    <cellStyle name="Currency 117 3 3 5" xfId="9942" xr:uid="{00000000-0005-0000-0000-000066080000}"/>
    <cellStyle name="Currency 117 3 3 5 2" xfId="32483" xr:uid="{00000000-0005-0000-0000-000067080000}"/>
    <cellStyle name="Currency 117 3 3 6" xfId="15572" xr:uid="{00000000-0005-0000-0000-000068080000}"/>
    <cellStyle name="Currency 117 3 3 6 2" xfId="38107" xr:uid="{00000000-0005-0000-0000-000069080000}"/>
    <cellStyle name="Currency 117 3 3 7" xfId="21201" xr:uid="{00000000-0005-0000-0000-00006A080000}"/>
    <cellStyle name="Currency 117 3 3 7 2" xfId="43727" xr:uid="{00000000-0005-0000-0000-00006B080000}"/>
    <cellStyle name="Currency 117 3 3 8" xfId="26867" xr:uid="{00000000-0005-0000-0000-00006C080000}"/>
    <cellStyle name="Currency 117 3 3 9" xfId="49358" xr:uid="{00000000-0005-0000-0000-00006D080000}"/>
    <cellStyle name="Currency 117 3 4" xfId="4794" xr:uid="{00000000-0005-0000-0000-00006E080000}"/>
    <cellStyle name="Currency 117 3 4 2" xfId="6666" xr:uid="{00000000-0005-0000-0000-00006F080000}"/>
    <cellStyle name="Currency 117 3 4 2 2" xfId="12282" xr:uid="{00000000-0005-0000-0000-000070080000}"/>
    <cellStyle name="Currency 117 3 4 2 2 2" xfId="34823" xr:uid="{00000000-0005-0000-0000-000071080000}"/>
    <cellStyle name="Currency 117 3 4 2 3" xfId="17912" xr:uid="{00000000-0005-0000-0000-000072080000}"/>
    <cellStyle name="Currency 117 3 4 2 3 2" xfId="40447" xr:uid="{00000000-0005-0000-0000-000073080000}"/>
    <cellStyle name="Currency 117 3 4 2 4" xfId="23541" xr:uid="{00000000-0005-0000-0000-000074080000}"/>
    <cellStyle name="Currency 117 3 4 2 4 2" xfId="46067" xr:uid="{00000000-0005-0000-0000-000075080000}"/>
    <cellStyle name="Currency 117 3 4 2 5" xfId="29207" xr:uid="{00000000-0005-0000-0000-000076080000}"/>
    <cellStyle name="Currency 117 3 4 3" xfId="8538" xr:uid="{00000000-0005-0000-0000-000077080000}"/>
    <cellStyle name="Currency 117 3 4 3 2" xfId="14154" xr:uid="{00000000-0005-0000-0000-000078080000}"/>
    <cellStyle name="Currency 117 3 4 3 2 2" xfId="36695" xr:uid="{00000000-0005-0000-0000-000079080000}"/>
    <cellStyle name="Currency 117 3 4 3 3" xfId="19784" xr:uid="{00000000-0005-0000-0000-00007A080000}"/>
    <cellStyle name="Currency 117 3 4 3 3 2" xfId="42319" xr:uid="{00000000-0005-0000-0000-00007B080000}"/>
    <cellStyle name="Currency 117 3 4 3 4" xfId="25413" xr:uid="{00000000-0005-0000-0000-00007C080000}"/>
    <cellStyle name="Currency 117 3 4 3 4 2" xfId="47939" xr:uid="{00000000-0005-0000-0000-00007D080000}"/>
    <cellStyle name="Currency 117 3 4 3 5" xfId="31079" xr:uid="{00000000-0005-0000-0000-00007E080000}"/>
    <cellStyle name="Currency 117 3 4 4" xfId="10410" xr:uid="{00000000-0005-0000-0000-00007F080000}"/>
    <cellStyle name="Currency 117 3 4 4 2" xfId="32951" xr:uid="{00000000-0005-0000-0000-000080080000}"/>
    <cellStyle name="Currency 117 3 4 5" xfId="16040" xr:uid="{00000000-0005-0000-0000-000081080000}"/>
    <cellStyle name="Currency 117 3 4 5 2" xfId="38575" xr:uid="{00000000-0005-0000-0000-000082080000}"/>
    <cellStyle name="Currency 117 3 4 6" xfId="21669" xr:uid="{00000000-0005-0000-0000-000083080000}"/>
    <cellStyle name="Currency 117 3 4 6 2" xfId="44195" xr:uid="{00000000-0005-0000-0000-000084080000}"/>
    <cellStyle name="Currency 117 3 4 7" xfId="27335" xr:uid="{00000000-0005-0000-0000-000085080000}"/>
    <cellStyle name="Currency 117 3 4 8" xfId="50763" xr:uid="{00000000-0005-0000-0000-000086080000}"/>
    <cellStyle name="Currency 117 3 5" xfId="5730" xr:uid="{00000000-0005-0000-0000-000087080000}"/>
    <cellStyle name="Currency 117 3 5 2" xfId="11346" xr:uid="{00000000-0005-0000-0000-000088080000}"/>
    <cellStyle name="Currency 117 3 5 2 2" xfId="33887" xr:uid="{00000000-0005-0000-0000-000089080000}"/>
    <cellStyle name="Currency 117 3 5 3" xfId="16976" xr:uid="{00000000-0005-0000-0000-00008A080000}"/>
    <cellStyle name="Currency 117 3 5 3 2" xfId="39511" xr:uid="{00000000-0005-0000-0000-00008B080000}"/>
    <cellStyle name="Currency 117 3 5 4" xfId="22605" xr:uid="{00000000-0005-0000-0000-00008C080000}"/>
    <cellStyle name="Currency 117 3 5 4 2" xfId="45131" xr:uid="{00000000-0005-0000-0000-00008D080000}"/>
    <cellStyle name="Currency 117 3 5 5" xfId="28271" xr:uid="{00000000-0005-0000-0000-00008E080000}"/>
    <cellStyle name="Currency 117 3 6" xfId="7602" xr:uid="{00000000-0005-0000-0000-00008F080000}"/>
    <cellStyle name="Currency 117 3 6 2" xfId="13218" xr:uid="{00000000-0005-0000-0000-000090080000}"/>
    <cellStyle name="Currency 117 3 6 2 2" xfId="35759" xr:uid="{00000000-0005-0000-0000-000091080000}"/>
    <cellStyle name="Currency 117 3 6 3" xfId="18848" xr:uid="{00000000-0005-0000-0000-000092080000}"/>
    <cellStyle name="Currency 117 3 6 3 2" xfId="41383" xr:uid="{00000000-0005-0000-0000-000093080000}"/>
    <cellStyle name="Currency 117 3 6 4" xfId="24477" xr:uid="{00000000-0005-0000-0000-000094080000}"/>
    <cellStyle name="Currency 117 3 6 4 2" xfId="47003" xr:uid="{00000000-0005-0000-0000-000095080000}"/>
    <cellStyle name="Currency 117 3 6 5" xfId="30143" xr:uid="{00000000-0005-0000-0000-000096080000}"/>
    <cellStyle name="Currency 117 3 7" xfId="9474" xr:uid="{00000000-0005-0000-0000-000097080000}"/>
    <cellStyle name="Currency 117 3 7 2" xfId="32015" xr:uid="{00000000-0005-0000-0000-000098080000}"/>
    <cellStyle name="Currency 117 3 8" xfId="15104" xr:uid="{00000000-0005-0000-0000-000099080000}"/>
    <cellStyle name="Currency 117 3 8 2" xfId="37639" xr:uid="{00000000-0005-0000-0000-00009A080000}"/>
    <cellStyle name="Currency 117 3 9" xfId="20733" xr:uid="{00000000-0005-0000-0000-00009B080000}"/>
    <cellStyle name="Currency 117 3 9 2" xfId="43259" xr:uid="{00000000-0005-0000-0000-00009C080000}"/>
    <cellStyle name="Currency 117 4" xfId="3780" xr:uid="{00000000-0005-0000-0000-00009D080000}"/>
    <cellStyle name="Currency 117 4 10" xfId="26321" xr:uid="{00000000-0005-0000-0000-00009E080000}"/>
    <cellStyle name="Currency 117 4 11" xfId="48812" xr:uid="{00000000-0005-0000-0000-00009F080000}"/>
    <cellStyle name="Currency 117 4 12" xfId="49749" xr:uid="{00000000-0005-0000-0000-0000A0080000}"/>
    <cellStyle name="Currency 117 4 2" xfId="4014" xr:uid="{00000000-0005-0000-0000-0000A1080000}"/>
    <cellStyle name="Currency 117 4 2 10" xfId="49046" xr:uid="{00000000-0005-0000-0000-0000A2080000}"/>
    <cellStyle name="Currency 117 4 2 11" xfId="49983" xr:uid="{00000000-0005-0000-0000-0000A3080000}"/>
    <cellStyle name="Currency 117 4 2 2" xfId="4482" xr:uid="{00000000-0005-0000-0000-0000A4080000}"/>
    <cellStyle name="Currency 117 4 2 2 10" xfId="50451" xr:uid="{00000000-0005-0000-0000-0000A5080000}"/>
    <cellStyle name="Currency 117 4 2 2 2" xfId="5418" xr:uid="{00000000-0005-0000-0000-0000A6080000}"/>
    <cellStyle name="Currency 117 4 2 2 2 2" xfId="7290" xr:uid="{00000000-0005-0000-0000-0000A7080000}"/>
    <cellStyle name="Currency 117 4 2 2 2 2 2" xfId="12906" xr:uid="{00000000-0005-0000-0000-0000A8080000}"/>
    <cellStyle name="Currency 117 4 2 2 2 2 2 2" xfId="35447" xr:uid="{00000000-0005-0000-0000-0000A9080000}"/>
    <cellStyle name="Currency 117 4 2 2 2 2 3" xfId="18536" xr:uid="{00000000-0005-0000-0000-0000AA080000}"/>
    <cellStyle name="Currency 117 4 2 2 2 2 3 2" xfId="41071" xr:uid="{00000000-0005-0000-0000-0000AB080000}"/>
    <cellStyle name="Currency 117 4 2 2 2 2 4" xfId="24165" xr:uid="{00000000-0005-0000-0000-0000AC080000}"/>
    <cellStyle name="Currency 117 4 2 2 2 2 4 2" xfId="46691" xr:uid="{00000000-0005-0000-0000-0000AD080000}"/>
    <cellStyle name="Currency 117 4 2 2 2 2 5" xfId="29831" xr:uid="{00000000-0005-0000-0000-0000AE080000}"/>
    <cellStyle name="Currency 117 4 2 2 2 3" xfId="9162" xr:uid="{00000000-0005-0000-0000-0000AF080000}"/>
    <cellStyle name="Currency 117 4 2 2 2 3 2" xfId="14778" xr:uid="{00000000-0005-0000-0000-0000B0080000}"/>
    <cellStyle name="Currency 117 4 2 2 2 3 2 2" xfId="37319" xr:uid="{00000000-0005-0000-0000-0000B1080000}"/>
    <cellStyle name="Currency 117 4 2 2 2 3 3" xfId="20408" xr:uid="{00000000-0005-0000-0000-0000B2080000}"/>
    <cellStyle name="Currency 117 4 2 2 2 3 3 2" xfId="42943" xr:uid="{00000000-0005-0000-0000-0000B3080000}"/>
    <cellStyle name="Currency 117 4 2 2 2 3 4" xfId="26037" xr:uid="{00000000-0005-0000-0000-0000B4080000}"/>
    <cellStyle name="Currency 117 4 2 2 2 3 4 2" xfId="48563" xr:uid="{00000000-0005-0000-0000-0000B5080000}"/>
    <cellStyle name="Currency 117 4 2 2 2 3 5" xfId="31703" xr:uid="{00000000-0005-0000-0000-0000B6080000}"/>
    <cellStyle name="Currency 117 4 2 2 2 4" xfId="11034" xr:uid="{00000000-0005-0000-0000-0000B7080000}"/>
    <cellStyle name="Currency 117 4 2 2 2 4 2" xfId="33575" xr:uid="{00000000-0005-0000-0000-0000B8080000}"/>
    <cellStyle name="Currency 117 4 2 2 2 5" xfId="16664" xr:uid="{00000000-0005-0000-0000-0000B9080000}"/>
    <cellStyle name="Currency 117 4 2 2 2 5 2" xfId="39199" xr:uid="{00000000-0005-0000-0000-0000BA080000}"/>
    <cellStyle name="Currency 117 4 2 2 2 6" xfId="22293" xr:uid="{00000000-0005-0000-0000-0000BB080000}"/>
    <cellStyle name="Currency 117 4 2 2 2 6 2" xfId="44819" xr:uid="{00000000-0005-0000-0000-0000BC080000}"/>
    <cellStyle name="Currency 117 4 2 2 2 7" xfId="27959" xr:uid="{00000000-0005-0000-0000-0000BD080000}"/>
    <cellStyle name="Currency 117 4 2 2 2 8" xfId="51387" xr:uid="{00000000-0005-0000-0000-0000BE080000}"/>
    <cellStyle name="Currency 117 4 2 2 3" xfId="6354" xr:uid="{00000000-0005-0000-0000-0000BF080000}"/>
    <cellStyle name="Currency 117 4 2 2 3 2" xfId="11970" xr:uid="{00000000-0005-0000-0000-0000C0080000}"/>
    <cellStyle name="Currency 117 4 2 2 3 2 2" xfId="34511" xr:uid="{00000000-0005-0000-0000-0000C1080000}"/>
    <cellStyle name="Currency 117 4 2 2 3 3" xfId="17600" xr:uid="{00000000-0005-0000-0000-0000C2080000}"/>
    <cellStyle name="Currency 117 4 2 2 3 3 2" xfId="40135" xr:uid="{00000000-0005-0000-0000-0000C3080000}"/>
    <cellStyle name="Currency 117 4 2 2 3 4" xfId="23229" xr:uid="{00000000-0005-0000-0000-0000C4080000}"/>
    <cellStyle name="Currency 117 4 2 2 3 4 2" xfId="45755" xr:uid="{00000000-0005-0000-0000-0000C5080000}"/>
    <cellStyle name="Currency 117 4 2 2 3 5" xfId="28895" xr:uid="{00000000-0005-0000-0000-0000C6080000}"/>
    <cellStyle name="Currency 117 4 2 2 4" xfId="8226" xr:uid="{00000000-0005-0000-0000-0000C7080000}"/>
    <cellStyle name="Currency 117 4 2 2 4 2" xfId="13842" xr:uid="{00000000-0005-0000-0000-0000C8080000}"/>
    <cellStyle name="Currency 117 4 2 2 4 2 2" xfId="36383" xr:uid="{00000000-0005-0000-0000-0000C9080000}"/>
    <cellStyle name="Currency 117 4 2 2 4 3" xfId="19472" xr:uid="{00000000-0005-0000-0000-0000CA080000}"/>
    <cellStyle name="Currency 117 4 2 2 4 3 2" xfId="42007" xr:uid="{00000000-0005-0000-0000-0000CB080000}"/>
    <cellStyle name="Currency 117 4 2 2 4 4" xfId="25101" xr:uid="{00000000-0005-0000-0000-0000CC080000}"/>
    <cellStyle name="Currency 117 4 2 2 4 4 2" xfId="47627" xr:uid="{00000000-0005-0000-0000-0000CD080000}"/>
    <cellStyle name="Currency 117 4 2 2 4 5" xfId="30767" xr:uid="{00000000-0005-0000-0000-0000CE080000}"/>
    <cellStyle name="Currency 117 4 2 2 5" xfId="10098" xr:uid="{00000000-0005-0000-0000-0000CF080000}"/>
    <cellStyle name="Currency 117 4 2 2 5 2" xfId="32639" xr:uid="{00000000-0005-0000-0000-0000D0080000}"/>
    <cellStyle name="Currency 117 4 2 2 6" xfId="15728" xr:uid="{00000000-0005-0000-0000-0000D1080000}"/>
    <cellStyle name="Currency 117 4 2 2 6 2" xfId="38263" xr:uid="{00000000-0005-0000-0000-0000D2080000}"/>
    <cellStyle name="Currency 117 4 2 2 7" xfId="21357" xr:uid="{00000000-0005-0000-0000-0000D3080000}"/>
    <cellStyle name="Currency 117 4 2 2 7 2" xfId="43883" xr:uid="{00000000-0005-0000-0000-0000D4080000}"/>
    <cellStyle name="Currency 117 4 2 2 8" xfId="27023" xr:uid="{00000000-0005-0000-0000-0000D5080000}"/>
    <cellStyle name="Currency 117 4 2 2 9" xfId="49514" xr:uid="{00000000-0005-0000-0000-0000D6080000}"/>
    <cellStyle name="Currency 117 4 2 3" xfId="4950" xr:uid="{00000000-0005-0000-0000-0000D7080000}"/>
    <cellStyle name="Currency 117 4 2 3 2" xfId="6822" xr:uid="{00000000-0005-0000-0000-0000D8080000}"/>
    <cellStyle name="Currency 117 4 2 3 2 2" xfId="12438" xr:uid="{00000000-0005-0000-0000-0000D9080000}"/>
    <cellStyle name="Currency 117 4 2 3 2 2 2" xfId="34979" xr:uid="{00000000-0005-0000-0000-0000DA080000}"/>
    <cellStyle name="Currency 117 4 2 3 2 3" xfId="18068" xr:uid="{00000000-0005-0000-0000-0000DB080000}"/>
    <cellStyle name="Currency 117 4 2 3 2 3 2" xfId="40603" xr:uid="{00000000-0005-0000-0000-0000DC080000}"/>
    <cellStyle name="Currency 117 4 2 3 2 4" xfId="23697" xr:uid="{00000000-0005-0000-0000-0000DD080000}"/>
    <cellStyle name="Currency 117 4 2 3 2 4 2" xfId="46223" xr:uid="{00000000-0005-0000-0000-0000DE080000}"/>
    <cellStyle name="Currency 117 4 2 3 2 5" xfId="29363" xr:uid="{00000000-0005-0000-0000-0000DF080000}"/>
    <cellStyle name="Currency 117 4 2 3 3" xfId="8694" xr:uid="{00000000-0005-0000-0000-0000E0080000}"/>
    <cellStyle name="Currency 117 4 2 3 3 2" xfId="14310" xr:uid="{00000000-0005-0000-0000-0000E1080000}"/>
    <cellStyle name="Currency 117 4 2 3 3 2 2" xfId="36851" xr:uid="{00000000-0005-0000-0000-0000E2080000}"/>
    <cellStyle name="Currency 117 4 2 3 3 3" xfId="19940" xr:uid="{00000000-0005-0000-0000-0000E3080000}"/>
    <cellStyle name="Currency 117 4 2 3 3 3 2" xfId="42475" xr:uid="{00000000-0005-0000-0000-0000E4080000}"/>
    <cellStyle name="Currency 117 4 2 3 3 4" xfId="25569" xr:uid="{00000000-0005-0000-0000-0000E5080000}"/>
    <cellStyle name="Currency 117 4 2 3 3 4 2" xfId="48095" xr:uid="{00000000-0005-0000-0000-0000E6080000}"/>
    <cellStyle name="Currency 117 4 2 3 3 5" xfId="31235" xr:uid="{00000000-0005-0000-0000-0000E7080000}"/>
    <cellStyle name="Currency 117 4 2 3 4" xfId="10566" xr:uid="{00000000-0005-0000-0000-0000E8080000}"/>
    <cellStyle name="Currency 117 4 2 3 4 2" xfId="33107" xr:uid="{00000000-0005-0000-0000-0000E9080000}"/>
    <cellStyle name="Currency 117 4 2 3 5" xfId="16196" xr:uid="{00000000-0005-0000-0000-0000EA080000}"/>
    <cellStyle name="Currency 117 4 2 3 5 2" xfId="38731" xr:uid="{00000000-0005-0000-0000-0000EB080000}"/>
    <cellStyle name="Currency 117 4 2 3 6" xfId="21825" xr:uid="{00000000-0005-0000-0000-0000EC080000}"/>
    <cellStyle name="Currency 117 4 2 3 6 2" xfId="44351" xr:uid="{00000000-0005-0000-0000-0000ED080000}"/>
    <cellStyle name="Currency 117 4 2 3 7" xfId="27491" xr:uid="{00000000-0005-0000-0000-0000EE080000}"/>
    <cellStyle name="Currency 117 4 2 3 8" xfId="50919" xr:uid="{00000000-0005-0000-0000-0000EF080000}"/>
    <cellStyle name="Currency 117 4 2 4" xfId="5886" xr:uid="{00000000-0005-0000-0000-0000F0080000}"/>
    <cellStyle name="Currency 117 4 2 4 2" xfId="11502" xr:uid="{00000000-0005-0000-0000-0000F1080000}"/>
    <cellStyle name="Currency 117 4 2 4 2 2" xfId="34043" xr:uid="{00000000-0005-0000-0000-0000F2080000}"/>
    <cellStyle name="Currency 117 4 2 4 3" xfId="17132" xr:uid="{00000000-0005-0000-0000-0000F3080000}"/>
    <cellStyle name="Currency 117 4 2 4 3 2" xfId="39667" xr:uid="{00000000-0005-0000-0000-0000F4080000}"/>
    <cellStyle name="Currency 117 4 2 4 4" xfId="22761" xr:uid="{00000000-0005-0000-0000-0000F5080000}"/>
    <cellStyle name="Currency 117 4 2 4 4 2" xfId="45287" xr:uid="{00000000-0005-0000-0000-0000F6080000}"/>
    <cellStyle name="Currency 117 4 2 4 5" xfId="28427" xr:uid="{00000000-0005-0000-0000-0000F7080000}"/>
    <cellStyle name="Currency 117 4 2 5" xfId="7758" xr:uid="{00000000-0005-0000-0000-0000F8080000}"/>
    <cellStyle name="Currency 117 4 2 5 2" xfId="13374" xr:uid="{00000000-0005-0000-0000-0000F9080000}"/>
    <cellStyle name="Currency 117 4 2 5 2 2" xfId="35915" xr:uid="{00000000-0005-0000-0000-0000FA080000}"/>
    <cellStyle name="Currency 117 4 2 5 3" xfId="19004" xr:uid="{00000000-0005-0000-0000-0000FB080000}"/>
    <cellStyle name="Currency 117 4 2 5 3 2" xfId="41539" xr:uid="{00000000-0005-0000-0000-0000FC080000}"/>
    <cellStyle name="Currency 117 4 2 5 4" xfId="24633" xr:uid="{00000000-0005-0000-0000-0000FD080000}"/>
    <cellStyle name="Currency 117 4 2 5 4 2" xfId="47159" xr:uid="{00000000-0005-0000-0000-0000FE080000}"/>
    <cellStyle name="Currency 117 4 2 5 5" xfId="30299" xr:uid="{00000000-0005-0000-0000-0000FF080000}"/>
    <cellStyle name="Currency 117 4 2 6" xfId="9630" xr:uid="{00000000-0005-0000-0000-000000090000}"/>
    <cellStyle name="Currency 117 4 2 6 2" xfId="32171" xr:uid="{00000000-0005-0000-0000-000001090000}"/>
    <cellStyle name="Currency 117 4 2 7" xfId="15260" xr:uid="{00000000-0005-0000-0000-000002090000}"/>
    <cellStyle name="Currency 117 4 2 7 2" xfId="37795" xr:uid="{00000000-0005-0000-0000-000003090000}"/>
    <cellStyle name="Currency 117 4 2 8" xfId="20889" xr:uid="{00000000-0005-0000-0000-000004090000}"/>
    <cellStyle name="Currency 117 4 2 8 2" xfId="43415" xr:uid="{00000000-0005-0000-0000-000005090000}"/>
    <cellStyle name="Currency 117 4 2 9" xfId="26555" xr:uid="{00000000-0005-0000-0000-000006090000}"/>
    <cellStyle name="Currency 117 4 3" xfId="4248" xr:uid="{00000000-0005-0000-0000-000007090000}"/>
    <cellStyle name="Currency 117 4 3 10" xfId="50217" xr:uid="{00000000-0005-0000-0000-000008090000}"/>
    <cellStyle name="Currency 117 4 3 2" xfId="5184" xr:uid="{00000000-0005-0000-0000-000009090000}"/>
    <cellStyle name="Currency 117 4 3 2 2" xfId="7056" xr:uid="{00000000-0005-0000-0000-00000A090000}"/>
    <cellStyle name="Currency 117 4 3 2 2 2" xfId="12672" xr:uid="{00000000-0005-0000-0000-00000B090000}"/>
    <cellStyle name="Currency 117 4 3 2 2 2 2" xfId="35213" xr:uid="{00000000-0005-0000-0000-00000C090000}"/>
    <cellStyle name="Currency 117 4 3 2 2 3" xfId="18302" xr:uid="{00000000-0005-0000-0000-00000D090000}"/>
    <cellStyle name="Currency 117 4 3 2 2 3 2" xfId="40837" xr:uid="{00000000-0005-0000-0000-00000E090000}"/>
    <cellStyle name="Currency 117 4 3 2 2 4" xfId="23931" xr:uid="{00000000-0005-0000-0000-00000F090000}"/>
    <cellStyle name="Currency 117 4 3 2 2 4 2" xfId="46457" xr:uid="{00000000-0005-0000-0000-000010090000}"/>
    <cellStyle name="Currency 117 4 3 2 2 5" xfId="29597" xr:uid="{00000000-0005-0000-0000-000011090000}"/>
    <cellStyle name="Currency 117 4 3 2 3" xfId="8928" xr:uid="{00000000-0005-0000-0000-000012090000}"/>
    <cellStyle name="Currency 117 4 3 2 3 2" xfId="14544" xr:uid="{00000000-0005-0000-0000-000013090000}"/>
    <cellStyle name="Currency 117 4 3 2 3 2 2" xfId="37085" xr:uid="{00000000-0005-0000-0000-000014090000}"/>
    <cellStyle name="Currency 117 4 3 2 3 3" xfId="20174" xr:uid="{00000000-0005-0000-0000-000015090000}"/>
    <cellStyle name="Currency 117 4 3 2 3 3 2" xfId="42709" xr:uid="{00000000-0005-0000-0000-000016090000}"/>
    <cellStyle name="Currency 117 4 3 2 3 4" xfId="25803" xr:uid="{00000000-0005-0000-0000-000017090000}"/>
    <cellStyle name="Currency 117 4 3 2 3 4 2" xfId="48329" xr:uid="{00000000-0005-0000-0000-000018090000}"/>
    <cellStyle name="Currency 117 4 3 2 3 5" xfId="31469" xr:uid="{00000000-0005-0000-0000-000019090000}"/>
    <cellStyle name="Currency 117 4 3 2 4" xfId="10800" xr:uid="{00000000-0005-0000-0000-00001A090000}"/>
    <cellStyle name="Currency 117 4 3 2 4 2" xfId="33341" xr:uid="{00000000-0005-0000-0000-00001B090000}"/>
    <cellStyle name="Currency 117 4 3 2 5" xfId="16430" xr:uid="{00000000-0005-0000-0000-00001C090000}"/>
    <cellStyle name="Currency 117 4 3 2 5 2" xfId="38965" xr:uid="{00000000-0005-0000-0000-00001D090000}"/>
    <cellStyle name="Currency 117 4 3 2 6" xfId="22059" xr:uid="{00000000-0005-0000-0000-00001E090000}"/>
    <cellStyle name="Currency 117 4 3 2 6 2" xfId="44585" xr:uid="{00000000-0005-0000-0000-00001F090000}"/>
    <cellStyle name="Currency 117 4 3 2 7" xfId="27725" xr:uid="{00000000-0005-0000-0000-000020090000}"/>
    <cellStyle name="Currency 117 4 3 2 8" xfId="51153" xr:uid="{00000000-0005-0000-0000-000021090000}"/>
    <cellStyle name="Currency 117 4 3 3" xfId="6120" xr:uid="{00000000-0005-0000-0000-000022090000}"/>
    <cellStyle name="Currency 117 4 3 3 2" xfId="11736" xr:uid="{00000000-0005-0000-0000-000023090000}"/>
    <cellStyle name="Currency 117 4 3 3 2 2" xfId="34277" xr:uid="{00000000-0005-0000-0000-000024090000}"/>
    <cellStyle name="Currency 117 4 3 3 3" xfId="17366" xr:uid="{00000000-0005-0000-0000-000025090000}"/>
    <cellStyle name="Currency 117 4 3 3 3 2" xfId="39901" xr:uid="{00000000-0005-0000-0000-000026090000}"/>
    <cellStyle name="Currency 117 4 3 3 4" xfId="22995" xr:uid="{00000000-0005-0000-0000-000027090000}"/>
    <cellStyle name="Currency 117 4 3 3 4 2" xfId="45521" xr:uid="{00000000-0005-0000-0000-000028090000}"/>
    <cellStyle name="Currency 117 4 3 3 5" xfId="28661" xr:uid="{00000000-0005-0000-0000-000029090000}"/>
    <cellStyle name="Currency 117 4 3 4" xfId="7992" xr:uid="{00000000-0005-0000-0000-00002A090000}"/>
    <cellStyle name="Currency 117 4 3 4 2" xfId="13608" xr:uid="{00000000-0005-0000-0000-00002B090000}"/>
    <cellStyle name="Currency 117 4 3 4 2 2" xfId="36149" xr:uid="{00000000-0005-0000-0000-00002C090000}"/>
    <cellStyle name="Currency 117 4 3 4 3" xfId="19238" xr:uid="{00000000-0005-0000-0000-00002D090000}"/>
    <cellStyle name="Currency 117 4 3 4 3 2" xfId="41773" xr:uid="{00000000-0005-0000-0000-00002E090000}"/>
    <cellStyle name="Currency 117 4 3 4 4" xfId="24867" xr:uid="{00000000-0005-0000-0000-00002F090000}"/>
    <cellStyle name="Currency 117 4 3 4 4 2" xfId="47393" xr:uid="{00000000-0005-0000-0000-000030090000}"/>
    <cellStyle name="Currency 117 4 3 4 5" xfId="30533" xr:uid="{00000000-0005-0000-0000-000031090000}"/>
    <cellStyle name="Currency 117 4 3 5" xfId="9864" xr:uid="{00000000-0005-0000-0000-000032090000}"/>
    <cellStyle name="Currency 117 4 3 5 2" xfId="32405" xr:uid="{00000000-0005-0000-0000-000033090000}"/>
    <cellStyle name="Currency 117 4 3 6" xfId="15494" xr:uid="{00000000-0005-0000-0000-000034090000}"/>
    <cellStyle name="Currency 117 4 3 6 2" xfId="38029" xr:uid="{00000000-0005-0000-0000-000035090000}"/>
    <cellStyle name="Currency 117 4 3 7" xfId="21123" xr:uid="{00000000-0005-0000-0000-000036090000}"/>
    <cellStyle name="Currency 117 4 3 7 2" xfId="43649" xr:uid="{00000000-0005-0000-0000-000037090000}"/>
    <cellStyle name="Currency 117 4 3 8" xfId="26789" xr:uid="{00000000-0005-0000-0000-000038090000}"/>
    <cellStyle name="Currency 117 4 3 9" xfId="49280" xr:uid="{00000000-0005-0000-0000-000039090000}"/>
    <cellStyle name="Currency 117 4 4" xfId="4716" xr:uid="{00000000-0005-0000-0000-00003A090000}"/>
    <cellStyle name="Currency 117 4 4 2" xfId="6588" xr:uid="{00000000-0005-0000-0000-00003B090000}"/>
    <cellStyle name="Currency 117 4 4 2 2" xfId="12204" xr:uid="{00000000-0005-0000-0000-00003C090000}"/>
    <cellStyle name="Currency 117 4 4 2 2 2" xfId="34745" xr:uid="{00000000-0005-0000-0000-00003D090000}"/>
    <cellStyle name="Currency 117 4 4 2 3" xfId="17834" xr:uid="{00000000-0005-0000-0000-00003E090000}"/>
    <cellStyle name="Currency 117 4 4 2 3 2" xfId="40369" xr:uid="{00000000-0005-0000-0000-00003F090000}"/>
    <cellStyle name="Currency 117 4 4 2 4" xfId="23463" xr:uid="{00000000-0005-0000-0000-000040090000}"/>
    <cellStyle name="Currency 117 4 4 2 4 2" xfId="45989" xr:uid="{00000000-0005-0000-0000-000041090000}"/>
    <cellStyle name="Currency 117 4 4 2 5" xfId="29129" xr:uid="{00000000-0005-0000-0000-000042090000}"/>
    <cellStyle name="Currency 117 4 4 3" xfId="8460" xr:uid="{00000000-0005-0000-0000-000043090000}"/>
    <cellStyle name="Currency 117 4 4 3 2" xfId="14076" xr:uid="{00000000-0005-0000-0000-000044090000}"/>
    <cellStyle name="Currency 117 4 4 3 2 2" xfId="36617" xr:uid="{00000000-0005-0000-0000-000045090000}"/>
    <cellStyle name="Currency 117 4 4 3 3" xfId="19706" xr:uid="{00000000-0005-0000-0000-000046090000}"/>
    <cellStyle name="Currency 117 4 4 3 3 2" xfId="42241" xr:uid="{00000000-0005-0000-0000-000047090000}"/>
    <cellStyle name="Currency 117 4 4 3 4" xfId="25335" xr:uid="{00000000-0005-0000-0000-000048090000}"/>
    <cellStyle name="Currency 117 4 4 3 4 2" xfId="47861" xr:uid="{00000000-0005-0000-0000-000049090000}"/>
    <cellStyle name="Currency 117 4 4 3 5" xfId="31001" xr:uid="{00000000-0005-0000-0000-00004A090000}"/>
    <cellStyle name="Currency 117 4 4 4" xfId="10332" xr:uid="{00000000-0005-0000-0000-00004B090000}"/>
    <cellStyle name="Currency 117 4 4 4 2" xfId="32873" xr:uid="{00000000-0005-0000-0000-00004C090000}"/>
    <cellStyle name="Currency 117 4 4 5" xfId="15962" xr:uid="{00000000-0005-0000-0000-00004D090000}"/>
    <cellStyle name="Currency 117 4 4 5 2" xfId="38497" xr:uid="{00000000-0005-0000-0000-00004E090000}"/>
    <cellStyle name="Currency 117 4 4 6" xfId="21591" xr:uid="{00000000-0005-0000-0000-00004F090000}"/>
    <cellStyle name="Currency 117 4 4 6 2" xfId="44117" xr:uid="{00000000-0005-0000-0000-000050090000}"/>
    <cellStyle name="Currency 117 4 4 7" xfId="27257" xr:uid="{00000000-0005-0000-0000-000051090000}"/>
    <cellStyle name="Currency 117 4 4 8" xfId="50685" xr:uid="{00000000-0005-0000-0000-000052090000}"/>
    <cellStyle name="Currency 117 4 5" xfId="5652" xr:uid="{00000000-0005-0000-0000-000053090000}"/>
    <cellStyle name="Currency 117 4 5 2" xfId="11268" xr:uid="{00000000-0005-0000-0000-000054090000}"/>
    <cellStyle name="Currency 117 4 5 2 2" xfId="33809" xr:uid="{00000000-0005-0000-0000-000055090000}"/>
    <cellStyle name="Currency 117 4 5 3" xfId="16898" xr:uid="{00000000-0005-0000-0000-000056090000}"/>
    <cellStyle name="Currency 117 4 5 3 2" xfId="39433" xr:uid="{00000000-0005-0000-0000-000057090000}"/>
    <cellStyle name="Currency 117 4 5 4" xfId="22527" xr:uid="{00000000-0005-0000-0000-000058090000}"/>
    <cellStyle name="Currency 117 4 5 4 2" xfId="45053" xr:uid="{00000000-0005-0000-0000-000059090000}"/>
    <cellStyle name="Currency 117 4 5 5" xfId="28193" xr:uid="{00000000-0005-0000-0000-00005A090000}"/>
    <cellStyle name="Currency 117 4 6" xfId="7524" xr:uid="{00000000-0005-0000-0000-00005B090000}"/>
    <cellStyle name="Currency 117 4 6 2" xfId="13140" xr:uid="{00000000-0005-0000-0000-00005C090000}"/>
    <cellStyle name="Currency 117 4 6 2 2" xfId="35681" xr:uid="{00000000-0005-0000-0000-00005D090000}"/>
    <cellStyle name="Currency 117 4 6 3" xfId="18770" xr:uid="{00000000-0005-0000-0000-00005E090000}"/>
    <cellStyle name="Currency 117 4 6 3 2" xfId="41305" xr:uid="{00000000-0005-0000-0000-00005F090000}"/>
    <cellStyle name="Currency 117 4 6 4" xfId="24399" xr:uid="{00000000-0005-0000-0000-000060090000}"/>
    <cellStyle name="Currency 117 4 6 4 2" xfId="46925" xr:uid="{00000000-0005-0000-0000-000061090000}"/>
    <cellStyle name="Currency 117 4 6 5" xfId="30065" xr:uid="{00000000-0005-0000-0000-000062090000}"/>
    <cellStyle name="Currency 117 4 7" xfId="9396" xr:uid="{00000000-0005-0000-0000-000063090000}"/>
    <cellStyle name="Currency 117 4 7 2" xfId="31937" xr:uid="{00000000-0005-0000-0000-000064090000}"/>
    <cellStyle name="Currency 117 4 8" xfId="15026" xr:uid="{00000000-0005-0000-0000-000065090000}"/>
    <cellStyle name="Currency 117 4 8 2" xfId="37561" xr:uid="{00000000-0005-0000-0000-000066090000}"/>
    <cellStyle name="Currency 117 4 9" xfId="20655" xr:uid="{00000000-0005-0000-0000-000067090000}"/>
    <cellStyle name="Currency 117 4 9 2" xfId="43181" xr:uid="{00000000-0005-0000-0000-000068090000}"/>
    <cellStyle name="Currency 117 5" xfId="3936" xr:uid="{00000000-0005-0000-0000-000069090000}"/>
    <cellStyle name="Currency 117 5 10" xfId="48968" xr:uid="{00000000-0005-0000-0000-00006A090000}"/>
    <cellStyle name="Currency 117 5 11" xfId="49905" xr:uid="{00000000-0005-0000-0000-00006B090000}"/>
    <cellStyle name="Currency 117 5 2" xfId="4404" xr:uid="{00000000-0005-0000-0000-00006C090000}"/>
    <cellStyle name="Currency 117 5 2 10" xfId="50373" xr:uid="{00000000-0005-0000-0000-00006D090000}"/>
    <cellStyle name="Currency 117 5 2 2" xfId="5340" xr:uid="{00000000-0005-0000-0000-00006E090000}"/>
    <cellStyle name="Currency 117 5 2 2 2" xfId="7212" xr:uid="{00000000-0005-0000-0000-00006F090000}"/>
    <cellStyle name="Currency 117 5 2 2 2 2" xfId="12828" xr:uid="{00000000-0005-0000-0000-000070090000}"/>
    <cellStyle name="Currency 117 5 2 2 2 2 2" xfId="35369" xr:uid="{00000000-0005-0000-0000-000071090000}"/>
    <cellStyle name="Currency 117 5 2 2 2 3" xfId="18458" xr:uid="{00000000-0005-0000-0000-000072090000}"/>
    <cellStyle name="Currency 117 5 2 2 2 3 2" xfId="40993" xr:uid="{00000000-0005-0000-0000-000073090000}"/>
    <cellStyle name="Currency 117 5 2 2 2 4" xfId="24087" xr:uid="{00000000-0005-0000-0000-000074090000}"/>
    <cellStyle name="Currency 117 5 2 2 2 4 2" xfId="46613" xr:uid="{00000000-0005-0000-0000-000075090000}"/>
    <cellStyle name="Currency 117 5 2 2 2 5" xfId="29753" xr:uid="{00000000-0005-0000-0000-000076090000}"/>
    <cellStyle name="Currency 117 5 2 2 3" xfId="9084" xr:uid="{00000000-0005-0000-0000-000077090000}"/>
    <cellStyle name="Currency 117 5 2 2 3 2" xfId="14700" xr:uid="{00000000-0005-0000-0000-000078090000}"/>
    <cellStyle name="Currency 117 5 2 2 3 2 2" xfId="37241" xr:uid="{00000000-0005-0000-0000-000079090000}"/>
    <cellStyle name="Currency 117 5 2 2 3 3" xfId="20330" xr:uid="{00000000-0005-0000-0000-00007A090000}"/>
    <cellStyle name="Currency 117 5 2 2 3 3 2" xfId="42865" xr:uid="{00000000-0005-0000-0000-00007B090000}"/>
    <cellStyle name="Currency 117 5 2 2 3 4" xfId="25959" xr:uid="{00000000-0005-0000-0000-00007C090000}"/>
    <cellStyle name="Currency 117 5 2 2 3 4 2" xfId="48485" xr:uid="{00000000-0005-0000-0000-00007D090000}"/>
    <cellStyle name="Currency 117 5 2 2 3 5" xfId="31625" xr:uid="{00000000-0005-0000-0000-00007E090000}"/>
    <cellStyle name="Currency 117 5 2 2 4" xfId="10956" xr:uid="{00000000-0005-0000-0000-00007F090000}"/>
    <cellStyle name="Currency 117 5 2 2 4 2" xfId="33497" xr:uid="{00000000-0005-0000-0000-000080090000}"/>
    <cellStyle name="Currency 117 5 2 2 5" xfId="16586" xr:uid="{00000000-0005-0000-0000-000081090000}"/>
    <cellStyle name="Currency 117 5 2 2 5 2" xfId="39121" xr:uid="{00000000-0005-0000-0000-000082090000}"/>
    <cellStyle name="Currency 117 5 2 2 6" xfId="22215" xr:uid="{00000000-0005-0000-0000-000083090000}"/>
    <cellStyle name="Currency 117 5 2 2 6 2" xfId="44741" xr:uid="{00000000-0005-0000-0000-000084090000}"/>
    <cellStyle name="Currency 117 5 2 2 7" xfId="27881" xr:uid="{00000000-0005-0000-0000-000085090000}"/>
    <cellStyle name="Currency 117 5 2 2 8" xfId="51309" xr:uid="{00000000-0005-0000-0000-000086090000}"/>
    <cellStyle name="Currency 117 5 2 3" xfId="6276" xr:uid="{00000000-0005-0000-0000-000087090000}"/>
    <cellStyle name="Currency 117 5 2 3 2" xfId="11892" xr:uid="{00000000-0005-0000-0000-000088090000}"/>
    <cellStyle name="Currency 117 5 2 3 2 2" xfId="34433" xr:uid="{00000000-0005-0000-0000-000089090000}"/>
    <cellStyle name="Currency 117 5 2 3 3" xfId="17522" xr:uid="{00000000-0005-0000-0000-00008A090000}"/>
    <cellStyle name="Currency 117 5 2 3 3 2" xfId="40057" xr:uid="{00000000-0005-0000-0000-00008B090000}"/>
    <cellStyle name="Currency 117 5 2 3 4" xfId="23151" xr:uid="{00000000-0005-0000-0000-00008C090000}"/>
    <cellStyle name="Currency 117 5 2 3 4 2" xfId="45677" xr:uid="{00000000-0005-0000-0000-00008D090000}"/>
    <cellStyle name="Currency 117 5 2 3 5" xfId="28817" xr:uid="{00000000-0005-0000-0000-00008E090000}"/>
    <cellStyle name="Currency 117 5 2 4" xfId="8148" xr:uid="{00000000-0005-0000-0000-00008F090000}"/>
    <cellStyle name="Currency 117 5 2 4 2" xfId="13764" xr:uid="{00000000-0005-0000-0000-000090090000}"/>
    <cellStyle name="Currency 117 5 2 4 2 2" xfId="36305" xr:uid="{00000000-0005-0000-0000-000091090000}"/>
    <cellStyle name="Currency 117 5 2 4 3" xfId="19394" xr:uid="{00000000-0005-0000-0000-000092090000}"/>
    <cellStyle name="Currency 117 5 2 4 3 2" xfId="41929" xr:uid="{00000000-0005-0000-0000-000093090000}"/>
    <cellStyle name="Currency 117 5 2 4 4" xfId="25023" xr:uid="{00000000-0005-0000-0000-000094090000}"/>
    <cellStyle name="Currency 117 5 2 4 4 2" xfId="47549" xr:uid="{00000000-0005-0000-0000-000095090000}"/>
    <cellStyle name="Currency 117 5 2 4 5" xfId="30689" xr:uid="{00000000-0005-0000-0000-000096090000}"/>
    <cellStyle name="Currency 117 5 2 5" xfId="10020" xr:uid="{00000000-0005-0000-0000-000097090000}"/>
    <cellStyle name="Currency 117 5 2 5 2" xfId="32561" xr:uid="{00000000-0005-0000-0000-000098090000}"/>
    <cellStyle name="Currency 117 5 2 6" xfId="15650" xr:uid="{00000000-0005-0000-0000-000099090000}"/>
    <cellStyle name="Currency 117 5 2 6 2" xfId="38185" xr:uid="{00000000-0005-0000-0000-00009A090000}"/>
    <cellStyle name="Currency 117 5 2 7" xfId="21279" xr:uid="{00000000-0005-0000-0000-00009B090000}"/>
    <cellStyle name="Currency 117 5 2 7 2" xfId="43805" xr:uid="{00000000-0005-0000-0000-00009C090000}"/>
    <cellStyle name="Currency 117 5 2 8" xfId="26945" xr:uid="{00000000-0005-0000-0000-00009D090000}"/>
    <cellStyle name="Currency 117 5 2 9" xfId="49436" xr:uid="{00000000-0005-0000-0000-00009E090000}"/>
    <cellStyle name="Currency 117 5 3" xfId="4872" xr:uid="{00000000-0005-0000-0000-00009F090000}"/>
    <cellStyle name="Currency 117 5 3 2" xfId="6744" xr:uid="{00000000-0005-0000-0000-0000A0090000}"/>
    <cellStyle name="Currency 117 5 3 2 2" xfId="12360" xr:uid="{00000000-0005-0000-0000-0000A1090000}"/>
    <cellStyle name="Currency 117 5 3 2 2 2" xfId="34901" xr:uid="{00000000-0005-0000-0000-0000A2090000}"/>
    <cellStyle name="Currency 117 5 3 2 3" xfId="17990" xr:uid="{00000000-0005-0000-0000-0000A3090000}"/>
    <cellStyle name="Currency 117 5 3 2 3 2" xfId="40525" xr:uid="{00000000-0005-0000-0000-0000A4090000}"/>
    <cellStyle name="Currency 117 5 3 2 4" xfId="23619" xr:uid="{00000000-0005-0000-0000-0000A5090000}"/>
    <cellStyle name="Currency 117 5 3 2 4 2" xfId="46145" xr:uid="{00000000-0005-0000-0000-0000A6090000}"/>
    <cellStyle name="Currency 117 5 3 2 5" xfId="29285" xr:uid="{00000000-0005-0000-0000-0000A7090000}"/>
    <cellStyle name="Currency 117 5 3 3" xfId="8616" xr:uid="{00000000-0005-0000-0000-0000A8090000}"/>
    <cellStyle name="Currency 117 5 3 3 2" xfId="14232" xr:uid="{00000000-0005-0000-0000-0000A9090000}"/>
    <cellStyle name="Currency 117 5 3 3 2 2" xfId="36773" xr:uid="{00000000-0005-0000-0000-0000AA090000}"/>
    <cellStyle name="Currency 117 5 3 3 3" xfId="19862" xr:uid="{00000000-0005-0000-0000-0000AB090000}"/>
    <cellStyle name="Currency 117 5 3 3 3 2" xfId="42397" xr:uid="{00000000-0005-0000-0000-0000AC090000}"/>
    <cellStyle name="Currency 117 5 3 3 4" xfId="25491" xr:uid="{00000000-0005-0000-0000-0000AD090000}"/>
    <cellStyle name="Currency 117 5 3 3 4 2" xfId="48017" xr:uid="{00000000-0005-0000-0000-0000AE090000}"/>
    <cellStyle name="Currency 117 5 3 3 5" xfId="31157" xr:uid="{00000000-0005-0000-0000-0000AF090000}"/>
    <cellStyle name="Currency 117 5 3 4" xfId="10488" xr:uid="{00000000-0005-0000-0000-0000B0090000}"/>
    <cellStyle name="Currency 117 5 3 4 2" xfId="33029" xr:uid="{00000000-0005-0000-0000-0000B1090000}"/>
    <cellStyle name="Currency 117 5 3 5" xfId="16118" xr:uid="{00000000-0005-0000-0000-0000B2090000}"/>
    <cellStyle name="Currency 117 5 3 5 2" xfId="38653" xr:uid="{00000000-0005-0000-0000-0000B3090000}"/>
    <cellStyle name="Currency 117 5 3 6" xfId="21747" xr:uid="{00000000-0005-0000-0000-0000B4090000}"/>
    <cellStyle name="Currency 117 5 3 6 2" xfId="44273" xr:uid="{00000000-0005-0000-0000-0000B5090000}"/>
    <cellStyle name="Currency 117 5 3 7" xfId="27413" xr:uid="{00000000-0005-0000-0000-0000B6090000}"/>
    <cellStyle name="Currency 117 5 3 8" xfId="50841" xr:uid="{00000000-0005-0000-0000-0000B7090000}"/>
    <cellStyle name="Currency 117 5 4" xfId="5808" xr:uid="{00000000-0005-0000-0000-0000B8090000}"/>
    <cellStyle name="Currency 117 5 4 2" xfId="11424" xr:uid="{00000000-0005-0000-0000-0000B9090000}"/>
    <cellStyle name="Currency 117 5 4 2 2" xfId="33965" xr:uid="{00000000-0005-0000-0000-0000BA090000}"/>
    <cellStyle name="Currency 117 5 4 3" xfId="17054" xr:uid="{00000000-0005-0000-0000-0000BB090000}"/>
    <cellStyle name="Currency 117 5 4 3 2" xfId="39589" xr:uid="{00000000-0005-0000-0000-0000BC090000}"/>
    <cellStyle name="Currency 117 5 4 4" xfId="22683" xr:uid="{00000000-0005-0000-0000-0000BD090000}"/>
    <cellStyle name="Currency 117 5 4 4 2" xfId="45209" xr:uid="{00000000-0005-0000-0000-0000BE090000}"/>
    <cellStyle name="Currency 117 5 4 5" xfId="28349" xr:uid="{00000000-0005-0000-0000-0000BF090000}"/>
    <cellStyle name="Currency 117 5 5" xfId="7680" xr:uid="{00000000-0005-0000-0000-0000C0090000}"/>
    <cellStyle name="Currency 117 5 5 2" xfId="13296" xr:uid="{00000000-0005-0000-0000-0000C1090000}"/>
    <cellStyle name="Currency 117 5 5 2 2" xfId="35837" xr:uid="{00000000-0005-0000-0000-0000C2090000}"/>
    <cellStyle name="Currency 117 5 5 3" xfId="18926" xr:uid="{00000000-0005-0000-0000-0000C3090000}"/>
    <cellStyle name="Currency 117 5 5 3 2" xfId="41461" xr:uid="{00000000-0005-0000-0000-0000C4090000}"/>
    <cellStyle name="Currency 117 5 5 4" xfId="24555" xr:uid="{00000000-0005-0000-0000-0000C5090000}"/>
    <cellStyle name="Currency 117 5 5 4 2" xfId="47081" xr:uid="{00000000-0005-0000-0000-0000C6090000}"/>
    <cellStyle name="Currency 117 5 5 5" xfId="30221" xr:uid="{00000000-0005-0000-0000-0000C7090000}"/>
    <cellStyle name="Currency 117 5 6" xfId="9552" xr:uid="{00000000-0005-0000-0000-0000C8090000}"/>
    <cellStyle name="Currency 117 5 6 2" xfId="32093" xr:uid="{00000000-0005-0000-0000-0000C9090000}"/>
    <cellStyle name="Currency 117 5 7" xfId="15182" xr:uid="{00000000-0005-0000-0000-0000CA090000}"/>
    <cellStyle name="Currency 117 5 7 2" xfId="37717" xr:uid="{00000000-0005-0000-0000-0000CB090000}"/>
    <cellStyle name="Currency 117 5 8" xfId="20811" xr:uid="{00000000-0005-0000-0000-0000CC090000}"/>
    <cellStyle name="Currency 117 5 8 2" xfId="43337" xr:uid="{00000000-0005-0000-0000-0000CD090000}"/>
    <cellStyle name="Currency 117 5 9" xfId="26477" xr:uid="{00000000-0005-0000-0000-0000CE090000}"/>
    <cellStyle name="Currency 117 6" xfId="4170" xr:uid="{00000000-0005-0000-0000-0000CF090000}"/>
    <cellStyle name="Currency 117 6 10" xfId="50139" xr:uid="{00000000-0005-0000-0000-0000D0090000}"/>
    <cellStyle name="Currency 117 6 2" xfId="5106" xr:uid="{00000000-0005-0000-0000-0000D1090000}"/>
    <cellStyle name="Currency 117 6 2 2" xfId="6978" xr:uid="{00000000-0005-0000-0000-0000D2090000}"/>
    <cellStyle name="Currency 117 6 2 2 2" xfId="12594" xr:uid="{00000000-0005-0000-0000-0000D3090000}"/>
    <cellStyle name="Currency 117 6 2 2 2 2" xfId="35135" xr:uid="{00000000-0005-0000-0000-0000D4090000}"/>
    <cellStyle name="Currency 117 6 2 2 3" xfId="18224" xr:uid="{00000000-0005-0000-0000-0000D5090000}"/>
    <cellStyle name="Currency 117 6 2 2 3 2" xfId="40759" xr:uid="{00000000-0005-0000-0000-0000D6090000}"/>
    <cellStyle name="Currency 117 6 2 2 4" xfId="23853" xr:uid="{00000000-0005-0000-0000-0000D7090000}"/>
    <cellStyle name="Currency 117 6 2 2 4 2" xfId="46379" xr:uid="{00000000-0005-0000-0000-0000D8090000}"/>
    <cellStyle name="Currency 117 6 2 2 5" xfId="29519" xr:uid="{00000000-0005-0000-0000-0000D9090000}"/>
    <cellStyle name="Currency 117 6 2 3" xfId="8850" xr:uid="{00000000-0005-0000-0000-0000DA090000}"/>
    <cellStyle name="Currency 117 6 2 3 2" xfId="14466" xr:uid="{00000000-0005-0000-0000-0000DB090000}"/>
    <cellStyle name="Currency 117 6 2 3 2 2" xfId="37007" xr:uid="{00000000-0005-0000-0000-0000DC090000}"/>
    <cellStyle name="Currency 117 6 2 3 3" xfId="20096" xr:uid="{00000000-0005-0000-0000-0000DD090000}"/>
    <cellStyle name="Currency 117 6 2 3 3 2" xfId="42631" xr:uid="{00000000-0005-0000-0000-0000DE090000}"/>
    <cellStyle name="Currency 117 6 2 3 4" xfId="25725" xr:uid="{00000000-0005-0000-0000-0000DF090000}"/>
    <cellStyle name="Currency 117 6 2 3 4 2" xfId="48251" xr:uid="{00000000-0005-0000-0000-0000E0090000}"/>
    <cellStyle name="Currency 117 6 2 3 5" xfId="31391" xr:uid="{00000000-0005-0000-0000-0000E1090000}"/>
    <cellStyle name="Currency 117 6 2 4" xfId="10722" xr:uid="{00000000-0005-0000-0000-0000E2090000}"/>
    <cellStyle name="Currency 117 6 2 4 2" xfId="33263" xr:uid="{00000000-0005-0000-0000-0000E3090000}"/>
    <cellStyle name="Currency 117 6 2 5" xfId="16352" xr:uid="{00000000-0005-0000-0000-0000E4090000}"/>
    <cellStyle name="Currency 117 6 2 5 2" xfId="38887" xr:uid="{00000000-0005-0000-0000-0000E5090000}"/>
    <cellStyle name="Currency 117 6 2 6" xfId="21981" xr:uid="{00000000-0005-0000-0000-0000E6090000}"/>
    <cellStyle name="Currency 117 6 2 6 2" xfId="44507" xr:uid="{00000000-0005-0000-0000-0000E7090000}"/>
    <cellStyle name="Currency 117 6 2 7" xfId="27647" xr:uid="{00000000-0005-0000-0000-0000E8090000}"/>
    <cellStyle name="Currency 117 6 2 8" xfId="51075" xr:uid="{00000000-0005-0000-0000-0000E9090000}"/>
    <cellStyle name="Currency 117 6 3" xfId="6042" xr:uid="{00000000-0005-0000-0000-0000EA090000}"/>
    <cellStyle name="Currency 117 6 3 2" xfId="11658" xr:uid="{00000000-0005-0000-0000-0000EB090000}"/>
    <cellStyle name="Currency 117 6 3 2 2" xfId="34199" xr:uid="{00000000-0005-0000-0000-0000EC090000}"/>
    <cellStyle name="Currency 117 6 3 3" xfId="17288" xr:uid="{00000000-0005-0000-0000-0000ED090000}"/>
    <cellStyle name="Currency 117 6 3 3 2" xfId="39823" xr:uid="{00000000-0005-0000-0000-0000EE090000}"/>
    <cellStyle name="Currency 117 6 3 4" xfId="22917" xr:uid="{00000000-0005-0000-0000-0000EF090000}"/>
    <cellStyle name="Currency 117 6 3 4 2" xfId="45443" xr:uid="{00000000-0005-0000-0000-0000F0090000}"/>
    <cellStyle name="Currency 117 6 3 5" xfId="28583" xr:uid="{00000000-0005-0000-0000-0000F1090000}"/>
    <cellStyle name="Currency 117 6 4" xfId="7914" xr:uid="{00000000-0005-0000-0000-0000F2090000}"/>
    <cellStyle name="Currency 117 6 4 2" xfId="13530" xr:uid="{00000000-0005-0000-0000-0000F3090000}"/>
    <cellStyle name="Currency 117 6 4 2 2" xfId="36071" xr:uid="{00000000-0005-0000-0000-0000F4090000}"/>
    <cellStyle name="Currency 117 6 4 3" xfId="19160" xr:uid="{00000000-0005-0000-0000-0000F5090000}"/>
    <cellStyle name="Currency 117 6 4 3 2" xfId="41695" xr:uid="{00000000-0005-0000-0000-0000F6090000}"/>
    <cellStyle name="Currency 117 6 4 4" xfId="24789" xr:uid="{00000000-0005-0000-0000-0000F7090000}"/>
    <cellStyle name="Currency 117 6 4 4 2" xfId="47315" xr:uid="{00000000-0005-0000-0000-0000F8090000}"/>
    <cellStyle name="Currency 117 6 4 5" xfId="30455" xr:uid="{00000000-0005-0000-0000-0000F9090000}"/>
    <cellStyle name="Currency 117 6 5" xfId="9786" xr:uid="{00000000-0005-0000-0000-0000FA090000}"/>
    <cellStyle name="Currency 117 6 5 2" xfId="32327" xr:uid="{00000000-0005-0000-0000-0000FB090000}"/>
    <cellStyle name="Currency 117 6 6" xfId="15416" xr:uid="{00000000-0005-0000-0000-0000FC090000}"/>
    <cellStyle name="Currency 117 6 6 2" xfId="37951" xr:uid="{00000000-0005-0000-0000-0000FD090000}"/>
    <cellStyle name="Currency 117 6 7" xfId="21045" xr:uid="{00000000-0005-0000-0000-0000FE090000}"/>
    <cellStyle name="Currency 117 6 7 2" xfId="43571" xr:uid="{00000000-0005-0000-0000-0000FF090000}"/>
    <cellStyle name="Currency 117 6 8" xfId="26711" xr:uid="{00000000-0005-0000-0000-0000000A0000}"/>
    <cellStyle name="Currency 117 6 9" xfId="49202" xr:uid="{00000000-0005-0000-0000-0000010A0000}"/>
    <cellStyle name="Currency 117 7" xfId="4638" xr:uid="{00000000-0005-0000-0000-0000020A0000}"/>
    <cellStyle name="Currency 117 7 2" xfId="6510" xr:uid="{00000000-0005-0000-0000-0000030A0000}"/>
    <cellStyle name="Currency 117 7 2 2" xfId="12126" xr:uid="{00000000-0005-0000-0000-0000040A0000}"/>
    <cellStyle name="Currency 117 7 2 2 2" xfId="34667" xr:uid="{00000000-0005-0000-0000-0000050A0000}"/>
    <cellStyle name="Currency 117 7 2 3" xfId="17756" xr:uid="{00000000-0005-0000-0000-0000060A0000}"/>
    <cellStyle name="Currency 117 7 2 3 2" xfId="40291" xr:uid="{00000000-0005-0000-0000-0000070A0000}"/>
    <cellStyle name="Currency 117 7 2 4" xfId="23385" xr:uid="{00000000-0005-0000-0000-0000080A0000}"/>
    <cellStyle name="Currency 117 7 2 4 2" xfId="45911" xr:uid="{00000000-0005-0000-0000-0000090A0000}"/>
    <cellStyle name="Currency 117 7 2 5" xfId="29051" xr:uid="{00000000-0005-0000-0000-00000A0A0000}"/>
    <cellStyle name="Currency 117 7 3" xfId="8382" xr:uid="{00000000-0005-0000-0000-00000B0A0000}"/>
    <cellStyle name="Currency 117 7 3 2" xfId="13998" xr:uid="{00000000-0005-0000-0000-00000C0A0000}"/>
    <cellStyle name="Currency 117 7 3 2 2" xfId="36539" xr:uid="{00000000-0005-0000-0000-00000D0A0000}"/>
    <cellStyle name="Currency 117 7 3 3" xfId="19628" xr:uid="{00000000-0005-0000-0000-00000E0A0000}"/>
    <cellStyle name="Currency 117 7 3 3 2" xfId="42163" xr:uid="{00000000-0005-0000-0000-00000F0A0000}"/>
    <cellStyle name="Currency 117 7 3 4" xfId="25257" xr:uid="{00000000-0005-0000-0000-0000100A0000}"/>
    <cellStyle name="Currency 117 7 3 4 2" xfId="47783" xr:uid="{00000000-0005-0000-0000-0000110A0000}"/>
    <cellStyle name="Currency 117 7 3 5" xfId="30923" xr:uid="{00000000-0005-0000-0000-0000120A0000}"/>
    <cellStyle name="Currency 117 7 4" xfId="10254" xr:uid="{00000000-0005-0000-0000-0000130A0000}"/>
    <cellStyle name="Currency 117 7 4 2" xfId="32795" xr:uid="{00000000-0005-0000-0000-0000140A0000}"/>
    <cellStyle name="Currency 117 7 5" xfId="15884" xr:uid="{00000000-0005-0000-0000-0000150A0000}"/>
    <cellStyle name="Currency 117 7 5 2" xfId="38419" xr:uid="{00000000-0005-0000-0000-0000160A0000}"/>
    <cellStyle name="Currency 117 7 6" xfId="21513" xr:uid="{00000000-0005-0000-0000-0000170A0000}"/>
    <cellStyle name="Currency 117 7 6 2" xfId="44039" xr:uid="{00000000-0005-0000-0000-0000180A0000}"/>
    <cellStyle name="Currency 117 7 7" xfId="27179" xr:uid="{00000000-0005-0000-0000-0000190A0000}"/>
    <cellStyle name="Currency 117 7 8" xfId="50607" xr:uid="{00000000-0005-0000-0000-00001A0A0000}"/>
    <cellStyle name="Currency 117 8" xfId="5574" xr:uid="{00000000-0005-0000-0000-00001B0A0000}"/>
    <cellStyle name="Currency 117 8 2" xfId="11190" xr:uid="{00000000-0005-0000-0000-00001C0A0000}"/>
    <cellStyle name="Currency 117 8 2 2" xfId="33731" xr:uid="{00000000-0005-0000-0000-00001D0A0000}"/>
    <cellStyle name="Currency 117 8 3" xfId="16820" xr:uid="{00000000-0005-0000-0000-00001E0A0000}"/>
    <cellStyle name="Currency 117 8 3 2" xfId="39355" xr:uid="{00000000-0005-0000-0000-00001F0A0000}"/>
    <cellStyle name="Currency 117 8 4" xfId="22449" xr:uid="{00000000-0005-0000-0000-0000200A0000}"/>
    <cellStyle name="Currency 117 8 4 2" xfId="44975" xr:uid="{00000000-0005-0000-0000-0000210A0000}"/>
    <cellStyle name="Currency 117 8 5" xfId="28115" xr:uid="{00000000-0005-0000-0000-0000220A0000}"/>
    <cellStyle name="Currency 117 9" xfId="7446" xr:uid="{00000000-0005-0000-0000-0000230A0000}"/>
    <cellStyle name="Currency 117 9 2" xfId="13062" xr:uid="{00000000-0005-0000-0000-0000240A0000}"/>
    <cellStyle name="Currency 117 9 2 2" xfId="35603" xr:uid="{00000000-0005-0000-0000-0000250A0000}"/>
    <cellStyle name="Currency 117 9 3" xfId="18692" xr:uid="{00000000-0005-0000-0000-0000260A0000}"/>
    <cellStyle name="Currency 117 9 3 2" xfId="41227" xr:uid="{00000000-0005-0000-0000-0000270A0000}"/>
    <cellStyle name="Currency 117 9 4" xfId="24321" xr:uid="{00000000-0005-0000-0000-0000280A0000}"/>
    <cellStyle name="Currency 117 9 4 2" xfId="46847" xr:uid="{00000000-0005-0000-0000-0000290A0000}"/>
    <cellStyle name="Currency 117 9 5" xfId="29987" xr:uid="{00000000-0005-0000-0000-00002A0A0000}"/>
    <cellStyle name="Currency 118" xfId="3705" xr:uid="{00000000-0005-0000-0000-00002B0A0000}"/>
    <cellStyle name="Currency 118 10" xfId="9323" xr:uid="{00000000-0005-0000-0000-00002C0A0000}"/>
    <cellStyle name="Currency 118 10 2" xfId="31864" xr:uid="{00000000-0005-0000-0000-00002D0A0000}"/>
    <cellStyle name="Currency 118 11" xfId="14953" xr:uid="{00000000-0005-0000-0000-00002E0A0000}"/>
    <cellStyle name="Currency 118 11 2" xfId="37488" xr:uid="{00000000-0005-0000-0000-00002F0A0000}"/>
    <cellStyle name="Currency 118 12" xfId="20582" xr:uid="{00000000-0005-0000-0000-0000300A0000}"/>
    <cellStyle name="Currency 118 12 2" xfId="43108" xr:uid="{00000000-0005-0000-0000-0000310A0000}"/>
    <cellStyle name="Currency 118 13" xfId="26248" xr:uid="{00000000-0005-0000-0000-0000320A0000}"/>
    <cellStyle name="Currency 118 14" xfId="48739" xr:uid="{00000000-0005-0000-0000-0000330A0000}"/>
    <cellStyle name="Currency 118 15" xfId="49676" xr:uid="{00000000-0005-0000-0000-0000340A0000}"/>
    <cellStyle name="Currency 118 2" xfId="3744" xr:uid="{00000000-0005-0000-0000-0000350A0000}"/>
    <cellStyle name="Currency 118 2 10" xfId="14992" xr:uid="{00000000-0005-0000-0000-0000360A0000}"/>
    <cellStyle name="Currency 118 2 10 2" xfId="37527" xr:uid="{00000000-0005-0000-0000-0000370A0000}"/>
    <cellStyle name="Currency 118 2 11" xfId="20621" xr:uid="{00000000-0005-0000-0000-0000380A0000}"/>
    <cellStyle name="Currency 118 2 11 2" xfId="43147" xr:uid="{00000000-0005-0000-0000-0000390A0000}"/>
    <cellStyle name="Currency 118 2 12" xfId="26287" xr:uid="{00000000-0005-0000-0000-00003A0A0000}"/>
    <cellStyle name="Currency 118 2 13" xfId="48778" xr:uid="{00000000-0005-0000-0000-00003B0A0000}"/>
    <cellStyle name="Currency 118 2 14" xfId="49715" xr:uid="{00000000-0005-0000-0000-00003C0A0000}"/>
    <cellStyle name="Currency 118 2 2" xfId="3902" xr:uid="{00000000-0005-0000-0000-00003D0A0000}"/>
    <cellStyle name="Currency 118 2 2 10" xfId="26443" xr:uid="{00000000-0005-0000-0000-00003E0A0000}"/>
    <cellStyle name="Currency 118 2 2 11" xfId="48934" xr:uid="{00000000-0005-0000-0000-00003F0A0000}"/>
    <cellStyle name="Currency 118 2 2 12" xfId="49871" xr:uid="{00000000-0005-0000-0000-0000400A0000}"/>
    <cellStyle name="Currency 118 2 2 2" xfId="4136" xr:uid="{00000000-0005-0000-0000-0000410A0000}"/>
    <cellStyle name="Currency 118 2 2 2 10" xfId="49168" xr:uid="{00000000-0005-0000-0000-0000420A0000}"/>
    <cellStyle name="Currency 118 2 2 2 11" xfId="50105" xr:uid="{00000000-0005-0000-0000-0000430A0000}"/>
    <cellStyle name="Currency 118 2 2 2 2" xfId="4604" xr:uid="{00000000-0005-0000-0000-0000440A0000}"/>
    <cellStyle name="Currency 118 2 2 2 2 10" xfId="50573" xr:uid="{00000000-0005-0000-0000-0000450A0000}"/>
    <cellStyle name="Currency 118 2 2 2 2 2" xfId="5540" xr:uid="{00000000-0005-0000-0000-0000460A0000}"/>
    <cellStyle name="Currency 118 2 2 2 2 2 2" xfId="7412" xr:uid="{00000000-0005-0000-0000-0000470A0000}"/>
    <cellStyle name="Currency 118 2 2 2 2 2 2 2" xfId="13028" xr:uid="{00000000-0005-0000-0000-0000480A0000}"/>
    <cellStyle name="Currency 118 2 2 2 2 2 2 2 2" xfId="35569" xr:uid="{00000000-0005-0000-0000-0000490A0000}"/>
    <cellStyle name="Currency 118 2 2 2 2 2 2 3" xfId="18658" xr:uid="{00000000-0005-0000-0000-00004A0A0000}"/>
    <cellStyle name="Currency 118 2 2 2 2 2 2 3 2" xfId="41193" xr:uid="{00000000-0005-0000-0000-00004B0A0000}"/>
    <cellStyle name="Currency 118 2 2 2 2 2 2 4" xfId="24287" xr:uid="{00000000-0005-0000-0000-00004C0A0000}"/>
    <cellStyle name="Currency 118 2 2 2 2 2 2 4 2" xfId="46813" xr:uid="{00000000-0005-0000-0000-00004D0A0000}"/>
    <cellStyle name="Currency 118 2 2 2 2 2 2 5" xfId="29953" xr:uid="{00000000-0005-0000-0000-00004E0A0000}"/>
    <cellStyle name="Currency 118 2 2 2 2 2 3" xfId="9284" xr:uid="{00000000-0005-0000-0000-00004F0A0000}"/>
    <cellStyle name="Currency 118 2 2 2 2 2 3 2" xfId="14900" xr:uid="{00000000-0005-0000-0000-0000500A0000}"/>
    <cellStyle name="Currency 118 2 2 2 2 2 3 2 2" xfId="37441" xr:uid="{00000000-0005-0000-0000-0000510A0000}"/>
    <cellStyle name="Currency 118 2 2 2 2 2 3 3" xfId="20530" xr:uid="{00000000-0005-0000-0000-0000520A0000}"/>
    <cellStyle name="Currency 118 2 2 2 2 2 3 3 2" xfId="43065" xr:uid="{00000000-0005-0000-0000-0000530A0000}"/>
    <cellStyle name="Currency 118 2 2 2 2 2 3 4" xfId="26159" xr:uid="{00000000-0005-0000-0000-0000540A0000}"/>
    <cellStyle name="Currency 118 2 2 2 2 2 3 4 2" xfId="48685" xr:uid="{00000000-0005-0000-0000-0000550A0000}"/>
    <cellStyle name="Currency 118 2 2 2 2 2 3 5" xfId="31825" xr:uid="{00000000-0005-0000-0000-0000560A0000}"/>
    <cellStyle name="Currency 118 2 2 2 2 2 4" xfId="11156" xr:uid="{00000000-0005-0000-0000-0000570A0000}"/>
    <cellStyle name="Currency 118 2 2 2 2 2 4 2" xfId="33697" xr:uid="{00000000-0005-0000-0000-0000580A0000}"/>
    <cellStyle name="Currency 118 2 2 2 2 2 5" xfId="16786" xr:uid="{00000000-0005-0000-0000-0000590A0000}"/>
    <cellStyle name="Currency 118 2 2 2 2 2 5 2" xfId="39321" xr:uid="{00000000-0005-0000-0000-00005A0A0000}"/>
    <cellStyle name="Currency 118 2 2 2 2 2 6" xfId="22415" xr:uid="{00000000-0005-0000-0000-00005B0A0000}"/>
    <cellStyle name="Currency 118 2 2 2 2 2 6 2" xfId="44941" xr:uid="{00000000-0005-0000-0000-00005C0A0000}"/>
    <cellStyle name="Currency 118 2 2 2 2 2 7" xfId="28081" xr:uid="{00000000-0005-0000-0000-00005D0A0000}"/>
    <cellStyle name="Currency 118 2 2 2 2 2 8" xfId="51509" xr:uid="{00000000-0005-0000-0000-00005E0A0000}"/>
    <cellStyle name="Currency 118 2 2 2 2 3" xfId="6476" xr:uid="{00000000-0005-0000-0000-00005F0A0000}"/>
    <cellStyle name="Currency 118 2 2 2 2 3 2" xfId="12092" xr:uid="{00000000-0005-0000-0000-0000600A0000}"/>
    <cellStyle name="Currency 118 2 2 2 2 3 2 2" xfId="34633" xr:uid="{00000000-0005-0000-0000-0000610A0000}"/>
    <cellStyle name="Currency 118 2 2 2 2 3 3" xfId="17722" xr:uid="{00000000-0005-0000-0000-0000620A0000}"/>
    <cellStyle name="Currency 118 2 2 2 2 3 3 2" xfId="40257" xr:uid="{00000000-0005-0000-0000-0000630A0000}"/>
    <cellStyle name="Currency 118 2 2 2 2 3 4" xfId="23351" xr:uid="{00000000-0005-0000-0000-0000640A0000}"/>
    <cellStyle name="Currency 118 2 2 2 2 3 4 2" xfId="45877" xr:uid="{00000000-0005-0000-0000-0000650A0000}"/>
    <cellStyle name="Currency 118 2 2 2 2 3 5" xfId="29017" xr:uid="{00000000-0005-0000-0000-0000660A0000}"/>
    <cellStyle name="Currency 118 2 2 2 2 4" xfId="8348" xr:uid="{00000000-0005-0000-0000-0000670A0000}"/>
    <cellStyle name="Currency 118 2 2 2 2 4 2" xfId="13964" xr:uid="{00000000-0005-0000-0000-0000680A0000}"/>
    <cellStyle name="Currency 118 2 2 2 2 4 2 2" xfId="36505" xr:uid="{00000000-0005-0000-0000-0000690A0000}"/>
    <cellStyle name="Currency 118 2 2 2 2 4 3" xfId="19594" xr:uid="{00000000-0005-0000-0000-00006A0A0000}"/>
    <cellStyle name="Currency 118 2 2 2 2 4 3 2" xfId="42129" xr:uid="{00000000-0005-0000-0000-00006B0A0000}"/>
    <cellStyle name="Currency 118 2 2 2 2 4 4" xfId="25223" xr:uid="{00000000-0005-0000-0000-00006C0A0000}"/>
    <cellStyle name="Currency 118 2 2 2 2 4 4 2" xfId="47749" xr:uid="{00000000-0005-0000-0000-00006D0A0000}"/>
    <cellStyle name="Currency 118 2 2 2 2 4 5" xfId="30889" xr:uid="{00000000-0005-0000-0000-00006E0A0000}"/>
    <cellStyle name="Currency 118 2 2 2 2 5" xfId="10220" xr:uid="{00000000-0005-0000-0000-00006F0A0000}"/>
    <cellStyle name="Currency 118 2 2 2 2 5 2" xfId="32761" xr:uid="{00000000-0005-0000-0000-0000700A0000}"/>
    <cellStyle name="Currency 118 2 2 2 2 6" xfId="15850" xr:uid="{00000000-0005-0000-0000-0000710A0000}"/>
    <cellStyle name="Currency 118 2 2 2 2 6 2" xfId="38385" xr:uid="{00000000-0005-0000-0000-0000720A0000}"/>
    <cellStyle name="Currency 118 2 2 2 2 7" xfId="21479" xr:uid="{00000000-0005-0000-0000-0000730A0000}"/>
    <cellStyle name="Currency 118 2 2 2 2 7 2" xfId="44005" xr:uid="{00000000-0005-0000-0000-0000740A0000}"/>
    <cellStyle name="Currency 118 2 2 2 2 8" xfId="27145" xr:uid="{00000000-0005-0000-0000-0000750A0000}"/>
    <cellStyle name="Currency 118 2 2 2 2 9" xfId="49636" xr:uid="{00000000-0005-0000-0000-0000760A0000}"/>
    <cellStyle name="Currency 118 2 2 2 3" xfId="5072" xr:uid="{00000000-0005-0000-0000-0000770A0000}"/>
    <cellStyle name="Currency 118 2 2 2 3 2" xfId="6944" xr:uid="{00000000-0005-0000-0000-0000780A0000}"/>
    <cellStyle name="Currency 118 2 2 2 3 2 2" xfId="12560" xr:uid="{00000000-0005-0000-0000-0000790A0000}"/>
    <cellStyle name="Currency 118 2 2 2 3 2 2 2" xfId="35101" xr:uid="{00000000-0005-0000-0000-00007A0A0000}"/>
    <cellStyle name="Currency 118 2 2 2 3 2 3" xfId="18190" xr:uid="{00000000-0005-0000-0000-00007B0A0000}"/>
    <cellStyle name="Currency 118 2 2 2 3 2 3 2" xfId="40725" xr:uid="{00000000-0005-0000-0000-00007C0A0000}"/>
    <cellStyle name="Currency 118 2 2 2 3 2 4" xfId="23819" xr:uid="{00000000-0005-0000-0000-00007D0A0000}"/>
    <cellStyle name="Currency 118 2 2 2 3 2 4 2" xfId="46345" xr:uid="{00000000-0005-0000-0000-00007E0A0000}"/>
    <cellStyle name="Currency 118 2 2 2 3 2 5" xfId="29485" xr:uid="{00000000-0005-0000-0000-00007F0A0000}"/>
    <cellStyle name="Currency 118 2 2 2 3 3" xfId="8816" xr:uid="{00000000-0005-0000-0000-0000800A0000}"/>
    <cellStyle name="Currency 118 2 2 2 3 3 2" xfId="14432" xr:uid="{00000000-0005-0000-0000-0000810A0000}"/>
    <cellStyle name="Currency 118 2 2 2 3 3 2 2" xfId="36973" xr:uid="{00000000-0005-0000-0000-0000820A0000}"/>
    <cellStyle name="Currency 118 2 2 2 3 3 3" xfId="20062" xr:uid="{00000000-0005-0000-0000-0000830A0000}"/>
    <cellStyle name="Currency 118 2 2 2 3 3 3 2" xfId="42597" xr:uid="{00000000-0005-0000-0000-0000840A0000}"/>
    <cellStyle name="Currency 118 2 2 2 3 3 4" xfId="25691" xr:uid="{00000000-0005-0000-0000-0000850A0000}"/>
    <cellStyle name="Currency 118 2 2 2 3 3 4 2" xfId="48217" xr:uid="{00000000-0005-0000-0000-0000860A0000}"/>
    <cellStyle name="Currency 118 2 2 2 3 3 5" xfId="31357" xr:uid="{00000000-0005-0000-0000-0000870A0000}"/>
    <cellStyle name="Currency 118 2 2 2 3 4" xfId="10688" xr:uid="{00000000-0005-0000-0000-0000880A0000}"/>
    <cellStyle name="Currency 118 2 2 2 3 4 2" xfId="33229" xr:uid="{00000000-0005-0000-0000-0000890A0000}"/>
    <cellStyle name="Currency 118 2 2 2 3 5" xfId="16318" xr:uid="{00000000-0005-0000-0000-00008A0A0000}"/>
    <cellStyle name="Currency 118 2 2 2 3 5 2" xfId="38853" xr:uid="{00000000-0005-0000-0000-00008B0A0000}"/>
    <cellStyle name="Currency 118 2 2 2 3 6" xfId="21947" xr:uid="{00000000-0005-0000-0000-00008C0A0000}"/>
    <cellStyle name="Currency 118 2 2 2 3 6 2" xfId="44473" xr:uid="{00000000-0005-0000-0000-00008D0A0000}"/>
    <cellStyle name="Currency 118 2 2 2 3 7" xfId="27613" xr:uid="{00000000-0005-0000-0000-00008E0A0000}"/>
    <cellStyle name="Currency 118 2 2 2 3 8" xfId="51041" xr:uid="{00000000-0005-0000-0000-00008F0A0000}"/>
    <cellStyle name="Currency 118 2 2 2 4" xfId="6008" xr:uid="{00000000-0005-0000-0000-0000900A0000}"/>
    <cellStyle name="Currency 118 2 2 2 4 2" xfId="11624" xr:uid="{00000000-0005-0000-0000-0000910A0000}"/>
    <cellStyle name="Currency 118 2 2 2 4 2 2" xfId="34165" xr:uid="{00000000-0005-0000-0000-0000920A0000}"/>
    <cellStyle name="Currency 118 2 2 2 4 3" xfId="17254" xr:uid="{00000000-0005-0000-0000-0000930A0000}"/>
    <cellStyle name="Currency 118 2 2 2 4 3 2" xfId="39789" xr:uid="{00000000-0005-0000-0000-0000940A0000}"/>
    <cellStyle name="Currency 118 2 2 2 4 4" xfId="22883" xr:uid="{00000000-0005-0000-0000-0000950A0000}"/>
    <cellStyle name="Currency 118 2 2 2 4 4 2" xfId="45409" xr:uid="{00000000-0005-0000-0000-0000960A0000}"/>
    <cellStyle name="Currency 118 2 2 2 4 5" xfId="28549" xr:uid="{00000000-0005-0000-0000-0000970A0000}"/>
    <cellStyle name="Currency 118 2 2 2 5" xfId="7880" xr:uid="{00000000-0005-0000-0000-0000980A0000}"/>
    <cellStyle name="Currency 118 2 2 2 5 2" xfId="13496" xr:uid="{00000000-0005-0000-0000-0000990A0000}"/>
    <cellStyle name="Currency 118 2 2 2 5 2 2" xfId="36037" xr:uid="{00000000-0005-0000-0000-00009A0A0000}"/>
    <cellStyle name="Currency 118 2 2 2 5 3" xfId="19126" xr:uid="{00000000-0005-0000-0000-00009B0A0000}"/>
    <cellStyle name="Currency 118 2 2 2 5 3 2" xfId="41661" xr:uid="{00000000-0005-0000-0000-00009C0A0000}"/>
    <cellStyle name="Currency 118 2 2 2 5 4" xfId="24755" xr:uid="{00000000-0005-0000-0000-00009D0A0000}"/>
    <cellStyle name="Currency 118 2 2 2 5 4 2" xfId="47281" xr:uid="{00000000-0005-0000-0000-00009E0A0000}"/>
    <cellStyle name="Currency 118 2 2 2 5 5" xfId="30421" xr:uid="{00000000-0005-0000-0000-00009F0A0000}"/>
    <cellStyle name="Currency 118 2 2 2 6" xfId="9752" xr:uid="{00000000-0005-0000-0000-0000A00A0000}"/>
    <cellStyle name="Currency 118 2 2 2 6 2" xfId="32293" xr:uid="{00000000-0005-0000-0000-0000A10A0000}"/>
    <cellStyle name="Currency 118 2 2 2 7" xfId="15382" xr:uid="{00000000-0005-0000-0000-0000A20A0000}"/>
    <cellStyle name="Currency 118 2 2 2 7 2" xfId="37917" xr:uid="{00000000-0005-0000-0000-0000A30A0000}"/>
    <cellStyle name="Currency 118 2 2 2 8" xfId="21011" xr:uid="{00000000-0005-0000-0000-0000A40A0000}"/>
    <cellStyle name="Currency 118 2 2 2 8 2" xfId="43537" xr:uid="{00000000-0005-0000-0000-0000A50A0000}"/>
    <cellStyle name="Currency 118 2 2 2 9" xfId="26677" xr:uid="{00000000-0005-0000-0000-0000A60A0000}"/>
    <cellStyle name="Currency 118 2 2 3" xfId="4370" xr:uid="{00000000-0005-0000-0000-0000A70A0000}"/>
    <cellStyle name="Currency 118 2 2 3 10" xfId="50339" xr:uid="{00000000-0005-0000-0000-0000A80A0000}"/>
    <cellStyle name="Currency 118 2 2 3 2" xfId="5306" xr:uid="{00000000-0005-0000-0000-0000A90A0000}"/>
    <cellStyle name="Currency 118 2 2 3 2 2" xfId="7178" xr:uid="{00000000-0005-0000-0000-0000AA0A0000}"/>
    <cellStyle name="Currency 118 2 2 3 2 2 2" xfId="12794" xr:uid="{00000000-0005-0000-0000-0000AB0A0000}"/>
    <cellStyle name="Currency 118 2 2 3 2 2 2 2" xfId="35335" xr:uid="{00000000-0005-0000-0000-0000AC0A0000}"/>
    <cellStyle name="Currency 118 2 2 3 2 2 3" xfId="18424" xr:uid="{00000000-0005-0000-0000-0000AD0A0000}"/>
    <cellStyle name="Currency 118 2 2 3 2 2 3 2" xfId="40959" xr:uid="{00000000-0005-0000-0000-0000AE0A0000}"/>
    <cellStyle name="Currency 118 2 2 3 2 2 4" xfId="24053" xr:uid="{00000000-0005-0000-0000-0000AF0A0000}"/>
    <cellStyle name="Currency 118 2 2 3 2 2 4 2" xfId="46579" xr:uid="{00000000-0005-0000-0000-0000B00A0000}"/>
    <cellStyle name="Currency 118 2 2 3 2 2 5" xfId="29719" xr:uid="{00000000-0005-0000-0000-0000B10A0000}"/>
    <cellStyle name="Currency 118 2 2 3 2 3" xfId="9050" xr:uid="{00000000-0005-0000-0000-0000B20A0000}"/>
    <cellStyle name="Currency 118 2 2 3 2 3 2" xfId="14666" xr:uid="{00000000-0005-0000-0000-0000B30A0000}"/>
    <cellStyle name="Currency 118 2 2 3 2 3 2 2" xfId="37207" xr:uid="{00000000-0005-0000-0000-0000B40A0000}"/>
    <cellStyle name="Currency 118 2 2 3 2 3 3" xfId="20296" xr:uid="{00000000-0005-0000-0000-0000B50A0000}"/>
    <cellStyle name="Currency 118 2 2 3 2 3 3 2" xfId="42831" xr:uid="{00000000-0005-0000-0000-0000B60A0000}"/>
    <cellStyle name="Currency 118 2 2 3 2 3 4" xfId="25925" xr:uid="{00000000-0005-0000-0000-0000B70A0000}"/>
    <cellStyle name="Currency 118 2 2 3 2 3 4 2" xfId="48451" xr:uid="{00000000-0005-0000-0000-0000B80A0000}"/>
    <cellStyle name="Currency 118 2 2 3 2 3 5" xfId="31591" xr:uid="{00000000-0005-0000-0000-0000B90A0000}"/>
    <cellStyle name="Currency 118 2 2 3 2 4" xfId="10922" xr:uid="{00000000-0005-0000-0000-0000BA0A0000}"/>
    <cellStyle name="Currency 118 2 2 3 2 4 2" xfId="33463" xr:uid="{00000000-0005-0000-0000-0000BB0A0000}"/>
    <cellStyle name="Currency 118 2 2 3 2 5" xfId="16552" xr:uid="{00000000-0005-0000-0000-0000BC0A0000}"/>
    <cellStyle name="Currency 118 2 2 3 2 5 2" xfId="39087" xr:uid="{00000000-0005-0000-0000-0000BD0A0000}"/>
    <cellStyle name="Currency 118 2 2 3 2 6" xfId="22181" xr:uid="{00000000-0005-0000-0000-0000BE0A0000}"/>
    <cellStyle name="Currency 118 2 2 3 2 6 2" xfId="44707" xr:uid="{00000000-0005-0000-0000-0000BF0A0000}"/>
    <cellStyle name="Currency 118 2 2 3 2 7" xfId="27847" xr:uid="{00000000-0005-0000-0000-0000C00A0000}"/>
    <cellStyle name="Currency 118 2 2 3 2 8" xfId="51275" xr:uid="{00000000-0005-0000-0000-0000C10A0000}"/>
    <cellStyle name="Currency 118 2 2 3 3" xfId="6242" xr:uid="{00000000-0005-0000-0000-0000C20A0000}"/>
    <cellStyle name="Currency 118 2 2 3 3 2" xfId="11858" xr:uid="{00000000-0005-0000-0000-0000C30A0000}"/>
    <cellStyle name="Currency 118 2 2 3 3 2 2" xfId="34399" xr:uid="{00000000-0005-0000-0000-0000C40A0000}"/>
    <cellStyle name="Currency 118 2 2 3 3 3" xfId="17488" xr:uid="{00000000-0005-0000-0000-0000C50A0000}"/>
    <cellStyle name="Currency 118 2 2 3 3 3 2" xfId="40023" xr:uid="{00000000-0005-0000-0000-0000C60A0000}"/>
    <cellStyle name="Currency 118 2 2 3 3 4" xfId="23117" xr:uid="{00000000-0005-0000-0000-0000C70A0000}"/>
    <cellStyle name="Currency 118 2 2 3 3 4 2" xfId="45643" xr:uid="{00000000-0005-0000-0000-0000C80A0000}"/>
    <cellStyle name="Currency 118 2 2 3 3 5" xfId="28783" xr:uid="{00000000-0005-0000-0000-0000C90A0000}"/>
    <cellStyle name="Currency 118 2 2 3 4" xfId="8114" xr:uid="{00000000-0005-0000-0000-0000CA0A0000}"/>
    <cellStyle name="Currency 118 2 2 3 4 2" xfId="13730" xr:uid="{00000000-0005-0000-0000-0000CB0A0000}"/>
    <cellStyle name="Currency 118 2 2 3 4 2 2" xfId="36271" xr:uid="{00000000-0005-0000-0000-0000CC0A0000}"/>
    <cellStyle name="Currency 118 2 2 3 4 3" xfId="19360" xr:uid="{00000000-0005-0000-0000-0000CD0A0000}"/>
    <cellStyle name="Currency 118 2 2 3 4 3 2" xfId="41895" xr:uid="{00000000-0005-0000-0000-0000CE0A0000}"/>
    <cellStyle name="Currency 118 2 2 3 4 4" xfId="24989" xr:uid="{00000000-0005-0000-0000-0000CF0A0000}"/>
    <cellStyle name="Currency 118 2 2 3 4 4 2" xfId="47515" xr:uid="{00000000-0005-0000-0000-0000D00A0000}"/>
    <cellStyle name="Currency 118 2 2 3 4 5" xfId="30655" xr:uid="{00000000-0005-0000-0000-0000D10A0000}"/>
    <cellStyle name="Currency 118 2 2 3 5" xfId="9986" xr:uid="{00000000-0005-0000-0000-0000D20A0000}"/>
    <cellStyle name="Currency 118 2 2 3 5 2" xfId="32527" xr:uid="{00000000-0005-0000-0000-0000D30A0000}"/>
    <cellStyle name="Currency 118 2 2 3 6" xfId="15616" xr:uid="{00000000-0005-0000-0000-0000D40A0000}"/>
    <cellStyle name="Currency 118 2 2 3 6 2" xfId="38151" xr:uid="{00000000-0005-0000-0000-0000D50A0000}"/>
    <cellStyle name="Currency 118 2 2 3 7" xfId="21245" xr:uid="{00000000-0005-0000-0000-0000D60A0000}"/>
    <cellStyle name="Currency 118 2 2 3 7 2" xfId="43771" xr:uid="{00000000-0005-0000-0000-0000D70A0000}"/>
    <cellStyle name="Currency 118 2 2 3 8" xfId="26911" xr:uid="{00000000-0005-0000-0000-0000D80A0000}"/>
    <cellStyle name="Currency 118 2 2 3 9" xfId="49402" xr:uid="{00000000-0005-0000-0000-0000D90A0000}"/>
    <cellStyle name="Currency 118 2 2 4" xfId="4838" xr:uid="{00000000-0005-0000-0000-0000DA0A0000}"/>
    <cellStyle name="Currency 118 2 2 4 2" xfId="6710" xr:uid="{00000000-0005-0000-0000-0000DB0A0000}"/>
    <cellStyle name="Currency 118 2 2 4 2 2" xfId="12326" xr:uid="{00000000-0005-0000-0000-0000DC0A0000}"/>
    <cellStyle name="Currency 118 2 2 4 2 2 2" xfId="34867" xr:uid="{00000000-0005-0000-0000-0000DD0A0000}"/>
    <cellStyle name="Currency 118 2 2 4 2 3" xfId="17956" xr:uid="{00000000-0005-0000-0000-0000DE0A0000}"/>
    <cellStyle name="Currency 118 2 2 4 2 3 2" xfId="40491" xr:uid="{00000000-0005-0000-0000-0000DF0A0000}"/>
    <cellStyle name="Currency 118 2 2 4 2 4" xfId="23585" xr:uid="{00000000-0005-0000-0000-0000E00A0000}"/>
    <cellStyle name="Currency 118 2 2 4 2 4 2" xfId="46111" xr:uid="{00000000-0005-0000-0000-0000E10A0000}"/>
    <cellStyle name="Currency 118 2 2 4 2 5" xfId="29251" xr:uid="{00000000-0005-0000-0000-0000E20A0000}"/>
    <cellStyle name="Currency 118 2 2 4 3" xfId="8582" xr:uid="{00000000-0005-0000-0000-0000E30A0000}"/>
    <cellStyle name="Currency 118 2 2 4 3 2" xfId="14198" xr:uid="{00000000-0005-0000-0000-0000E40A0000}"/>
    <cellStyle name="Currency 118 2 2 4 3 2 2" xfId="36739" xr:uid="{00000000-0005-0000-0000-0000E50A0000}"/>
    <cellStyle name="Currency 118 2 2 4 3 3" xfId="19828" xr:uid="{00000000-0005-0000-0000-0000E60A0000}"/>
    <cellStyle name="Currency 118 2 2 4 3 3 2" xfId="42363" xr:uid="{00000000-0005-0000-0000-0000E70A0000}"/>
    <cellStyle name="Currency 118 2 2 4 3 4" xfId="25457" xr:uid="{00000000-0005-0000-0000-0000E80A0000}"/>
    <cellStyle name="Currency 118 2 2 4 3 4 2" xfId="47983" xr:uid="{00000000-0005-0000-0000-0000E90A0000}"/>
    <cellStyle name="Currency 118 2 2 4 3 5" xfId="31123" xr:uid="{00000000-0005-0000-0000-0000EA0A0000}"/>
    <cellStyle name="Currency 118 2 2 4 4" xfId="10454" xr:uid="{00000000-0005-0000-0000-0000EB0A0000}"/>
    <cellStyle name="Currency 118 2 2 4 4 2" xfId="32995" xr:uid="{00000000-0005-0000-0000-0000EC0A0000}"/>
    <cellStyle name="Currency 118 2 2 4 5" xfId="16084" xr:uid="{00000000-0005-0000-0000-0000ED0A0000}"/>
    <cellStyle name="Currency 118 2 2 4 5 2" xfId="38619" xr:uid="{00000000-0005-0000-0000-0000EE0A0000}"/>
    <cellStyle name="Currency 118 2 2 4 6" xfId="21713" xr:uid="{00000000-0005-0000-0000-0000EF0A0000}"/>
    <cellStyle name="Currency 118 2 2 4 6 2" xfId="44239" xr:uid="{00000000-0005-0000-0000-0000F00A0000}"/>
    <cellStyle name="Currency 118 2 2 4 7" xfId="27379" xr:uid="{00000000-0005-0000-0000-0000F10A0000}"/>
    <cellStyle name="Currency 118 2 2 4 8" xfId="50807" xr:uid="{00000000-0005-0000-0000-0000F20A0000}"/>
    <cellStyle name="Currency 118 2 2 5" xfId="5774" xr:uid="{00000000-0005-0000-0000-0000F30A0000}"/>
    <cellStyle name="Currency 118 2 2 5 2" xfId="11390" xr:uid="{00000000-0005-0000-0000-0000F40A0000}"/>
    <cellStyle name="Currency 118 2 2 5 2 2" xfId="33931" xr:uid="{00000000-0005-0000-0000-0000F50A0000}"/>
    <cellStyle name="Currency 118 2 2 5 3" xfId="17020" xr:uid="{00000000-0005-0000-0000-0000F60A0000}"/>
    <cellStyle name="Currency 118 2 2 5 3 2" xfId="39555" xr:uid="{00000000-0005-0000-0000-0000F70A0000}"/>
    <cellStyle name="Currency 118 2 2 5 4" xfId="22649" xr:uid="{00000000-0005-0000-0000-0000F80A0000}"/>
    <cellStyle name="Currency 118 2 2 5 4 2" xfId="45175" xr:uid="{00000000-0005-0000-0000-0000F90A0000}"/>
    <cellStyle name="Currency 118 2 2 5 5" xfId="28315" xr:uid="{00000000-0005-0000-0000-0000FA0A0000}"/>
    <cellStyle name="Currency 118 2 2 6" xfId="7646" xr:uid="{00000000-0005-0000-0000-0000FB0A0000}"/>
    <cellStyle name="Currency 118 2 2 6 2" xfId="13262" xr:uid="{00000000-0005-0000-0000-0000FC0A0000}"/>
    <cellStyle name="Currency 118 2 2 6 2 2" xfId="35803" xr:uid="{00000000-0005-0000-0000-0000FD0A0000}"/>
    <cellStyle name="Currency 118 2 2 6 3" xfId="18892" xr:uid="{00000000-0005-0000-0000-0000FE0A0000}"/>
    <cellStyle name="Currency 118 2 2 6 3 2" xfId="41427" xr:uid="{00000000-0005-0000-0000-0000FF0A0000}"/>
    <cellStyle name="Currency 118 2 2 6 4" xfId="24521" xr:uid="{00000000-0005-0000-0000-0000000B0000}"/>
    <cellStyle name="Currency 118 2 2 6 4 2" xfId="47047" xr:uid="{00000000-0005-0000-0000-0000010B0000}"/>
    <cellStyle name="Currency 118 2 2 6 5" xfId="30187" xr:uid="{00000000-0005-0000-0000-0000020B0000}"/>
    <cellStyle name="Currency 118 2 2 7" xfId="9518" xr:uid="{00000000-0005-0000-0000-0000030B0000}"/>
    <cellStyle name="Currency 118 2 2 7 2" xfId="32059" xr:uid="{00000000-0005-0000-0000-0000040B0000}"/>
    <cellStyle name="Currency 118 2 2 8" xfId="15148" xr:uid="{00000000-0005-0000-0000-0000050B0000}"/>
    <cellStyle name="Currency 118 2 2 8 2" xfId="37683" xr:uid="{00000000-0005-0000-0000-0000060B0000}"/>
    <cellStyle name="Currency 118 2 2 9" xfId="20777" xr:uid="{00000000-0005-0000-0000-0000070B0000}"/>
    <cellStyle name="Currency 118 2 2 9 2" xfId="43303" xr:uid="{00000000-0005-0000-0000-0000080B0000}"/>
    <cellStyle name="Currency 118 2 3" xfId="3824" xr:uid="{00000000-0005-0000-0000-0000090B0000}"/>
    <cellStyle name="Currency 118 2 3 10" xfId="26365" xr:uid="{00000000-0005-0000-0000-00000A0B0000}"/>
    <cellStyle name="Currency 118 2 3 11" xfId="48856" xr:uid="{00000000-0005-0000-0000-00000B0B0000}"/>
    <cellStyle name="Currency 118 2 3 12" xfId="49793" xr:uid="{00000000-0005-0000-0000-00000C0B0000}"/>
    <cellStyle name="Currency 118 2 3 2" xfId="4058" xr:uid="{00000000-0005-0000-0000-00000D0B0000}"/>
    <cellStyle name="Currency 118 2 3 2 10" xfId="49090" xr:uid="{00000000-0005-0000-0000-00000E0B0000}"/>
    <cellStyle name="Currency 118 2 3 2 11" xfId="50027" xr:uid="{00000000-0005-0000-0000-00000F0B0000}"/>
    <cellStyle name="Currency 118 2 3 2 2" xfId="4526" xr:uid="{00000000-0005-0000-0000-0000100B0000}"/>
    <cellStyle name="Currency 118 2 3 2 2 10" xfId="50495" xr:uid="{00000000-0005-0000-0000-0000110B0000}"/>
    <cellStyle name="Currency 118 2 3 2 2 2" xfId="5462" xr:uid="{00000000-0005-0000-0000-0000120B0000}"/>
    <cellStyle name="Currency 118 2 3 2 2 2 2" xfId="7334" xr:uid="{00000000-0005-0000-0000-0000130B0000}"/>
    <cellStyle name="Currency 118 2 3 2 2 2 2 2" xfId="12950" xr:uid="{00000000-0005-0000-0000-0000140B0000}"/>
    <cellStyle name="Currency 118 2 3 2 2 2 2 2 2" xfId="35491" xr:uid="{00000000-0005-0000-0000-0000150B0000}"/>
    <cellStyle name="Currency 118 2 3 2 2 2 2 3" xfId="18580" xr:uid="{00000000-0005-0000-0000-0000160B0000}"/>
    <cellStyle name="Currency 118 2 3 2 2 2 2 3 2" xfId="41115" xr:uid="{00000000-0005-0000-0000-0000170B0000}"/>
    <cellStyle name="Currency 118 2 3 2 2 2 2 4" xfId="24209" xr:uid="{00000000-0005-0000-0000-0000180B0000}"/>
    <cellStyle name="Currency 118 2 3 2 2 2 2 4 2" xfId="46735" xr:uid="{00000000-0005-0000-0000-0000190B0000}"/>
    <cellStyle name="Currency 118 2 3 2 2 2 2 5" xfId="29875" xr:uid="{00000000-0005-0000-0000-00001A0B0000}"/>
    <cellStyle name="Currency 118 2 3 2 2 2 3" xfId="9206" xr:uid="{00000000-0005-0000-0000-00001B0B0000}"/>
    <cellStyle name="Currency 118 2 3 2 2 2 3 2" xfId="14822" xr:uid="{00000000-0005-0000-0000-00001C0B0000}"/>
    <cellStyle name="Currency 118 2 3 2 2 2 3 2 2" xfId="37363" xr:uid="{00000000-0005-0000-0000-00001D0B0000}"/>
    <cellStyle name="Currency 118 2 3 2 2 2 3 3" xfId="20452" xr:uid="{00000000-0005-0000-0000-00001E0B0000}"/>
    <cellStyle name="Currency 118 2 3 2 2 2 3 3 2" xfId="42987" xr:uid="{00000000-0005-0000-0000-00001F0B0000}"/>
    <cellStyle name="Currency 118 2 3 2 2 2 3 4" xfId="26081" xr:uid="{00000000-0005-0000-0000-0000200B0000}"/>
    <cellStyle name="Currency 118 2 3 2 2 2 3 4 2" xfId="48607" xr:uid="{00000000-0005-0000-0000-0000210B0000}"/>
    <cellStyle name="Currency 118 2 3 2 2 2 3 5" xfId="31747" xr:uid="{00000000-0005-0000-0000-0000220B0000}"/>
    <cellStyle name="Currency 118 2 3 2 2 2 4" xfId="11078" xr:uid="{00000000-0005-0000-0000-0000230B0000}"/>
    <cellStyle name="Currency 118 2 3 2 2 2 4 2" xfId="33619" xr:uid="{00000000-0005-0000-0000-0000240B0000}"/>
    <cellStyle name="Currency 118 2 3 2 2 2 5" xfId="16708" xr:uid="{00000000-0005-0000-0000-0000250B0000}"/>
    <cellStyle name="Currency 118 2 3 2 2 2 5 2" xfId="39243" xr:uid="{00000000-0005-0000-0000-0000260B0000}"/>
    <cellStyle name="Currency 118 2 3 2 2 2 6" xfId="22337" xr:uid="{00000000-0005-0000-0000-0000270B0000}"/>
    <cellStyle name="Currency 118 2 3 2 2 2 6 2" xfId="44863" xr:uid="{00000000-0005-0000-0000-0000280B0000}"/>
    <cellStyle name="Currency 118 2 3 2 2 2 7" xfId="28003" xr:uid="{00000000-0005-0000-0000-0000290B0000}"/>
    <cellStyle name="Currency 118 2 3 2 2 2 8" xfId="51431" xr:uid="{00000000-0005-0000-0000-00002A0B0000}"/>
    <cellStyle name="Currency 118 2 3 2 2 3" xfId="6398" xr:uid="{00000000-0005-0000-0000-00002B0B0000}"/>
    <cellStyle name="Currency 118 2 3 2 2 3 2" xfId="12014" xr:uid="{00000000-0005-0000-0000-00002C0B0000}"/>
    <cellStyle name="Currency 118 2 3 2 2 3 2 2" xfId="34555" xr:uid="{00000000-0005-0000-0000-00002D0B0000}"/>
    <cellStyle name="Currency 118 2 3 2 2 3 3" xfId="17644" xr:uid="{00000000-0005-0000-0000-00002E0B0000}"/>
    <cellStyle name="Currency 118 2 3 2 2 3 3 2" xfId="40179" xr:uid="{00000000-0005-0000-0000-00002F0B0000}"/>
    <cellStyle name="Currency 118 2 3 2 2 3 4" xfId="23273" xr:uid="{00000000-0005-0000-0000-0000300B0000}"/>
    <cellStyle name="Currency 118 2 3 2 2 3 4 2" xfId="45799" xr:uid="{00000000-0005-0000-0000-0000310B0000}"/>
    <cellStyle name="Currency 118 2 3 2 2 3 5" xfId="28939" xr:uid="{00000000-0005-0000-0000-0000320B0000}"/>
    <cellStyle name="Currency 118 2 3 2 2 4" xfId="8270" xr:uid="{00000000-0005-0000-0000-0000330B0000}"/>
    <cellStyle name="Currency 118 2 3 2 2 4 2" xfId="13886" xr:uid="{00000000-0005-0000-0000-0000340B0000}"/>
    <cellStyle name="Currency 118 2 3 2 2 4 2 2" xfId="36427" xr:uid="{00000000-0005-0000-0000-0000350B0000}"/>
    <cellStyle name="Currency 118 2 3 2 2 4 3" xfId="19516" xr:uid="{00000000-0005-0000-0000-0000360B0000}"/>
    <cellStyle name="Currency 118 2 3 2 2 4 3 2" xfId="42051" xr:uid="{00000000-0005-0000-0000-0000370B0000}"/>
    <cellStyle name="Currency 118 2 3 2 2 4 4" xfId="25145" xr:uid="{00000000-0005-0000-0000-0000380B0000}"/>
    <cellStyle name="Currency 118 2 3 2 2 4 4 2" xfId="47671" xr:uid="{00000000-0005-0000-0000-0000390B0000}"/>
    <cellStyle name="Currency 118 2 3 2 2 4 5" xfId="30811" xr:uid="{00000000-0005-0000-0000-00003A0B0000}"/>
    <cellStyle name="Currency 118 2 3 2 2 5" xfId="10142" xr:uid="{00000000-0005-0000-0000-00003B0B0000}"/>
    <cellStyle name="Currency 118 2 3 2 2 5 2" xfId="32683" xr:uid="{00000000-0005-0000-0000-00003C0B0000}"/>
    <cellStyle name="Currency 118 2 3 2 2 6" xfId="15772" xr:uid="{00000000-0005-0000-0000-00003D0B0000}"/>
    <cellStyle name="Currency 118 2 3 2 2 6 2" xfId="38307" xr:uid="{00000000-0005-0000-0000-00003E0B0000}"/>
    <cellStyle name="Currency 118 2 3 2 2 7" xfId="21401" xr:uid="{00000000-0005-0000-0000-00003F0B0000}"/>
    <cellStyle name="Currency 118 2 3 2 2 7 2" xfId="43927" xr:uid="{00000000-0005-0000-0000-0000400B0000}"/>
    <cellStyle name="Currency 118 2 3 2 2 8" xfId="27067" xr:uid="{00000000-0005-0000-0000-0000410B0000}"/>
    <cellStyle name="Currency 118 2 3 2 2 9" xfId="49558" xr:uid="{00000000-0005-0000-0000-0000420B0000}"/>
    <cellStyle name="Currency 118 2 3 2 3" xfId="4994" xr:uid="{00000000-0005-0000-0000-0000430B0000}"/>
    <cellStyle name="Currency 118 2 3 2 3 2" xfId="6866" xr:uid="{00000000-0005-0000-0000-0000440B0000}"/>
    <cellStyle name="Currency 118 2 3 2 3 2 2" xfId="12482" xr:uid="{00000000-0005-0000-0000-0000450B0000}"/>
    <cellStyle name="Currency 118 2 3 2 3 2 2 2" xfId="35023" xr:uid="{00000000-0005-0000-0000-0000460B0000}"/>
    <cellStyle name="Currency 118 2 3 2 3 2 3" xfId="18112" xr:uid="{00000000-0005-0000-0000-0000470B0000}"/>
    <cellStyle name="Currency 118 2 3 2 3 2 3 2" xfId="40647" xr:uid="{00000000-0005-0000-0000-0000480B0000}"/>
    <cellStyle name="Currency 118 2 3 2 3 2 4" xfId="23741" xr:uid="{00000000-0005-0000-0000-0000490B0000}"/>
    <cellStyle name="Currency 118 2 3 2 3 2 4 2" xfId="46267" xr:uid="{00000000-0005-0000-0000-00004A0B0000}"/>
    <cellStyle name="Currency 118 2 3 2 3 2 5" xfId="29407" xr:uid="{00000000-0005-0000-0000-00004B0B0000}"/>
    <cellStyle name="Currency 118 2 3 2 3 3" xfId="8738" xr:uid="{00000000-0005-0000-0000-00004C0B0000}"/>
    <cellStyle name="Currency 118 2 3 2 3 3 2" xfId="14354" xr:uid="{00000000-0005-0000-0000-00004D0B0000}"/>
    <cellStyle name="Currency 118 2 3 2 3 3 2 2" xfId="36895" xr:uid="{00000000-0005-0000-0000-00004E0B0000}"/>
    <cellStyle name="Currency 118 2 3 2 3 3 3" xfId="19984" xr:uid="{00000000-0005-0000-0000-00004F0B0000}"/>
    <cellStyle name="Currency 118 2 3 2 3 3 3 2" xfId="42519" xr:uid="{00000000-0005-0000-0000-0000500B0000}"/>
    <cellStyle name="Currency 118 2 3 2 3 3 4" xfId="25613" xr:uid="{00000000-0005-0000-0000-0000510B0000}"/>
    <cellStyle name="Currency 118 2 3 2 3 3 4 2" xfId="48139" xr:uid="{00000000-0005-0000-0000-0000520B0000}"/>
    <cellStyle name="Currency 118 2 3 2 3 3 5" xfId="31279" xr:uid="{00000000-0005-0000-0000-0000530B0000}"/>
    <cellStyle name="Currency 118 2 3 2 3 4" xfId="10610" xr:uid="{00000000-0005-0000-0000-0000540B0000}"/>
    <cellStyle name="Currency 118 2 3 2 3 4 2" xfId="33151" xr:uid="{00000000-0005-0000-0000-0000550B0000}"/>
    <cellStyle name="Currency 118 2 3 2 3 5" xfId="16240" xr:uid="{00000000-0005-0000-0000-0000560B0000}"/>
    <cellStyle name="Currency 118 2 3 2 3 5 2" xfId="38775" xr:uid="{00000000-0005-0000-0000-0000570B0000}"/>
    <cellStyle name="Currency 118 2 3 2 3 6" xfId="21869" xr:uid="{00000000-0005-0000-0000-0000580B0000}"/>
    <cellStyle name="Currency 118 2 3 2 3 6 2" xfId="44395" xr:uid="{00000000-0005-0000-0000-0000590B0000}"/>
    <cellStyle name="Currency 118 2 3 2 3 7" xfId="27535" xr:uid="{00000000-0005-0000-0000-00005A0B0000}"/>
    <cellStyle name="Currency 118 2 3 2 3 8" xfId="50963" xr:uid="{00000000-0005-0000-0000-00005B0B0000}"/>
    <cellStyle name="Currency 118 2 3 2 4" xfId="5930" xr:uid="{00000000-0005-0000-0000-00005C0B0000}"/>
    <cellStyle name="Currency 118 2 3 2 4 2" xfId="11546" xr:uid="{00000000-0005-0000-0000-00005D0B0000}"/>
    <cellStyle name="Currency 118 2 3 2 4 2 2" xfId="34087" xr:uid="{00000000-0005-0000-0000-00005E0B0000}"/>
    <cellStyle name="Currency 118 2 3 2 4 3" xfId="17176" xr:uid="{00000000-0005-0000-0000-00005F0B0000}"/>
    <cellStyle name="Currency 118 2 3 2 4 3 2" xfId="39711" xr:uid="{00000000-0005-0000-0000-0000600B0000}"/>
    <cellStyle name="Currency 118 2 3 2 4 4" xfId="22805" xr:uid="{00000000-0005-0000-0000-0000610B0000}"/>
    <cellStyle name="Currency 118 2 3 2 4 4 2" xfId="45331" xr:uid="{00000000-0005-0000-0000-0000620B0000}"/>
    <cellStyle name="Currency 118 2 3 2 4 5" xfId="28471" xr:uid="{00000000-0005-0000-0000-0000630B0000}"/>
    <cellStyle name="Currency 118 2 3 2 5" xfId="7802" xr:uid="{00000000-0005-0000-0000-0000640B0000}"/>
    <cellStyle name="Currency 118 2 3 2 5 2" xfId="13418" xr:uid="{00000000-0005-0000-0000-0000650B0000}"/>
    <cellStyle name="Currency 118 2 3 2 5 2 2" xfId="35959" xr:uid="{00000000-0005-0000-0000-0000660B0000}"/>
    <cellStyle name="Currency 118 2 3 2 5 3" xfId="19048" xr:uid="{00000000-0005-0000-0000-0000670B0000}"/>
    <cellStyle name="Currency 118 2 3 2 5 3 2" xfId="41583" xr:uid="{00000000-0005-0000-0000-0000680B0000}"/>
    <cellStyle name="Currency 118 2 3 2 5 4" xfId="24677" xr:uid="{00000000-0005-0000-0000-0000690B0000}"/>
    <cellStyle name="Currency 118 2 3 2 5 4 2" xfId="47203" xr:uid="{00000000-0005-0000-0000-00006A0B0000}"/>
    <cellStyle name="Currency 118 2 3 2 5 5" xfId="30343" xr:uid="{00000000-0005-0000-0000-00006B0B0000}"/>
    <cellStyle name="Currency 118 2 3 2 6" xfId="9674" xr:uid="{00000000-0005-0000-0000-00006C0B0000}"/>
    <cellStyle name="Currency 118 2 3 2 6 2" xfId="32215" xr:uid="{00000000-0005-0000-0000-00006D0B0000}"/>
    <cellStyle name="Currency 118 2 3 2 7" xfId="15304" xr:uid="{00000000-0005-0000-0000-00006E0B0000}"/>
    <cellStyle name="Currency 118 2 3 2 7 2" xfId="37839" xr:uid="{00000000-0005-0000-0000-00006F0B0000}"/>
    <cellStyle name="Currency 118 2 3 2 8" xfId="20933" xr:uid="{00000000-0005-0000-0000-0000700B0000}"/>
    <cellStyle name="Currency 118 2 3 2 8 2" xfId="43459" xr:uid="{00000000-0005-0000-0000-0000710B0000}"/>
    <cellStyle name="Currency 118 2 3 2 9" xfId="26599" xr:uid="{00000000-0005-0000-0000-0000720B0000}"/>
    <cellStyle name="Currency 118 2 3 3" xfId="4292" xr:uid="{00000000-0005-0000-0000-0000730B0000}"/>
    <cellStyle name="Currency 118 2 3 3 10" xfId="50261" xr:uid="{00000000-0005-0000-0000-0000740B0000}"/>
    <cellStyle name="Currency 118 2 3 3 2" xfId="5228" xr:uid="{00000000-0005-0000-0000-0000750B0000}"/>
    <cellStyle name="Currency 118 2 3 3 2 2" xfId="7100" xr:uid="{00000000-0005-0000-0000-0000760B0000}"/>
    <cellStyle name="Currency 118 2 3 3 2 2 2" xfId="12716" xr:uid="{00000000-0005-0000-0000-0000770B0000}"/>
    <cellStyle name="Currency 118 2 3 3 2 2 2 2" xfId="35257" xr:uid="{00000000-0005-0000-0000-0000780B0000}"/>
    <cellStyle name="Currency 118 2 3 3 2 2 3" xfId="18346" xr:uid="{00000000-0005-0000-0000-0000790B0000}"/>
    <cellStyle name="Currency 118 2 3 3 2 2 3 2" xfId="40881" xr:uid="{00000000-0005-0000-0000-00007A0B0000}"/>
    <cellStyle name="Currency 118 2 3 3 2 2 4" xfId="23975" xr:uid="{00000000-0005-0000-0000-00007B0B0000}"/>
    <cellStyle name="Currency 118 2 3 3 2 2 4 2" xfId="46501" xr:uid="{00000000-0005-0000-0000-00007C0B0000}"/>
    <cellStyle name="Currency 118 2 3 3 2 2 5" xfId="29641" xr:uid="{00000000-0005-0000-0000-00007D0B0000}"/>
    <cellStyle name="Currency 118 2 3 3 2 3" xfId="8972" xr:uid="{00000000-0005-0000-0000-00007E0B0000}"/>
    <cellStyle name="Currency 118 2 3 3 2 3 2" xfId="14588" xr:uid="{00000000-0005-0000-0000-00007F0B0000}"/>
    <cellStyle name="Currency 118 2 3 3 2 3 2 2" xfId="37129" xr:uid="{00000000-0005-0000-0000-0000800B0000}"/>
    <cellStyle name="Currency 118 2 3 3 2 3 3" xfId="20218" xr:uid="{00000000-0005-0000-0000-0000810B0000}"/>
    <cellStyle name="Currency 118 2 3 3 2 3 3 2" xfId="42753" xr:uid="{00000000-0005-0000-0000-0000820B0000}"/>
    <cellStyle name="Currency 118 2 3 3 2 3 4" xfId="25847" xr:uid="{00000000-0005-0000-0000-0000830B0000}"/>
    <cellStyle name="Currency 118 2 3 3 2 3 4 2" xfId="48373" xr:uid="{00000000-0005-0000-0000-0000840B0000}"/>
    <cellStyle name="Currency 118 2 3 3 2 3 5" xfId="31513" xr:uid="{00000000-0005-0000-0000-0000850B0000}"/>
    <cellStyle name="Currency 118 2 3 3 2 4" xfId="10844" xr:uid="{00000000-0005-0000-0000-0000860B0000}"/>
    <cellStyle name="Currency 118 2 3 3 2 4 2" xfId="33385" xr:uid="{00000000-0005-0000-0000-0000870B0000}"/>
    <cellStyle name="Currency 118 2 3 3 2 5" xfId="16474" xr:uid="{00000000-0005-0000-0000-0000880B0000}"/>
    <cellStyle name="Currency 118 2 3 3 2 5 2" xfId="39009" xr:uid="{00000000-0005-0000-0000-0000890B0000}"/>
    <cellStyle name="Currency 118 2 3 3 2 6" xfId="22103" xr:uid="{00000000-0005-0000-0000-00008A0B0000}"/>
    <cellStyle name="Currency 118 2 3 3 2 6 2" xfId="44629" xr:uid="{00000000-0005-0000-0000-00008B0B0000}"/>
    <cellStyle name="Currency 118 2 3 3 2 7" xfId="27769" xr:uid="{00000000-0005-0000-0000-00008C0B0000}"/>
    <cellStyle name="Currency 118 2 3 3 2 8" xfId="51197" xr:uid="{00000000-0005-0000-0000-00008D0B0000}"/>
    <cellStyle name="Currency 118 2 3 3 3" xfId="6164" xr:uid="{00000000-0005-0000-0000-00008E0B0000}"/>
    <cellStyle name="Currency 118 2 3 3 3 2" xfId="11780" xr:uid="{00000000-0005-0000-0000-00008F0B0000}"/>
    <cellStyle name="Currency 118 2 3 3 3 2 2" xfId="34321" xr:uid="{00000000-0005-0000-0000-0000900B0000}"/>
    <cellStyle name="Currency 118 2 3 3 3 3" xfId="17410" xr:uid="{00000000-0005-0000-0000-0000910B0000}"/>
    <cellStyle name="Currency 118 2 3 3 3 3 2" xfId="39945" xr:uid="{00000000-0005-0000-0000-0000920B0000}"/>
    <cellStyle name="Currency 118 2 3 3 3 4" xfId="23039" xr:uid="{00000000-0005-0000-0000-0000930B0000}"/>
    <cellStyle name="Currency 118 2 3 3 3 4 2" xfId="45565" xr:uid="{00000000-0005-0000-0000-0000940B0000}"/>
    <cellStyle name="Currency 118 2 3 3 3 5" xfId="28705" xr:uid="{00000000-0005-0000-0000-0000950B0000}"/>
    <cellStyle name="Currency 118 2 3 3 4" xfId="8036" xr:uid="{00000000-0005-0000-0000-0000960B0000}"/>
    <cellStyle name="Currency 118 2 3 3 4 2" xfId="13652" xr:uid="{00000000-0005-0000-0000-0000970B0000}"/>
    <cellStyle name="Currency 118 2 3 3 4 2 2" xfId="36193" xr:uid="{00000000-0005-0000-0000-0000980B0000}"/>
    <cellStyle name="Currency 118 2 3 3 4 3" xfId="19282" xr:uid="{00000000-0005-0000-0000-0000990B0000}"/>
    <cellStyle name="Currency 118 2 3 3 4 3 2" xfId="41817" xr:uid="{00000000-0005-0000-0000-00009A0B0000}"/>
    <cellStyle name="Currency 118 2 3 3 4 4" xfId="24911" xr:uid="{00000000-0005-0000-0000-00009B0B0000}"/>
    <cellStyle name="Currency 118 2 3 3 4 4 2" xfId="47437" xr:uid="{00000000-0005-0000-0000-00009C0B0000}"/>
    <cellStyle name="Currency 118 2 3 3 4 5" xfId="30577" xr:uid="{00000000-0005-0000-0000-00009D0B0000}"/>
    <cellStyle name="Currency 118 2 3 3 5" xfId="9908" xr:uid="{00000000-0005-0000-0000-00009E0B0000}"/>
    <cellStyle name="Currency 118 2 3 3 5 2" xfId="32449" xr:uid="{00000000-0005-0000-0000-00009F0B0000}"/>
    <cellStyle name="Currency 118 2 3 3 6" xfId="15538" xr:uid="{00000000-0005-0000-0000-0000A00B0000}"/>
    <cellStyle name="Currency 118 2 3 3 6 2" xfId="38073" xr:uid="{00000000-0005-0000-0000-0000A10B0000}"/>
    <cellStyle name="Currency 118 2 3 3 7" xfId="21167" xr:uid="{00000000-0005-0000-0000-0000A20B0000}"/>
    <cellStyle name="Currency 118 2 3 3 7 2" xfId="43693" xr:uid="{00000000-0005-0000-0000-0000A30B0000}"/>
    <cellStyle name="Currency 118 2 3 3 8" xfId="26833" xr:uid="{00000000-0005-0000-0000-0000A40B0000}"/>
    <cellStyle name="Currency 118 2 3 3 9" xfId="49324" xr:uid="{00000000-0005-0000-0000-0000A50B0000}"/>
    <cellStyle name="Currency 118 2 3 4" xfId="4760" xr:uid="{00000000-0005-0000-0000-0000A60B0000}"/>
    <cellStyle name="Currency 118 2 3 4 2" xfId="6632" xr:uid="{00000000-0005-0000-0000-0000A70B0000}"/>
    <cellStyle name="Currency 118 2 3 4 2 2" xfId="12248" xr:uid="{00000000-0005-0000-0000-0000A80B0000}"/>
    <cellStyle name="Currency 118 2 3 4 2 2 2" xfId="34789" xr:uid="{00000000-0005-0000-0000-0000A90B0000}"/>
    <cellStyle name="Currency 118 2 3 4 2 3" xfId="17878" xr:uid="{00000000-0005-0000-0000-0000AA0B0000}"/>
    <cellStyle name="Currency 118 2 3 4 2 3 2" xfId="40413" xr:uid="{00000000-0005-0000-0000-0000AB0B0000}"/>
    <cellStyle name="Currency 118 2 3 4 2 4" xfId="23507" xr:uid="{00000000-0005-0000-0000-0000AC0B0000}"/>
    <cellStyle name="Currency 118 2 3 4 2 4 2" xfId="46033" xr:uid="{00000000-0005-0000-0000-0000AD0B0000}"/>
    <cellStyle name="Currency 118 2 3 4 2 5" xfId="29173" xr:uid="{00000000-0005-0000-0000-0000AE0B0000}"/>
    <cellStyle name="Currency 118 2 3 4 3" xfId="8504" xr:uid="{00000000-0005-0000-0000-0000AF0B0000}"/>
    <cellStyle name="Currency 118 2 3 4 3 2" xfId="14120" xr:uid="{00000000-0005-0000-0000-0000B00B0000}"/>
    <cellStyle name="Currency 118 2 3 4 3 2 2" xfId="36661" xr:uid="{00000000-0005-0000-0000-0000B10B0000}"/>
    <cellStyle name="Currency 118 2 3 4 3 3" xfId="19750" xr:uid="{00000000-0005-0000-0000-0000B20B0000}"/>
    <cellStyle name="Currency 118 2 3 4 3 3 2" xfId="42285" xr:uid="{00000000-0005-0000-0000-0000B30B0000}"/>
    <cellStyle name="Currency 118 2 3 4 3 4" xfId="25379" xr:uid="{00000000-0005-0000-0000-0000B40B0000}"/>
    <cellStyle name="Currency 118 2 3 4 3 4 2" xfId="47905" xr:uid="{00000000-0005-0000-0000-0000B50B0000}"/>
    <cellStyle name="Currency 118 2 3 4 3 5" xfId="31045" xr:uid="{00000000-0005-0000-0000-0000B60B0000}"/>
    <cellStyle name="Currency 118 2 3 4 4" xfId="10376" xr:uid="{00000000-0005-0000-0000-0000B70B0000}"/>
    <cellStyle name="Currency 118 2 3 4 4 2" xfId="32917" xr:uid="{00000000-0005-0000-0000-0000B80B0000}"/>
    <cellStyle name="Currency 118 2 3 4 5" xfId="16006" xr:uid="{00000000-0005-0000-0000-0000B90B0000}"/>
    <cellStyle name="Currency 118 2 3 4 5 2" xfId="38541" xr:uid="{00000000-0005-0000-0000-0000BA0B0000}"/>
    <cellStyle name="Currency 118 2 3 4 6" xfId="21635" xr:uid="{00000000-0005-0000-0000-0000BB0B0000}"/>
    <cellStyle name="Currency 118 2 3 4 6 2" xfId="44161" xr:uid="{00000000-0005-0000-0000-0000BC0B0000}"/>
    <cellStyle name="Currency 118 2 3 4 7" xfId="27301" xr:uid="{00000000-0005-0000-0000-0000BD0B0000}"/>
    <cellStyle name="Currency 118 2 3 4 8" xfId="50729" xr:uid="{00000000-0005-0000-0000-0000BE0B0000}"/>
    <cellStyle name="Currency 118 2 3 5" xfId="5696" xr:uid="{00000000-0005-0000-0000-0000BF0B0000}"/>
    <cellStyle name="Currency 118 2 3 5 2" xfId="11312" xr:uid="{00000000-0005-0000-0000-0000C00B0000}"/>
    <cellStyle name="Currency 118 2 3 5 2 2" xfId="33853" xr:uid="{00000000-0005-0000-0000-0000C10B0000}"/>
    <cellStyle name="Currency 118 2 3 5 3" xfId="16942" xr:uid="{00000000-0005-0000-0000-0000C20B0000}"/>
    <cellStyle name="Currency 118 2 3 5 3 2" xfId="39477" xr:uid="{00000000-0005-0000-0000-0000C30B0000}"/>
    <cellStyle name="Currency 118 2 3 5 4" xfId="22571" xr:uid="{00000000-0005-0000-0000-0000C40B0000}"/>
    <cellStyle name="Currency 118 2 3 5 4 2" xfId="45097" xr:uid="{00000000-0005-0000-0000-0000C50B0000}"/>
    <cellStyle name="Currency 118 2 3 5 5" xfId="28237" xr:uid="{00000000-0005-0000-0000-0000C60B0000}"/>
    <cellStyle name="Currency 118 2 3 6" xfId="7568" xr:uid="{00000000-0005-0000-0000-0000C70B0000}"/>
    <cellStyle name="Currency 118 2 3 6 2" xfId="13184" xr:uid="{00000000-0005-0000-0000-0000C80B0000}"/>
    <cellStyle name="Currency 118 2 3 6 2 2" xfId="35725" xr:uid="{00000000-0005-0000-0000-0000C90B0000}"/>
    <cellStyle name="Currency 118 2 3 6 3" xfId="18814" xr:uid="{00000000-0005-0000-0000-0000CA0B0000}"/>
    <cellStyle name="Currency 118 2 3 6 3 2" xfId="41349" xr:uid="{00000000-0005-0000-0000-0000CB0B0000}"/>
    <cellStyle name="Currency 118 2 3 6 4" xfId="24443" xr:uid="{00000000-0005-0000-0000-0000CC0B0000}"/>
    <cellStyle name="Currency 118 2 3 6 4 2" xfId="46969" xr:uid="{00000000-0005-0000-0000-0000CD0B0000}"/>
    <cellStyle name="Currency 118 2 3 6 5" xfId="30109" xr:uid="{00000000-0005-0000-0000-0000CE0B0000}"/>
    <cellStyle name="Currency 118 2 3 7" xfId="9440" xr:uid="{00000000-0005-0000-0000-0000CF0B0000}"/>
    <cellStyle name="Currency 118 2 3 7 2" xfId="31981" xr:uid="{00000000-0005-0000-0000-0000D00B0000}"/>
    <cellStyle name="Currency 118 2 3 8" xfId="15070" xr:uid="{00000000-0005-0000-0000-0000D10B0000}"/>
    <cellStyle name="Currency 118 2 3 8 2" xfId="37605" xr:uid="{00000000-0005-0000-0000-0000D20B0000}"/>
    <cellStyle name="Currency 118 2 3 9" xfId="20699" xr:uid="{00000000-0005-0000-0000-0000D30B0000}"/>
    <cellStyle name="Currency 118 2 3 9 2" xfId="43225" xr:uid="{00000000-0005-0000-0000-0000D40B0000}"/>
    <cellStyle name="Currency 118 2 4" xfId="3980" xr:uid="{00000000-0005-0000-0000-0000D50B0000}"/>
    <cellStyle name="Currency 118 2 4 10" xfId="49012" xr:uid="{00000000-0005-0000-0000-0000D60B0000}"/>
    <cellStyle name="Currency 118 2 4 11" xfId="49949" xr:uid="{00000000-0005-0000-0000-0000D70B0000}"/>
    <cellStyle name="Currency 118 2 4 2" xfId="4448" xr:uid="{00000000-0005-0000-0000-0000D80B0000}"/>
    <cellStyle name="Currency 118 2 4 2 10" xfId="50417" xr:uid="{00000000-0005-0000-0000-0000D90B0000}"/>
    <cellStyle name="Currency 118 2 4 2 2" xfId="5384" xr:uid="{00000000-0005-0000-0000-0000DA0B0000}"/>
    <cellStyle name="Currency 118 2 4 2 2 2" xfId="7256" xr:uid="{00000000-0005-0000-0000-0000DB0B0000}"/>
    <cellStyle name="Currency 118 2 4 2 2 2 2" xfId="12872" xr:uid="{00000000-0005-0000-0000-0000DC0B0000}"/>
    <cellStyle name="Currency 118 2 4 2 2 2 2 2" xfId="35413" xr:uid="{00000000-0005-0000-0000-0000DD0B0000}"/>
    <cellStyle name="Currency 118 2 4 2 2 2 3" xfId="18502" xr:uid="{00000000-0005-0000-0000-0000DE0B0000}"/>
    <cellStyle name="Currency 118 2 4 2 2 2 3 2" xfId="41037" xr:uid="{00000000-0005-0000-0000-0000DF0B0000}"/>
    <cellStyle name="Currency 118 2 4 2 2 2 4" xfId="24131" xr:uid="{00000000-0005-0000-0000-0000E00B0000}"/>
    <cellStyle name="Currency 118 2 4 2 2 2 4 2" xfId="46657" xr:uid="{00000000-0005-0000-0000-0000E10B0000}"/>
    <cellStyle name="Currency 118 2 4 2 2 2 5" xfId="29797" xr:uid="{00000000-0005-0000-0000-0000E20B0000}"/>
    <cellStyle name="Currency 118 2 4 2 2 3" xfId="9128" xr:uid="{00000000-0005-0000-0000-0000E30B0000}"/>
    <cellStyle name="Currency 118 2 4 2 2 3 2" xfId="14744" xr:uid="{00000000-0005-0000-0000-0000E40B0000}"/>
    <cellStyle name="Currency 118 2 4 2 2 3 2 2" xfId="37285" xr:uid="{00000000-0005-0000-0000-0000E50B0000}"/>
    <cellStyle name="Currency 118 2 4 2 2 3 3" xfId="20374" xr:uid="{00000000-0005-0000-0000-0000E60B0000}"/>
    <cellStyle name="Currency 118 2 4 2 2 3 3 2" xfId="42909" xr:uid="{00000000-0005-0000-0000-0000E70B0000}"/>
    <cellStyle name="Currency 118 2 4 2 2 3 4" xfId="26003" xr:uid="{00000000-0005-0000-0000-0000E80B0000}"/>
    <cellStyle name="Currency 118 2 4 2 2 3 4 2" xfId="48529" xr:uid="{00000000-0005-0000-0000-0000E90B0000}"/>
    <cellStyle name="Currency 118 2 4 2 2 3 5" xfId="31669" xr:uid="{00000000-0005-0000-0000-0000EA0B0000}"/>
    <cellStyle name="Currency 118 2 4 2 2 4" xfId="11000" xr:uid="{00000000-0005-0000-0000-0000EB0B0000}"/>
    <cellStyle name="Currency 118 2 4 2 2 4 2" xfId="33541" xr:uid="{00000000-0005-0000-0000-0000EC0B0000}"/>
    <cellStyle name="Currency 118 2 4 2 2 5" xfId="16630" xr:uid="{00000000-0005-0000-0000-0000ED0B0000}"/>
    <cellStyle name="Currency 118 2 4 2 2 5 2" xfId="39165" xr:uid="{00000000-0005-0000-0000-0000EE0B0000}"/>
    <cellStyle name="Currency 118 2 4 2 2 6" xfId="22259" xr:uid="{00000000-0005-0000-0000-0000EF0B0000}"/>
    <cellStyle name="Currency 118 2 4 2 2 6 2" xfId="44785" xr:uid="{00000000-0005-0000-0000-0000F00B0000}"/>
    <cellStyle name="Currency 118 2 4 2 2 7" xfId="27925" xr:uid="{00000000-0005-0000-0000-0000F10B0000}"/>
    <cellStyle name="Currency 118 2 4 2 2 8" xfId="51353" xr:uid="{00000000-0005-0000-0000-0000F20B0000}"/>
    <cellStyle name="Currency 118 2 4 2 3" xfId="6320" xr:uid="{00000000-0005-0000-0000-0000F30B0000}"/>
    <cellStyle name="Currency 118 2 4 2 3 2" xfId="11936" xr:uid="{00000000-0005-0000-0000-0000F40B0000}"/>
    <cellStyle name="Currency 118 2 4 2 3 2 2" xfId="34477" xr:uid="{00000000-0005-0000-0000-0000F50B0000}"/>
    <cellStyle name="Currency 118 2 4 2 3 3" xfId="17566" xr:uid="{00000000-0005-0000-0000-0000F60B0000}"/>
    <cellStyle name="Currency 118 2 4 2 3 3 2" xfId="40101" xr:uid="{00000000-0005-0000-0000-0000F70B0000}"/>
    <cellStyle name="Currency 118 2 4 2 3 4" xfId="23195" xr:uid="{00000000-0005-0000-0000-0000F80B0000}"/>
    <cellStyle name="Currency 118 2 4 2 3 4 2" xfId="45721" xr:uid="{00000000-0005-0000-0000-0000F90B0000}"/>
    <cellStyle name="Currency 118 2 4 2 3 5" xfId="28861" xr:uid="{00000000-0005-0000-0000-0000FA0B0000}"/>
    <cellStyle name="Currency 118 2 4 2 4" xfId="8192" xr:uid="{00000000-0005-0000-0000-0000FB0B0000}"/>
    <cellStyle name="Currency 118 2 4 2 4 2" xfId="13808" xr:uid="{00000000-0005-0000-0000-0000FC0B0000}"/>
    <cellStyle name="Currency 118 2 4 2 4 2 2" xfId="36349" xr:uid="{00000000-0005-0000-0000-0000FD0B0000}"/>
    <cellStyle name="Currency 118 2 4 2 4 3" xfId="19438" xr:uid="{00000000-0005-0000-0000-0000FE0B0000}"/>
    <cellStyle name="Currency 118 2 4 2 4 3 2" xfId="41973" xr:uid="{00000000-0005-0000-0000-0000FF0B0000}"/>
    <cellStyle name="Currency 118 2 4 2 4 4" xfId="25067" xr:uid="{00000000-0005-0000-0000-0000000C0000}"/>
    <cellStyle name="Currency 118 2 4 2 4 4 2" xfId="47593" xr:uid="{00000000-0005-0000-0000-0000010C0000}"/>
    <cellStyle name="Currency 118 2 4 2 4 5" xfId="30733" xr:uid="{00000000-0005-0000-0000-0000020C0000}"/>
    <cellStyle name="Currency 118 2 4 2 5" xfId="10064" xr:uid="{00000000-0005-0000-0000-0000030C0000}"/>
    <cellStyle name="Currency 118 2 4 2 5 2" xfId="32605" xr:uid="{00000000-0005-0000-0000-0000040C0000}"/>
    <cellStyle name="Currency 118 2 4 2 6" xfId="15694" xr:uid="{00000000-0005-0000-0000-0000050C0000}"/>
    <cellStyle name="Currency 118 2 4 2 6 2" xfId="38229" xr:uid="{00000000-0005-0000-0000-0000060C0000}"/>
    <cellStyle name="Currency 118 2 4 2 7" xfId="21323" xr:uid="{00000000-0005-0000-0000-0000070C0000}"/>
    <cellStyle name="Currency 118 2 4 2 7 2" xfId="43849" xr:uid="{00000000-0005-0000-0000-0000080C0000}"/>
    <cellStyle name="Currency 118 2 4 2 8" xfId="26989" xr:uid="{00000000-0005-0000-0000-0000090C0000}"/>
    <cellStyle name="Currency 118 2 4 2 9" xfId="49480" xr:uid="{00000000-0005-0000-0000-00000A0C0000}"/>
    <cellStyle name="Currency 118 2 4 3" xfId="4916" xr:uid="{00000000-0005-0000-0000-00000B0C0000}"/>
    <cellStyle name="Currency 118 2 4 3 2" xfId="6788" xr:uid="{00000000-0005-0000-0000-00000C0C0000}"/>
    <cellStyle name="Currency 118 2 4 3 2 2" xfId="12404" xr:uid="{00000000-0005-0000-0000-00000D0C0000}"/>
    <cellStyle name="Currency 118 2 4 3 2 2 2" xfId="34945" xr:uid="{00000000-0005-0000-0000-00000E0C0000}"/>
    <cellStyle name="Currency 118 2 4 3 2 3" xfId="18034" xr:uid="{00000000-0005-0000-0000-00000F0C0000}"/>
    <cellStyle name="Currency 118 2 4 3 2 3 2" xfId="40569" xr:uid="{00000000-0005-0000-0000-0000100C0000}"/>
    <cellStyle name="Currency 118 2 4 3 2 4" xfId="23663" xr:uid="{00000000-0005-0000-0000-0000110C0000}"/>
    <cellStyle name="Currency 118 2 4 3 2 4 2" xfId="46189" xr:uid="{00000000-0005-0000-0000-0000120C0000}"/>
    <cellStyle name="Currency 118 2 4 3 2 5" xfId="29329" xr:uid="{00000000-0005-0000-0000-0000130C0000}"/>
    <cellStyle name="Currency 118 2 4 3 3" xfId="8660" xr:uid="{00000000-0005-0000-0000-0000140C0000}"/>
    <cellStyle name="Currency 118 2 4 3 3 2" xfId="14276" xr:uid="{00000000-0005-0000-0000-0000150C0000}"/>
    <cellStyle name="Currency 118 2 4 3 3 2 2" xfId="36817" xr:uid="{00000000-0005-0000-0000-0000160C0000}"/>
    <cellStyle name="Currency 118 2 4 3 3 3" xfId="19906" xr:uid="{00000000-0005-0000-0000-0000170C0000}"/>
    <cellStyle name="Currency 118 2 4 3 3 3 2" xfId="42441" xr:uid="{00000000-0005-0000-0000-0000180C0000}"/>
    <cellStyle name="Currency 118 2 4 3 3 4" xfId="25535" xr:uid="{00000000-0005-0000-0000-0000190C0000}"/>
    <cellStyle name="Currency 118 2 4 3 3 4 2" xfId="48061" xr:uid="{00000000-0005-0000-0000-00001A0C0000}"/>
    <cellStyle name="Currency 118 2 4 3 3 5" xfId="31201" xr:uid="{00000000-0005-0000-0000-00001B0C0000}"/>
    <cellStyle name="Currency 118 2 4 3 4" xfId="10532" xr:uid="{00000000-0005-0000-0000-00001C0C0000}"/>
    <cellStyle name="Currency 118 2 4 3 4 2" xfId="33073" xr:uid="{00000000-0005-0000-0000-00001D0C0000}"/>
    <cellStyle name="Currency 118 2 4 3 5" xfId="16162" xr:uid="{00000000-0005-0000-0000-00001E0C0000}"/>
    <cellStyle name="Currency 118 2 4 3 5 2" xfId="38697" xr:uid="{00000000-0005-0000-0000-00001F0C0000}"/>
    <cellStyle name="Currency 118 2 4 3 6" xfId="21791" xr:uid="{00000000-0005-0000-0000-0000200C0000}"/>
    <cellStyle name="Currency 118 2 4 3 6 2" xfId="44317" xr:uid="{00000000-0005-0000-0000-0000210C0000}"/>
    <cellStyle name="Currency 118 2 4 3 7" xfId="27457" xr:uid="{00000000-0005-0000-0000-0000220C0000}"/>
    <cellStyle name="Currency 118 2 4 3 8" xfId="50885" xr:uid="{00000000-0005-0000-0000-0000230C0000}"/>
    <cellStyle name="Currency 118 2 4 4" xfId="5852" xr:uid="{00000000-0005-0000-0000-0000240C0000}"/>
    <cellStyle name="Currency 118 2 4 4 2" xfId="11468" xr:uid="{00000000-0005-0000-0000-0000250C0000}"/>
    <cellStyle name="Currency 118 2 4 4 2 2" xfId="34009" xr:uid="{00000000-0005-0000-0000-0000260C0000}"/>
    <cellStyle name="Currency 118 2 4 4 3" xfId="17098" xr:uid="{00000000-0005-0000-0000-0000270C0000}"/>
    <cellStyle name="Currency 118 2 4 4 3 2" xfId="39633" xr:uid="{00000000-0005-0000-0000-0000280C0000}"/>
    <cellStyle name="Currency 118 2 4 4 4" xfId="22727" xr:uid="{00000000-0005-0000-0000-0000290C0000}"/>
    <cellStyle name="Currency 118 2 4 4 4 2" xfId="45253" xr:uid="{00000000-0005-0000-0000-00002A0C0000}"/>
    <cellStyle name="Currency 118 2 4 4 5" xfId="28393" xr:uid="{00000000-0005-0000-0000-00002B0C0000}"/>
    <cellStyle name="Currency 118 2 4 5" xfId="7724" xr:uid="{00000000-0005-0000-0000-00002C0C0000}"/>
    <cellStyle name="Currency 118 2 4 5 2" xfId="13340" xr:uid="{00000000-0005-0000-0000-00002D0C0000}"/>
    <cellStyle name="Currency 118 2 4 5 2 2" xfId="35881" xr:uid="{00000000-0005-0000-0000-00002E0C0000}"/>
    <cellStyle name="Currency 118 2 4 5 3" xfId="18970" xr:uid="{00000000-0005-0000-0000-00002F0C0000}"/>
    <cellStyle name="Currency 118 2 4 5 3 2" xfId="41505" xr:uid="{00000000-0005-0000-0000-0000300C0000}"/>
    <cellStyle name="Currency 118 2 4 5 4" xfId="24599" xr:uid="{00000000-0005-0000-0000-0000310C0000}"/>
    <cellStyle name="Currency 118 2 4 5 4 2" xfId="47125" xr:uid="{00000000-0005-0000-0000-0000320C0000}"/>
    <cellStyle name="Currency 118 2 4 5 5" xfId="30265" xr:uid="{00000000-0005-0000-0000-0000330C0000}"/>
    <cellStyle name="Currency 118 2 4 6" xfId="9596" xr:uid="{00000000-0005-0000-0000-0000340C0000}"/>
    <cellStyle name="Currency 118 2 4 6 2" xfId="32137" xr:uid="{00000000-0005-0000-0000-0000350C0000}"/>
    <cellStyle name="Currency 118 2 4 7" xfId="15226" xr:uid="{00000000-0005-0000-0000-0000360C0000}"/>
    <cellStyle name="Currency 118 2 4 7 2" xfId="37761" xr:uid="{00000000-0005-0000-0000-0000370C0000}"/>
    <cellStyle name="Currency 118 2 4 8" xfId="20855" xr:uid="{00000000-0005-0000-0000-0000380C0000}"/>
    <cellStyle name="Currency 118 2 4 8 2" xfId="43381" xr:uid="{00000000-0005-0000-0000-0000390C0000}"/>
    <cellStyle name="Currency 118 2 4 9" xfId="26521" xr:uid="{00000000-0005-0000-0000-00003A0C0000}"/>
    <cellStyle name="Currency 118 2 5" xfId="4214" xr:uid="{00000000-0005-0000-0000-00003B0C0000}"/>
    <cellStyle name="Currency 118 2 5 10" xfId="50183" xr:uid="{00000000-0005-0000-0000-00003C0C0000}"/>
    <cellStyle name="Currency 118 2 5 2" xfId="5150" xr:uid="{00000000-0005-0000-0000-00003D0C0000}"/>
    <cellStyle name="Currency 118 2 5 2 2" xfId="7022" xr:uid="{00000000-0005-0000-0000-00003E0C0000}"/>
    <cellStyle name="Currency 118 2 5 2 2 2" xfId="12638" xr:uid="{00000000-0005-0000-0000-00003F0C0000}"/>
    <cellStyle name="Currency 118 2 5 2 2 2 2" xfId="35179" xr:uid="{00000000-0005-0000-0000-0000400C0000}"/>
    <cellStyle name="Currency 118 2 5 2 2 3" xfId="18268" xr:uid="{00000000-0005-0000-0000-0000410C0000}"/>
    <cellStyle name="Currency 118 2 5 2 2 3 2" xfId="40803" xr:uid="{00000000-0005-0000-0000-0000420C0000}"/>
    <cellStyle name="Currency 118 2 5 2 2 4" xfId="23897" xr:uid="{00000000-0005-0000-0000-0000430C0000}"/>
    <cellStyle name="Currency 118 2 5 2 2 4 2" xfId="46423" xr:uid="{00000000-0005-0000-0000-0000440C0000}"/>
    <cellStyle name="Currency 118 2 5 2 2 5" xfId="29563" xr:uid="{00000000-0005-0000-0000-0000450C0000}"/>
    <cellStyle name="Currency 118 2 5 2 3" xfId="8894" xr:uid="{00000000-0005-0000-0000-0000460C0000}"/>
    <cellStyle name="Currency 118 2 5 2 3 2" xfId="14510" xr:uid="{00000000-0005-0000-0000-0000470C0000}"/>
    <cellStyle name="Currency 118 2 5 2 3 2 2" xfId="37051" xr:uid="{00000000-0005-0000-0000-0000480C0000}"/>
    <cellStyle name="Currency 118 2 5 2 3 3" xfId="20140" xr:uid="{00000000-0005-0000-0000-0000490C0000}"/>
    <cellStyle name="Currency 118 2 5 2 3 3 2" xfId="42675" xr:uid="{00000000-0005-0000-0000-00004A0C0000}"/>
    <cellStyle name="Currency 118 2 5 2 3 4" xfId="25769" xr:uid="{00000000-0005-0000-0000-00004B0C0000}"/>
    <cellStyle name="Currency 118 2 5 2 3 4 2" xfId="48295" xr:uid="{00000000-0005-0000-0000-00004C0C0000}"/>
    <cellStyle name="Currency 118 2 5 2 3 5" xfId="31435" xr:uid="{00000000-0005-0000-0000-00004D0C0000}"/>
    <cellStyle name="Currency 118 2 5 2 4" xfId="10766" xr:uid="{00000000-0005-0000-0000-00004E0C0000}"/>
    <cellStyle name="Currency 118 2 5 2 4 2" xfId="33307" xr:uid="{00000000-0005-0000-0000-00004F0C0000}"/>
    <cellStyle name="Currency 118 2 5 2 5" xfId="16396" xr:uid="{00000000-0005-0000-0000-0000500C0000}"/>
    <cellStyle name="Currency 118 2 5 2 5 2" xfId="38931" xr:uid="{00000000-0005-0000-0000-0000510C0000}"/>
    <cellStyle name="Currency 118 2 5 2 6" xfId="22025" xr:uid="{00000000-0005-0000-0000-0000520C0000}"/>
    <cellStyle name="Currency 118 2 5 2 6 2" xfId="44551" xr:uid="{00000000-0005-0000-0000-0000530C0000}"/>
    <cellStyle name="Currency 118 2 5 2 7" xfId="27691" xr:uid="{00000000-0005-0000-0000-0000540C0000}"/>
    <cellStyle name="Currency 118 2 5 2 8" xfId="51119" xr:uid="{00000000-0005-0000-0000-0000550C0000}"/>
    <cellStyle name="Currency 118 2 5 3" xfId="6086" xr:uid="{00000000-0005-0000-0000-0000560C0000}"/>
    <cellStyle name="Currency 118 2 5 3 2" xfId="11702" xr:uid="{00000000-0005-0000-0000-0000570C0000}"/>
    <cellStyle name="Currency 118 2 5 3 2 2" xfId="34243" xr:uid="{00000000-0005-0000-0000-0000580C0000}"/>
    <cellStyle name="Currency 118 2 5 3 3" xfId="17332" xr:uid="{00000000-0005-0000-0000-0000590C0000}"/>
    <cellStyle name="Currency 118 2 5 3 3 2" xfId="39867" xr:uid="{00000000-0005-0000-0000-00005A0C0000}"/>
    <cellStyle name="Currency 118 2 5 3 4" xfId="22961" xr:uid="{00000000-0005-0000-0000-00005B0C0000}"/>
    <cellStyle name="Currency 118 2 5 3 4 2" xfId="45487" xr:uid="{00000000-0005-0000-0000-00005C0C0000}"/>
    <cellStyle name="Currency 118 2 5 3 5" xfId="28627" xr:uid="{00000000-0005-0000-0000-00005D0C0000}"/>
    <cellStyle name="Currency 118 2 5 4" xfId="7958" xr:uid="{00000000-0005-0000-0000-00005E0C0000}"/>
    <cellStyle name="Currency 118 2 5 4 2" xfId="13574" xr:uid="{00000000-0005-0000-0000-00005F0C0000}"/>
    <cellStyle name="Currency 118 2 5 4 2 2" xfId="36115" xr:uid="{00000000-0005-0000-0000-0000600C0000}"/>
    <cellStyle name="Currency 118 2 5 4 3" xfId="19204" xr:uid="{00000000-0005-0000-0000-0000610C0000}"/>
    <cellStyle name="Currency 118 2 5 4 3 2" xfId="41739" xr:uid="{00000000-0005-0000-0000-0000620C0000}"/>
    <cellStyle name="Currency 118 2 5 4 4" xfId="24833" xr:uid="{00000000-0005-0000-0000-0000630C0000}"/>
    <cellStyle name="Currency 118 2 5 4 4 2" xfId="47359" xr:uid="{00000000-0005-0000-0000-0000640C0000}"/>
    <cellStyle name="Currency 118 2 5 4 5" xfId="30499" xr:uid="{00000000-0005-0000-0000-0000650C0000}"/>
    <cellStyle name="Currency 118 2 5 5" xfId="9830" xr:uid="{00000000-0005-0000-0000-0000660C0000}"/>
    <cellStyle name="Currency 118 2 5 5 2" xfId="32371" xr:uid="{00000000-0005-0000-0000-0000670C0000}"/>
    <cellStyle name="Currency 118 2 5 6" xfId="15460" xr:uid="{00000000-0005-0000-0000-0000680C0000}"/>
    <cellStyle name="Currency 118 2 5 6 2" xfId="37995" xr:uid="{00000000-0005-0000-0000-0000690C0000}"/>
    <cellStyle name="Currency 118 2 5 7" xfId="21089" xr:uid="{00000000-0005-0000-0000-00006A0C0000}"/>
    <cellStyle name="Currency 118 2 5 7 2" xfId="43615" xr:uid="{00000000-0005-0000-0000-00006B0C0000}"/>
    <cellStyle name="Currency 118 2 5 8" xfId="26755" xr:uid="{00000000-0005-0000-0000-00006C0C0000}"/>
    <cellStyle name="Currency 118 2 5 9" xfId="49246" xr:uid="{00000000-0005-0000-0000-00006D0C0000}"/>
    <cellStyle name="Currency 118 2 6" xfId="4682" xr:uid="{00000000-0005-0000-0000-00006E0C0000}"/>
    <cellStyle name="Currency 118 2 6 2" xfId="6554" xr:uid="{00000000-0005-0000-0000-00006F0C0000}"/>
    <cellStyle name="Currency 118 2 6 2 2" xfId="12170" xr:uid="{00000000-0005-0000-0000-0000700C0000}"/>
    <cellStyle name="Currency 118 2 6 2 2 2" xfId="34711" xr:uid="{00000000-0005-0000-0000-0000710C0000}"/>
    <cellStyle name="Currency 118 2 6 2 3" xfId="17800" xr:uid="{00000000-0005-0000-0000-0000720C0000}"/>
    <cellStyle name="Currency 118 2 6 2 3 2" xfId="40335" xr:uid="{00000000-0005-0000-0000-0000730C0000}"/>
    <cellStyle name="Currency 118 2 6 2 4" xfId="23429" xr:uid="{00000000-0005-0000-0000-0000740C0000}"/>
    <cellStyle name="Currency 118 2 6 2 4 2" xfId="45955" xr:uid="{00000000-0005-0000-0000-0000750C0000}"/>
    <cellStyle name="Currency 118 2 6 2 5" xfId="29095" xr:uid="{00000000-0005-0000-0000-0000760C0000}"/>
    <cellStyle name="Currency 118 2 6 3" xfId="8426" xr:uid="{00000000-0005-0000-0000-0000770C0000}"/>
    <cellStyle name="Currency 118 2 6 3 2" xfId="14042" xr:uid="{00000000-0005-0000-0000-0000780C0000}"/>
    <cellStyle name="Currency 118 2 6 3 2 2" xfId="36583" xr:uid="{00000000-0005-0000-0000-0000790C0000}"/>
    <cellStyle name="Currency 118 2 6 3 3" xfId="19672" xr:uid="{00000000-0005-0000-0000-00007A0C0000}"/>
    <cellStyle name="Currency 118 2 6 3 3 2" xfId="42207" xr:uid="{00000000-0005-0000-0000-00007B0C0000}"/>
    <cellStyle name="Currency 118 2 6 3 4" xfId="25301" xr:uid="{00000000-0005-0000-0000-00007C0C0000}"/>
    <cellStyle name="Currency 118 2 6 3 4 2" xfId="47827" xr:uid="{00000000-0005-0000-0000-00007D0C0000}"/>
    <cellStyle name="Currency 118 2 6 3 5" xfId="30967" xr:uid="{00000000-0005-0000-0000-00007E0C0000}"/>
    <cellStyle name="Currency 118 2 6 4" xfId="10298" xr:uid="{00000000-0005-0000-0000-00007F0C0000}"/>
    <cellStyle name="Currency 118 2 6 4 2" xfId="32839" xr:uid="{00000000-0005-0000-0000-0000800C0000}"/>
    <cellStyle name="Currency 118 2 6 5" xfId="15928" xr:uid="{00000000-0005-0000-0000-0000810C0000}"/>
    <cellStyle name="Currency 118 2 6 5 2" xfId="38463" xr:uid="{00000000-0005-0000-0000-0000820C0000}"/>
    <cellStyle name="Currency 118 2 6 6" xfId="21557" xr:uid="{00000000-0005-0000-0000-0000830C0000}"/>
    <cellStyle name="Currency 118 2 6 6 2" xfId="44083" xr:uid="{00000000-0005-0000-0000-0000840C0000}"/>
    <cellStyle name="Currency 118 2 6 7" xfId="27223" xr:uid="{00000000-0005-0000-0000-0000850C0000}"/>
    <cellStyle name="Currency 118 2 6 8" xfId="50651" xr:uid="{00000000-0005-0000-0000-0000860C0000}"/>
    <cellStyle name="Currency 118 2 7" xfId="5618" xr:uid="{00000000-0005-0000-0000-0000870C0000}"/>
    <cellStyle name="Currency 118 2 7 2" xfId="11234" xr:uid="{00000000-0005-0000-0000-0000880C0000}"/>
    <cellStyle name="Currency 118 2 7 2 2" xfId="33775" xr:uid="{00000000-0005-0000-0000-0000890C0000}"/>
    <cellStyle name="Currency 118 2 7 3" xfId="16864" xr:uid="{00000000-0005-0000-0000-00008A0C0000}"/>
    <cellStyle name="Currency 118 2 7 3 2" xfId="39399" xr:uid="{00000000-0005-0000-0000-00008B0C0000}"/>
    <cellStyle name="Currency 118 2 7 4" xfId="22493" xr:uid="{00000000-0005-0000-0000-00008C0C0000}"/>
    <cellStyle name="Currency 118 2 7 4 2" xfId="45019" xr:uid="{00000000-0005-0000-0000-00008D0C0000}"/>
    <cellStyle name="Currency 118 2 7 5" xfId="28159" xr:uid="{00000000-0005-0000-0000-00008E0C0000}"/>
    <cellStyle name="Currency 118 2 8" xfId="7490" xr:uid="{00000000-0005-0000-0000-00008F0C0000}"/>
    <cellStyle name="Currency 118 2 8 2" xfId="13106" xr:uid="{00000000-0005-0000-0000-0000900C0000}"/>
    <cellStyle name="Currency 118 2 8 2 2" xfId="35647" xr:uid="{00000000-0005-0000-0000-0000910C0000}"/>
    <cellStyle name="Currency 118 2 8 3" xfId="18736" xr:uid="{00000000-0005-0000-0000-0000920C0000}"/>
    <cellStyle name="Currency 118 2 8 3 2" xfId="41271" xr:uid="{00000000-0005-0000-0000-0000930C0000}"/>
    <cellStyle name="Currency 118 2 8 4" xfId="24365" xr:uid="{00000000-0005-0000-0000-0000940C0000}"/>
    <cellStyle name="Currency 118 2 8 4 2" xfId="46891" xr:uid="{00000000-0005-0000-0000-0000950C0000}"/>
    <cellStyle name="Currency 118 2 8 5" xfId="30031" xr:uid="{00000000-0005-0000-0000-0000960C0000}"/>
    <cellStyle name="Currency 118 2 9" xfId="9362" xr:uid="{00000000-0005-0000-0000-0000970C0000}"/>
    <cellStyle name="Currency 118 2 9 2" xfId="31903" xr:uid="{00000000-0005-0000-0000-0000980C0000}"/>
    <cellStyle name="Currency 118 3" xfId="3863" xr:uid="{00000000-0005-0000-0000-0000990C0000}"/>
    <cellStyle name="Currency 118 3 10" xfId="26404" xr:uid="{00000000-0005-0000-0000-00009A0C0000}"/>
    <cellStyle name="Currency 118 3 11" xfId="48895" xr:uid="{00000000-0005-0000-0000-00009B0C0000}"/>
    <cellStyle name="Currency 118 3 12" xfId="49832" xr:uid="{00000000-0005-0000-0000-00009C0C0000}"/>
    <cellStyle name="Currency 118 3 2" xfId="4097" xr:uid="{00000000-0005-0000-0000-00009D0C0000}"/>
    <cellStyle name="Currency 118 3 2 10" xfId="49129" xr:uid="{00000000-0005-0000-0000-00009E0C0000}"/>
    <cellStyle name="Currency 118 3 2 11" xfId="50066" xr:uid="{00000000-0005-0000-0000-00009F0C0000}"/>
    <cellStyle name="Currency 118 3 2 2" xfId="4565" xr:uid="{00000000-0005-0000-0000-0000A00C0000}"/>
    <cellStyle name="Currency 118 3 2 2 10" xfId="50534" xr:uid="{00000000-0005-0000-0000-0000A10C0000}"/>
    <cellStyle name="Currency 118 3 2 2 2" xfId="5501" xr:uid="{00000000-0005-0000-0000-0000A20C0000}"/>
    <cellStyle name="Currency 118 3 2 2 2 2" xfId="7373" xr:uid="{00000000-0005-0000-0000-0000A30C0000}"/>
    <cellStyle name="Currency 118 3 2 2 2 2 2" xfId="12989" xr:uid="{00000000-0005-0000-0000-0000A40C0000}"/>
    <cellStyle name="Currency 118 3 2 2 2 2 2 2" xfId="35530" xr:uid="{00000000-0005-0000-0000-0000A50C0000}"/>
    <cellStyle name="Currency 118 3 2 2 2 2 3" xfId="18619" xr:uid="{00000000-0005-0000-0000-0000A60C0000}"/>
    <cellStyle name="Currency 118 3 2 2 2 2 3 2" xfId="41154" xr:uid="{00000000-0005-0000-0000-0000A70C0000}"/>
    <cellStyle name="Currency 118 3 2 2 2 2 4" xfId="24248" xr:uid="{00000000-0005-0000-0000-0000A80C0000}"/>
    <cellStyle name="Currency 118 3 2 2 2 2 4 2" xfId="46774" xr:uid="{00000000-0005-0000-0000-0000A90C0000}"/>
    <cellStyle name="Currency 118 3 2 2 2 2 5" xfId="29914" xr:uid="{00000000-0005-0000-0000-0000AA0C0000}"/>
    <cellStyle name="Currency 118 3 2 2 2 3" xfId="9245" xr:uid="{00000000-0005-0000-0000-0000AB0C0000}"/>
    <cellStyle name="Currency 118 3 2 2 2 3 2" xfId="14861" xr:uid="{00000000-0005-0000-0000-0000AC0C0000}"/>
    <cellStyle name="Currency 118 3 2 2 2 3 2 2" xfId="37402" xr:uid="{00000000-0005-0000-0000-0000AD0C0000}"/>
    <cellStyle name="Currency 118 3 2 2 2 3 3" xfId="20491" xr:uid="{00000000-0005-0000-0000-0000AE0C0000}"/>
    <cellStyle name="Currency 118 3 2 2 2 3 3 2" xfId="43026" xr:uid="{00000000-0005-0000-0000-0000AF0C0000}"/>
    <cellStyle name="Currency 118 3 2 2 2 3 4" xfId="26120" xr:uid="{00000000-0005-0000-0000-0000B00C0000}"/>
    <cellStyle name="Currency 118 3 2 2 2 3 4 2" xfId="48646" xr:uid="{00000000-0005-0000-0000-0000B10C0000}"/>
    <cellStyle name="Currency 118 3 2 2 2 3 5" xfId="31786" xr:uid="{00000000-0005-0000-0000-0000B20C0000}"/>
    <cellStyle name="Currency 118 3 2 2 2 4" xfId="11117" xr:uid="{00000000-0005-0000-0000-0000B30C0000}"/>
    <cellStyle name="Currency 118 3 2 2 2 4 2" xfId="33658" xr:uid="{00000000-0005-0000-0000-0000B40C0000}"/>
    <cellStyle name="Currency 118 3 2 2 2 5" xfId="16747" xr:uid="{00000000-0005-0000-0000-0000B50C0000}"/>
    <cellStyle name="Currency 118 3 2 2 2 5 2" xfId="39282" xr:uid="{00000000-0005-0000-0000-0000B60C0000}"/>
    <cellStyle name="Currency 118 3 2 2 2 6" xfId="22376" xr:uid="{00000000-0005-0000-0000-0000B70C0000}"/>
    <cellStyle name="Currency 118 3 2 2 2 6 2" xfId="44902" xr:uid="{00000000-0005-0000-0000-0000B80C0000}"/>
    <cellStyle name="Currency 118 3 2 2 2 7" xfId="28042" xr:uid="{00000000-0005-0000-0000-0000B90C0000}"/>
    <cellStyle name="Currency 118 3 2 2 2 8" xfId="51470" xr:uid="{00000000-0005-0000-0000-0000BA0C0000}"/>
    <cellStyle name="Currency 118 3 2 2 3" xfId="6437" xr:uid="{00000000-0005-0000-0000-0000BB0C0000}"/>
    <cellStyle name="Currency 118 3 2 2 3 2" xfId="12053" xr:uid="{00000000-0005-0000-0000-0000BC0C0000}"/>
    <cellStyle name="Currency 118 3 2 2 3 2 2" xfId="34594" xr:uid="{00000000-0005-0000-0000-0000BD0C0000}"/>
    <cellStyle name="Currency 118 3 2 2 3 3" xfId="17683" xr:uid="{00000000-0005-0000-0000-0000BE0C0000}"/>
    <cellStyle name="Currency 118 3 2 2 3 3 2" xfId="40218" xr:uid="{00000000-0005-0000-0000-0000BF0C0000}"/>
    <cellStyle name="Currency 118 3 2 2 3 4" xfId="23312" xr:uid="{00000000-0005-0000-0000-0000C00C0000}"/>
    <cellStyle name="Currency 118 3 2 2 3 4 2" xfId="45838" xr:uid="{00000000-0005-0000-0000-0000C10C0000}"/>
    <cellStyle name="Currency 118 3 2 2 3 5" xfId="28978" xr:uid="{00000000-0005-0000-0000-0000C20C0000}"/>
    <cellStyle name="Currency 118 3 2 2 4" xfId="8309" xr:uid="{00000000-0005-0000-0000-0000C30C0000}"/>
    <cellStyle name="Currency 118 3 2 2 4 2" xfId="13925" xr:uid="{00000000-0005-0000-0000-0000C40C0000}"/>
    <cellStyle name="Currency 118 3 2 2 4 2 2" xfId="36466" xr:uid="{00000000-0005-0000-0000-0000C50C0000}"/>
    <cellStyle name="Currency 118 3 2 2 4 3" xfId="19555" xr:uid="{00000000-0005-0000-0000-0000C60C0000}"/>
    <cellStyle name="Currency 118 3 2 2 4 3 2" xfId="42090" xr:uid="{00000000-0005-0000-0000-0000C70C0000}"/>
    <cellStyle name="Currency 118 3 2 2 4 4" xfId="25184" xr:uid="{00000000-0005-0000-0000-0000C80C0000}"/>
    <cellStyle name="Currency 118 3 2 2 4 4 2" xfId="47710" xr:uid="{00000000-0005-0000-0000-0000C90C0000}"/>
    <cellStyle name="Currency 118 3 2 2 4 5" xfId="30850" xr:uid="{00000000-0005-0000-0000-0000CA0C0000}"/>
    <cellStyle name="Currency 118 3 2 2 5" xfId="10181" xr:uid="{00000000-0005-0000-0000-0000CB0C0000}"/>
    <cellStyle name="Currency 118 3 2 2 5 2" xfId="32722" xr:uid="{00000000-0005-0000-0000-0000CC0C0000}"/>
    <cellStyle name="Currency 118 3 2 2 6" xfId="15811" xr:uid="{00000000-0005-0000-0000-0000CD0C0000}"/>
    <cellStyle name="Currency 118 3 2 2 6 2" xfId="38346" xr:uid="{00000000-0005-0000-0000-0000CE0C0000}"/>
    <cellStyle name="Currency 118 3 2 2 7" xfId="21440" xr:uid="{00000000-0005-0000-0000-0000CF0C0000}"/>
    <cellStyle name="Currency 118 3 2 2 7 2" xfId="43966" xr:uid="{00000000-0005-0000-0000-0000D00C0000}"/>
    <cellStyle name="Currency 118 3 2 2 8" xfId="27106" xr:uid="{00000000-0005-0000-0000-0000D10C0000}"/>
    <cellStyle name="Currency 118 3 2 2 9" xfId="49597" xr:uid="{00000000-0005-0000-0000-0000D20C0000}"/>
    <cellStyle name="Currency 118 3 2 3" xfId="5033" xr:uid="{00000000-0005-0000-0000-0000D30C0000}"/>
    <cellStyle name="Currency 118 3 2 3 2" xfId="6905" xr:uid="{00000000-0005-0000-0000-0000D40C0000}"/>
    <cellStyle name="Currency 118 3 2 3 2 2" xfId="12521" xr:uid="{00000000-0005-0000-0000-0000D50C0000}"/>
    <cellStyle name="Currency 118 3 2 3 2 2 2" xfId="35062" xr:uid="{00000000-0005-0000-0000-0000D60C0000}"/>
    <cellStyle name="Currency 118 3 2 3 2 3" xfId="18151" xr:uid="{00000000-0005-0000-0000-0000D70C0000}"/>
    <cellStyle name="Currency 118 3 2 3 2 3 2" xfId="40686" xr:uid="{00000000-0005-0000-0000-0000D80C0000}"/>
    <cellStyle name="Currency 118 3 2 3 2 4" xfId="23780" xr:uid="{00000000-0005-0000-0000-0000D90C0000}"/>
    <cellStyle name="Currency 118 3 2 3 2 4 2" xfId="46306" xr:uid="{00000000-0005-0000-0000-0000DA0C0000}"/>
    <cellStyle name="Currency 118 3 2 3 2 5" xfId="29446" xr:uid="{00000000-0005-0000-0000-0000DB0C0000}"/>
    <cellStyle name="Currency 118 3 2 3 3" xfId="8777" xr:uid="{00000000-0005-0000-0000-0000DC0C0000}"/>
    <cellStyle name="Currency 118 3 2 3 3 2" xfId="14393" xr:uid="{00000000-0005-0000-0000-0000DD0C0000}"/>
    <cellStyle name="Currency 118 3 2 3 3 2 2" xfId="36934" xr:uid="{00000000-0005-0000-0000-0000DE0C0000}"/>
    <cellStyle name="Currency 118 3 2 3 3 3" xfId="20023" xr:uid="{00000000-0005-0000-0000-0000DF0C0000}"/>
    <cellStyle name="Currency 118 3 2 3 3 3 2" xfId="42558" xr:uid="{00000000-0005-0000-0000-0000E00C0000}"/>
    <cellStyle name="Currency 118 3 2 3 3 4" xfId="25652" xr:uid="{00000000-0005-0000-0000-0000E10C0000}"/>
    <cellStyle name="Currency 118 3 2 3 3 4 2" xfId="48178" xr:uid="{00000000-0005-0000-0000-0000E20C0000}"/>
    <cellStyle name="Currency 118 3 2 3 3 5" xfId="31318" xr:uid="{00000000-0005-0000-0000-0000E30C0000}"/>
    <cellStyle name="Currency 118 3 2 3 4" xfId="10649" xr:uid="{00000000-0005-0000-0000-0000E40C0000}"/>
    <cellStyle name="Currency 118 3 2 3 4 2" xfId="33190" xr:uid="{00000000-0005-0000-0000-0000E50C0000}"/>
    <cellStyle name="Currency 118 3 2 3 5" xfId="16279" xr:uid="{00000000-0005-0000-0000-0000E60C0000}"/>
    <cellStyle name="Currency 118 3 2 3 5 2" xfId="38814" xr:uid="{00000000-0005-0000-0000-0000E70C0000}"/>
    <cellStyle name="Currency 118 3 2 3 6" xfId="21908" xr:uid="{00000000-0005-0000-0000-0000E80C0000}"/>
    <cellStyle name="Currency 118 3 2 3 6 2" xfId="44434" xr:uid="{00000000-0005-0000-0000-0000E90C0000}"/>
    <cellStyle name="Currency 118 3 2 3 7" xfId="27574" xr:uid="{00000000-0005-0000-0000-0000EA0C0000}"/>
    <cellStyle name="Currency 118 3 2 3 8" xfId="51002" xr:uid="{00000000-0005-0000-0000-0000EB0C0000}"/>
    <cellStyle name="Currency 118 3 2 4" xfId="5969" xr:uid="{00000000-0005-0000-0000-0000EC0C0000}"/>
    <cellStyle name="Currency 118 3 2 4 2" xfId="11585" xr:uid="{00000000-0005-0000-0000-0000ED0C0000}"/>
    <cellStyle name="Currency 118 3 2 4 2 2" xfId="34126" xr:uid="{00000000-0005-0000-0000-0000EE0C0000}"/>
    <cellStyle name="Currency 118 3 2 4 3" xfId="17215" xr:uid="{00000000-0005-0000-0000-0000EF0C0000}"/>
    <cellStyle name="Currency 118 3 2 4 3 2" xfId="39750" xr:uid="{00000000-0005-0000-0000-0000F00C0000}"/>
    <cellStyle name="Currency 118 3 2 4 4" xfId="22844" xr:uid="{00000000-0005-0000-0000-0000F10C0000}"/>
    <cellStyle name="Currency 118 3 2 4 4 2" xfId="45370" xr:uid="{00000000-0005-0000-0000-0000F20C0000}"/>
    <cellStyle name="Currency 118 3 2 4 5" xfId="28510" xr:uid="{00000000-0005-0000-0000-0000F30C0000}"/>
    <cellStyle name="Currency 118 3 2 5" xfId="7841" xr:uid="{00000000-0005-0000-0000-0000F40C0000}"/>
    <cellStyle name="Currency 118 3 2 5 2" xfId="13457" xr:uid="{00000000-0005-0000-0000-0000F50C0000}"/>
    <cellStyle name="Currency 118 3 2 5 2 2" xfId="35998" xr:uid="{00000000-0005-0000-0000-0000F60C0000}"/>
    <cellStyle name="Currency 118 3 2 5 3" xfId="19087" xr:uid="{00000000-0005-0000-0000-0000F70C0000}"/>
    <cellStyle name="Currency 118 3 2 5 3 2" xfId="41622" xr:uid="{00000000-0005-0000-0000-0000F80C0000}"/>
    <cellStyle name="Currency 118 3 2 5 4" xfId="24716" xr:uid="{00000000-0005-0000-0000-0000F90C0000}"/>
    <cellStyle name="Currency 118 3 2 5 4 2" xfId="47242" xr:uid="{00000000-0005-0000-0000-0000FA0C0000}"/>
    <cellStyle name="Currency 118 3 2 5 5" xfId="30382" xr:uid="{00000000-0005-0000-0000-0000FB0C0000}"/>
    <cellStyle name="Currency 118 3 2 6" xfId="9713" xr:uid="{00000000-0005-0000-0000-0000FC0C0000}"/>
    <cellStyle name="Currency 118 3 2 6 2" xfId="32254" xr:uid="{00000000-0005-0000-0000-0000FD0C0000}"/>
    <cellStyle name="Currency 118 3 2 7" xfId="15343" xr:uid="{00000000-0005-0000-0000-0000FE0C0000}"/>
    <cellStyle name="Currency 118 3 2 7 2" xfId="37878" xr:uid="{00000000-0005-0000-0000-0000FF0C0000}"/>
    <cellStyle name="Currency 118 3 2 8" xfId="20972" xr:uid="{00000000-0005-0000-0000-0000000D0000}"/>
    <cellStyle name="Currency 118 3 2 8 2" xfId="43498" xr:uid="{00000000-0005-0000-0000-0000010D0000}"/>
    <cellStyle name="Currency 118 3 2 9" xfId="26638" xr:uid="{00000000-0005-0000-0000-0000020D0000}"/>
    <cellStyle name="Currency 118 3 3" xfId="4331" xr:uid="{00000000-0005-0000-0000-0000030D0000}"/>
    <cellStyle name="Currency 118 3 3 10" xfId="50300" xr:uid="{00000000-0005-0000-0000-0000040D0000}"/>
    <cellStyle name="Currency 118 3 3 2" xfId="5267" xr:uid="{00000000-0005-0000-0000-0000050D0000}"/>
    <cellStyle name="Currency 118 3 3 2 2" xfId="7139" xr:uid="{00000000-0005-0000-0000-0000060D0000}"/>
    <cellStyle name="Currency 118 3 3 2 2 2" xfId="12755" xr:uid="{00000000-0005-0000-0000-0000070D0000}"/>
    <cellStyle name="Currency 118 3 3 2 2 2 2" xfId="35296" xr:uid="{00000000-0005-0000-0000-0000080D0000}"/>
    <cellStyle name="Currency 118 3 3 2 2 3" xfId="18385" xr:uid="{00000000-0005-0000-0000-0000090D0000}"/>
    <cellStyle name="Currency 118 3 3 2 2 3 2" xfId="40920" xr:uid="{00000000-0005-0000-0000-00000A0D0000}"/>
    <cellStyle name="Currency 118 3 3 2 2 4" xfId="24014" xr:uid="{00000000-0005-0000-0000-00000B0D0000}"/>
    <cellStyle name="Currency 118 3 3 2 2 4 2" xfId="46540" xr:uid="{00000000-0005-0000-0000-00000C0D0000}"/>
    <cellStyle name="Currency 118 3 3 2 2 5" xfId="29680" xr:uid="{00000000-0005-0000-0000-00000D0D0000}"/>
    <cellStyle name="Currency 118 3 3 2 3" xfId="9011" xr:uid="{00000000-0005-0000-0000-00000E0D0000}"/>
    <cellStyle name="Currency 118 3 3 2 3 2" xfId="14627" xr:uid="{00000000-0005-0000-0000-00000F0D0000}"/>
    <cellStyle name="Currency 118 3 3 2 3 2 2" xfId="37168" xr:uid="{00000000-0005-0000-0000-0000100D0000}"/>
    <cellStyle name="Currency 118 3 3 2 3 3" xfId="20257" xr:uid="{00000000-0005-0000-0000-0000110D0000}"/>
    <cellStyle name="Currency 118 3 3 2 3 3 2" xfId="42792" xr:uid="{00000000-0005-0000-0000-0000120D0000}"/>
    <cellStyle name="Currency 118 3 3 2 3 4" xfId="25886" xr:uid="{00000000-0005-0000-0000-0000130D0000}"/>
    <cellStyle name="Currency 118 3 3 2 3 4 2" xfId="48412" xr:uid="{00000000-0005-0000-0000-0000140D0000}"/>
    <cellStyle name="Currency 118 3 3 2 3 5" xfId="31552" xr:uid="{00000000-0005-0000-0000-0000150D0000}"/>
    <cellStyle name="Currency 118 3 3 2 4" xfId="10883" xr:uid="{00000000-0005-0000-0000-0000160D0000}"/>
    <cellStyle name="Currency 118 3 3 2 4 2" xfId="33424" xr:uid="{00000000-0005-0000-0000-0000170D0000}"/>
    <cellStyle name="Currency 118 3 3 2 5" xfId="16513" xr:uid="{00000000-0005-0000-0000-0000180D0000}"/>
    <cellStyle name="Currency 118 3 3 2 5 2" xfId="39048" xr:uid="{00000000-0005-0000-0000-0000190D0000}"/>
    <cellStyle name="Currency 118 3 3 2 6" xfId="22142" xr:uid="{00000000-0005-0000-0000-00001A0D0000}"/>
    <cellStyle name="Currency 118 3 3 2 6 2" xfId="44668" xr:uid="{00000000-0005-0000-0000-00001B0D0000}"/>
    <cellStyle name="Currency 118 3 3 2 7" xfId="27808" xr:uid="{00000000-0005-0000-0000-00001C0D0000}"/>
    <cellStyle name="Currency 118 3 3 2 8" xfId="51236" xr:uid="{00000000-0005-0000-0000-00001D0D0000}"/>
    <cellStyle name="Currency 118 3 3 3" xfId="6203" xr:uid="{00000000-0005-0000-0000-00001E0D0000}"/>
    <cellStyle name="Currency 118 3 3 3 2" xfId="11819" xr:uid="{00000000-0005-0000-0000-00001F0D0000}"/>
    <cellStyle name="Currency 118 3 3 3 2 2" xfId="34360" xr:uid="{00000000-0005-0000-0000-0000200D0000}"/>
    <cellStyle name="Currency 118 3 3 3 3" xfId="17449" xr:uid="{00000000-0005-0000-0000-0000210D0000}"/>
    <cellStyle name="Currency 118 3 3 3 3 2" xfId="39984" xr:uid="{00000000-0005-0000-0000-0000220D0000}"/>
    <cellStyle name="Currency 118 3 3 3 4" xfId="23078" xr:uid="{00000000-0005-0000-0000-0000230D0000}"/>
    <cellStyle name="Currency 118 3 3 3 4 2" xfId="45604" xr:uid="{00000000-0005-0000-0000-0000240D0000}"/>
    <cellStyle name="Currency 118 3 3 3 5" xfId="28744" xr:uid="{00000000-0005-0000-0000-0000250D0000}"/>
    <cellStyle name="Currency 118 3 3 4" xfId="8075" xr:uid="{00000000-0005-0000-0000-0000260D0000}"/>
    <cellStyle name="Currency 118 3 3 4 2" xfId="13691" xr:uid="{00000000-0005-0000-0000-0000270D0000}"/>
    <cellStyle name="Currency 118 3 3 4 2 2" xfId="36232" xr:uid="{00000000-0005-0000-0000-0000280D0000}"/>
    <cellStyle name="Currency 118 3 3 4 3" xfId="19321" xr:uid="{00000000-0005-0000-0000-0000290D0000}"/>
    <cellStyle name="Currency 118 3 3 4 3 2" xfId="41856" xr:uid="{00000000-0005-0000-0000-00002A0D0000}"/>
    <cellStyle name="Currency 118 3 3 4 4" xfId="24950" xr:uid="{00000000-0005-0000-0000-00002B0D0000}"/>
    <cellStyle name="Currency 118 3 3 4 4 2" xfId="47476" xr:uid="{00000000-0005-0000-0000-00002C0D0000}"/>
    <cellStyle name="Currency 118 3 3 4 5" xfId="30616" xr:uid="{00000000-0005-0000-0000-00002D0D0000}"/>
    <cellStyle name="Currency 118 3 3 5" xfId="9947" xr:uid="{00000000-0005-0000-0000-00002E0D0000}"/>
    <cellStyle name="Currency 118 3 3 5 2" xfId="32488" xr:uid="{00000000-0005-0000-0000-00002F0D0000}"/>
    <cellStyle name="Currency 118 3 3 6" xfId="15577" xr:uid="{00000000-0005-0000-0000-0000300D0000}"/>
    <cellStyle name="Currency 118 3 3 6 2" xfId="38112" xr:uid="{00000000-0005-0000-0000-0000310D0000}"/>
    <cellStyle name="Currency 118 3 3 7" xfId="21206" xr:uid="{00000000-0005-0000-0000-0000320D0000}"/>
    <cellStyle name="Currency 118 3 3 7 2" xfId="43732" xr:uid="{00000000-0005-0000-0000-0000330D0000}"/>
    <cellStyle name="Currency 118 3 3 8" xfId="26872" xr:uid="{00000000-0005-0000-0000-0000340D0000}"/>
    <cellStyle name="Currency 118 3 3 9" xfId="49363" xr:uid="{00000000-0005-0000-0000-0000350D0000}"/>
    <cellStyle name="Currency 118 3 4" xfId="4799" xr:uid="{00000000-0005-0000-0000-0000360D0000}"/>
    <cellStyle name="Currency 118 3 4 2" xfId="6671" xr:uid="{00000000-0005-0000-0000-0000370D0000}"/>
    <cellStyle name="Currency 118 3 4 2 2" xfId="12287" xr:uid="{00000000-0005-0000-0000-0000380D0000}"/>
    <cellStyle name="Currency 118 3 4 2 2 2" xfId="34828" xr:uid="{00000000-0005-0000-0000-0000390D0000}"/>
    <cellStyle name="Currency 118 3 4 2 3" xfId="17917" xr:uid="{00000000-0005-0000-0000-00003A0D0000}"/>
    <cellStyle name="Currency 118 3 4 2 3 2" xfId="40452" xr:uid="{00000000-0005-0000-0000-00003B0D0000}"/>
    <cellStyle name="Currency 118 3 4 2 4" xfId="23546" xr:uid="{00000000-0005-0000-0000-00003C0D0000}"/>
    <cellStyle name="Currency 118 3 4 2 4 2" xfId="46072" xr:uid="{00000000-0005-0000-0000-00003D0D0000}"/>
    <cellStyle name="Currency 118 3 4 2 5" xfId="29212" xr:uid="{00000000-0005-0000-0000-00003E0D0000}"/>
    <cellStyle name="Currency 118 3 4 3" xfId="8543" xr:uid="{00000000-0005-0000-0000-00003F0D0000}"/>
    <cellStyle name="Currency 118 3 4 3 2" xfId="14159" xr:uid="{00000000-0005-0000-0000-0000400D0000}"/>
    <cellStyle name="Currency 118 3 4 3 2 2" xfId="36700" xr:uid="{00000000-0005-0000-0000-0000410D0000}"/>
    <cellStyle name="Currency 118 3 4 3 3" xfId="19789" xr:uid="{00000000-0005-0000-0000-0000420D0000}"/>
    <cellStyle name="Currency 118 3 4 3 3 2" xfId="42324" xr:uid="{00000000-0005-0000-0000-0000430D0000}"/>
    <cellStyle name="Currency 118 3 4 3 4" xfId="25418" xr:uid="{00000000-0005-0000-0000-0000440D0000}"/>
    <cellStyle name="Currency 118 3 4 3 4 2" xfId="47944" xr:uid="{00000000-0005-0000-0000-0000450D0000}"/>
    <cellStyle name="Currency 118 3 4 3 5" xfId="31084" xr:uid="{00000000-0005-0000-0000-0000460D0000}"/>
    <cellStyle name="Currency 118 3 4 4" xfId="10415" xr:uid="{00000000-0005-0000-0000-0000470D0000}"/>
    <cellStyle name="Currency 118 3 4 4 2" xfId="32956" xr:uid="{00000000-0005-0000-0000-0000480D0000}"/>
    <cellStyle name="Currency 118 3 4 5" xfId="16045" xr:uid="{00000000-0005-0000-0000-0000490D0000}"/>
    <cellStyle name="Currency 118 3 4 5 2" xfId="38580" xr:uid="{00000000-0005-0000-0000-00004A0D0000}"/>
    <cellStyle name="Currency 118 3 4 6" xfId="21674" xr:uid="{00000000-0005-0000-0000-00004B0D0000}"/>
    <cellStyle name="Currency 118 3 4 6 2" xfId="44200" xr:uid="{00000000-0005-0000-0000-00004C0D0000}"/>
    <cellStyle name="Currency 118 3 4 7" xfId="27340" xr:uid="{00000000-0005-0000-0000-00004D0D0000}"/>
    <cellStyle name="Currency 118 3 4 8" xfId="50768" xr:uid="{00000000-0005-0000-0000-00004E0D0000}"/>
    <cellStyle name="Currency 118 3 5" xfId="5735" xr:uid="{00000000-0005-0000-0000-00004F0D0000}"/>
    <cellStyle name="Currency 118 3 5 2" xfId="11351" xr:uid="{00000000-0005-0000-0000-0000500D0000}"/>
    <cellStyle name="Currency 118 3 5 2 2" xfId="33892" xr:uid="{00000000-0005-0000-0000-0000510D0000}"/>
    <cellStyle name="Currency 118 3 5 3" xfId="16981" xr:uid="{00000000-0005-0000-0000-0000520D0000}"/>
    <cellStyle name="Currency 118 3 5 3 2" xfId="39516" xr:uid="{00000000-0005-0000-0000-0000530D0000}"/>
    <cellStyle name="Currency 118 3 5 4" xfId="22610" xr:uid="{00000000-0005-0000-0000-0000540D0000}"/>
    <cellStyle name="Currency 118 3 5 4 2" xfId="45136" xr:uid="{00000000-0005-0000-0000-0000550D0000}"/>
    <cellStyle name="Currency 118 3 5 5" xfId="28276" xr:uid="{00000000-0005-0000-0000-0000560D0000}"/>
    <cellStyle name="Currency 118 3 6" xfId="7607" xr:uid="{00000000-0005-0000-0000-0000570D0000}"/>
    <cellStyle name="Currency 118 3 6 2" xfId="13223" xr:uid="{00000000-0005-0000-0000-0000580D0000}"/>
    <cellStyle name="Currency 118 3 6 2 2" xfId="35764" xr:uid="{00000000-0005-0000-0000-0000590D0000}"/>
    <cellStyle name="Currency 118 3 6 3" xfId="18853" xr:uid="{00000000-0005-0000-0000-00005A0D0000}"/>
    <cellStyle name="Currency 118 3 6 3 2" xfId="41388" xr:uid="{00000000-0005-0000-0000-00005B0D0000}"/>
    <cellStyle name="Currency 118 3 6 4" xfId="24482" xr:uid="{00000000-0005-0000-0000-00005C0D0000}"/>
    <cellStyle name="Currency 118 3 6 4 2" xfId="47008" xr:uid="{00000000-0005-0000-0000-00005D0D0000}"/>
    <cellStyle name="Currency 118 3 6 5" xfId="30148" xr:uid="{00000000-0005-0000-0000-00005E0D0000}"/>
    <cellStyle name="Currency 118 3 7" xfId="9479" xr:uid="{00000000-0005-0000-0000-00005F0D0000}"/>
    <cellStyle name="Currency 118 3 7 2" xfId="32020" xr:uid="{00000000-0005-0000-0000-0000600D0000}"/>
    <cellStyle name="Currency 118 3 8" xfId="15109" xr:uid="{00000000-0005-0000-0000-0000610D0000}"/>
    <cellStyle name="Currency 118 3 8 2" xfId="37644" xr:uid="{00000000-0005-0000-0000-0000620D0000}"/>
    <cellStyle name="Currency 118 3 9" xfId="20738" xr:uid="{00000000-0005-0000-0000-0000630D0000}"/>
    <cellStyle name="Currency 118 3 9 2" xfId="43264" xr:uid="{00000000-0005-0000-0000-0000640D0000}"/>
    <cellStyle name="Currency 118 4" xfId="3785" xr:uid="{00000000-0005-0000-0000-0000650D0000}"/>
    <cellStyle name="Currency 118 4 10" xfId="26326" xr:uid="{00000000-0005-0000-0000-0000660D0000}"/>
    <cellStyle name="Currency 118 4 11" xfId="48817" xr:uid="{00000000-0005-0000-0000-0000670D0000}"/>
    <cellStyle name="Currency 118 4 12" xfId="49754" xr:uid="{00000000-0005-0000-0000-0000680D0000}"/>
    <cellStyle name="Currency 118 4 2" xfId="4019" xr:uid="{00000000-0005-0000-0000-0000690D0000}"/>
    <cellStyle name="Currency 118 4 2 10" xfId="49051" xr:uid="{00000000-0005-0000-0000-00006A0D0000}"/>
    <cellStyle name="Currency 118 4 2 11" xfId="49988" xr:uid="{00000000-0005-0000-0000-00006B0D0000}"/>
    <cellStyle name="Currency 118 4 2 2" xfId="4487" xr:uid="{00000000-0005-0000-0000-00006C0D0000}"/>
    <cellStyle name="Currency 118 4 2 2 10" xfId="50456" xr:uid="{00000000-0005-0000-0000-00006D0D0000}"/>
    <cellStyle name="Currency 118 4 2 2 2" xfId="5423" xr:uid="{00000000-0005-0000-0000-00006E0D0000}"/>
    <cellStyle name="Currency 118 4 2 2 2 2" xfId="7295" xr:uid="{00000000-0005-0000-0000-00006F0D0000}"/>
    <cellStyle name="Currency 118 4 2 2 2 2 2" xfId="12911" xr:uid="{00000000-0005-0000-0000-0000700D0000}"/>
    <cellStyle name="Currency 118 4 2 2 2 2 2 2" xfId="35452" xr:uid="{00000000-0005-0000-0000-0000710D0000}"/>
    <cellStyle name="Currency 118 4 2 2 2 2 3" xfId="18541" xr:uid="{00000000-0005-0000-0000-0000720D0000}"/>
    <cellStyle name="Currency 118 4 2 2 2 2 3 2" xfId="41076" xr:uid="{00000000-0005-0000-0000-0000730D0000}"/>
    <cellStyle name="Currency 118 4 2 2 2 2 4" xfId="24170" xr:uid="{00000000-0005-0000-0000-0000740D0000}"/>
    <cellStyle name="Currency 118 4 2 2 2 2 4 2" xfId="46696" xr:uid="{00000000-0005-0000-0000-0000750D0000}"/>
    <cellStyle name="Currency 118 4 2 2 2 2 5" xfId="29836" xr:uid="{00000000-0005-0000-0000-0000760D0000}"/>
    <cellStyle name="Currency 118 4 2 2 2 3" xfId="9167" xr:uid="{00000000-0005-0000-0000-0000770D0000}"/>
    <cellStyle name="Currency 118 4 2 2 2 3 2" xfId="14783" xr:uid="{00000000-0005-0000-0000-0000780D0000}"/>
    <cellStyle name="Currency 118 4 2 2 2 3 2 2" xfId="37324" xr:uid="{00000000-0005-0000-0000-0000790D0000}"/>
    <cellStyle name="Currency 118 4 2 2 2 3 3" xfId="20413" xr:uid="{00000000-0005-0000-0000-00007A0D0000}"/>
    <cellStyle name="Currency 118 4 2 2 2 3 3 2" xfId="42948" xr:uid="{00000000-0005-0000-0000-00007B0D0000}"/>
    <cellStyle name="Currency 118 4 2 2 2 3 4" xfId="26042" xr:uid="{00000000-0005-0000-0000-00007C0D0000}"/>
    <cellStyle name="Currency 118 4 2 2 2 3 4 2" xfId="48568" xr:uid="{00000000-0005-0000-0000-00007D0D0000}"/>
    <cellStyle name="Currency 118 4 2 2 2 3 5" xfId="31708" xr:uid="{00000000-0005-0000-0000-00007E0D0000}"/>
    <cellStyle name="Currency 118 4 2 2 2 4" xfId="11039" xr:uid="{00000000-0005-0000-0000-00007F0D0000}"/>
    <cellStyle name="Currency 118 4 2 2 2 4 2" xfId="33580" xr:uid="{00000000-0005-0000-0000-0000800D0000}"/>
    <cellStyle name="Currency 118 4 2 2 2 5" xfId="16669" xr:uid="{00000000-0005-0000-0000-0000810D0000}"/>
    <cellStyle name="Currency 118 4 2 2 2 5 2" xfId="39204" xr:uid="{00000000-0005-0000-0000-0000820D0000}"/>
    <cellStyle name="Currency 118 4 2 2 2 6" xfId="22298" xr:uid="{00000000-0005-0000-0000-0000830D0000}"/>
    <cellStyle name="Currency 118 4 2 2 2 6 2" xfId="44824" xr:uid="{00000000-0005-0000-0000-0000840D0000}"/>
    <cellStyle name="Currency 118 4 2 2 2 7" xfId="27964" xr:uid="{00000000-0005-0000-0000-0000850D0000}"/>
    <cellStyle name="Currency 118 4 2 2 2 8" xfId="51392" xr:uid="{00000000-0005-0000-0000-0000860D0000}"/>
    <cellStyle name="Currency 118 4 2 2 3" xfId="6359" xr:uid="{00000000-0005-0000-0000-0000870D0000}"/>
    <cellStyle name="Currency 118 4 2 2 3 2" xfId="11975" xr:uid="{00000000-0005-0000-0000-0000880D0000}"/>
    <cellStyle name="Currency 118 4 2 2 3 2 2" xfId="34516" xr:uid="{00000000-0005-0000-0000-0000890D0000}"/>
    <cellStyle name="Currency 118 4 2 2 3 3" xfId="17605" xr:uid="{00000000-0005-0000-0000-00008A0D0000}"/>
    <cellStyle name="Currency 118 4 2 2 3 3 2" xfId="40140" xr:uid="{00000000-0005-0000-0000-00008B0D0000}"/>
    <cellStyle name="Currency 118 4 2 2 3 4" xfId="23234" xr:uid="{00000000-0005-0000-0000-00008C0D0000}"/>
    <cellStyle name="Currency 118 4 2 2 3 4 2" xfId="45760" xr:uid="{00000000-0005-0000-0000-00008D0D0000}"/>
    <cellStyle name="Currency 118 4 2 2 3 5" xfId="28900" xr:uid="{00000000-0005-0000-0000-00008E0D0000}"/>
    <cellStyle name="Currency 118 4 2 2 4" xfId="8231" xr:uid="{00000000-0005-0000-0000-00008F0D0000}"/>
    <cellStyle name="Currency 118 4 2 2 4 2" xfId="13847" xr:uid="{00000000-0005-0000-0000-0000900D0000}"/>
    <cellStyle name="Currency 118 4 2 2 4 2 2" xfId="36388" xr:uid="{00000000-0005-0000-0000-0000910D0000}"/>
    <cellStyle name="Currency 118 4 2 2 4 3" xfId="19477" xr:uid="{00000000-0005-0000-0000-0000920D0000}"/>
    <cellStyle name="Currency 118 4 2 2 4 3 2" xfId="42012" xr:uid="{00000000-0005-0000-0000-0000930D0000}"/>
    <cellStyle name="Currency 118 4 2 2 4 4" xfId="25106" xr:uid="{00000000-0005-0000-0000-0000940D0000}"/>
    <cellStyle name="Currency 118 4 2 2 4 4 2" xfId="47632" xr:uid="{00000000-0005-0000-0000-0000950D0000}"/>
    <cellStyle name="Currency 118 4 2 2 4 5" xfId="30772" xr:uid="{00000000-0005-0000-0000-0000960D0000}"/>
    <cellStyle name="Currency 118 4 2 2 5" xfId="10103" xr:uid="{00000000-0005-0000-0000-0000970D0000}"/>
    <cellStyle name="Currency 118 4 2 2 5 2" xfId="32644" xr:uid="{00000000-0005-0000-0000-0000980D0000}"/>
    <cellStyle name="Currency 118 4 2 2 6" xfId="15733" xr:uid="{00000000-0005-0000-0000-0000990D0000}"/>
    <cellStyle name="Currency 118 4 2 2 6 2" xfId="38268" xr:uid="{00000000-0005-0000-0000-00009A0D0000}"/>
    <cellStyle name="Currency 118 4 2 2 7" xfId="21362" xr:uid="{00000000-0005-0000-0000-00009B0D0000}"/>
    <cellStyle name="Currency 118 4 2 2 7 2" xfId="43888" xr:uid="{00000000-0005-0000-0000-00009C0D0000}"/>
    <cellStyle name="Currency 118 4 2 2 8" xfId="27028" xr:uid="{00000000-0005-0000-0000-00009D0D0000}"/>
    <cellStyle name="Currency 118 4 2 2 9" xfId="49519" xr:uid="{00000000-0005-0000-0000-00009E0D0000}"/>
    <cellStyle name="Currency 118 4 2 3" xfId="4955" xr:uid="{00000000-0005-0000-0000-00009F0D0000}"/>
    <cellStyle name="Currency 118 4 2 3 2" xfId="6827" xr:uid="{00000000-0005-0000-0000-0000A00D0000}"/>
    <cellStyle name="Currency 118 4 2 3 2 2" xfId="12443" xr:uid="{00000000-0005-0000-0000-0000A10D0000}"/>
    <cellStyle name="Currency 118 4 2 3 2 2 2" xfId="34984" xr:uid="{00000000-0005-0000-0000-0000A20D0000}"/>
    <cellStyle name="Currency 118 4 2 3 2 3" xfId="18073" xr:uid="{00000000-0005-0000-0000-0000A30D0000}"/>
    <cellStyle name="Currency 118 4 2 3 2 3 2" xfId="40608" xr:uid="{00000000-0005-0000-0000-0000A40D0000}"/>
    <cellStyle name="Currency 118 4 2 3 2 4" xfId="23702" xr:uid="{00000000-0005-0000-0000-0000A50D0000}"/>
    <cellStyle name="Currency 118 4 2 3 2 4 2" xfId="46228" xr:uid="{00000000-0005-0000-0000-0000A60D0000}"/>
    <cellStyle name="Currency 118 4 2 3 2 5" xfId="29368" xr:uid="{00000000-0005-0000-0000-0000A70D0000}"/>
    <cellStyle name="Currency 118 4 2 3 3" xfId="8699" xr:uid="{00000000-0005-0000-0000-0000A80D0000}"/>
    <cellStyle name="Currency 118 4 2 3 3 2" xfId="14315" xr:uid="{00000000-0005-0000-0000-0000A90D0000}"/>
    <cellStyle name="Currency 118 4 2 3 3 2 2" xfId="36856" xr:uid="{00000000-0005-0000-0000-0000AA0D0000}"/>
    <cellStyle name="Currency 118 4 2 3 3 3" xfId="19945" xr:uid="{00000000-0005-0000-0000-0000AB0D0000}"/>
    <cellStyle name="Currency 118 4 2 3 3 3 2" xfId="42480" xr:uid="{00000000-0005-0000-0000-0000AC0D0000}"/>
    <cellStyle name="Currency 118 4 2 3 3 4" xfId="25574" xr:uid="{00000000-0005-0000-0000-0000AD0D0000}"/>
    <cellStyle name="Currency 118 4 2 3 3 4 2" xfId="48100" xr:uid="{00000000-0005-0000-0000-0000AE0D0000}"/>
    <cellStyle name="Currency 118 4 2 3 3 5" xfId="31240" xr:uid="{00000000-0005-0000-0000-0000AF0D0000}"/>
    <cellStyle name="Currency 118 4 2 3 4" xfId="10571" xr:uid="{00000000-0005-0000-0000-0000B00D0000}"/>
    <cellStyle name="Currency 118 4 2 3 4 2" xfId="33112" xr:uid="{00000000-0005-0000-0000-0000B10D0000}"/>
    <cellStyle name="Currency 118 4 2 3 5" xfId="16201" xr:uid="{00000000-0005-0000-0000-0000B20D0000}"/>
    <cellStyle name="Currency 118 4 2 3 5 2" xfId="38736" xr:uid="{00000000-0005-0000-0000-0000B30D0000}"/>
    <cellStyle name="Currency 118 4 2 3 6" xfId="21830" xr:uid="{00000000-0005-0000-0000-0000B40D0000}"/>
    <cellStyle name="Currency 118 4 2 3 6 2" xfId="44356" xr:uid="{00000000-0005-0000-0000-0000B50D0000}"/>
    <cellStyle name="Currency 118 4 2 3 7" xfId="27496" xr:uid="{00000000-0005-0000-0000-0000B60D0000}"/>
    <cellStyle name="Currency 118 4 2 3 8" xfId="50924" xr:uid="{00000000-0005-0000-0000-0000B70D0000}"/>
    <cellStyle name="Currency 118 4 2 4" xfId="5891" xr:uid="{00000000-0005-0000-0000-0000B80D0000}"/>
    <cellStyle name="Currency 118 4 2 4 2" xfId="11507" xr:uid="{00000000-0005-0000-0000-0000B90D0000}"/>
    <cellStyle name="Currency 118 4 2 4 2 2" xfId="34048" xr:uid="{00000000-0005-0000-0000-0000BA0D0000}"/>
    <cellStyle name="Currency 118 4 2 4 3" xfId="17137" xr:uid="{00000000-0005-0000-0000-0000BB0D0000}"/>
    <cellStyle name="Currency 118 4 2 4 3 2" xfId="39672" xr:uid="{00000000-0005-0000-0000-0000BC0D0000}"/>
    <cellStyle name="Currency 118 4 2 4 4" xfId="22766" xr:uid="{00000000-0005-0000-0000-0000BD0D0000}"/>
    <cellStyle name="Currency 118 4 2 4 4 2" xfId="45292" xr:uid="{00000000-0005-0000-0000-0000BE0D0000}"/>
    <cellStyle name="Currency 118 4 2 4 5" xfId="28432" xr:uid="{00000000-0005-0000-0000-0000BF0D0000}"/>
    <cellStyle name="Currency 118 4 2 5" xfId="7763" xr:uid="{00000000-0005-0000-0000-0000C00D0000}"/>
    <cellStyle name="Currency 118 4 2 5 2" xfId="13379" xr:uid="{00000000-0005-0000-0000-0000C10D0000}"/>
    <cellStyle name="Currency 118 4 2 5 2 2" xfId="35920" xr:uid="{00000000-0005-0000-0000-0000C20D0000}"/>
    <cellStyle name="Currency 118 4 2 5 3" xfId="19009" xr:uid="{00000000-0005-0000-0000-0000C30D0000}"/>
    <cellStyle name="Currency 118 4 2 5 3 2" xfId="41544" xr:uid="{00000000-0005-0000-0000-0000C40D0000}"/>
    <cellStyle name="Currency 118 4 2 5 4" xfId="24638" xr:uid="{00000000-0005-0000-0000-0000C50D0000}"/>
    <cellStyle name="Currency 118 4 2 5 4 2" xfId="47164" xr:uid="{00000000-0005-0000-0000-0000C60D0000}"/>
    <cellStyle name="Currency 118 4 2 5 5" xfId="30304" xr:uid="{00000000-0005-0000-0000-0000C70D0000}"/>
    <cellStyle name="Currency 118 4 2 6" xfId="9635" xr:uid="{00000000-0005-0000-0000-0000C80D0000}"/>
    <cellStyle name="Currency 118 4 2 6 2" xfId="32176" xr:uid="{00000000-0005-0000-0000-0000C90D0000}"/>
    <cellStyle name="Currency 118 4 2 7" xfId="15265" xr:uid="{00000000-0005-0000-0000-0000CA0D0000}"/>
    <cellStyle name="Currency 118 4 2 7 2" xfId="37800" xr:uid="{00000000-0005-0000-0000-0000CB0D0000}"/>
    <cellStyle name="Currency 118 4 2 8" xfId="20894" xr:uid="{00000000-0005-0000-0000-0000CC0D0000}"/>
    <cellStyle name="Currency 118 4 2 8 2" xfId="43420" xr:uid="{00000000-0005-0000-0000-0000CD0D0000}"/>
    <cellStyle name="Currency 118 4 2 9" xfId="26560" xr:uid="{00000000-0005-0000-0000-0000CE0D0000}"/>
    <cellStyle name="Currency 118 4 3" xfId="4253" xr:uid="{00000000-0005-0000-0000-0000CF0D0000}"/>
    <cellStyle name="Currency 118 4 3 10" xfId="50222" xr:uid="{00000000-0005-0000-0000-0000D00D0000}"/>
    <cellStyle name="Currency 118 4 3 2" xfId="5189" xr:uid="{00000000-0005-0000-0000-0000D10D0000}"/>
    <cellStyle name="Currency 118 4 3 2 2" xfId="7061" xr:uid="{00000000-0005-0000-0000-0000D20D0000}"/>
    <cellStyle name="Currency 118 4 3 2 2 2" xfId="12677" xr:uid="{00000000-0005-0000-0000-0000D30D0000}"/>
    <cellStyle name="Currency 118 4 3 2 2 2 2" xfId="35218" xr:uid="{00000000-0005-0000-0000-0000D40D0000}"/>
    <cellStyle name="Currency 118 4 3 2 2 3" xfId="18307" xr:uid="{00000000-0005-0000-0000-0000D50D0000}"/>
    <cellStyle name="Currency 118 4 3 2 2 3 2" xfId="40842" xr:uid="{00000000-0005-0000-0000-0000D60D0000}"/>
    <cellStyle name="Currency 118 4 3 2 2 4" xfId="23936" xr:uid="{00000000-0005-0000-0000-0000D70D0000}"/>
    <cellStyle name="Currency 118 4 3 2 2 4 2" xfId="46462" xr:uid="{00000000-0005-0000-0000-0000D80D0000}"/>
    <cellStyle name="Currency 118 4 3 2 2 5" xfId="29602" xr:uid="{00000000-0005-0000-0000-0000D90D0000}"/>
    <cellStyle name="Currency 118 4 3 2 3" xfId="8933" xr:uid="{00000000-0005-0000-0000-0000DA0D0000}"/>
    <cellStyle name="Currency 118 4 3 2 3 2" xfId="14549" xr:uid="{00000000-0005-0000-0000-0000DB0D0000}"/>
    <cellStyle name="Currency 118 4 3 2 3 2 2" xfId="37090" xr:uid="{00000000-0005-0000-0000-0000DC0D0000}"/>
    <cellStyle name="Currency 118 4 3 2 3 3" xfId="20179" xr:uid="{00000000-0005-0000-0000-0000DD0D0000}"/>
    <cellStyle name="Currency 118 4 3 2 3 3 2" xfId="42714" xr:uid="{00000000-0005-0000-0000-0000DE0D0000}"/>
    <cellStyle name="Currency 118 4 3 2 3 4" xfId="25808" xr:uid="{00000000-0005-0000-0000-0000DF0D0000}"/>
    <cellStyle name="Currency 118 4 3 2 3 4 2" xfId="48334" xr:uid="{00000000-0005-0000-0000-0000E00D0000}"/>
    <cellStyle name="Currency 118 4 3 2 3 5" xfId="31474" xr:uid="{00000000-0005-0000-0000-0000E10D0000}"/>
    <cellStyle name="Currency 118 4 3 2 4" xfId="10805" xr:uid="{00000000-0005-0000-0000-0000E20D0000}"/>
    <cellStyle name="Currency 118 4 3 2 4 2" xfId="33346" xr:uid="{00000000-0005-0000-0000-0000E30D0000}"/>
    <cellStyle name="Currency 118 4 3 2 5" xfId="16435" xr:uid="{00000000-0005-0000-0000-0000E40D0000}"/>
    <cellStyle name="Currency 118 4 3 2 5 2" xfId="38970" xr:uid="{00000000-0005-0000-0000-0000E50D0000}"/>
    <cellStyle name="Currency 118 4 3 2 6" xfId="22064" xr:uid="{00000000-0005-0000-0000-0000E60D0000}"/>
    <cellStyle name="Currency 118 4 3 2 6 2" xfId="44590" xr:uid="{00000000-0005-0000-0000-0000E70D0000}"/>
    <cellStyle name="Currency 118 4 3 2 7" xfId="27730" xr:uid="{00000000-0005-0000-0000-0000E80D0000}"/>
    <cellStyle name="Currency 118 4 3 2 8" xfId="51158" xr:uid="{00000000-0005-0000-0000-0000E90D0000}"/>
    <cellStyle name="Currency 118 4 3 3" xfId="6125" xr:uid="{00000000-0005-0000-0000-0000EA0D0000}"/>
    <cellStyle name="Currency 118 4 3 3 2" xfId="11741" xr:uid="{00000000-0005-0000-0000-0000EB0D0000}"/>
    <cellStyle name="Currency 118 4 3 3 2 2" xfId="34282" xr:uid="{00000000-0005-0000-0000-0000EC0D0000}"/>
    <cellStyle name="Currency 118 4 3 3 3" xfId="17371" xr:uid="{00000000-0005-0000-0000-0000ED0D0000}"/>
    <cellStyle name="Currency 118 4 3 3 3 2" xfId="39906" xr:uid="{00000000-0005-0000-0000-0000EE0D0000}"/>
    <cellStyle name="Currency 118 4 3 3 4" xfId="23000" xr:uid="{00000000-0005-0000-0000-0000EF0D0000}"/>
    <cellStyle name="Currency 118 4 3 3 4 2" xfId="45526" xr:uid="{00000000-0005-0000-0000-0000F00D0000}"/>
    <cellStyle name="Currency 118 4 3 3 5" xfId="28666" xr:uid="{00000000-0005-0000-0000-0000F10D0000}"/>
    <cellStyle name="Currency 118 4 3 4" xfId="7997" xr:uid="{00000000-0005-0000-0000-0000F20D0000}"/>
    <cellStyle name="Currency 118 4 3 4 2" xfId="13613" xr:uid="{00000000-0005-0000-0000-0000F30D0000}"/>
    <cellStyle name="Currency 118 4 3 4 2 2" xfId="36154" xr:uid="{00000000-0005-0000-0000-0000F40D0000}"/>
    <cellStyle name="Currency 118 4 3 4 3" xfId="19243" xr:uid="{00000000-0005-0000-0000-0000F50D0000}"/>
    <cellStyle name="Currency 118 4 3 4 3 2" xfId="41778" xr:uid="{00000000-0005-0000-0000-0000F60D0000}"/>
    <cellStyle name="Currency 118 4 3 4 4" xfId="24872" xr:uid="{00000000-0005-0000-0000-0000F70D0000}"/>
    <cellStyle name="Currency 118 4 3 4 4 2" xfId="47398" xr:uid="{00000000-0005-0000-0000-0000F80D0000}"/>
    <cellStyle name="Currency 118 4 3 4 5" xfId="30538" xr:uid="{00000000-0005-0000-0000-0000F90D0000}"/>
    <cellStyle name="Currency 118 4 3 5" xfId="9869" xr:uid="{00000000-0005-0000-0000-0000FA0D0000}"/>
    <cellStyle name="Currency 118 4 3 5 2" xfId="32410" xr:uid="{00000000-0005-0000-0000-0000FB0D0000}"/>
    <cellStyle name="Currency 118 4 3 6" xfId="15499" xr:uid="{00000000-0005-0000-0000-0000FC0D0000}"/>
    <cellStyle name="Currency 118 4 3 6 2" xfId="38034" xr:uid="{00000000-0005-0000-0000-0000FD0D0000}"/>
    <cellStyle name="Currency 118 4 3 7" xfId="21128" xr:uid="{00000000-0005-0000-0000-0000FE0D0000}"/>
    <cellStyle name="Currency 118 4 3 7 2" xfId="43654" xr:uid="{00000000-0005-0000-0000-0000FF0D0000}"/>
    <cellStyle name="Currency 118 4 3 8" xfId="26794" xr:uid="{00000000-0005-0000-0000-0000000E0000}"/>
    <cellStyle name="Currency 118 4 3 9" xfId="49285" xr:uid="{00000000-0005-0000-0000-0000010E0000}"/>
    <cellStyle name="Currency 118 4 4" xfId="4721" xr:uid="{00000000-0005-0000-0000-0000020E0000}"/>
    <cellStyle name="Currency 118 4 4 2" xfId="6593" xr:uid="{00000000-0005-0000-0000-0000030E0000}"/>
    <cellStyle name="Currency 118 4 4 2 2" xfId="12209" xr:uid="{00000000-0005-0000-0000-0000040E0000}"/>
    <cellStyle name="Currency 118 4 4 2 2 2" xfId="34750" xr:uid="{00000000-0005-0000-0000-0000050E0000}"/>
    <cellStyle name="Currency 118 4 4 2 3" xfId="17839" xr:uid="{00000000-0005-0000-0000-0000060E0000}"/>
    <cellStyle name="Currency 118 4 4 2 3 2" xfId="40374" xr:uid="{00000000-0005-0000-0000-0000070E0000}"/>
    <cellStyle name="Currency 118 4 4 2 4" xfId="23468" xr:uid="{00000000-0005-0000-0000-0000080E0000}"/>
    <cellStyle name="Currency 118 4 4 2 4 2" xfId="45994" xr:uid="{00000000-0005-0000-0000-0000090E0000}"/>
    <cellStyle name="Currency 118 4 4 2 5" xfId="29134" xr:uid="{00000000-0005-0000-0000-00000A0E0000}"/>
    <cellStyle name="Currency 118 4 4 3" xfId="8465" xr:uid="{00000000-0005-0000-0000-00000B0E0000}"/>
    <cellStyle name="Currency 118 4 4 3 2" xfId="14081" xr:uid="{00000000-0005-0000-0000-00000C0E0000}"/>
    <cellStyle name="Currency 118 4 4 3 2 2" xfId="36622" xr:uid="{00000000-0005-0000-0000-00000D0E0000}"/>
    <cellStyle name="Currency 118 4 4 3 3" xfId="19711" xr:uid="{00000000-0005-0000-0000-00000E0E0000}"/>
    <cellStyle name="Currency 118 4 4 3 3 2" xfId="42246" xr:uid="{00000000-0005-0000-0000-00000F0E0000}"/>
    <cellStyle name="Currency 118 4 4 3 4" xfId="25340" xr:uid="{00000000-0005-0000-0000-0000100E0000}"/>
    <cellStyle name="Currency 118 4 4 3 4 2" xfId="47866" xr:uid="{00000000-0005-0000-0000-0000110E0000}"/>
    <cellStyle name="Currency 118 4 4 3 5" xfId="31006" xr:uid="{00000000-0005-0000-0000-0000120E0000}"/>
    <cellStyle name="Currency 118 4 4 4" xfId="10337" xr:uid="{00000000-0005-0000-0000-0000130E0000}"/>
    <cellStyle name="Currency 118 4 4 4 2" xfId="32878" xr:uid="{00000000-0005-0000-0000-0000140E0000}"/>
    <cellStyle name="Currency 118 4 4 5" xfId="15967" xr:uid="{00000000-0005-0000-0000-0000150E0000}"/>
    <cellStyle name="Currency 118 4 4 5 2" xfId="38502" xr:uid="{00000000-0005-0000-0000-0000160E0000}"/>
    <cellStyle name="Currency 118 4 4 6" xfId="21596" xr:uid="{00000000-0005-0000-0000-0000170E0000}"/>
    <cellStyle name="Currency 118 4 4 6 2" xfId="44122" xr:uid="{00000000-0005-0000-0000-0000180E0000}"/>
    <cellStyle name="Currency 118 4 4 7" xfId="27262" xr:uid="{00000000-0005-0000-0000-0000190E0000}"/>
    <cellStyle name="Currency 118 4 4 8" xfId="50690" xr:uid="{00000000-0005-0000-0000-00001A0E0000}"/>
    <cellStyle name="Currency 118 4 5" xfId="5657" xr:uid="{00000000-0005-0000-0000-00001B0E0000}"/>
    <cellStyle name="Currency 118 4 5 2" xfId="11273" xr:uid="{00000000-0005-0000-0000-00001C0E0000}"/>
    <cellStyle name="Currency 118 4 5 2 2" xfId="33814" xr:uid="{00000000-0005-0000-0000-00001D0E0000}"/>
    <cellStyle name="Currency 118 4 5 3" xfId="16903" xr:uid="{00000000-0005-0000-0000-00001E0E0000}"/>
    <cellStyle name="Currency 118 4 5 3 2" xfId="39438" xr:uid="{00000000-0005-0000-0000-00001F0E0000}"/>
    <cellStyle name="Currency 118 4 5 4" xfId="22532" xr:uid="{00000000-0005-0000-0000-0000200E0000}"/>
    <cellStyle name="Currency 118 4 5 4 2" xfId="45058" xr:uid="{00000000-0005-0000-0000-0000210E0000}"/>
    <cellStyle name="Currency 118 4 5 5" xfId="28198" xr:uid="{00000000-0005-0000-0000-0000220E0000}"/>
    <cellStyle name="Currency 118 4 6" xfId="7529" xr:uid="{00000000-0005-0000-0000-0000230E0000}"/>
    <cellStyle name="Currency 118 4 6 2" xfId="13145" xr:uid="{00000000-0005-0000-0000-0000240E0000}"/>
    <cellStyle name="Currency 118 4 6 2 2" xfId="35686" xr:uid="{00000000-0005-0000-0000-0000250E0000}"/>
    <cellStyle name="Currency 118 4 6 3" xfId="18775" xr:uid="{00000000-0005-0000-0000-0000260E0000}"/>
    <cellStyle name="Currency 118 4 6 3 2" xfId="41310" xr:uid="{00000000-0005-0000-0000-0000270E0000}"/>
    <cellStyle name="Currency 118 4 6 4" xfId="24404" xr:uid="{00000000-0005-0000-0000-0000280E0000}"/>
    <cellStyle name="Currency 118 4 6 4 2" xfId="46930" xr:uid="{00000000-0005-0000-0000-0000290E0000}"/>
    <cellStyle name="Currency 118 4 6 5" xfId="30070" xr:uid="{00000000-0005-0000-0000-00002A0E0000}"/>
    <cellStyle name="Currency 118 4 7" xfId="9401" xr:uid="{00000000-0005-0000-0000-00002B0E0000}"/>
    <cellStyle name="Currency 118 4 7 2" xfId="31942" xr:uid="{00000000-0005-0000-0000-00002C0E0000}"/>
    <cellStyle name="Currency 118 4 8" xfId="15031" xr:uid="{00000000-0005-0000-0000-00002D0E0000}"/>
    <cellStyle name="Currency 118 4 8 2" xfId="37566" xr:uid="{00000000-0005-0000-0000-00002E0E0000}"/>
    <cellStyle name="Currency 118 4 9" xfId="20660" xr:uid="{00000000-0005-0000-0000-00002F0E0000}"/>
    <cellStyle name="Currency 118 4 9 2" xfId="43186" xr:uid="{00000000-0005-0000-0000-0000300E0000}"/>
    <cellStyle name="Currency 118 5" xfId="3941" xr:uid="{00000000-0005-0000-0000-0000310E0000}"/>
    <cellStyle name="Currency 118 5 10" xfId="48973" xr:uid="{00000000-0005-0000-0000-0000320E0000}"/>
    <cellStyle name="Currency 118 5 11" xfId="49910" xr:uid="{00000000-0005-0000-0000-0000330E0000}"/>
    <cellStyle name="Currency 118 5 2" xfId="4409" xr:uid="{00000000-0005-0000-0000-0000340E0000}"/>
    <cellStyle name="Currency 118 5 2 10" xfId="50378" xr:uid="{00000000-0005-0000-0000-0000350E0000}"/>
    <cellStyle name="Currency 118 5 2 2" xfId="5345" xr:uid="{00000000-0005-0000-0000-0000360E0000}"/>
    <cellStyle name="Currency 118 5 2 2 2" xfId="7217" xr:uid="{00000000-0005-0000-0000-0000370E0000}"/>
    <cellStyle name="Currency 118 5 2 2 2 2" xfId="12833" xr:uid="{00000000-0005-0000-0000-0000380E0000}"/>
    <cellStyle name="Currency 118 5 2 2 2 2 2" xfId="35374" xr:uid="{00000000-0005-0000-0000-0000390E0000}"/>
    <cellStyle name="Currency 118 5 2 2 2 3" xfId="18463" xr:uid="{00000000-0005-0000-0000-00003A0E0000}"/>
    <cellStyle name="Currency 118 5 2 2 2 3 2" xfId="40998" xr:uid="{00000000-0005-0000-0000-00003B0E0000}"/>
    <cellStyle name="Currency 118 5 2 2 2 4" xfId="24092" xr:uid="{00000000-0005-0000-0000-00003C0E0000}"/>
    <cellStyle name="Currency 118 5 2 2 2 4 2" xfId="46618" xr:uid="{00000000-0005-0000-0000-00003D0E0000}"/>
    <cellStyle name="Currency 118 5 2 2 2 5" xfId="29758" xr:uid="{00000000-0005-0000-0000-00003E0E0000}"/>
    <cellStyle name="Currency 118 5 2 2 3" xfId="9089" xr:uid="{00000000-0005-0000-0000-00003F0E0000}"/>
    <cellStyle name="Currency 118 5 2 2 3 2" xfId="14705" xr:uid="{00000000-0005-0000-0000-0000400E0000}"/>
    <cellStyle name="Currency 118 5 2 2 3 2 2" xfId="37246" xr:uid="{00000000-0005-0000-0000-0000410E0000}"/>
    <cellStyle name="Currency 118 5 2 2 3 3" xfId="20335" xr:uid="{00000000-0005-0000-0000-0000420E0000}"/>
    <cellStyle name="Currency 118 5 2 2 3 3 2" xfId="42870" xr:uid="{00000000-0005-0000-0000-0000430E0000}"/>
    <cellStyle name="Currency 118 5 2 2 3 4" xfId="25964" xr:uid="{00000000-0005-0000-0000-0000440E0000}"/>
    <cellStyle name="Currency 118 5 2 2 3 4 2" xfId="48490" xr:uid="{00000000-0005-0000-0000-0000450E0000}"/>
    <cellStyle name="Currency 118 5 2 2 3 5" xfId="31630" xr:uid="{00000000-0005-0000-0000-0000460E0000}"/>
    <cellStyle name="Currency 118 5 2 2 4" xfId="10961" xr:uid="{00000000-0005-0000-0000-0000470E0000}"/>
    <cellStyle name="Currency 118 5 2 2 4 2" xfId="33502" xr:uid="{00000000-0005-0000-0000-0000480E0000}"/>
    <cellStyle name="Currency 118 5 2 2 5" xfId="16591" xr:uid="{00000000-0005-0000-0000-0000490E0000}"/>
    <cellStyle name="Currency 118 5 2 2 5 2" xfId="39126" xr:uid="{00000000-0005-0000-0000-00004A0E0000}"/>
    <cellStyle name="Currency 118 5 2 2 6" xfId="22220" xr:uid="{00000000-0005-0000-0000-00004B0E0000}"/>
    <cellStyle name="Currency 118 5 2 2 6 2" xfId="44746" xr:uid="{00000000-0005-0000-0000-00004C0E0000}"/>
    <cellStyle name="Currency 118 5 2 2 7" xfId="27886" xr:uid="{00000000-0005-0000-0000-00004D0E0000}"/>
    <cellStyle name="Currency 118 5 2 2 8" xfId="51314" xr:uid="{00000000-0005-0000-0000-00004E0E0000}"/>
    <cellStyle name="Currency 118 5 2 3" xfId="6281" xr:uid="{00000000-0005-0000-0000-00004F0E0000}"/>
    <cellStyle name="Currency 118 5 2 3 2" xfId="11897" xr:uid="{00000000-0005-0000-0000-0000500E0000}"/>
    <cellStyle name="Currency 118 5 2 3 2 2" xfId="34438" xr:uid="{00000000-0005-0000-0000-0000510E0000}"/>
    <cellStyle name="Currency 118 5 2 3 3" xfId="17527" xr:uid="{00000000-0005-0000-0000-0000520E0000}"/>
    <cellStyle name="Currency 118 5 2 3 3 2" xfId="40062" xr:uid="{00000000-0005-0000-0000-0000530E0000}"/>
    <cellStyle name="Currency 118 5 2 3 4" xfId="23156" xr:uid="{00000000-0005-0000-0000-0000540E0000}"/>
    <cellStyle name="Currency 118 5 2 3 4 2" xfId="45682" xr:uid="{00000000-0005-0000-0000-0000550E0000}"/>
    <cellStyle name="Currency 118 5 2 3 5" xfId="28822" xr:uid="{00000000-0005-0000-0000-0000560E0000}"/>
    <cellStyle name="Currency 118 5 2 4" xfId="8153" xr:uid="{00000000-0005-0000-0000-0000570E0000}"/>
    <cellStyle name="Currency 118 5 2 4 2" xfId="13769" xr:uid="{00000000-0005-0000-0000-0000580E0000}"/>
    <cellStyle name="Currency 118 5 2 4 2 2" xfId="36310" xr:uid="{00000000-0005-0000-0000-0000590E0000}"/>
    <cellStyle name="Currency 118 5 2 4 3" xfId="19399" xr:uid="{00000000-0005-0000-0000-00005A0E0000}"/>
    <cellStyle name="Currency 118 5 2 4 3 2" xfId="41934" xr:uid="{00000000-0005-0000-0000-00005B0E0000}"/>
    <cellStyle name="Currency 118 5 2 4 4" xfId="25028" xr:uid="{00000000-0005-0000-0000-00005C0E0000}"/>
    <cellStyle name="Currency 118 5 2 4 4 2" xfId="47554" xr:uid="{00000000-0005-0000-0000-00005D0E0000}"/>
    <cellStyle name="Currency 118 5 2 4 5" xfId="30694" xr:uid="{00000000-0005-0000-0000-00005E0E0000}"/>
    <cellStyle name="Currency 118 5 2 5" xfId="10025" xr:uid="{00000000-0005-0000-0000-00005F0E0000}"/>
    <cellStyle name="Currency 118 5 2 5 2" xfId="32566" xr:uid="{00000000-0005-0000-0000-0000600E0000}"/>
    <cellStyle name="Currency 118 5 2 6" xfId="15655" xr:uid="{00000000-0005-0000-0000-0000610E0000}"/>
    <cellStyle name="Currency 118 5 2 6 2" xfId="38190" xr:uid="{00000000-0005-0000-0000-0000620E0000}"/>
    <cellStyle name="Currency 118 5 2 7" xfId="21284" xr:uid="{00000000-0005-0000-0000-0000630E0000}"/>
    <cellStyle name="Currency 118 5 2 7 2" xfId="43810" xr:uid="{00000000-0005-0000-0000-0000640E0000}"/>
    <cellStyle name="Currency 118 5 2 8" xfId="26950" xr:uid="{00000000-0005-0000-0000-0000650E0000}"/>
    <cellStyle name="Currency 118 5 2 9" xfId="49441" xr:uid="{00000000-0005-0000-0000-0000660E0000}"/>
    <cellStyle name="Currency 118 5 3" xfId="4877" xr:uid="{00000000-0005-0000-0000-0000670E0000}"/>
    <cellStyle name="Currency 118 5 3 2" xfId="6749" xr:uid="{00000000-0005-0000-0000-0000680E0000}"/>
    <cellStyle name="Currency 118 5 3 2 2" xfId="12365" xr:uid="{00000000-0005-0000-0000-0000690E0000}"/>
    <cellStyle name="Currency 118 5 3 2 2 2" xfId="34906" xr:uid="{00000000-0005-0000-0000-00006A0E0000}"/>
    <cellStyle name="Currency 118 5 3 2 3" xfId="17995" xr:uid="{00000000-0005-0000-0000-00006B0E0000}"/>
    <cellStyle name="Currency 118 5 3 2 3 2" xfId="40530" xr:uid="{00000000-0005-0000-0000-00006C0E0000}"/>
    <cellStyle name="Currency 118 5 3 2 4" xfId="23624" xr:uid="{00000000-0005-0000-0000-00006D0E0000}"/>
    <cellStyle name="Currency 118 5 3 2 4 2" xfId="46150" xr:uid="{00000000-0005-0000-0000-00006E0E0000}"/>
    <cellStyle name="Currency 118 5 3 2 5" xfId="29290" xr:uid="{00000000-0005-0000-0000-00006F0E0000}"/>
    <cellStyle name="Currency 118 5 3 3" xfId="8621" xr:uid="{00000000-0005-0000-0000-0000700E0000}"/>
    <cellStyle name="Currency 118 5 3 3 2" xfId="14237" xr:uid="{00000000-0005-0000-0000-0000710E0000}"/>
    <cellStyle name="Currency 118 5 3 3 2 2" xfId="36778" xr:uid="{00000000-0005-0000-0000-0000720E0000}"/>
    <cellStyle name="Currency 118 5 3 3 3" xfId="19867" xr:uid="{00000000-0005-0000-0000-0000730E0000}"/>
    <cellStyle name="Currency 118 5 3 3 3 2" xfId="42402" xr:uid="{00000000-0005-0000-0000-0000740E0000}"/>
    <cellStyle name="Currency 118 5 3 3 4" xfId="25496" xr:uid="{00000000-0005-0000-0000-0000750E0000}"/>
    <cellStyle name="Currency 118 5 3 3 4 2" xfId="48022" xr:uid="{00000000-0005-0000-0000-0000760E0000}"/>
    <cellStyle name="Currency 118 5 3 3 5" xfId="31162" xr:uid="{00000000-0005-0000-0000-0000770E0000}"/>
    <cellStyle name="Currency 118 5 3 4" xfId="10493" xr:uid="{00000000-0005-0000-0000-0000780E0000}"/>
    <cellStyle name="Currency 118 5 3 4 2" xfId="33034" xr:uid="{00000000-0005-0000-0000-0000790E0000}"/>
    <cellStyle name="Currency 118 5 3 5" xfId="16123" xr:uid="{00000000-0005-0000-0000-00007A0E0000}"/>
    <cellStyle name="Currency 118 5 3 5 2" xfId="38658" xr:uid="{00000000-0005-0000-0000-00007B0E0000}"/>
    <cellStyle name="Currency 118 5 3 6" xfId="21752" xr:uid="{00000000-0005-0000-0000-00007C0E0000}"/>
    <cellStyle name="Currency 118 5 3 6 2" xfId="44278" xr:uid="{00000000-0005-0000-0000-00007D0E0000}"/>
    <cellStyle name="Currency 118 5 3 7" xfId="27418" xr:uid="{00000000-0005-0000-0000-00007E0E0000}"/>
    <cellStyle name="Currency 118 5 3 8" xfId="50846" xr:uid="{00000000-0005-0000-0000-00007F0E0000}"/>
    <cellStyle name="Currency 118 5 4" xfId="5813" xr:uid="{00000000-0005-0000-0000-0000800E0000}"/>
    <cellStyle name="Currency 118 5 4 2" xfId="11429" xr:uid="{00000000-0005-0000-0000-0000810E0000}"/>
    <cellStyle name="Currency 118 5 4 2 2" xfId="33970" xr:uid="{00000000-0005-0000-0000-0000820E0000}"/>
    <cellStyle name="Currency 118 5 4 3" xfId="17059" xr:uid="{00000000-0005-0000-0000-0000830E0000}"/>
    <cellStyle name="Currency 118 5 4 3 2" xfId="39594" xr:uid="{00000000-0005-0000-0000-0000840E0000}"/>
    <cellStyle name="Currency 118 5 4 4" xfId="22688" xr:uid="{00000000-0005-0000-0000-0000850E0000}"/>
    <cellStyle name="Currency 118 5 4 4 2" xfId="45214" xr:uid="{00000000-0005-0000-0000-0000860E0000}"/>
    <cellStyle name="Currency 118 5 4 5" xfId="28354" xr:uid="{00000000-0005-0000-0000-0000870E0000}"/>
    <cellStyle name="Currency 118 5 5" xfId="7685" xr:uid="{00000000-0005-0000-0000-0000880E0000}"/>
    <cellStyle name="Currency 118 5 5 2" xfId="13301" xr:uid="{00000000-0005-0000-0000-0000890E0000}"/>
    <cellStyle name="Currency 118 5 5 2 2" xfId="35842" xr:uid="{00000000-0005-0000-0000-00008A0E0000}"/>
    <cellStyle name="Currency 118 5 5 3" xfId="18931" xr:uid="{00000000-0005-0000-0000-00008B0E0000}"/>
    <cellStyle name="Currency 118 5 5 3 2" xfId="41466" xr:uid="{00000000-0005-0000-0000-00008C0E0000}"/>
    <cellStyle name="Currency 118 5 5 4" xfId="24560" xr:uid="{00000000-0005-0000-0000-00008D0E0000}"/>
    <cellStyle name="Currency 118 5 5 4 2" xfId="47086" xr:uid="{00000000-0005-0000-0000-00008E0E0000}"/>
    <cellStyle name="Currency 118 5 5 5" xfId="30226" xr:uid="{00000000-0005-0000-0000-00008F0E0000}"/>
    <cellStyle name="Currency 118 5 6" xfId="9557" xr:uid="{00000000-0005-0000-0000-0000900E0000}"/>
    <cellStyle name="Currency 118 5 6 2" xfId="32098" xr:uid="{00000000-0005-0000-0000-0000910E0000}"/>
    <cellStyle name="Currency 118 5 7" xfId="15187" xr:uid="{00000000-0005-0000-0000-0000920E0000}"/>
    <cellStyle name="Currency 118 5 7 2" xfId="37722" xr:uid="{00000000-0005-0000-0000-0000930E0000}"/>
    <cellStyle name="Currency 118 5 8" xfId="20816" xr:uid="{00000000-0005-0000-0000-0000940E0000}"/>
    <cellStyle name="Currency 118 5 8 2" xfId="43342" xr:uid="{00000000-0005-0000-0000-0000950E0000}"/>
    <cellStyle name="Currency 118 5 9" xfId="26482" xr:uid="{00000000-0005-0000-0000-0000960E0000}"/>
    <cellStyle name="Currency 118 6" xfId="4175" xr:uid="{00000000-0005-0000-0000-0000970E0000}"/>
    <cellStyle name="Currency 118 6 10" xfId="50144" xr:uid="{00000000-0005-0000-0000-0000980E0000}"/>
    <cellStyle name="Currency 118 6 2" xfId="5111" xr:uid="{00000000-0005-0000-0000-0000990E0000}"/>
    <cellStyle name="Currency 118 6 2 2" xfId="6983" xr:uid="{00000000-0005-0000-0000-00009A0E0000}"/>
    <cellStyle name="Currency 118 6 2 2 2" xfId="12599" xr:uid="{00000000-0005-0000-0000-00009B0E0000}"/>
    <cellStyle name="Currency 118 6 2 2 2 2" xfId="35140" xr:uid="{00000000-0005-0000-0000-00009C0E0000}"/>
    <cellStyle name="Currency 118 6 2 2 3" xfId="18229" xr:uid="{00000000-0005-0000-0000-00009D0E0000}"/>
    <cellStyle name="Currency 118 6 2 2 3 2" xfId="40764" xr:uid="{00000000-0005-0000-0000-00009E0E0000}"/>
    <cellStyle name="Currency 118 6 2 2 4" xfId="23858" xr:uid="{00000000-0005-0000-0000-00009F0E0000}"/>
    <cellStyle name="Currency 118 6 2 2 4 2" xfId="46384" xr:uid="{00000000-0005-0000-0000-0000A00E0000}"/>
    <cellStyle name="Currency 118 6 2 2 5" xfId="29524" xr:uid="{00000000-0005-0000-0000-0000A10E0000}"/>
    <cellStyle name="Currency 118 6 2 3" xfId="8855" xr:uid="{00000000-0005-0000-0000-0000A20E0000}"/>
    <cellStyle name="Currency 118 6 2 3 2" xfId="14471" xr:uid="{00000000-0005-0000-0000-0000A30E0000}"/>
    <cellStyle name="Currency 118 6 2 3 2 2" xfId="37012" xr:uid="{00000000-0005-0000-0000-0000A40E0000}"/>
    <cellStyle name="Currency 118 6 2 3 3" xfId="20101" xr:uid="{00000000-0005-0000-0000-0000A50E0000}"/>
    <cellStyle name="Currency 118 6 2 3 3 2" xfId="42636" xr:uid="{00000000-0005-0000-0000-0000A60E0000}"/>
    <cellStyle name="Currency 118 6 2 3 4" xfId="25730" xr:uid="{00000000-0005-0000-0000-0000A70E0000}"/>
    <cellStyle name="Currency 118 6 2 3 4 2" xfId="48256" xr:uid="{00000000-0005-0000-0000-0000A80E0000}"/>
    <cellStyle name="Currency 118 6 2 3 5" xfId="31396" xr:uid="{00000000-0005-0000-0000-0000A90E0000}"/>
    <cellStyle name="Currency 118 6 2 4" xfId="10727" xr:uid="{00000000-0005-0000-0000-0000AA0E0000}"/>
    <cellStyle name="Currency 118 6 2 4 2" xfId="33268" xr:uid="{00000000-0005-0000-0000-0000AB0E0000}"/>
    <cellStyle name="Currency 118 6 2 5" xfId="16357" xr:uid="{00000000-0005-0000-0000-0000AC0E0000}"/>
    <cellStyle name="Currency 118 6 2 5 2" xfId="38892" xr:uid="{00000000-0005-0000-0000-0000AD0E0000}"/>
    <cellStyle name="Currency 118 6 2 6" xfId="21986" xr:uid="{00000000-0005-0000-0000-0000AE0E0000}"/>
    <cellStyle name="Currency 118 6 2 6 2" xfId="44512" xr:uid="{00000000-0005-0000-0000-0000AF0E0000}"/>
    <cellStyle name="Currency 118 6 2 7" xfId="27652" xr:uid="{00000000-0005-0000-0000-0000B00E0000}"/>
    <cellStyle name="Currency 118 6 2 8" xfId="51080" xr:uid="{00000000-0005-0000-0000-0000B10E0000}"/>
    <cellStyle name="Currency 118 6 3" xfId="6047" xr:uid="{00000000-0005-0000-0000-0000B20E0000}"/>
    <cellStyle name="Currency 118 6 3 2" xfId="11663" xr:uid="{00000000-0005-0000-0000-0000B30E0000}"/>
    <cellStyle name="Currency 118 6 3 2 2" xfId="34204" xr:uid="{00000000-0005-0000-0000-0000B40E0000}"/>
    <cellStyle name="Currency 118 6 3 3" xfId="17293" xr:uid="{00000000-0005-0000-0000-0000B50E0000}"/>
    <cellStyle name="Currency 118 6 3 3 2" xfId="39828" xr:uid="{00000000-0005-0000-0000-0000B60E0000}"/>
    <cellStyle name="Currency 118 6 3 4" xfId="22922" xr:uid="{00000000-0005-0000-0000-0000B70E0000}"/>
    <cellStyle name="Currency 118 6 3 4 2" xfId="45448" xr:uid="{00000000-0005-0000-0000-0000B80E0000}"/>
    <cellStyle name="Currency 118 6 3 5" xfId="28588" xr:uid="{00000000-0005-0000-0000-0000B90E0000}"/>
    <cellStyle name="Currency 118 6 4" xfId="7919" xr:uid="{00000000-0005-0000-0000-0000BA0E0000}"/>
    <cellStyle name="Currency 118 6 4 2" xfId="13535" xr:uid="{00000000-0005-0000-0000-0000BB0E0000}"/>
    <cellStyle name="Currency 118 6 4 2 2" xfId="36076" xr:uid="{00000000-0005-0000-0000-0000BC0E0000}"/>
    <cellStyle name="Currency 118 6 4 3" xfId="19165" xr:uid="{00000000-0005-0000-0000-0000BD0E0000}"/>
    <cellStyle name="Currency 118 6 4 3 2" xfId="41700" xr:uid="{00000000-0005-0000-0000-0000BE0E0000}"/>
    <cellStyle name="Currency 118 6 4 4" xfId="24794" xr:uid="{00000000-0005-0000-0000-0000BF0E0000}"/>
    <cellStyle name="Currency 118 6 4 4 2" xfId="47320" xr:uid="{00000000-0005-0000-0000-0000C00E0000}"/>
    <cellStyle name="Currency 118 6 4 5" xfId="30460" xr:uid="{00000000-0005-0000-0000-0000C10E0000}"/>
    <cellStyle name="Currency 118 6 5" xfId="9791" xr:uid="{00000000-0005-0000-0000-0000C20E0000}"/>
    <cellStyle name="Currency 118 6 5 2" xfId="32332" xr:uid="{00000000-0005-0000-0000-0000C30E0000}"/>
    <cellStyle name="Currency 118 6 6" xfId="15421" xr:uid="{00000000-0005-0000-0000-0000C40E0000}"/>
    <cellStyle name="Currency 118 6 6 2" xfId="37956" xr:uid="{00000000-0005-0000-0000-0000C50E0000}"/>
    <cellStyle name="Currency 118 6 7" xfId="21050" xr:uid="{00000000-0005-0000-0000-0000C60E0000}"/>
    <cellStyle name="Currency 118 6 7 2" xfId="43576" xr:uid="{00000000-0005-0000-0000-0000C70E0000}"/>
    <cellStyle name="Currency 118 6 8" xfId="26716" xr:uid="{00000000-0005-0000-0000-0000C80E0000}"/>
    <cellStyle name="Currency 118 6 9" xfId="49207" xr:uid="{00000000-0005-0000-0000-0000C90E0000}"/>
    <cellStyle name="Currency 118 7" xfId="4643" xr:uid="{00000000-0005-0000-0000-0000CA0E0000}"/>
    <cellStyle name="Currency 118 7 2" xfId="6515" xr:uid="{00000000-0005-0000-0000-0000CB0E0000}"/>
    <cellStyle name="Currency 118 7 2 2" xfId="12131" xr:uid="{00000000-0005-0000-0000-0000CC0E0000}"/>
    <cellStyle name="Currency 118 7 2 2 2" xfId="34672" xr:uid="{00000000-0005-0000-0000-0000CD0E0000}"/>
    <cellStyle name="Currency 118 7 2 3" xfId="17761" xr:uid="{00000000-0005-0000-0000-0000CE0E0000}"/>
    <cellStyle name="Currency 118 7 2 3 2" xfId="40296" xr:uid="{00000000-0005-0000-0000-0000CF0E0000}"/>
    <cellStyle name="Currency 118 7 2 4" xfId="23390" xr:uid="{00000000-0005-0000-0000-0000D00E0000}"/>
    <cellStyle name="Currency 118 7 2 4 2" xfId="45916" xr:uid="{00000000-0005-0000-0000-0000D10E0000}"/>
    <cellStyle name="Currency 118 7 2 5" xfId="29056" xr:uid="{00000000-0005-0000-0000-0000D20E0000}"/>
    <cellStyle name="Currency 118 7 3" xfId="8387" xr:uid="{00000000-0005-0000-0000-0000D30E0000}"/>
    <cellStyle name="Currency 118 7 3 2" xfId="14003" xr:uid="{00000000-0005-0000-0000-0000D40E0000}"/>
    <cellStyle name="Currency 118 7 3 2 2" xfId="36544" xr:uid="{00000000-0005-0000-0000-0000D50E0000}"/>
    <cellStyle name="Currency 118 7 3 3" xfId="19633" xr:uid="{00000000-0005-0000-0000-0000D60E0000}"/>
    <cellStyle name="Currency 118 7 3 3 2" xfId="42168" xr:uid="{00000000-0005-0000-0000-0000D70E0000}"/>
    <cellStyle name="Currency 118 7 3 4" xfId="25262" xr:uid="{00000000-0005-0000-0000-0000D80E0000}"/>
    <cellStyle name="Currency 118 7 3 4 2" xfId="47788" xr:uid="{00000000-0005-0000-0000-0000D90E0000}"/>
    <cellStyle name="Currency 118 7 3 5" xfId="30928" xr:uid="{00000000-0005-0000-0000-0000DA0E0000}"/>
    <cellStyle name="Currency 118 7 4" xfId="10259" xr:uid="{00000000-0005-0000-0000-0000DB0E0000}"/>
    <cellStyle name="Currency 118 7 4 2" xfId="32800" xr:uid="{00000000-0005-0000-0000-0000DC0E0000}"/>
    <cellStyle name="Currency 118 7 5" xfId="15889" xr:uid="{00000000-0005-0000-0000-0000DD0E0000}"/>
    <cellStyle name="Currency 118 7 5 2" xfId="38424" xr:uid="{00000000-0005-0000-0000-0000DE0E0000}"/>
    <cellStyle name="Currency 118 7 6" xfId="21518" xr:uid="{00000000-0005-0000-0000-0000DF0E0000}"/>
    <cellStyle name="Currency 118 7 6 2" xfId="44044" xr:uid="{00000000-0005-0000-0000-0000E00E0000}"/>
    <cellStyle name="Currency 118 7 7" xfId="27184" xr:uid="{00000000-0005-0000-0000-0000E10E0000}"/>
    <cellStyle name="Currency 118 7 8" xfId="50612" xr:uid="{00000000-0005-0000-0000-0000E20E0000}"/>
    <cellStyle name="Currency 118 8" xfId="5579" xr:uid="{00000000-0005-0000-0000-0000E30E0000}"/>
    <cellStyle name="Currency 118 8 2" xfId="11195" xr:uid="{00000000-0005-0000-0000-0000E40E0000}"/>
    <cellStyle name="Currency 118 8 2 2" xfId="33736" xr:uid="{00000000-0005-0000-0000-0000E50E0000}"/>
    <cellStyle name="Currency 118 8 3" xfId="16825" xr:uid="{00000000-0005-0000-0000-0000E60E0000}"/>
    <cellStyle name="Currency 118 8 3 2" xfId="39360" xr:uid="{00000000-0005-0000-0000-0000E70E0000}"/>
    <cellStyle name="Currency 118 8 4" xfId="22454" xr:uid="{00000000-0005-0000-0000-0000E80E0000}"/>
    <cellStyle name="Currency 118 8 4 2" xfId="44980" xr:uid="{00000000-0005-0000-0000-0000E90E0000}"/>
    <cellStyle name="Currency 118 8 5" xfId="28120" xr:uid="{00000000-0005-0000-0000-0000EA0E0000}"/>
    <cellStyle name="Currency 118 9" xfId="7451" xr:uid="{00000000-0005-0000-0000-0000EB0E0000}"/>
    <cellStyle name="Currency 118 9 2" xfId="13067" xr:uid="{00000000-0005-0000-0000-0000EC0E0000}"/>
    <cellStyle name="Currency 118 9 2 2" xfId="35608" xr:uid="{00000000-0005-0000-0000-0000ED0E0000}"/>
    <cellStyle name="Currency 118 9 3" xfId="18697" xr:uid="{00000000-0005-0000-0000-0000EE0E0000}"/>
    <cellStyle name="Currency 118 9 3 2" xfId="41232" xr:uid="{00000000-0005-0000-0000-0000EF0E0000}"/>
    <cellStyle name="Currency 118 9 4" xfId="24326" xr:uid="{00000000-0005-0000-0000-0000F00E0000}"/>
    <cellStyle name="Currency 118 9 4 2" xfId="46852" xr:uid="{00000000-0005-0000-0000-0000F10E0000}"/>
    <cellStyle name="Currency 118 9 5" xfId="29992" xr:uid="{00000000-0005-0000-0000-0000F20E0000}"/>
    <cellStyle name="Currency 119" xfId="259" xr:uid="{00000000-0005-0000-0000-0000F30E0000}"/>
    <cellStyle name="Currency 119 10" xfId="9291" xr:uid="{00000000-0005-0000-0000-0000F40E0000}"/>
    <cellStyle name="Currency 119 10 2" xfId="31832" xr:uid="{00000000-0005-0000-0000-0000F50E0000}"/>
    <cellStyle name="Currency 119 11" xfId="14911" xr:uid="{00000000-0005-0000-0000-0000F60E0000}"/>
    <cellStyle name="Currency 119 11 2" xfId="37451" xr:uid="{00000000-0005-0000-0000-0000F70E0000}"/>
    <cellStyle name="Currency 119 12" xfId="20550" xr:uid="{00000000-0005-0000-0000-0000F80E0000}"/>
    <cellStyle name="Currency 119 12 2" xfId="43076" xr:uid="{00000000-0005-0000-0000-0000F90E0000}"/>
    <cellStyle name="Currency 119 13" xfId="26216" xr:uid="{00000000-0005-0000-0000-0000FA0E0000}"/>
    <cellStyle name="Currency 119 14" xfId="48707" xr:uid="{00000000-0005-0000-0000-0000FB0E0000}"/>
    <cellStyle name="Currency 119 15" xfId="49644" xr:uid="{00000000-0005-0000-0000-0000FC0E0000}"/>
    <cellStyle name="Currency 119 2" xfId="3712" xr:uid="{00000000-0005-0000-0000-0000FD0E0000}"/>
    <cellStyle name="Currency 119 2 10" xfId="14960" xr:uid="{00000000-0005-0000-0000-0000FE0E0000}"/>
    <cellStyle name="Currency 119 2 10 2" xfId="37495" xr:uid="{00000000-0005-0000-0000-0000FF0E0000}"/>
    <cellStyle name="Currency 119 2 11" xfId="20589" xr:uid="{00000000-0005-0000-0000-0000000F0000}"/>
    <cellStyle name="Currency 119 2 11 2" xfId="43115" xr:uid="{00000000-0005-0000-0000-0000010F0000}"/>
    <cellStyle name="Currency 119 2 12" xfId="26255" xr:uid="{00000000-0005-0000-0000-0000020F0000}"/>
    <cellStyle name="Currency 119 2 13" xfId="48746" xr:uid="{00000000-0005-0000-0000-0000030F0000}"/>
    <cellStyle name="Currency 119 2 14" xfId="49683" xr:uid="{00000000-0005-0000-0000-0000040F0000}"/>
    <cellStyle name="Currency 119 2 2" xfId="3870" xr:uid="{00000000-0005-0000-0000-0000050F0000}"/>
    <cellStyle name="Currency 119 2 2 10" xfId="26411" xr:uid="{00000000-0005-0000-0000-0000060F0000}"/>
    <cellStyle name="Currency 119 2 2 11" xfId="48902" xr:uid="{00000000-0005-0000-0000-0000070F0000}"/>
    <cellStyle name="Currency 119 2 2 12" xfId="49839" xr:uid="{00000000-0005-0000-0000-0000080F0000}"/>
    <cellStyle name="Currency 119 2 2 2" xfId="4104" xr:uid="{00000000-0005-0000-0000-0000090F0000}"/>
    <cellStyle name="Currency 119 2 2 2 10" xfId="49136" xr:uid="{00000000-0005-0000-0000-00000A0F0000}"/>
    <cellStyle name="Currency 119 2 2 2 11" xfId="50073" xr:uid="{00000000-0005-0000-0000-00000B0F0000}"/>
    <cellStyle name="Currency 119 2 2 2 2" xfId="4572" xr:uid="{00000000-0005-0000-0000-00000C0F0000}"/>
    <cellStyle name="Currency 119 2 2 2 2 10" xfId="50541" xr:uid="{00000000-0005-0000-0000-00000D0F0000}"/>
    <cellStyle name="Currency 119 2 2 2 2 2" xfId="5508" xr:uid="{00000000-0005-0000-0000-00000E0F0000}"/>
    <cellStyle name="Currency 119 2 2 2 2 2 2" xfId="7380" xr:uid="{00000000-0005-0000-0000-00000F0F0000}"/>
    <cellStyle name="Currency 119 2 2 2 2 2 2 2" xfId="12996" xr:uid="{00000000-0005-0000-0000-0000100F0000}"/>
    <cellStyle name="Currency 119 2 2 2 2 2 2 2 2" xfId="35537" xr:uid="{00000000-0005-0000-0000-0000110F0000}"/>
    <cellStyle name="Currency 119 2 2 2 2 2 2 3" xfId="18626" xr:uid="{00000000-0005-0000-0000-0000120F0000}"/>
    <cellStyle name="Currency 119 2 2 2 2 2 2 3 2" xfId="41161" xr:uid="{00000000-0005-0000-0000-0000130F0000}"/>
    <cellStyle name="Currency 119 2 2 2 2 2 2 4" xfId="24255" xr:uid="{00000000-0005-0000-0000-0000140F0000}"/>
    <cellStyle name="Currency 119 2 2 2 2 2 2 4 2" xfId="46781" xr:uid="{00000000-0005-0000-0000-0000150F0000}"/>
    <cellStyle name="Currency 119 2 2 2 2 2 2 5" xfId="29921" xr:uid="{00000000-0005-0000-0000-0000160F0000}"/>
    <cellStyle name="Currency 119 2 2 2 2 2 3" xfId="9252" xr:uid="{00000000-0005-0000-0000-0000170F0000}"/>
    <cellStyle name="Currency 119 2 2 2 2 2 3 2" xfId="14868" xr:uid="{00000000-0005-0000-0000-0000180F0000}"/>
    <cellStyle name="Currency 119 2 2 2 2 2 3 2 2" xfId="37409" xr:uid="{00000000-0005-0000-0000-0000190F0000}"/>
    <cellStyle name="Currency 119 2 2 2 2 2 3 3" xfId="20498" xr:uid="{00000000-0005-0000-0000-00001A0F0000}"/>
    <cellStyle name="Currency 119 2 2 2 2 2 3 3 2" xfId="43033" xr:uid="{00000000-0005-0000-0000-00001B0F0000}"/>
    <cellStyle name="Currency 119 2 2 2 2 2 3 4" xfId="26127" xr:uid="{00000000-0005-0000-0000-00001C0F0000}"/>
    <cellStyle name="Currency 119 2 2 2 2 2 3 4 2" xfId="48653" xr:uid="{00000000-0005-0000-0000-00001D0F0000}"/>
    <cellStyle name="Currency 119 2 2 2 2 2 3 5" xfId="31793" xr:uid="{00000000-0005-0000-0000-00001E0F0000}"/>
    <cellStyle name="Currency 119 2 2 2 2 2 4" xfId="11124" xr:uid="{00000000-0005-0000-0000-00001F0F0000}"/>
    <cellStyle name="Currency 119 2 2 2 2 2 4 2" xfId="33665" xr:uid="{00000000-0005-0000-0000-0000200F0000}"/>
    <cellStyle name="Currency 119 2 2 2 2 2 5" xfId="16754" xr:uid="{00000000-0005-0000-0000-0000210F0000}"/>
    <cellStyle name="Currency 119 2 2 2 2 2 5 2" xfId="39289" xr:uid="{00000000-0005-0000-0000-0000220F0000}"/>
    <cellStyle name="Currency 119 2 2 2 2 2 6" xfId="22383" xr:uid="{00000000-0005-0000-0000-0000230F0000}"/>
    <cellStyle name="Currency 119 2 2 2 2 2 6 2" xfId="44909" xr:uid="{00000000-0005-0000-0000-0000240F0000}"/>
    <cellStyle name="Currency 119 2 2 2 2 2 7" xfId="28049" xr:uid="{00000000-0005-0000-0000-0000250F0000}"/>
    <cellStyle name="Currency 119 2 2 2 2 2 8" xfId="51477" xr:uid="{00000000-0005-0000-0000-0000260F0000}"/>
    <cellStyle name="Currency 119 2 2 2 2 3" xfId="6444" xr:uid="{00000000-0005-0000-0000-0000270F0000}"/>
    <cellStyle name="Currency 119 2 2 2 2 3 2" xfId="12060" xr:uid="{00000000-0005-0000-0000-0000280F0000}"/>
    <cellStyle name="Currency 119 2 2 2 2 3 2 2" xfId="34601" xr:uid="{00000000-0005-0000-0000-0000290F0000}"/>
    <cellStyle name="Currency 119 2 2 2 2 3 3" xfId="17690" xr:uid="{00000000-0005-0000-0000-00002A0F0000}"/>
    <cellStyle name="Currency 119 2 2 2 2 3 3 2" xfId="40225" xr:uid="{00000000-0005-0000-0000-00002B0F0000}"/>
    <cellStyle name="Currency 119 2 2 2 2 3 4" xfId="23319" xr:uid="{00000000-0005-0000-0000-00002C0F0000}"/>
    <cellStyle name="Currency 119 2 2 2 2 3 4 2" xfId="45845" xr:uid="{00000000-0005-0000-0000-00002D0F0000}"/>
    <cellStyle name="Currency 119 2 2 2 2 3 5" xfId="28985" xr:uid="{00000000-0005-0000-0000-00002E0F0000}"/>
    <cellStyle name="Currency 119 2 2 2 2 4" xfId="8316" xr:uid="{00000000-0005-0000-0000-00002F0F0000}"/>
    <cellStyle name="Currency 119 2 2 2 2 4 2" xfId="13932" xr:uid="{00000000-0005-0000-0000-0000300F0000}"/>
    <cellStyle name="Currency 119 2 2 2 2 4 2 2" xfId="36473" xr:uid="{00000000-0005-0000-0000-0000310F0000}"/>
    <cellStyle name="Currency 119 2 2 2 2 4 3" xfId="19562" xr:uid="{00000000-0005-0000-0000-0000320F0000}"/>
    <cellStyle name="Currency 119 2 2 2 2 4 3 2" xfId="42097" xr:uid="{00000000-0005-0000-0000-0000330F0000}"/>
    <cellStyle name="Currency 119 2 2 2 2 4 4" xfId="25191" xr:uid="{00000000-0005-0000-0000-0000340F0000}"/>
    <cellStyle name="Currency 119 2 2 2 2 4 4 2" xfId="47717" xr:uid="{00000000-0005-0000-0000-0000350F0000}"/>
    <cellStyle name="Currency 119 2 2 2 2 4 5" xfId="30857" xr:uid="{00000000-0005-0000-0000-0000360F0000}"/>
    <cellStyle name="Currency 119 2 2 2 2 5" xfId="10188" xr:uid="{00000000-0005-0000-0000-0000370F0000}"/>
    <cellStyle name="Currency 119 2 2 2 2 5 2" xfId="32729" xr:uid="{00000000-0005-0000-0000-0000380F0000}"/>
    <cellStyle name="Currency 119 2 2 2 2 6" xfId="15818" xr:uid="{00000000-0005-0000-0000-0000390F0000}"/>
    <cellStyle name="Currency 119 2 2 2 2 6 2" xfId="38353" xr:uid="{00000000-0005-0000-0000-00003A0F0000}"/>
    <cellStyle name="Currency 119 2 2 2 2 7" xfId="21447" xr:uid="{00000000-0005-0000-0000-00003B0F0000}"/>
    <cellStyle name="Currency 119 2 2 2 2 7 2" xfId="43973" xr:uid="{00000000-0005-0000-0000-00003C0F0000}"/>
    <cellStyle name="Currency 119 2 2 2 2 8" xfId="27113" xr:uid="{00000000-0005-0000-0000-00003D0F0000}"/>
    <cellStyle name="Currency 119 2 2 2 2 9" xfId="49604" xr:uid="{00000000-0005-0000-0000-00003E0F0000}"/>
    <cellStyle name="Currency 119 2 2 2 3" xfId="5040" xr:uid="{00000000-0005-0000-0000-00003F0F0000}"/>
    <cellStyle name="Currency 119 2 2 2 3 2" xfId="6912" xr:uid="{00000000-0005-0000-0000-0000400F0000}"/>
    <cellStyle name="Currency 119 2 2 2 3 2 2" xfId="12528" xr:uid="{00000000-0005-0000-0000-0000410F0000}"/>
    <cellStyle name="Currency 119 2 2 2 3 2 2 2" xfId="35069" xr:uid="{00000000-0005-0000-0000-0000420F0000}"/>
    <cellStyle name="Currency 119 2 2 2 3 2 3" xfId="18158" xr:uid="{00000000-0005-0000-0000-0000430F0000}"/>
    <cellStyle name="Currency 119 2 2 2 3 2 3 2" xfId="40693" xr:uid="{00000000-0005-0000-0000-0000440F0000}"/>
    <cellStyle name="Currency 119 2 2 2 3 2 4" xfId="23787" xr:uid="{00000000-0005-0000-0000-0000450F0000}"/>
    <cellStyle name="Currency 119 2 2 2 3 2 4 2" xfId="46313" xr:uid="{00000000-0005-0000-0000-0000460F0000}"/>
    <cellStyle name="Currency 119 2 2 2 3 2 5" xfId="29453" xr:uid="{00000000-0005-0000-0000-0000470F0000}"/>
    <cellStyle name="Currency 119 2 2 2 3 3" xfId="8784" xr:uid="{00000000-0005-0000-0000-0000480F0000}"/>
    <cellStyle name="Currency 119 2 2 2 3 3 2" xfId="14400" xr:uid="{00000000-0005-0000-0000-0000490F0000}"/>
    <cellStyle name="Currency 119 2 2 2 3 3 2 2" xfId="36941" xr:uid="{00000000-0005-0000-0000-00004A0F0000}"/>
    <cellStyle name="Currency 119 2 2 2 3 3 3" xfId="20030" xr:uid="{00000000-0005-0000-0000-00004B0F0000}"/>
    <cellStyle name="Currency 119 2 2 2 3 3 3 2" xfId="42565" xr:uid="{00000000-0005-0000-0000-00004C0F0000}"/>
    <cellStyle name="Currency 119 2 2 2 3 3 4" xfId="25659" xr:uid="{00000000-0005-0000-0000-00004D0F0000}"/>
    <cellStyle name="Currency 119 2 2 2 3 3 4 2" xfId="48185" xr:uid="{00000000-0005-0000-0000-00004E0F0000}"/>
    <cellStyle name="Currency 119 2 2 2 3 3 5" xfId="31325" xr:uid="{00000000-0005-0000-0000-00004F0F0000}"/>
    <cellStyle name="Currency 119 2 2 2 3 4" xfId="10656" xr:uid="{00000000-0005-0000-0000-0000500F0000}"/>
    <cellStyle name="Currency 119 2 2 2 3 4 2" xfId="33197" xr:uid="{00000000-0005-0000-0000-0000510F0000}"/>
    <cellStyle name="Currency 119 2 2 2 3 5" xfId="16286" xr:uid="{00000000-0005-0000-0000-0000520F0000}"/>
    <cellStyle name="Currency 119 2 2 2 3 5 2" xfId="38821" xr:uid="{00000000-0005-0000-0000-0000530F0000}"/>
    <cellStyle name="Currency 119 2 2 2 3 6" xfId="21915" xr:uid="{00000000-0005-0000-0000-0000540F0000}"/>
    <cellStyle name="Currency 119 2 2 2 3 6 2" xfId="44441" xr:uid="{00000000-0005-0000-0000-0000550F0000}"/>
    <cellStyle name="Currency 119 2 2 2 3 7" xfId="27581" xr:uid="{00000000-0005-0000-0000-0000560F0000}"/>
    <cellStyle name="Currency 119 2 2 2 3 8" xfId="51009" xr:uid="{00000000-0005-0000-0000-0000570F0000}"/>
    <cellStyle name="Currency 119 2 2 2 4" xfId="5976" xr:uid="{00000000-0005-0000-0000-0000580F0000}"/>
    <cellStyle name="Currency 119 2 2 2 4 2" xfId="11592" xr:uid="{00000000-0005-0000-0000-0000590F0000}"/>
    <cellStyle name="Currency 119 2 2 2 4 2 2" xfId="34133" xr:uid="{00000000-0005-0000-0000-00005A0F0000}"/>
    <cellStyle name="Currency 119 2 2 2 4 3" xfId="17222" xr:uid="{00000000-0005-0000-0000-00005B0F0000}"/>
    <cellStyle name="Currency 119 2 2 2 4 3 2" xfId="39757" xr:uid="{00000000-0005-0000-0000-00005C0F0000}"/>
    <cellStyle name="Currency 119 2 2 2 4 4" xfId="22851" xr:uid="{00000000-0005-0000-0000-00005D0F0000}"/>
    <cellStyle name="Currency 119 2 2 2 4 4 2" xfId="45377" xr:uid="{00000000-0005-0000-0000-00005E0F0000}"/>
    <cellStyle name="Currency 119 2 2 2 4 5" xfId="28517" xr:uid="{00000000-0005-0000-0000-00005F0F0000}"/>
    <cellStyle name="Currency 119 2 2 2 5" xfId="7848" xr:uid="{00000000-0005-0000-0000-0000600F0000}"/>
    <cellStyle name="Currency 119 2 2 2 5 2" xfId="13464" xr:uid="{00000000-0005-0000-0000-0000610F0000}"/>
    <cellStyle name="Currency 119 2 2 2 5 2 2" xfId="36005" xr:uid="{00000000-0005-0000-0000-0000620F0000}"/>
    <cellStyle name="Currency 119 2 2 2 5 3" xfId="19094" xr:uid="{00000000-0005-0000-0000-0000630F0000}"/>
    <cellStyle name="Currency 119 2 2 2 5 3 2" xfId="41629" xr:uid="{00000000-0005-0000-0000-0000640F0000}"/>
    <cellStyle name="Currency 119 2 2 2 5 4" xfId="24723" xr:uid="{00000000-0005-0000-0000-0000650F0000}"/>
    <cellStyle name="Currency 119 2 2 2 5 4 2" xfId="47249" xr:uid="{00000000-0005-0000-0000-0000660F0000}"/>
    <cellStyle name="Currency 119 2 2 2 5 5" xfId="30389" xr:uid="{00000000-0005-0000-0000-0000670F0000}"/>
    <cellStyle name="Currency 119 2 2 2 6" xfId="9720" xr:uid="{00000000-0005-0000-0000-0000680F0000}"/>
    <cellStyle name="Currency 119 2 2 2 6 2" xfId="32261" xr:uid="{00000000-0005-0000-0000-0000690F0000}"/>
    <cellStyle name="Currency 119 2 2 2 7" xfId="15350" xr:uid="{00000000-0005-0000-0000-00006A0F0000}"/>
    <cellStyle name="Currency 119 2 2 2 7 2" xfId="37885" xr:uid="{00000000-0005-0000-0000-00006B0F0000}"/>
    <cellStyle name="Currency 119 2 2 2 8" xfId="20979" xr:uid="{00000000-0005-0000-0000-00006C0F0000}"/>
    <cellStyle name="Currency 119 2 2 2 8 2" xfId="43505" xr:uid="{00000000-0005-0000-0000-00006D0F0000}"/>
    <cellStyle name="Currency 119 2 2 2 9" xfId="26645" xr:uid="{00000000-0005-0000-0000-00006E0F0000}"/>
    <cellStyle name="Currency 119 2 2 3" xfId="4338" xr:uid="{00000000-0005-0000-0000-00006F0F0000}"/>
    <cellStyle name="Currency 119 2 2 3 10" xfId="50307" xr:uid="{00000000-0005-0000-0000-0000700F0000}"/>
    <cellStyle name="Currency 119 2 2 3 2" xfId="5274" xr:uid="{00000000-0005-0000-0000-0000710F0000}"/>
    <cellStyle name="Currency 119 2 2 3 2 2" xfId="7146" xr:uid="{00000000-0005-0000-0000-0000720F0000}"/>
    <cellStyle name="Currency 119 2 2 3 2 2 2" xfId="12762" xr:uid="{00000000-0005-0000-0000-0000730F0000}"/>
    <cellStyle name="Currency 119 2 2 3 2 2 2 2" xfId="35303" xr:uid="{00000000-0005-0000-0000-0000740F0000}"/>
    <cellStyle name="Currency 119 2 2 3 2 2 3" xfId="18392" xr:uid="{00000000-0005-0000-0000-0000750F0000}"/>
    <cellStyle name="Currency 119 2 2 3 2 2 3 2" xfId="40927" xr:uid="{00000000-0005-0000-0000-0000760F0000}"/>
    <cellStyle name="Currency 119 2 2 3 2 2 4" xfId="24021" xr:uid="{00000000-0005-0000-0000-0000770F0000}"/>
    <cellStyle name="Currency 119 2 2 3 2 2 4 2" xfId="46547" xr:uid="{00000000-0005-0000-0000-0000780F0000}"/>
    <cellStyle name="Currency 119 2 2 3 2 2 5" xfId="29687" xr:uid="{00000000-0005-0000-0000-0000790F0000}"/>
    <cellStyle name="Currency 119 2 2 3 2 3" xfId="9018" xr:uid="{00000000-0005-0000-0000-00007A0F0000}"/>
    <cellStyle name="Currency 119 2 2 3 2 3 2" xfId="14634" xr:uid="{00000000-0005-0000-0000-00007B0F0000}"/>
    <cellStyle name="Currency 119 2 2 3 2 3 2 2" xfId="37175" xr:uid="{00000000-0005-0000-0000-00007C0F0000}"/>
    <cellStyle name="Currency 119 2 2 3 2 3 3" xfId="20264" xr:uid="{00000000-0005-0000-0000-00007D0F0000}"/>
    <cellStyle name="Currency 119 2 2 3 2 3 3 2" xfId="42799" xr:uid="{00000000-0005-0000-0000-00007E0F0000}"/>
    <cellStyle name="Currency 119 2 2 3 2 3 4" xfId="25893" xr:uid="{00000000-0005-0000-0000-00007F0F0000}"/>
    <cellStyle name="Currency 119 2 2 3 2 3 4 2" xfId="48419" xr:uid="{00000000-0005-0000-0000-0000800F0000}"/>
    <cellStyle name="Currency 119 2 2 3 2 3 5" xfId="31559" xr:uid="{00000000-0005-0000-0000-0000810F0000}"/>
    <cellStyle name="Currency 119 2 2 3 2 4" xfId="10890" xr:uid="{00000000-0005-0000-0000-0000820F0000}"/>
    <cellStyle name="Currency 119 2 2 3 2 4 2" xfId="33431" xr:uid="{00000000-0005-0000-0000-0000830F0000}"/>
    <cellStyle name="Currency 119 2 2 3 2 5" xfId="16520" xr:uid="{00000000-0005-0000-0000-0000840F0000}"/>
    <cellStyle name="Currency 119 2 2 3 2 5 2" xfId="39055" xr:uid="{00000000-0005-0000-0000-0000850F0000}"/>
    <cellStyle name="Currency 119 2 2 3 2 6" xfId="22149" xr:uid="{00000000-0005-0000-0000-0000860F0000}"/>
    <cellStyle name="Currency 119 2 2 3 2 6 2" xfId="44675" xr:uid="{00000000-0005-0000-0000-0000870F0000}"/>
    <cellStyle name="Currency 119 2 2 3 2 7" xfId="27815" xr:uid="{00000000-0005-0000-0000-0000880F0000}"/>
    <cellStyle name="Currency 119 2 2 3 2 8" xfId="51243" xr:uid="{00000000-0005-0000-0000-0000890F0000}"/>
    <cellStyle name="Currency 119 2 2 3 3" xfId="6210" xr:uid="{00000000-0005-0000-0000-00008A0F0000}"/>
    <cellStyle name="Currency 119 2 2 3 3 2" xfId="11826" xr:uid="{00000000-0005-0000-0000-00008B0F0000}"/>
    <cellStyle name="Currency 119 2 2 3 3 2 2" xfId="34367" xr:uid="{00000000-0005-0000-0000-00008C0F0000}"/>
    <cellStyle name="Currency 119 2 2 3 3 3" xfId="17456" xr:uid="{00000000-0005-0000-0000-00008D0F0000}"/>
    <cellStyle name="Currency 119 2 2 3 3 3 2" xfId="39991" xr:uid="{00000000-0005-0000-0000-00008E0F0000}"/>
    <cellStyle name="Currency 119 2 2 3 3 4" xfId="23085" xr:uid="{00000000-0005-0000-0000-00008F0F0000}"/>
    <cellStyle name="Currency 119 2 2 3 3 4 2" xfId="45611" xr:uid="{00000000-0005-0000-0000-0000900F0000}"/>
    <cellStyle name="Currency 119 2 2 3 3 5" xfId="28751" xr:uid="{00000000-0005-0000-0000-0000910F0000}"/>
    <cellStyle name="Currency 119 2 2 3 4" xfId="8082" xr:uid="{00000000-0005-0000-0000-0000920F0000}"/>
    <cellStyle name="Currency 119 2 2 3 4 2" xfId="13698" xr:uid="{00000000-0005-0000-0000-0000930F0000}"/>
    <cellStyle name="Currency 119 2 2 3 4 2 2" xfId="36239" xr:uid="{00000000-0005-0000-0000-0000940F0000}"/>
    <cellStyle name="Currency 119 2 2 3 4 3" xfId="19328" xr:uid="{00000000-0005-0000-0000-0000950F0000}"/>
    <cellStyle name="Currency 119 2 2 3 4 3 2" xfId="41863" xr:uid="{00000000-0005-0000-0000-0000960F0000}"/>
    <cellStyle name="Currency 119 2 2 3 4 4" xfId="24957" xr:uid="{00000000-0005-0000-0000-0000970F0000}"/>
    <cellStyle name="Currency 119 2 2 3 4 4 2" xfId="47483" xr:uid="{00000000-0005-0000-0000-0000980F0000}"/>
    <cellStyle name="Currency 119 2 2 3 4 5" xfId="30623" xr:uid="{00000000-0005-0000-0000-0000990F0000}"/>
    <cellStyle name="Currency 119 2 2 3 5" xfId="9954" xr:uid="{00000000-0005-0000-0000-00009A0F0000}"/>
    <cellStyle name="Currency 119 2 2 3 5 2" xfId="32495" xr:uid="{00000000-0005-0000-0000-00009B0F0000}"/>
    <cellStyle name="Currency 119 2 2 3 6" xfId="15584" xr:uid="{00000000-0005-0000-0000-00009C0F0000}"/>
    <cellStyle name="Currency 119 2 2 3 6 2" xfId="38119" xr:uid="{00000000-0005-0000-0000-00009D0F0000}"/>
    <cellStyle name="Currency 119 2 2 3 7" xfId="21213" xr:uid="{00000000-0005-0000-0000-00009E0F0000}"/>
    <cellStyle name="Currency 119 2 2 3 7 2" xfId="43739" xr:uid="{00000000-0005-0000-0000-00009F0F0000}"/>
    <cellStyle name="Currency 119 2 2 3 8" xfId="26879" xr:uid="{00000000-0005-0000-0000-0000A00F0000}"/>
    <cellStyle name="Currency 119 2 2 3 9" xfId="49370" xr:uid="{00000000-0005-0000-0000-0000A10F0000}"/>
    <cellStyle name="Currency 119 2 2 4" xfId="4806" xr:uid="{00000000-0005-0000-0000-0000A20F0000}"/>
    <cellStyle name="Currency 119 2 2 4 2" xfId="6678" xr:uid="{00000000-0005-0000-0000-0000A30F0000}"/>
    <cellStyle name="Currency 119 2 2 4 2 2" xfId="12294" xr:uid="{00000000-0005-0000-0000-0000A40F0000}"/>
    <cellStyle name="Currency 119 2 2 4 2 2 2" xfId="34835" xr:uid="{00000000-0005-0000-0000-0000A50F0000}"/>
    <cellStyle name="Currency 119 2 2 4 2 3" xfId="17924" xr:uid="{00000000-0005-0000-0000-0000A60F0000}"/>
    <cellStyle name="Currency 119 2 2 4 2 3 2" xfId="40459" xr:uid="{00000000-0005-0000-0000-0000A70F0000}"/>
    <cellStyle name="Currency 119 2 2 4 2 4" xfId="23553" xr:uid="{00000000-0005-0000-0000-0000A80F0000}"/>
    <cellStyle name="Currency 119 2 2 4 2 4 2" xfId="46079" xr:uid="{00000000-0005-0000-0000-0000A90F0000}"/>
    <cellStyle name="Currency 119 2 2 4 2 5" xfId="29219" xr:uid="{00000000-0005-0000-0000-0000AA0F0000}"/>
    <cellStyle name="Currency 119 2 2 4 3" xfId="8550" xr:uid="{00000000-0005-0000-0000-0000AB0F0000}"/>
    <cellStyle name="Currency 119 2 2 4 3 2" xfId="14166" xr:uid="{00000000-0005-0000-0000-0000AC0F0000}"/>
    <cellStyle name="Currency 119 2 2 4 3 2 2" xfId="36707" xr:uid="{00000000-0005-0000-0000-0000AD0F0000}"/>
    <cellStyle name="Currency 119 2 2 4 3 3" xfId="19796" xr:uid="{00000000-0005-0000-0000-0000AE0F0000}"/>
    <cellStyle name="Currency 119 2 2 4 3 3 2" xfId="42331" xr:uid="{00000000-0005-0000-0000-0000AF0F0000}"/>
    <cellStyle name="Currency 119 2 2 4 3 4" xfId="25425" xr:uid="{00000000-0005-0000-0000-0000B00F0000}"/>
    <cellStyle name="Currency 119 2 2 4 3 4 2" xfId="47951" xr:uid="{00000000-0005-0000-0000-0000B10F0000}"/>
    <cellStyle name="Currency 119 2 2 4 3 5" xfId="31091" xr:uid="{00000000-0005-0000-0000-0000B20F0000}"/>
    <cellStyle name="Currency 119 2 2 4 4" xfId="10422" xr:uid="{00000000-0005-0000-0000-0000B30F0000}"/>
    <cellStyle name="Currency 119 2 2 4 4 2" xfId="32963" xr:uid="{00000000-0005-0000-0000-0000B40F0000}"/>
    <cellStyle name="Currency 119 2 2 4 5" xfId="16052" xr:uid="{00000000-0005-0000-0000-0000B50F0000}"/>
    <cellStyle name="Currency 119 2 2 4 5 2" xfId="38587" xr:uid="{00000000-0005-0000-0000-0000B60F0000}"/>
    <cellStyle name="Currency 119 2 2 4 6" xfId="21681" xr:uid="{00000000-0005-0000-0000-0000B70F0000}"/>
    <cellStyle name="Currency 119 2 2 4 6 2" xfId="44207" xr:uid="{00000000-0005-0000-0000-0000B80F0000}"/>
    <cellStyle name="Currency 119 2 2 4 7" xfId="27347" xr:uid="{00000000-0005-0000-0000-0000B90F0000}"/>
    <cellStyle name="Currency 119 2 2 4 8" xfId="50775" xr:uid="{00000000-0005-0000-0000-0000BA0F0000}"/>
    <cellStyle name="Currency 119 2 2 5" xfId="5742" xr:uid="{00000000-0005-0000-0000-0000BB0F0000}"/>
    <cellStyle name="Currency 119 2 2 5 2" xfId="11358" xr:uid="{00000000-0005-0000-0000-0000BC0F0000}"/>
    <cellStyle name="Currency 119 2 2 5 2 2" xfId="33899" xr:uid="{00000000-0005-0000-0000-0000BD0F0000}"/>
    <cellStyle name="Currency 119 2 2 5 3" xfId="16988" xr:uid="{00000000-0005-0000-0000-0000BE0F0000}"/>
    <cellStyle name="Currency 119 2 2 5 3 2" xfId="39523" xr:uid="{00000000-0005-0000-0000-0000BF0F0000}"/>
    <cellStyle name="Currency 119 2 2 5 4" xfId="22617" xr:uid="{00000000-0005-0000-0000-0000C00F0000}"/>
    <cellStyle name="Currency 119 2 2 5 4 2" xfId="45143" xr:uid="{00000000-0005-0000-0000-0000C10F0000}"/>
    <cellStyle name="Currency 119 2 2 5 5" xfId="28283" xr:uid="{00000000-0005-0000-0000-0000C20F0000}"/>
    <cellStyle name="Currency 119 2 2 6" xfId="7614" xr:uid="{00000000-0005-0000-0000-0000C30F0000}"/>
    <cellStyle name="Currency 119 2 2 6 2" xfId="13230" xr:uid="{00000000-0005-0000-0000-0000C40F0000}"/>
    <cellStyle name="Currency 119 2 2 6 2 2" xfId="35771" xr:uid="{00000000-0005-0000-0000-0000C50F0000}"/>
    <cellStyle name="Currency 119 2 2 6 3" xfId="18860" xr:uid="{00000000-0005-0000-0000-0000C60F0000}"/>
    <cellStyle name="Currency 119 2 2 6 3 2" xfId="41395" xr:uid="{00000000-0005-0000-0000-0000C70F0000}"/>
    <cellStyle name="Currency 119 2 2 6 4" xfId="24489" xr:uid="{00000000-0005-0000-0000-0000C80F0000}"/>
    <cellStyle name="Currency 119 2 2 6 4 2" xfId="47015" xr:uid="{00000000-0005-0000-0000-0000C90F0000}"/>
    <cellStyle name="Currency 119 2 2 6 5" xfId="30155" xr:uid="{00000000-0005-0000-0000-0000CA0F0000}"/>
    <cellStyle name="Currency 119 2 2 7" xfId="9486" xr:uid="{00000000-0005-0000-0000-0000CB0F0000}"/>
    <cellStyle name="Currency 119 2 2 7 2" xfId="32027" xr:uid="{00000000-0005-0000-0000-0000CC0F0000}"/>
    <cellStyle name="Currency 119 2 2 8" xfId="15116" xr:uid="{00000000-0005-0000-0000-0000CD0F0000}"/>
    <cellStyle name="Currency 119 2 2 8 2" xfId="37651" xr:uid="{00000000-0005-0000-0000-0000CE0F0000}"/>
    <cellStyle name="Currency 119 2 2 9" xfId="20745" xr:uid="{00000000-0005-0000-0000-0000CF0F0000}"/>
    <cellStyle name="Currency 119 2 2 9 2" xfId="43271" xr:uid="{00000000-0005-0000-0000-0000D00F0000}"/>
    <cellStyle name="Currency 119 2 3" xfId="3792" xr:uid="{00000000-0005-0000-0000-0000D10F0000}"/>
    <cellStyle name="Currency 119 2 3 10" xfId="26333" xr:uid="{00000000-0005-0000-0000-0000D20F0000}"/>
    <cellStyle name="Currency 119 2 3 11" xfId="48824" xr:uid="{00000000-0005-0000-0000-0000D30F0000}"/>
    <cellStyle name="Currency 119 2 3 12" xfId="49761" xr:uid="{00000000-0005-0000-0000-0000D40F0000}"/>
    <cellStyle name="Currency 119 2 3 2" xfId="4026" xr:uid="{00000000-0005-0000-0000-0000D50F0000}"/>
    <cellStyle name="Currency 119 2 3 2 10" xfId="49058" xr:uid="{00000000-0005-0000-0000-0000D60F0000}"/>
    <cellStyle name="Currency 119 2 3 2 11" xfId="49995" xr:uid="{00000000-0005-0000-0000-0000D70F0000}"/>
    <cellStyle name="Currency 119 2 3 2 2" xfId="4494" xr:uid="{00000000-0005-0000-0000-0000D80F0000}"/>
    <cellStyle name="Currency 119 2 3 2 2 10" xfId="50463" xr:uid="{00000000-0005-0000-0000-0000D90F0000}"/>
    <cellStyle name="Currency 119 2 3 2 2 2" xfId="5430" xr:uid="{00000000-0005-0000-0000-0000DA0F0000}"/>
    <cellStyle name="Currency 119 2 3 2 2 2 2" xfId="7302" xr:uid="{00000000-0005-0000-0000-0000DB0F0000}"/>
    <cellStyle name="Currency 119 2 3 2 2 2 2 2" xfId="12918" xr:uid="{00000000-0005-0000-0000-0000DC0F0000}"/>
    <cellStyle name="Currency 119 2 3 2 2 2 2 2 2" xfId="35459" xr:uid="{00000000-0005-0000-0000-0000DD0F0000}"/>
    <cellStyle name="Currency 119 2 3 2 2 2 2 3" xfId="18548" xr:uid="{00000000-0005-0000-0000-0000DE0F0000}"/>
    <cellStyle name="Currency 119 2 3 2 2 2 2 3 2" xfId="41083" xr:uid="{00000000-0005-0000-0000-0000DF0F0000}"/>
    <cellStyle name="Currency 119 2 3 2 2 2 2 4" xfId="24177" xr:uid="{00000000-0005-0000-0000-0000E00F0000}"/>
    <cellStyle name="Currency 119 2 3 2 2 2 2 4 2" xfId="46703" xr:uid="{00000000-0005-0000-0000-0000E10F0000}"/>
    <cellStyle name="Currency 119 2 3 2 2 2 2 5" xfId="29843" xr:uid="{00000000-0005-0000-0000-0000E20F0000}"/>
    <cellStyle name="Currency 119 2 3 2 2 2 3" xfId="9174" xr:uid="{00000000-0005-0000-0000-0000E30F0000}"/>
    <cellStyle name="Currency 119 2 3 2 2 2 3 2" xfId="14790" xr:uid="{00000000-0005-0000-0000-0000E40F0000}"/>
    <cellStyle name="Currency 119 2 3 2 2 2 3 2 2" xfId="37331" xr:uid="{00000000-0005-0000-0000-0000E50F0000}"/>
    <cellStyle name="Currency 119 2 3 2 2 2 3 3" xfId="20420" xr:uid="{00000000-0005-0000-0000-0000E60F0000}"/>
    <cellStyle name="Currency 119 2 3 2 2 2 3 3 2" xfId="42955" xr:uid="{00000000-0005-0000-0000-0000E70F0000}"/>
    <cellStyle name="Currency 119 2 3 2 2 2 3 4" xfId="26049" xr:uid="{00000000-0005-0000-0000-0000E80F0000}"/>
    <cellStyle name="Currency 119 2 3 2 2 2 3 4 2" xfId="48575" xr:uid="{00000000-0005-0000-0000-0000E90F0000}"/>
    <cellStyle name="Currency 119 2 3 2 2 2 3 5" xfId="31715" xr:uid="{00000000-0005-0000-0000-0000EA0F0000}"/>
    <cellStyle name="Currency 119 2 3 2 2 2 4" xfId="11046" xr:uid="{00000000-0005-0000-0000-0000EB0F0000}"/>
    <cellStyle name="Currency 119 2 3 2 2 2 4 2" xfId="33587" xr:uid="{00000000-0005-0000-0000-0000EC0F0000}"/>
    <cellStyle name="Currency 119 2 3 2 2 2 5" xfId="16676" xr:uid="{00000000-0005-0000-0000-0000ED0F0000}"/>
    <cellStyle name="Currency 119 2 3 2 2 2 5 2" xfId="39211" xr:uid="{00000000-0005-0000-0000-0000EE0F0000}"/>
    <cellStyle name="Currency 119 2 3 2 2 2 6" xfId="22305" xr:uid="{00000000-0005-0000-0000-0000EF0F0000}"/>
    <cellStyle name="Currency 119 2 3 2 2 2 6 2" xfId="44831" xr:uid="{00000000-0005-0000-0000-0000F00F0000}"/>
    <cellStyle name="Currency 119 2 3 2 2 2 7" xfId="27971" xr:uid="{00000000-0005-0000-0000-0000F10F0000}"/>
    <cellStyle name="Currency 119 2 3 2 2 2 8" xfId="51399" xr:uid="{00000000-0005-0000-0000-0000F20F0000}"/>
    <cellStyle name="Currency 119 2 3 2 2 3" xfId="6366" xr:uid="{00000000-0005-0000-0000-0000F30F0000}"/>
    <cellStyle name="Currency 119 2 3 2 2 3 2" xfId="11982" xr:uid="{00000000-0005-0000-0000-0000F40F0000}"/>
    <cellStyle name="Currency 119 2 3 2 2 3 2 2" xfId="34523" xr:uid="{00000000-0005-0000-0000-0000F50F0000}"/>
    <cellStyle name="Currency 119 2 3 2 2 3 3" xfId="17612" xr:uid="{00000000-0005-0000-0000-0000F60F0000}"/>
    <cellStyle name="Currency 119 2 3 2 2 3 3 2" xfId="40147" xr:uid="{00000000-0005-0000-0000-0000F70F0000}"/>
    <cellStyle name="Currency 119 2 3 2 2 3 4" xfId="23241" xr:uid="{00000000-0005-0000-0000-0000F80F0000}"/>
    <cellStyle name="Currency 119 2 3 2 2 3 4 2" xfId="45767" xr:uid="{00000000-0005-0000-0000-0000F90F0000}"/>
    <cellStyle name="Currency 119 2 3 2 2 3 5" xfId="28907" xr:uid="{00000000-0005-0000-0000-0000FA0F0000}"/>
    <cellStyle name="Currency 119 2 3 2 2 4" xfId="8238" xr:uid="{00000000-0005-0000-0000-0000FB0F0000}"/>
    <cellStyle name="Currency 119 2 3 2 2 4 2" xfId="13854" xr:uid="{00000000-0005-0000-0000-0000FC0F0000}"/>
    <cellStyle name="Currency 119 2 3 2 2 4 2 2" xfId="36395" xr:uid="{00000000-0005-0000-0000-0000FD0F0000}"/>
    <cellStyle name="Currency 119 2 3 2 2 4 3" xfId="19484" xr:uid="{00000000-0005-0000-0000-0000FE0F0000}"/>
    <cellStyle name="Currency 119 2 3 2 2 4 3 2" xfId="42019" xr:uid="{00000000-0005-0000-0000-0000FF0F0000}"/>
    <cellStyle name="Currency 119 2 3 2 2 4 4" xfId="25113" xr:uid="{00000000-0005-0000-0000-000000100000}"/>
    <cellStyle name="Currency 119 2 3 2 2 4 4 2" xfId="47639" xr:uid="{00000000-0005-0000-0000-000001100000}"/>
    <cellStyle name="Currency 119 2 3 2 2 4 5" xfId="30779" xr:uid="{00000000-0005-0000-0000-000002100000}"/>
    <cellStyle name="Currency 119 2 3 2 2 5" xfId="10110" xr:uid="{00000000-0005-0000-0000-000003100000}"/>
    <cellStyle name="Currency 119 2 3 2 2 5 2" xfId="32651" xr:uid="{00000000-0005-0000-0000-000004100000}"/>
    <cellStyle name="Currency 119 2 3 2 2 6" xfId="15740" xr:uid="{00000000-0005-0000-0000-000005100000}"/>
    <cellStyle name="Currency 119 2 3 2 2 6 2" xfId="38275" xr:uid="{00000000-0005-0000-0000-000006100000}"/>
    <cellStyle name="Currency 119 2 3 2 2 7" xfId="21369" xr:uid="{00000000-0005-0000-0000-000007100000}"/>
    <cellStyle name="Currency 119 2 3 2 2 7 2" xfId="43895" xr:uid="{00000000-0005-0000-0000-000008100000}"/>
    <cellStyle name="Currency 119 2 3 2 2 8" xfId="27035" xr:uid="{00000000-0005-0000-0000-000009100000}"/>
    <cellStyle name="Currency 119 2 3 2 2 9" xfId="49526" xr:uid="{00000000-0005-0000-0000-00000A100000}"/>
    <cellStyle name="Currency 119 2 3 2 3" xfId="4962" xr:uid="{00000000-0005-0000-0000-00000B100000}"/>
    <cellStyle name="Currency 119 2 3 2 3 2" xfId="6834" xr:uid="{00000000-0005-0000-0000-00000C100000}"/>
    <cellStyle name="Currency 119 2 3 2 3 2 2" xfId="12450" xr:uid="{00000000-0005-0000-0000-00000D100000}"/>
    <cellStyle name="Currency 119 2 3 2 3 2 2 2" xfId="34991" xr:uid="{00000000-0005-0000-0000-00000E100000}"/>
    <cellStyle name="Currency 119 2 3 2 3 2 3" xfId="18080" xr:uid="{00000000-0005-0000-0000-00000F100000}"/>
    <cellStyle name="Currency 119 2 3 2 3 2 3 2" xfId="40615" xr:uid="{00000000-0005-0000-0000-000010100000}"/>
    <cellStyle name="Currency 119 2 3 2 3 2 4" xfId="23709" xr:uid="{00000000-0005-0000-0000-000011100000}"/>
    <cellStyle name="Currency 119 2 3 2 3 2 4 2" xfId="46235" xr:uid="{00000000-0005-0000-0000-000012100000}"/>
    <cellStyle name="Currency 119 2 3 2 3 2 5" xfId="29375" xr:uid="{00000000-0005-0000-0000-000013100000}"/>
    <cellStyle name="Currency 119 2 3 2 3 3" xfId="8706" xr:uid="{00000000-0005-0000-0000-000014100000}"/>
    <cellStyle name="Currency 119 2 3 2 3 3 2" xfId="14322" xr:uid="{00000000-0005-0000-0000-000015100000}"/>
    <cellStyle name="Currency 119 2 3 2 3 3 2 2" xfId="36863" xr:uid="{00000000-0005-0000-0000-000016100000}"/>
    <cellStyle name="Currency 119 2 3 2 3 3 3" xfId="19952" xr:uid="{00000000-0005-0000-0000-000017100000}"/>
    <cellStyle name="Currency 119 2 3 2 3 3 3 2" xfId="42487" xr:uid="{00000000-0005-0000-0000-000018100000}"/>
    <cellStyle name="Currency 119 2 3 2 3 3 4" xfId="25581" xr:uid="{00000000-0005-0000-0000-000019100000}"/>
    <cellStyle name="Currency 119 2 3 2 3 3 4 2" xfId="48107" xr:uid="{00000000-0005-0000-0000-00001A100000}"/>
    <cellStyle name="Currency 119 2 3 2 3 3 5" xfId="31247" xr:uid="{00000000-0005-0000-0000-00001B100000}"/>
    <cellStyle name="Currency 119 2 3 2 3 4" xfId="10578" xr:uid="{00000000-0005-0000-0000-00001C100000}"/>
    <cellStyle name="Currency 119 2 3 2 3 4 2" xfId="33119" xr:uid="{00000000-0005-0000-0000-00001D100000}"/>
    <cellStyle name="Currency 119 2 3 2 3 5" xfId="16208" xr:uid="{00000000-0005-0000-0000-00001E100000}"/>
    <cellStyle name="Currency 119 2 3 2 3 5 2" xfId="38743" xr:uid="{00000000-0005-0000-0000-00001F100000}"/>
    <cellStyle name="Currency 119 2 3 2 3 6" xfId="21837" xr:uid="{00000000-0005-0000-0000-000020100000}"/>
    <cellStyle name="Currency 119 2 3 2 3 6 2" xfId="44363" xr:uid="{00000000-0005-0000-0000-000021100000}"/>
    <cellStyle name="Currency 119 2 3 2 3 7" xfId="27503" xr:uid="{00000000-0005-0000-0000-000022100000}"/>
    <cellStyle name="Currency 119 2 3 2 3 8" xfId="50931" xr:uid="{00000000-0005-0000-0000-000023100000}"/>
    <cellStyle name="Currency 119 2 3 2 4" xfId="5898" xr:uid="{00000000-0005-0000-0000-000024100000}"/>
    <cellStyle name="Currency 119 2 3 2 4 2" xfId="11514" xr:uid="{00000000-0005-0000-0000-000025100000}"/>
    <cellStyle name="Currency 119 2 3 2 4 2 2" xfId="34055" xr:uid="{00000000-0005-0000-0000-000026100000}"/>
    <cellStyle name="Currency 119 2 3 2 4 3" xfId="17144" xr:uid="{00000000-0005-0000-0000-000027100000}"/>
    <cellStyle name="Currency 119 2 3 2 4 3 2" xfId="39679" xr:uid="{00000000-0005-0000-0000-000028100000}"/>
    <cellStyle name="Currency 119 2 3 2 4 4" xfId="22773" xr:uid="{00000000-0005-0000-0000-000029100000}"/>
    <cellStyle name="Currency 119 2 3 2 4 4 2" xfId="45299" xr:uid="{00000000-0005-0000-0000-00002A100000}"/>
    <cellStyle name="Currency 119 2 3 2 4 5" xfId="28439" xr:uid="{00000000-0005-0000-0000-00002B100000}"/>
    <cellStyle name="Currency 119 2 3 2 5" xfId="7770" xr:uid="{00000000-0005-0000-0000-00002C100000}"/>
    <cellStyle name="Currency 119 2 3 2 5 2" xfId="13386" xr:uid="{00000000-0005-0000-0000-00002D100000}"/>
    <cellStyle name="Currency 119 2 3 2 5 2 2" xfId="35927" xr:uid="{00000000-0005-0000-0000-00002E100000}"/>
    <cellStyle name="Currency 119 2 3 2 5 3" xfId="19016" xr:uid="{00000000-0005-0000-0000-00002F100000}"/>
    <cellStyle name="Currency 119 2 3 2 5 3 2" xfId="41551" xr:uid="{00000000-0005-0000-0000-000030100000}"/>
    <cellStyle name="Currency 119 2 3 2 5 4" xfId="24645" xr:uid="{00000000-0005-0000-0000-000031100000}"/>
    <cellStyle name="Currency 119 2 3 2 5 4 2" xfId="47171" xr:uid="{00000000-0005-0000-0000-000032100000}"/>
    <cellStyle name="Currency 119 2 3 2 5 5" xfId="30311" xr:uid="{00000000-0005-0000-0000-000033100000}"/>
    <cellStyle name="Currency 119 2 3 2 6" xfId="9642" xr:uid="{00000000-0005-0000-0000-000034100000}"/>
    <cellStyle name="Currency 119 2 3 2 6 2" xfId="32183" xr:uid="{00000000-0005-0000-0000-000035100000}"/>
    <cellStyle name="Currency 119 2 3 2 7" xfId="15272" xr:uid="{00000000-0005-0000-0000-000036100000}"/>
    <cellStyle name="Currency 119 2 3 2 7 2" xfId="37807" xr:uid="{00000000-0005-0000-0000-000037100000}"/>
    <cellStyle name="Currency 119 2 3 2 8" xfId="20901" xr:uid="{00000000-0005-0000-0000-000038100000}"/>
    <cellStyle name="Currency 119 2 3 2 8 2" xfId="43427" xr:uid="{00000000-0005-0000-0000-000039100000}"/>
    <cellStyle name="Currency 119 2 3 2 9" xfId="26567" xr:uid="{00000000-0005-0000-0000-00003A100000}"/>
    <cellStyle name="Currency 119 2 3 3" xfId="4260" xr:uid="{00000000-0005-0000-0000-00003B100000}"/>
    <cellStyle name="Currency 119 2 3 3 10" xfId="50229" xr:uid="{00000000-0005-0000-0000-00003C100000}"/>
    <cellStyle name="Currency 119 2 3 3 2" xfId="5196" xr:uid="{00000000-0005-0000-0000-00003D100000}"/>
    <cellStyle name="Currency 119 2 3 3 2 2" xfId="7068" xr:uid="{00000000-0005-0000-0000-00003E100000}"/>
    <cellStyle name="Currency 119 2 3 3 2 2 2" xfId="12684" xr:uid="{00000000-0005-0000-0000-00003F100000}"/>
    <cellStyle name="Currency 119 2 3 3 2 2 2 2" xfId="35225" xr:uid="{00000000-0005-0000-0000-000040100000}"/>
    <cellStyle name="Currency 119 2 3 3 2 2 3" xfId="18314" xr:uid="{00000000-0005-0000-0000-000041100000}"/>
    <cellStyle name="Currency 119 2 3 3 2 2 3 2" xfId="40849" xr:uid="{00000000-0005-0000-0000-000042100000}"/>
    <cellStyle name="Currency 119 2 3 3 2 2 4" xfId="23943" xr:uid="{00000000-0005-0000-0000-000043100000}"/>
    <cellStyle name="Currency 119 2 3 3 2 2 4 2" xfId="46469" xr:uid="{00000000-0005-0000-0000-000044100000}"/>
    <cellStyle name="Currency 119 2 3 3 2 2 5" xfId="29609" xr:uid="{00000000-0005-0000-0000-000045100000}"/>
    <cellStyle name="Currency 119 2 3 3 2 3" xfId="8940" xr:uid="{00000000-0005-0000-0000-000046100000}"/>
    <cellStyle name="Currency 119 2 3 3 2 3 2" xfId="14556" xr:uid="{00000000-0005-0000-0000-000047100000}"/>
    <cellStyle name="Currency 119 2 3 3 2 3 2 2" xfId="37097" xr:uid="{00000000-0005-0000-0000-000048100000}"/>
    <cellStyle name="Currency 119 2 3 3 2 3 3" xfId="20186" xr:uid="{00000000-0005-0000-0000-000049100000}"/>
    <cellStyle name="Currency 119 2 3 3 2 3 3 2" xfId="42721" xr:uid="{00000000-0005-0000-0000-00004A100000}"/>
    <cellStyle name="Currency 119 2 3 3 2 3 4" xfId="25815" xr:uid="{00000000-0005-0000-0000-00004B100000}"/>
    <cellStyle name="Currency 119 2 3 3 2 3 4 2" xfId="48341" xr:uid="{00000000-0005-0000-0000-00004C100000}"/>
    <cellStyle name="Currency 119 2 3 3 2 3 5" xfId="31481" xr:uid="{00000000-0005-0000-0000-00004D100000}"/>
    <cellStyle name="Currency 119 2 3 3 2 4" xfId="10812" xr:uid="{00000000-0005-0000-0000-00004E100000}"/>
    <cellStyle name="Currency 119 2 3 3 2 4 2" xfId="33353" xr:uid="{00000000-0005-0000-0000-00004F100000}"/>
    <cellStyle name="Currency 119 2 3 3 2 5" xfId="16442" xr:uid="{00000000-0005-0000-0000-000050100000}"/>
    <cellStyle name="Currency 119 2 3 3 2 5 2" xfId="38977" xr:uid="{00000000-0005-0000-0000-000051100000}"/>
    <cellStyle name="Currency 119 2 3 3 2 6" xfId="22071" xr:uid="{00000000-0005-0000-0000-000052100000}"/>
    <cellStyle name="Currency 119 2 3 3 2 6 2" xfId="44597" xr:uid="{00000000-0005-0000-0000-000053100000}"/>
    <cellStyle name="Currency 119 2 3 3 2 7" xfId="27737" xr:uid="{00000000-0005-0000-0000-000054100000}"/>
    <cellStyle name="Currency 119 2 3 3 2 8" xfId="51165" xr:uid="{00000000-0005-0000-0000-000055100000}"/>
    <cellStyle name="Currency 119 2 3 3 3" xfId="6132" xr:uid="{00000000-0005-0000-0000-000056100000}"/>
    <cellStyle name="Currency 119 2 3 3 3 2" xfId="11748" xr:uid="{00000000-0005-0000-0000-000057100000}"/>
    <cellStyle name="Currency 119 2 3 3 3 2 2" xfId="34289" xr:uid="{00000000-0005-0000-0000-000058100000}"/>
    <cellStyle name="Currency 119 2 3 3 3 3" xfId="17378" xr:uid="{00000000-0005-0000-0000-000059100000}"/>
    <cellStyle name="Currency 119 2 3 3 3 3 2" xfId="39913" xr:uid="{00000000-0005-0000-0000-00005A100000}"/>
    <cellStyle name="Currency 119 2 3 3 3 4" xfId="23007" xr:uid="{00000000-0005-0000-0000-00005B100000}"/>
    <cellStyle name="Currency 119 2 3 3 3 4 2" xfId="45533" xr:uid="{00000000-0005-0000-0000-00005C100000}"/>
    <cellStyle name="Currency 119 2 3 3 3 5" xfId="28673" xr:uid="{00000000-0005-0000-0000-00005D100000}"/>
    <cellStyle name="Currency 119 2 3 3 4" xfId="8004" xr:uid="{00000000-0005-0000-0000-00005E100000}"/>
    <cellStyle name="Currency 119 2 3 3 4 2" xfId="13620" xr:uid="{00000000-0005-0000-0000-00005F100000}"/>
    <cellStyle name="Currency 119 2 3 3 4 2 2" xfId="36161" xr:uid="{00000000-0005-0000-0000-000060100000}"/>
    <cellStyle name="Currency 119 2 3 3 4 3" xfId="19250" xr:uid="{00000000-0005-0000-0000-000061100000}"/>
    <cellStyle name="Currency 119 2 3 3 4 3 2" xfId="41785" xr:uid="{00000000-0005-0000-0000-000062100000}"/>
    <cellStyle name="Currency 119 2 3 3 4 4" xfId="24879" xr:uid="{00000000-0005-0000-0000-000063100000}"/>
    <cellStyle name="Currency 119 2 3 3 4 4 2" xfId="47405" xr:uid="{00000000-0005-0000-0000-000064100000}"/>
    <cellStyle name="Currency 119 2 3 3 4 5" xfId="30545" xr:uid="{00000000-0005-0000-0000-000065100000}"/>
    <cellStyle name="Currency 119 2 3 3 5" xfId="9876" xr:uid="{00000000-0005-0000-0000-000066100000}"/>
    <cellStyle name="Currency 119 2 3 3 5 2" xfId="32417" xr:uid="{00000000-0005-0000-0000-000067100000}"/>
    <cellStyle name="Currency 119 2 3 3 6" xfId="15506" xr:uid="{00000000-0005-0000-0000-000068100000}"/>
    <cellStyle name="Currency 119 2 3 3 6 2" xfId="38041" xr:uid="{00000000-0005-0000-0000-000069100000}"/>
    <cellStyle name="Currency 119 2 3 3 7" xfId="21135" xr:uid="{00000000-0005-0000-0000-00006A100000}"/>
    <cellStyle name="Currency 119 2 3 3 7 2" xfId="43661" xr:uid="{00000000-0005-0000-0000-00006B100000}"/>
    <cellStyle name="Currency 119 2 3 3 8" xfId="26801" xr:uid="{00000000-0005-0000-0000-00006C100000}"/>
    <cellStyle name="Currency 119 2 3 3 9" xfId="49292" xr:uid="{00000000-0005-0000-0000-00006D100000}"/>
    <cellStyle name="Currency 119 2 3 4" xfId="4728" xr:uid="{00000000-0005-0000-0000-00006E100000}"/>
    <cellStyle name="Currency 119 2 3 4 2" xfId="6600" xr:uid="{00000000-0005-0000-0000-00006F100000}"/>
    <cellStyle name="Currency 119 2 3 4 2 2" xfId="12216" xr:uid="{00000000-0005-0000-0000-000070100000}"/>
    <cellStyle name="Currency 119 2 3 4 2 2 2" xfId="34757" xr:uid="{00000000-0005-0000-0000-000071100000}"/>
    <cellStyle name="Currency 119 2 3 4 2 3" xfId="17846" xr:uid="{00000000-0005-0000-0000-000072100000}"/>
    <cellStyle name="Currency 119 2 3 4 2 3 2" xfId="40381" xr:uid="{00000000-0005-0000-0000-000073100000}"/>
    <cellStyle name="Currency 119 2 3 4 2 4" xfId="23475" xr:uid="{00000000-0005-0000-0000-000074100000}"/>
    <cellStyle name="Currency 119 2 3 4 2 4 2" xfId="46001" xr:uid="{00000000-0005-0000-0000-000075100000}"/>
    <cellStyle name="Currency 119 2 3 4 2 5" xfId="29141" xr:uid="{00000000-0005-0000-0000-000076100000}"/>
    <cellStyle name="Currency 119 2 3 4 3" xfId="8472" xr:uid="{00000000-0005-0000-0000-000077100000}"/>
    <cellStyle name="Currency 119 2 3 4 3 2" xfId="14088" xr:uid="{00000000-0005-0000-0000-000078100000}"/>
    <cellStyle name="Currency 119 2 3 4 3 2 2" xfId="36629" xr:uid="{00000000-0005-0000-0000-000079100000}"/>
    <cellStyle name="Currency 119 2 3 4 3 3" xfId="19718" xr:uid="{00000000-0005-0000-0000-00007A100000}"/>
    <cellStyle name="Currency 119 2 3 4 3 3 2" xfId="42253" xr:uid="{00000000-0005-0000-0000-00007B100000}"/>
    <cellStyle name="Currency 119 2 3 4 3 4" xfId="25347" xr:uid="{00000000-0005-0000-0000-00007C100000}"/>
    <cellStyle name="Currency 119 2 3 4 3 4 2" xfId="47873" xr:uid="{00000000-0005-0000-0000-00007D100000}"/>
    <cellStyle name="Currency 119 2 3 4 3 5" xfId="31013" xr:uid="{00000000-0005-0000-0000-00007E100000}"/>
    <cellStyle name="Currency 119 2 3 4 4" xfId="10344" xr:uid="{00000000-0005-0000-0000-00007F100000}"/>
    <cellStyle name="Currency 119 2 3 4 4 2" xfId="32885" xr:uid="{00000000-0005-0000-0000-000080100000}"/>
    <cellStyle name="Currency 119 2 3 4 5" xfId="15974" xr:uid="{00000000-0005-0000-0000-000081100000}"/>
    <cellStyle name="Currency 119 2 3 4 5 2" xfId="38509" xr:uid="{00000000-0005-0000-0000-000082100000}"/>
    <cellStyle name="Currency 119 2 3 4 6" xfId="21603" xr:uid="{00000000-0005-0000-0000-000083100000}"/>
    <cellStyle name="Currency 119 2 3 4 6 2" xfId="44129" xr:uid="{00000000-0005-0000-0000-000084100000}"/>
    <cellStyle name="Currency 119 2 3 4 7" xfId="27269" xr:uid="{00000000-0005-0000-0000-000085100000}"/>
    <cellStyle name="Currency 119 2 3 4 8" xfId="50697" xr:uid="{00000000-0005-0000-0000-000086100000}"/>
    <cellStyle name="Currency 119 2 3 5" xfId="5664" xr:uid="{00000000-0005-0000-0000-000087100000}"/>
    <cellStyle name="Currency 119 2 3 5 2" xfId="11280" xr:uid="{00000000-0005-0000-0000-000088100000}"/>
    <cellStyle name="Currency 119 2 3 5 2 2" xfId="33821" xr:uid="{00000000-0005-0000-0000-000089100000}"/>
    <cellStyle name="Currency 119 2 3 5 3" xfId="16910" xr:uid="{00000000-0005-0000-0000-00008A100000}"/>
    <cellStyle name="Currency 119 2 3 5 3 2" xfId="39445" xr:uid="{00000000-0005-0000-0000-00008B100000}"/>
    <cellStyle name="Currency 119 2 3 5 4" xfId="22539" xr:uid="{00000000-0005-0000-0000-00008C100000}"/>
    <cellStyle name="Currency 119 2 3 5 4 2" xfId="45065" xr:uid="{00000000-0005-0000-0000-00008D100000}"/>
    <cellStyle name="Currency 119 2 3 5 5" xfId="28205" xr:uid="{00000000-0005-0000-0000-00008E100000}"/>
    <cellStyle name="Currency 119 2 3 6" xfId="7536" xr:uid="{00000000-0005-0000-0000-00008F100000}"/>
    <cellStyle name="Currency 119 2 3 6 2" xfId="13152" xr:uid="{00000000-0005-0000-0000-000090100000}"/>
    <cellStyle name="Currency 119 2 3 6 2 2" xfId="35693" xr:uid="{00000000-0005-0000-0000-000091100000}"/>
    <cellStyle name="Currency 119 2 3 6 3" xfId="18782" xr:uid="{00000000-0005-0000-0000-000092100000}"/>
    <cellStyle name="Currency 119 2 3 6 3 2" xfId="41317" xr:uid="{00000000-0005-0000-0000-000093100000}"/>
    <cellStyle name="Currency 119 2 3 6 4" xfId="24411" xr:uid="{00000000-0005-0000-0000-000094100000}"/>
    <cellStyle name="Currency 119 2 3 6 4 2" xfId="46937" xr:uid="{00000000-0005-0000-0000-000095100000}"/>
    <cellStyle name="Currency 119 2 3 6 5" xfId="30077" xr:uid="{00000000-0005-0000-0000-000096100000}"/>
    <cellStyle name="Currency 119 2 3 7" xfId="9408" xr:uid="{00000000-0005-0000-0000-000097100000}"/>
    <cellStyle name="Currency 119 2 3 7 2" xfId="31949" xr:uid="{00000000-0005-0000-0000-000098100000}"/>
    <cellStyle name="Currency 119 2 3 8" xfId="15038" xr:uid="{00000000-0005-0000-0000-000099100000}"/>
    <cellStyle name="Currency 119 2 3 8 2" xfId="37573" xr:uid="{00000000-0005-0000-0000-00009A100000}"/>
    <cellStyle name="Currency 119 2 3 9" xfId="20667" xr:uid="{00000000-0005-0000-0000-00009B100000}"/>
    <cellStyle name="Currency 119 2 3 9 2" xfId="43193" xr:uid="{00000000-0005-0000-0000-00009C100000}"/>
    <cellStyle name="Currency 119 2 4" xfId="3948" xr:uid="{00000000-0005-0000-0000-00009D100000}"/>
    <cellStyle name="Currency 119 2 4 10" xfId="48980" xr:uid="{00000000-0005-0000-0000-00009E100000}"/>
    <cellStyle name="Currency 119 2 4 11" xfId="49917" xr:uid="{00000000-0005-0000-0000-00009F100000}"/>
    <cellStyle name="Currency 119 2 4 2" xfId="4416" xr:uid="{00000000-0005-0000-0000-0000A0100000}"/>
    <cellStyle name="Currency 119 2 4 2 10" xfId="50385" xr:uid="{00000000-0005-0000-0000-0000A1100000}"/>
    <cellStyle name="Currency 119 2 4 2 2" xfId="5352" xr:uid="{00000000-0005-0000-0000-0000A2100000}"/>
    <cellStyle name="Currency 119 2 4 2 2 2" xfId="7224" xr:uid="{00000000-0005-0000-0000-0000A3100000}"/>
    <cellStyle name="Currency 119 2 4 2 2 2 2" xfId="12840" xr:uid="{00000000-0005-0000-0000-0000A4100000}"/>
    <cellStyle name="Currency 119 2 4 2 2 2 2 2" xfId="35381" xr:uid="{00000000-0005-0000-0000-0000A5100000}"/>
    <cellStyle name="Currency 119 2 4 2 2 2 3" xfId="18470" xr:uid="{00000000-0005-0000-0000-0000A6100000}"/>
    <cellStyle name="Currency 119 2 4 2 2 2 3 2" xfId="41005" xr:uid="{00000000-0005-0000-0000-0000A7100000}"/>
    <cellStyle name="Currency 119 2 4 2 2 2 4" xfId="24099" xr:uid="{00000000-0005-0000-0000-0000A8100000}"/>
    <cellStyle name="Currency 119 2 4 2 2 2 4 2" xfId="46625" xr:uid="{00000000-0005-0000-0000-0000A9100000}"/>
    <cellStyle name="Currency 119 2 4 2 2 2 5" xfId="29765" xr:uid="{00000000-0005-0000-0000-0000AA100000}"/>
    <cellStyle name="Currency 119 2 4 2 2 3" xfId="9096" xr:uid="{00000000-0005-0000-0000-0000AB100000}"/>
    <cellStyle name="Currency 119 2 4 2 2 3 2" xfId="14712" xr:uid="{00000000-0005-0000-0000-0000AC100000}"/>
    <cellStyle name="Currency 119 2 4 2 2 3 2 2" xfId="37253" xr:uid="{00000000-0005-0000-0000-0000AD100000}"/>
    <cellStyle name="Currency 119 2 4 2 2 3 3" xfId="20342" xr:uid="{00000000-0005-0000-0000-0000AE100000}"/>
    <cellStyle name="Currency 119 2 4 2 2 3 3 2" xfId="42877" xr:uid="{00000000-0005-0000-0000-0000AF100000}"/>
    <cellStyle name="Currency 119 2 4 2 2 3 4" xfId="25971" xr:uid="{00000000-0005-0000-0000-0000B0100000}"/>
    <cellStyle name="Currency 119 2 4 2 2 3 4 2" xfId="48497" xr:uid="{00000000-0005-0000-0000-0000B1100000}"/>
    <cellStyle name="Currency 119 2 4 2 2 3 5" xfId="31637" xr:uid="{00000000-0005-0000-0000-0000B2100000}"/>
    <cellStyle name="Currency 119 2 4 2 2 4" xfId="10968" xr:uid="{00000000-0005-0000-0000-0000B3100000}"/>
    <cellStyle name="Currency 119 2 4 2 2 4 2" xfId="33509" xr:uid="{00000000-0005-0000-0000-0000B4100000}"/>
    <cellStyle name="Currency 119 2 4 2 2 5" xfId="16598" xr:uid="{00000000-0005-0000-0000-0000B5100000}"/>
    <cellStyle name="Currency 119 2 4 2 2 5 2" xfId="39133" xr:uid="{00000000-0005-0000-0000-0000B6100000}"/>
    <cellStyle name="Currency 119 2 4 2 2 6" xfId="22227" xr:uid="{00000000-0005-0000-0000-0000B7100000}"/>
    <cellStyle name="Currency 119 2 4 2 2 6 2" xfId="44753" xr:uid="{00000000-0005-0000-0000-0000B8100000}"/>
    <cellStyle name="Currency 119 2 4 2 2 7" xfId="27893" xr:uid="{00000000-0005-0000-0000-0000B9100000}"/>
    <cellStyle name="Currency 119 2 4 2 2 8" xfId="51321" xr:uid="{00000000-0005-0000-0000-0000BA100000}"/>
    <cellStyle name="Currency 119 2 4 2 3" xfId="6288" xr:uid="{00000000-0005-0000-0000-0000BB100000}"/>
    <cellStyle name="Currency 119 2 4 2 3 2" xfId="11904" xr:uid="{00000000-0005-0000-0000-0000BC100000}"/>
    <cellStyle name="Currency 119 2 4 2 3 2 2" xfId="34445" xr:uid="{00000000-0005-0000-0000-0000BD100000}"/>
    <cellStyle name="Currency 119 2 4 2 3 3" xfId="17534" xr:uid="{00000000-0005-0000-0000-0000BE100000}"/>
    <cellStyle name="Currency 119 2 4 2 3 3 2" xfId="40069" xr:uid="{00000000-0005-0000-0000-0000BF100000}"/>
    <cellStyle name="Currency 119 2 4 2 3 4" xfId="23163" xr:uid="{00000000-0005-0000-0000-0000C0100000}"/>
    <cellStyle name="Currency 119 2 4 2 3 4 2" xfId="45689" xr:uid="{00000000-0005-0000-0000-0000C1100000}"/>
    <cellStyle name="Currency 119 2 4 2 3 5" xfId="28829" xr:uid="{00000000-0005-0000-0000-0000C2100000}"/>
    <cellStyle name="Currency 119 2 4 2 4" xfId="8160" xr:uid="{00000000-0005-0000-0000-0000C3100000}"/>
    <cellStyle name="Currency 119 2 4 2 4 2" xfId="13776" xr:uid="{00000000-0005-0000-0000-0000C4100000}"/>
    <cellStyle name="Currency 119 2 4 2 4 2 2" xfId="36317" xr:uid="{00000000-0005-0000-0000-0000C5100000}"/>
    <cellStyle name="Currency 119 2 4 2 4 3" xfId="19406" xr:uid="{00000000-0005-0000-0000-0000C6100000}"/>
    <cellStyle name="Currency 119 2 4 2 4 3 2" xfId="41941" xr:uid="{00000000-0005-0000-0000-0000C7100000}"/>
    <cellStyle name="Currency 119 2 4 2 4 4" xfId="25035" xr:uid="{00000000-0005-0000-0000-0000C8100000}"/>
    <cellStyle name="Currency 119 2 4 2 4 4 2" xfId="47561" xr:uid="{00000000-0005-0000-0000-0000C9100000}"/>
    <cellStyle name="Currency 119 2 4 2 4 5" xfId="30701" xr:uid="{00000000-0005-0000-0000-0000CA100000}"/>
    <cellStyle name="Currency 119 2 4 2 5" xfId="10032" xr:uid="{00000000-0005-0000-0000-0000CB100000}"/>
    <cellStyle name="Currency 119 2 4 2 5 2" xfId="32573" xr:uid="{00000000-0005-0000-0000-0000CC100000}"/>
    <cellStyle name="Currency 119 2 4 2 6" xfId="15662" xr:uid="{00000000-0005-0000-0000-0000CD100000}"/>
    <cellStyle name="Currency 119 2 4 2 6 2" xfId="38197" xr:uid="{00000000-0005-0000-0000-0000CE100000}"/>
    <cellStyle name="Currency 119 2 4 2 7" xfId="21291" xr:uid="{00000000-0005-0000-0000-0000CF100000}"/>
    <cellStyle name="Currency 119 2 4 2 7 2" xfId="43817" xr:uid="{00000000-0005-0000-0000-0000D0100000}"/>
    <cellStyle name="Currency 119 2 4 2 8" xfId="26957" xr:uid="{00000000-0005-0000-0000-0000D1100000}"/>
    <cellStyle name="Currency 119 2 4 2 9" xfId="49448" xr:uid="{00000000-0005-0000-0000-0000D2100000}"/>
    <cellStyle name="Currency 119 2 4 3" xfId="4884" xr:uid="{00000000-0005-0000-0000-0000D3100000}"/>
    <cellStyle name="Currency 119 2 4 3 2" xfId="6756" xr:uid="{00000000-0005-0000-0000-0000D4100000}"/>
    <cellStyle name="Currency 119 2 4 3 2 2" xfId="12372" xr:uid="{00000000-0005-0000-0000-0000D5100000}"/>
    <cellStyle name="Currency 119 2 4 3 2 2 2" xfId="34913" xr:uid="{00000000-0005-0000-0000-0000D6100000}"/>
    <cellStyle name="Currency 119 2 4 3 2 3" xfId="18002" xr:uid="{00000000-0005-0000-0000-0000D7100000}"/>
    <cellStyle name="Currency 119 2 4 3 2 3 2" xfId="40537" xr:uid="{00000000-0005-0000-0000-0000D8100000}"/>
    <cellStyle name="Currency 119 2 4 3 2 4" xfId="23631" xr:uid="{00000000-0005-0000-0000-0000D9100000}"/>
    <cellStyle name="Currency 119 2 4 3 2 4 2" xfId="46157" xr:uid="{00000000-0005-0000-0000-0000DA100000}"/>
    <cellStyle name="Currency 119 2 4 3 2 5" xfId="29297" xr:uid="{00000000-0005-0000-0000-0000DB100000}"/>
    <cellStyle name="Currency 119 2 4 3 3" xfId="8628" xr:uid="{00000000-0005-0000-0000-0000DC100000}"/>
    <cellStyle name="Currency 119 2 4 3 3 2" xfId="14244" xr:uid="{00000000-0005-0000-0000-0000DD100000}"/>
    <cellStyle name="Currency 119 2 4 3 3 2 2" xfId="36785" xr:uid="{00000000-0005-0000-0000-0000DE100000}"/>
    <cellStyle name="Currency 119 2 4 3 3 3" xfId="19874" xr:uid="{00000000-0005-0000-0000-0000DF100000}"/>
    <cellStyle name="Currency 119 2 4 3 3 3 2" xfId="42409" xr:uid="{00000000-0005-0000-0000-0000E0100000}"/>
    <cellStyle name="Currency 119 2 4 3 3 4" xfId="25503" xr:uid="{00000000-0005-0000-0000-0000E1100000}"/>
    <cellStyle name="Currency 119 2 4 3 3 4 2" xfId="48029" xr:uid="{00000000-0005-0000-0000-0000E2100000}"/>
    <cellStyle name="Currency 119 2 4 3 3 5" xfId="31169" xr:uid="{00000000-0005-0000-0000-0000E3100000}"/>
    <cellStyle name="Currency 119 2 4 3 4" xfId="10500" xr:uid="{00000000-0005-0000-0000-0000E4100000}"/>
    <cellStyle name="Currency 119 2 4 3 4 2" xfId="33041" xr:uid="{00000000-0005-0000-0000-0000E5100000}"/>
    <cellStyle name="Currency 119 2 4 3 5" xfId="16130" xr:uid="{00000000-0005-0000-0000-0000E6100000}"/>
    <cellStyle name="Currency 119 2 4 3 5 2" xfId="38665" xr:uid="{00000000-0005-0000-0000-0000E7100000}"/>
    <cellStyle name="Currency 119 2 4 3 6" xfId="21759" xr:uid="{00000000-0005-0000-0000-0000E8100000}"/>
    <cellStyle name="Currency 119 2 4 3 6 2" xfId="44285" xr:uid="{00000000-0005-0000-0000-0000E9100000}"/>
    <cellStyle name="Currency 119 2 4 3 7" xfId="27425" xr:uid="{00000000-0005-0000-0000-0000EA100000}"/>
    <cellStyle name="Currency 119 2 4 3 8" xfId="50853" xr:uid="{00000000-0005-0000-0000-0000EB100000}"/>
    <cellStyle name="Currency 119 2 4 4" xfId="5820" xr:uid="{00000000-0005-0000-0000-0000EC100000}"/>
    <cellStyle name="Currency 119 2 4 4 2" xfId="11436" xr:uid="{00000000-0005-0000-0000-0000ED100000}"/>
    <cellStyle name="Currency 119 2 4 4 2 2" xfId="33977" xr:uid="{00000000-0005-0000-0000-0000EE100000}"/>
    <cellStyle name="Currency 119 2 4 4 3" xfId="17066" xr:uid="{00000000-0005-0000-0000-0000EF100000}"/>
    <cellStyle name="Currency 119 2 4 4 3 2" xfId="39601" xr:uid="{00000000-0005-0000-0000-0000F0100000}"/>
    <cellStyle name="Currency 119 2 4 4 4" xfId="22695" xr:uid="{00000000-0005-0000-0000-0000F1100000}"/>
    <cellStyle name="Currency 119 2 4 4 4 2" xfId="45221" xr:uid="{00000000-0005-0000-0000-0000F2100000}"/>
    <cellStyle name="Currency 119 2 4 4 5" xfId="28361" xr:uid="{00000000-0005-0000-0000-0000F3100000}"/>
    <cellStyle name="Currency 119 2 4 5" xfId="7692" xr:uid="{00000000-0005-0000-0000-0000F4100000}"/>
    <cellStyle name="Currency 119 2 4 5 2" xfId="13308" xr:uid="{00000000-0005-0000-0000-0000F5100000}"/>
    <cellStyle name="Currency 119 2 4 5 2 2" xfId="35849" xr:uid="{00000000-0005-0000-0000-0000F6100000}"/>
    <cellStyle name="Currency 119 2 4 5 3" xfId="18938" xr:uid="{00000000-0005-0000-0000-0000F7100000}"/>
    <cellStyle name="Currency 119 2 4 5 3 2" xfId="41473" xr:uid="{00000000-0005-0000-0000-0000F8100000}"/>
    <cellStyle name="Currency 119 2 4 5 4" xfId="24567" xr:uid="{00000000-0005-0000-0000-0000F9100000}"/>
    <cellStyle name="Currency 119 2 4 5 4 2" xfId="47093" xr:uid="{00000000-0005-0000-0000-0000FA100000}"/>
    <cellStyle name="Currency 119 2 4 5 5" xfId="30233" xr:uid="{00000000-0005-0000-0000-0000FB100000}"/>
    <cellStyle name="Currency 119 2 4 6" xfId="9564" xr:uid="{00000000-0005-0000-0000-0000FC100000}"/>
    <cellStyle name="Currency 119 2 4 6 2" xfId="32105" xr:uid="{00000000-0005-0000-0000-0000FD100000}"/>
    <cellStyle name="Currency 119 2 4 7" xfId="15194" xr:uid="{00000000-0005-0000-0000-0000FE100000}"/>
    <cellStyle name="Currency 119 2 4 7 2" xfId="37729" xr:uid="{00000000-0005-0000-0000-0000FF100000}"/>
    <cellStyle name="Currency 119 2 4 8" xfId="20823" xr:uid="{00000000-0005-0000-0000-000000110000}"/>
    <cellStyle name="Currency 119 2 4 8 2" xfId="43349" xr:uid="{00000000-0005-0000-0000-000001110000}"/>
    <cellStyle name="Currency 119 2 4 9" xfId="26489" xr:uid="{00000000-0005-0000-0000-000002110000}"/>
    <cellStyle name="Currency 119 2 5" xfId="4182" xr:uid="{00000000-0005-0000-0000-000003110000}"/>
    <cellStyle name="Currency 119 2 5 10" xfId="50151" xr:uid="{00000000-0005-0000-0000-000004110000}"/>
    <cellStyle name="Currency 119 2 5 2" xfId="5118" xr:uid="{00000000-0005-0000-0000-000005110000}"/>
    <cellStyle name="Currency 119 2 5 2 2" xfId="6990" xr:uid="{00000000-0005-0000-0000-000006110000}"/>
    <cellStyle name="Currency 119 2 5 2 2 2" xfId="12606" xr:uid="{00000000-0005-0000-0000-000007110000}"/>
    <cellStyle name="Currency 119 2 5 2 2 2 2" xfId="35147" xr:uid="{00000000-0005-0000-0000-000008110000}"/>
    <cellStyle name="Currency 119 2 5 2 2 3" xfId="18236" xr:uid="{00000000-0005-0000-0000-000009110000}"/>
    <cellStyle name="Currency 119 2 5 2 2 3 2" xfId="40771" xr:uid="{00000000-0005-0000-0000-00000A110000}"/>
    <cellStyle name="Currency 119 2 5 2 2 4" xfId="23865" xr:uid="{00000000-0005-0000-0000-00000B110000}"/>
    <cellStyle name="Currency 119 2 5 2 2 4 2" xfId="46391" xr:uid="{00000000-0005-0000-0000-00000C110000}"/>
    <cellStyle name="Currency 119 2 5 2 2 5" xfId="29531" xr:uid="{00000000-0005-0000-0000-00000D110000}"/>
    <cellStyle name="Currency 119 2 5 2 3" xfId="8862" xr:uid="{00000000-0005-0000-0000-00000E110000}"/>
    <cellStyle name="Currency 119 2 5 2 3 2" xfId="14478" xr:uid="{00000000-0005-0000-0000-00000F110000}"/>
    <cellStyle name="Currency 119 2 5 2 3 2 2" xfId="37019" xr:uid="{00000000-0005-0000-0000-000010110000}"/>
    <cellStyle name="Currency 119 2 5 2 3 3" xfId="20108" xr:uid="{00000000-0005-0000-0000-000011110000}"/>
    <cellStyle name="Currency 119 2 5 2 3 3 2" xfId="42643" xr:uid="{00000000-0005-0000-0000-000012110000}"/>
    <cellStyle name="Currency 119 2 5 2 3 4" xfId="25737" xr:uid="{00000000-0005-0000-0000-000013110000}"/>
    <cellStyle name="Currency 119 2 5 2 3 4 2" xfId="48263" xr:uid="{00000000-0005-0000-0000-000014110000}"/>
    <cellStyle name="Currency 119 2 5 2 3 5" xfId="31403" xr:uid="{00000000-0005-0000-0000-000015110000}"/>
    <cellStyle name="Currency 119 2 5 2 4" xfId="10734" xr:uid="{00000000-0005-0000-0000-000016110000}"/>
    <cellStyle name="Currency 119 2 5 2 4 2" xfId="33275" xr:uid="{00000000-0005-0000-0000-000017110000}"/>
    <cellStyle name="Currency 119 2 5 2 5" xfId="16364" xr:uid="{00000000-0005-0000-0000-000018110000}"/>
    <cellStyle name="Currency 119 2 5 2 5 2" xfId="38899" xr:uid="{00000000-0005-0000-0000-000019110000}"/>
    <cellStyle name="Currency 119 2 5 2 6" xfId="21993" xr:uid="{00000000-0005-0000-0000-00001A110000}"/>
    <cellStyle name="Currency 119 2 5 2 6 2" xfId="44519" xr:uid="{00000000-0005-0000-0000-00001B110000}"/>
    <cellStyle name="Currency 119 2 5 2 7" xfId="27659" xr:uid="{00000000-0005-0000-0000-00001C110000}"/>
    <cellStyle name="Currency 119 2 5 2 8" xfId="51087" xr:uid="{00000000-0005-0000-0000-00001D110000}"/>
    <cellStyle name="Currency 119 2 5 3" xfId="6054" xr:uid="{00000000-0005-0000-0000-00001E110000}"/>
    <cellStyle name="Currency 119 2 5 3 2" xfId="11670" xr:uid="{00000000-0005-0000-0000-00001F110000}"/>
    <cellStyle name="Currency 119 2 5 3 2 2" xfId="34211" xr:uid="{00000000-0005-0000-0000-000020110000}"/>
    <cellStyle name="Currency 119 2 5 3 3" xfId="17300" xr:uid="{00000000-0005-0000-0000-000021110000}"/>
    <cellStyle name="Currency 119 2 5 3 3 2" xfId="39835" xr:uid="{00000000-0005-0000-0000-000022110000}"/>
    <cellStyle name="Currency 119 2 5 3 4" xfId="22929" xr:uid="{00000000-0005-0000-0000-000023110000}"/>
    <cellStyle name="Currency 119 2 5 3 4 2" xfId="45455" xr:uid="{00000000-0005-0000-0000-000024110000}"/>
    <cellStyle name="Currency 119 2 5 3 5" xfId="28595" xr:uid="{00000000-0005-0000-0000-000025110000}"/>
    <cellStyle name="Currency 119 2 5 4" xfId="7926" xr:uid="{00000000-0005-0000-0000-000026110000}"/>
    <cellStyle name="Currency 119 2 5 4 2" xfId="13542" xr:uid="{00000000-0005-0000-0000-000027110000}"/>
    <cellStyle name="Currency 119 2 5 4 2 2" xfId="36083" xr:uid="{00000000-0005-0000-0000-000028110000}"/>
    <cellStyle name="Currency 119 2 5 4 3" xfId="19172" xr:uid="{00000000-0005-0000-0000-000029110000}"/>
    <cellStyle name="Currency 119 2 5 4 3 2" xfId="41707" xr:uid="{00000000-0005-0000-0000-00002A110000}"/>
    <cellStyle name="Currency 119 2 5 4 4" xfId="24801" xr:uid="{00000000-0005-0000-0000-00002B110000}"/>
    <cellStyle name="Currency 119 2 5 4 4 2" xfId="47327" xr:uid="{00000000-0005-0000-0000-00002C110000}"/>
    <cellStyle name="Currency 119 2 5 4 5" xfId="30467" xr:uid="{00000000-0005-0000-0000-00002D110000}"/>
    <cellStyle name="Currency 119 2 5 5" xfId="9798" xr:uid="{00000000-0005-0000-0000-00002E110000}"/>
    <cellStyle name="Currency 119 2 5 5 2" xfId="32339" xr:uid="{00000000-0005-0000-0000-00002F110000}"/>
    <cellStyle name="Currency 119 2 5 6" xfId="15428" xr:uid="{00000000-0005-0000-0000-000030110000}"/>
    <cellStyle name="Currency 119 2 5 6 2" xfId="37963" xr:uid="{00000000-0005-0000-0000-000031110000}"/>
    <cellStyle name="Currency 119 2 5 7" xfId="21057" xr:uid="{00000000-0005-0000-0000-000032110000}"/>
    <cellStyle name="Currency 119 2 5 7 2" xfId="43583" xr:uid="{00000000-0005-0000-0000-000033110000}"/>
    <cellStyle name="Currency 119 2 5 8" xfId="26723" xr:uid="{00000000-0005-0000-0000-000034110000}"/>
    <cellStyle name="Currency 119 2 5 9" xfId="49214" xr:uid="{00000000-0005-0000-0000-000035110000}"/>
    <cellStyle name="Currency 119 2 6" xfId="4650" xr:uid="{00000000-0005-0000-0000-000036110000}"/>
    <cellStyle name="Currency 119 2 6 2" xfId="6522" xr:uid="{00000000-0005-0000-0000-000037110000}"/>
    <cellStyle name="Currency 119 2 6 2 2" xfId="12138" xr:uid="{00000000-0005-0000-0000-000038110000}"/>
    <cellStyle name="Currency 119 2 6 2 2 2" xfId="34679" xr:uid="{00000000-0005-0000-0000-000039110000}"/>
    <cellStyle name="Currency 119 2 6 2 3" xfId="17768" xr:uid="{00000000-0005-0000-0000-00003A110000}"/>
    <cellStyle name="Currency 119 2 6 2 3 2" xfId="40303" xr:uid="{00000000-0005-0000-0000-00003B110000}"/>
    <cellStyle name="Currency 119 2 6 2 4" xfId="23397" xr:uid="{00000000-0005-0000-0000-00003C110000}"/>
    <cellStyle name="Currency 119 2 6 2 4 2" xfId="45923" xr:uid="{00000000-0005-0000-0000-00003D110000}"/>
    <cellStyle name="Currency 119 2 6 2 5" xfId="29063" xr:uid="{00000000-0005-0000-0000-00003E110000}"/>
    <cellStyle name="Currency 119 2 6 3" xfId="8394" xr:uid="{00000000-0005-0000-0000-00003F110000}"/>
    <cellStyle name="Currency 119 2 6 3 2" xfId="14010" xr:uid="{00000000-0005-0000-0000-000040110000}"/>
    <cellStyle name="Currency 119 2 6 3 2 2" xfId="36551" xr:uid="{00000000-0005-0000-0000-000041110000}"/>
    <cellStyle name="Currency 119 2 6 3 3" xfId="19640" xr:uid="{00000000-0005-0000-0000-000042110000}"/>
    <cellStyle name="Currency 119 2 6 3 3 2" xfId="42175" xr:uid="{00000000-0005-0000-0000-000043110000}"/>
    <cellStyle name="Currency 119 2 6 3 4" xfId="25269" xr:uid="{00000000-0005-0000-0000-000044110000}"/>
    <cellStyle name="Currency 119 2 6 3 4 2" xfId="47795" xr:uid="{00000000-0005-0000-0000-000045110000}"/>
    <cellStyle name="Currency 119 2 6 3 5" xfId="30935" xr:uid="{00000000-0005-0000-0000-000046110000}"/>
    <cellStyle name="Currency 119 2 6 4" xfId="10266" xr:uid="{00000000-0005-0000-0000-000047110000}"/>
    <cellStyle name="Currency 119 2 6 4 2" xfId="32807" xr:uid="{00000000-0005-0000-0000-000048110000}"/>
    <cellStyle name="Currency 119 2 6 5" xfId="15896" xr:uid="{00000000-0005-0000-0000-000049110000}"/>
    <cellStyle name="Currency 119 2 6 5 2" xfId="38431" xr:uid="{00000000-0005-0000-0000-00004A110000}"/>
    <cellStyle name="Currency 119 2 6 6" xfId="21525" xr:uid="{00000000-0005-0000-0000-00004B110000}"/>
    <cellStyle name="Currency 119 2 6 6 2" xfId="44051" xr:uid="{00000000-0005-0000-0000-00004C110000}"/>
    <cellStyle name="Currency 119 2 6 7" xfId="27191" xr:uid="{00000000-0005-0000-0000-00004D110000}"/>
    <cellStyle name="Currency 119 2 6 8" xfId="50619" xr:uid="{00000000-0005-0000-0000-00004E110000}"/>
    <cellStyle name="Currency 119 2 7" xfId="5586" xr:uid="{00000000-0005-0000-0000-00004F110000}"/>
    <cellStyle name="Currency 119 2 7 2" xfId="11202" xr:uid="{00000000-0005-0000-0000-000050110000}"/>
    <cellStyle name="Currency 119 2 7 2 2" xfId="33743" xr:uid="{00000000-0005-0000-0000-000051110000}"/>
    <cellStyle name="Currency 119 2 7 3" xfId="16832" xr:uid="{00000000-0005-0000-0000-000052110000}"/>
    <cellStyle name="Currency 119 2 7 3 2" xfId="39367" xr:uid="{00000000-0005-0000-0000-000053110000}"/>
    <cellStyle name="Currency 119 2 7 4" xfId="22461" xr:uid="{00000000-0005-0000-0000-000054110000}"/>
    <cellStyle name="Currency 119 2 7 4 2" xfId="44987" xr:uid="{00000000-0005-0000-0000-000055110000}"/>
    <cellStyle name="Currency 119 2 7 5" xfId="28127" xr:uid="{00000000-0005-0000-0000-000056110000}"/>
    <cellStyle name="Currency 119 2 8" xfId="7458" xr:uid="{00000000-0005-0000-0000-000057110000}"/>
    <cellStyle name="Currency 119 2 8 2" xfId="13074" xr:uid="{00000000-0005-0000-0000-000058110000}"/>
    <cellStyle name="Currency 119 2 8 2 2" xfId="35615" xr:uid="{00000000-0005-0000-0000-000059110000}"/>
    <cellStyle name="Currency 119 2 8 3" xfId="18704" xr:uid="{00000000-0005-0000-0000-00005A110000}"/>
    <cellStyle name="Currency 119 2 8 3 2" xfId="41239" xr:uid="{00000000-0005-0000-0000-00005B110000}"/>
    <cellStyle name="Currency 119 2 8 4" xfId="24333" xr:uid="{00000000-0005-0000-0000-00005C110000}"/>
    <cellStyle name="Currency 119 2 8 4 2" xfId="46859" xr:uid="{00000000-0005-0000-0000-00005D110000}"/>
    <cellStyle name="Currency 119 2 8 5" xfId="29999" xr:uid="{00000000-0005-0000-0000-00005E110000}"/>
    <cellStyle name="Currency 119 2 9" xfId="9330" xr:uid="{00000000-0005-0000-0000-00005F110000}"/>
    <cellStyle name="Currency 119 2 9 2" xfId="31871" xr:uid="{00000000-0005-0000-0000-000060110000}"/>
    <cellStyle name="Currency 119 3" xfId="3831" xr:uid="{00000000-0005-0000-0000-000061110000}"/>
    <cellStyle name="Currency 119 3 10" xfId="26372" xr:uid="{00000000-0005-0000-0000-000062110000}"/>
    <cellStyle name="Currency 119 3 11" xfId="48863" xr:uid="{00000000-0005-0000-0000-000063110000}"/>
    <cellStyle name="Currency 119 3 12" xfId="49800" xr:uid="{00000000-0005-0000-0000-000064110000}"/>
    <cellStyle name="Currency 119 3 2" xfId="4065" xr:uid="{00000000-0005-0000-0000-000065110000}"/>
    <cellStyle name="Currency 119 3 2 10" xfId="49097" xr:uid="{00000000-0005-0000-0000-000066110000}"/>
    <cellStyle name="Currency 119 3 2 11" xfId="50034" xr:uid="{00000000-0005-0000-0000-000067110000}"/>
    <cellStyle name="Currency 119 3 2 2" xfId="4533" xr:uid="{00000000-0005-0000-0000-000068110000}"/>
    <cellStyle name="Currency 119 3 2 2 10" xfId="50502" xr:uid="{00000000-0005-0000-0000-000069110000}"/>
    <cellStyle name="Currency 119 3 2 2 2" xfId="5469" xr:uid="{00000000-0005-0000-0000-00006A110000}"/>
    <cellStyle name="Currency 119 3 2 2 2 2" xfId="7341" xr:uid="{00000000-0005-0000-0000-00006B110000}"/>
    <cellStyle name="Currency 119 3 2 2 2 2 2" xfId="12957" xr:uid="{00000000-0005-0000-0000-00006C110000}"/>
    <cellStyle name="Currency 119 3 2 2 2 2 2 2" xfId="35498" xr:uid="{00000000-0005-0000-0000-00006D110000}"/>
    <cellStyle name="Currency 119 3 2 2 2 2 3" xfId="18587" xr:uid="{00000000-0005-0000-0000-00006E110000}"/>
    <cellStyle name="Currency 119 3 2 2 2 2 3 2" xfId="41122" xr:uid="{00000000-0005-0000-0000-00006F110000}"/>
    <cellStyle name="Currency 119 3 2 2 2 2 4" xfId="24216" xr:uid="{00000000-0005-0000-0000-000070110000}"/>
    <cellStyle name="Currency 119 3 2 2 2 2 4 2" xfId="46742" xr:uid="{00000000-0005-0000-0000-000071110000}"/>
    <cellStyle name="Currency 119 3 2 2 2 2 5" xfId="29882" xr:uid="{00000000-0005-0000-0000-000072110000}"/>
    <cellStyle name="Currency 119 3 2 2 2 3" xfId="9213" xr:uid="{00000000-0005-0000-0000-000073110000}"/>
    <cellStyle name="Currency 119 3 2 2 2 3 2" xfId="14829" xr:uid="{00000000-0005-0000-0000-000074110000}"/>
    <cellStyle name="Currency 119 3 2 2 2 3 2 2" xfId="37370" xr:uid="{00000000-0005-0000-0000-000075110000}"/>
    <cellStyle name="Currency 119 3 2 2 2 3 3" xfId="20459" xr:uid="{00000000-0005-0000-0000-000076110000}"/>
    <cellStyle name="Currency 119 3 2 2 2 3 3 2" xfId="42994" xr:uid="{00000000-0005-0000-0000-000077110000}"/>
    <cellStyle name="Currency 119 3 2 2 2 3 4" xfId="26088" xr:uid="{00000000-0005-0000-0000-000078110000}"/>
    <cellStyle name="Currency 119 3 2 2 2 3 4 2" xfId="48614" xr:uid="{00000000-0005-0000-0000-000079110000}"/>
    <cellStyle name="Currency 119 3 2 2 2 3 5" xfId="31754" xr:uid="{00000000-0005-0000-0000-00007A110000}"/>
    <cellStyle name="Currency 119 3 2 2 2 4" xfId="11085" xr:uid="{00000000-0005-0000-0000-00007B110000}"/>
    <cellStyle name="Currency 119 3 2 2 2 4 2" xfId="33626" xr:uid="{00000000-0005-0000-0000-00007C110000}"/>
    <cellStyle name="Currency 119 3 2 2 2 5" xfId="16715" xr:uid="{00000000-0005-0000-0000-00007D110000}"/>
    <cellStyle name="Currency 119 3 2 2 2 5 2" xfId="39250" xr:uid="{00000000-0005-0000-0000-00007E110000}"/>
    <cellStyle name="Currency 119 3 2 2 2 6" xfId="22344" xr:uid="{00000000-0005-0000-0000-00007F110000}"/>
    <cellStyle name="Currency 119 3 2 2 2 6 2" xfId="44870" xr:uid="{00000000-0005-0000-0000-000080110000}"/>
    <cellStyle name="Currency 119 3 2 2 2 7" xfId="28010" xr:uid="{00000000-0005-0000-0000-000081110000}"/>
    <cellStyle name="Currency 119 3 2 2 2 8" xfId="51438" xr:uid="{00000000-0005-0000-0000-000082110000}"/>
    <cellStyle name="Currency 119 3 2 2 3" xfId="6405" xr:uid="{00000000-0005-0000-0000-000083110000}"/>
    <cellStyle name="Currency 119 3 2 2 3 2" xfId="12021" xr:uid="{00000000-0005-0000-0000-000084110000}"/>
    <cellStyle name="Currency 119 3 2 2 3 2 2" xfId="34562" xr:uid="{00000000-0005-0000-0000-000085110000}"/>
    <cellStyle name="Currency 119 3 2 2 3 3" xfId="17651" xr:uid="{00000000-0005-0000-0000-000086110000}"/>
    <cellStyle name="Currency 119 3 2 2 3 3 2" xfId="40186" xr:uid="{00000000-0005-0000-0000-000087110000}"/>
    <cellStyle name="Currency 119 3 2 2 3 4" xfId="23280" xr:uid="{00000000-0005-0000-0000-000088110000}"/>
    <cellStyle name="Currency 119 3 2 2 3 4 2" xfId="45806" xr:uid="{00000000-0005-0000-0000-000089110000}"/>
    <cellStyle name="Currency 119 3 2 2 3 5" xfId="28946" xr:uid="{00000000-0005-0000-0000-00008A110000}"/>
    <cellStyle name="Currency 119 3 2 2 4" xfId="8277" xr:uid="{00000000-0005-0000-0000-00008B110000}"/>
    <cellStyle name="Currency 119 3 2 2 4 2" xfId="13893" xr:uid="{00000000-0005-0000-0000-00008C110000}"/>
    <cellStyle name="Currency 119 3 2 2 4 2 2" xfId="36434" xr:uid="{00000000-0005-0000-0000-00008D110000}"/>
    <cellStyle name="Currency 119 3 2 2 4 3" xfId="19523" xr:uid="{00000000-0005-0000-0000-00008E110000}"/>
    <cellStyle name="Currency 119 3 2 2 4 3 2" xfId="42058" xr:uid="{00000000-0005-0000-0000-00008F110000}"/>
    <cellStyle name="Currency 119 3 2 2 4 4" xfId="25152" xr:uid="{00000000-0005-0000-0000-000090110000}"/>
    <cellStyle name="Currency 119 3 2 2 4 4 2" xfId="47678" xr:uid="{00000000-0005-0000-0000-000091110000}"/>
    <cellStyle name="Currency 119 3 2 2 4 5" xfId="30818" xr:uid="{00000000-0005-0000-0000-000092110000}"/>
    <cellStyle name="Currency 119 3 2 2 5" xfId="10149" xr:uid="{00000000-0005-0000-0000-000093110000}"/>
    <cellStyle name="Currency 119 3 2 2 5 2" xfId="32690" xr:uid="{00000000-0005-0000-0000-000094110000}"/>
    <cellStyle name="Currency 119 3 2 2 6" xfId="15779" xr:uid="{00000000-0005-0000-0000-000095110000}"/>
    <cellStyle name="Currency 119 3 2 2 6 2" xfId="38314" xr:uid="{00000000-0005-0000-0000-000096110000}"/>
    <cellStyle name="Currency 119 3 2 2 7" xfId="21408" xr:uid="{00000000-0005-0000-0000-000097110000}"/>
    <cellStyle name="Currency 119 3 2 2 7 2" xfId="43934" xr:uid="{00000000-0005-0000-0000-000098110000}"/>
    <cellStyle name="Currency 119 3 2 2 8" xfId="27074" xr:uid="{00000000-0005-0000-0000-000099110000}"/>
    <cellStyle name="Currency 119 3 2 2 9" xfId="49565" xr:uid="{00000000-0005-0000-0000-00009A110000}"/>
    <cellStyle name="Currency 119 3 2 3" xfId="5001" xr:uid="{00000000-0005-0000-0000-00009B110000}"/>
    <cellStyle name="Currency 119 3 2 3 2" xfId="6873" xr:uid="{00000000-0005-0000-0000-00009C110000}"/>
    <cellStyle name="Currency 119 3 2 3 2 2" xfId="12489" xr:uid="{00000000-0005-0000-0000-00009D110000}"/>
    <cellStyle name="Currency 119 3 2 3 2 2 2" xfId="35030" xr:uid="{00000000-0005-0000-0000-00009E110000}"/>
    <cellStyle name="Currency 119 3 2 3 2 3" xfId="18119" xr:uid="{00000000-0005-0000-0000-00009F110000}"/>
    <cellStyle name="Currency 119 3 2 3 2 3 2" xfId="40654" xr:uid="{00000000-0005-0000-0000-0000A0110000}"/>
    <cellStyle name="Currency 119 3 2 3 2 4" xfId="23748" xr:uid="{00000000-0005-0000-0000-0000A1110000}"/>
    <cellStyle name="Currency 119 3 2 3 2 4 2" xfId="46274" xr:uid="{00000000-0005-0000-0000-0000A2110000}"/>
    <cellStyle name="Currency 119 3 2 3 2 5" xfId="29414" xr:uid="{00000000-0005-0000-0000-0000A3110000}"/>
    <cellStyle name="Currency 119 3 2 3 3" xfId="8745" xr:uid="{00000000-0005-0000-0000-0000A4110000}"/>
    <cellStyle name="Currency 119 3 2 3 3 2" xfId="14361" xr:uid="{00000000-0005-0000-0000-0000A5110000}"/>
    <cellStyle name="Currency 119 3 2 3 3 2 2" xfId="36902" xr:uid="{00000000-0005-0000-0000-0000A6110000}"/>
    <cellStyle name="Currency 119 3 2 3 3 3" xfId="19991" xr:uid="{00000000-0005-0000-0000-0000A7110000}"/>
    <cellStyle name="Currency 119 3 2 3 3 3 2" xfId="42526" xr:uid="{00000000-0005-0000-0000-0000A8110000}"/>
    <cellStyle name="Currency 119 3 2 3 3 4" xfId="25620" xr:uid="{00000000-0005-0000-0000-0000A9110000}"/>
    <cellStyle name="Currency 119 3 2 3 3 4 2" xfId="48146" xr:uid="{00000000-0005-0000-0000-0000AA110000}"/>
    <cellStyle name="Currency 119 3 2 3 3 5" xfId="31286" xr:uid="{00000000-0005-0000-0000-0000AB110000}"/>
    <cellStyle name="Currency 119 3 2 3 4" xfId="10617" xr:uid="{00000000-0005-0000-0000-0000AC110000}"/>
    <cellStyle name="Currency 119 3 2 3 4 2" xfId="33158" xr:uid="{00000000-0005-0000-0000-0000AD110000}"/>
    <cellStyle name="Currency 119 3 2 3 5" xfId="16247" xr:uid="{00000000-0005-0000-0000-0000AE110000}"/>
    <cellStyle name="Currency 119 3 2 3 5 2" xfId="38782" xr:uid="{00000000-0005-0000-0000-0000AF110000}"/>
    <cellStyle name="Currency 119 3 2 3 6" xfId="21876" xr:uid="{00000000-0005-0000-0000-0000B0110000}"/>
    <cellStyle name="Currency 119 3 2 3 6 2" xfId="44402" xr:uid="{00000000-0005-0000-0000-0000B1110000}"/>
    <cellStyle name="Currency 119 3 2 3 7" xfId="27542" xr:uid="{00000000-0005-0000-0000-0000B2110000}"/>
    <cellStyle name="Currency 119 3 2 3 8" xfId="50970" xr:uid="{00000000-0005-0000-0000-0000B3110000}"/>
    <cellStyle name="Currency 119 3 2 4" xfId="5937" xr:uid="{00000000-0005-0000-0000-0000B4110000}"/>
    <cellStyle name="Currency 119 3 2 4 2" xfId="11553" xr:uid="{00000000-0005-0000-0000-0000B5110000}"/>
    <cellStyle name="Currency 119 3 2 4 2 2" xfId="34094" xr:uid="{00000000-0005-0000-0000-0000B6110000}"/>
    <cellStyle name="Currency 119 3 2 4 3" xfId="17183" xr:uid="{00000000-0005-0000-0000-0000B7110000}"/>
    <cellStyle name="Currency 119 3 2 4 3 2" xfId="39718" xr:uid="{00000000-0005-0000-0000-0000B8110000}"/>
    <cellStyle name="Currency 119 3 2 4 4" xfId="22812" xr:uid="{00000000-0005-0000-0000-0000B9110000}"/>
    <cellStyle name="Currency 119 3 2 4 4 2" xfId="45338" xr:uid="{00000000-0005-0000-0000-0000BA110000}"/>
    <cellStyle name="Currency 119 3 2 4 5" xfId="28478" xr:uid="{00000000-0005-0000-0000-0000BB110000}"/>
    <cellStyle name="Currency 119 3 2 5" xfId="7809" xr:uid="{00000000-0005-0000-0000-0000BC110000}"/>
    <cellStyle name="Currency 119 3 2 5 2" xfId="13425" xr:uid="{00000000-0005-0000-0000-0000BD110000}"/>
    <cellStyle name="Currency 119 3 2 5 2 2" xfId="35966" xr:uid="{00000000-0005-0000-0000-0000BE110000}"/>
    <cellStyle name="Currency 119 3 2 5 3" xfId="19055" xr:uid="{00000000-0005-0000-0000-0000BF110000}"/>
    <cellStyle name="Currency 119 3 2 5 3 2" xfId="41590" xr:uid="{00000000-0005-0000-0000-0000C0110000}"/>
    <cellStyle name="Currency 119 3 2 5 4" xfId="24684" xr:uid="{00000000-0005-0000-0000-0000C1110000}"/>
    <cellStyle name="Currency 119 3 2 5 4 2" xfId="47210" xr:uid="{00000000-0005-0000-0000-0000C2110000}"/>
    <cellStyle name="Currency 119 3 2 5 5" xfId="30350" xr:uid="{00000000-0005-0000-0000-0000C3110000}"/>
    <cellStyle name="Currency 119 3 2 6" xfId="9681" xr:uid="{00000000-0005-0000-0000-0000C4110000}"/>
    <cellStyle name="Currency 119 3 2 6 2" xfId="32222" xr:uid="{00000000-0005-0000-0000-0000C5110000}"/>
    <cellStyle name="Currency 119 3 2 7" xfId="15311" xr:uid="{00000000-0005-0000-0000-0000C6110000}"/>
    <cellStyle name="Currency 119 3 2 7 2" xfId="37846" xr:uid="{00000000-0005-0000-0000-0000C7110000}"/>
    <cellStyle name="Currency 119 3 2 8" xfId="20940" xr:uid="{00000000-0005-0000-0000-0000C8110000}"/>
    <cellStyle name="Currency 119 3 2 8 2" xfId="43466" xr:uid="{00000000-0005-0000-0000-0000C9110000}"/>
    <cellStyle name="Currency 119 3 2 9" xfId="26606" xr:uid="{00000000-0005-0000-0000-0000CA110000}"/>
    <cellStyle name="Currency 119 3 3" xfId="4299" xr:uid="{00000000-0005-0000-0000-0000CB110000}"/>
    <cellStyle name="Currency 119 3 3 10" xfId="50268" xr:uid="{00000000-0005-0000-0000-0000CC110000}"/>
    <cellStyle name="Currency 119 3 3 2" xfId="5235" xr:uid="{00000000-0005-0000-0000-0000CD110000}"/>
    <cellStyle name="Currency 119 3 3 2 2" xfId="7107" xr:uid="{00000000-0005-0000-0000-0000CE110000}"/>
    <cellStyle name="Currency 119 3 3 2 2 2" xfId="12723" xr:uid="{00000000-0005-0000-0000-0000CF110000}"/>
    <cellStyle name="Currency 119 3 3 2 2 2 2" xfId="35264" xr:uid="{00000000-0005-0000-0000-0000D0110000}"/>
    <cellStyle name="Currency 119 3 3 2 2 3" xfId="18353" xr:uid="{00000000-0005-0000-0000-0000D1110000}"/>
    <cellStyle name="Currency 119 3 3 2 2 3 2" xfId="40888" xr:uid="{00000000-0005-0000-0000-0000D2110000}"/>
    <cellStyle name="Currency 119 3 3 2 2 4" xfId="23982" xr:uid="{00000000-0005-0000-0000-0000D3110000}"/>
    <cellStyle name="Currency 119 3 3 2 2 4 2" xfId="46508" xr:uid="{00000000-0005-0000-0000-0000D4110000}"/>
    <cellStyle name="Currency 119 3 3 2 2 5" xfId="29648" xr:uid="{00000000-0005-0000-0000-0000D5110000}"/>
    <cellStyle name="Currency 119 3 3 2 3" xfId="8979" xr:uid="{00000000-0005-0000-0000-0000D6110000}"/>
    <cellStyle name="Currency 119 3 3 2 3 2" xfId="14595" xr:uid="{00000000-0005-0000-0000-0000D7110000}"/>
    <cellStyle name="Currency 119 3 3 2 3 2 2" xfId="37136" xr:uid="{00000000-0005-0000-0000-0000D8110000}"/>
    <cellStyle name="Currency 119 3 3 2 3 3" xfId="20225" xr:uid="{00000000-0005-0000-0000-0000D9110000}"/>
    <cellStyle name="Currency 119 3 3 2 3 3 2" xfId="42760" xr:uid="{00000000-0005-0000-0000-0000DA110000}"/>
    <cellStyle name="Currency 119 3 3 2 3 4" xfId="25854" xr:uid="{00000000-0005-0000-0000-0000DB110000}"/>
    <cellStyle name="Currency 119 3 3 2 3 4 2" xfId="48380" xr:uid="{00000000-0005-0000-0000-0000DC110000}"/>
    <cellStyle name="Currency 119 3 3 2 3 5" xfId="31520" xr:uid="{00000000-0005-0000-0000-0000DD110000}"/>
    <cellStyle name="Currency 119 3 3 2 4" xfId="10851" xr:uid="{00000000-0005-0000-0000-0000DE110000}"/>
    <cellStyle name="Currency 119 3 3 2 4 2" xfId="33392" xr:uid="{00000000-0005-0000-0000-0000DF110000}"/>
    <cellStyle name="Currency 119 3 3 2 5" xfId="16481" xr:uid="{00000000-0005-0000-0000-0000E0110000}"/>
    <cellStyle name="Currency 119 3 3 2 5 2" xfId="39016" xr:uid="{00000000-0005-0000-0000-0000E1110000}"/>
    <cellStyle name="Currency 119 3 3 2 6" xfId="22110" xr:uid="{00000000-0005-0000-0000-0000E2110000}"/>
    <cellStyle name="Currency 119 3 3 2 6 2" xfId="44636" xr:uid="{00000000-0005-0000-0000-0000E3110000}"/>
    <cellStyle name="Currency 119 3 3 2 7" xfId="27776" xr:uid="{00000000-0005-0000-0000-0000E4110000}"/>
    <cellStyle name="Currency 119 3 3 2 8" xfId="51204" xr:uid="{00000000-0005-0000-0000-0000E5110000}"/>
    <cellStyle name="Currency 119 3 3 3" xfId="6171" xr:uid="{00000000-0005-0000-0000-0000E6110000}"/>
    <cellStyle name="Currency 119 3 3 3 2" xfId="11787" xr:uid="{00000000-0005-0000-0000-0000E7110000}"/>
    <cellStyle name="Currency 119 3 3 3 2 2" xfId="34328" xr:uid="{00000000-0005-0000-0000-0000E8110000}"/>
    <cellStyle name="Currency 119 3 3 3 3" xfId="17417" xr:uid="{00000000-0005-0000-0000-0000E9110000}"/>
    <cellStyle name="Currency 119 3 3 3 3 2" xfId="39952" xr:uid="{00000000-0005-0000-0000-0000EA110000}"/>
    <cellStyle name="Currency 119 3 3 3 4" xfId="23046" xr:uid="{00000000-0005-0000-0000-0000EB110000}"/>
    <cellStyle name="Currency 119 3 3 3 4 2" xfId="45572" xr:uid="{00000000-0005-0000-0000-0000EC110000}"/>
    <cellStyle name="Currency 119 3 3 3 5" xfId="28712" xr:uid="{00000000-0005-0000-0000-0000ED110000}"/>
    <cellStyle name="Currency 119 3 3 4" xfId="8043" xr:uid="{00000000-0005-0000-0000-0000EE110000}"/>
    <cellStyle name="Currency 119 3 3 4 2" xfId="13659" xr:uid="{00000000-0005-0000-0000-0000EF110000}"/>
    <cellStyle name="Currency 119 3 3 4 2 2" xfId="36200" xr:uid="{00000000-0005-0000-0000-0000F0110000}"/>
    <cellStyle name="Currency 119 3 3 4 3" xfId="19289" xr:uid="{00000000-0005-0000-0000-0000F1110000}"/>
    <cellStyle name="Currency 119 3 3 4 3 2" xfId="41824" xr:uid="{00000000-0005-0000-0000-0000F2110000}"/>
    <cellStyle name="Currency 119 3 3 4 4" xfId="24918" xr:uid="{00000000-0005-0000-0000-0000F3110000}"/>
    <cellStyle name="Currency 119 3 3 4 4 2" xfId="47444" xr:uid="{00000000-0005-0000-0000-0000F4110000}"/>
    <cellStyle name="Currency 119 3 3 4 5" xfId="30584" xr:uid="{00000000-0005-0000-0000-0000F5110000}"/>
    <cellStyle name="Currency 119 3 3 5" xfId="9915" xr:uid="{00000000-0005-0000-0000-0000F6110000}"/>
    <cellStyle name="Currency 119 3 3 5 2" xfId="32456" xr:uid="{00000000-0005-0000-0000-0000F7110000}"/>
    <cellStyle name="Currency 119 3 3 6" xfId="15545" xr:uid="{00000000-0005-0000-0000-0000F8110000}"/>
    <cellStyle name="Currency 119 3 3 6 2" xfId="38080" xr:uid="{00000000-0005-0000-0000-0000F9110000}"/>
    <cellStyle name="Currency 119 3 3 7" xfId="21174" xr:uid="{00000000-0005-0000-0000-0000FA110000}"/>
    <cellStyle name="Currency 119 3 3 7 2" xfId="43700" xr:uid="{00000000-0005-0000-0000-0000FB110000}"/>
    <cellStyle name="Currency 119 3 3 8" xfId="26840" xr:uid="{00000000-0005-0000-0000-0000FC110000}"/>
    <cellStyle name="Currency 119 3 3 9" xfId="49331" xr:uid="{00000000-0005-0000-0000-0000FD110000}"/>
    <cellStyle name="Currency 119 3 4" xfId="4767" xr:uid="{00000000-0005-0000-0000-0000FE110000}"/>
    <cellStyle name="Currency 119 3 4 2" xfId="6639" xr:uid="{00000000-0005-0000-0000-0000FF110000}"/>
    <cellStyle name="Currency 119 3 4 2 2" xfId="12255" xr:uid="{00000000-0005-0000-0000-000000120000}"/>
    <cellStyle name="Currency 119 3 4 2 2 2" xfId="34796" xr:uid="{00000000-0005-0000-0000-000001120000}"/>
    <cellStyle name="Currency 119 3 4 2 3" xfId="17885" xr:uid="{00000000-0005-0000-0000-000002120000}"/>
    <cellStyle name="Currency 119 3 4 2 3 2" xfId="40420" xr:uid="{00000000-0005-0000-0000-000003120000}"/>
    <cellStyle name="Currency 119 3 4 2 4" xfId="23514" xr:uid="{00000000-0005-0000-0000-000004120000}"/>
    <cellStyle name="Currency 119 3 4 2 4 2" xfId="46040" xr:uid="{00000000-0005-0000-0000-000005120000}"/>
    <cellStyle name="Currency 119 3 4 2 5" xfId="29180" xr:uid="{00000000-0005-0000-0000-000006120000}"/>
    <cellStyle name="Currency 119 3 4 3" xfId="8511" xr:uid="{00000000-0005-0000-0000-000007120000}"/>
    <cellStyle name="Currency 119 3 4 3 2" xfId="14127" xr:uid="{00000000-0005-0000-0000-000008120000}"/>
    <cellStyle name="Currency 119 3 4 3 2 2" xfId="36668" xr:uid="{00000000-0005-0000-0000-000009120000}"/>
    <cellStyle name="Currency 119 3 4 3 3" xfId="19757" xr:uid="{00000000-0005-0000-0000-00000A120000}"/>
    <cellStyle name="Currency 119 3 4 3 3 2" xfId="42292" xr:uid="{00000000-0005-0000-0000-00000B120000}"/>
    <cellStyle name="Currency 119 3 4 3 4" xfId="25386" xr:uid="{00000000-0005-0000-0000-00000C120000}"/>
    <cellStyle name="Currency 119 3 4 3 4 2" xfId="47912" xr:uid="{00000000-0005-0000-0000-00000D120000}"/>
    <cellStyle name="Currency 119 3 4 3 5" xfId="31052" xr:uid="{00000000-0005-0000-0000-00000E120000}"/>
    <cellStyle name="Currency 119 3 4 4" xfId="10383" xr:uid="{00000000-0005-0000-0000-00000F120000}"/>
    <cellStyle name="Currency 119 3 4 4 2" xfId="32924" xr:uid="{00000000-0005-0000-0000-000010120000}"/>
    <cellStyle name="Currency 119 3 4 5" xfId="16013" xr:uid="{00000000-0005-0000-0000-000011120000}"/>
    <cellStyle name="Currency 119 3 4 5 2" xfId="38548" xr:uid="{00000000-0005-0000-0000-000012120000}"/>
    <cellStyle name="Currency 119 3 4 6" xfId="21642" xr:uid="{00000000-0005-0000-0000-000013120000}"/>
    <cellStyle name="Currency 119 3 4 6 2" xfId="44168" xr:uid="{00000000-0005-0000-0000-000014120000}"/>
    <cellStyle name="Currency 119 3 4 7" xfId="27308" xr:uid="{00000000-0005-0000-0000-000015120000}"/>
    <cellStyle name="Currency 119 3 4 8" xfId="50736" xr:uid="{00000000-0005-0000-0000-000016120000}"/>
    <cellStyle name="Currency 119 3 5" xfId="5703" xr:uid="{00000000-0005-0000-0000-000017120000}"/>
    <cellStyle name="Currency 119 3 5 2" xfId="11319" xr:uid="{00000000-0005-0000-0000-000018120000}"/>
    <cellStyle name="Currency 119 3 5 2 2" xfId="33860" xr:uid="{00000000-0005-0000-0000-000019120000}"/>
    <cellStyle name="Currency 119 3 5 3" xfId="16949" xr:uid="{00000000-0005-0000-0000-00001A120000}"/>
    <cellStyle name="Currency 119 3 5 3 2" xfId="39484" xr:uid="{00000000-0005-0000-0000-00001B120000}"/>
    <cellStyle name="Currency 119 3 5 4" xfId="22578" xr:uid="{00000000-0005-0000-0000-00001C120000}"/>
    <cellStyle name="Currency 119 3 5 4 2" xfId="45104" xr:uid="{00000000-0005-0000-0000-00001D120000}"/>
    <cellStyle name="Currency 119 3 5 5" xfId="28244" xr:uid="{00000000-0005-0000-0000-00001E120000}"/>
    <cellStyle name="Currency 119 3 6" xfId="7575" xr:uid="{00000000-0005-0000-0000-00001F120000}"/>
    <cellStyle name="Currency 119 3 6 2" xfId="13191" xr:uid="{00000000-0005-0000-0000-000020120000}"/>
    <cellStyle name="Currency 119 3 6 2 2" xfId="35732" xr:uid="{00000000-0005-0000-0000-000021120000}"/>
    <cellStyle name="Currency 119 3 6 3" xfId="18821" xr:uid="{00000000-0005-0000-0000-000022120000}"/>
    <cellStyle name="Currency 119 3 6 3 2" xfId="41356" xr:uid="{00000000-0005-0000-0000-000023120000}"/>
    <cellStyle name="Currency 119 3 6 4" xfId="24450" xr:uid="{00000000-0005-0000-0000-000024120000}"/>
    <cellStyle name="Currency 119 3 6 4 2" xfId="46976" xr:uid="{00000000-0005-0000-0000-000025120000}"/>
    <cellStyle name="Currency 119 3 6 5" xfId="30116" xr:uid="{00000000-0005-0000-0000-000026120000}"/>
    <cellStyle name="Currency 119 3 7" xfId="9447" xr:uid="{00000000-0005-0000-0000-000027120000}"/>
    <cellStyle name="Currency 119 3 7 2" xfId="31988" xr:uid="{00000000-0005-0000-0000-000028120000}"/>
    <cellStyle name="Currency 119 3 8" xfId="15077" xr:uid="{00000000-0005-0000-0000-000029120000}"/>
    <cellStyle name="Currency 119 3 8 2" xfId="37612" xr:uid="{00000000-0005-0000-0000-00002A120000}"/>
    <cellStyle name="Currency 119 3 9" xfId="20706" xr:uid="{00000000-0005-0000-0000-00002B120000}"/>
    <cellStyle name="Currency 119 3 9 2" xfId="43232" xr:uid="{00000000-0005-0000-0000-00002C120000}"/>
    <cellStyle name="Currency 119 4" xfId="3753" xr:uid="{00000000-0005-0000-0000-00002D120000}"/>
    <cellStyle name="Currency 119 4 10" xfId="26294" xr:uid="{00000000-0005-0000-0000-00002E120000}"/>
    <cellStyle name="Currency 119 4 11" xfId="48785" xr:uid="{00000000-0005-0000-0000-00002F120000}"/>
    <cellStyle name="Currency 119 4 12" xfId="49722" xr:uid="{00000000-0005-0000-0000-000030120000}"/>
    <cellStyle name="Currency 119 4 2" xfId="3987" xr:uid="{00000000-0005-0000-0000-000031120000}"/>
    <cellStyle name="Currency 119 4 2 10" xfId="49019" xr:uid="{00000000-0005-0000-0000-000032120000}"/>
    <cellStyle name="Currency 119 4 2 11" xfId="49956" xr:uid="{00000000-0005-0000-0000-000033120000}"/>
    <cellStyle name="Currency 119 4 2 2" xfId="4455" xr:uid="{00000000-0005-0000-0000-000034120000}"/>
    <cellStyle name="Currency 119 4 2 2 10" xfId="50424" xr:uid="{00000000-0005-0000-0000-000035120000}"/>
    <cellStyle name="Currency 119 4 2 2 2" xfId="5391" xr:uid="{00000000-0005-0000-0000-000036120000}"/>
    <cellStyle name="Currency 119 4 2 2 2 2" xfId="7263" xr:uid="{00000000-0005-0000-0000-000037120000}"/>
    <cellStyle name="Currency 119 4 2 2 2 2 2" xfId="12879" xr:uid="{00000000-0005-0000-0000-000038120000}"/>
    <cellStyle name="Currency 119 4 2 2 2 2 2 2" xfId="35420" xr:uid="{00000000-0005-0000-0000-000039120000}"/>
    <cellStyle name="Currency 119 4 2 2 2 2 3" xfId="18509" xr:uid="{00000000-0005-0000-0000-00003A120000}"/>
    <cellStyle name="Currency 119 4 2 2 2 2 3 2" xfId="41044" xr:uid="{00000000-0005-0000-0000-00003B120000}"/>
    <cellStyle name="Currency 119 4 2 2 2 2 4" xfId="24138" xr:uid="{00000000-0005-0000-0000-00003C120000}"/>
    <cellStyle name="Currency 119 4 2 2 2 2 4 2" xfId="46664" xr:uid="{00000000-0005-0000-0000-00003D120000}"/>
    <cellStyle name="Currency 119 4 2 2 2 2 5" xfId="29804" xr:uid="{00000000-0005-0000-0000-00003E120000}"/>
    <cellStyle name="Currency 119 4 2 2 2 3" xfId="9135" xr:uid="{00000000-0005-0000-0000-00003F120000}"/>
    <cellStyle name="Currency 119 4 2 2 2 3 2" xfId="14751" xr:uid="{00000000-0005-0000-0000-000040120000}"/>
    <cellStyle name="Currency 119 4 2 2 2 3 2 2" xfId="37292" xr:uid="{00000000-0005-0000-0000-000041120000}"/>
    <cellStyle name="Currency 119 4 2 2 2 3 3" xfId="20381" xr:uid="{00000000-0005-0000-0000-000042120000}"/>
    <cellStyle name="Currency 119 4 2 2 2 3 3 2" xfId="42916" xr:uid="{00000000-0005-0000-0000-000043120000}"/>
    <cellStyle name="Currency 119 4 2 2 2 3 4" xfId="26010" xr:uid="{00000000-0005-0000-0000-000044120000}"/>
    <cellStyle name="Currency 119 4 2 2 2 3 4 2" xfId="48536" xr:uid="{00000000-0005-0000-0000-000045120000}"/>
    <cellStyle name="Currency 119 4 2 2 2 3 5" xfId="31676" xr:uid="{00000000-0005-0000-0000-000046120000}"/>
    <cellStyle name="Currency 119 4 2 2 2 4" xfId="11007" xr:uid="{00000000-0005-0000-0000-000047120000}"/>
    <cellStyle name="Currency 119 4 2 2 2 4 2" xfId="33548" xr:uid="{00000000-0005-0000-0000-000048120000}"/>
    <cellStyle name="Currency 119 4 2 2 2 5" xfId="16637" xr:uid="{00000000-0005-0000-0000-000049120000}"/>
    <cellStyle name="Currency 119 4 2 2 2 5 2" xfId="39172" xr:uid="{00000000-0005-0000-0000-00004A120000}"/>
    <cellStyle name="Currency 119 4 2 2 2 6" xfId="22266" xr:uid="{00000000-0005-0000-0000-00004B120000}"/>
    <cellStyle name="Currency 119 4 2 2 2 6 2" xfId="44792" xr:uid="{00000000-0005-0000-0000-00004C120000}"/>
    <cellStyle name="Currency 119 4 2 2 2 7" xfId="27932" xr:uid="{00000000-0005-0000-0000-00004D120000}"/>
    <cellStyle name="Currency 119 4 2 2 2 8" xfId="51360" xr:uid="{00000000-0005-0000-0000-00004E120000}"/>
    <cellStyle name="Currency 119 4 2 2 3" xfId="6327" xr:uid="{00000000-0005-0000-0000-00004F120000}"/>
    <cellStyle name="Currency 119 4 2 2 3 2" xfId="11943" xr:uid="{00000000-0005-0000-0000-000050120000}"/>
    <cellStyle name="Currency 119 4 2 2 3 2 2" xfId="34484" xr:uid="{00000000-0005-0000-0000-000051120000}"/>
    <cellStyle name="Currency 119 4 2 2 3 3" xfId="17573" xr:uid="{00000000-0005-0000-0000-000052120000}"/>
    <cellStyle name="Currency 119 4 2 2 3 3 2" xfId="40108" xr:uid="{00000000-0005-0000-0000-000053120000}"/>
    <cellStyle name="Currency 119 4 2 2 3 4" xfId="23202" xr:uid="{00000000-0005-0000-0000-000054120000}"/>
    <cellStyle name="Currency 119 4 2 2 3 4 2" xfId="45728" xr:uid="{00000000-0005-0000-0000-000055120000}"/>
    <cellStyle name="Currency 119 4 2 2 3 5" xfId="28868" xr:uid="{00000000-0005-0000-0000-000056120000}"/>
    <cellStyle name="Currency 119 4 2 2 4" xfId="8199" xr:uid="{00000000-0005-0000-0000-000057120000}"/>
    <cellStyle name="Currency 119 4 2 2 4 2" xfId="13815" xr:uid="{00000000-0005-0000-0000-000058120000}"/>
    <cellStyle name="Currency 119 4 2 2 4 2 2" xfId="36356" xr:uid="{00000000-0005-0000-0000-000059120000}"/>
    <cellStyle name="Currency 119 4 2 2 4 3" xfId="19445" xr:uid="{00000000-0005-0000-0000-00005A120000}"/>
    <cellStyle name="Currency 119 4 2 2 4 3 2" xfId="41980" xr:uid="{00000000-0005-0000-0000-00005B120000}"/>
    <cellStyle name="Currency 119 4 2 2 4 4" xfId="25074" xr:uid="{00000000-0005-0000-0000-00005C120000}"/>
    <cellStyle name="Currency 119 4 2 2 4 4 2" xfId="47600" xr:uid="{00000000-0005-0000-0000-00005D120000}"/>
    <cellStyle name="Currency 119 4 2 2 4 5" xfId="30740" xr:uid="{00000000-0005-0000-0000-00005E120000}"/>
    <cellStyle name="Currency 119 4 2 2 5" xfId="10071" xr:uid="{00000000-0005-0000-0000-00005F120000}"/>
    <cellStyle name="Currency 119 4 2 2 5 2" xfId="32612" xr:uid="{00000000-0005-0000-0000-000060120000}"/>
    <cellStyle name="Currency 119 4 2 2 6" xfId="15701" xr:uid="{00000000-0005-0000-0000-000061120000}"/>
    <cellStyle name="Currency 119 4 2 2 6 2" xfId="38236" xr:uid="{00000000-0005-0000-0000-000062120000}"/>
    <cellStyle name="Currency 119 4 2 2 7" xfId="21330" xr:uid="{00000000-0005-0000-0000-000063120000}"/>
    <cellStyle name="Currency 119 4 2 2 7 2" xfId="43856" xr:uid="{00000000-0005-0000-0000-000064120000}"/>
    <cellStyle name="Currency 119 4 2 2 8" xfId="26996" xr:uid="{00000000-0005-0000-0000-000065120000}"/>
    <cellStyle name="Currency 119 4 2 2 9" xfId="49487" xr:uid="{00000000-0005-0000-0000-000066120000}"/>
    <cellStyle name="Currency 119 4 2 3" xfId="4923" xr:uid="{00000000-0005-0000-0000-000067120000}"/>
    <cellStyle name="Currency 119 4 2 3 2" xfId="6795" xr:uid="{00000000-0005-0000-0000-000068120000}"/>
    <cellStyle name="Currency 119 4 2 3 2 2" xfId="12411" xr:uid="{00000000-0005-0000-0000-000069120000}"/>
    <cellStyle name="Currency 119 4 2 3 2 2 2" xfId="34952" xr:uid="{00000000-0005-0000-0000-00006A120000}"/>
    <cellStyle name="Currency 119 4 2 3 2 3" xfId="18041" xr:uid="{00000000-0005-0000-0000-00006B120000}"/>
    <cellStyle name="Currency 119 4 2 3 2 3 2" xfId="40576" xr:uid="{00000000-0005-0000-0000-00006C120000}"/>
    <cellStyle name="Currency 119 4 2 3 2 4" xfId="23670" xr:uid="{00000000-0005-0000-0000-00006D120000}"/>
    <cellStyle name="Currency 119 4 2 3 2 4 2" xfId="46196" xr:uid="{00000000-0005-0000-0000-00006E120000}"/>
    <cellStyle name="Currency 119 4 2 3 2 5" xfId="29336" xr:uid="{00000000-0005-0000-0000-00006F120000}"/>
    <cellStyle name="Currency 119 4 2 3 3" xfId="8667" xr:uid="{00000000-0005-0000-0000-000070120000}"/>
    <cellStyle name="Currency 119 4 2 3 3 2" xfId="14283" xr:uid="{00000000-0005-0000-0000-000071120000}"/>
    <cellStyle name="Currency 119 4 2 3 3 2 2" xfId="36824" xr:uid="{00000000-0005-0000-0000-000072120000}"/>
    <cellStyle name="Currency 119 4 2 3 3 3" xfId="19913" xr:uid="{00000000-0005-0000-0000-000073120000}"/>
    <cellStyle name="Currency 119 4 2 3 3 3 2" xfId="42448" xr:uid="{00000000-0005-0000-0000-000074120000}"/>
    <cellStyle name="Currency 119 4 2 3 3 4" xfId="25542" xr:uid="{00000000-0005-0000-0000-000075120000}"/>
    <cellStyle name="Currency 119 4 2 3 3 4 2" xfId="48068" xr:uid="{00000000-0005-0000-0000-000076120000}"/>
    <cellStyle name="Currency 119 4 2 3 3 5" xfId="31208" xr:uid="{00000000-0005-0000-0000-000077120000}"/>
    <cellStyle name="Currency 119 4 2 3 4" xfId="10539" xr:uid="{00000000-0005-0000-0000-000078120000}"/>
    <cellStyle name="Currency 119 4 2 3 4 2" xfId="33080" xr:uid="{00000000-0005-0000-0000-000079120000}"/>
    <cellStyle name="Currency 119 4 2 3 5" xfId="16169" xr:uid="{00000000-0005-0000-0000-00007A120000}"/>
    <cellStyle name="Currency 119 4 2 3 5 2" xfId="38704" xr:uid="{00000000-0005-0000-0000-00007B120000}"/>
    <cellStyle name="Currency 119 4 2 3 6" xfId="21798" xr:uid="{00000000-0005-0000-0000-00007C120000}"/>
    <cellStyle name="Currency 119 4 2 3 6 2" xfId="44324" xr:uid="{00000000-0005-0000-0000-00007D120000}"/>
    <cellStyle name="Currency 119 4 2 3 7" xfId="27464" xr:uid="{00000000-0005-0000-0000-00007E120000}"/>
    <cellStyle name="Currency 119 4 2 3 8" xfId="50892" xr:uid="{00000000-0005-0000-0000-00007F120000}"/>
    <cellStyle name="Currency 119 4 2 4" xfId="5859" xr:uid="{00000000-0005-0000-0000-000080120000}"/>
    <cellStyle name="Currency 119 4 2 4 2" xfId="11475" xr:uid="{00000000-0005-0000-0000-000081120000}"/>
    <cellStyle name="Currency 119 4 2 4 2 2" xfId="34016" xr:uid="{00000000-0005-0000-0000-000082120000}"/>
    <cellStyle name="Currency 119 4 2 4 3" xfId="17105" xr:uid="{00000000-0005-0000-0000-000083120000}"/>
    <cellStyle name="Currency 119 4 2 4 3 2" xfId="39640" xr:uid="{00000000-0005-0000-0000-000084120000}"/>
    <cellStyle name="Currency 119 4 2 4 4" xfId="22734" xr:uid="{00000000-0005-0000-0000-000085120000}"/>
    <cellStyle name="Currency 119 4 2 4 4 2" xfId="45260" xr:uid="{00000000-0005-0000-0000-000086120000}"/>
    <cellStyle name="Currency 119 4 2 4 5" xfId="28400" xr:uid="{00000000-0005-0000-0000-000087120000}"/>
    <cellStyle name="Currency 119 4 2 5" xfId="7731" xr:uid="{00000000-0005-0000-0000-000088120000}"/>
    <cellStyle name="Currency 119 4 2 5 2" xfId="13347" xr:uid="{00000000-0005-0000-0000-000089120000}"/>
    <cellStyle name="Currency 119 4 2 5 2 2" xfId="35888" xr:uid="{00000000-0005-0000-0000-00008A120000}"/>
    <cellStyle name="Currency 119 4 2 5 3" xfId="18977" xr:uid="{00000000-0005-0000-0000-00008B120000}"/>
    <cellStyle name="Currency 119 4 2 5 3 2" xfId="41512" xr:uid="{00000000-0005-0000-0000-00008C120000}"/>
    <cellStyle name="Currency 119 4 2 5 4" xfId="24606" xr:uid="{00000000-0005-0000-0000-00008D120000}"/>
    <cellStyle name="Currency 119 4 2 5 4 2" xfId="47132" xr:uid="{00000000-0005-0000-0000-00008E120000}"/>
    <cellStyle name="Currency 119 4 2 5 5" xfId="30272" xr:uid="{00000000-0005-0000-0000-00008F120000}"/>
    <cellStyle name="Currency 119 4 2 6" xfId="9603" xr:uid="{00000000-0005-0000-0000-000090120000}"/>
    <cellStyle name="Currency 119 4 2 6 2" xfId="32144" xr:uid="{00000000-0005-0000-0000-000091120000}"/>
    <cellStyle name="Currency 119 4 2 7" xfId="15233" xr:uid="{00000000-0005-0000-0000-000092120000}"/>
    <cellStyle name="Currency 119 4 2 7 2" xfId="37768" xr:uid="{00000000-0005-0000-0000-000093120000}"/>
    <cellStyle name="Currency 119 4 2 8" xfId="20862" xr:uid="{00000000-0005-0000-0000-000094120000}"/>
    <cellStyle name="Currency 119 4 2 8 2" xfId="43388" xr:uid="{00000000-0005-0000-0000-000095120000}"/>
    <cellStyle name="Currency 119 4 2 9" xfId="26528" xr:uid="{00000000-0005-0000-0000-000096120000}"/>
    <cellStyle name="Currency 119 4 3" xfId="4221" xr:uid="{00000000-0005-0000-0000-000097120000}"/>
    <cellStyle name="Currency 119 4 3 10" xfId="50190" xr:uid="{00000000-0005-0000-0000-000098120000}"/>
    <cellStyle name="Currency 119 4 3 2" xfId="5157" xr:uid="{00000000-0005-0000-0000-000099120000}"/>
    <cellStyle name="Currency 119 4 3 2 2" xfId="7029" xr:uid="{00000000-0005-0000-0000-00009A120000}"/>
    <cellStyle name="Currency 119 4 3 2 2 2" xfId="12645" xr:uid="{00000000-0005-0000-0000-00009B120000}"/>
    <cellStyle name="Currency 119 4 3 2 2 2 2" xfId="35186" xr:uid="{00000000-0005-0000-0000-00009C120000}"/>
    <cellStyle name="Currency 119 4 3 2 2 3" xfId="18275" xr:uid="{00000000-0005-0000-0000-00009D120000}"/>
    <cellStyle name="Currency 119 4 3 2 2 3 2" xfId="40810" xr:uid="{00000000-0005-0000-0000-00009E120000}"/>
    <cellStyle name="Currency 119 4 3 2 2 4" xfId="23904" xr:uid="{00000000-0005-0000-0000-00009F120000}"/>
    <cellStyle name="Currency 119 4 3 2 2 4 2" xfId="46430" xr:uid="{00000000-0005-0000-0000-0000A0120000}"/>
    <cellStyle name="Currency 119 4 3 2 2 5" xfId="29570" xr:uid="{00000000-0005-0000-0000-0000A1120000}"/>
    <cellStyle name="Currency 119 4 3 2 3" xfId="8901" xr:uid="{00000000-0005-0000-0000-0000A2120000}"/>
    <cellStyle name="Currency 119 4 3 2 3 2" xfId="14517" xr:uid="{00000000-0005-0000-0000-0000A3120000}"/>
    <cellStyle name="Currency 119 4 3 2 3 2 2" xfId="37058" xr:uid="{00000000-0005-0000-0000-0000A4120000}"/>
    <cellStyle name="Currency 119 4 3 2 3 3" xfId="20147" xr:uid="{00000000-0005-0000-0000-0000A5120000}"/>
    <cellStyle name="Currency 119 4 3 2 3 3 2" xfId="42682" xr:uid="{00000000-0005-0000-0000-0000A6120000}"/>
    <cellStyle name="Currency 119 4 3 2 3 4" xfId="25776" xr:uid="{00000000-0005-0000-0000-0000A7120000}"/>
    <cellStyle name="Currency 119 4 3 2 3 4 2" xfId="48302" xr:uid="{00000000-0005-0000-0000-0000A8120000}"/>
    <cellStyle name="Currency 119 4 3 2 3 5" xfId="31442" xr:uid="{00000000-0005-0000-0000-0000A9120000}"/>
    <cellStyle name="Currency 119 4 3 2 4" xfId="10773" xr:uid="{00000000-0005-0000-0000-0000AA120000}"/>
    <cellStyle name="Currency 119 4 3 2 4 2" xfId="33314" xr:uid="{00000000-0005-0000-0000-0000AB120000}"/>
    <cellStyle name="Currency 119 4 3 2 5" xfId="16403" xr:uid="{00000000-0005-0000-0000-0000AC120000}"/>
    <cellStyle name="Currency 119 4 3 2 5 2" xfId="38938" xr:uid="{00000000-0005-0000-0000-0000AD120000}"/>
    <cellStyle name="Currency 119 4 3 2 6" xfId="22032" xr:uid="{00000000-0005-0000-0000-0000AE120000}"/>
    <cellStyle name="Currency 119 4 3 2 6 2" xfId="44558" xr:uid="{00000000-0005-0000-0000-0000AF120000}"/>
    <cellStyle name="Currency 119 4 3 2 7" xfId="27698" xr:uid="{00000000-0005-0000-0000-0000B0120000}"/>
    <cellStyle name="Currency 119 4 3 2 8" xfId="51126" xr:uid="{00000000-0005-0000-0000-0000B1120000}"/>
    <cellStyle name="Currency 119 4 3 3" xfId="6093" xr:uid="{00000000-0005-0000-0000-0000B2120000}"/>
    <cellStyle name="Currency 119 4 3 3 2" xfId="11709" xr:uid="{00000000-0005-0000-0000-0000B3120000}"/>
    <cellStyle name="Currency 119 4 3 3 2 2" xfId="34250" xr:uid="{00000000-0005-0000-0000-0000B4120000}"/>
    <cellStyle name="Currency 119 4 3 3 3" xfId="17339" xr:uid="{00000000-0005-0000-0000-0000B5120000}"/>
    <cellStyle name="Currency 119 4 3 3 3 2" xfId="39874" xr:uid="{00000000-0005-0000-0000-0000B6120000}"/>
    <cellStyle name="Currency 119 4 3 3 4" xfId="22968" xr:uid="{00000000-0005-0000-0000-0000B7120000}"/>
    <cellStyle name="Currency 119 4 3 3 4 2" xfId="45494" xr:uid="{00000000-0005-0000-0000-0000B8120000}"/>
    <cellStyle name="Currency 119 4 3 3 5" xfId="28634" xr:uid="{00000000-0005-0000-0000-0000B9120000}"/>
    <cellStyle name="Currency 119 4 3 4" xfId="7965" xr:uid="{00000000-0005-0000-0000-0000BA120000}"/>
    <cellStyle name="Currency 119 4 3 4 2" xfId="13581" xr:uid="{00000000-0005-0000-0000-0000BB120000}"/>
    <cellStyle name="Currency 119 4 3 4 2 2" xfId="36122" xr:uid="{00000000-0005-0000-0000-0000BC120000}"/>
    <cellStyle name="Currency 119 4 3 4 3" xfId="19211" xr:uid="{00000000-0005-0000-0000-0000BD120000}"/>
    <cellStyle name="Currency 119 4 3 4 3 2" xfId="41746" xr:uid="{00000000-0005-0000-0000-0000BE120000}"/>
    <cellStyle name="Currency 119 4 3 4 4" xfId="24840" xr:uid="{00000000-0005-0000-0000-0000BF120000}"/>
    <cellStyle name="Currency 119 4 3 4 4 2" xfId="47366" xr:uid="{00000000-0005-0000-0000-0000C0120000}"/>
    <cellStyle name="Currency 119 4 3 4 5" xfId="30506" xr:uid="{00000000-0005-0000-0000-0000C1120000}"/>
    <cellStyle name="Currency 119 4 3 5" xfId="9837" xr:uid="{00000000-0005-0000-0000-0000C2120000}"/>
    <cellStyle name="Currency 119 4 3 5 2" xfId="32378" xr:uid="{00000000-0005-0000-0000-0000C3120000}"/>
    <cellStyle name="Currency 119 4 3 6" xfId="15467" xr:uid="{00000000-0005-0000-0000-0000C4120000}"/>
    <cellStyle name="Currency 119 4 3 6 2" xfId="38002" xr:uid="{00000000-0005-0000-0000-0000C5120000}"/>
    <cellStyle name="Currency 119 4 3 7" xfId="21096" xr:uid="{00000000-0005-0000-0000-0000C6120000}"/>
    <cellStyle name="Currency 119 4 3 7 2" xfId="43622" xr:uid="{00000000-0005-0000-0000-0000C7120000}"/>
    <cellStyle name="Currency 119 4 3 8" xfId="26762" xr:uid="{00000000-0005-0000-0000-0000C8120000}"/>
    <cellStyle name="Currency 119 4 3 9" xfId="49253" xr:uid="{00000000-0005-0000-0000-0000C9120000}"/>
    <cellStyle name="Currency 119 4 4" xfId="4689" xr:uid="{00000000-0005-0000-0000-0000CA120000}"/>
    <cellStyle name="Currency 119 4 4 2" xfId="6561" xr:uid="{00000000-0005-0000-0000-0000CB120000}"/>
    <cellStyle name="Currency 119 4 4 2 2" xfId="12177" xr:uid="{00000000-0005-0000-0000-0000CC120000}"/>
    <cellStyle name="Currency 119 4 4 2 2 2" xfId="34718" xr:uid="{00000000-0005-0000-0000-0000CD120000}"/>
    <cellStyle name="Currency 119 4 4 2 3" xfId="17807" xr:uid="{00000000-0005-0000-0000-0000CE120000}"/>
    <cellStyle name="Currency 119 4 4 2 3 2" xfId="40342" xr:uid="{00000000-0005-0000-0000-0000CF120000}"/>
    <cellStyle name="Currency 119 4 4 2 4" xfId="23436" xr:uid="{00000000-0005-0000-0000-0000D0120000}"/>
    <cellStyle name="Currency 119 4 4 2 4 2" xfId="45962" xr:uid="{00000000-0005-0000-0000-0000D1120000}"/>
    <cellStyle name="Currency 119 4 4 2 5" xfId="29102" xr:uid="{00000000-0005-0000-0000-0000D2120000}"/>
    <cellStyle name="Currency 119 4 4 3" xfId="8433" xr:uid="{00000000-0005-0000-0000-0000D3120000}"/>
    <cellStyle name="Currency 119 4 4 3 2" xfId="14049" xr:uid="{00000000-0005-0000-0000-0000D4120000}"/>
    <cellStyle name="Currency 119 4 4 3 2 2" xfId="36590" xr:uid="{00000000-0005-0000-0000-0000D5120000}"/>
    <cellStyle name="Currency 119 4 4 3 3" xfId="19679" xr:uid="{00000000-0005-0000-0000-0000D6120000}"/>
    <cellStyle name="Currency 119 4 4 3 3 2" xfId="42214" xr:uid="{00000000-0005-0000-0000-0000D7120000}"/>
    <cellStyle name="Currency 119 4 4 3 4" xfId="25308" xr:uid="{00000000-0005-0000-0000-0000D8120000}"/>
    <cellStyle name="Currency 119 4 4 3 4 2" xfId="47834" xr:uid="{00000000-0005-0000-0000-0000D9120000}"/>
    <cellStyle name="Currency 119 4 4 3 5" xfId="30974" xr:uid="{00000000-0005-0000-0000-0000DA120000}"/>
    <cellStyle name="Currency 119 4 4 4" xfId="10305" xr:uid="{00000000-0005-0000-0000-0000DB120000}"/>
    <cellStyle name="Currency 119 4 4 4 2" xfId="32846" xr:uid="{00000000-0005-0000-0000-0000DC120000}"/>
    <cellStyle name="Currency 119 4 4 5" xfId="15935" xr:uid="{00000000-0005-0000-0000-0000DD120000}"/>
    <cellStyle name="Currency 119 4 4 5 2" xfId="38470" xr:uid="{00000000-0005-0000-0000-0000DE120000}"/>
    <cellStyle name="Currency 119 4 4 6" xfId="21564" xr:uid="{00000000-0005-0000-0000-0000DF120000}"/>
    <cellStyle name="Currency 119 4 4 6 2" xfId="44090" xr:uid="{00000000-0005-0000-0000-0000E0120000}"/>
    <cellStyle name="Currency 119 4 4 7" xfId="27230" xr:uid="{00000000-0005-0000-0000-0000E1120000}"/>
    <cellStyle name="Currency 119 4 4 8" xfId="50658" xr:uid="{00000000-0005-0000-0000-0000E2120000}"/>
    <cellStyle name="Currency 119 4 5" xfId="5625" xr:uid="{00000000-0005-0000-0000-0000E3120000}"/>
    <cellStyle name="Currency 119 4 5 2" xfId="11241" xr:uid="{00000000-0005-0000-0000-0000E4120000}"/>
    <cellStyle name="Currency 119 4 5 2 2" xfId="33782" xr:uid="{00000000-0005-0000-0000-0000E5120000}"/>
    <cellStyle name="Currency 119 4 5 3" xfId="16871" xr:uid="{00000000-0005-0000-0000-0000E6120000}"/>
    <cellStyle name="Currency 119 4 5 3 2" xfId="39406" xr:uid="{00000000-0005-0000-0000-0000E7120000}"/>
    <cellStyle name="Currency 119 4 5 4" xfId="22500" xr:uid="{00000000-0005-0000-0000-0000E8120000}"/>
    <cellStyle name="Currency 119 4 5 4 2" xfId="45026" xr:uid="{00000000-0005-0000-0000-0000E9120000}"/>
    <cellStyle name="Currency 119 4 5 5" xfId="28166" xr:uid="{00000000-0005-0000-0000-0000EA120000}"/>
    <cellStyle name="Currency 119 4 6" xfId="7497" xr:uid="{00000000-0005-0000-0000-0000EB120000}"/>
    <cellStyle name="Currency 119 4 6 2" xfId="13113" xr:uid="{00000000-0005-0000-0000-0000EC120000}"/>
    <cellStyle name="Currency 119 4 6 2 2" xfId="35654" xr:uid="{00000000-0005-0000-0000-0000ED120000}"/>
    <cellStyle name="Currency 119 4 6 3" xfId="18743" xr:uid="{00000000-0005-0000-0000-0000EE120000}"/>
    <cellStyle name="Currency 119 4 6 3 2" xfId="41278" xr:uid="{00000000-0005-0000-0000-0000EF120000}"/>
    <cellStyle name="Currency 119 4 6 4" xfId="24372" xr:uid="{00000000-0005-0000-0000-0000F0120000}"/>
    <cellStyle name="Currency 119 4 6 4 2" xfId="46898" xr:uid="{00000000-0005-0000-0000-0000F1120000}"/>
    <cellStyle name="Currency 119 4 6 5" xfId="30038" xr:uid="{00000000-0005-0000-0000-0000F2120000}"/>
    <cellStyle name="Currency 119 4 7" xfId="9369" xr:uid="{00000000-0005-0000-0000-0000F3120000}"/>
    <cellStyle name="Currency 119 4 7 2" xfId="31910" xr:uid="{00000000-0005-0000-0000-0000F4120000}"/>
    <cellStyle name="Currency 119 4 8" xfId="14999" xr:uid="{00000000-0005-0000-0000-0000F5120000}"/>
    <cellStyle name="Currency 119 4 8 2" xfId="37534" xr:uid="{00000000-0005-0000-0000-0000F6120000}"/>
    <cellStyle name="Currency 119 4 9" xfId="20628" xr:uid="{00000000-0005-0000-0000-0000F7120000}"/>
    <cellStyle name="Currency 119 4 9 2" xfId="43154" xr:uid="{00000000-0005-0000-0000-0000F8120000}"/>
    <cellStyle name="Currency 119 5" xfId="3909" xr:uid="{00000000-0005-0000-0000-0000F9120000}"/>
    <cellStyle name="Currency 119 5 10" xfId="48941" xr:uid="{00000000-0005-0000-0000-0000FA120000}"/>
    <cellStyle name="Currency 119 5 11" xfId="49878" xr:uid="{00000000-0005-0000-0000-0000FB120000}"/>
    <cellStyle name="Currency 119 5 2" xfId="4377" xr:uid="{00000000-0005-0000-0000-0000FC120000}"/>
    <cellStyle name="Currency 119 5 2 10" xfId="50346" xr:uid="{00000000-0005-0000-0000-0000FD120000}"/>
    <cellStyle name="Currency 119 5 2 2" xfId="5313" xr:uid="{00000000-0005-0000-0000-0000FE120000}"/>
    <cellStyle name="Currency 119 5 2 2 2" xfId="7185" xr:uid="{00000000-0005-0000-0000-0000FF120000}"/>
    <cellStyle name="Currency 119 5 2 2 2 2" xfId="12801" xr:uid="{00000000-0005-0000-0000-000000130000}"/>
    <cellStyle name="Currency 119 5 2 2 2 2 2" xfId="35342" xr:uid="{00000000-0005-0000-0000-000001130000}"/>
    <cellStyle name="Currency 119 5 2 2 2 3" xfId="18431" xr:uid="{00000000-0005-0000-0000-000002130000}"/>
    <cellStyle name="Currency 119 5 2 2 2 3 2" xfId="40966" xr:uid="{00000000-0005-0000-0000-000003130000}"/>
    <cellStyle name="Currency 119 5 2 2 2 4" xfId="24060" xr:uid="{00000000-0005-0000-0000-000004130000}"/>
    <cellStyle name="Currency 119 5 2 2 2 4 2" xfId="46586" xr:uid="{00000000-0005-0000-0000-000005130000}"/>
    <cellStyle name="Currency 119 5 2 2 2 5" xfId="29726" xr:uid="{00000000-0005-0000-0000-000006130000}"/>
    <cellStyle name="Currency 119 5 2 2 3" xfId="9057" xr:uid="{00000000-0005-0000-0000-000007130000}"/>
    <cellStyle name="Currency 119 5 2 2 3 2" xfId="14673" xr:uid="{00000000-0005-0000-0000-000008130000}"/>
    <cellStyle name="Currency 119 5 2 2 3 2 2" xfId="37214" xr:uid="{00000000-0005-0000-0000-000009130000}"/>
    <cellStyle name="Currency 119 5 2 2 3 3" xfId="20303" xr:uid="{00000000-0005-0000-0000-00000A130000}"/>
    <cellStyle name="Currency 119 5 2 2 3 3 2" xfId="42838" xr:uid="{00000000-0005-0000-0000-00000B130000}"/>
    <cellStyle name="Currency 119 5 2 2 3 4" xfId="25932" xr:uid="{00000000-0005-0000-0000-00000C130000}"/>
    <cellStyle name="Currency 119 5 2 2 3 4 2" xfId="48458" xr:uid="{00000000-0005-0000-0000-00000D130000}"/>
    <cellStyle name="Currency 119 5 2 2 3 5" xfId="31598" xr:uid="{00000000-0005-0000-0000-00000E130000}"/>
    <cellStyle name="Currency 119 5 2 2 4" xfId="10929" xr:uid="{00000000-0005-0000-0000-00000F130000}"/>
    <cellStyle name="Currency 119 5 2 2 4 2" xfId="33470" xr:uid="{00000000-0005-0000-0000-000010130000}"/>
    <cellStyle name="Currency 119 5 2 2 5" xfId="16559" xr:uid="{00000000-0005-0000-0000-000011130000}"/>
    <cellStyle name="Currency 119 5 2 2 5 2" xfId="39094" xr:uid="{00000000-0005-0000-0000-000012130000}"/>
    <cellStyle name="Currency 119 5 2 2 6" xfId="22188" xr:uid="{00000000-0005-0000-0000-000013130000}"/>
    <cellStyle name="Currency 119 5 2 2 6 2" xfId="44714" xr:uid="{00000000-0005-0000-0000-000014130000}"/>
    <cellStyle name="Currency 119 5 2 2 7" xfId="27854" xr:uid="{00000000-0005-0000-0000-000015130000}"/>
    <cellStyle name="Currency 119 5 2 2 8" xfId="51282" xr:uid="{00000000-0005-0000-0000-000016130000}"/>
    <cellStyle name="Currency 119 5 2 3" xfId="6249" xr:uid="{00000000-0005-0000-0000-000017130000}"/>
    <cellStyle name="Currency 119 5 2 3 2" xfId="11865" xr:uid="{00000000-0005-0000-0000-000018130000}"/>
    <cellStyle name="Currency 119 5 2 3 2 2" xfId="34406" xr:uid="{00000000-0005-0000-0000-000019130000}"/>
    <cellStyle name="Currency 119 5 2 3 3" xfId="17495" xr:uid="{00000000-0005-0000-0000-00001A130000}"/>
    <cellStyle name="Currency 119 5 2 3 3 2" xfId="40030" xr:uid="{00000000-0005-0000-0000-00001B130000}"/>
    <cellStyle name="Currency 119 5 2 3 4" xfId="23124" xr:uid="{00000000-0005-0000-0000-00001C130000}"/>
    <cellStyle name="Currency 119 5 2 3 4 2" xfId="45650" xr:uid="{00000000-0005-0000-0000-00001D130000}"/>
    <cellStyle name="Currency 119 5 2 3 5" xfId="28790" xr:uid="{00000000-0005-0000-0000-00001E130000}"/>
    <cellStyle name="Currency 119 5 2 4" xfId="8121" xr:uid="{00000000-0005-0000-0000-00001F130000}"/>
    <cellStyle name="Currency 119 5 2 4 2" xfId="13737" xr:uid="{00000000-0005-0000-0000-000020130000}"/>
    <cellStyle name="Currency 119 5 2 4 2 2" xfId="36278" xr:uid="{00000000-0005-0000-0000-000021130000}"/>
    <cellStyle name="Currency 119 5 2 4 3" xfId="19367" xr:uid="{00000000-0005-0000-0000-000022130000}"/>
    <cellStyle name="Currency 119 5 2 4 3 2" xfId="41902" xr:uid="{00000000-0005-0000-0000-000023130000}"/>
    <cellStyle name="Currency 119 5 2 4 4" xfId="24996" xr:uid="{00000000-0005-0000-0000-000024130000}"/>
    <cellStyle name="Currency 119 5 2 4 4 2" xfId="47522" xr:uid="{00000000-0005-0000-0000-000025130000}"/>
    <cellStyle name="Currency 119 5 2 4 5" xfId="30662" xr:uid="{00000000-0005-0000-0000-000026130000}"/>
    <cellStyle name="Currency 119 5 2 5" xfId="9993" xr:uid="{00000000-0005-0000-0000-000027130000}"/>
    <cellStyle name="Currency 119 5 2 5 2" xfId="32534" xr:uid="{00000000-0005-0000-0000-000028130000}"/>
    <cellStyle name="Currency 119 5 2 6" xfId="15623" xr:uid="{00000000-0005-0000-0000-000029130000}"/>
    <cellStyle name="Currency 119 5 2 6 2" xfId="38158" xr:uid="{00000000-0005-0000-0000-00002A130000}"/>
    <cellStyle name="Currency 119 5 2 7" xfId="21252" xr:uid="{00000000-0005-0000-0000-00002B130000}"/>
    <cellStyle name="Currency 119 5 2 7 2" xfId="43778" xr:uid="{00000000-0005-0000-0000-00002C130000}"/>
    <cellStyle name="Currency 119 5 2 8" xfId="26918" xr:uid="{00000000-0005-0000-0000-00002D130000}"/>
    <cellStyle name="Currency 119 5 2 9" xfId="49409" xr:uid="{00000000-0005-0000-0000-00002E130000}"/>
    <cellStyle name="Currency 119 5 3" xfId="4845" xr:uid="{00000000-0005-0000-0000-00002F130000}"/>
    <cellStyle name="Currency 119 5 3 2" xfId="6717" xr:uid="{00000000-0005-0000-0000-000030130000}"/>
    <cellStyle name="Currency 119 5 3 2 2" xfId="12333" xr:uid="{00000000-0005-0000-0000-000031130000}"/>
    <cellStyle name="Currency 119 5 3 2 2 2" xfId="34874" xr:uid="{00000000-0005-0000-0000-000032130000}"/>
    <cellStyle name="Currency 119 5 3 2 3" xfId="17963" xr:uid="{00000000-0005-0000-0000-000033130000}"/>
    <cellStyle name="Currency 119 5 3 2 3 2" xfId="40498" xr:uid="{00000000-0005-0000-0000-000034130000}"/>
    <cellStyle name="Currency 119 5 3 2 4" xfId="23592" xr:uid="{00000000-0005-0000-0000-000035130000}"/>
    <cellStyle name="Currency 119 5 3 2 4 2" xfId="46118" xr:uid="{00000000-0005-0000-0000-000036130000}"/>
    <cellStyle name="Currency 119 5 3 2 5" xfId="29258" xr:uid="{00000000-0005-0000-0000-000037130000}"/>
    <cellStyle name="Currency 119 5 3 3" xfId="8589" xr:uid="{00000000-0005-0000-0000-000038130000}"/>
    <cellStyle name="Currency 119 5 3 3 2" xfId="14205" xr:uid="{00000000-0005-0000-0000-000039130000}"/>
    <cellStyle name="Currency 119 5 3 3 2 2" xfId="36746" xr:uid="{00000000-0005-0000-0000-00003A130000}"/>
    <cellStyle name="Currency 119 5 3 3 3" xfId="19835" xr:uid="{00000000-0005-0000-0000-00003B130000}"/>
    <cellStyle name="Currency 119 5 3 3 3 2" xfId="42370" xr:uid="{00000000-0005-0000-0000-00003C130000}"/>
    <cellStyle name="Currency 119 5 3 3 4" xfId="25464" xr:uid="{00000000-0005-0000-0000-00003D130000}"/>
    <cellStyle name="Currency 119 5 3 3 4 2" xfId="47990" xr:uid="{00000000-0005-0000-0000-00003E130000}"/>
    <cellStyle name="Currency 119 5 3 3 5" xfId="31130" xr:uid="{00000000-0005-0000-0000-00003F130000}"/>
    <cellStyle name="Currency 119 5 3 4" xfId="10461" xr:uid="{00000000-0005-0000-0000-000040130000}"/>
    <cellStyle name="Currency 119 5 3 4 2" xfId="33002" xr:uid="{00000000-0005-0000-0000-000041130000}"/>
    <cellStyle name="Currency 119 5 3 5" xfId="16091" xr:uid="{00000000-0005-0000-0000-000042130000}"/>
    <cellStyle name="Currency 119 5 3 5 2" xfId="38626" xr:uid="{00000000-0005-0000-0000-000043130000}"/>
    <cellStyle name="Currency 119 5 3 6" xfId="21720" xr:uid="{00000000-0005-0000-0000-000044130000}"/>
    <cellStyle name="Currency 119 5 3 6 2" xfId="44246" xr:uid="{00000000-0005-0000-0000-000045130000}"/>
    <cellStyle name="Currency 119 5 3 7" xfId="27386" xr:uid="{00000000-0005-0000-0000-000046130000}"/>
    <cellStyle name="Currency 119 5 3 8" xfId="50814" xr:uid="{00000000-0005-0000-0000-000047130000}"/>
    <cellStyle name="Currency 119 5 4" xfId="5781" xr:uid="{00000000-0005-0000-0000-000048130000}"/>
    <cellStyle name="Currency 119 5 4 2" xfId="11397" xr:uid="{00000000-0005-0000-0000-000049130000}"/>
    <cellStyle name="Currency 119 5 4 2 2" xfId="33938" xr:uid="{00000000-0005-0000-0000-00004A130000}"/>
    <cellStyle name="Currency 119 5 4 3" xfId="17027" xr:uid="{00000000-0005-0000-0000-00004B130000}"/>
    <cellStyle name="Currency 119 5 4 3 2" xfId="39562" xr:uid="{00000000-0005-0000-0000-00004C130000}"/>
    <cellStyle name="Currency 119 5 4 4" xfId="22656" xr:uid="{00000000-0005-0000-0000-00004D130000}"/>
    <cellStyle name="Currency 119 5 4 4 2" xfId="45182" xr:uid="{00000000-0005-0000-0000-00004E130000}"/>
    <cellStyle name="Currency 119 5 4 5" xfId="28322" xr:uid="{00000000-0005-0000-0000-00004F130000}"/>
    <cellStyle name="Currency 119 5 5" xfId="7653" xr:uid="{00000000-0005-0000-0000-000050130000}"/>
    <cellStyle name="Currency 119 5 5 2" xfId="13269" xr:uid="{00000000-0005-0000-0000-000051130000}"/>
    <cellStyle name="Currency 119 5 5 2 2" xfId="35810" xr:uid="{00000000-0005-0000-0000-000052130000}"/>
    <cellStyle name="Currency 119 5 5 3" xfId="18899" xr:uid="{00000000-0005-0000-0000-000053130000}"/>
    <cellStyle name="Currency 119 5 5 3 2" xfId="41434" xr:uid="{00000000-0005-0000-0000-000054130000}"/>
    <cellStyle name="Currency 119 5 5 4" xfId="24528" xr:uid="{00000000-0005-0000-0000-000055130000}"/>
    <cellStyle name="Currency 119 5 5 4 2" xfId="47054" xr:uid="{00000000-0005-0000-0000-000056130000}"/>
    <cellStyle name="Currency 119 5 5 5" xfId="30194" xr:uid="{00000000-0005-0000-0000-000057130000}"/>
    <cellStyle name="Currency 119 5 6" xfId="9525" xr:uid="{00000000-0005-0000-0000-000058130000}"/>
    <cellStyle name="Currency 119 5 6 2" xfId="32066" xr:uid="{00000000-0005-0000-0000-000059130000}"/>
    <cellStyle name="Currency 119 5 7" xfId="15155" xr:uid="{00000000-0005-0000-0000-00005A130000}"/>
    <cellStyle name="Currency 119 5 7 2" xfId="37690" xr:uid="{00000000-0005-0000-0000-00005B130000}"/>
    <cellStyle name="Currency 119 5 8" xfId="20784" xr:uid="{00000000-0005-0000-0000-00005C130000}"/>
    <cellStyle name="Currency 119 5 8 2" xfId="43310" xr:uid="{00000000-0005-0000-0000-00005D130000}"/>
    <cellStyle name="Currency 119 5 9" xfId="26450" xr:uid="{00000000-0005-0000-0000-00005E130000}"/>
    <cellStyle name="Currency 119 6" xfId="4143" xr:uid="{00000000-0005-0000-0000-00005F130000}"/>
    <cellStyle name="Currency 119 6 10" xfId="50112" xr:uid="{00000000-0005-0000-0000-000060130000}"/>
    <cellStyle name="Currency 119 6 2" xfId="5079" xr:uid="{00000000-0005-0000-0000-000061130000}"/>
    <cellStyle name="Currency 119 6 2 2" xfId="6951" xr:uid="{00000000-0005-0000-0000-000062130000}"/>
    <cellStyle name="Currency 119 6 2 2 2" xfId="12567" xr:uid="{00000000-0005-0000-0000-000063130000}"/>
    <cellStyle name="Currency 119 6 2 2 2 2" xfId="35108" xr:uid="{00000000-0005-0000-0000-000064130000}"/>
    <cellStyle name="Currency 119 6 2 2 3" xfId="18197" xr:uid="{00000000-0005-0000-0000-000065130000}"/>
    <cellStyle name="Currency 119 6 2 2 3 2" xfId="40732" xr:uid="{00000000-0005-0000-0000-000066130000}"/>
    <cellStyle name="Currency 119 6 2 2 4" xfId="23826" xr:uid="{00000000-0005-0000-0000-000067130000}"/>
    <cellStyle name="Currency 119 6 2 2 4 2" xfId="46352" xr:uid="{00000000-0005-0000-0000-000068130000}"/>
    <cellStyle name="Currency 119 6 2 2 5" xfId="29492" xr:uid="{00000000-0005-0000-0000-000069130000}"/>
    <cellStyle name="Currency 119 6 2 3" xfId="8823" xr:uid="{00000000-0005-0000-0000-00006A130000}"/>
    <cellStyle name="Currency 119 6 2 3 2" xfId="14439" xr:uid="{00000000-0005-0000-0000-00006B130000}"/>
    <cellStyle name="Currency 119 6 2 3 2 2" xfId="36980" xr:uid="{00000000-0005-0000-0000-00006C130000}"/>
    <cellStyle name="Currency 119 6 2 3 3" xfId="20069" xr:uid="{00000000-0005-0000-0000-00006D130000}"/>
    <cellStyle name="Currency 119 6 2 3 3 2" xfId="42604" xr:uid="{00000000-0005-0000-0000-00006E130000}"/>
    <cellStyle name="Currency 119 6 2 3 4" xfId="25698" xr:uid="{00000000-0005-0000-0000-00006F130000}"/>
    <cellStyle name="Currency 119 6 2 3 4 2" xfId="48224" xr:uid="{00000000-0005-0000-0000-000070130000}"/>
    <cellStyle name="Currency 119 6 2 3 5" xfId="31364" xr:uid="{00000000-0005-0000-0000-000071130000}"/>
    <cellStyle name="Currency 119 6 2 4" xfId="10695" xr:uid="{00000000-0005-0000-0000-000072130000}"/>
    <cellStyle name="Currency 119 6 2 4 2" xfId="33236" xr:uid="{00000000-0005-0000-0000-000073130000}"/>
    <cellStyle name="Currency 119 6 2 5" xfId="16325" xr:uid="{00000000-0005-0000-0000-000074130000}"/>
    <cellStyle name="Currency 119 6 2 5 2" xfId="38860" xr:uid="{00000000-0005-0000-0000-000075130000}"/>
    <cellStyle name="Currency 119 6 2 6" xfId="21954" xr:uid="{00000000-0005-0000-0000-000076130000}"/>
    <cellStyle name="Currency 119 6 2 6 2" xfId="44480" xr:uid="{00000000-0005-0000-0000-000077130000}"/>
    <cellStyle name="Currency 119 6 2 7" xfId="27620" xr:uid="{00000000-0005-0000-0000-000078130000}"/>
    <cellStyle name="Currency 119 6 2 8" xfId="51048" xr:uid="{00000000-0005-0000-0000-000079130000}"/>
    <cellStyle name="Currency 119 6 3" xfId="6015" xr:uid="{00000000-0005-0000-0000-00007A130000}"/>
    <cellStyle name="Currency 119 6 3 2" xfId="11631" xr:uid="{00000000-0005-0000-0000-00007B130000}"/>
    <cellStyle name="Currency 119 6 3 2 2" xfId="34172" xr:uid="{00000000-0005-0000-0000-00007C130000}"/>
    <cellStyle name="Currency 119 6 3 3" xfId="17261" xr:uid="{00000000-0005-0000-0000-00007D130000}"/>
    <cellStyle name="Currency 119 6 3 3 2" xfId="39796" xr:uid="{00000000-0005-0000-0000-00007E130000}"/>
    <cellStyle name="Currency 119 6 3 4" xfId="22890" xr:uid="{00000000-0005-0000-0000-00007F130000}"/>
    <cellStyle name="Currency 119 6 3 4 2" xfId="45416" xr:uid="{00000000-0005-0000-0000-000080130000}"/>
    <cellStyle name="Currency 119 6 3 5" xfId="28556" xr:uid="{00000000-0005-0000-0000-000081130000}"/>
    <cellStyle name="Currency 119 6 4" xfId="7887" xr:uid="{00000000-0005-0000-0000-000082130000}"/>
    <cellStyle name="Currency 119 6 4 2" xfId="13503" xr:uid="{00000000-0005-0000-0000-000083130000}"/>
    <cellStyle name="Currency 119 6 4 2 2" xfId="36044" xr:uid="{00000000-0005-0000-0000-000084130000}"/>
    <cellStyle name="Currency 119 6 4 3" xfId="19133" xr:uid="{00000000-0005-0000-0000-000085130000}"/>
    <cellStyle name="Currency 119 6 4 3 2" xfId="41668" xr:uid="{00000000-0005-0000-0000-000086130000}"/>
    <cellStyle name="Currency 119 6 4 4" xfId="24762" xr:uid="{00000000-0005-0000-0000-000087130000}"/>
    <cellStyle name="Currency 119 6 4 4 2" xfId="47288" xr:uid="{00000000-0005-0000-0000-000088130000}"/>
    <cellStyle name="Currency 119 6 4 5" xfId="30428" xr:uid="{00000000-0005-0000-0000-000089130000}"/>
    <cellStyle name="Currency 119 6 5" xfId="9759" xr:uid="{00000000-0005-0000-0000-00008A130000}"/>
    <cellStyle name="Currency 119 6 5 2" xfId="32300" xr:uid="{00000000-0005-0000-0000-00008B130000}"/>
    <cellStyle name="Currency 119 6 6" xfId="15389" xr:uid="{00000000-0005-0000-0000-00008C130000}"/>
    <cellStyle name="Currency 119 6 6 2" xfId="37924" xr:uid="{00000000-0005-0000-0000-00008D130000}"/>
    <cellStyle name="Currency 119 6 7" xfId="21018" xr:uid="{00000000-0005-0000-0000-00008E130000}"/>
    <cellStyle name="Currency 119 6 7 2" xfId="43544" xr:uid="{00000000-0005-0000-0000-00008F130000}"/>
    <cellStyle name="Currency 119 6 8" xfId="26684" xr:uid="{00000000-0005-0000-0000-000090130000}"/>
    <cellStyle name="Currency 119 6 9" xfId="49175" xr:uid="{00000000-0005-0000-0000-000091130000}"/>
    <cellStyle name="Currency 119 7" xfId="4611" xr:uid="{00000000-0005-0000-0000-000092130000}"/>
    <cellStyle name="Currency 119 7 2" xfId="6483" xr:uid="{00000000-0005-0000-0000-000093130000}"/>
    <cellStyle name="Currency 119 7 2 2" xfId="12099" xr:uid="{00000000-0005-0000-0000-000094130000}"/>
    <cellStyle name="Currency 119 7 2 2 2" xfId="34640" xr:uid="{00000000-0005-0000-0000-000095130000}"/>
    <cellStyle name="Currency 119 7 2 3" xfId="17729" xr:uid="{00000000-0005-0000-0000-000096130000}"/>
    <cellStyle name="Currency 119 7 2 3 2" xfId="40264" xr:uid="{00000000-0005-0000-0000-000097130000}"/>
    <cellStyle name="Currency 119 7 2 4" xfId="23358" xr:uid="{00000000-0005-0000-0000-000098130000}"/>
    <cellStyle name="Currency 119 7 2 4 2" xfId="45884" xr:uid="{00000000-0005-0000-0000-000099130000}"/>
    <cellStyle name="Currency 119 7 2 5" xfId="29024" xr:uid="{00000000-0005-0000-0000-00009A130000}"/>
    <cellStyle name="Currency 119 7 3" xfId="8355" xr:uid="{00000000-0005-0000-0000-00009B130000}"/>
    <cellStyle name="Currency 119 7 3 2" xfId="13971" xr:uid="{00000000-0005-0000-0000-00009C130000}"/>
    <cellStyle name="Currency 119 7 3 2 2" xfId="36512" xr:uid="{00000000-0005-0000-0000-00009D130000}"/>
    <cellStyle name="Currency 119 7 3 3" xfId="19601" xr:uid="{00000000-0005-0000-0000-00009E130000}"/>
    <cellStyle name="Currency 119 7 3 3 2" xfId="42136" xr:uid="{00000000-0005-0000-0000-00009F130000}"/>
    <cellStyle name="Currency 119 7 3 4" xfId="25230" xr:uid="{00000000-0005-0000-0000-0000A0130000}"/>
    <cellStyle name="Currency 119 7 3 4 2" xfId="47756" xr:uid="{00000000-0005-0000-0000-0000A1130000}"/>
    <cellStyle name="Currency 119 7 3 5" xfId="30896" xr:uid="{00000000-0005-0000-0000-0000A2130000}"/>
    <cellStyle name="Currency 119 7 4" xfId="10227" xr:uid="{00000000-0005-0000-0000-0000A3130000}"/>
    <cellStyle name="Currency 119 7 4 2" xfId="32768" xr:uid="{00000000-0005-0000-0000-0000A4130000}"/>
    <cellStyle name="Currency 119 7 5" xfId="15857" xr:uid="{00000000-0005-0000-0000-0000A5130000}"/>
    <cellStyle name="Currency 119 7 5 2" xfId="38392" xr:uid="{00000000-0005-0000-0000-0000A6130000}"/>
    <cellStyle name="Currency 119 7 6" xfId="21486" xr:uid="{00000000-0005-0000-0000-0000A7130000}"/>
    <cellStyle name="Currency 119 7 6 2" xfId="44012" xr:uid="{00000000-0005-0000-0000-0000A8130000}"/>
    <cellStyle name="Currency 119 7 7" xfId="27152" xr:uid="{00000000-0005-0000-0000-0000A9130000}"/>
    <cellStyle name="Currency 119 7 8" xfId="50580" xr:uid="{00000000-0005-0000-0000-0000AA130000}"/>
    <cellStyle name="Currency 119 8" xfId="5547" xr:uid="{00000000-0005-0000-0000-0000AB130000}"/>
    <cellStyle name="Currency 119 8 2" xfId="11163" xr:uid="{00000000-0005-0000-0000-0000AC130000}"/>
    <cellStyle name="Currency 119 8 2 2" xfId="33704" xr:uid="{00000000-0005-0000-0000-0000AD130000}"/>
    <cellStyle name="Currency 119 8 3" xfId="16793" xr:uid="{00000000-0005-0000-0000-0000AE130000}"/>
    <cellStyle name="Currency 119 8 3 2" xfId="39328" xr:uid="{00000000-0005-0000-0000-0000AF130000}"/>
    <cellStyle name="Currency 119 8 4" xfId="22422" xr:uid="{00000000-0005-0000-0000-0000B0130000}"/>
    <cellStyle name="Currency 119 8 4 2" xfId="44948" xr:uid="{00000000-0005-0000-0000-0000B1130000}"/>
    <cellStyle name="Currency 119 8 5" xfId="28088" xr:uid="{00000000-0005-0000-0000-0000B2130000}"/>
    <cellStyle name="Currency 119 9" xfId="7419" xr:uid="{00000000-0005-0000-0000-0000B3130000}"/>
    <cellStyle name="Currency 119 9 2" xfId="13035" xr:uid="{00000000-0005-0000-0000-0000B4130000}"/>
    <cellStyle name="Currency 119 9 2 2" xfId="35576" xr:uid="{00000000-0005-0000-0000-0000B5130000}"/>
    <cellStyle name="Currency 119 9 3" xfId="18665" xr:uid="{00000000-0005-0000-0000-0000B6130000}"/>
    <cellStyle name="Currency 119 9 3 2" xfId="41200" xr:uid="{00000000-0005-0000-0000-0000B7130000}"/>
    <cellStyle name="Currency 119 9 4" xfId="24294" xr:uid="{00000000-0005-0000-0000-0000B8130000}"/>
    <cellStyle name="Currency 119 9 4 2" xfId="46820" xr:uid="{00000000-0005-0000-0000-0000B9130000}"/>
    <cellStyle name="Currency 119 9 5" xfId="29960" xr:uid="{00000000-0005-0000-0000-0000BA130000}"/>
    <cellStyle name="Currency 12" xfId="15" xr:uid="{00000000-0005-0000-0000-0000BB130000}"/>
    <cellStyle name="Currency 120" xfId="3704" xr:uid="{00000000-0005-0000-0000-0000BC130000}"/>
    <cellStyle name="Currency 120 10" xfId="9322" xr:uid="{00000000-0005-0000-0000-0000BD130000}"/>
    <cellStyle name="Currency 120 10 2" xfId="31863" xr:uid="{00000000-0005-0000-0000-0000BE130000}"/>
    <cellStyle name="Currency 120 11" xfId="14952" xr:uid="{00000000-0005-0000-0000-0000BF130000}"/>
    <cellStyle name="Currency 120 11 2" xfId="37487" xr:uid="{00000000-0005-0000-0000-0000C0130000}"/>
    <cellStyle name="Currency 120 12" xfId="20581" xr:uid="{00000000-0005-0000-0000-0000C1130000}"/>
    <cellStyle name="Currency 120 12 2" xfId="43107" xr:uid="{00000000-0005-0000-0000-0000C2130000}"/>
    <cellStyle name="Currency 120 13" xfId="26247" xr:uid="{00000000-0005-0000-0000-0000C3130000}"/>
    <cellStyle name="Currency 120 14" xfId="48738" xr:uid="{00000000-0005-0000-0000-0000C4130000}"/>
    <cellStyle name="Currency 120 15" xfId="49675" xr:uid="{00000000-0005-0000-0000-0000C5130000}"/>
    <cellStyle name="Currency 120 2" xfId="3743" xr:uid="{00000000-0005-0000-0000-0000C6130000}"/>
    <cellStyle name="Currency 120 2 10" xfId="14991" xr:uid="{00000000-0005-0000-0000-0000C7130000}"/>
    <cellStyle name="Currency 120 2 10 2" xfId="37526" xr:uid="{00000000-0005-0000-0000-0000C8130000}"/>
    <cellStyle name="Currency 120 2 11" xfId="20620" xr:uid="{00000000-0005-0000-0000-0000C9130000}"/>
    <cellStyle name="Currency 120 2 11 2" xfId="43146" xr:uid="{00000000-0005-0000-0000-0000CA130000}"/>
    <cellStyle name="Currency 120 2 12" xfId="26286" xr:uid="{00000000-0005-0000-0000-0000CB130000}"/>
    <cellStyle name="Currency 120 2 13" xfId="48777" xr:uid="{00000000-0005-0000-0000-0000CC130000}"/>
    <cellStyle name="Currency 120 2 14" xfId="49714" xr:uid="{00000000-0005-0000-0000-0000CD130000}"/>
    <cellStyle name="Currency 120 2 2" xfId="3901" xr:uid="{00000000-0005-0000-0000-0000CE130000}"/>
    <cellStyle name="Currency 120 2 2 10" xfId="26442" xr:uid="{00000000-0005-0000-0000-0000CF130000}"/>
    <cellStyle name="Currency 120 2 2 11" xfId="48933" xr:uid="{00000000-0005-0000-0000-0000D0130000}"/>
    <cellStyle name="Currency 120 2 2 12" xfId="49870" xr:uid="{00000000-0005-0000-0000-0000D1130000}"/>
    <cellStyle name="Currency 120 2 2 2" xfId="4135" xr:uid="{00000000-0005-0000-0000-0000D2130000}"/>
    <cellStyle name="Currency 120 2 2 2 10" xfId="49167" xr:uid="{00000000-0005-0000-0000-0000D3130000}"/>
    <cellStyle name="Currency 120 2 2 2 11" xfId="50104" xr:uid="{00000000-0005-0000-0000-0000D4130000}"/>
    <cellStyle name="Currency 120 2 2 2 2" xfId="4603" xr:uid="{00000000-0005-0000-0000-0000D5130000}"/>
    <cellStyle name="Currency 120 2 2 2 2 10" xfId="50572" xr:uid="{00000000-0005-0000-0000-0000D6130000}"/>
    <cellStyle name="Currency 120 2 2 2 2 2" xfId="5539" xr:uid="{00000000-0005-0000-0000-0000D7130000}"/>
    <cellStyle name="Currency 120 2 2 2 2 2 2" xfId="7411" xr:uid="{00000000-0005-0000-0000-0000D8130000}"/>
    <cellStyle name="Currency 120 2 2 2 2 2 2 2" xfId="13027" xr:uid="{00000000-0005-0000-0000-0000D9130000}"/>
    <cellStyle name="Currency 120 2 2 2 2 2 2 2 2" xfId="35568" xr:uid="{00000000-0005-0000-0000-0000DA130000}"/>
    <cellStyle name="Currency 120 2 2 2 2 2 2 3" xfId="18657" xr:uid="{00000000-0005-0000-0000-0000DB130000}"/>
    <cellStyle name="Currency 120 2 2 2 2 2 2 3 2" xfId="41192" xr:uid="{00000000-0005-0000-0000-0000DC130000}"/>
    <cellStyle name="Currency 120 2 2 2 2 2 2 4" xfId="24286" xr:uid="{00000000-0005-0000-0000-0000DD130000}"/>
    <cellStyle name="Currency 120 2 2 2 2 2 2 4 2" xfId="46812" xr:uid="{00000000-0005-0000-0000-0000DE130000}"/>
    <cellStyle name="Currency 120 2 2 2 2 2 2 5" xfId="29952" xr:uid="{00000000-0005-0000-0000-0000DF130000}"/>
    <cellStyle name="Currency 120 2 2 2 2 2 3" xfId="9283" xr:uid="{00000000-0005-0000-0000-0000E0130000}"/>
    <cellStyle name="Currency 120 2 2 2 2 2 3 2" xfId="14899" xr:uid="{00000000-0005-0000-0000-0000E1130000}"/>
    <cellStyle name="Currency 120 2 2 2 2 2 3 2 2" xfId="37440" xr:uid="{00000000-0005-0000-0000-0000E2130000}"/>
    <cellStyle name="Currency 120 2 2 2 2 2 3 3" xfId="20529" xr:uid="{00000000-0005-0000-0000-0000E3130000}"/>
    <cellStyle name="Currency 120 2 2 2 2 2 3 3 2" xfId="43064" xr:uid="{00000000-0005-0000-0000-0000E4130000}"/>
    <cellStyle name="Currency 120 2 2 2 2 2 3 4" xfId="26158" xr:uid="{00000000-0005-0000-0000-0000E5130000}"/>
    <cellStyle name="Currency 120 2 2 2 2 2 3 4 2" xfId="48684" xr:uid="{00000000-0005-0000-0000-0000E6130000}"/>
    <cellStyle name="Currency 120 2 2 2 2 2 3 5" xfId="31824" xr:uid="{00000000-0005-0000-0000-0000E7130000}"/>
    <cellStyle name="Currency 120 2 2 2 2 2 4" xfId="11155" xr:uid="{00000000-0005-0000-0000-0000E8130000}"/>
    <cellStyle name="Currency 120 2 2 2 2 2 4 2" xfId="33696" xr:uid="{00000000-0005-0000-0000-0000E9130000}"/>
    <cellStyle name="Currency 120 2 2 2 2 2 5" xfId="16785" xr:uid="{00000000-0005-0000-0000-0000EA130000}"/>
    <cellStyle name="Currency 120 2 2 2 2 2 5 2" xfId="39320" xr:uid="{00000000-0005-0000-0000-0000EB130000}"/>
    <cellStyle name="Currency 120 2 2 2 2 2 6" xfId="22414" xr:uid="{00000000-0005-0000-0000-0000EC130000}"/>
    <cellStyle name="Currency 120 2 2 2 2 2 6 2" xfId="44940" xr:uid="{00000000-0005-0000-0000-0000ED130000}"/>
    <cellStyle name="Currency 120 2 2 2 2 2 7" xfId="28080" xr:uid="{00000000-0005-0000-0000-0000EE130000}"/>
    <cellStyle name="Currency 120 2 2 2 2 2 8" xfId="51508" xr:uid="{00000000-0005-0000-0000-0000EF130000}"/>
    <cellStyle name="Currency 120 2 2 2 2 3" xfId="6475" xr:uid="{00000000-0005-0000-0000-0000F0130000}"/>
    <cellStyle name="Currency 120 2 2 2 2 3 2" xfId="12091" xr:uid="{00000000-0005-0000-0000-0000F1130000}"/>
    <cellStyle name="Currency 120 2 2 2 2 3 2 2" xfId="34632" xr:uid="{00000000-0005-0000-0000-0000F2130000}"/>
    <cellStyle name="Currency 120 2 2 2 2 3 3" xfId="17721" xr:uid="{00000000-0005-0000-0000-0000F3130000}"/>
    <cellStyle name="Currency 120 2 2 2 2 3 3 2" xfId="40256" xr:uid="{00000000-0005-0000-0000-0000F4130000}"/>
    <cellStyle name="Currency 120 2 2 2 2 3 4" xfId="23350" xr:uid="{00000000-0005-0000-0000-0000F5130000}"/>
    <cellStyle name="Currency 120 2 2 2 2 3 4 2" xfId="45876" xr:uid="{00000000-0005-0000-0000-0000F6130000}"/>
    <cellStyle name="Currency 120 2 2 2 2 3 5" xfId="29016" xr:uid="{00000000-0005-0000-0000-0000F7130000}"/>
    <cellStyle name="Currency 120 2 2 2 2 4" xfId="8347" xr:uid="{00000000-0005-0000-0000-0000F8130000}"/>
    <cellStyle name="Currency 120 2 2 2 2 4 2" xfId="13963" xr:uid="{00000000-0005-0000-0000-0000F9130000}"/>
    <cellStyle name="Currency 120 2 2 2 2 4 2 2" xfId="36504" xr:uid="{00000000-0005-0000-0000-0000FA130000}"/>
    <cellStyle name="Currency 120 2 2 2 2 4 3" xfId="19593" xr:uid="{00000000-0005-0000-0000-0000FB130000}"/>
    <cellStyle name="Currency 120 2 2 2 2 4 3 2" xfId="42128" xr:uid="{00000000-0005-0000-0000-0000FC130000}"/>
    <cellStyle name="Currency 120 2 2 2 2 4 4" xfId="25222" xr:uid="{00000000-0005-0000-0000-0000FD130000}"/>
    <cellStyle name="Currency 120 2 2 2 2 4 4 2" xfId="47748" xr:uid="{00000000-0005-0000-0000-0000FE130000}"/>
    <cellStyle name="Currency 120 2 2 2 2 4 5" xfId="30888" xr:uid="{00000000-0005-0000-0000-0000FF130000}"/>
    <cellStyle name="Currency 120 2 2 2 2 5" xfId="10219" xr:uid="{00000000-0005-0000-0000-000000140000}"/>
    <cellStyle name="Currency 120 2 2 2 2 5 2" xfId="32760" xr:uid="{00000000-0005-0000-0000-000001140000}"/>
    <cellStyle name="Currency 120 2 2 2 2 6" xfId="15849" xr:uid="{00000000-0005-0000-0000-000002140000}"/>
    <cellStyle name="Currency 120 2 2 2 2 6 2" xfId="38384" xr:uid="{00000000-0005-0000-0000-000003140000}"/>
    <cellStyle name="Currency 120 2 2 2 2 7" xfId="21478" xr:uid="{00000000-0005-0000-0000-000004140000}"/>
    <cellStyle name="Currency 120 2 2 2 2 7 2" xfId="44004" xr:uid="{00000000-0005-0000-0000-000005140000}"/>
    <cellStyle name="Currency 120 2 2 2 2 8" xfId="27144" xr:uid="{00000000-0005-0000-0000-000006140000}"/>
    <cellStyle name="Currency 120 2 2 2 2 9" xfId="49635" xr:uid="{00000000-0005-0000-0000-000007140000}"/>
    <cellStyle name="Currency 120 2 2 2 3" xfId="5071" xr:uid="{00000000-0005-0000-0000-000008140000}"/>
    <cellStyle name="Currency 120 2 2 2 3 2" xfId="6943" xr:uid="{00000000-0005-0000-0000-000009140000}"/>
    <cellStyle name="Currency 120 2 2 2 3 2 2" xfId="12559" xr:uid="{00000000-0005-0000-0000-00000A140000}"/>
    <cellStyle name="Currency 120 2 2 2 3 2 2 2" xfId="35100" xr:uid="{00000000-0005-0000-0000-00000B140000}"/>
    <cellStyle name="Currency 120 2 2 2 3 2 3" xfId="18189" xr:uid="{00000000-0005-0000-0000-00000C140000}"/>
    <cellStyle name="Currency 120 2 2 2 3 2 3 2" xfId="40724" xr:uid="{00000000-0005-0000-0000-00000D140000}"/>
    <cellStyle name="Currency 120 2 2 2 3 2 4" xfId="23818" xr:uid="{00000000-0005-0000-0000-00000E140000}"/>
    <cellStyle name="Currency 120 2 2 2 3 2 4 2" xfId="46344" xr:uid="{00000000-0005-0000-0000-00000F140000}"/>
    <cellStyle name="Currency 120 2 2 2 3 2 5" xfId="29484" xr:uid="{00000000-0005-0000-0000-000010140000}"/>
    <cellStyle name="Currency 120 2 2 2 3 3" xfId="8815" xr:uid="{00000000-0005-0000-0000-000011140000}"/>
    <cellStyle name="Currency 120 2 2 2 3 3 2" xfId="14431" xr:uid="{00000000-0005-0000-0000-000012140000}"/>
    <cellStyle name="Currency 120 2 2 2 3 3 2 2" xfId="36972" xr:uid="{00000000-0005-0000-0000-000013140000}"/>
    <cellStyle name="Currency 120 2 2 2 3 3 3" xfId="20061" xr:uid="{00000000-0005-0000-0000-000014140000}"/>
    <cellStyle name="Currency 120 2 2 2 3 3 3 2" xfId="42596" xr:uid="{00000000-0005-0000-0000-000015140000}"/>
    <cellStyle name="Currency 120 2 2 2 3 3 4" xfId="25690" xr:uid="{00000000-0005-0000-0000-000016140000}"/>
    <cellStyle name="Currency 120 2 2 2 3 3 4 2" xfId="48216" xr:uid="{00000000-0005-0000-0000-000017140000}"/>
    <cellStyle name="Currency 120 2 2 2 3 3 5" xfId="31356" xr:uid="{00000000-0005-0000-0000-000018140000}"/>
    <cellStyle name="Currency 120 2 2 2 3 4" xfId="10687" xr:uid="{00000000-0005-0000-0000-000019140000}"/>
    <cellStyle name="Currency 120 2 2 2 3 4 2" xfId="33228" xr:uid="{00000000-0005-0000-0000-00001A140000}"/>
    <cellStyle name="Currency 120 2 2 2 3 5" xfId="16317" xr:uid="{00000000-0005-0000-0000-00001B140000}"/>
    <cellStyle name="Currency 120 2 2 2 3 5 2" xfId="38852" xr:uid="{00000000-0005-0000-0000-00001C140000}"/>
    <cellStyle name="Currency 120 2 2 2 3 6" xfId="21946" xr:uid="{00000000-0005-0000-0000-00001D140000}"/>
    <cellStyle name="Currency 120 2 2 2 3 6 2" xfId="44472" xr:uid="{00000000-0005-0000-0000-00001E140000}"/>
    <cellStyle name="Currency 120 2 2 2 3 7" xfId="27612" xr:uid="{00000000-0005-0000-0000-00001F140000}"/>
    <cellStyle name="Currency 120 2 2 2 3 8" xfId="51040" xr:uid="{00000000-0005-0000-0000-000020140000}"/>
    <cellStyle name="Currency 120 2 2 2 4" xfId="6007" xr:uid="{00000000-0005-0000-0000-000021140000}"/>
    <cellStyle name="Currency 120 2 2 2 4 2" xfId="11623" xr:uid="{00000000-0005-0000-0000-000022140000}"/>
    <cellStyle name="Currency 120 2 2 2 4 2 2" xfId="34164" xr:uid="{00000000-0005-0000-0000-000023140000}"/>
    <cellStyle name="Currency 120 2 2 2 4 3" xfId="17253" xr:uid="{00000000-0005-0000-0000-000024140000}"/>
    <cellStyle name="Currency 120 2 2 2 4 3 2" xfId="39788" xr:uid="{00000000-0005-0000-0000-000025140000}"/>
    <cellStyle name="Currency 120 2 2 2 4 4" xfId="22882" xr:uid="{00000000-0005-0000-0000-000026140000}"/>
    <cellStyle name="Currency 120 2 2 2 4 4 2" xfId="45408" xr:uid="{00000000-0005-0000-0000-000027140000}"/>
    <cellStyle name="Currency 120 2 2 2 4 5" xfId="28548" xr:uid="{00000000-0005-0000-0000-000028140000}"/>
    <cellStyle name="Currency 120 2 2 2 5" xfId="7879" xr:uid="{00000000-0005-0000-0000-000029140000}"/>
    <cellStyle name="Currency 120 2 2 2 5 2" xfId="13495" xr:uid="{00000000-0005-0000-0000-00002A140000}"/>
    <cellStyle name="Currency 120 2 2 2 5 2 2" xfId="36036" xr:uid="{00000000-0005-0000-0000-00002B140000}"/>
    <cellStyle name="Currency 120 2 2 2 5 3" xfId="19125" xr:uid="{00000000-0005-0000-0000-00002C140000}"/>
    <cellStyle name="Currency 120 2 2 2 5 3 2" xfId="41660" xr:uid="{00000000-0005-0000-0000-00002D140000}"/>
    <cellStyle name="Currency 120 2 2 2 5 4" xfId="24754" xr:uid="{00000000-0005-0000-0000-00002E140000}"/>
    <cellStyle name="Currency 120 2 2 2 5 4 2" xfId="47280" xr:uid="{00000000-0005-0000-0000-00002F140000}"/>
    <cellStyle name="Currency 120 2 2 2 5 5" xfId="30420" xr:uid="{00000000-0005-0000-0000-000030140000}"/>
    <cellStyle name="Currency 120 2 2 2 6" xfId="9751" xr:uid="{00000000-0005-0000-0000-000031140000}"/>
    <cellStyle name="Currency 120 2 2 2 6 2" xfId="32292" xr:uid="{00000000-0005-0000-0000-000032140000}"/>
    <cellStyle name="Currency 120 2 2 2 7" xfId="15381" xr:uid="{00000000-0005-0000-0000-000033140000}"/>
    <cellStyle name="Currency 120 2 2 2 7 2" xfId="37916" xr:uid="{00000000-0005-0000-0000-000034140000}"/>
    <cellStyle name="Currency 120 2 2 2 8" xfId="21010" xr:uid="{00000000-0005-0000-0000-000035140000}"/>
    <cellStyle name="Currency 120 2 2 2 8 2" xfId="43536" xr:uid="{00000000-0005-0000-0000-000036140000}"/>
    <cellStyle name="Currency 120 2 2 2 9" xfId="26676" xr:uid="{00000000-0005-0000-0000-000037140000}"/>
    <cellStyle name="Currency 120 2 2 3" xfId="4369" xr:uid="{00000000-0005-0000-0000-000038140000}"/>
    <cellStyle name="Currency 120 2 2 3 10" xfId="50338" xr:uid="{00000000-0005-0000-0000-000039140000}"/>
    <cellStyle name="Currency 120 2 2 3 2" xfId="5305" xr:uid="{00000000-0005-0000-0000-00003A140000}"/>
    <cellStyle name="Currency 120 2 2 3 2 2" xfId="7177" xr:uid="{00000000-0005-0000-0000-00003B140000}"/>
    <cellStyle name="Currency 120 2 2 3 2 2 2" xfId="12793" xr:uid="{00000000-0005-0000-0000-00003C140000}"/>
    <cellStyle name="Currency 120 2 2 3 2 2 2 2" xfId="35334" xr:uid="{00000000-0005-0000-0000-00003D140000}"/>
    <cellStyle name="Currency 120 2 2 3 2 2 3" xfId="18423" xr:uid="{00000000-0005-0000-0000-00003E140000}"/>
    <cellStyle name="Currency 120 2 2 3 2 2 3 2" xfId="40958" xr:uid="{00000000-0005-0000-0000-00003F140000}"/>
    <cellStyle name="Currency 120 2 2 3 2 2 4" xfId="24052" xr:uid="{00000000-0005-0000-0000-000040140000}"/>
    <cellStyle name="Currency 120 2 2 3 2 2 4 2" xfId="46578" xr:uid="{00000000-0005-0000-0000-000041140000}"/>
    <cellStyle name="Currency 120 2 2 3 2 2 5" xfId="29718" xr:uid="{00000000-0005-0000-0000-000042140000}"/>
    <cellStyle name="Currency 120 2 2 3 2 3" xfId="9049" xr:uid="{00000000-0005-0000-0000-000043140000}"/>
    <cellStyle name="Currency 120 2 2 3 2 3 2" xfId="14665" xr:uid="{00000000-0005-0000-0000-000044140000}"/>
    <cellStyle name="Currency 120 2 2 3 2 3 2 2" xfId="37206" xr:uid="{00000000-0005-0000-0000-000045140000}"/>
    <cellStyle name="Currency 120 2 2 3 2 3 3" xfId="20295" xr:uid="{00000000-0005-0000-0000-000046140000}"/>
    <cellStyle name="Currency 120 2 2 3 2 3 3 2" xfId="42830" xr:uid="{00000000-0005-0000-0000-000047140000}"/>
    <cellStyle name="Currency 120 2 2 3 2 3 4" xfId="25924" xr:uid="{00000000-0005-0000-0000-000048140000}"/>
    <cellStyle name="Currency 120 2 2 3 2 3 4 2" xfId="48450" xr:uid="{00000000-0005-0000-0000-000049140000}"/>
    <cellStyle name="Currency 120 2 2 3 2 3 5" xfId="31590" xr:uid="{00000000-0005-0000-0000-00004A140000}"/>
    <cellStyle name="Currency 120 2 2 3 2 4" xfId="10921" xr:uid="{00000000-0005-0000-0000-00004B140000}"/>
    <cellStyle name="Currency 120 2 2 3 2 4 2" xfId="33462" xr:uid="{00000000-0005-0000-0000-00004C140000}"/>
    <cellStyle name="Currency 120 2 2 3 2 5" xfId="16551" xr:uid="{00000000-0005-0000-0000-00004D140000}"/>
    <cellStyle name="Currency 120 2 2 3 2 5 2" xfId="39086" xr:uid="{00000000-0005-0000-0000-00004E140000}"/>
    <cellStyle name="Currency 120 2 2 3 2 6" xfId="22180" xr:uid="{00000000-0005-0000-0000-00004F140000}"/>
    <cellStyle name="Currency 120 2 2 3 2 6 2" xfId="44706" xr:uid="{00000000-0005-0000-0000-000050140000}"/>
    <cellStyle name="Currency 120 2 2 3 2 7" xfId="27846" xr:uid="{00000000-0005-0000-0000-000051140000}"/>
    <cellStyle name="Currency 120 2 2 3 2 8" xfId="51274" xr:uid="{00000000-0005-0000-0000-000052140000}"/>
    <cellStyle name="Currency 120 2 2 3 3" xfId="6241" xr:uid="{00000000-0005-0000-0000-000053140000}"/>
    <cellStyle name="Currency 120 2 2 3 3 2" xfId="11857" xr:uid="{00000000-0005-0000-0000-000054140000}"/>
    <cellStyle name="Currency 120 2 2 3 3 2 2" xfId="34398" xr:uid="{00000000-0005-0000-0000-000055140000}"/>
    <cellStyle name="Currency 120 2 2 3 3 3" xfId="17487" xr:uid="{00000000-0005-0000-0000-000056140000}"/>
    <cellStyle name="Currency 120 2 2 3 3 3 2" xfId="40022" xr:uid="{00000000-0005-0000-0000-000057140000}"/>
    <cellStyle name="Currency 120 2 2 3 3 4" xfId="23116" xr:uid="{00000000-0005-0000-0000-000058140000}"/>
    <cellStyle name="Currency 120 2 2 3 3 4 2" xfId="45642" xr:uid="{00000000-0005-0000-0000-000059140000}"/>
    <cellStyle name="Currency 120 2 2 3 3 5" xfId="28782" xr:uid="{00000000-0005-0000-0000-00005A140000}"/>
    <cellStyle name="Currency 120 2 2 3 4" xfId="8113" xr:uid="{00000000-0005-0000-0000-00005B140000}"/>
    <cellStyle name="Currency 120 2 2 3 4 2" xfId="13729" xr:uid="{00000000-0005-0000-0000-00005C140000}"/>
    <cellStyle name="Currency 120 2 2 3 4 2 2" xfId="36270" xr:uid="{00000000-0005-0000-0000-00005D140000}"/>
    <cellStyle name="Currency 120 2 2 3 4 3" xfId="19359" xr:uid="{00000000-0005-0000-0000-00005E140000}"/>
    <cellStyle name="Currency 120 2 2 3 4 3 2" xfId="41894" xr:uid="{00000000-0005-0000-0000-00005F140000}"/>
    <cellStyle name="Currency 120 2 2 3 4 4" xfId="24988" xr:uid="{00000000-0005-0000-0000-000060140000}"/>
    <cellStyle name="Currency 120 2 2 3 4 4 2" xfId="47514" xr:uid="{00000000-0005-0000-0000-000061140000}"/>
    <cellStyle name="Currency 120 2 2 3 4 5" xfId="30654" xr:uid="{00000000-0005-0000-0000-000062140000}"/>
    <cellStyle name="Currency 120 2 2 3 5" xfId="9985" xr:uid="{00000000-0005-0000-0000-000063140000}"/>
    <cellStyle name="Currency 120 2 2 3 5 2" xfId="32526" xr:uid="{00000000-0005-0000-0000-000064140000}"/>
    <cellStyle name="Currency 120 2 2 3 6" xfId="15615" xr:uid="{00000000-0005-0000-0000-000065140000}"/>
    <cellStyle name="Currency 120 2 2 3 6 2" xfId="38150" xr:uid="{00000000-0005-0000-0000-000066140000}"/>
    <cellStyle name="Currency 120 2 2 3 7" xfId="21244" xr:uid="{00000000-0005-0000-0000-000067140000}"/>
    <cellStyle name="Currency 120 2 2 3 7 2" xfId="43770" xr:uid="{00000000-0005-0000-0000-000068140000}"/>
    <cellStyle name="Currency 120 2 2 3 8" xfId="26910" xr:uid="{00000000-0005-0000-0000-000069140000}"/>
    <cellStyle name="Currency 120 2 2 3 9" xfId="49401" xr:uid="{00000000-0005-0000-0000-00006A140000}"/>
    <cellStyle name="Currency 120 2 2 4" xfId="4837" xr:uid="{00000000-0005-0000-0000-00006B140000}"/>
    <cellStyle name="Currency 120 2 2 4 2" xfId="6709" xr:uid="{00000000-0005-0000-0000-00006C140000}"/>
    <cellStyle name="Currency 120 2 2 4 2 2" xfId="12325" xr:uid="{00000000-0005-0000-0000-00006D140000}"/>
    <cellStyle name="Currency 120 2 2 4 2 2 2" xfId="34866" xr:uid="{00000000-0005-0000-0000-00006E140000}"/>
    <cellStyle name="Currency 120 2 2 4 2 3" xfId="17955" xr:uid="{00000000-0005-0000-0000-00006F140000}"/>
    <cellStyle name="Currency 120 2 2 4 2 3 2" xfId="40490" xr:uid="{00000000-0005-0000-0000-000070140000}"/>
    <cellStyle name="Currency 120 2 2 4 2 4" xfId="23584" xr:uid="{00000000-0005-0000-0000-000071140000}"/>
    <cellStyle name="Currency 120 2 2 4 2 4 2" xfId="46110" xr:uid="{00000000-0005-0000-0000-000072140000}"/>
    <cellStyle name="Currency 120 2 2 4 2 5" xfId="29250" xr:uid="{00000000-0005-0000-0000-000073140000}"/>
    <cellStyle name="Currency 120 2 2 4 3" xfId="8581" xr:uid="{00000000-0005-0000-0000-000074140000}"/>
    <cellStyle name="Currency 120 2 2 4 3 2" xfId="14197" xr:uid="{00000000-0005-0000-0000-000075140000}"/>
    <cellStyle name="Currency 120 2 2 4 3 2 2" xfId="36738" xr:uid="{00000000-0005-0000-0000-000076140000}"/>
    <cellStyle name="Currency 120 2 2 4 3 3" xfId="19827" xr:uid="{00000000-0005-0000-0000-000077140000}"/>
    <cellStyle name="Currency 120 2 2 4 3 3 2" xfId="42362" xr:uid="{00000000-0005-0000-0000-000078140000}"/>
    <cellStyle name="Currency 120 2 2 4 3 4" xfId="25456" xr:uid="{00000000-0005-0000-0000-000079140000}"/>
    <cellStyle name="Currency 120 2 2 4 3 4 2" xfId="47982" xr:uid="{00000000-0005-0000-0000-00007A140000}"/>
    <cellStyle name="Currency 120 2 2 4 3 5" xfId="31122" xr:uid="{00000000-0005-0000-0000-00007B140000}"/>
    <cellStyle name="Currency 120 2 2 4 4" xfId="10453" xr:uid="{00000000-0005-0000-0000-00007C140000}"/>
    <cellStyle name="Currency 120 2 2 4 4 2" xfId="32994" xr:uid="{00000000-0005-0000-0000-00007D140000}"/>
    <cellStyle name="Currency 120 2 2 4 5" xfId="16083" xr:uid="{00000000-0005-0000-0000-00007E140000}"/>
    <cellStyle name="Currency 120 2 2 4 5 2" xfId="38618" xr:uid="{00000000-0005-0000-0000-00007F140000}"/>
    <cellStyle name="Currency 120 2 2 4 6" xfId="21712" xr:uid="{00000000-0005-0000-0000-000080140000}"/>
    <cellStyle name="Currency 120 2 2 4 6 2" xfId="44238" xr:uid="{00000000-0005-0000-0000-000081140000}"/>
    <cellStyle name="Currency 120 2 2 4 7" xfId="27378" xr:uid="{00000000-0005-0000-0000-000082140000}"/>
    <cellStyle name="Currency 120 2 2 4 8" xfId="50806" xr:uid="{00000000-0005-0000-0000-000083140000}"/>
    <cellStyle name="Currency 120 2 2 5" xfId="5773" xr:uid="{00000000-0005-0000-0000-000084140000}"/>
    <cellStyle name="Currency 120 2 2 5 2" xfId="11389" xr:uid="{00000000-0005-0000-0000-000085140000}"/>
    <cellStyle name="Currency 120 2 2 5 2 2" xfId="33930" xr:uid="{00000000-0005-0000-0000-000086140000}"/>
    <cellStyle name="Currency 120 2 2 5 3" xfId="17019" xr:uid="{00000000-0005-0000-0000-000087140000}"/>
    <cellStyle name="Currency 120 2 2 5 3 2" xfId="39554" xr:uid="{00000000-0005-0000-0000-000088140000}"/>
    <cellStyle name="Currency 120 2 2 5 4" xfId="22648" xr:uid="{00000000-0005-0000-0000-000089140000}"/>
    <cellStyle name="Currency 120 2 2 5 4 2" xfId="45174" xr:uid="{00000000-0005-0000-0000-00008A140000}"/>
    <cellStyle name="Currency 120 2 2 5 5" xfId="28314" xr:uid="{00000000-0005-0000-0000-00008B140000}"/>
    <cellStyle name="Currency 120 2 2 6" xfId="7645" xr:uid="{00000000-0005-0000-0000-00008C140000}"/>
    <cellStyle name="Currency 120 2 2 6 2" xfId="13261" xr:uid="{00000000-0005-0000-0000-00008D140000}"/>
    <cellStyle name="Currency 120 2 2 6 2 2" xfId="35802" xr:uid="{00000000-0005-0000-0000-00008E140000}"/>
    <cellStyle name="Currency 120 2 2 6 3" xfId="18891" xr:uid="{00000000-0005-0000-0000-00008F140000}"/>
    <cellStyle name="Currency 120 2 2 6 3 2" xfId="41426" xr:uid="{00000000-0005-0000-0000-000090140000}"/>
    <cellStyle name="Currency 120 2 2 6 4" xfId="24520" xr:uid="{00000000-0005-0000-0000-000091140000}"/>
    <cellStyle name="Currency 120 2 2 6 4 2" xfId="47046" xr:uid="{00000000-0005-0000-0000-000092140000}"/>
    <cellStyle name="Currency 120 2 2 6 5" xfId="30186" xr:uid="{00000000-0005-0000-0000-000093140000}"/>
    <cellStyle name="Currency 120 2 2 7" xfId="9517" xr:uid="{00000000-0005-0000-0000-000094140000}"/>
    <cellStyle name="Currency 120 2 2 7 2" xfId="32058" xr:uid="{00000000-0005-0000-0000-000095140000}"/>
    <cellStyle name="Currency 120 2 2 8" xfId="15147" xr:uid="{00000000-0005-0000-0000-000096140000}"/>
    <cellStyle name="Currency 120 2 2 8 2" xfId="37682" xr:uid="{00000000-0005-0000-0000-000097140000}"/>
    <cellStyle name="Currency 120 2 2 9" xfId="20776" xr:uid="{00000000-0005-0000-0000-000098140000}"/>
    <cellStyle name="Currency 120 2 2 9 2" xfId="43302" xr:uid="{00000000-0005-0000-0000-000099140000}"/>
    <cellStyle name="Currency 120 2 3" xfId="3823" xr:uid="{00000000-0005-0000-0000-00009A140000}"/>
    <cellStyle name="Currency 120 2 3 10" xfId="26364" xr:uid="{00000000-0005-0000-0000-00009B140000}"/>
    <cellStyle name="Currency 120 2 3 11" xfId="48855" xr:uid="{00000000-0005-0000-0000-00009C140000}"/>
    <cellStyle name="Currency 120 2 3 12" xfId="49792" xr:uid="{00000000-0005-0000-0000-00009D140000}"/>
    <cellStyle name="Currency 120 2 3 2" xfId="4057" xr:uid="{00000000-0005-0000-0000-00009E140000}"/>
    <cellStyle name="Currency 120 2 3 2 10" xfId="49089" xr:uid="{00000000-0005-0000-0000-00009F140000}"/>
    <cellStyle name="Currency 120 2 3 2 11" xfId="50026" xr:uid="{00000000-0005-0000-0000-0000A0140000}"/>
    <cellStyle name="Currency 120 2 3 2 2" xfId="4525" xr:uid="{00000000-0005-0000-0000-0000A1140000}"/>
    <cellStyle name="Currency 120 2 3 2 2 10" xfId="50494" xr:uid="{00000000-0005-0000-0000-0000A2140000}"/>
    <cellStyle name="Currency 120 2 3 2 2 2" xfId="5461" xr:uid="{00000000-0005-0000-0000-0000A3140000}"/>
    <cellStyle name="Currency 120 2 3 2 2 2 2" xfId="7333" xr:uid="{00000000-0005-0000-0000-0000A4140000}"/>
    <cellStyle name="Currency 120 2 3 2 2 2 2 2" xfId="12949" xr:uid="{00000000-0005-0000-0000-0000A5140000}"/>
    <cellStyle name="Currency 120 2 3 2 2 2 2 2 2" xfId="35490" xr:uid="{00000000-0005-0000-0000-0000A6140000}"/>
    <cellStyle name="Currency 120 2 3 2 2 2 2 3" xfId="18579" xr:uid="{00000000-0005-0000-0000-0000A7140000}"/>
    <cellStyle name="Currency 120 2 3 2 2 2 2 3 2" xfId="41114" xr:uid="{00000000-0005-0000-0000-0000A8140000}"/>
    <cellStyle name="Currency 120 2 3 2 2 2 2 4" xfId="24208" xr:uid="{00000000-0005-0000-0000-0000A9140000}"/>
    <cellStyle name="Currency 120 2 3 2 2 2 2 4 2" xfId="46734" xr:uid="{00000000-0005-0000-0000-0000AA140000}"/>
    <cellStyle name="Currency 120 2 3 2 2 2 2 5" xfId="29874" xr:uid="{00000000-0005-0000-0000-0000AB140000}"/>
    <cellStyle name="Currency 120 2 3 2 2 2 3" xfId="9205" xr:uid="{00000000-0005-0000-0000-0000AC140000}"/>
    <cellStyle name="Currency 120 2 3 2 2 2 3 2" xfId="14821" xr:uid="{00000000-0005-0000-0000-0000AD140000}"/>
    <cellStyle name="Currency 120 2 3 2 2 2 3 2 2" xfId="37362" xr:uid="{00000000-0005-0000-0000-0000AE140000}"/>
    <cellStyle name="Currency 120 2 3 2 2 2 3 3" xfId="20451" xr:uid="{00000000-0005-0000-0000-0000AF140000}"/>
    <cellStyle name="Currency 120 2 3 2 2 2 3 3 2" xfId="42986" xr:uid="{00000000-0005-0000-0000-0000B0140000}"/>
    <cellStyle name="Currency 120 2 3 2 2 2 3 4" xfId="26080" xr:uid="{00000000-0005-0000-0000-0000B1140000}"/>
    <cellStyle name="Currency 120 2 3 2 2 2 3 4 2" xfId="48606" xr:uid="{00000000-0005-0000-0000-0000B2140000}"/>
    <cellStyle name="Currency 120 2 3 2 2 2 3 5" xfId="31746" xr:uid="{00000000-0005-0000-0000-0000B3140000}"/>
    <cellStyle name="Currency 120 2 3 2 2 2 4" xfId="11077" xr:uid="{00000000-0005-0000-0000-0000B4140000}"/>
    <cellStyle name="Currency 120 2 3 2 2 2 4 2" xfId="33618" xr:uid="{00000000-0005-0000-0000-0000B5140000}"/>
    <cellStyle name="Currency 120 2 3 2 2 2 5" xfId="16707" xr:uid="{00000000-0005-0000-0000-0000B6140000}"/>
    <cellStyle name="Currency 120 2 3 2 2 2 5 2" xfId="39242" xr:uid="{00000000-0005-0000-0000-0000B7140000}"/>
    <cellStyle name="Currency 120 2 3 2 2 2 6" xfId="22336" xr:uid="{00000000-0005-0000-0000-0000B8140000}"/>
    <cellStyle name="Currency 120 2 3 2 2 2 6 2" xfId="44862" xr:uid="{00000000-0005-0000-0000-0000B9140000}"/>
    <cellStyle name="Currency 120 2 3 2 2 2 7" xfId="28002" xr:uid="{00000000-0005-0000-0000-0000BA140000}"/>
    <cellStyle name="Currency 120 2 3 2 2 2 8" xfId="51430" xr:uid="{00000000-0005-0000-0000-0000BB140000}"/>
    <cellStyle name="Currency 120 2 3 2 2 3" xfId="6397" xr:uid="{00000000-0005-0000-0000-0000BC140000}"/>
    <cellStyle name="Currency 120 2 3 2 2 3 2" xfId="12013" xr:uid="{00000000-0005-0000-0000-0000BD140000}"/>
    <cellStyle name="Currency 120 2 3 2 2 3 2 2" xfId="34554" xr:uid="{00000000-0005-0000-0000-0000BE140000}"/>
    <cellStyle name="Currency 120 2 3 2 2 3 3" xfId="17643" xr:uid="{00000000-0005-0000-0000-0000BF140000}"/>
    <cellStyle name="Currency 120 2 3 2 2 3 3 2" xfId="40178" xr:uid="{00000000-0005-0000-0000-0000C0140000}"/>
    <cellStyle name="Currency 120 2 3 2 2 3 4" xfId="23272" xr:uid="{00000000-0005-0000-0000-0000C1140000}"/>
    <cellStyle name="Currency 120 2 3 2 2 3 4 2" xfId="45798" xr:uid="{00000000-0005-0000-0000-0000C2140000}"/>
    <cellStyle name="Currency 120 2 3 2 2 3 5" xfId="28938" xr:uid="{00000000-0005-0000-0000-0000C3140000}"/>
    <cellStyle name="Currency 120 2 3 2 2 4" xfId="8269" xr:uid="{00000000-0005-0000-0000-0000C4140000}"/>
    <cellStyle name="Currency 120 2 3 2 2 4 2" xfId="13885" xr:uid="{00000000-0005-0000-0000-0000C5140000}"/>
    <cellStyle name="Currency 120 2 3 2 2 4 2 2" xfId="36426" xr:uid="{00000000-0005-0000-0000-0000C6140000}"/>
    <cellStyle name="Currency 120 2 3 2 2 4 3" xfId="19515" xr:uid="{00000000-0005-0000-0000-0000C7140000}"/>
    <cellStyle name="Currency 120 2 3 2 2 4 3 2" xfId="42050" xr:uid="{00000000-0005-0000-0000-0000C8140000}"/>
    <cellStyle name="Currency 120 2 3 2 2 4 4" xfId="25144" xr:uid="{00000000-0005-0000-0000-0000C9140000}"/>
    <cellStyle name="Currency 120 2 3 2 2 4 4 2" xfId="47670" xr:uid="{00000000-0005-0000-0000-0000CA140000}"/>
    <cellStyle name="Currency 120 2 3 2 2 4 5" xfId="30810" xr:uid="{00000000-0005-0000-0000-0000CB140000}"/>
    <cellStyle name="Currency 120 2 3 2 2 5" xfId="10141" xr:uid="{00000000-0005-0000-0000-0000CC140000}"/>
    <cellStyle name="Currency 120 2 3 2 2 5 2" xfId="32682" xr:uid="{00000000-0005-0000-0000-0000CD140000}"/>
    <cellStyle name="Currency 120 2 3 2 2 6" xfId="15771" xr:uid="{00000000-0005-0000-0000-0000CE140000}"/>
    <cellStyle name="Currency 120 2 3 2 2 6 2" xfId="38306" xr:uid="{00000000-0005-0000-0000-0000CF140000}"/>
    <cellStyle name="Currency 120 2 3 2 2 7" xfId="21400" xr:uid="{00000000-0005-0000-0000-0000D0140000}"/>
    <cellStyle name="Currency 120 2 3 2 2 7 2" xfId="43926" xr:uid="{00000000-0005-0000-0000-0000D1140000}"/>
    <cellStyle name="Currency 120 2 3 2 2 8" xfId="27066" xr:uid="{00000000-0005-0000-0000-0000D2140000}"/>
    <cellStyle name="Currency 120 2 3 2 2 9" xfId="49557" xr:uid="{00000000-0005-0000-0000-0000D3140000}"/>
    <cellStyle name="Currency 120 2 3 2 3" xfId="4993" xr:uid="{00000000-0005-0000-0000-0000D4140000}"/>
    <cellStyle name="Currency 120 2 3 2 3 2" xfId="6865" xr:uid="{00000000-0005-0000-0000-0000D5140000}"/>
    <cellStyle name="Currency 120 2 3 2 3 2 2" xfId="12481" xr:uid="{00000000-0005-0000-0000-0000D6140000}"/>
    <cellStyle name="Currency 120 2 3 2 3 2 2 2" xfId="35022" xr:uid="{00000000-0005-0000-0000-0000D7140000}"/>
    <cellStyle name="Currency 120 2 3 2 3 2 3" xfId="18111" xr:uid="{00000000-0005-0000-0000-0000D8140000}"/>
    <cellStyle name="Currency 120 2 3 2 3 2 3 2" xfId="40646" xr:uid="{00000000-0005-0000-0000-0000D9140000}"/>
    <cellStyle name="Currency 120 2 3 2 3 2 4" xfId="23740" xr:uid="{00000000-0005-0000-0000-0000DA140000}"/>
    <cellStyle name="Currency 120 2 3 2 3 2 4 2" xfId="46266" xr:uid="{00000000-0005-0000-0000-0000DB140000}"/>
    <cellStyle name="Currency 120 2 3 2 3 2 5" xfId="29406" xr:uid="{00000000-0005-0000-0000-0000DC140000}"/>
    <cellStyle name="Currency 120 2 3 2 3 3" xfId="8737" xr:uid="{00000000-0005-0000-0000-0000DD140000}"/>
    <cellStyle name="Currency 120 2 3 2 3 3 2" xfId="14353" xr:uid="{00000000-0005-0000-0000-0000DE140000}"/>
    <cellStyle name="Currency 120 2 3 2 3 3 2 2" xfId="36894" xr:uid="{00000000-0005-0000-0000-0000DF140000}"/>
    <cellStyle name="Currency 120 2 3 2 3 3 3" xfId="19983" xr:uid="{00000000-0005-0000-0000-0000E0140000}"/>
    <cellStyle name="Currency 120 2 3 2 3 3 3 2" xfId="42518" xr:uid="{00000000-0005-0000-0000-0000E1140000}"/>
    <cellStyle name="Currency 120 2 3 2 3 3 4" xfId="25612" xr:uid="{00000000-0005-0000-0000-0000E2140000}"/>
    <cellStyle name="Currency 120 2 3 2 3 3 4 2" xfId="48138" xr:uid="{00000000-0005-0000-0000-0000E3140000}"/>
    <cellStyle name="Currency 120 2 3 2 3 3 5" xfId="31278" xr:uid="{00000000-0005-0000-0000-0000E4140000}"/>
    <cellStyle name="Currency 120 2 3 2 3 4" xfId="10609" xr:uid="{00000000-0005-0000-0000-0000E5140000}"/>
    <cellStyle name="Currency 120 2 3 2 3 4 2" xfId="33150" xr:uid="{00000000-0005-0000-0000-0000E6140000}"/>
    <cellStyle name="Currency 120 2 3 2 3 5" xfId="16239" xr:uid="{00000000-0005-0000-0000-0000E7140000}"/>
    <cellStyle name="Currency 120 2 3 2 3 5 2" xfId="38774" xr:uid="{00000000-0005-0000-0000-0000E8140000}"/>
    <cellStyle name="Currency 120 2 3 2 3 6" xfId="21868" xr:uid="{00000000-0005-0000-0000-0000E9140000}"/>
    <cellStyle name="Currency 120 2 3 2 3 6 2" xfId="44394" xr:uid="{00000000-0005-0000-0000-0000EA140000}"/>
    <cellStyle name="Currency 120 2 3 2 3 7" xfId="27534" xr:uid="{00000000-0005-0000-0000-0000EB140000}"/>
    <cellStyle name="Currency 120 2 3 2 3 8" xfId="50962" xr:uid="{00000000-0005-0000-0000-0000EC140000}"/>
    <cellStyle name="Currency 120 2 3 2 4" xfId="5929" xr:uid="{00000000-0005-0000-0000-0000ED140000}"/>
    <cellStyle name="Currency 120 2 3 2 4 2" xfId="11545" xr:uid="{00000000-0005-0000-0000-0000EE140000}"/>
    <cellStyle name="Currency 120 2 3 2 4 2 2" xfId="34086" xr:uid="{00000000-0005-0000-0000-0000EF140000}"/>
    <cellStyle name="Currency 120 2 3 2 4 3" xfId="17175" xr:uid="{00000000-0005-0000-0000-0000F0140000}"/>
    <cellStyle name="Currency 120 2 3 2 4 3 2" xfId="39710" xr:uid="{00000000-0005-0000-0000-0000F1140000}"/>
    <cellStyle name="Currency 120 2 3 2 4 4" xfId="22804" xr:uid="{00000000-0005-0000-0000-0000F2140000}"/>
    <cellStyle name="Currency 120 2 3 2 4 4 2" xfId="45330" xr:uid="{00000000-0005-0000-0000-0000F3140000}"/>
    <cellStyle name="Currency 120 2 3 2 4 5" xfId="28470" xr:uid="{00000000-0005-0000-0000-0000F4140000}"/>
    <cellStyle name="Currency 120 2 3 2 5" xfId="7801" xr:uid="{00000000-0005-0000-0000-0000F5140000}"/>
    <cellStyle name="Currency 120 2 3 2 5 2" xfId="13417" xr:uid="{00000000-0005-0000-0000-0000F6140000}"/>
    <cellStyle name="Currency 120 2 3 2 5 2 2" xfId="35958" xr:uid="{00000000-0005-0000-0000-0000F7140000}"/>
    <cellStyle name="Currency 120 2 3 2 5 3" xfId="19047" xr:uid="{00000000-0005-0000-0000-0000F8140000}"/>
    <cellStyle name="Currency 120 2 3 2 5 3 2" xfId="41582" xr:uid="{00000000-0005-0000-0000-0000F9140000}"/>
    <cellStyle name="Currency 120 2 3 2 5 4" xfId="24676" xr:uid="{00000000-0005-0000-0000-0000FA140000}"/>
    <cellStyle name="Currency 120 2 3 2 5 4 2" xfId="47202" xr:uid="{00000000-0005-0000-0000-0000FB140000}"/>
    <cellStyle name="Currency 120 2 3 2 5 5" xfId="30342" xr:uid="{00000000-0005-0000-0000-0000FC140000}"/>
    <cellStyle name="Currency 120 2 3 2 6" xfId="9673" xr:uid="{00000000-0005-0000-0000-0000FD140000}"/>
    <cellStyle name="Currency 120 2 3 2 6 2" xfId="32214" xr:uid="{00000000-0005-0000-0000-0000FE140000}"/>
    <cellStyle name="Currency 120 2 3 2 7" xfId="15303" xr:uid="{00000000-0005-0000-0000-0000FF140000}"/>
    <cellStyle name="Currency 120 2 3 2 7 2" xfId="37838" xr:uid="{00000000-0005-0000-0000-000000150000}"/>
    <cellStyle name="Currency 120 2 3 2 8" xfId="20932" xr:uid="{00000000-0005-0000-0000-000001150000}"/>
    <cellStyle name="Currency 120 2 3 2 8 2" xfId="43458" xr:uid="{00000000-0005-0000-0000-000002150000}"/>
    <cellStyle name="Currency 120 2 3 2 9" xfId="26598" xr:uid="{00000000-0005-0000-0000-000003150000}"/>
    <cellStyle name="Currency 120 2 3 3" xfId="4291" xr:uid="{00000000-0005-0000-0000-000004150000}"/>
    <cellStyle name="Currency 120 2 3 3 10" xfId="50260" xr:uid="{00000000-0005-0000-0000-000005150000}"/>
    <cellStyle name="Currency 120 2 3 3 2" xfId="5227" xr:uid="{00000000-0005-0000-0000-000006150000}"/>
    <cellStyle name="Currency 120 2 3 3 2 2" xfId="7099" xr:uid="{00000000-0005-0000-0000-000007150000}"/>
    <cellStyle name="Currency 120 2 3 3 2 2 2" xfId="12715" xr:uid="{00000000-0005-0000-0000-000008150000}"/>
    <cellStyle name="Currency 120 2 3 3 2 2 2 2" xfId="35256" xr:uid="{00000000-0005-0000-0000-000009150000}"/>
    <cellStyle name="Currency 120 2 3 3 2 2 3" xfId="18345" xr:uid="{00000000-0005-0000-0000-00000A150000}"/>
    <cellStyle name="Currency 120 2 3 3 2 2 3 2" xfId="40880" xr:uid="{00000000-0005-0000-0000-00000B150000}"/>
    <cellStyle name="Currency 120 2 3 3 2 2 4" xfId="23974" xr:uid="{00000000-0005-0000-0000-00000C150000}"/>
    <cellStyle name="Currency 120 2 3 3 2 2 4 2" xfId="46500" xr:uid="{00000000-0005-0000-0000-00000D150000}"/>
    <cellStyle name="Currency 120 2 3 3 2 2 5" xfId="29640" xr:uid="{00000000-0005-0000-0000-00000E150000}"/>
    <cellStyle name="Currency 120 2 3 3 2 3" xfId="8971" xr:uid="{00000000-0005-0000-0000-00000F150000}"/>
    <cellStyle name="Currency 120 2 3 3 2 3 2" xfId="14587" xr:uid="{00000000-0005-0000-0000-000010150000}"/>
    <cellStyle name="Currency 120 2 3 3 2 3 2 2" xfId="37128" xr:uid="{00000000-0005-0000-0000-000011150000}"/>
    <cellStyle name="Currency 120 2 3 3 2 3 3" xfId="20217" xr:uid="{00000000-0005-0000-0000-000012150000}"/>
    <cellStyle name="Currency 120 2 3 3 2 3 3 2" xfId="42752" xr:uid="{00000000-0005-0000-0000-000013150000}"/>
    <cellStyle name="Currency 120 2 3 3 2 3 4" xfId="25846" xr:uid="{00000000-0005-0000-0000-000014150000}"/>
    <cellStyle name="Currency 120 2 3 3 2 3 4 2" xfId="48372" xr:uid="{00000000-0005-0000-0000-000015150000}"/>
    <cellStyle name="Currency 120 2 3 3 2 3 5" xfId="31512" xr:uid="{00000000-0005-0000-0000-000016150000}"/>
    <cellStyle name="Currency 120 2 3 3 2 4" xfId="10843" xr:uid="{00000000-0005-0000-0000-000017150000}"/>
    <cellStyle name="Currency 120 2 3 3 2 4 2" xfId="33384" xr:uid="{00000000-0005-0000-0000-000018150000}"/>
    <cellStyle name="Currency 120 2 3 3 2 5" xfId="16473" xr:uid="{00000000-0005-0000-0000-000019150000}"/>
    <cellStyle name="Currency 120 2 3 3 2 5 2" xfId="39008" xr:uid="{00000000-0005-0000-0000-00001A150000}"/>
    <cellStyle name="Currency 120 2 3 3 2 6" xfId="22102" xr:uid="{00000000-0005-0000-0000-00001B150000}"/>
    <cellStyle name="Currency 120 2 3 3 2 6 2" xfId="44628" xr:uid="{00000000-0005-0000-0000-00001C150000}"/>
    <cellStyle name="Currency 120 2 3 3 2 7" xfId="27768" xr:uid="{00000000-0005-0000-0000-00001D150000}"/>
    <cellStyle name="Currency 120 2 3 3 2 8" xfId="51196" xr:uid="{00000000-0005-0000-0000-00001E150000}"/>
    <cellStyle name="Currency 120 2 3 3 3" xfId="6163" xr:uid="{00000000-0005-0000-0000-00001F150000}"/>
    <cellStyle name="Currency 120 2 3 3 3 2" xfId="11779" xr:uid="{00000000-0005-0000-0000-000020150000}"/>
    <cellStyle name="Currency 120 2 3 3 3 2 2" xfId="34320" xr:uid="{00000000-0005-0000-0000-000021150000}"/>
    <cellStyle name="Currency 120 2 3 3 3 3" xfId="17409" xr:uid="{00000000-0005-0000-0000-000022150000}"/>
    <cellStyle name="Currency 120 2 3 3 3 3 2" xfId="39944" xr:uid="{00000000-0005-0000-0000-000023150000}"/>
    <cellStyle name="Currency 120 2 3 3 3 4" xfId="23038" xr:uid="{00000000-0005-0000-0000-000024150000}"/>
    <cellStyle name="Currency 120 2 3 3 3 4 2" xfId="45564" xr:uid="{00000000-0005-0000-0000-000025150000}"/>
    <cellStyle name="Currency 120 2 3 3 3 5" xfId="28704" xr:uid="{00000000-0005-0000-0000-000026150000}"/>
    <cellStyle name="Currency 120 2 3 3 4" xfId="8035" xr:uid="{00000000-0005-0000-0000-000027150000}"/>
    <cellStyle name="Currency 120 2 3 3 4 2" xfId="13651" xr:uid="{00000000-0005-0000-0000-000028150000}"/>
    <cellStyle name="Currency 120 2 3 3 4 2 2" xfId="36192" xr:uid="{00000000-0005-0000-0000-000029150000}"/>
    <cellStyle name="Currency 120 2 3 3 4 3" xfId="19281" xr:uid="{00000000-0005-0000-0000-00002A150000}"/>
    <cellStyle name="Currency 120 2 3 3 4 3 2" xfId="41816" xr:uid="{00000000-0005-0000-0000-00002B150000}"/>
    <cellStyle name="Currency 120 2 3 3 4 4" xfId="24910" xr:uid="{00000000-0005-0000-0000-00002C150000}"/>
    <cellStyle name="Currency 120 2 3 3 4 4 2" xfId="47436" xr:uid="{00000000-0005-0000-0000-00002D150000}"/>
    <cellStyle name="Currency 120 2 3 3 4 5" xfId="30576" xr:uid="{00000000-0005-0000-0000-00002E150000}"/>
    <cellStyle name="Currency 120 2 3 3 5" xfId="9907" xr:uid="{00000000-0005-0000-0000-00002F150000}"/>
    <cellStyle name="Currency 120 2 3 3 5 2" xfId="32448" xr:uid="{00000000-0005-0000-0000-000030150000}"/>
    <cellStyle name="Currency 120 2 3 3 6" xfId="15537" xr:uid="{00000000-0005-0000-0000-000031150000}"/>
    <cellStyle name="Currency 120 2 3 3 6 2" xfId="38072" xr:uid="{00000000-0005-0000-0000-000032150000}"/>
    <cellStyle name="Currency 120 2 3 3 7" xfId="21166" xr:uid="{00000000-0005-0000-0000-000033150000}"/>
    <cellStyle name="Currency 120 2 3 3 7 2" xfId="43692" xr:uid="{00000000-0005-0000-0000-000034150000}"/>
    <cellStyle name="Currency 120 2 3 3 8" xfId="26832" xr:uid="{00000000-0005-0000-0000-000035150000}"/>
    <cellStyle name="Currency 120 2 3 3 9" xfId="49323" xr:uid="{00000000-0005-0000-0000-000036150000}"/>
    <cellStyle name="Currency 120 2 3 4" xfId="4759" xr:uid="{00000000-0005-0000-0000-000037150000}"/>
    <cellStyle name="Currency 120 2 3 4 2" xfId="6631" xr:uid="{00000000-0005-0000-0000-000038150000}"/>
    <cellStyle name="Currency 120 2 3 4 2 2" xfId="12247" xr:uid="{00000000-0005-0000-0000-000039150000}"/>
    <cellStyle name="Currency 120 2 3 4 2 2 2" xfId="34788" xr:uid="{00000000-0005-0000-0000-00003A150000}"/>
    <cellStyle name="Currency 120 2 3 4 2 3" xfId="17877" xr:uid="{00000000-0005-0000-0000-00003B150000}"/>
    <cellStyle name="Currency 120 2 3 4 2 3 2" xfId="40412" xr:uid="{00000000-0005-0000-0000-00003C150000}"/>
    <cellStyle name="Currency 120 2 3 4 2 4" xfId="23506" xr:uid="{00000000-0005-0000-0000-00003D150000}"/>
    <cellStyle name="Currency 120 2 3 4 2 4 2" xfId="46032" xr:uid="{00000000-0005-0000-0000-00003E150000}"/>
    <cellStyle name="Currency 120 2 3 4 2 5" xfId="29172" xr:uid="{00000000-0005-0000-0000-00003F150000}"/>
    <cellStyle name="Currency 120 2 3 4 3" xfId="8503" xr:uid="{00000000-0005-0000-0000-000040150000}"/>
    <cellStyle name="Currency 120 2 3 4 3 2" xfId="14119" xr:uid="{00000000-0005-0000-0000-000041150000}"/>
    <cellStyle name="Currency 120 2 3 4 3 2 2" xfId="36660" xr:uid="{00000000-0005-0000-0000-000042150000}"/>
    <cellStyle name="Currency 120 2 3 4 3 3" xfId="19749" xr:uid="{00000000-0005-0000-0000-000043150000}"/>
    <cellStyle name="Currency 120 2 3 4 3 3 2" xfId="42284" xr:uid="{00000000-0005-0000-0000-000044150000}"/>
    <cellStyle name="Currency 120 2 3 4 3 4" xfId="25378" xr:uid="{00000000-0005-0000-0000-000045150000}"/>
    <cellStyle name="Currency 120 2 3 4 3 4 2" xfId="47904" xr:uid="{00000000-0005-0000-0000-000046150000}"/>
    <cellStyle name="Currency 120 2 3 4 3 5" xfId="31044" xr:uid="{00000000-0005-0000-0000-000047150000}"/>
    <cellStyle name="Currency 120 2 3 4 4" xfId="10375" xr:uid="{00000000-0005-0000-0000-000048150000}"/>
    <cellStyle name="Currency 120 2 3 4 4 2" xfId="32916" xr:uid="{00000000-0005-0000-0000-000049150000}"/>
    <cellStyle name="Currency 120 2 3 4 5" xfId="16005" xr:uid="{00000000-0005-0000-0000-00004A150000}"/>
    <cellStyle name="Currency 120 2 3 4 5 2" xfId="38540" xr:uid="{00000000-0005-0000-0000-00004B150000}"/>
    <cellStyle name="Currency 120 2 3 4 6" xfId="21634" xr:uid="{00000000-0005-0000-0000-00004C150000}"/>
    <cellStyle name="Currency 120 2 3 4 6 2" xfId="44160" xr:uid="{00000000-0005-0000-0000-00004D150000}"/>
    <cellStyle name="Currency 120 2 3 4 7" xfId="27300" xr:uid="{00000000-0005-0000-0000-00004E150000}"/>
    <cellStyle name="Currency 120 2 3 4 8" xfId="50728" xr:uid="{00000000-0005-0000-0000-00004F150000}"/>
    <cellStyle name="Currency 120 2 3 5" xfId="5695" xr:uid="{00000000-0005-0000-0000-000050150000}"/>
    <cellStyle name="Currency 120 2 3 5 2" xfId="11311" xr:uid="{00000000-0005-0000-0000-000051150000}"/>
    <cellStyle name="Currency 120 2 3 5 2 2" xfId="33852" xr:uid="{00000000-0005-0000-0000-000052150000}"/>
    <cellStyle name="Currency 120 2 3 5 3" xfId="16941" xr:uid="{00000000-0005-0000-0000-000053150000}"/>
    <cellStyle name="Currency 120 2 3 5 3 2" xfId="39476" xr:uid="{00000000-0005-0000-0000-000054150000}"/>
    <cellStyle name="Currency 120 2 3 5 4" xfId="22570" xr:uid="{00000000-0005-0000-0000-000055150000}"/>
    <cellStyle name="Currency 120 2 3 5 4 2" xfId="45096" xr:uid="{00000000-0005-0000-0000-000056150000}"/>
    <cellStyle name="Currency 120 2 3 5 5" xfId="28236" xr:uid="{00000000-0005-0000-0000-000057150000}"/>
    <cellStyle name="Currency 120 2 3 6" xfId="7567" xr:uid="{00000000-0005-0000-0000-000058150000}"/>
    <cellStyle name="Currency 120 2 3 6 2" xfId="13183" xr:uid="{00000000-0005-0000-0000-000059150000}"/>
    <cellStyle name="Currency 120 2 3 6 2 2" xfId="35724" xr:uid="{00000000-0005-0000-0000-00005A150000}"/>
    <cellStyle name="Currency 120 2 3 6 3" xfId="18813" xr:uid="{00000000-0005-0000-0000-00005B150000}"/>
    <cellStyle name="Currency 120 2 3 6 3 2" xfId="41348" xr:uid="{00000000-0005-0000-0000-00005C150000}"/>
    <cellStyle name="Currency 120 2 3 6 4" xfId="24442" xr:uid="{00000000-0005-0000-0000-00005D150000}"/>
    <cellStyle name="Currency 120 2 3 6 4 2" xfId="46968" xr:uid="{00000000-0005-0000-0000-00005E150000}"/>
    <cellStyle name="Currency 120 2 3 6 5" xfId="30108" xr:uid="{00000000-0005-0000-0000-00005F150000}"/>
    <cellStyle name="Currency 120 2 3 7" xfId="9439" xr:uid="{00000000-0005-0000-0000-000060150000}"/>
    <cellStyle name="Currency 120 2 3 7 2" xfId="31980" xr:uid="{00000000-0005-0000-0000-000061150000}"/>
    <cellStyle name="Currency 120 2 3 8" xfId="15069" xr:uid="{00000000-0005-0000-0000-000062150000}"/>
    <cellStyle name="Currency 120 2 3 8 2" xfId="37604" xr:uid="{00000000-0005-0000-0000-000063150000}"/>
    <cellStyle name="Currency 120 2 3 9" xfId="20698" xr:uid="{00000000-0005-0000-0000-000064150000}"/>
    <cellStyle name="Currency 120 2 3 9 2" xfId="43224" xr:uid="{00000000-0005-0000-0000-000065150000}"/>
    <cellStyle name="Currency 120 2 4" xfId="3979" xr:uid="{00000000-0005-0000-0000-000066150000}"/>
    <cellStyle name="Currency 120 2 4 10" xfId="49011" xr:uid="{00000000-0005-0000-0000-000067150000}"/>
    <cellStyle name="Currency 120 2 4 11" xfId="49948" xr:uid="{00000000-0005-0000-0000-000068150000}"/>
    <cellStyle name="Currency 120 2 4 2" xfId="4447" xr:uid="{00000000-0005-0000-0000-000069150000}"/>
    <cellStyle name="Currency 120 2 4 2 10" xfId="50416" xr:uid="{00000000-0005-0000-0000-00006A150000}"/>
    <cellStyle name="Currency 120 2 4 2 2" xfId="5383" xr:uid="{00000000-0005-0000-0000-00006B150000}"/>
    <cellStyle name="Currency 120 2 4 2 2 2" xfId="7255" xr:uid="{00000000-0005-0000-0000-00006C150000}"/>
    <cellStyle name="Currency 120 2 4 2 2 2 2" xfId="12871" xr:uid="{00000000-0005-0000-0000-00006D150000}"/>
    <cellStyle name="Currency 120 2 4 2 2 2 2 2" xfId="35412" xr:uid="{00000000-0005-0000-0000-00006E150000}"/>
    <cellStyle name="Currency 120 2 4 2 2 2 3" xfId="18501" xr:uid="{00000000-0005-0000-0000-00006F150000}"/>
    <cellStyle name="Currency 120 2 4 2 2 2 3 2" xfId="41036" xr:uid="{00000000-0005-0000-0000-000070150000}"/>
    <cellStyle name="Currency 120 2 4 2 2 2 4" xfId="24130" xr:uid="{00000000-0005-0000-0000-000071150000}"/>
    <cellStyle name="Currency 120 2 4 2 2 2 4 2" xfId="46656" xr:uid="{00000000-0005-0000-0000-000072150000}"/>
    <cellStyle name="Currency 120 2 4 2 2 2 5" xfId="29796" xr:uid="{00000000-0005-0000-0000-000073150000}"/>
    <cellStyle name="Currency 120 2 4 2 2 3" xfId="9127" xr:uid="{00000000-0005-0000-0000-000074150000}"/>
    <cellStyle name="Currency 120 2 4 2 2 3 2" xfId="14743" xr:uid="{00000000-0005-0000-0000-000075150000}"/>
    <cellStyle name="Currency 120 2 4 2 2 3 2 2" xfId="37284" xr:uid="{00000000-0005-0000-0000-000076150000}"/>
    <cellStyle name="Currency 120 2 4 2 2 3 3" xfId="20373" xr:uid="{00000000-0005-0000-0000-000077150000}"/>
    <cellStyle name="Currency 120 2 4 2 2 3 3 2" xfId="42908" xr:uid="{00000000-0005-0000-0000-000078150000}"/>
    <cellStyle name="Currency 120 2 4 2 2 3 4" xfId="26002" xr:uid="{00000000-0005-0000-0000-000079150000}"/>
    <cellStyle name="Currency 120 2 4 2 2 3 4 2" xfId="48528" xr:uid="{00000000-0005-0000-0000-00007A150000}"/>
    <cellStyle name="Currency 120 2 4 2 2 3 5" xfId="31668" xr:uid="{00000000-0005-0000-0000-00007B150000}"/>
    <cellStyle name="Currency 120 2 4 2 2 4" xfId="10999" xr:uid="{00000000-0005-0000-0000-00007C150000}"/>
    <cellStyle name="Currency 120 2 4 2 2 4 2" xfId="33540" xr:uid="{00000000-0005-0000-0000-00007D150000}"/>
    <cellStyle name="Currency 120 2 4 2 2 5" xfId="16629" xr:uid="{00000000-0005-0000-0000-00007E150000}"/>
    <cellStyle name="Currency 120 2 4 2 2 5 2" xfId="39164" xr:uid="{00000000-0005-0000-0000-00007F150000}"/>
    <cellStyle name="Currency 120 2 4 2 2 6" xfId="22258" xr:uid="{00000000-0005-0000-0000-000080150000}"/>
    <cellStyle name="Currency 120 2 4 2 2 6 2" xfId="44784" xr:uid="{00000000-0005-0000-0000-000081150000}"/>
    <cellStyle name="Currency 120 2 4 2 2 7" xfId="27924" xr:uid="{00000000-0005-0000-0000-000082150000}"/>
    <cellStyle name="Currency 120 2 4 2 2 8" xfId="51352" xr:uid="{00000000-0005-0000-0000-000083150000}"/>
    <cellStyle name="Currency 120 2 4 2 3" xfId="6319" xr:uid="{00000000-0005-0000-0000-000084150000}"/>
    <cellStyle name="Currency 120 2 4 2 3 2" xfId="11935" xr:uid="{00000000-0005-0000-0000-000085150000}"/>
    <cellStyle name="Currency 120 2 4 2 3 2 2" xfId="34476" xr:uid="{00000000-0005-0000-0000-000086150000}"/>
    <cellStyle name="Currency 120 2 4 2 3 3" xfId="17565" xr:uid="{00000000-0005-0000-0000-000087150000}"/>
    <cellStyle name="Currency 120 2 4 2 3 3 2" xfId="40100" xr:uid="{00000000-0005-0000-0000-000088150000}"/>
    <cellStyle name="Currency 120 2 4 2 3 4" xfId="23194" xr:uid="{00000000-0005-0000-0000-000089150000}"/>
    <cellStyle name="Currency 120 2 4 2 3 4 2" xfId="45720" xr:uid="{00000000-0005-0000-0000-00008A150000}"/>
    <cellStyle name="Currency 120 2 4 2 3 5" xfId="28860" xr:uid="{00000000-0005-0000-0000-00008B150000}"/>
    <cellStyle name="Currency 120 2 4 2 4" xfId="8191" xr:uid="{00000000-0005-0000-0000-00008C150000}"/>
    <cellStyle name="Currency 120 2 4 2 4 2" xfId="13807" xr:uid="{00000000-0005-0000-0000-00008D150000}"/>
    <cellStyle name="Currency 120 2 4 2 4 2 2" xfId="36348" xr:uid="{00000000-0005-0000-0000-00008E150000}"/>
    <cellStyle name="Currency 120 2 4 2 4 3" xfId="19437" xr:uid="{00000000-0005-0000-0000-00008F150000}"/>
    <cellStyle name="Currency 120 2 4 2 4 3 2" xfId="41972" xr:uid="{00000000-0005-0000-0000-000090150000}"/>
    <cellStyle name="Currency 120 2 4 2 4 4" xfId="25066" xr:uid="{00000000-0005-0000-0000-000091150000}"/>
    <cellStyle name="Currency 120 2 4 2 4 4 2" xfId="47592" xr:uid="{00000000-0005-0000-0000-000092150000}"/>
    <cellStyle name="Currency 120 2 4 2 4 5" xfId="30732" xr:uid="{00000000-0005-0000-0000-000093150000}"/>
    <cellStyle name="Currency 120 2 4 2 5" xfId="10063" xr:uid="{00000000-0005-0000-0000-000094150000}"/>
    <cellStyle name="Currency 120 2 4 2 5 2" xfId="32604" xr:uid="{00000000-0005-0000-0000-000095150000}"/>
    <cellStyle name="Currency 120 2 4 2 6" xfId="15693" xr:uid="{00000000-0005-0000-0000-000096150000}"/>
    <cellStyle name="Currency 120 2 4 2 6 2" xfId="38228" xr:uid="{00000000-0005-0000-0000-000097150000}"/>
    <cellStyle name="Currency 120 2 4 2 7" xfId="21322" xr:uid="{00000000-0005-0000-0000-000098150000}"/>
    <cellStyle name="Currency 120 2 4 2 7 2" xfId="43848" xr:uid="{00000000-0005-0000-0000-000099150000}"/>
    <cellStyle name="Currency 120 2 4 2 8" xfId="26988" xr:uid="{00000000-0005-0000-0000-00009A150000}"/>
    <cellStyle name="Currency 120 2 4 2 9" xfId="49479" xr:uid="{00000000-0005-0000-0000-00009B150000}"/>
    <cellStyle name="Currency 120 2 4 3" xfId="4915" xr:uid="{00000000-0005-0000-0000-00009C150000}"/>
    <cellStyle name="Currency 120 2 4 3 2" xfId="6787" xr:uid="{00000000-0005-0000-0000-00009D150000}"/>
    <cellStyle name="Currency 120 2 4 3 2 2" xfId="12403" xr:uid="{00000000-0005-0000-0000-00009E150000}"/>
    <cellStyle name="Currency 120 2 4 3 2 2 2" xfId="34944" xr:uid="{00000000-0005-0000-0000-00009F150000}"/>
    <cellStyle name="Currency 120 2 4 3 2 3" xfId="18033" xr:uid="{00000000-0005-0000-0000-0000A0150000}"/>
    <cellStyle name="Currency 120 2 4 3 2 3 2" xfId="40568" xr:uid="{00000000-0005-0000-0000-0000A1150000}"/>
    <cellStyle name="Currency 120 2 4 3 2 4" xfId="23662" xr:uid="{00000000-0005-0000-0000-0000A2150000}"/>
    <cellStyle name="Currency 120 2 4 3 2 4 2" xfId="46188" xr:uid="{00000000-0005-0000-0000-0000A3150000}"/>
    <cellStyle name="Currency 120 2 4 3 2 5" xfId="29328" xr:uid="{00000000-0005-0000-0000-0000A4150000}"/>
    <cellStyle name="Currency 120 2 4 3 3" xfId="8659" xr:uid="{00000000-0005-0000-0000-0000A5150000}"/>
    <cellStyle name="Currency 120 2 4 3 3 2" xfId="14275" xr:uid="{00000000-0005-0000-0000-0000A6150000}"/>
    <cellStyle name="Currency 120 2 4 3 3 2 2" xfId="36816" xr:uid="{00000000-0005-0000-0000-0000A7150000}"/>
    <cellStyle name="Currency 120 2 4 3 3 3" xfId="19905" xr:uid="{00000000-0005-0000-0000-0000A8150000}"/>
    <cellStyle name="Currency 120 2 4 3 3 3 2" xfId="42440" xr:uid="{00000000-0005-0000-0000-0000A9150000}"/>
    <cellStyle name="Currency 120 2 4 3 3 4" xfId="25534" xr:uid="{00000000-0005-0000-0000-0000AA150000}"/>
    <cellStyle name="Currency 120 2 4 3 3 4 2" xfId="48060" xr:uid="{00000000-0005-0000-0000-0000AB150000}"/>
    <cellStyle name="Currency 120 2 4 3 3 5" xfId="31200" xr:uid="{00000000-0005-0000-0000-0000AC150000}"/>
    <cellStyle name="Currency 120 2 4 3 4" xfId="10531" xr:uid="{00000000-0005-0000-0000-0000AD150000}"/>
    <cellStyle name="Currency 120 2 4 3 4 2" xfId="33072" xr:uid="{00000000-0005-0000-0000-0000AE150000}"/>
    <cellStyle name="Currency 120 2 4 3 5" xfId="16161" xr:uid="{00000000-0005-0000-0000-0000AF150000}"/>
    <cellStyle name="Currency 120 2 4 3 5 2" xfId="38696" xr:uid="{00000000-0005-0000-0000-0000B0150000}"/>
    <cellStyle name="Currency 120 2 4 3 6" xfId="21790" xr:uid="{00000000-0005-0000-0000-0000B1150000}"/>
    <cellStyle name="Currency 120 2 4 3 6 2" xfId="44316" xr:uid="{00000000-0005-0000-0000-0000B2150000}"/>
    <cellStyle name="Currency 120 2 4 3 7" xfId="27456" xr:uid="{00000000-0005-0000-0000-0000B3150000}"/>
    <cellStyle name="Currency 120 2 4 3 8" xfId="50884" xr:uid="{00000000-0005-0000-0000-0000B4150000}"/>
    <cellStyle name="Currency 120 2 4 4" xfId="5851" xr:uid="{00000000-0005-0000-0000-0000B5150000}"/>
    <cellStyle name="Currency 120 2 4 4 2" xfId="11467" xr:uid="{00000000-0005-0000-0000-0000B6150000}"/>
    <cellStyle name="Currency 120 2 4 4 2 2" xfId="34008" xr:uid="{00000000-0005-0000-0000-0000B7150000}"/>
    <cellStyle name="Currency 120 2 4 4 3" xfId="17097" xr:uid="{00000000-0005-0000-0000-0000B8150000}"/>
    <cellStyle name="Currency 120 2 4 4 3 2" xfId="39632" xr:uid="{00000000-0005-0000-0000-0000B9150000}"/>
    <cellStyle name="Currency 120 2 4 4 4" xfId="22726" xr:uid="{00000000-0005-0000-0000-0000BA150000}"/>
    <cellStyle name="Currency 120 2 4 4 4 2" xfId="45252" xr:uid="{00000000-0005-0000-0000-0000BB150000}"/>
    <cellStyle name="Currency 120 2 4 4 5" xfId="28392" xr:uid="{00000000-0005-0000-0000-0000BC150000}"/>
    <cellStyle name="Currency 120 2 4 5" xfId="7723" xr:uid="{00000000-0005-0000-0000-0000BD150000}"/>
    <cellStyle name="Currency 120 2 4 5 2" xfId="13339" xr:uid="{00000000-0005-0000-0000-0000BE150000}"/>
    <cellStyle name="Currency 120 2 4 5 2 2" xfId="35880" xr:uid="{00000000-0005-0000-0000-0000BF150000}"/>
    <cellStyle name="Currency 120 2 4 5 3" xfId="18969" xr:uid="{00000000-0005-0000-0000-0000C0150000}"/>
    <cellStyle name="Currency 120 2 4 5 3 2" xfId="41504" xr:uid="{00000000-0005-0000-0000-0000C1150000}"/>
    <cellStyle name="Currency 120 2 4 5 4" xfId="24598" xr:uid="{00000000-0005-0000-0000-0000C2150000}"/>
    <cellStyle name="Currency 120 2 4 5 4 2" xfId="47124" xr:uid="{00000000-0005-0000-0000-0000C3150000}"/>
    <cellStyle name="Currency 120 2 4 5 5" xfId="30264" xr:uid="{00000000-0005-0000-0000-0000C4150000}"/>
    <cellStyle name="Currency 120 2 4 6" xfId="9595" xr:uid="{00000000-0005-0000-0000-0000C5150000}"/>
    <cellStyle name="Currency 120 2 4 6 2" xfId="32136" xr:uid="{00000000-0005-0000-0000-0000C6150000}"/>
    <cellStyle name="Currency 120 2 4 7" xfId="15225" xr:uid="{00000000-0005-0000-0000-0000C7150000}"/>
    <cellStyle name="Currency 120 2 4 7 2" xfId="37760" xr:uid="{00000000-0005-0000-0000-0000C8150000}"/>
    <cellStyle name="Currency 120 2 4 8" xfId="20854" xr:uid="{00000000-0005-0000-0000-0000C9150000}"/>
    <cellStyle name="Currency 120 2 4 8 2" xfId="43380" xr:uid="{00000000-0005-0000-0000-0000CA150000}"/>
    <cellStyle name="Currency 120 2 4 9" xfId="26520" xr:uid="{00000000-0005-0000-0000-0000CB150000}"/>
    <cellStyle name="Currency 120 2 5" xfId="4213" xr:uid="{00000000-0005-0000-0000-0000CC150000}"/>
    <cellStyle name="Currency 120 2 5 10" xfId="50182" xr:uid="{00000000-0005-0000-0000-0000CD150000}"/>
    <cellStyle name="Currency 120 2 5 2" xfId="5149" xr:uid="{00000000-0005-0000-0000-0000CE150000}"/>
    <cellStyle name="Currency 120 2 5 2 2" xfId="7021" xr:uid="{00000000-0005-0000-0000-0000CF150000}"/>
    <cellStyle name="Currency 120 2 5 2 2 2" xfId="12637" xr:uid="{00000000-0005-0000-0000-0000D0150000}"/>
    <cellStyle name="Currency 120 2 5 2 2 2 2" xfId="35178" xr:uid="{00000000-0005-0000-0000-0000D1150000}"/>
    <cellStyle name="Currency 120 2 5 2 2 3" xfId="18267" xr:uid="{00000000-0005-0000-0000-0000D2150000}"/>
    <cellStyle name="Currency 120 2 5 2 2 3 2" xfId="40802" xr:uid="{00000000-0005-0000-0000-0000D3150000}"/>
    <cellStyle name="Currency 120 2 5 2 2 4" xfId="23896" xr:uid="{00000000-0005-0000-0000-0000D4150000}"/>
    <cellStyle name="Currency 120 2 5 2 2 4 2" xfId="46422" xr:uid="{00000000-0005-0000-0000-0000D5150000}"/>
    <cellStyle name="Currency 120 2 5 2 2 5" xfId="29562" xr:uid="{00000000-0005-0000-0000-0000D6150000}"/>
    <cellStyle name="Currency 120 2 5 2 3" xfId="8893" xr:uid="{00000000-0005-0000-0000-0000D7150000}"/>
    <cellStyle name="Currency 120 2 5 2 3 2" xfId="14509" xr:uid="{00000000-0005-0000-0000-0000D8150000}"/>
    <cellStyle name="Currency 120 2 5 2 3 2 2" xfId="37050" xr:uid="{00000000-0005-0000-0000-0000D9150000}"/>
    <cellStyle name="Currency 120 2 5 2 3 3" xfId="20139" xr:uid="{00000000-0005-0000-0000-0000DA150000}"/>
    <cellStyle name="Currency 120 2 5 2 3 3 2" xfId="42674" xr:uid="{00000000-0005-0000-0000-0000DB150000}"/>
    <cellStyle name="Currency 120 2 5 2 3 4" xfId="25768" xr:uid="{00000000-0005-0000-0000-0000DC150000}"/>
    <cellStyle name="Currency 120 2 5 2 3 4 2" xfId="48294" xr:uid="{00000000-0005-0000-0000-0000DD150000}"/>
    <cellStyle name="Currency 120 2 5 2 3 5" xfId="31434" xr:uid="{00000000-0005-0000-0000-0000DE150000}"/>
    <cellStyle name="Currency 120 2 5 2 4" xfId="10765" xr:uid="{00000000-0005-0000-0000-0000DF150000}"/>
    <cellStyle name="Currency 120 2 5 2 4 2" xfId="33306" xr:uid="{00000000-0005-0000-0000-0000E0150000}"/>
    <cellStyle name="Currency 120 2 5 2 5" xfId="16395" xr:uid="{00000000-0005-0000-0000-0000E1150000}"/>
    <cellStyle name="Currency 120 2 5 2 5 2" xfId="38930" xr:uid="{00000000-0005-0000-0000-0000E2150000}"/>
    <cellStyle name="Currency 120 2 5 2 6" xfId="22024" xr:uid="{00000000-0005-0000-0000-0000E3150000}"/>
    <cellStyle name="Currency 120 2 5 2 6 2" xfId="44550" xr:uid="{00000000-0005-0000-0000-0000E4150000}"/>
    <cellStyle name="Currency 120 2 5 2 7" xfId="27690" xr:uid="{00000000-0005-0000-0000-0000E5150000}"/>
    <cellStyle name="Currency 120 2 5 2 8" xfId="51118" xr:uid="{00000000-0005-0000-0000-0000E6150000}"/>
    <cellStyle name="Currency 120 2 5 3" xfId="6085" xr:uid="{00000000-0005-0000-0000-0000E7150000}"/>
    <cellStyle name="Currency 120 2 5 3 2" xfId="11701" xr:uid="{00000000-0005-0000-0000-0000E8150000}"/>
    <cellStyle name="Currency 120 2 5 3 2 2" xfId="34242" xr:uid="{00000000-0005-0000-0000-0000E9150000}"/>
    <cellStyle name="Currency 120 2 5 3 3" xfId="17331" xr:uid="{00000000-0005-0000-0000-0000EA150000}"/>
    <cellStyle name="Currency 120 2 5 3 3 2" xfId="39866" xr:uid="{00000000-0005-0000-0000-0000EB150000}"/>
    <cellStyle name="Currency 120 2 5 3 4" xfId="22960" xr:uid="{00000000-0005-0000-0000-0000EC150000}"/>
    <cellStyle name="Currency 120 2 5 3 4 2" xfId="45486" xr:uid="{00000000-0005-0000-0000-0000ED150000}"/>
    <cellStyle name="Currency 120 2 5 3 5" xfId="28626" xr:uid="{00000000-0005-0000-0000-0000EE150000}"/>
    <cellStyle name="Currency 120 2 5 4" xfId="7957" xr:uid="{00000000-0005-0000-0000-0000EF150000}"/>
    <cellStyle name="Currency 120 2 5 4 2" xfId="13573" xr:uid="{00000000-0005-0000-0000-0000F0150000}"/>
    <cellStyle name="Currency 120 2 5 4 2 2" xfId="36114" xr:uid="{00000000-0005-0000-0000-0000F1150000}"/>
    <cellStyle name="Currency 120 2 5 4 3" xfId="19203" xr:uid="{00000000-0005-0000-0000-0000F2150000}"/>
    <cellStyle name="Currency 120 2 5 4 3 2" xfId="41738" xr:uid="{00000000-0005-0000-0000-0000F3150000}"/>
    <cellStyle name="Currency 120 2 5 4 4" xfId="24832" xr:uid="{00000000-0005-0000-0000-0000F4150000}"/>
    <cellStyle name="Currency 120 2 5 4 4 2" xfId="47358" xr:uid="{00000000-0005-0000-0000-0000F5150000}"/>
    <cellStyle name="Currency 120 2 5 4 5" xfId="30498" xr:uid="{00000000-0005-0000-0000-0000F6150000}"/>
    <cellStyle name="Currency 120 2 5 5" xfId="9829" xr:uid="{00000000-0005-0000-0000-0000F7150000}"/>
    <cellStyle name="Currency 120 2 5 5 2" xfId="32370" xr:uid="{00000000-0005-0000-0000-0000F8150000}"/>
    <cellStyle name="Currency 120 2 5 6" xfId="15459" xr:uid="{00000000-0005-0000-0000-0000F9150000}"/>
    <cellStyle name="Currency 120 2 5 6 2" xfId="37994" xr:uid="{00000000-0005-0000-0000-0000FA150000}"/>
    <cellStyle name="Currency 120 2 5 7" xfId="21088" xr:uid="{00000000-0005-0000-0000-0000FB150000}"/>
    <cellStyle name="Currency 120 2 5 7 2" xfId="43614" xr:uid="{00000000-0005-0000-0000-0000FC150000}"/>
    <cellStyle name="Currency 120 2 5 8" xfId="26754" xr:uid="{00000000-0005-0000-0000-0000FD150000}"/>
    <cellStyle name="Currency 120 2 5 9" xfId="49245" xr:uid="{00000000-0005-0000-0000-0000FE150000}"/>
    <cellStyle name="Currency 120 2 6" xfId="4681" xr:uid="{00000000-0005-0000-0000-0000FF150000}"/>
    <cellStyle name="Currency 120 2 6 2" xfId="6553" xr:uid="{00000000-0005-0000-0000-000000160000}"/>
    <cellStyle name="Currency 120 2 6 2 2" xfId="12169" xr:uid="{00000000-0005-0000-0000-000001160000}"/>
    <cellStyle name="Currency 120 2 6 2 2 2" xfId="34710" xr:uid="{00000000-0005-0000-0000-000002160000}"/>
    <cellStyle name="Currency 120 2 6 2 3" xfId="17799" xr:uid="{00000000-0005-0000-0000-000003160000}"/>
    <cellStyle name="Currency 120 2 6 2 3 2" xfId="40334" xr:uid="{00000000-0005-0000-0000-000004160000}"/>
    <cellStyle name="Currency 120 2 6 2 4" xfId="23428" xr:uid="{00000000-0005-0000-0000-000005160000}"/>
    <cellStyle name="Currency 120 2 6 2 4 2" xfId="45954" xr:uid="{00000000-0005-0000-0000-000006160000}"/>
    <cellStyle name="Currency 120 2 6 2 5" xfId="29094" xr:uid="{00000000-0005-0000-0000-000007160000}"/>
    <cellStyle name="Currency 120 2 6 3" xfId="8425" xr:uid="{00000000-0005-0000-0000-000008160000}"/>
    <cellStyle name="Currency 120 2 6 3 2" xfId="14041" xr:uid="{00000000-0005-0000-0000-000009160000}"/>
    <cellStyle name="Currency 120 2 6 3 2 2" xfId="36582" xr:uid="{00000000-0005-0000-0000-00000A160000}"/>
    <cellStyle name="Currency 120 2 6 3 3" xfId="19671" xr:uid="{00000000-0005-0000-0000-00000B160000}"/>
    <cellStyle name="Currency 120 2 6 3 3 2" xfId="42206" xr:uid="{00000000-0005-0000-0000-00000C160000}"/>
    <cellStyle name="Currency 120 2 6 3 4" xfId="25300" xr:uid="{00000000-0005-0000-0000-00000D160000}"/>
    <cellStyle name="Currency 120 2 6 3 4 2" xfId="47826" xr:uid="{00000000-0005-0000-0000-00000E160000}"/>
    <cellStyle name="Currency 120 2 6 3 5" xfId="30966" xr:uid="{00000000-0005-0000-0000-00000F160000}"/>
    <cellStyle name="Currency 120 2 6 4" xfId="10297" xr:uid="{00000000-0005-0000-0000-000010160000}"/>
    <cellStyle name="Currency 120 2 6 4 2" xfId="32838" xr:uid="{00000000-0005-0000-0000-000011160000}"/>
    <cellStyle name="Currency 120 2 6 5" xfId="15927" xr:uid="{00000000-0005-0000-0000-000012160000}"/>
    <cellStyle name="Currency 120 2 6 5 2" xfId="38462" xr:uid="{00000000-0005-0000-0000-000013160000}"/>
    <cellStyle name="Currency 120 2 6 6" xfId="21556" xr:uid="{00000000-0005-0000-0000-000014160000}"/>
    <cellStyle name="Currency 120 2 6 6 2" xfId="44082" xr:uid="{00000000-0005-0000-0000-000015160000}"/>
    <cellStyle name="Currency 120 2 6 7" xfId="27222" xr:uid="{00000000-0005-0000-0000-000016160000}"/>
    <cellStyle name="Currency 120 2 6 8" xfId="50650" xr:uid="{00000000-0005-0000-0000-000017160000}"/>
    <cellStyle name="Currency 120 2 7" xfId="5617" xr:uid="{00000000-0005-0000-0000-000018160000}"/>
    <cellStyle name="Currency 120 2 7 2" xfId="11233" xr:uid="{00000000-0005-0000-0000-000019160000}"/>
    <cellStyle name="Currency 120 2 7 2 2" xfId="33774" xr:uid="{00000000-0005-0000-0000-00001A160000}"/>
    <cellStyle name="Currency 120 2 7 3" xfId="16863" xr:uid="{00000000-0005-0000-0000-00001B160000}"/>
    <cellStyle name="Currency 120 2 7 3 2" xfId="39398" xr:uid="{00000000-0005-0000-0000-00001C160000}"/>
    <cellStyle name="Currency 120 2 7 4" xfId="22492" xr:uid="{00000000-0005-0000-0000-00001D160000}"/>
    <cellStyle name="Currency 120 2 7 4 2" xfId="45018" xr:uid="{00000000-0005-0000-0000-00001E160000}"/>
    <cellStyle name="Currency 120 2 7 5" xfId="28158" xr:uid="{00000000-0005-0000-0000-00001F160000}"/>
    <cellStyle name="Currency 120 2 8" xfId="7489" xr:uid="{00000000-0005-0000-0000-000020160000}"/>
    <cellStyle name="Currency 120 2 8 2" xfId="13105" xr:uid="{00000000-0005-0000-0000-000021160000}"/>
    <cellStyle name="Currency 120 2 8 2 2" xfId="35646" xr:uid="{00000000-0005-0000-0000-000022160000}"/>
    <cellStyle name="Currency 120 2 8 3" xfId="18735" xr:uid="{00000000-0005-0000-0000-000023160000}"/>
    <cellStyle name="Currency 120 2 8 3 2" xfId="41270" xr:uid="{00000000-0005-0000-0000-000024160000}"/>
    <cellStyle name="Currency 120 2 8 4" xfId="24364" xr:uid="{00000000-0005-0000-0000-000025160000}"/>
    <cellStyle name="Currency 120 2 8 4 2" xfId="46890" xr:uid="{00000000-0005-0000-0000-000026160000}"/>
    <cellStyle name="Currency 120 2 8 5" xfId="30030" xr:uid="{00000000-0005-0000-0000-000027160000}"/>
    <cellStyle name="Currency 120 2 9" xfId="9361" xr:uid="{00000000-0005-0000-0000-000028160000}"/>
    <cellStyle name="Currency 120 2 9 2" xfId="31902" xr:uid="{00000000-0005-0000-0000-000029160000}"/>
    <cellStyle name="Currency 120 3" xfId="3862" xr:uid="{00000000-0005-0000-0000-00002A160000}"/>
    <cellStyle name="Currency 120 3 10" xfId="26403" xr:uid="{00000000-0005-0000-0000-00002B160000}"/>
    <cellStyle name="Currency 120 3 11" xfId="48894" xr:uid="{00000000-0005-0000-0000-00002C160000}"/>
    <cellStyle name="Currency 120 3 12" xfId="49831" xr:uid="{00000000-0005-0000-0000-00002D160000}"/>
    <cellStyle name="Currency 120 3 2" xfId="4096" xr:uid="{00000000-0005-0000-0000-00002E160000}"/>
    <cellStyle name="Currency 120 3 2 10" xfId="49128" xr:uid="{00000000-0005-0000-0000-00002F160000}"/>
    <cellStyle name="Currency 120 3 2 11" xfId="50065" xr:uid="{00000000-0005-0000-0000-000030160000}"/>
    <cellStyle name="Currency 120 3 2 2" xfId="4564" xr:uid="{00000000-0005-0000-0000-000031160000}"/>
    <cellStyle name="Currency 120 3 2 2 10" xfId="50533" xr:uid="{00000000-0005-0000-0000-000032160000}"/>
    <cellStyle name="Currency 120 3 2 2 2" xfId="5500" xr:uid="{00000000-0005-0000-0000-000033160000}"/>
    <cellStyle name="Currency 120 3 2 2 2 2" xfId="7372" xr:uid="{00000000-0005-0000-0000-000034160000}"/>
    <cellStyle name="Currency 120 3 2 2 2 2 2" xfId="12988" xr:uid="{00000000-0005-0000-0000-000035160000}"/>
    <cellStyle name="Currency 120 3 2 2 2 2 2 2" xfId="35529" xr:uid="{00000000-0005-0000-0000-000036160000}"/>
    <cellStyle name="Currency 120 3 2 2 2 2 3" xfId="18618" xr:uid="{00000000-0005-0000-0000-000037160000}"/>
    <cellStyle name="Currency 120 3 2 2 2 2 3 2" xfId="41153" xr:uid="{00000000-0005-0000-0000-000038160000}"/>
    <cellStyle name="Currency 120 3 2 2 2 2 4" xfId="24247" xr:uid="{00000000-0005-0000-0000-000039160000}"/>
    <cellStyle name="Currency 120 3 2 2 2 2 4 2" xfId="46773" xr:uid="{00000000-0005-0000-0000-00003A160000}"/>
    <cellStyle name="Currency 120 3 2 2 2 2 5" xfId="29913" xr:uid="{00000000-0005-0000-0000-00003B160000}"/>
    <cellStyle name="Currency 120 3 2 2 2 3" xfId="9244" xr:uid="{00000000-0005-0000-0000-00003C160000}"/>
    <cellStyle name="Currency 120 3 2 2 2 3 2" xfId="14860" xr:uid="{00000000-0005-0000-0000-00003D160000}"/>
    <cellStyle name="Currency 120 3 2 2 2 3 2 2" xfId="37401" xr:uid="{00000000-0005-0000-0000-00003E160000}"/>
    <cellStyle name="Currency 120 3 2 2 2 3 3" xfId="20490" xr:uid="{00000000-0005-0000-0000-00003F160000}"/>
    <cellStyle name="Currency 120 3 2 2 2 3 3 2" xfId="43025" xr:uid="{00000000-0005-0000-0000-000040160000}"/>
    <cellStyle name="Currency 120 3 2 2 2 3 4" xfId="26119" xr:uid="{00000000-0005-0000-0000-000041160000}"/>
    <cellStyle name="Currency 120 3 2 2 2 3 4 2" xfId="48645" xr:uid="{00000000-0005-0000-0000-000042160000}"/>
    <cellStyle name="Currency 120 3 2 2 2 3 5" xfId="31785" xr:uid="{00000000-0005-0000-0000-000043160000}"/>
    <cellStyle name="Currency 120 3 2 2 2 4" xfId="11116" xr:uid="{00000000-0005-0000-0000-000044160000}"/>
    <cellStyle name="Currency 120 3 2 2 2 4 2" xfId="33657" xr:uid="{00000000-0005-0000-0000-000045160000}"/>
    <cellStyle name="Currency 120 3 2 2 2 5" xfId="16746" xr:uid="{00000000-0005-0000-0000-000046160000}"/>
    <cellStyle name="Currency 120 3 2 2 2 5 2" xfId="39281" xr:uid="{00000000-0005-0000-0000-000047160000}"/>
    <cellStyle name="Currency 120 3 2 2 2 6" xfId="22375" xr:uid="{00000000-0005-0000-0000-000048160000}"/>
    <cellStyle name="Currency 120 3 2 2 2 6 2" xfId="44901" xr:uid="{00000000-0005-0000-0000-000049160000}"/>
    <cellStyle name="Currency 120 3 2 2 2 7" xfId="28041" xr:uid="{00000000-0005-0000-0000-00004A160000}"/>
    <cellStyle name="Currency 120 3 2 2 2 8" xfId="51469" xr:uid="{00000000-0005-0000-0000-00004B160000}"/>
    <cellStyle name="Currency 120 3 2 2 3" xfId="6436" xr:uid="{00000000-0005-0000-0000-00004C160000}"/>
    <cellStyle name="Currency 120 3 2 2 3 2" xfId="12052" xr:uid="{00000000-0005-0000-0000-00004D160000}"/>
    <cellStyle name="Currency 120 3 2 2 3 2 2" xfId="34593" xr:uid="{00000000-0005-0000-0000-00004E160000}"/>
    <cellStyle name="Currency 120 3 2 2 3 3" xfId="17682" xr:uid="{00000000-0005-0000-0000-00004F160000}"/>
    <cellStyle name="Currency 120 3 2 2 3 3 2" xfId="40217" xr:uid="{00000000-0005-0000-0000-000050160000}"/>
    <cellStyle name="Currency 120 3 2 2 3 4" xfId="23311" xr:uid="{00000000-0005-0000-0000-000051160000}"/>
    <cellStyle name="Currency 120 3 2 2 3 4 2" xfId="45837" xr:uid="{00000000-0005-0000-0000-000052160000}"/>
    <cellStyle name="Currency 120 3 2 2 3 5" xfId="28977" xr:uid="{00000000-0005-0000-0000-000053160000}"/>
    <cellStyle name="Currency 120 3 2 2 4" xfId="8308" xr:uid="{00000000-0005-0000-0000-000054160000}"/>
    <cellStyle name="Currency 120 3 2 2 4 2" xfId="13924" xr:uid="{00000000-0005-0000-0000-000055160000}"/>
    <cellStyle name="Currency 120 3 2 2 4 2 2" xfId="36465" xr:uid="{00000000-0005-0000-0000-000056160000}"/>
    <cellStyle name="Currency 120 3 2 2 4 3" xfId="19554" xr:uid="{00000000-0005-0000-0000-000057160000}"/>
    <cellStyle name="Currency 120 3 2 2 4 3 2" xfId="42089" xr:uid="{00000000-0005-0000-0000-000058160000}"/>
    <cellStyle name="Currency 120 3 2 2 4 4" xfId="25183" xr:uid="{00000000-0005-0000-0000-000059160000}"/>
    <cellStyle name="Currency 120 3 2 2 4 4 2" xfId="47709" xr:uid="{00000000-0005-0000-0000-00005A160000}"/>
    <cellStyle name="Currency 120 3 2 2 4 5" xfId="30849" xr:uid="{00000000-0005-0000-0000-00005B160000}"/>
    <cellStyle name="Currency 120 3 2 2 5" xfId="10180" xr:uid="{00000000-0005-0000-0000-00005C160000}"/>
    <cellStyle name="Currency 120 3 2 2 5 2" xfId="32721" xr:uid="{00000000-0005-0000-0000-00005D160000}"/>
    <cellStyle name="Currency 120 3 2 2 6" xfId="15810" xr:uid="{00000000-0005-0000-0000-00005E160000}"/>
    <cellStyle name="Currency 120 3 2 2 6 2" xfId="38345" xr:uid="{00000000-0005-0000-0000-00005F160000}"/>
    <cellStyle name="Currency 120 3 2 2 7" xfId="21439" xr:uid="{00000000-0005-0000-0000-000060160000}"/>
    <cellStyle name="Currency 120 3 2 2 7 2" xfId="43965" xr:uid="{00000000-0005-0000-0000-000061160000}"/>
    <cellStyle name="Currency 120 3 2 2 8" xfId="27105" xr:uid="{00000000-0005-0000-0000-000062160000}"/>
    <cellStyle name="Currency 120 3 2 2 9" xfId="49596" xr:uid="{00000000-0005-0000-0000-000063160000}"/>
    <cellStyle name="Currency 120 3 2 3" xfId="5032" xr:uid="{00000000-0005-0000-0000-000064160000}"/>
    <cellStyle name="Currency 120 3 2 3 2" xfId="6904" xr:uid="{00000000-0005-0000-0000-000065160000}"/>
    <cellStyle name="Currency 120 3 2 3 2 2" xfId="12520" xr:uid="{00000000-0005-0000-0000-000066160000}"/>
    <cellStyle name="Currency 120 3 2 3 2 2 2" xfId="35061" xr:uid="{00000000-0005-0000-0000-000067160000}"/>
    <cellStyle name="Currency 120 3 2 3 2 3" xfId="18150" xr:uid="{00000000-0005-0000-0000-000068160000}"/>
    <cellStyle name="Currency 120 3 2 3 2 3 2" xfId="40685" xr:uid="{00000000-0005-0000-0000-000069160000}"/>
    <cellStyle name="Currency 120 3 2 3 2 4" xfId="23779" xr:uid="{00000000-0005-0000-0000-00006A160000}"/>
    <cellStyle name="Currency 120 3 2 3 2 4 2" xfId="46305" xr:uid="{00000000-0005-0000-0000-00006B160000}"/>
    <cellStyle name="Currency 120 3 2 3 2 5" xfId="29445" xr:uid="{00000000-0005-0000-0000-00006C160000}"/>
    <cellStyle name="Currency 120 3 2 3 3" xfId="8776" xr:uid="{00000000-0005-0000-0000-00006D160000}"/>
    <cellStyle name="Currency 120 3 2 3 3 2" xfId="14392" xr:uid="{00000000-0005-0000-0000-00006E160000}"/>
    <cellStyle name="Currency 120 3 2 3 3 2 2" xfId="36933" xr:uid="{00000000-0005-0000-0000-00006F160000}"/>
    <cellStyle name="Currency 120 3 2 3 3 3" xfId="20022" xr:uid="{00000000-0005-0000-0000-000070160000}"/>
    <cellStyle name="Currency 120 3 2 3 3 3 2" xfId="42557" xr:uid="{00000000-0005-0000-0000-000071160000}"/>
    <cellStyle name="Currency 120 3 2 3 3 4" xfId="25651" xr:uid="{00000000-0005-0000-0000-000072160000}"/>
    <cellStyle name="Currency 120 3 2 3 3 4 2" xfId="48177" xr:uid="{00000000-0005-0000-0000-000073160000}"/>
    <cellStyle name="Currency 120 3 2 3 3 5" xfId="31317" xr:uid="{00000000-0005-0000-0000-000074160000}"/>
    <cellStyle name="Currency 120 3 2 3 4" xfId="10648" xr:uid="{00000000-0005-0000-0000-000075160000}"/>
    <cellStyle name="Currency 120 3 2 3 4 2" xfId="33189" xr:uid="{00000000-0005-0000-0000-000076160000}"/>
    <cellStyle name="Currency 120 3 2 3 5" xfId="16278" xr:uid="{00000000-0005-0000-0000-000077160000}"/>
    <cellStyle name="Currency 120 3 2 3 5 2" xfId="38813" xr:uid="{00000000-0005-0000-0000-000078160000}"/>
    <cellStyle name="Currency 120 3 2 3 6" xfId="21907" xr:uid="{00000000-0005-0000-0000-000079160000}"/>
    <cellStyle name="Currency 120 3 2 3 6 2" xfId="44433" xr:uid="{00000000-0005-0000-0000-00007A160000}"/>
    <cellStyle name="Currency 120 3 2 3 7" xfId="27573" xr:uid="{00000000-0005-0000-0000-00007B160000}"/>
    <cellStyle name="Currency 120 3 2 3 8" xfId="51001" xr:uid="{00000000-0005-0000-0000-00007C160000}"/>
    <cellStyle name="Currency 120 3 2 4" xfId="5968" xr:uid="{00000000-0005-0000-0000-00007D160000}"/>
    <cellStyle name="Currency 120 3 2 4 2" xfId="11584" xr:uid="{00000000-0005-0000-0000-00007E160000}"/>
    <cellStyle name="Currency 120 3 2 4 2 2" xfId="34125" xr:uid="{00000000-0005-0000-0000-00007F160000}"/>
    <cellStyle name="Currency 120 3 2 4 3" xfId="17214" xr:uid="{00000000-0005-0000-0000-000080160000}"/>
    <cellStyle name="Currency 120 3 2 4 3 2" xfId="39749" xr:uid="{00000000-0005-0000-0000-000081160000}"/>
    <cellStyle name="Currency 120 3 2 4 4" xfId="22843" xr:uid="{00000000-0005-0000-0000-000082160000}"/>
    <cellStyle name="Currency 120 3 2 4 4 2" xfId="45369" xr:uid="{00000000-0005-0000-0000-000083160000}"/>
    <cellStyle name="Currency 120 3 2 4 5" xfId="28509" xr:uid="{00000000-0005-0000-0000-000084160000}"/>
    <cellStyle name="Currency 120 3 2 5" xfId="7840" xr:uid="{00000000-0005-0000-0000-000085160000}"/>
    <cellStyle name="Currency 120 3 2 5 2" xfId="13456" xr:uid="{00000000-0005-0000-0000-000086160000}"/>
    <cellStyle name="Currency 120 3 2 5 2 2" xfId="35997" xr:uid="{00000000-0005-0000-0000-000087160000}"/>
    <cellStyle name="Currency 120 3 2 5 3" xfId="19086" xr:uid="{00000000-0005-0000-0000-000088160000}"/>
    <cellStyle name="Currency 120 3 2 5 3 2" xfId="41621" xr:uid="{00000000-0005-0000-0000-000089160000}"/>
    <cellStyle name="Currency 120 3 2 5 4" xfId="24715" xr:uid="{00000000-0005-0000-0000-00008A160000}"/>
    <cellStyle name="Currency 120 3 2 5 4 2" xfId="47241" xr:uid="{00000000-0005-0000-0000-00008B160000}"/>
    <cellStyle name="Currency 120 3 2 5 5" xfId="30381" xr:uid="{00000000-0005-0000-0000-00008C160000}"/>
    <cellStyle name="Currency 120 3 2 6" xfId="9712" xr:uid="{00000000-0005-0000-0000-00008D160000}"/>
    <cellStyle name="Currency 120 3 2 6 2" xfId="32253" xr:uid="{00000000-0005-0000-0000-00008E160000}"/>
    <cellStyle name="Currency 120 3 2 7" xfId="15342" xr:uid="{00000000-0005-0000-0000-00008F160000}"/>
    <cellStyle name="Currency 120 3 2 7 2" xfId="37877" xr:uid="{00000000-0005-0000-0000-000090160000}"/>
    <cellStyle name="Currency 120 3 2 8" xfId="20971" xr:uid="{00000000-0005-0000-0000-000091160000}"/>
    <cellStyle name="Currency 120 3 2 8 2" xfId="43497" xr:uid="{00000000-0005-0000-0000-000092160000}"/>
    <cellStyle name="Currency 120 3 2 9" xfId="26637" xr:uid="{00000000-0005-0000-0000-000093160000}"/>
    <cellStyle name="Currency 120 3 3" xfId="4330" xr:uid="{00000000-0005-0000-0000-000094160000}"/>
    <cellStyle name="Currency 120 3 3 10" xfId="50299" xr:uid="{00000000-0005-0000-0000-000095160000}"/>
    <cellStyle name="Currency 120 3 3 2" xfId="5266" xr:uid="{00000000-0005-0000-0000-000096160000}"/>
    <cellStyle name="Currency 120 3 3 2 2" xfId="7138" xr:uid="{00000000-0005-0000-0000-000097160000}"/>
    <cellStyle name="Currency 120 3 3 2 2 2" xfId="12754" xr:uid="{00000000-0005-0000-0000-000098160000}"/>
    <cellStyle name="Currency 120 3 3 2 2 2 2" xfId="35295" xr:uid="{00000000-0005-0000-0000-000099160000}"/>
    <cellStyle name="Currency 120 3 3 2 2 3" xfId="18384" xr:uid="{00000000-0005-0000-0000-00009A160000}"/>
    <cellStyle name="Currency 120 3 3 2 2 3 2" xfId="40919" xr:uid="{00000000-0005-0000-0000-00009B160000}"/>
    <cellStyle name="Currency 120 3 3 2 2 4" xfId="24013" xr:uid="{00000000-0005-0000-0000-00009C160000}"/>
    <cellStyle name="Currency 120 3 3 2 2 4 2" xfId="46539" xr:uid="{00000000-0005-0000-0000-00009D160000}"/>
    <cellStyle name="Currency 120 3 3 2 2 5" xfId="29679" xr:uid="{00000000-0005-0000-0000-00009E160000}"/>
    <cellStyle name="Currency 120 3 3 2 3" xfId="9010" xr:uid="{00000000-0005-0000-0000-00009F160000}"/>
    <cellStyle name="Currency 120 3 3 2 3 2" xfId="14626" xr:uid="{00000000-0005-0000-0000-0000A0160000}"/>
    <cellStyle name="Currency 120 3 3 2 3 2 2" xfId="37167" xr:uid="{00000000-0005-0000-0000-0000A1160000}"/>
    <cellStyle name="Currency 120 3 3 2 3 3" xfId="20256" xr:uid="{00000000-0005-0000-0000-0000A2160000}"/>
    <cellStyle name="Currency 120 3 3 2 3 3 2" xfId="42791" xr:uid="{00000000-0005-0000-0000-0000A3160000}"/>
    <cellStyle name="Currency 120 3 3 2 3 4" xfId="25885" xr:uid="{00000000-0005-0000-0000-0000A4160000}"/>
    <cellStyle name="Currency 120 3 3 2 3 4 2" xfId="48411" xr:uid="{00000000-0005-0000-0000-0000A5160000}"/>
    <cellStyle name="Currency 120 3 3 2 3 5" xfId="31551" xr:uid="{00000000-0005-0000-0000-0000A6160000}"/>
    <cellStyle name="Currency 120 3 3 2 4" xfId="10882" xr:uid="{00000000-0005-0000-0000-0000A7160000}"/>
    <cellStyle name="Currency 120 3 3 2 4 2" xfId="33423" xr:uid="{00000000-0005-0000-0000-0000A8160000}"/>
    <cellStyle name="Currency 120 3 3 2 5" xfId="16512" xr:uid="{00000000-0005-0000-0000-0000A9160000}"/>
    <cellStyle name="Currency 120 3 3 2 5 2" xfId="39047" xr:uid="{00000000-0005-0000-0000-0000AA160000}"/>
    <cellStyle name="Currency 120 3 3 2 6" xfId="22141" xr:uid="{00000000-0005-0000-0000-0000AB160000}"/>
    <cellStyle name="Currency 120 3 3 2 6 2" xfId="44667" xr:uid="{00000000-0005-0000-0000-0000AC160000}"/>
    <cellStyle name="Currency 120 3 3 2 7" xfId="27807" xr:uid="{00000000-0005-0000-0000-0000AD160000}"/>
    <cellStyle name="Currency 120 3 3 2 8" xfId="51235" xr:uid="{00000000-0005-0000-0000-0000AE160000}"/>
    <cellStyle name="Currency 120 3 3 3" xfId="6202" xr:uid="{00000000-0005-0000-0000-0000AF160000}"/>
    <cellStyle name="Currency 120 3 3 3 2" xfId="11818" xr:uid="{00000000-0005-0000-0000-0000B0160000}"/>
    <cellStyle name="Currency 120 3 3 3 2 2" xfId="34359" xr:uid="{00000000-0005-0000-0000-0000B1160000}"/>
    <cellStyle name="Currency 120 3 3 3 3" xfId="17448" xr:uid="{00000000-0005-0000-0000-0000B2160000}"/>
    <cellStyle name="Currency 120 3 3 3 3 2" xfId="39983" xr:uid="{00000000-0005-0000-0000-0000B3160000}"/>
    <cellStyle name="Currency 120 3 3 3 4" xfId="23077" xr:uid="{00000000-0005-0000-0000-0000B4160000}"/>
    <cellStyle name="Currency 120 3 3 3 4 2" xfId="45603" xr:uid="{00000000-0005-0000-0000-0000B5160000}"/>
    <cellStyle name="Currency 120 3 3 3 5" xfId="28743" xr:uid="{00000000-0005-0000-0000-0000B6160000}"/>
    <cellStyle name="Currency 120 3 3 4" xfId="8074" xr:uid="{00000000-0005-0000-0000-0000B7160000}"/>
    <cellStyle name="Currency 120 3 3 4 2" xfId="13690" xr:uid="{00000000-0005-0000-0000-0000B8160000}"/>
    <cellStyle name="Currency 120 3 3 4 2 2" xfId="36231" xr:uid="{00000000-0005-0000-0000-0000B9160000}"/>
    <cellStyle name="Currency 120 3 3 4 3" xfId="19320" xr:uid="{00000000-0005-0000-0000-0000BA160000}"/>
    <cellStyle name="Currency 120 3 3 4 3 2" xfId="41855" xr:uid="{00000000-0005-0000-0000-0000BB160000}"/>
    <cellStyle name="Currency 120 3 3 4 4" xfId="24949" xr:uid="{00000000-0005-0000-0000-0000BC160000}"/>
    <cellStyle name="Currency 120 3 3 4 4 2" xfId="47475" xr:uid="{00000000-0005-0000-0000-0000BD160000}"/>
    <cellStyle name="Currency 120 3 3 4 5" xfId="30615" xr:uid="{00000000-0005-0000-0000-0000BE160000}"/>
    <cellStyle name="Currency 120 3 3 5" xfId="9946" xr:uid="{00000000-0005-0000-0000-0000BF160000}"/>
    <cellStyle name="Currency 120 3 3 5 2" xfId="32487" xr:uid="{00000000-0005-0000-0000-0000C0160000}"/>
    <cellStyle name="Currency 120 3 3 6" xfId="15576" xr:uid="{00000000-0005-0000-0000-0000C1160000}"/>
    <cellStyle name="Currency 120 3 3 6 2" xfId="38111" xr:uid="{00000000-0005-0000-0000-0000C2160000}"/>
    <cellStyle name="Currency 120 3 3 7" xfId="21205" xr:uid="{00000000-0005-0000-0000-0000C3160000}"/>
    <cellStyle name="Currency 120 3 3 7 2" xfId="43731" xr:uid="{00000000-0005-0000-0000-0000C4160000}"/>
    <cellStyle name="Currency 120 3 3 8" xfId="26871" xr:uid="{00000000-0005-0000-0000-0000C5160000}"/>
    <cellStyle name="Currency 120 3 3 9" xfId="49362" xr:uid="{00000000-0005-0000-0000-0000C6160000}"/>
    <cellStyle name="Currency 120 3 4" xfId="4798" xr:uid="{00000000-0005-0000-0000-0000C7160000}"/>
    <cellStyle name="Currency 120 3 4 2" xfId="6670" xr:uid="{00000000-0005-0000-0000-0000C8160000}"/>
    <cellStyle name="Currency 120 3 4 2 2" xfId="12286" xr:uid="{00000000-0005-0000-0000-0000C9160000}"/>
    <cellStyle name="Currency 120 3 4 2 2 2" xfId="34827" xr:uid="{00000000-0005-0000-0000-0000CA160000}"/>
    <cellStyle name="Currency 120 3 4 2 3" xfId="17916" xr:uid="{00000000-0005-0000-0000-0000CB160000}"/>
    <cellStyle name="Currency 120 3 4 2 3 2" xfId="40451" xr:uid="{00000000-0005-0000-0000-0000CC160000}"/>
    <cellStyle name="Currency 120 3 4 2 4" xfId="23545" xr:uid="{00000000-0005-0000-0000-0000CD160000}"/>
    <cellStyle name="Currency 120 3 4 2 4 2" xfId="46071" xr:uid="{00000000-0005-0000-0000-0000CE160000}"/>
    <cellStyle name="Currency 120 3 4 2 5" xfId="29211" xr:uid="{00000000-0005-0000-0000-0000CF160000}"/>
    <cellStyle name="Currency 120 3 4 3" xfId="8542" xr:uid="{00000000-0005-0000-0000-0000D0160000}"/>
    <cellStyle name="Currency 120 3 4 3 2" xfId="14158" xr:uid="{00000000-0005-0000-0000-0000D1160000}"/>
    <cellStyle name="Currency 120 3 4 3 2 2" xfId="36699" xr:uid="{00000000-0005-0000-0000-0000D2160000}"/>
    <cellStyle name="Currency 120 3 4 3 3" xfId="19788" xr:uid="{00000000-0005-0000-0000-0000D3160000}"/>
    <cellStyle name="Currency 120 3 4 3 3 2" xfId="42323" xr:uid="{00000000-0005-0000-0000-0000D4160000}"/>
    <cellStyle name="Currency 120 3 4 3 4" xfId="25417" xr:uid="{00000000-0005-0000-0000-0000D5160000}"/>
    <cellStyle name="Currency 120 3 4 3 4 2" xfId="47943" xr:uid="{00000000-0005-0000-0000-0000D6160000}"/>
    <cellStyle name="Currency 120 3 4 3 5" xfId="31083" xr:uid="{00000000-0005-0000-0000-0000D7160000}"/>
    <cellStyle name="Currency 120 3 4 4" xfId="10414" xr:uid="{00000000-0005-0000-0000-0000D8160000}"/>
    <cellStyle name="Currency 120 3 4 4 2" xfId="32955" xr:uid="{00000000-0005-0000-0000-0000D9160000}"/>
    <cellStyle name="Currency 120 3 4 5" xfId="16044" xr:uid="{00000000-0005-0000-0000-0000DA160000}"/>
    <cellStyle name="Currency 120 3 4 5 2" xfId="38579" xr:uid="{00000000-0005-0000-0000-0000DB160000}"/>
    <cellStyle name="Currency 120 3 4 6" xfId="21673" xr:uid="{00000000-0005-0000-0000-0000DC160000}"/>
    <cellStyle name="Currency 120 3 4 6 2" xfId="44199" xr:uid="{00000000-0005-0000-0000-0000DD160000}"/>
    <cellStyle name="Currency 120 3 4 7" xfId="27339" xr:uid="{00000000-0005-0000-0000-0000DE160000}"/>
    <cellStyle name="Currency 120 3 4 8" xfId="50767" xr:uid="{00000000-0005-0000-0000-0000DF160000}"/>
    <cellStyle name="Currency 120 3 5" xfId="5734" xr:uid="{00000000-0005-0000-0000-0000E0160000}"/>
    <cellStyle name="Currency 120 3 5 2" xfId="11350" xr:uid="{00000000-0005-0000-0000-0000E1160000}"/>
    <cellStyle name="Currency 120 3 5 2 2" xfId="33891" xr:uid="{00000000-0005-0000-0000-0000E2160000}"/>
    <cellStyle name="Currency 120 3 5 3" xfId="16980" xr:uid="{00000000-0005-0000-0000-0000E3160000}"/>
    <cellStyle name="Currency 120 3 5 3 2" xfId="39515" xr:uid="{00000000-0005-0000-0000-0000E4160000}"/>
    <cellStyle name="Currency 120 3 5 4" xfId="22609" xr:uid="{00000000-0005-0000-0000-0000E5160000}"/>
    <cellStyle name="Currency 120 3 5 4 2" xfId="45135" xr:uid="{00000000-0005-0000-0000-0000E6160000}"/>
    <cellStyle name="Currency 120 3 5 5" xfId="28275" xr:uid="{00000000-0005-0000-0000-0000E7160000}"/>
    <cellStyle name="Currency 120 3 6" xfId="7606" xr:uid="{00000000-0005-0000-0000-0000E8160000}"/>
    <cellStyle name="Currency 120 3 6 2" xfId="13222" xr:uid="{00000000-0005-0000-0000-0000E9160000}"/>
    <cellStyle name="Currency 120 3 6 2 2" xfId="35763" xr:uid="{00000000-0005-0000-0000-0000EA160000}"/>
    <cellStyle name="Currency 120 3 6 3" xfId="18852" xr:uid="{00000000-0005-0000-0000-0000EB160000}"/>
    <cellStyle name="Currency 120 3 6 3 2" xfId="41387" xr:uid="{00000000-0005-0000-0000-0000EC160000}"/>
    <cellStyle name="Currency 120 3 6 4" xfId="24481" xr:uid="{00000000-0005-0000-0000-0000ED160000}"/>
    <cellStyle name="Currency 120 3 6 4 2" xfId="47007" xr:uid="{00000000-0005-0000-0000-0000EE160000}"/>
    <cellStyle name="Currency 120 3 6 5" xfId="30147" xr:uid="{00000000-0005-0000-0000-0000EF160000}"/>
    <cellStyle name="Currency 120 3 7" xfId="9478" xr:uid="{00000000-0005-0000-0000-0000F0160000}"/>
    <cellStyle name="Currency 120 3 7 2" xfId="32019" xr:uid="{00000000-0005-0000-0000-0000F1160000}"/>
    <cellStyle name="Currency 120 3 8" xfId="15108" xr:uid="{00000000-0005-0000-0000-0000F2160000}"/>
    <cellStyle name="Currency 120 3 8 2" xfId="37643" xr:uid="{00000000-0005-0000-0000-0000F3160000}"/>
    <cellStyle name="Currency 120 3 9" xfId="20737" xr:uid="{00000000-0005-0000-0000-0000F4160000}"/>
    <cellStyle name="Currency 120 3 9 2" xfId="43263" xr:uid="{00000000-0005-0000-0000-0000F5160000}"/>
    <cellStyle name="Currency 120 4" xfId="3784" xr:uid="{00000000-0005-0000-0000-0000F6160000}"/>
    <cellStyle name="Currency 120 4 10" xfId="26325" xr:uid="{00000000-0005-0000-0000-0000F7160000}"/>
    <cellStyle name="Currency 120 4 11" xfId="48816" xr:uid="{00000000-0005-0000-0000-0000F8160000}"/>
    <cellStyle name="Currency 120 4 12" xfId="49753" xr:uid="{00000000-0005-0000-0000-0000F9160000}"/>
    <cellStyle name="Currency 120 4 2" xfId="4018" xr:uid="{00000000-0005-0000-0000-0000FA160000}"/>
    <cellStyle name="Currency 120 4 2 10" xfId="49050" xr:uid="{00000000-0005-0000-0000-0000FB160000}"/>
    <cellStyle name="Currency 120 4 2 11" xfId="49987" xr:uid="{00000000-0005-0000-0000-0000FC160000}"/>
    <cellStyle name="Currency 120 4 2 2" xfId="4486" xr:uid="{00000000-0005-0000-0000-0000FD160000}"/>
    <cellStyle name="Currency 120 4 2 2 10" xfId="50455" xr:uid="{00000000-0005-0000-0000-0000FE160000}"/>
    <cellStyle name="Currency 120 4 2 2 2" xfId="5422" xr:uid="{00000000-0005-0000-0000-0000FF160000}"/>
    <cellStyle name="Currency 120 4 2 2 2 2" xfId="7294" xr:uid="{00000000-0005-0000-0000-000000170000}"/>
    <cellStyle name="Currency 120 4 2 2 2 2 2" xfId="12910" xr:uid="{00000000-0005-0000-0000-000001170000}"/>
    <cellStyle name="Currency 120 4 2 2 2 2 2 2" xfId="35451" xr:uid="{00000000-0005-0000-0000-000002170000}"/>
    <cellStyle name="Currency 120 4 2 2 2 2 3" xfId="18540" xr:uid="{00000000-0005-0000-0000-000003170000}"/>
    <cellStyle name="Currency 120 4 2 2 2 2 3 2" xfId="41075" xr:uid="{00000000-0005-0000-0000-000004170000}"/>
    <cellStyle name="Currency 120 4 2 2 2 2 4" xfId="24169" xr:uid="{00000000-0005-0000-0000-000005170000}"/>
    <cellStyle name="Currency 120 4 2 2 2 2 4 2" xfId="46695" xr:uid="{00000000-0005-0000-0000-000006170000}"/>
    <cellStyle name="Currency 120 4 2 2 2 2 5" xfId="29835" xr:uid="{00000000-0005-0000-0000-000007170000}"/>
    <cellStyle name="Currency 120 4 2 2 2 3" xfId="9166" xr:uid="{00000000-0005-0000-0000-000008170000}"/>
    <cellStyle name="Currency 120 4 2 2 2 3 2" xfId="14782" xr:uid="{00000000-0005-0000-0000-000009170000}"/>
    <cellStyle name="Currency 120 4 2 2 2 3 2 2" xfId="37323" xr:uid="{00000000-0005-0000-0000-00000A170000}"/>
    <cellStyle name="Currency 120 4 2 2 2 3 3" xfId="20412" xr:uid="{00000000-0005-0000-0000-00000B170000}"/>
    <cellStyle name="Currency 120 4 2 2 2 3 3 2" xfId="42947" xr:uid="{00000000-0005-0000-0000-00000C170000}"/>
    <cellStyle name="Currency 120 4 2 2 2 3 4" xfId="26041" xr:uid="{00000000-0005-0000-0000-00000D170000}"/>
    <cellStyle name="Currency 120 4 2 2 2 3 4 2" xfId="48567" xr:uid="{00000000-0005-0000-0000-00000E170000}"/>
    <cellStyle name="Currency 120 4 2 2 2 3 5" xfId="31707" xr:uid="{00000000-0005-0000-0000-00000F170000}"/>
    <cellStyle name="Currency 120 4 2 2 2 4" xfId="11038" xr:uid="{00000000-0005-0000-0000-000010170000}"/>
    <cellStyle name="Currency 120 4 2 2 2 4 2" xfId="33579" xr:uid="{00000000-0005-0000-0000-000011170000}"/>
    <cellStyle name="Currency 120 4 2 2 2 5" xfId="16668" xr:uid="{00000000-0005-0000-0000-000012170000}"/>
    <cellStyle name="Currency 120 4 2 2 2 5 2" xfId="39203" xr:uid="{00000000-0005-0000-0000-000013170000}"/>
    <cellStyle name="Currency 120 4 2 2 2 6" xfId="22297" xr:uid="{00000000-0005-0000-0000-000014170000}"/>
    <cellStyle name="Currency 120 4 2 2 2 6 2" xfId="44823" xr:uid="{00000000-0005-0000-0000-000015170000}"/>
    <cellStyle name="Currency 120 4 2 2 2 7" xfId="27963" xr:uid="{00000000-0005-0000-0000-000016170000}"/>
    <cellStyle name="Currency 120 4 2 2 2 8" xfId="51391" xr:uid="{00000000-0005-0000-0000-000017170000}"/>
    <cellStyle name="Currency 120 4 2 2 3" xfId="6358" xr:uid="{00000000-0005-0000-0000-000018170000}"/>
    <cellStyle name="Currency 120 4 2 2 3 2" xfId="11974" xr:uid="{00000000-0005-0000-0000-000019170000}"/>
    <cellStyle name="Currency 120 4 2 2 3 2 2" xfId="34515" xr:uid="{00000000-0005-0000-0000-00001A170000}"/>
    <cellStyle name="Currency 120 4 2 2 3 3" xfId="17604" xr:uid="{00000000-0005-0000-0000-00001B170000}"/>
    <cellStyle name="Currency 120 4 2 2 3 3 2" xfId="40139" xr:uid="{00000000-0005-0000-0000-00001C170000}"/>
    <cellStyle name="Currency 120 4 2 2 3 4" xfId="23233" xr:uid="{00000000-0005-0000-0000-00001D170000}"/>
    <cellStyle name="Currency 120 4 2 2 3 4 2" xfId="45759" xr:uid="{00000000-0005-0000-0000-00001E170000}"/>
    <cellStyle name="Currency 120 4 2 2 3 5" xfId="28899" xr:uid="{00000000-0005-0000-0000-00001F170000}"/>
    <cellStyle name="Currency 120 4 2 2 4" xfId="8230" xr:uid="{00000000-0005-0000-0000-000020170000}"/>
    <cellStyle name="Currency 120 4 2 2 4 2" xfId="13846" xr:uid="{00000000-0005-0000-0000-000021170000}"/>
    <cellStyle name="Currency 120 4 2 2 4 2 2" xfId="36387" xr:uid="{00000000-0005-0000-0000-000022170000}"/>
    <cellStyle name="Currency 120 4 2 2 4 3" xfId="19476" xr:uid="{00000000-0005-0000-0000-000023170000}"/>
    <cellStyle name="Currency 120 4 2 2 4 3 2" xfId="42011" xr:uid="{00000000-0005-0000-0000-000024170000}"/>
    <cellStyle name="Currency 120 4 2 2 4 4" xfId="25105" xr:uid="{00000000-0005-0000-0000-000025170000}"/>
    <cellStyle name="Currency 120 4 2 2 4 4 2" xfId="47631" xr:uid="{00000000-0005-0000-0000-000026170000}"/>
    <cellStyle name="Currency 120 4 2 2 4 5" xfId="30771" xr:uid="{00000000-0005-0000-0000-000027170000}"/>
    <cellStyle name="Currency 120 4 2 2 5" xfId="10102" xr:uid="{00000000-0005-0000-0000-000028170000}"/>
    <cellStyle name="Currency 120 4 2 2 5 2" xfId="32643" xr:uid="{00000000-0005-0000-0000-000029170000}"/>
    <cellStyle name="Currency 120 4 2 2 6" xfId="15732" xr:uid="{00000000-0005-0000-0000-00002A170000}"/>
    <cellStyle name="Currency 120 4 2 2 6 2" xfId="38267" xr:uid="{00000000-0005-0000-0000-00002B170000}"/>
    <cellStyle name="Currency 120 4 2 2 7" xfId="21361" xr:uid="{00000000-0005-0000-0000-00002C170000}"/>
    <cellStyle name="Currency 120 4 2 2 7 2" xfId="43887" xr:uid="{00000000-0005-0000-0000-00002D170000}"/>
    <cellStyle name="Currency 120 4 2 2 8" xfId="27027" xr:uid="{00000000-0005-0000-0000-00002E170000}"/>
    <cellStyle name="Currency 120 4 2 2 9" xfId="49518" xr:uid="{00000000-0005-0000-0000-00002F170000}"/>
    <cellStyle name="Currency 120 4 2 3" xfId="4954" xr:uid="{00000000-0005-0000-0000-000030170000}"/>
    <cellStyle name="Currency 120 4 2 3 2" xfId="6826" xr:uid="{00000000-0005-0000-0000-000031170000}"/>
    <cellStyle name="Currency 120 4 2 3 2 2" xfId="12442" xr:uid="{00000000-0005-0000-0000-000032170000}"/>
    <cellStyle name="Currency 120 4 2 3 2 2 2" xfId="34983" xr:uid="{00000000-0005-0000-0000-000033170000}"/>
    <cellStyle name="Currency 120 4 2 3 2 3" xfId="18072" xr:uid="{00000000-0005-0000-0000-000034170000}"/>
    <cellStyle name="Currency 120 4 2 3 2 3 2" xfId="40607" xr:uid="{00000000-0005-0000-0000-000035170000}"/>
    <cellStyle name="Currency 120 4 2 3 2 4" xfId="23701" xr:uid="{00000000-0005-0000-0000-000036170000}"/>
    <cellStyle name="Currency 120 4 2 3 2 4 2" xfId="46227" xr:uid="{00000000-0005-0000-0000-000037170000}"/>
    <cellStyle name="Currency 120 4 2 3 2 5" xfId="29367" xr:uid="{00000000-0005-0000-0000-000038170000}"/>
    <cellStyle name="Currency 120 4 2 3 3" xfId="8698" xr:uid="{00000000-0005-0000-0000-000039170000}"/>
    <cellStyle name="Currency 120 4 2 3 3 2" xfId="14314" xr:uid="{00000000-0005-0000-0000-00003A170000}"/>
    <cellStyle name="Currency 120 4 2 3 3 2 2" xfId="36855" xr:uid="{00000000-0005-0000-0000-00003B170000}"/>
    <cellStyle name="Currency 120 4 2 3 3 3" xfId="19944" xr:uid="{00000000-0005-0000-0000-00003C170000}"/>
    <cellStyle name="Currency 120 4 2 3 3 3 2" xfId="42479" xr:uid="{00000000-0005-0000-0000-00003D170000}"/>
    <cellStyle name="Currency 120 4 2 3 3 4" xfId="25573" xr:uid="{00000000-0005-0000-0000-00003E170000}"/>
    <cellStyle name="Currency 120 4 2 3 3 4 2" xfId="48099" xr:uid="{00000000-0005-0000-0000-00003F170000}"/>
    <cellStyle name="Currency 120 4 2 3 3 5" xfId="31239" xr:uid="{00000000-0005-0000-0000-000040170000}"/>
    <cellStyle name="Currency 120 4 2 3 4" xfId="10570" xr:uid="{00000000-0005-0000-0000-000041170000}"/>
    <cellStyle name="Currency 120 4 2 3 4 2" xfId="33111" xr:uid="{00000000-0005-0000-0000-000042170000}"/>
    <cellStyle name="Currency 120 4 2 3 5" xfId="16200" xr:uid="{00000000-0005-0000-0000-000043170000}"/>
    <cellStyle name="Currency 120 4 2 3 5 2" xfId="38735" xr:uid="{00000000-0005-0000-0000-000044170000}"/>
    <cellStyle name="Currency 120 4 2 3 6" xfId="21829" xr:uid="{00000000-0005-0000-0000-000045170000}"/>
    <cellStyle name="Currency 120 4 2 3 6 2" xfId="44355" xr:uid="{00000000-0005-0000-0000-000046170000}"/>
    <cellStyle name="Currency 120 4 2 3 7" xfId="27495" xr:uid="{00000000-0005-0000-0000-000047170000}"/>
    <cellStyle name="Currency 120 4 2 3 8" xfId="50923" xr:uid="{00000000-0005-0000-0000-000048170000}"/>
    <cellStyle name="Currency 120 4 2 4" xfId="5890" xr:uid="{00000000-0005-0000-0000-000049170000}"/>
    <cellStyle name="Currency 120 4 2 4 2" xfId="11506" xr:uid="{00000000-0005-0000-0000-00004A170000}"/>
    <cellStyle name="Currency 120 4 2 4 2 2" xfId="34047" xr:uid="{00000000-0005-0000-0000-00004B170000}"/>
    <cellStyle name="Currency 120 4 2 4 3" xfId="17136" xr:uid="{00000000-0005-0000-0000-00004C170000}"/>
    <cellStyle name="Currency 120 4 2 4 3 2" xfId="39671" xr:uid="{00000000-0005-0000-0000-00004D170000}"/>
    <cellStyle name="Currency 120 4 2 4 4" xfId="22765" xr:uid="{00000000-0005-0000-0000-00004E170000}"/>
    <cellStyle name="Currency 120 4 2 4 4 2" xfId="45291" xr:uid="{00000000-0005-0000-0000-00004F170000}"/>
    <cellStyle name="Currency 120 4 2 4 5" xfId="28431" xr:uid="{00000000-0005-0000-0000-000050170000}"/>
    <cellStyle name="Currency 120 4 2 5" xfId="7762" xr:uid="{00000000-0005-0000-0000-000051170000}"/>
    <cellStyle name="Currency 120 4 2 5 2" xfId="13378" xr:uid="{00000000-0005-0000-0000-000052170000}"/>
    <cellStyle name="Currency 120 4 2 5 2 2" xfId="35919" xr:uid="{00000000-0005-0000-0000-000053170000}"/>
    <cellStyle name="Currency 120 4 2 5 3" xfId="19008" xr:uid="{00000000-0005-0000-0000-000054170000}"/>
    <cellStyle name="Currency 120 4 2 5 3 2" xfId="41543" xr:uid="{00000000-0005-0000-0000-000055170000}"/>
    <cellStyle name="Currency 120 4 2 5 4" xfId="24637" xr:uid="{00000000-0005-0000-0000-000056170000}"/>
    <cellStyle name="Currency 120 4 2 5 4 2" xfId="47163" xr:uid="{00000000-0005-0000-0000-000057170000}"/>
    <cellStyle name="Currency 120 4 2 5 5" xfId="30303" xr:uid="{00000000-0005-0000-0000-000058170000}"/>
    <cellStyle name="Currency 120 4 2 6" xfId="9634" xr:uid="{00000000-0005-0000-0000-000059170000}"/>
    <cellStyle name="Currency 120 4 2 6 2" xfId="32175" xr:uid="{00000000-0005-0000-0000-00005A170000}"/>
    <cellStyle name="Currency 120 4 2 7" xfId="15264" xr:uid="{00000000-0005-0000-0000-00005B170000}"/>
    <cellStyle name="Currency 120 4 2 7 2" xfId="37799" xr:uid="{00000000-0005-0000-0000-00005C170000}"/>
    <cellStyle name="Currency 120 4 2 8" xfId="20893" xr:uid="{00000000-0005-0000-0000-00005D170000}"/>
    <cellStyle name="Currency 120 4 2 8 2" xfId="43419" xr:uid="{00000000-0005-0000-0000-00005E170000}"/>
    <cellStyle name="Currency 120 4 2 9" xfId="26559" xr:uid="{00000000-0005-0000-0000-00005F170000}"/>
    <cellStyle name="Currency 120 4 3" xfId="4252" xr:uid="{00000000-0005-0000-0000-000060170000}"/>
    <cellStyle name="Currency 120 4 3 10" xfId="50221" xr:uid="{00000000-0005-0000-0000-000061170000}"/>
    <cellStyle name="Currency 120 4 3 2" xfId="5188" xr:uid="{00000000-0005-0000-0000-000062170000}"/>
    <cellStyle name="Currency 120 4 3 2 2" xfId="7060" xr:uid="{00000000-0005-0000-0000-000063170000}"/>
    <cellStyle name="Currency 120 4 3 2 2 2" xfId="12676" xr:uid="{00000000-0005-0000-0000-000064170000}"/>
    <cellStyle name="Currency 120 4 3 2 2 2 2" xfId="35217" xr:uid="{00000000-0005-0000-0000-000065170000}"/>
    <cellStyle name="Currency 120 4 3 2 2 3" xfId="18306" xr:uid="{00000000-0005-0000-0000-000066170000}"/>
    <cellStyle name="Currency 120 4 3 2 2 3 2" xfId="40841" xr:uid="{00000000-0005-0000-0000-000067170000}"/>
    <cellStyle name="Currency 120 4 3 2 2 4" xfId="23935" xr:uid="{00000000-0005-0000-0000-000068170000}"/>
    <cellStyle name="Currency 120 4 3 2 2 4 2" xfId="46461" xr:uid="{00000000-0005-0000-0000-000069170000}"/>
    <cellStyle name="Currency 120 4 3 2 2 5" xfId="29601" xr:uid="{00000000-0005-0000-0000-00006A170000}"/>
    <cellStyle name="Currency 120 4 3 2 3" xfId="8932" xr:uid="{00000000-0005-0000-0000-00006B170000}"/>
    <cellStyle name="Currency 120 4 3 2 3 2" xfId="14548" xr:uid="{00000000-0005-0000-0000-00006C170000}"/>
    <cellStyle name="Currency 120 4 3 2 3 2 2" xfId="37089" xr:uid="{00000000-0005-0000-0000-00006D170000}"/>
    <cellStyle name="Currency 120 4 3 2 3 3" xfId="20178" xr:uid="{00000000-0005-0000-0000-00006E170000}"/>
    <cellStyle name="Currency 120 4 3 2 3 3 2" xfId="42713" xr:uid="{00000000-0005-0000-0000-00006F170000}"/>
    <cellStyle name="Currency 120 4 3 2 3 4" xfId="25807" xr:uid="{00000000-0005-0000-0000-000070170000}"/>
    <cellStyle name="Currency 120 4 3 2 3 4 2" xfId="48333" xr:uid="{00000000-0005-0000-0000-000071170000}"/>
    <cellStyle name="Currency 120 4 3 2 3 5" xfId="31473" xr:uid="{00000000-0005-0000-0000-000072170000}"/>
    <cellStyle name="Currency 120 4 3 2 4" xfId="10804" xr:uid="{00000000-0005-0000-0000-000073170000}"/>
    <cellStyle name="Currency 120 4 3 2 4 2" xfId="33345" xr:uid="{00000000-0005-0000-0000-000074170000}"/>
    <cellStyle name="Currency 120 4 3 2 5" xfId="16434" xr:uid="{00000000-0005-0000-0000-000075170000}"/>
    <cellStyle name="Currency 120 4 3 2 5 2" xfId="38969" xr:uid="{00000000-0005-0000-0000-000076170000}"/>
    <cellStyle name="Currency 120 4 3 2 6" xfId="22063" xr:uid="{00000000-0005-0000-0000-000077170000}"/>
    <cellStyle name="Currency 120 4 3 2 6 2" xfId="44589" xr:uid="{00000000-0005-0000-0000-000078170000}"/>
    <cellStyle name="Currency 120 4 3 2 7" xfId="27729" xr:uid="{00000000-0005-0000-0000-000079170000}"/>
    <cellStyle name="Currency 120 4 3 2 8" xfId="51157" xr:uid="{00000000-0005-0000-0000-00007A170000}"/>
    <cellStyle name="Currency 120 4 3 3" xfId="6124" xr:uid="{00000000-0005-0000-0000-00007B170000}"/>
    <cellStyle name="Currency 120 4 3 3 2" xfId="11740" xr:uid="{00000000-0005-0000-0000-00007C170000}"/>
    <cellStyle name="Currency 120 4 3 3 2 2" xfId="34281" xr:uid="{00000000-0005-0000-0000-00007D170000}"/>
    <cellStyle name="Currency 120 4 3 3 3" xfId="17370" xr:uid="{00000000-0005-0000-0000-00007E170000}"/>
    <cellStyle name="Currency 120 4 3 3 3 2" xfId="39905" xr:uid="{00000000-0005-0000-0000-00007F170000}"/>
    <cellStyle name="Currency 120 4 3 3 4" xfId="22999" xr:uid="{00000000-0005-0000-0000-000080170000}"/>
    <cellStyle name="Currency 120 4 3 3 4 2" xfId="45525" xr:uid="{00000000-0005-0000-0000-000081170000}"/>
    <cellStyle name="Currency 120 4 3 3 5" xfId="28665" xr:uid="{00000000-0005-0000-0000-000082170000}"/>
    <cellStyle name="Currency 120 4 3 4" xfId="7996" xr:uid="{00000000-0005-0000-0000-000083170000}"/>
    <cellStyle name="Currency 120 4 3 4 2" xfId="13612" xr:uid="{00000000-0005-0000-0000-000084170000}"/>
    <cellStyle name="Currency 120 4 3 4 2 2" xfId="36153" xr:uid="{00000000-0005-0000-0000-000085170000}"/>
    <cellStyle name="Currency 120 4 3 4 3" xfId="19242" xr:uid="{00000000-0005-0000-0000-000086170000}"/>
    <cellStyle name="Currency 120 4 3 4 3 2" xfId="41777" xr:uid="{00000000-0005-0000-0000-000087170000}"/>
    <cellStyle name="Currency 120 4 3 4 4" xfId="24871" xr:uid="{00000000-0005-0000-0000-000088170000}"/>
    <cellStyle name="Currency 120 4 3 4 4 2" xfId="47397" xr:uid="{00000000-0005-0000-0000-000089170000}"/>
    <cellStyle name="Currency 120 4 3 4 5" xfId="30537" xr:uid="{00000000-0005-0000-0000-00008A170000}"/>
    <cellStyle name="Currency 120 4 3 5" xfId="9868" xr:uid="{00000000-0005-0000-0000-00008B170000}"/>
    <cellStyle name="Currency 120 4 3 5 2" xfId="32409" xr:uid="{00000000-0005-0000-0000-00008C170000}"/>
    <cellStyle name="Currency 120 4 3 6" xfId="15498" xr:uid="{00000000-0005-0000-0000-00008D170000}"/>
    <cellStyle name="Currency 120 4 3 6 2" xfId="38033" xr:uid="{00000000-0005-0000-0000-00008E170000}"/>
    <cellStyle name="Currency 120 4 3 7" xfId="21127" xr:uid="{00000000-0005-0000-0000-00008F170000}"/>
    <cellStyle name="Currency 120 4 3 7 2" xfId="43653" xr:uid="{00000000-0005-0000-0000-000090170000}"/>
    <cellStyle name="Currency 120 4 3 8" xfId="26793" xr:uid="{00000000-0005-0000-0000-000091170000}"/>
    <cellStyle name="Currency 120 4 3 9" xfId="49284" xr:uid="{00000000-0005-0000-0000-000092170000}"/>
    <cellStyle name="Currency 120 4 4" xfId="4720" xr:uid="{00000000-0005-0000-0000-000093170000}"/>
    <cellStyle name="Currency 120 4 4 2" xfId="6592" xr:uid="{00000000-0005-0000-0000-000094170000}"/>
    <cellStyle name="Currency 120 4 4 2 2" xfId="12208" xr:uid="{00000000-0005-0000-0000-000095170000}"/>
    <cellStyle name="Currency 120 4 4 2 2 2" xfId="34749" xr:uid="{00000000-0005-0000-0000-000096170000}"/>
    <cellStyle name="Currency 120 4 4 2 3" xfId="17838" xr:uid="{00000000-0005-0000-0000-000097170000}"/>
    <cellStyle name="Currency 120 4 4 2 3 2" xfId="40373" xr:uid="{00000000-0005-0000-0000-000098170000}"/>
    <cellStyle name="Currency 120 4 4 2 4" xfId="23467" xr:uid="{00000000-0005-0000-0000-000099170000}"/>
    <cellStyle name="Currency 120 4 4 2 4 2" xfId="45993" xr:uid="{00000000-0005-0000-0000-00009A170000}"/>
    <cellStyle name="Currency 120 4 4 2 5" xfId="29133" xr:uid="{00000000-0005-0000-0000-00009B170000}"/>
    <cellStyle name="Currency 120 4 4 3" xfId="8464" xr:uid="{00000000-0005-0000-0000-00009C170000}"/>
    <cellStyle name="Currency 120 4 4 3 2" xfId="14080" xr:uid="{00000000-0005-0000-0000-00009D170000}"/>
    <cellStyle name="Currency 120 4 4 3 2 2" xfId="36621" xr:uid="{00000000-0005-0000-0000-00009E170000}"/>
    <cellStyle name="Currency 120 4 4 3 3" xfId="19710" xr:uid="{00000000-0005-0000-0000-00009F170000}"/>
    <cellStyle name="Currency 120 4 4 3 3 2" xfId="42245" xr:uid="{00000000-0005-0000-0000-0000A0170000}"/>
    <cellStyle name="Currency 120 4 4 3 4" xfId="25339" xr:uid="{00000000-0005-0000-0000-0000A1170000}"/>
    <cellStyle name="Currency 120 4 4 3 4 2" xfId="47865" xr:uid="{00000000-0005-0000-0000-0000A2170000}"/>
    <cellStyle name="Currency 120 4 4 3 5" xfId="31005" xr:uid="{00000000-0005-0000-0000-0000A3170000}"/>
    <cellStyle name="Currency 120 4 4 4" xfId="10336" xr:uid="{00000000-0005-0000-0000-0000A4170000}"/>
    <cellStyle name="Currency 120 4 4 4 2" xfId="32877" xr:uid="{00000000-0005-0000-0000-0000A5170000}"/>
    <cellStyle name="Currency 120 4 4 5" xfId="15966" xr:uid="{00000000-0005-0000-0000-0000A6170000}"/>
    <cellStyle name="Currency 120 4 4 5 2" xfId="38501" xr:uid="{00000000-0005-0000-0000-0000A7170000}"/>
    <cellStyle name="Currency 120 4 4 6" xfId="21595" xr:uid="{00000000-0005-0000-0000-0000A8170000}"/>
    <cellStyle name="Currency 120 4 4 6 2" xfId="44121" xr:uid="{00000000-0005-0000-0000-0000A9170000}"/>
    <cellStyle name="Currency 120 4 4 7" xfId="27261" xr:uid="{00000000-0005-0000-0000-0000AA170000}"/>
    <cellStyle name="Currency 120 4 4 8" xfId="50689" xr:uid="{00000000-0005-0000-0000-0000AB170000}"/>
    <cellStyle name="Currency 120 4 5" xfId="5656" xr:uid="{00000000-0005-0000-0000-0000AC170000}"/>
    <cellStyle name="Currency 120 4 5 2" xfId="11272" xr:uid="{00000000-0005-0000-0000-0000AD170000}"/>
    <cellStyle name="Currency 120 4 5 2 2" xfId="33813" xr:uid="{00000000-0005-0000-0000-0000AE170000}"/>
    <cellStyle name="Currency 120 4 5 3" xfId="16902" xr:uid="{00000000-0005-0000-0000-0000AF170000}"/>
    <cellStyle name="Currency 120 4 5 3 2" xfId="39437" xr:uid="{00000000-0005-0000-0000-0000B0170000}"/>
    <cellStyle name="Currency 120 4 5 4" xfId="22531" xr:uid="{00000000-0005-0000-0000-0000B1170000}"/>
    <cellStyle name="Currency 120 4 5 4 2" xfId="45057" xr:uid="{00000000-0005-0000-0000-0000B2170000}"/>
    <cellStyle name="Currency 120 4 5 5" xfId="28197" xr:uid="{00000000-0005-0000-0000-0000B3170000}"/>
    <cellStyle name="Currency 120 4 6" xfId="7528" xr:uid="{00000000-0005-0000-0000-0000B4170000}"/>
    <cellStyle name="Currency 120 4 6 2" xfId="13144" xr:uid="{00000000-0005-0000-0000-0000B5170000}"/>
    <cellStyle name="Currency 120 4 6 2 2" xfId="35685" xr:uid="{00000000-0005-0000-0000-0000B6170000}"/>
    <cellStyle name="Currency 120 4 6 3" xfId="18774" xr:uid="{00000000-0005-0000-0000-0000B7170000}"/>
    <cellStyle name="Currency 120 4 6 3 2" xfId="41309" xr:uid="{00000000-0005-0000-0000-0000B8170000}"/>
    <cellStyle name="Currency 120 4 6 4" xfId="24403" xr:uid="{00000000-0005-0000-0000-0000B9170000}"/>
    <cellStyle name="Currency 120 4 6 4 2" xfId="46929" xr:uid="{00000000-0005-0000-0000-0000BA170000}"/>
    <cellStyle name="Currency 120 4 6 5" xfId="30069" xr:uid="{00000000-0005-0000-0000-0000BB170000}"/>
    <cellStyle name="Currency 120 4 7" xfId="9400" xr:uid="{00000000-0005-0000-0000-0000BC170000}"/>
    <cellStyle name="Currency 120 4 7 2" xfId="31941" xr:uid="{00000000-0005-0000-0000-0000BD170000}"/>
    <cellStyle name="Currency 120 4 8" xfId="15030" xr:uid="{00000000-0005-0000-0000-0000BE170000}"/>
    <cellStyle name="Currency 120 4 8 2" xfId="37565" xr:uid="{00000000-0005-0000-0000-0000BF170000}"/>
    <cellStyle name="Currency 120 4 9" xfId="20659" xr:uid="{00000000-0005-0000-0000-0000C0170000}"/>
    <cellStyle name="Currency 120 4 9 2" xfId="43185" xr:uid="{00000000-0005-0000-0000-0000C1170000}"/>
    <cellStyle name="Currency 120 5" xfId="3940" xr:uid="{00000000-0005-0000-0000-0000C2170000}"/>
    <cellStyle name="Currency 120 5 10" xfId="48972" xr:uid="{00000000-0005-0000-0000-0000C3170000}"/>
    <cellStyle name="Currency 120 5 11" xfId="49909" xr:uid="{00000000-0005-0000-0000-0000C4170000}"/>
    <cellStyle name="Currency 120 5 2" xfId="4408" xr:uid="{00000000-0005-0000-0000-0000C5170000}"/>
    <cellStyle name="Currency 120 5 2 10" xfId="50377" xr:uid="{00000000-0005-0000-0000-0000C6170000}"/>
    <cellStyle name="Currency 120 5 2 2" xfId="5344" xr:uid="{00000000-0005-0000-0000-0000C7170000}"/>
    <cellStyle name="Currency 120 5 2 2 2" xfId="7216" xr:uid="{00000000-0005-0000-0000-0000C8170000}"/>
    <cellStyle name="Currency 120 5 2 2 2 2" xfId="12832" xr:uid="{00000000-0005-0000-0000-0000C9170000}"/>
    <cellStyle name="Currency 120 5 2 2 2 2 2" xfId="35373" xr:uid="{00000000-0005-0000-0000-0000CA170000}"/>
    <cellStyle name="Currency 120 5 2 2 2 3" xfId="18462" xr:uid="{00000000-0005-0000-0000-0000CB170000}"/>
    <cellStyle name="Currency 120 5 2 2 2 3 2" xfId="40997" xr:uid="{00000000-0005-0000-0000-0000CC170000}"/>
    <cellStyle name="Currency 120 5 2 2 2 4" xfId="24091" xr:uid="{00000000-0005-0000-0000-0000CD170000}"/>
    <cellStyle name="Currency 120 5 2 2 2 4 2" xfId="46617" xr:uid="{00000000-0005-0000-0000-0000CE170000}"/>
    <cellStyle name="Currency 120 5 2 2 2 5" xfId="29757" xr:uid="{00000000-0005-0000-0000-0000CF170000}"/>
    <cellStyle name="Currency 120 5 2 2 3" xfId="9088" xr:uid="{00000000-0005-0000-0000-0000D0170000}"/>
    <cellStyle name="Currency 120 5 2 2 3 2" xfId="14704" xr:uid="{00000000-0005-0000-0000-0000D1170000}"/>
    <cellStyle name="Currency 120 5 2 2 3 2 2" xfId="37245" xr:uid="{00000000-0005-0000-0000-0000D2170000}"/>
    <cellStyle name="Currency 120 5 2 2 3 3" xfId="20334" xr:uid="{00000000-0005-0000-0000-0000D3170000}"/>
    <cellStyle name="Currency 120 5 2 2 3 3 2" xfId="42869" xr:uid="{00000000-0005-0000-0000-0000D4170000}"/>
    <cellStyle name="Currency 120 5 2 2 3 4" xfId="25963" xr:uid="{00000000-0005-0000-0000-0000D5170000}"/>
    <cellStyle name="Currency 120 5 2 2 3 4 2" xfId="48489" xr:uid="{00000000-0005-0000-0000-0000D6170000}"/>
    <cellStyle name="Currency 120 5 2 2 3 5" xfId="31629" xr:uid="{00000000-0005-0000-0000-0000D7170000}"/>
    <cellStyle name="Currency 120 5 2 2 4" xfId="10960" xr:uid="{00000000-0005-0000-0000-0000D8170000}"/>
    <cellStyle name="Currency 120 5 2 2 4 2" xfId="33501" xr:uid="{00000000-0005-0000-0000-0000D9170000}"/>
    <cellStyle name="Currency 120 5 2 2 5" xfId="16590" xr:uid="{00000000-0005-0000-0000-0000DA170000}"/>
    <cellStyle name="Currency 120 5 2 2 5 2" xfId="39125" xr:uid="{00000000-0005-0000-0000-0000DB170000}"/>
    <cellStyle name="Currency 120 5 2 2 6" xfId="22219" xr:uid="{00000000-0005-0000-0000-0000DC170000}"/>
    <cellStyle name="Currency 120 5 2 2 6 2" xfId="44745" xr:uid="{00000000-0005-0000-0000-0000DD170000}"/>
    <cellStyle name="Currency 120 5 2 2 7" xfId="27885" xr:uid="{00000000-0005-0000-0000-0000DE170000}"/>
    <cellStyle name="Currency 120 5 2 2 8" xfId="51313" xr:uid="{00000000-0005-0000-0000-0000DF170000}"/>
    <cellStyle name="Currency 120 5 2 3" xfId="6280" xr:uid="{00000000-0005-0000-0000-0000E0170000}"/>
    <cellStyle name="Currency 120 5 2 3 2" xfId="11896" xr:uid="{00000000-0005-0000-0000-0000E1170000}"/>
    <cellStyle name="Currency 120 5 2 3 2 2" xfId="34437" xr:uid="{00000000-0005-0000-0000-0000E2170000}"/>
    <cellStyle name="Currency 120 5 2 3 3" xfId="17526" xr:uid="{00000000-0005-0000-0000-0000E3170000}"/>
    <cellStyle name="Currency 120 5 2 3 3 2" xfId="40061" xr:uid="{00000000-0005-0000-0000-0000E4170000}"/>
    <cellStyle name="Currency 120 5 2 3 4" xfId="23155" xr:uid="{00000000-0005-0000-0000-0000E5170000}"/>
    <cellStyle name="Currency 120 5 2 3 4 2" xfId="45681" xr:uid="{00000000-0005-0000-0000-0000E6170000}"/>
    <cellStyle name="Currency 120 5 2 3 5" xfId="28821" xr:uid="{00000000-0005-0000-0000-0000E7170000}"/>
    <cellStyle name="Currency 120 5 2 4" xfId="8152" xr:uid="{00000000-0005-0000-0000-0000E8170000}"/>
    <cellStyle name="Currency 120 5 2 4 2" xfId="13768" xr:uid="{00000000-0005-0000-0000-0000E9170000}"/>
    <cellStyle name="Currency 120 5 2 4 2 2" xfId="36309" xr:uid="{00000000-0005-0000-0000-0000EA170000}"/>
    <cellStyle name="Currency 120 5 2 4 3" xfId="19398" xr:uid="{00000000-0005-0000-0000-0000EB170000}"/>
    <cellStyle name="Currency 120 5 2 4 3 2" xfId="41933" xr:uid="{00000000-0005-0000-0000-0000EC170000}"/>
    <cellStyle name="Currency 120 5 2 4 4" xfId="25027" xr:uid="{00000000-0005-0000-0000-0000ED170000}"/>
    <cellStyle name="Currency 120 5 2 4 4 2" xfId="47553" xr:uid="{00000000-0005-0000-0000-0000EE170000}"/>
    <cellStyle name="Currency 120 5 2 4 5" xfId="30693" xr:uid="{00000000-0005-0000-0000-0000EF170000}"/>
    <cellStyle name="Currency 120 5 2 5" xfId="10024" xr:uid="{00000000-0005-0000-0000-0000F0170000}"/>
    <cellStyle name="Currency 120 5 2 5 2" xfId="32565" xr:uid="{00000000-0005-0000-0000-0000F1170000}"/>
    <cellStyle name="Currency 120 5 2 6" xfId="15654" xr:uid="{00000000-0005-0000-0000-0000F2170000}"/>
    <cellStyle name="Currency 120 5 2 6 2" xfId="38189" xr:uid="{00000000-0005-0000-0000-0000F3170000}"/>
    <cellStyle name="Currency 120 5 2 7" xfId="21283" xr:uid="{00000000-0005-0000-0000-0000F4170000}"/>
    <cellStyle name="Currency 120 5 2 7 2" xfId="43809" xr:uid="{00000000-0005-0000-0000-0000F5170000}"/>
    <cellStyle name="Currency 120 5 2 8" xfId="26949" xr:uid="{00000000-0005-0000-0000-0000F6170000}"/>
    <cellStyle name="Currency 120 5 2 9" xfId="49440" xr:uid="{00000000-0005-0000-0000-0000F7170000}"/>
    <cellStyle name="Currency 120 5 3" xfId="4876" xr:uid="{00000000-0005-0000-0000-0000F8170000}"/>
    <cellStyle name="Currency 120 5 3 2" xfId="6748" xr:uid="{00000000-0005-0000-0000-0000F9170000}"/>
    <cellStyle name="Currency 120 5 3 2 2" xfId="12364" xr:uid="{00000000-0005-0000-0000-0000FA170000}"/>
    <cellStyle name="Currency 120 5 3 2 2 2" xfId="34905" xr:uid="{00000000-0005-0000-0000-0000FB170000}"/>
    <cellStyle name="Currency 120 5 3 2 3" xfId="17994" xr:uid="{00000000-0005-0000-0000-0000FC170000}"/>
    <cellStyle name="Currency 120 5 3 2 3 2" xfId="40529" xr:uid="{00000000-0005-0000-0000-0000FD170000}"/>
    <cellStyle name="Currency 120 5 3 2 4" xfId="23623" xr:uid="{00000000-0005-0000-0000-0000FE170000}"/>
    <cellStyle name="Currency 120 5 3 2 4 2" xfId="46149" xr:uid="{00000000-0005-0000-0000-0000FF170000}"/>
    <cellStyle name="Currency 120 5 3 2 5" xfId="29289" xr:uid="{00000000-0005-0000-0000-000000180000}"/>
    <cellStyle name="Currency 120 5 3 3" xfId="8620" xr:uid="{00000000-0005-0000-0000-000001180000}"/>
    <cellStyle name="Currency 120 5 3 3 2" xfId="14236" xr:uid="{00000000-0005-0000-0000-000002180000}"/>
    <cellStyle name="Currency 120 5 3 3 2 2" xfId="36777" xr:uid="{00000000-0005-0000-0000-000003180000}"/>
    <cellStyle name="Currency 120 5 3 3 3" xfId="19866" xr:uid="{00000000-0005-0000-0000-000004180000}"/>
    <cellStyle name="Currency 120 5 3 3 3 2" xfId="42401" xr:uid="{00000000-0005-0000-0000-000005180000}"/>
    <cellStyle name="Currency 120 5 3 3 4" xfId="25495" xr:uid="{00000000-0005-0000-0000-000006180000}"/>
    <cellStyle name="Currency 120 5 3 3 4 2" xfId="48021" xr:uid="{00000000-0005-0000-0000-000007180000}"/>
    <cellStyle name="Currency 120 5 3 3 5" xfId="31161" xr:uid="{00000000-0005-0000-0000-000008180000}"/>
    <cellStyle name="Currency 120 5 3 4" xfId="10492" xr:uid="{00000000-0005-0000-0000-000009180000}"/>
    <cellStyle name="Currency 120 5 3 4 2" xfId="33033" xr:uid="{00000000-0005-0000-0000-00000A180000}"/>
    <cellStyle name="Currency 120 5 3 5" xfId="16122" xr:uid="{00000000-0005-0000-0000-00000B180000}"/>
    <cellStyle name="Currency 120 5 3 5 2" xfId="38657" xr:uid="{00000000-0005-0000-0000-00000C180000}"/>
    <cellStyle name="Currency 120 5 3 6" xfId="21751" xr:uid="{00000000-0005-0000-0000-00000D180000}"/>
    <cellStyle name="Currency 120 5 3 6 2" xfId="44277" xr:uid="{00000000-0005-0000-0000-00000E180000}"/>
    <cellStyle name="Currency 120 5 3 7" xfId="27417" xr:uid="{00000000-0005-0000-0000-00000F180000}"/>
    <cellStyle name="Currency 120 5 3 8" xfId="50845" xr:uid="{00000000-0005-0000-0000-000010180000}"/>
    <cellStyle name="Currency 120 5 4" xfId="5812" xr:uid="{00000000-0005-0000-0000-000011180000}"/>
    <cellStyle name="Currency 120 5 4 2" xfId="11428" xr:uid="{00000000-0005-0000-0000-000012180000}"/>
    <cellStyle name="Currency 120 5 4 2 2" xfId="33969" xr:uid="{00000000-0005-0000-0000-000013180000}"/>
    <cellStyle name="Currency 120 5 4 3" xfId="17058" xr:uid="{00000000-0005-0000-0000-000014180000}"/>
    <cellStyle name="Currency 120 5 4 3 2" xfId="39593" xr:uid="{00000000-0005-0000-0000-000015180000}"/>
    <cellStyle name="Currency 120 5 4 4" xfId="22687" xr:uid="{00000000-0005-0000-0000-000016180000}"/>
    <cellStyle name="Currency 120 5 4 4 2" xfId="45213" xr:uid="{00000000-0005-0000-0000-000017180000}"/>
    <cellStyle name="Currency 120 5 4 5" xfId="28353" xr:uid="{00000000-0005-0000-0000-000018180000}"/>
    <cellStyle name="Currency 120 5 5" xfId="7684" xr:uid="{00000000-0005-0000-0000-000019180000}"/>
    <cellStyle name="Currency 120 5 5 2" xfId="13300" xr:uid="{00000000-0005-0000-0000-00001A180000}"/>
    <cellStyle name="Currency 120 5 5 2 2" xfId="35841" xr:uid="{00000000-0005-0000-0000-00001B180000}"/>
    <cellStyle name="Currency 120 5 5 3" xfId="18930" xr:uid="{00000000-0005-0000-0000-00001C180000}"/>
    <cellStyle name="Currency 120 5 5 3 2" xfId="41465" xr:uid="{00000000-0005-0000-0000-00001D180000}"/>
    <cellStyle name="Currency 120 5 5 4" xfId="24559" xr:uid="{00000000-0005-0000-0000-00001E180000}"/>
    <cellStyle name="Currency 120 5 5 4 2" xfId="47085" xr:uid="{00000000-0005-0000-0000-00001F180000}"/>
    <cellStyle name="Currency 120 5 5 5" xfId="30225" xr:uid="{00000000-0005-0000-0000-000020180000}"/>
    <cellStyle name="Currency 120 5 6" xfId="9556" xr:uid="{00000000-0005-0000-0000-000021180000}"/>
    <cellStyle name="Currency 120 5 6 2" xfId="32097" xr:uid="{00000000-0005-0000-0000-000022180000}"/>
    <cellStyle name="Currency 120 5 7" xfId="15186" xr:uid="{00000000-0005-0000-0000-000023180000}"/>
    <cellStyle name="Currency 120 5 7 2" xfId="37721" xr:uid="{00000000-0005-0000-0000-000024180000}"/>
    <cellStyle name="Currency 120 5 8" xfId="20815" xr:uid="{00000000-0005-0000-0000-000025180000}"/>
    <cellStyle name="Currency 120 5 8 2" xfId="43341" xr:uid="{00000000-0005-0000-0000-000026180000}"/>
    <cellStyle name="Currency 120 5 9" xfId="26481" xr:uid="{00000000-0005-0000-0000-000027180000}"/>
    <cellStyle name="Currency 120 6" xfId="4174" xr:uid="{00000000-0005-0000-0000-000028180000}"/>
    <cellStyle name="Currency 120 6 10" xfId="50143" xr:uid="{00000000-0005-0000-0000-000029180000}"/>
    <cellStyle name="Currency 120 6 2" xfId="5110" xr:uid="{00000000-0005-0000-0000-00002A180000}"/>
    <cellStyle name="Currency 120 6 2 2" xfId="6982" xr:uid="{00000000-0005-0000-0000-00002B180000}"/>
    <cellStyle name="Currency 120 6 2 2 2" xfId="12598" xr:uid="{00000000-0005-0000-0000-00002C180000}"/>
    <cellStyle name="Currency 120 6 2 2 2 2" xfId="35139" xr:uid="{00000000-0005-0000-0000-00002D180000}"/>
    <cellStyle name="Currency 120 6 2 2 3" xfId="18228" xr:uid="{00000000-0005-0000-0000-00002E180000}"/>
    <cellStyle name="Currency 120 6 2 2 3 2" xfId="40763" xr:uid="{00000000-0005-0000-0000-00002F180000}"/>
    <cellStyle name="Currency 120 6 2 2 4" xfId="23857" xr:uid="{00000000-0005-0000-0000-000030180000}"/>
    <cellStyle name="Currency 120 6 2 2 4 2" xfId="46383" xr:uid="{00000000-0005-0000-0000-000031180000}"/>
    <cellStyle name="Currency 120 6 2 2 5" xfId="29523" xr:uid="{00000000-0005-0000-0000-000032180000}"/>
    <cellStyle name="Currency 120 6 2 3" xfId="8854" xr:uid="{00000000-0005-0000-0000-000033180000}"/>
    <cellStyle name="Currency 120 6 2 3 2" xfId="14470" xr:uid="{00000000-0005-0000-0000-000034180000}"/>
    <cellStyle name="Currency 120 6 2 3 2 2" xfId="37011" xr:uid="{00000000-0005-0000-0000-000035180000}"/>
    <cellStyle name="Currency 120 6 2 3 3" xfId="20100" xr:uid="{00000000-0005-0000-0000-000036180000}"/>
    <cellStyle name="Currency 120 6 2 3 3 2" xfId="42635" xr:uid="{00000000-0005-0000-0000-000037180000}"/>
    <cellStyle name="Currency 120 6 2 3 4" xfId="25729" xr:uid="{00000000-0005-0000-0000-000038180000}"/>
    <cellStyle name="Currency 120 6 2 3 4 2" xfId="48255" xr:uid="{00000000-0005-0000-0000-000039180000}"/>
    <cellStyle name="Currency 120 6 2 3 5" xfId="31395" xr:uid="{00000000-0005-0000-0000-00003A180000}"/>
    <cellStyle name="Currency 120 6 2 4" xfId="10726" xr:uid="{00000000-0005-0000-0000-00003B180000}"/>
    <cellStyle name="Currency 120 6 2 4 2" xfId="33267" xr:uid="{00000000-0005-0000-0000-00003C180000}"/>
    <cellStyle name="Currency 120 6 2 5" xfId="16356" xr:uid="{00000000-0005-0000-0000-00003D180000}"/>
    <cellStyle name="Currency 120 6 2 5 2" xfId="38891" xr:uid="{00000000-0005-0000-0000-00003E180000}"/>
    <cellStyle name="Currency 120 6 2 6" xfId="21985" xr:uid="{00000000-0005-0000-0000-00003F180000}"/>
    <cellStyle name="Currency 120 6 2 6 2" xfId="44511" xr:uid="{00000000-0005-0000-0000-000040180000}"/>
    <cellStyle name="Currency 120 6 2 7" xfId="27651" xr:uid="{00000000-0005-0000-0000-000041180000}"/>
    <cellStyle name="Currency 120 6 2 8" xfId="51079" xr:uid="{00000000-0005-0000-0000-000042180000}"/>
    <cellStyle name="Currency 120 6 3" xfId="6046" xr:uid="{00000000-0005-0000-0000-000043180000}"/>
    <cellStyle name="Currency 120 6 3 2" xfId="11662" xr:uid="{00000000-0005-0000-0000-000044180000}"/>
    <cellStyle name="Currency 120 6 3 2 2" xfId="34203" xr:uid="{00000000-0005-0000-0000-000045180000}"/>
    <cellStyle name="Currency 120 6 3 3" xfId="17292" xr:uid="{00000000-0005-0000-0000-000046180000}"/>
    <cellStyle name="Currency 120 6 3 3 2" xfId="39827" xr:uid="{00000000-0005-0000-0000-000047180000}"/>
    <cellStyle name="Currency 120 6 3 4" xfId="22921" xr:uid="{00000000-0005-0000-0000-000048180000}"/>
    <cellStyle name="Currency 120 6 3 4 2" xfId="45447" xr:uid="{00000000-0005-0000-0000-000049180000}"/>
    <cellStyle name="Currency 120 6 3 5" xfId="28587" xr:uid="{00000000-0005-0000-0000-00004A180000}"/>
    <cellStyle name="Currency 120 6 4" xfId="7918" xr:uid="{00000000-0005-0000-0000-00004B180000}"/>
    <cellStyle name="Currency 120 6 4 2" xfId="13534" xr:uid="{00000000-0005-0000-0000-00004C180000}"/>
    <cellStyle name="Currency 120 6 4 2 2" xfId="36075" xr:uid="{00000000-0005-0000-0000-00004D180000}"/>
    <cellStyle name="Currency 120 6 4 3" xfId="19164" xr:uid="{00000000-0005-0000-0000-00004E180000}"/>
    <cellStyle name="Currency 120 6 4 3 2" xfId="41699" xr:uid="{00000000-0005-0000-0000-00004F180000}"/>
    <cellStyle name="Currency 120 6 4 4" xfId="24793" xr:uid="{00000000-0005-0000-0000-000050180000}"/>
    <cellStyle name="Currency 120 6 4 4 2" xfId="47319" xr:uid="{00000000-0005-0000-0000-000051180000}"/>
    <cellStyle name="Currency 120 6 4 5" xfId="30459" xr:uid="{00000000-0005-0000-0000-000052180000}"/>
    <cellStyle name="Currency 120 6 5" xfId="9790" xr:uid="{00000000-0005-0000-0000-000053180000}"/>
    <cellStyle name="Currency 120 6 5 2" xfId="32331" xr:uid="{00000000-0005-0000-0000-000054180000}"/>
    <cellStyle name="Currency 120 6 6" xfId="15420" xr:uid="{00000000-0005-0000-0000-000055180000}"/>
    <cellStyle name="Currency 120 6 6 2" xfId="37955" xr:uid="{00000000-0005-0000-0000-000056180000}"/>
    <cellStyle name="Currency 120 6 7" xfId="21049" xr:uid="{00000000-0005-0000-0000-000057180000}"/>
    <cellStyle name="Currency 120 6 7 2" xfId="43575" xr:uid="{00000000-0005-0000-0000-000058180000}"/>
    <cellStyle name="Currency 120 6 8" xfId="26715" xr:uid="{00000000-0005-0000-0000-000059180000}"/>
    <cellStyle name="Currency 120 6 9" xfId="49206" xr:uid="{00000000-0005-0000-0000-00005A180000}"/>
    <cellStyle name="Currency 120 7" xfId="4642" xr:uid="{00000000-0005-0000-0000-00005B180000}"/>
    <cellStyle name="Currency 120 7 2" xfId="6514" xr:uid="{00000000-0005-0000-0000-00005C180000}"/>
    <cellStyle name="Currency 120 7 2 2" xfId="12130" xr:uid="{00000000-0005-0000-0000-00005D180000}"/>
    <cellStyle name="Currency 120 7 2 2 2" xfId="34671" xr:uid="{00000000-0005-0000-0000-00005E180000}"/>
    <cellStyle name="Currency 120 7 2 3" xfId="17760" xr:uid="{00000000-0005-0000-0000-00005F180000}"/>
    <cellStyle name="Currency 120 7 2 3 2" xfId="40295" xr:uid="{00000000-0005-0000-0000-000060180000}"/>
    <cellStyle name="Currency 120 7 2 4" xfId="23389" xr:uid="{00000000-0005-0000-0000-000061180000}"/>
    <cellStyle name="Currency 120 7 2 4 2" xfId="45915" xr:uid="{00000000-0005-0000-0000-000062180000}"/>
    <cellStyle name="Currency 120 7 2 5" xfId="29055" xr:uid="{00000000-0005-0000-0000-000063180000}"/>
    <cellStyle name="Currency 120 7 3" xfId="8386" xr:uid="{00000000-0005-0000-0000-000064180000}"/>
    <cellStyle name="Currency 120 7 3 2" xfId="14002" xr:uid="{00000000-0005-0000-0000-000065180000}"/>
    <cellStyle name="Currency 120 7 3 2 2" xfId="36543" xr:uid="{00000000-0005-0000-0000-000066180000}"/>
    <cellStyle name="Currency 120 7 3 3" xfId="19632" xr:uid="{00000000-0005-0000-0000-000067180000}"/>
    <cellStyle name="Currency 120 7 3 3 2" xfId="42167" xr:uid="{00000000-0005-0000-0000-000068180000}"/>
    <cellStyle name="Currency 120 7 3 4" xfId="25261" xr:uid="{00000000-0005-0000-0000-000069180000}"/>
    <cellStyle name="Currency 120 7 3 4 2" xfId="47787" xr:uid="{00000000-0005-0000-0000-00006A180000}"/>
    <cellStyle name="Currency 120 7 3 5" xfId="30927" xr:uid="{00000000-0005-0000-0000-00006B180000}"/>
    <cellStyle name="Currency 120 7 4" xfId="10258" xr:uid="{00000000-0005-0000-0000-00006C180000}"/>
    <cellStyle name="Currency 120 7 4 2" xfId="32799" xr:uid="{00000000-0005-0000-0000-00006D180000}"/>
    <cellStyle name="Currency 120 7 5" xfId="15888" xr:uid="{00000000-0005-0000-0000-00006E180000}"/>
    <cellStyle name="Currency 120 7 5 2" xfId="38423" xr:uid="{00000000-0005-0000-0000-00006F180000}"/>
    <cellStyle name="Currency 120 7 6" xfId="21517" xr:uid="{00000000-0005-0000-0000-000070180000}"/>
    <cellStyle name="Currency 120 7 6 2" xfId="44043" xr:uid="{00000000-0005-0000-0000-000071180000}"/>
    <cellStyle name="Currency 120 7 7" xfId="27183" xr:uid="{00000000-0005-0000-0000-000072180000}"/>
    <cellStyle name="Currency 120 7 8" xfId="50611" xr:uid="{00000000-0005-0000-0000-000073180000}"/>
    <cellStyle name="Currency 120 8" xfId="5578" xr:uid="{00000000-0005-0000-0000-000074180000}"/>
    <cellStyle name="Currency 120 8 2" xfId="11194" xr:uid="{00000000-0005-0000-0000-000075180000}"/>
    <cellStyle name="Currency 120 8 2 2" xfId="33735" xr:uid="{00000000-0005-0000-0000-000076180000}"/>
    <cellStyle name="Currency 120 8 3" xfId="16824" xr:uid="{00000000-0005-0000-0000-000077180000}"/>
    <cellStyle name="Currency 120 8 3 2" xfId="39359" xr:uid="{00000000-0005-0000-0000-000078180000}"/>
    <cellStyle name="Currency 120 8 4" xfId="22453" xr:uid="{00000000-0005-0000-0000-000079180000}"/>
    <cellStyle name="Currency 120 8 4 2" xfId="44979" xr:uid="{00000000-0005-0000-0000-00007A180000}"/>
    <cellStyle name="Currency 120 8 5" xfId="28119" xr:uid="{00000000-0005-0000-0000-00007B180000}"/>
    <cellStyle name="Currency 120 9" xfId="7450" xr:uid="{00000000-0005-0000-0000-00007C180000}"/>
    <cellStyle name="Currency 120 9 2" xfId="13066" xr:uid="{00000000-0005-0000-0000-00007D180000}"/>
    <cellStyle name="Currency 120 9 2 2" xfId="35607" xr:uid="{00000000-0005-0000-0000-00007E180000}"/>
    <cellStyle name="Currency 120 9 3" xfId="18696" xr:uid="{00000000-0005-0000-0000-00007F180000}"/>
    <cellStyle name="Currency 120 9 3 2" xfId="41231" xr:uid="{00000000-0005-0000-0000-000080180000}"/>
    <cellStyle name="Currency 120 9 4" xfId="24325" xr:uid="{00000000-0005-0000-0000-000081180000}"/>
    <cellStyle name="Currency 120 9 4 2" xfId="46851" xr:uid="{00000000-0005-0000-0000-000082180000}"/>
    <cellStyle name="Currency 120 9 5" xfId="29991" xr:uid="{00000000-0005-0000-0000-000083180000}"/>
    <cellStyle name="Currency 121" xfId="225" xr:uid="{00000000-0005-0000-0000-000084180000}"/>
    <cellStyle name="Currency 121 10" xfId="9290" xr:uid="{00000000-0005-0000-0000-000085180000}"/>
    <cellStyle name="Currency 121 10 2" xfId="31831" xr:uid="{00000000-0005-0000-0000-000086180000}"/>
    <cellStyle name="Currency 121 11" xfId="14910" xr:uid="{00000000-0005-0000-0000-000087180000}"/>
    <cellStyle name="Currency 121 11 2" xfId="37450" xr:uid="{00000000-0005-0000-0000-000088180000}"/>
    <cellStyle name="Currency 121 12" xfId="20549" xr:uid="{00000000-0005-0000-0000-000089180000}"/>
    <cellStyle name="Currency 121 12 2" xfId="43075" xr:uid="{00000000-0005-0000-0000-00008A180000}"/>
    <cellStyle name="Currency 121 13" xfId="26215" xr:uid="{00000000-0005-0000-0000-00008B180000}"/>
    <cellStyle name="Currency 121 14" xfId="48706" xr:uid="{00000000-0005-0000-0000-00008C180000}"/>
    <cellStyle name="Currency 121 15" xfId="49643" xr:uid="{00000000-0005-0000-0000-00008D180000}"/>
    <cellStyle name="Currency 121 2" xfId="3711" xr:uid="{00000000-0005-0000-0000-00008E180000}"/>
    <cellStyle name="Currency 121 2 10" xfId="14959" xr:uid="{00000000-0005-0000-0000-00008F180000}"/>
    <cellStyle name="Currency 121 2 10 2" xfId="37494" xr:uid="{00000000-0005-0000-0000-000090180000}"/>
    <cellStyle name="Currency 121 2 11" xfId="20588" xr:uid="{00000000-0005-0000-0000-000091180000}"/>
    <cellStyle name="Currency 121 2 11 2" xfId="43114" xr:uid="{00000000-0005-0000-0000-000092180000}"/>
    <cellStyle name="Currency 121 2 12" xfId="26254" xr:uid="{00000000-0005-0000-0000-000093180000}"/>
    <cellStyle name="Currency 121 2 13" xfId="48745" xr:uid="{00000000-0005-0000-0000-000094180000}"/>
    <cellStyle name="Currency 121 2 14" xfId="49682" xr:uid="{00000000-0005-0000-0000-000095180000}"/>
    <cellStyle name="Currency 121 2 2" xfId="3869" xr:uid="{00000000-0005-0000-0000-000096180000}"/>
    <cellStyle name="Currency 121 2 2 10" xfId="26410" xr:uid="{00000000-0005-0000-0000-000097180000}"/>
    <cellStyle name="Currency 121 2 2 11" xfId="48901" xr:uid="{00000000-0005-0000-0000-000098180000}"/>
    <cellStyle name="Currency 121 2 2 12" xfId="49838" xr:uid="{00000000-0005-0000-0000-000099180000}"/>
    <cellStyle name="Currency 121 2 2 2" xfId="4103" xr:uid="{00000000-0005-0000-0000-00009A180000}"/>
    <cellStyle name="Currency 121 2 2 2 10" xfId="49135" xr:uid="{00000000-0005-0000-0000-00009B180000}"/>
    <cellStyle name="Currency 121 2 2 2 11" xfId="50072" xr:uid="{00000000-0005-0000-0000-00009C180000}"/>
    <cellStyle name="Currency 121 2 2 2 2" xfId="4571" xr:uid="{00000000-0005-0000-0000-00009D180000}"/>
    <cellStyle name="Currency 121 2 2 2 2 10" xfId="50540" xr:uid="{00000000-0005-0000-0000-00009E180000}"/>
    <cellStyle name="Currency 121 2 2 2 2 2" xfId="5507" xr:uid="{00000000-0005-0000-0000-00009F180000}"/>
    <cellStyle name="Currency 121 2 2 2 2 2 2" xfId="7379" xr:uid="{00000000-0005-0000-0000-0000A0180000}"/>
    <cellStyle name="Currency 121 2 2 2 2 2 2 2" xfId="12995" xr:uid="{00000000-0005-0000-0000-0000A1180000}"/>
    <cellStyle name="Currency 121 2 2 2 2 2 2 2 2" xfId="35536" xr:uid="{00000000-0005-0000-0000-0000A2180000}"/>
    <cellStyle name="Currency 121 2 2 2 2 2 2 3" xfId="18625" xr:uid="{00000000-0005-0000-0000-0000A3180000}"/>
    <cellStyle name="Currency 121 2 2 2 2 2 2 3 2" xfId="41160" xr:uid="{00000000-0005-0000-0000-0000A4180000}"/>
    <cellStyle name="Currency 121 2 2 2 2 2 2 4" xfId="24254" xr:uid="{00000000-0005-0000-0000-0000A5180000}"/>
    <cellStyle name="Currency 121 2 2 2 2 2 2 4 2" xfId="46780" xr:uid="{00000000-0005-0000-0000-0000A6180000}"/>
    <cellStyle name="Currency 121 2 2 2 2 2 2 5" xfId="29920" xr:uid="{00000000-0005-0000-0000-0000A7180000}"/>
    <cellStyle name="Currency 121 2 2 2 2 2 3" xfId="9251" xr:uid="{00000000-0005-0000-0000-0000A8180000}"/>
    <cellStyle name="Currency 121 2 2 2 2 2 3 2" xfId="14867" xr:uid="{00000000-0005-0000-0000-0000A9180000}"/>
    <cellStyle name="Currency 121 2 2 2 2 2 3 2 2" xfId="37408" xr:uid="{00000000-0005-0000-0000-0000AA180000}"/>
    <cellStyle name="Currency 121 2 2 2 2 2 3 3" xfId="20497" xr:uid="{00000000-0005-0000-0000-0000AB180000}"/>
    <cellStyle name="Currency 121 2 2 2 2 2 3 3 2" xfId="43032" xr:uid="{00000000-0005-0000-0000-0000AC180000}"/>
    <cellStyle name="Currency 121 2 2 2 2 2 3 4" xfId="26126" xr:uid="{00000000-0005-0000-0000-0000AD180000}"/>
    <cellStyle name="Currency 121 2 2 2 2 2 3 4 2" xfId="48652" xr:uid="{00000000-0005-0000-0000-0000AE180000}"/>
    <cellStyle name="Currency 121 2 2 2 2 2 3 5" xfId="31792" xr:uid="{00000000-0005-0000-0000-0000AF180000}"/>
    <cellStyle name="Currency 121 2 2 2 2 2 4" xfId="11123" xr:uid="{00000000-0005-0000-0000-0000B0180000}"/>
    <cellStyle name="Currency 121 2 2 2 2 2 4 2" xfId="33664" xr:uid="{00000000-0005-0000-0000-0000B1180000}"/>
    <cellStyle name="Currency 121 2 2 2 2 2 5" xfId="16753" xr:uid="{00000000-0005-0000-0000-0000B2180000}"/>
    <cellStyle name="Currency 121 2 2 2 2 2 5 2" xfId="39288" xr:uid="{00000000-0005-0000-0000-0000B3180000}"/>
    <cellStyle name="Currency 121 2 2 2 2 2 6" xfId="22382" xr:uid="{00000000-0005-0000-0000-0000B4180000}"/>
    <cellStyle name="Currency 121 2 2 2 2 2 6 2" xfId="44908" xr:uid="{00000000-0005-0000-0000-0000B5180000}"/>
    <cellStyle name="Currency 121 2 2 2 2 2 7" xfId="28048" xr:uid="{00000000-0005-0000-0000-0000B6180000}"/>
    <cellStyle name="Currency 121 2 2 2 2 2 8" xfId="51476" xr:uid="{00000000-0005-0000-0000-0000B7180000}"/>
    <cellStyle name="Currency 121 2 2 2 2 3" xfId="6443" xr:uid="{00000000-0005-0000-0000-0000B8180000}"/>
    <cellStyle name="Currency 121 2 2 2 2 3 2" xfId="12059" xr:uid="{00000000-0005-0000-0000-0000B9180000}"/>
    <cellStyle name="Currency 121 2 2 2 2 3 2 2" xfId="34600" xr:uid="{00000000-0005-0000-0000-0000BA180000}"/>
    <cellStyle name="Currency 121 2 2 2 2 3 3" xfId="17689" xr:uid="{00000000-0005-0000-0000-0000BB180000}"/>
    <cellStyle name="Currency 121 2 2 2 2 3 3 2" xfId="40224" xr:uid="{00000000-0005-0000-0000-0000BC180000}"/>
    <cellStyle name="Currency 121 2 2 2 2 3 4" xfId="23318" xr:uid="{00000000-0005-0000-0000-0000BD180000}"/>
    <cellStyle name="Currency 121 2 2 2 2 3 4 2" xfId="45844" xr:uid="{00000000-0005-0000-0000-0000BE180000}"/>
    <cellStyle name="Currency 121 2 2 2 2 3 5" xfId="28984" xr:uid="{00000000-0005-0000-0000-0000BF180000}"/>
    <cellStyle name="Currency 121 2 2 2 2 4" xfId="8315" xr:uid="{00000000-0005-0000-0000-0000C0180000}"/>
    <cellStyle name="Currency 121 2 2 2 2 4 2" xfId="13931" xr:uid="{00000000-0005-0000-0000-0000C1180000}"/>
    <cellStyle name="Currency 121 2 2 2 2 4 2 2" xfId="36472" xr:uid="{00000000-0005-0000-0000-0000C2180000}"/>
    <cellStyle name="Currency 121 2 2 2 2 4 3" xfId="19561" xr:uid="{00000000-0005-0000-0000-0000C3180000}"/>
    <cellStyle name="Currency 121 2 2 2 2 4 3 2" xfId="42096" xr:uid="{00000000-0005-0000-0000-0000C4180000}"/>
    <cellStyle name="Currency 121 2 2 2 2 4 4" xfId="25190" xr:uid="{00000000-0005-0000-0000-0000C5180000}"/>
    <cellStyle name="Currency 121 2 2 2 2 4 4 2" xfId="47716" xr:uid="{00000000-0005-0000-0000-0000C6180000}"/>
    <cellStyle name="Currency 121 2 2 2 2 4 5" xfId="30856" xr:uid="{00000000-0005-0000-0000-0000C7180000}"/>
    <cellStyle name="Currency 121 2 2 2 2 5" xfId="10187" xr:uid="{00000000-0005-0000-0000-0000C8180000}"/>
    <cellStyle name="Currency 121 2 2 2 2 5 2" xfId="32728" xr:uid="{00000000-0005-0000-0000-0000C9180000}"/>
    <cellStyle name="Currency 121 2 2 2 2 6" xfId="15817" xr:uid="{00000000-0005-0000-0000-0000CA180000}"/>
    <cellStyle name="Currency 121 2 2 2 2 6 2" xfId="38352" xr:uid="{00000000-0005-0000-0000-0000CB180000}"/>
    <cellStyle name="Currency 121 2 2 2 2 7" xfId="21446" xr:uid="{00000000-0005-0000-0000-0000CC180000}"/>
    <cellStyle name="Currency 121 2 2 2 2 7 2" xfId="43972" xr:uid="{00000000-0005-0000-0000-0000CD180000}"/>
    <cellStyle name="Currency 121 2 2 2 2 8" xfId="27112" xr:uid="{00000000-0005-0000-0000-0000CE180000}"/>
    <cellStyle name="Currency 121 2 2 2 2 9" xfId="49603" xr:uid="{00000000-0005-0000-0000-0000CF180000}"/>
    <cellStyle name="Currency 121 2 2 2 3" xfId="5039" xr:uid="{00000000-0005-0000-0000-0000D0180000}"/>
    <cellStyle name="Currency 121 2 2 2 3 2" xfId="6911" xr:uid="{00000000-0005-0000-0000-0000D1180000}"/>
    <cellStyle name="Currency 121 2 2 2 3 2 2" xfId="12527" xr:uid="{00000000-0005-0000-0000-0000D2180000}"/>
    <cellStyle name="Currency 121 2 2 2 3 2 2 2" xfId="35068" xr:uid="{00000000-0005-0000-0000-0000D3180000}"/>
    <cellStyle name="Currency 121 2 2 2 3 2 3" xfId="18157" xr:uid="{00000000-0005-0000-0000-0000D4180000}"/>
    <cellStyle name="Currency 121 2 2 2 3 2 3 2" xfId="40692" xr:uid="{00000000-0005-0000-0000-0000D5180000}"/>
    <cellStyle name="Currency 121 2 2 2 3 2 4" xfId="23786" xr:uid="{00000000-0005-0000-0000-0000D6180000}"/>
    <cellStyle name="Currency 121 2 2 2 3 2 4 2" xfId="46312" xr:uid="{00000000-0005-0000-0000-0000D7180000}"/>
    <cellStyle name="Currency 121 2 2 2 3 2 5" xfId="29452" xr:uid="{00000000-0005-0000-0000-0000D8180000}"/>
    <cellStyle name="Currency 121 2 2 2 3 3" xfId="8783" xr:uid="{00000000-0005-0000-0000-0000D9180000}"/>
    <cellStyle name="Currency 121 2 2 2 3 3 2" xfId="14399" xr:uid="{00000000-0005-0000-0000-0000DA180000}"/>
    <cellStyle name="Currency 121 2 2 2 3 3 2 2" xfId="36940" xr:uid="{00000000-0005-0000-0000-0000DB180000}"/>
    <cellStyle name="Currency 121 2 2 2 3 3 3" xfId="20029" xr:uid="{00000000-0005-0000-0000-0000DC180000}"/>
    <cellStyle name="Currency 121 2 2 2 3 3 3 2" xfId="42564" xr:uid="{00000000-0005-0000-0000-0000DD180000}"/>
    <cellStyle name="Currency 121 2 2 2 3 3 4" xfId="25658" xr:uid="{00000000-0005-0000-0000-0000DE180000}"/>
    <cellStyle name="Currency 121 2 2 2 3 3 4 2" xfId="48184" xr:uid="{00000000-0005-0000-0000-0000DF180000}"/>
    <cellStyle name="Currency 121 2 2 2 3 3 5" xfId="31324" xr:uid="{00000000-0005-0000-0000-0000E0180000}"/>
    <cellStyle name="Currency 121 2 2 2 3 4" xfId="10655" xr:uid="{00000000-0005-0000-0000-0000E1180000}"/>
    <cellStyle name="Currency 121 2 2 2 3 4 2" xfId="33196" xr:uid="{00000000-0005-0000-0000-0000E2180000}"/>
    <cellStyle name="Currency 121 2 2 2 3 5" xfId="16285" xr:uid="{00000000-0005-0000-0000-0000E3180000}"/>
    <cellStyle name="Currency 121 2 2 2 3 5 2" xfId="38820" xr:uid="{00000000-0005-0000-0000-0000E4180000}"/>
    <cellStyle name="Currency 121 2 2 2 3 6" xfId="21914" xr:uid="{00000000-0005-0000-0000-0000E5180000}"/>
    <cellStyle name="Currency 121 2 2 2 3 6 2" xfId="44440" xr:uid="{00000000-0005-0000-0000-0000E6180000}"/>
    <cellStyle name="Currency 121 2 2 2 3 7" xfId="27580" xr:uid="{00000000-0005-0000-0000-0000E7180000}"/>
    <cellStyle name="Currency 121 2 2 2 3 8" xfId="51008" xr:uid="{00000000-0005-0000-0000-0000E8180000}"/>
    <cellStyle name="Currency 121 2 2 2 4" xfId="5975" xr:uid="{00000000-0005-0000-0000-0000E9180000}"/>
    <cellStyle name="Currency 121 2 2 2 4 2" xfId="11591" xr:uid="{00000000-0005-0000-0000-0000EA180000}"/>
    <cellStyle name="Currency 121 2 2 2 4 2 2" xfId="34132" xr:uid="{00000000-0005-0000-0000-0000EB180000}"/>
    <cellStyle name="Currency 121 2 2 2 4 3" xfId="17221" xr:uid="{00000000-0005-0000-0000-0000EC180000}"/>
    <cellStyle name="Currency 121 2 2 2 4 3 2" xfId="39756" xr:uid="{00000000-0005-0000-0000-0000ED180000}"/>
    <cellStyle name="Currency 121 2 2 2 4 4" xfId="22850" xr:uid="{00000000-0005-0000-0000-0000EE180000}"/>
    <cellStyle name="Currency 121 2 2 2 4 4 2" xfId="45376" xr:uid="{00000000-0005-0000-0000-0000EF180000}"/>
    <cellStyle name="Currency 121 2 2 2 4 5" xfId="28516" xr:uid="{00000000-0005-0000-0000-0000F0180000}"/>
    <cellStyle name="Currency 121 2 2 2 5" xfId="7847" xr:uid="{00000000-0005-0000-0000-0000F1180000}"/>
    <cellStyle name="Currency 121 2 2 2 5 2" xfId="13463" xr:uid="{00000000-0005-0000-0000-0000F2180000}"/>
    <cellStyle name="Currency 121 2 2 2 5 2 2" xfId="36004" xr:uid="{00000000-0005-0000-0000-0000F3180000}"/>
    <cellStyle name="Currency 121 2 2 2 5 3" xfId="19093" xr:uid="{00000000-0005-0000-0000-0000F4180000}"/>
    <cellStyle name="Currency 121 2 2 2 5 3 2" xfId="41628" xr:uid="{00000000-0005-0000-0000-0000F5180000}"/>
    <cellStyle name="Currency 121 2 2 2 5 4" xfId="24722" xr:uid="{00000000-0005-0000-0000-0000F6180000}"/>
    <cellStyle name="Currency 121 2 2 2 5 4 2" xfId="47248" xr:uid="{00000000-0005-0000-0000-0000F7180000}"/>
    <cellStyle name="Currency 121 2 2 2 5 5" xfId="30388" xr:uid="{00000000-0005-0000-0000-0000F8180000}"/>
    <cellStyle name="Currency 121 2 2 2 6" xfId="9719" xr:uid="{00000000-0005-0000-0000-0000F9180000}"/>
    <cellStyle name="Currency 121 2 2 2 6 2" xfId="32260" xr:uid="{00000000-0005-0000-0000-0000FA180000}"/>
    <cellStyle name="Currency 121 2 2 2 7" xfId="15349" xr:uid="{00000000-0005-0000-0000-0000FB180000}"/>
    <cellStyle name="Currency 121 2 2 2 7 2" xfId="37884" xr:uid="{00000000-0005-0000-0000-0000FC180000}"/>
    <cellStyle name="Currency 121 2 2 2 8" xfId="20978" xr:uid="{00000000-0005-0000-0000-0000FD180000}"/>
    <cellStyle name="Currency 121 2 2 2 8 2" xfId="43504" xr:uid="{00000000-0005-0000-0000-0000FE180000}"/>
    <cellStyle name="Currency 121 2 2 2 9" xfId="26644" xr:uid="{00000000-0005-0000-0000-0000FF180000}"/>
    <cellStyle name="Currency 121 2 2 3" xfId="4337" xr:uid="{00000000-0005-0000-0000-000000190000}"/>
    <cellStyle name="Currency 121 2 2 3 10" xfId="50306" xr:uid="{00000000-0005-0000-0000-000001190000}"/>
    <cellStyle name="Currency 121 2 2 3 2" xfId="5273" xr:uid="{00000000-0005-0000-0000-000002190000}"/>
    <cellStyle name="Currency 121 2 2 3 2 2" xfId="7145" xr:uid="{00000000-0005-0000-0000-000003190000}"/>
    <cellStyle name="Currency 121 2 2 3 2 2 2" xfId="12761" xr:uid="{00000000-0005-0000-0000-000004190000}"/>
    <cellStyle name="Currency 121 2 2 3 2 2 2 2" xfId="35302" xr:uid="{00000000-0005-0000-0000-000005190000}"/>
    <cellStyle name="Currency 121 2 2 3 2 2 3" xfId="18391" xr:uid="{00000000-0005-0000-0000-000006190000}"/>
    <cellStyle name="Currency 121 2 2 3 2 2 3 2" xfId="40926" xr:uid="{00000000-0005-0000-0000-000007190000}"/>
    <cellStyle name="Currency 121 2 2 3 2 2 4" xfId="24020" xr:uid="{00000000-0005-0000-0000-000008190000}"/>
    <cellStyle name="Currency 121 2 2 3 2 2 4 2" xfId="46546" xr:uid="{00000000-0005-0000-0000-000009190000}"/>
    <cellStyle name="Currency 121 2 2 3 2 2 5" xfId="29686" xr:uid="{00000000-0005-0000-0000-00000A190000}"/>
    <cellStyle name="Currency 121 2 2 3 2 3" xfId="9017" xr:uid="{00000000-0005-0000-0000-00000B190000}"/>
    <cellStyle name="Currency 121 2 2 3 2 3 2" xfId="14633" xr:uid="{00000000-0005-0000-0000-00000C190000}"/>
    <cellStyle name="Currency 121 2 2 3 2 3 2 2" xfId="37174" xr:uid="{00000000-0005-0000-0000-00000D190000}"/>
    <cellStyle name="Currency 121 2 2 3 2 3 3" xfId="20263" xr:uid="{00000000-0005-0000-0000-00000E190000}"/>
    <cellStyle name="Currency 121 2 2 3 2 3 3 2" xfId="42798" xr:uid="{00000000-0005-0000-0000-00000F190000}"/>
    <cellStyle name="Currency 121 2 2 3 2 3 4" xfId="25892" xr:uid="{00000000-0005-0000-0000-000010190000}"/>
    <cellStyle name="Currency 121 2 2 3 2 3 4 2" xfId="48418" xr:uid="{00000000-0005-0000-0000-000011190000}"/>
    <cellStyle name="Currency 121 2 2 3 2 3 5" xfId="31558" xr:uid="{00000000-0005-0000-0000-000012190000}"/>
    <cellStyle name="Currency 121 2 2 3 2 4" xfId="10889" xr:uid="{00000000-0005-0000-0000-000013190000}"/>
    <cellStyle name="Currency 121 2 2 3 2 4 2" xfId="33430" xr:uid="{00000000-0005-0000-0000-000014190000}"/>
    <cellStyle name="Currency 121 2 2 3 2 5" xfId="16519" xr:uid="{00000000-0005-0000-0000-000015190000}"/>
    <cellStyle name="Currency 121 2 2 3 2 5 2" xfId="39054" xr:uid="{00000000-0005-0000-0000-000016190000}"/>
    <cellStyle name="Currency 121 2 2 3 2 6" xfId="22148" xr:uid="{00000000-0005-0000-0000-000017190000}"/>
    <cellStyle name="Currency 121 2 2 3 2 6 2" xfId="44674" xr:uid="{00000000-0005-0000-0000-000018190000}"/>
    <cellStyle name="Currency 121 2 2 3 2 7" xfId="27814" xr:uid="{00000000-0005-0000-0000-000019190000}"/>
    <cellStyle name="Currency 121 2 2 3 2 8" xfId="51242" xr:uid="{00000000-0005-0000-0000-00001A190000}"/>
    <cellStyle name="Currency 121 2 2 3 3" xfId="6209" xr:uid="{00000000-0005-0000-0000-00001B190000}"/>
    <cellStyle name="Currency 121 2 2 3 3 2" xfId="11825" xr:uid="{00000000-0005-0000-0000-00001C190000}"/>
    <cellStyle name="Currency 121 2 2 3 3 2 2" xfId="34366" xr:uid="{00000000-0005-0000-0000-00001D190000}"/>
    <cellStyle name="Currency 121 2 2 3 3 3" xfId="17455" xr:uid="{00000000-0005-0000-0000-00001E190000}"/>
    <cellStyle name="Currency 121 2 2 3 3 3 2" xfId="39990" xr:uid="{00000000-0005-0000-0000-00001F190000}"/>
    <cellStyle name="Currency 121 2 2 3 3 4" xfId="23084" xr:uid="{00000000-0005-0000-0000-000020190000}"/>
    <cellStyle name="Currency 121 2 2 3 3 4 2" xfId="45610" xr:uid="{00000000-0005-0000-0000-000021190000}"/>
    <cellStyle name="Currency 121 2 2 3 3 5" xfId="28750" xr:uid="{00000000-0005-0000-0000-000022190000}"/>
    <cellStyle name="Currency 121 2 2 3 4" xfId="8081" xr:uid="{00000000-0005-0000-0000-000023190000}"/>
    <cellStyle name="Currency 121 2 2 3 4 2" xfId="13697" xr:uid="{00000000-0005-0000-0000-000024190000}"/>
    <cellStyle name="Currency 121 2 2 3 4 2 2" xfId="36238" xr:uid="{00000000-0005-0000-0000-000025190000}"/>
    <cellStyle name="Currency 121 2 2 3 4 3" xfId="19327" xr:uid="{00000000-0005-0000-0000-000026190000}"/>
    <cellStyle name="Currency 121 2 2 3 4 3 2" xfId="41862" xr:uid="{00000000-0005-0000-0000-000027190000}"/>
    <cellStyle name="Currency 121 2 2 3 4 4" xfId="24956" xr:uid="{00000000-0005-0000-0000-000028190000}"/>
    <cellStyle name="Currency 121 2 2 3 4 4 2" xfId="47482" xr:uid="{00000000-0005-0000-0000-000029190000}"/>
    <cellStyle name="Currency 121 2 2 3 4 5" xfId="30622" xr:uid="{00000000-0005-0000-0000-00002A190000}"/>
    <cellStyle name="Currency 121 2 2 3 5" xfId="9953" xr:uid="{00000000-0005-0000-0000-00002B190000}"/>
    <cellStyle name="Currency 121 2 2 3 5 2" xfId="32494" xr:uid="{00000000-0005-0000-0000-00002C190000}"/>
    <cellStyle name="Currency 121 2 2 3 6" xfId="15583" xr:uid="{00000000-0005-0000-0000-00002D190000}"/>
    <cellStyle name="Currency 121 2 2 3 6 2" xfId="38118" xr:uid="{00000000-0005-0000-0000-00002E190000}"/>
    <cellStyle name="Currency 121 2 2 3 7" xfId="21212" xr:uid="{00000000-0005-0000-0000-00002F190000}"/>
    <cellStyle name="Currency 121 2 2 3 7 2" xfId="43738" xr:uid="{00000000-0005-0000-0000-000030190000}"/>
    <cellStyle name="Currency 121 2 2 3 8" xfId="26878" xr:uid="{00000000-0005-0000-0000-000031190000}"/>
    <cellStyle name="Currency 121 2 2 3 9" xfId="49369" xr:uid="{00000000-0005-0000-0000-000032190000}"/>
    <cellStyle name="Currency 121 2 2 4" xfId="4805" xr:uid="{00000000-0005-0000-0000-000033190000}"/>
    <cellStyle name="Currency 121 2 2 4 2" xfId="6677" xr:uid="{00000000-0005-0000-0000-000034190000}"/>
    <cellStyle name="Currency 121 2 2 4 2 2" xfId="12293" xr:uid="{00000000-0005-0000-0000-000035190000}"/>
    <cellStyle name="Currency 121 2 2 4 2 2 2" xfId="34834" xr:uid="{00000000-0005-0000-0000-000036190000}"/>
    <cellStyle name="Currency 121 2 2 4 2 3" xfId="17923" xr:uid="{00000000-0005-0000-0000-000037190000}"/>
    <cellStyle name="Currency 121 2 2 4 2 3 2" xfId="40458" xr:uid="{00000000-0005-0000-0000-000038190000}"/>
    <cellStyle name="Currency 121 2 2 4 2 4" xfId="23552" xr:uid="{00000000-0005-0000-0000-000039190000}"/>
    <cellStyle name="Currency 121 2 2 4 2 4 2" xfId="46078" xr:uid="{00000000-0005-0000-0000-00003A190000}"/>
    <cellStyle name="Currency 121 2 2 4 2 5" xfId="29218" xr:uid="{00000000-0005-0000-0000-00003B190000}"/>
    <cellStyle name="Currency 121 2 2 4 3" xfId="8549" xr:uid="{00000000-0005-0000-0000-00003C190000}"/>
    <cellStyle name="Currency 121 2 2 4 3 2" xfId="14165" xr:uid="{00000000-0005-0000-0000-00003D190000}"/>
    <cellStyle name="Currency 121 2 2 4 3 2 2" xfId="36706" xr:uid="{00000000-0005-0000-0000-00003E190000}"/>
    <cellStyle name="Currency 121 2 2 4 3 3" xfId="19795" xr:uid="{00000000-0005-0000-0000-00003F190000}"/>
    <cellStyle name="Currency 121 2 2 4 3 3 2" xfId="42330" xr:uid="{00000000-0005-0000-0000-000040190000}"/>
    <cellStyle name="Currency 121 2 2 4 3 4" xfId="25424" xr:uid="{00000000-0005-0000-0000-000041190000}"/>
    <cellStyle name="Currency 121 2 2 4 3 4 2" xfId="47950" xr:uid="{00000000-0005-0000-0000-000042190000}"/>
    <cellStyle name="Currency 121 2 2 4 3 5" xfId="31090" xr:uid="{00000000-0005-0000-0000-000043190000}"/>
    <cellStyle name="Currency 121 2 2 4 4" xfId="10421" xr:uid="{00000000-0005-0000-0000-000044190000}"/>
    <cellStyle name="Currency 121 2 2 4 4 2" xfId="32962" xr:uid="{00000000-0005-0000-0000-000045190000}"/>
    <cellStyle name="Currency 121 2 2 4 5" xfId="16051" xr:uid="{00000000-0005-0000-0000-000046190000}"/>
    <cellStyle name="Currency 121 2 2 4 5 2" xfId="38586" xr:uid="{00000000-0005-0000-0000-000047190000}"/>
    <cellStyle name="Currency 121 2 2 4 6" xfId="21680" xr:uid="{00000000-0005-0000-0000-000048190000}"/>
    <cellStyle name="Currency 121 2 2 4 6 2" xfId="44206" xr:uid="{00000000-0005-0000-0000-000049190000}"/>
    <cellStyle name="Currency 121 2 2 4 7" xfId="27346" xr:uid="{00000000-0005-0000-0000-00004A190000}"/>
    <cellStyle name="Currency 121 2 2 4 8" xfId="50774" xr:uid="{00000000-0005-0000-0000-00004B190000}"/>
    <cellStyle name="Currency 121 2 2 5" xfId="5741" xr:uid="{00000000-0005-0000-0000-00004C190000}"/>
    <cellStyle name="Currency 121 2 2 5 2" xfId="11357" xr:uid="{00000000-0005-0000-0000-00004D190000}"/>
    <cellStyle name="Currency 121 2 2 5 2 2" xfId="33898" xr:uid="{00000000-0005-0000-0000-00004E190000}"/>
    <cellStyle name="Currency 121 2 2 5 3" xfId="16987" xr:uid="{00000000-0005-0000-0000-00004F190000}"/>
    <cellStyle name="Currency 121 2 2 5 3 2" xfId="39522" xr:uid="{00000000-0005-0000-0000-000050190000}"/>
    <cellStyle name="Currency 121 2 2 5 4" xfId="22616" xr:uid="{00000000-0005-0000-0000-000051190000}"/>
    <cellStyle name="Currency 121 2 2 5 4 2" xfId="45142" xr:uid="{00000000-0005-0000-0000-000052190000}"/>
    <cellStyle name="Currency 121 2 2 5 5" xfId="28282" xr:uid="{00000000-0005-0000-0000-000053190000}"/>
    <cellStyle name="Currency 121 2 2 6" xfId="7613" xr:uid="{00000000-0005-0000-0000-000054190000}"/>
    <cellStyle name="Currency 121 2 2 6 2" xfId="13229" xr:uid="{00000000-0005-0000-0000-000055190000}"/>
    <cellStyle name="Currency 121 2 2 6 2 2" xfId="35770" xr:uid="{00000000-0005-0000-0000-000056190000}"/>
    <cellStyle name="Currency 121 2 2 6 3" xfId="18859" xr:uid="{00000000-0005-0000-0000-000057190000}"/>
    <cellStyle name="Currency 121 2 2 6 3 2" xfId="41394" xr:uid="{00000000-0005-0000-0000-000058190000}"/>
    <cellStyle name="Currency 121 2 2 6 4" xfId="24488" xr:uid="{00000000-0005-0000-0000-000059190000}"/>
    <cellStyle name="Currency 121 2 2 6 4 2" xfId="47014" xr:uid="{00000000-0005-0000-0000-00005A190000}"/>
    <cellStyle name="Currency 121 2 2 6 5" xfId="30154" xr:uid="{00000000-0005-0000-0000-00005B190000}"/>
    <cellStyle name="Currency 121 2 2 7" xfId="9485" xr:uid="{00000000-0005-0000-0000-00005C190000}"/>
    <cellStyle name="Currency 121 2 2 7 2" xfId="32026" xr:uid="{00000000-0005-0000-0000-00005D190000}"/>
    <cellStyle name="Currency 121 2 2 8" xfId="15115" xr:uid="{00000000-0005-0000-0000-00005E190000}"/>
    <cellStyle name="Currency 121 2 2 8 2" xfId="37650" xr:uid="{00000000-0005-0000-0000-00005F190000}"/>
    <cellStyle name="Currency 121 2 2 9" xfId="20744" xr:uid="{00000000-0005-0000-0000-000060190000}"/>
    <cellStyle name="Currency 121 2 2 9 2" xfId="43270" xr:uid="{00000000-0005-0000-0000-000061190000}"/>
    <cellStyle name="Currency 121 2 3" xfId="3791" xr:uid="{00000000-0005-0000-0000-000062190000}"/>
    <cellStyle name="Currency 121 2 3 10" xfId="26332" xr:uid="{00000000-0005-0000-0000-000063190000}"/>
    <cellStyle name="Currency 121 2 3 11" xfId="48823" xr:uid="{00000000-0005-0000-0000-000064190000}"/>
    <cellStyle name="Currency 121 2 3 12" xfId="49760" xr:uid="{00000000-0005-0000-0000-000065190000}"/>
    <cellStyle name="Currency 121 2 3 2" xfId="4025" xr:uid="{00000000-0005-0000-0000-000066190000}"/>
    <cellStyle name="Currency 121 2 3 2 10" xfId="49057" xr:uid="{00000000-0005-0000-0000-000067190000}"/>
    <cellStyle name="Currency 121 2 3 2 11" xfId="49994" xr:uid="{00000000-0005-0000-0000-000068190000}"/>
    <cellStyle name="Currency 121 2 3 2 2" xfId="4493" xr:uid="{00000000-0005-0000-0000-000069190000}"/>
    <cellStyle name="Currency 121 2 3 2 2 10" xfId="50462" xr:uid="{00000000-0005-0000-0000-00006A190000}"/>
    <cellStyle name="Currency 121 2 3 2 2 2" xfId="5429" xr:uid="{00000000-0005-0000-0000-00006B190000}"/>
    <cellStyle name="Currency 121 2 3 2 2 2 2" xfId="7301" xr:uid="{00000000-0005-0000-0000-00006C190000}"/>
    <cellStyle name="Currency 121 2 3 2 2 2 2 2" xfId="12917" xr:uid="{00000000-0005-0000-0000-00006D190000}"/>
    <cellStyle name="Currency 121 2 3 2 2 2 2 2 2" xfId="35458" xr:uid="{00000000-0005-0000-0000-00006E190000}"/>
    <cellStyle name="Currency 121 2 3 2 2 2 2 3" xfId="18547" xr:uid="{00000000-0005-0000-0000-00006F190000}"/>
    <cellStyle name="Currency 121 2 3 2 2 2 2 3 2" xfId="41082" xr:uid="{00000000-0005-0000-0000-000070190000}"/>
    <cellStyle name="Currency 121 2 3 2 2 2 2 4" xfId="24176" xr:uid="{00000000-0005-0000-0000-000071190000}"/>
    <cellStyle name="Currency 121 2 3 2 2 2 2 4 2" xfId="46702" xr:uid="{00000000-0005-0000-0000-000072190000}"/>
    <cellStyle name="Currency 121 2 3 2 2 2 2 5" xfId="29842" xr:uid="{00000000-0005-0000-0000-000073190000}"/>
    <cellStyle name="Currency 121 2 3 2 2 2 3" xfId="9173" xr:uid="{00000000-0005-0000-0000-000074190000}"/>
    <cellStyle name="Currency 121 2 3 2 2 2 3 2" xfId="14789" xr:uid="{00000000-0005-0000-0000-000075190000}"/>
    <cellStyle name="Currency 121 2 3 2 2 2 3 2 2" xfId="37330" xr:uid="{00000000-0005-0000-0000-000076190000}"/>
    <cellStyle name="Currency 121 2 3 2 2 2 3 3" xfId="20419" xr:uid="{00000000-0005-0000-0000-000077190000}"/>
    <cellStyle name="Currency 121 2 3 2 2 2 3 3 2" xfId="42954" xr:uid="{00000000-0005-0000-0000-000078190000}"/>
    <cellStyle name="Currency 121 2 3 2 2 2 3 4" xfId="26048" xr:uid="{00000000-0005-0000-0000-000079190000}"/>
    <cellStyle name="Currency 121 2 3 2 2 2 3 4 2" xfId="48574" xr:uid="{00000000-0005-0000-0000-00007A190000}"/>
    <cellStyle name="Currency 121 2 3 2 2 2 3 5" xfId="31714" xr:uid="{00000000-0005-0000-0000-00007B190000}"/>
    <cellStyle name="Currency 121 2 3 2 2 2 4" xfId="11045" xr:uid="{00000000-0005-0000-0000-00007C190000}"/>
    <cellStyle name="Currency 121 2 3 2 2 2 4 2" xfId="33586" xr:uid="{00000000-0005-0000-0000-00007D190000}"/>
    <cellStyle name="Currency 121 2 3 2 2 2 5" xfId="16675" xr:uid="{00000000-0005-0000-0000-00007E190000}"/>
    <cellStyle name="Currency 121 2 3 2 2 2 5 2" xfId="39210" xr:uid="{00000000-0005-0000-0000-00007F190000}"/>
    <cellStyle name="Currency 121 2 3 2 2 2 6" xfId="22304" xr:uid="{00000000-0005-0000-0000-000080190000}"/>
    <cellStyle name="Currency 121 2 3 2 2 2 6 2" xfId="44830" xr:uid="{00000000-0005-0000-0000-000081190000}"/>
    <cellStyle name="Currency 121 2 3 2 2 2 7" xfId="27970" xr:uid="{00000000-0005-0000-0000-000082190000}"/>
    <cellStyle name="Currency 121 2 3 2 2 2 8" xfId="51398" xr:uid="{00000000-0005-0000-0000-000083190000}"/>
    <cellStyle name="Currency 121 2 3 2 2 3" xfId="6365" xr:uid="{00000000-0005-0000-0000-000084190000}"/>
    <cellStyle name="Currency 121 2 3 2 2 3 2" xfId="11981" xr:uid="{00000000-0005-0000-0000-000085190000}"/>
    <cellStyle name="Currency 121 2 3 2 2 3 2 2" xfId="34522" xr:uid="{00000000-0005-0000-0000-000086190000}"/>
    <cellStyle name="Currency 121 2 3 2 2 3 3" xfId="17611" xr:uid="{00000000-0005-0000-0000-000087190000}"/>
    <cellStyle name="Currency 121 2 3 2 2 3 3 2" xfId="40146" xr:uid="{00000000-0005-0000-0000-000088190000}"/>
    <cellStyle name="Currency 121 2 3 2 2 3 4" xfId="23240" xr:uid="{00000000-0005-0000-0000-000089190000}"/>
    <cellStyle name="Currency 121 2 3 2 2 3 4 2" xfId="45766" xr:uid="{00000000-0005-0000-0000-00008A190000}"/>
    <cellStyle name="Currency 121 2 3 2 2 3 5" xfId="28906" xr:uid="{00000000-0005-0000-0000-00008B190000}"/>
    <cellStyle name="Currency 121 2 3 2 2 4" xfId="8237" xr:uid="{00000000-0005-0000-0000-00008C190000}"/>
    <cellStyle name="Currency 121 2 3 2 2 4 2" xfId="13853" xr:uid="{00000000-0005-0000-0000-00008D190000}"/>
    <cellStyle name="Currency 121 2 3 2 2 4 2 2" xfId="36394" xr:uid="{00000000-0005-0000-0000-00008E190000}"/>
    <cellStyle name="Currency 121 2 3 2 2 4 3" xfId="19483" xr:uid="{00000000-0005-0000-0000-00008F190000}"/>
    <cellStyle name="Currency 121 2 3 2 2 4 3 2" xfId="42018" xr:uid="{00000000-0005-0000-0000-000090190000}"/>
    <cellStyle name="Currency 121 2 3 2 2 4 4" xfId="25112" xr:uid="{00000000-0005-0000-0000-000091190000}"/>
    <cellStyle name="Currency 121 2 3 2 2 4 4 2" xfId="47638" xr:uid="{00000000-0005-0000-0000-000092190000}"/>
    <cellStyle name="Currency 121 2 3 2 2 4 5" xfId="30778" xr:uid="{00000000-0005-0000-0000-000093190000}"/>
    <cellStyle name="Currency 121 2 3 2 2 5" xfId="10109" xr:uid="{00000000-0005-0000-0000-000094190000}"/>
    <cellStyle name="Currency 121 2 3 2 2 5 2" xfId="32650" xr:uid="{00000000-0005-0000-0000-000095190000}"/>
    <cellStyle name="Currency 121 2 3 2 2 6" xfId="15739" xr:uid="{00000000-0005-0000-0000-000096190000}"/>
    <cellStyle name="Currency 121 2 3 2 2 6 2" xfId="38274" xr:uid="{00000000-0005-0000-0000-000097190000}"/>
    <cellStyle name="Currency 121 2 3 2 2 7" xfId="21368" xr:uid="{00000000-0005-0000-0000-000098190000}"/>
    <cellStyle name="Currency 121 2 3 2 2 7 2" xfId="43894" xr:uid="{00000000-0005-0000-0000-000099190000}"/>
    <cellStyle name="Currency 121 2 3 2 2 8" xfId="27034" xr:uid="{00000000-0005-0000-0000-00009A190000}"/>
    <cellStyle name="Currency 121 2 3 2 2 9" xfId="49525" xr:uid="{00000000-0005-0000-0000-00009B190000}"/>
    <cellStyle name="Currency 121 2 3 2 3" xfId="4961" xr:uid="{00000000-0005-0000-0000-00009C190000}"/>
    <cellStyle name="Currency 121 2 3 2 3 2" xfId="6833" xr:uid="{00000000-0005-0000-0000-00009D190000}"/>
    <cellStyle name="Currency 121 2 3 2 3 2 2" xfId="12449" xr:uid="{00000000-0005-0000-0000-00009E190000}"/>
    <cellStyle name="Currency 121 2 3 2 3 2 2 2" xfId="34990" xr:uid="{00000000-0005-0000-0000-00009F190000}"/>
    <cellStyle name="Currency 121 2 3 2 3 2 3" xfId="18079" xr:uid="{00000000-0005-0000-0000-0000A0190000}"/>
    <cellStyle name="Currency 121 2 3 2 3 2 3 2" xfId="40614" xr:uid="{00000000-0005-0000-0000-0000A1190000}"/>
    <cellStyle name="Currency 121 2 3 2 3 2 4" xfId="23708" xr:uid="{00000000-0005-0000-0000-0000A2190000}"/>
    <cellStyle name="Currency 121 2 3 2 3 2 4 2" xfId="46234" xr:uid="{00000000-0005-0000-0000-0000A3190000}"/>
    <cellStyle name="Currency 121 2 3 2 3 2 5" xfId="29374" xr:uid="{00000000-0005-0000-0000-0000A4190000}"/>
    <cellStyle name="Currency 121 2 3 2 3 3" xfId="8705" xr:uid="{00000000-0005-0000-0000-0000A5190000}"/>
    <cellStyle name="Currency 121 2 3 2 3 3 2" xfId="14321" xr:uid="{00000000-0005-0000-0000-0000A6190000}"/>
    <cellStyle name="Currency 121 2 3 2 3 3 2 2" xfId="36862" xr:uid="{00000000-0005-0000-0000-0000A7190000}"/>
    <cellStyle name="Currency 121 2 3 2 3 3 3" xfId="19951" xr:uid="{00000000-0005-0000-0000-0000A8190000}"/>
    <cellStyle name="Currency 121 2 3 2 3 3 3 2" xfId="42486" xr:uid="{00000000-0005-0000-0000-0000A9190000}"/>
    <cellStyle name="Currency 121 2 3 2 3 3 4" xfId="25580" xr:uid="{00000000-0005-0000-0000-0000AA190000}"/>
    <cellStyle name="Currency 121 2 3 2 3 3 4 2" xfId="48106" xr:uid="{00000000-0005-0000-0000-0000AB190000}"/>
    <cellStyle name="Currency 121 2 3 2 3 3 5" xfId="31246" xr:uid="{00000000-0005-0000-0000-0000AC190000}"/>
    <cellStyle name="Currency 121 2 3 2 3 4" xfId="10577" xr:uid="{00000000-0005-0000-0000-0000AD190000}"/>
    <cellStyle name="Currency 121 2 3 2 3 4 2" xfId="33118" xr:uid="{00000000-0005-0000-0000-0000AE190000}"/>
    <cellStyle name="Currency 121 2 3 2 3 5" xfId="16207" xr:uid="{00000000-0005-0000-0000-0000AF190000}"/>
    <cellStyle name="Currency 121 2 3 2 3 5 2" xfId="38742" xr:uid="{00000000-0005-0000-0000-0000B0190000}"/>
    <cellStyle name="Currency 121 2 3 2 3 6" xfId="21836" xr:uid="{00000000-0005-0000-0000-0000B1190000}"/>
    <cellStyle name="Currency 121 2 3 2 3 6 2" xfId="44362" xr:uid="{00000000-0005-0000-0000-0000B2190000}"/>
    <cellStyle name="Currency 121 2 3 2 3 7" xfId="27502" xr:uid="{00000000-0005-0000-0000-0000B3190000}"/>
    <cellStyle name="Currency 121 2 3 2 3 8" xfId="50930" xr:uid="{00000000-0005-0000-0000-0000B4190000}"/>
    <cellStyle name="Currency 121 2 3 2 4" xfId="5897" xr:uid="{00000000-0005-0000-0000-0000B5190000}"/>
    <cellStyle name="Currency 121 2 3 2 4 2" xfId="11513" xr:uid="{00000000-0005-0000-0000-0000B6190000}"/>
    <cellStyle name="Currency 121 2 3 2 4 2 2" xfId="34054" xr:uid="{00000000-0005-0000-0000-0000B7190000}"/>
    <cellStyle name="Currency 121 2 3 2 4 3" xfId="17143" xr:uid="{00000000-0005-0000-0000-0000B8190000}"/>
    <cellStyle name="Currency 121 2 3 2 4 3 2" xfId="39678" xr:uid="{00000000-0005-0000-0000-0000B9190000}"/>
    <cellStyle name="Currency 121 2 3 2 4 4" xfId="22772" xr:uid="{00000000-0005-0000-0000-0000BA190000}"/>
    <cellStyle name="Currency 121 2 3 2 4 4 2" xfId="45298" xr:uid="{00000000-0005-0000-0000-0000BB190000}"/>
    <cellStyle name="Currency 121 2 3 2 4 5" xfId="28438" xr:uid="{00000000-0005-0000-0000-0000BC190000}"/>
    <cellStyle name="Currency 121 2 3 2 5" xfId="7769" xr:uid="{00000000-0005-0000-0000-0000BD190000}"/>
    <cellStyle name="Currency 121 2 3 2 5 2" xfId="13385" xr:uid="{00000000-0005-0000-0000-0000BE190000}"/>
    <cellStyle name="Currency 121 2 3 2 5 2 2" xfId="35926" xr:uid="{00000000-0005-0000-0000-0000BF190000}"/>
    <cellStyle name="Currency 121 2 3 2 5 3" xfId="19015" xr:uid="{00000000-0005-0000-0000-0000C0190000}"/>
    <cellStyle name="Currency 121 2 3 2 5 3 2" xfId="41550" xr:uid="{00000000-0005-0000-0000-0000C1190000}"/>
    <cellStyle name="Currency 121 2 3 2 5 4" xfId="24644" xr:uid="{00000000-0005-0000-0000-0000C2190000}"/>
    <cellStyle name="Currency 121 2 3 2 5 4 2" xfId="47170" xr:uid="{00000000-0005-0000-0000-0000C3190000}"/>
    <cellStyle name="Currency 121 2 3 2 5 5" xfId="30310" xr:uid="{00000000-0005-0000-0000-0000C4190000}"/>
    <cellStyle name="Currency 121 2 3 2 6" xfId="9641" xr:uid="{00000000-0005-0000-0000-0000C5190000}"/>
    <cellStyle name="Currency 121 2 3 2 6 2" xfId="32182" xr:uid="{00000000-0005-0000-0000-0000C6190000}"/>
    <cellStyle name="Currency 121 2 3 2 7" xfId="15271" xr:uid="{00000000-0005-0000-0000-0000C7190000}"/>
    <cellStyle name="Currency 121 2 3 2 7 2" xfId="37806" xr:uid="{00000000-0005-0000-0000-0000C8190000}"/>
    <cellStyle name="Currency 121 2 3 2 8" xfId="20900" xr:uid="{00000000-0005-0000-0000-0000C9190000}"/>
    <cellStyle name="Currency 121 2 3 2 8 2" xfId="43426" xr:uid="{00000000-0005-0000-0000-0000CA190000}"/>
    <cellStyle name="Currency 121 2 3 2 9" xfId="26566" xr:uid="{00000000-0005-0000-0000-0000CB190000}"/>
    <cellStyle name="Currency 121 2 3 3" xfId="4259" xr:uid="{00000000-0005-0000-0000-0000CC190000}"/>
    <cellStyle name="Currency 121 2 3 3 10" xfId="50228" xr:uid="{00000000-0005-0000-0000-0000CD190000}"/>
    <cellStyle name="Currency 121 2 3 3 2" xfId="5195" xr:uid="{00000000-0005-0000-0000-0000CE190000}"/>
    <cellStyle name="Currency 121 2 3 3 2 2" xfId="7067" xr:uid="{00000000-0005-0000-0000-0000CF190000}"/>
    <cellStyle name="Currency 121 2 3 3 2 2 2" xfId="12683" xr:uid="{00000000-0005-0000-0000-0000D0190000}"/>
    <cellStyle name="Currency 121 2 3 3 2 2 2 2" xfId="35224" xr:uid="{00000000-0005-0000-0000-0000D1190000}"/>
    <cellStyle name="Currency 121 2 3 3 2 2 3" xfId="18313" xr:uid="{00000000-0005-0000-0000-0000D2190000}"/>
    <cellStyle name="Currency 121 2 3 3 2 2 3 2" xfId="40848" xr:uid="{00000000-0005-0000-0000-0000D3190000}"/>
    <cellStyle name="Currency 121 2 3 3 2 2 4" xfId="23942" xr:uid="{00000000-0005-0000-0000-0000D4190000}"/>
    <cellStyle name="Currency 121 2 3 3 2 2 4 2" xfId="46468" xr:uid="{00000000-0005-0000-0000-0000D5190000}"/>
    <cellStyle name="Currency 121 2 3 3 2 2 5" xfId="29608" xr:uid="{00000000-0005-0000-0000-0000D6190000}"/>
    <cellStyle name="Currency 121 2 3 3 2 3" xfId="8939" xr:uid="{00000000-0005-0000-0000-0000D7190000}"/>
    <cellStyle name="Currency 121 2 3 3 2 3 2" xfId="14555" xr:uid="{00000000-0005-0000-0000-0000D8190000}"/>
    <cellStyle name="Currency 121 2 3 3 2 3 2 2" xfId="37096" xr:uid="{00000000-0005-0000-0000-0000D9190000}"/>
    <cellStyle name="Currency 121 2 3 3 2 3 3" xfId="20185" xr:uid="{00000000-0005-0000-0000-0000DA190000}"/>
    <cellStyle name="Currency 121 2 3 3 2 3 3 2" xfId="42720" xr:uid="{00000000-0005-0000-0000-0000DB190000}"/>
    <cellStyle name="Currency 121 2 3 3 2 3 4" xfId="25814" xr:uid="{00000000-0005-0000-0000-0000DC190000}"/>
    <cellStyle name="Currency 121 2 3 3 2 3 4 2" xfId="48340" xr:uid="{00000000-0005-0000-0000-0000DD190000}"/>
    <cellStyle name="Currency 121 2 3 3 2 3 5" xfId="31480" xr:uid="{00000000-0005-0000-0000-0000DE190000}"/>
    <cellStyle name="Currency 121 2 3 3 2 4" xfId="10811" xr:uid="{00000000-0005-0000-0000-0000DF190000}"/>
    <cellStyle name="Currency 121 2 3 3 2 4 2" xfId="33352" xr:uid="{00000000-0005-0000-0000-0000E0190000}"/>
    <cellStyle name="Currency 121 2 3 3 2 5" xfId="16441" xr:uid="{00000000-0005-0000-0000-0000E1190000}"/>
    <cellStyle name="Currency 121 2 3 3 2 5 2" xfId="38976" xr:uid="{00000000-0005-0000-0000-0000E2190000}"/>
    <cellStyle name="Currency 121 2 3 3 2 6" xfId="22070" xr:uid="{00000000-0005-0000-0000-0000E3190000}"/>
    <cellStyle name="Currency 121 2 3 3 2 6 2" xfId="44596" xr:uid="{00000000-0005-0000-0000-0000E4190000}"/>
    <cellStyle name="Currency 121 2 3 3 2 7" xfId="27736" xr:uid="{00000000-0005-0000-0000-0000E5190000}"/>
    <cellStyle name="Currency 121 2 3 3 2 8" xfId="51164" xr:uid="{00000000-0005-0000-0000-0000E6190000}"/>
    <cellStyle name="Currency 121 2 3 3 3" xfId="6131" xr:uid="{00000000-0005-0000-0000-0000E7190000}"/>
    <cellStyle name="Currency 121 2 3 3 3 2" xfId="11747" xr:uid="{00000000-0005-0000-0000-0000E8190000}"/>
    <cellStyle name="Currency 121 2 3 3 3 2 2" xfId="34288" xr:uid="{00000000-0005-0000-0000-0000E9190000}"/>
    <cellStyle name="Currency 121 2 3 3 3 3" xfId="17377" xr:uid="{00000000-0005-0000-0000-0000EA190000}"/>
    <cellStyle name="Currency 121 2 3 3 3 3 2" xfId="39912" xr:uid="{00000000-0005-0000-0000-0000EB190000}"/>
    <cellStyle name="Currency 121 2 3 3 3 4" xfId="23006" xr:uid="{00000000-0005-0000-0000-0000EC190000}"/>
    <cellStyle name="Currency 121 2 3 3 3 4 2" xfId="45532" xr:uid="{00000000-0005-0000-0000-0000ED190000}"/>
    <cellStyle name="Currency 121 2 3 3 3 5" xfId="28672" xr:uid="{00000000-0005-0000-0000-0000EE190000}"/>
    <cellStyle name="Currency 121 2 3 3 4" xfId="8003" xr:uid="{00000000-0005-0000-0000-0000EF190000}"/>
    <cellStyle name="Currency 121 2 3 3 4 2" xfId="13619" xr:uid="{00000000-0005-0000-0000-0000F0190000}"/>
    <cellStyle name="Currency 121 2 3 3 4 2 2" xfId="36160" xr:uid="{00000000-0005-0000-0000-0000F1190000}"/>
    <cellStyle name="Currency 121 2 3 3 4 3" xfId="19249" xr:uid="{00000000-0005-0000-0000-0000F2190000}"/>
    <cellStyle name="Currency 121 2 3 3 4 3 2" xfId="41784" xr:uid="{00000000-0005-0000-0000-0000F3190000}"/>
    <cellStyle name="Currency 121 2 3 3 4 4" xfId="24878" xr:uid="{00000000-0005-0000-0000-0000F4190000}"/>
    <cellStyle name="Currency 121 2 3 3 4 4 2" xfId="47404" xr:uid="{00000000-0005-0000-0000-0000F5190000}"/>
    <cellStyle name="Currency 121 2 3 3 4 5" xfId="30544" xr:uid="{00000000-0005-0000-0000-0000F6190000}"/>
    <cellStyle name="Currency 121 2 3 3 5" xfId="9875" xr:uid="{00000000-0005-0000-0000-0000F7190000}"/>
    <cellStyle name="Currency 121 2 3 3 5 2" xfId="32416" xr:uid="{00000000-0005-0000-0000-0000F8190000}"/>
    <cellStyle name="Currency 121 2 3 3 6" xfId="15505" xr:uid="{00000000-0005-0000-0000-0000F9190000}"/>
    <cellStyle name="Currency 121 2 3 3 6 2" xfId="38040" xr:uid="{00000000-0005-0000-0000-0000FA190000}"/>
    <cellStyle name="Currency 121 2 3 3 7" xfId="21134" xr:uid="{00000000-0005-0000-0000-0000FB190000}"/>
    <cellStyle name="Currency 121 2 3 3 7 2" xfId="43660" xr:uid="{00000000-0005-0000-0000-0000FC190000}"/>
    <cellStyle name="Currency 121 2 3 3 8" xfId="26800" xr:uid="{00000000-0005-0000-0000-0000FD190000}"/>
    <cellStyle name="Currency 121 2 3 3 9" xfId="49291" xr:uid="{00000000-0005-0000-0000-0000FE190000}"/>
    <cellStyle name="Currency 121 2 3 4" xfId="4727" xr:uid="{00000000-0005-0000-0000-0000FF190000}"/>
    <cellStyle name="Currency 121 2 3 4 2" xfId="6599" xr:uid="{00000000-0005-0000-0000-0000001A0000}"/>
    <cellStyle name="Currency 121 2 3 4 2 2" xfId="12215" xr:uid="{00000000-0005-0000-0000-0000011A0000}"/>
    <cellStyle name="Currency 121 2 3 4 2 2 2" xfId="34756" xr:uid="{00000000-0005-0000-0000-0000021A0000}"/>
    <cellStyle name="Currency 121 2 3 4 2 3" xfId="17845" xr:uid="{00000000-0005-0000-0000-0000031A0000}"/>
    <cellStyle name="Currency 121 2 3 4 2 3 2" xfId="40380" xr:uid="{00000000-0005-0000-0000-0000041A0000}"/>
    <cellStyle name="Currency 121 2 3 4 2 4" xfId="23474" xr:uid="{00000000-0005-0000-0000-0000051A0000}"/>
    <cellStyle name="Currency 121 2 3 4 2 4 2" xfId="46000" xr:uid="{00000000-0005-0000-0000-0000061A0000}"/>
    <cellStyle name="Currency 121 2 3 4 2 5" xfId="29140" xr:uid="{00000000-0005-0000-0000-0000071A0000}"/>
    <cellStyle name="Currency 121 2 3 4 3" xfId="8471" xr:uid="{00000000-0005-0000-0000-0000081A0000}"/>
    <cellStyle name="Currency 121 2 3 4 3 2" xfId="14087" xr:uid="{00000000-0005-0000-0000-0000091A0000}"/>
    <cellStyle name="Currency 121 2 3 4 3 2 2" xfId="36628" xr:uid="{00000000-0005-0000-0000-00000A1A0000}"/>
    <cellStyle name="Currency 121 2 3 4 3 3" xfId="19717" xr:uid="{00000000-0005-0000-0000-00000B1A0000}"/>
    <cellStyle name="Currency 121 2 3 4 3 3 2" xfId="42252" xr:uid="{00000000-0005-0000-0000-00000C1A0000}"/>
    <cellStyle name="Currency 121 2 3 4 3 4" xfId="25346" xr:uid="{00000000-0005-0000-0000-00000D1A0000}"/>
    <cellStyle name="Currency 121 2 3 4 3 4 2" xfId="47872" xr:uid="{00000000-0005-0000-0000-00000E1A0000}"/>
    <cellStyle name="Currency 121 2 3 4 3 5" xfId="31012" xr:uid="{00000000-0005-0000-0000-00000F1A0000}"/>
    <cellStyle name="Currency 121 2 3 4 4" xfId="10343" xr:uid="{00000000-0005-0000-0000-0000101A0000}"/>
    <cellStyle name="Currency 121 2 3 4 4 2" xfId="32884" xr:uid="{00000000-0005-0000-0000-0000111A0000}"/>
    <cellStyle name="Currency 121 2 3 4 5" xfId="15973" xr:uid="{00000000-0005-0000-0000-0000121A0000}"/>
    <cellStyle name="Currency 121 2 3 4 5 2" xfId="38508" xr:uid="{00000000-0005-0000-0000-0000131A0000}"/>
    <cellStyle name="Currency 121 2 3 4 6" xfId="21602" xr:uid="{00000000-0005-0000-0000-0000141A0000}"/>
    <cellStyle name="Currency 121 2 3 4 6 2" xfId="44128" xr:uid="{00000000-0005-0000-0000-0000151A0000}"/>
    <cellStyle name="Currency 121 2 3 4 7" xfId="27268" xr:uid="{00000000-0005-0000-0000-0000161A0000}"/>
    <cellStyle name="Currency 121 2 3 4 8" xfId="50696" xr:uid="{00000000-0005-0000-0000-0000171A0000}"/>
    <cellStyle name="Currency 121 2 3 5" xfId="5663" xr:uid="{00000000-0005-0000-0000-0000181A0000}"/>
    <cellStyle name="Currency 121 2 3 5 2" xfId="11279" xr:uid="{00000000-0005-0000-0000-0000191A0000}"/>
    <cellStyle name="Currency 121 2 3 5 2 2" xfId="33820" xr:uid="{00000000-0005-0000-0000-00001A1A0000}"/>
    <cellStyle name="Currency 121 2 3 5 3" xfId="16909" xr:uid="{00000000-0005-0000-0000-00001B1A0000}"/>
    <cellStyle name="Currency 121 2 3 5 3 2" xfId="39444" xr:uid="{00000000-0005-0000-0000-00001C1A0000}"/>
    <cellStyle name="Currency 121 2 3 5 4" xfId="22538" xr:uid="{00000000-0005-0000-0000-00001D1A0000}"/>
    <cellStyle name="Currency 121 2 3 5 4 2" xfId="45064" xr:uid="{00000000-0005-0000-0000-00001E1A0000}"/>
    <cellStyle name="Currency 121 2 3 5 5" xfId="28204" xr:uid="{00000000-0005-0000-0000-00001F1A0000}"/>
    <cellStyle name="Currency 121 2 3 6" xfId="7535" xr:uid="{00000000-0005-0000-0000-0000201A0000}"/>
    <cellStyle name="Currency 121 2 3 6 2" xfId="13151" xr:uid="{00000000-0005-0000-0000-0000211A0000}"/>
    <cellStyle name="Currency 121 2 3 6 2 2" xfId="35692" xr:uid="{00000000-0005-0000-0000-0000221A0000}"/>
    <cellStyle name="Currency 121 2 3 6 3" xfId="18781" xr:uid="{00000000-0005-0000-0000-0000231A0000}"/>
    <cellStyle name="Currency 121 2 3 6 3 2" xfId="41316" xr:uid="{00000000-0005-0000-0000-0000241A0000}"/>
    <cellStyle name="Currency 121 2 3 6 4" xfId="24410" xr:uid="{00000000-0005-0000-0000-0000251A0000}"/>
    <cellStyle name="Currency 121 2 3 6 4 2" xfId="46936" xr:uid="{00000000-0005-0000-0000-0000261A0000}"/>
    <cellStyle name="Currency 121 2 3 6 5" xfId="30076" xr:uid="{00000000-0005-0000-0000-0000271A0000}"/>
    <cellStyle name="Currency 121 2 3 7" xfId="9407" xr:uid="{00000000-0005-0000-0000-0000281A0000}"/>
    <cellStyle name="Currency 121 2 3 7 2" xfId="31948" xr:uid="{00000000-0005-0000-0000-0000291A0000}"/>
    <cellStyle name="Currency 121 2 3 8" xfId="15037" xr:uid="{00000000-0005-0000-0000-00002A1A0000}"/>
    <cellStyle name="Currency 121 2 3 8 2" xfId="37572" xr:uid="{00000000-0005-0000-0000-00002B1A0000}"/>
    <cellStyle name="Currency 121 2 3 9" xfId="20666" xr:uid="{00000000-0005-0000-0000-00002C1A0000}"/>
    <cellStyle name="Currency 121 2 3 9 2" xfId="43192" xr:uid="{00000000-0005-0000-0000-00002D1A0000}"/>
    <cellStyle name="Currency 121 2 4" xfId="3947" xr:uid="{00000000-0005-0000-0000-00002E1A0000}"/>
    <cellStyle name="Currency 121 2 4 10" xfId="48979" xr:uid="{00000000-0005-0000-0000-00002F1A0000}"/>
    <cellStyle name="Currency 121 2 4 11" xfId="49916" xr:uid="{00000000-0005-0000-0000-0000301A0000}"/>
    <cellStyle name="Currency 121 2 4 2" xfId="4415" xr:uid="{00000000-0005-0000-0000-0000311A0000}"/>
    <cellStyle name="Currency 121 2 4 2 10" xfId="50384" xr:uid="{00000000-0005-0000-0000-0000321A0000}"/>
    <cellStyle name="Currency 121 2 4 2 2" xfId="5351" xr:uid="{00000000-0005-0000-0000-0000331A0000}"/>
    <cellStyle name="Currency 121 2 4 2 2 2" xfId="7223" xr:uid="{00000000-0005-0000-0000-0000341A0000}"/>
    <cellStyle name="Currency 121 2 4 2 2 2 2" xfId="12839" xr:uid="{00000000-0005-0000-0000-0000351A0000}"/>
    <cellStyle name="Currency 121 2 4 2 2 2 2 2" xfId="35380" xr:uid="{00000000-0005-0000-0000-0000361A0000}"/>
    <cellStyle name="Currency 121 2 4 2 2 2 3" xfId="18469" xr:uid="{00000000-0005-0000-0000-0000371A0000}"/>
    <cellStyle name="Currency 121 2 4 2 2 2 3 2" xfId="41004" xr:uid="{00000000-0005-0000-0000-0000381A0000}"/>
    <cellStyle name="Currency 121 2 4 2 2 2 4" xfId="24098" xr:uid="{00000000-0005-0000-0000-0000391A0000}"/>
    <cellStyle name="Currency 121 2 4 2 2 2 4 2" xfId="46624" xr:uid="{00000000-0005-0000-0000-00003A1A0000}"/>
    <cellStyle name="Currency 121 2 4 2 2 2 5" xfId="29764" xr:uid="{00000000-0005-0000-0000-00003B1A0000}"/>
    <cellStyle name="Currency 121 2 4 2 2 3" xfId="9095" xr:uid="{00000000-0005-0000-0000-00003C1A0000}"/>
    <cellStyle name="Currency 121 2 4 2 2 3 2" xfId="14711" xr:uid="{00000000-0005-0000-0000-00003D1A0000}"/>
    <cellStyle name="Currency 121 2 4 2 2 3 2 2" xfId="37252" xr:uid="{00000000-0005-0000-0000-00003E1A0000}"/>
    <cellStyle name="Currency 121 2 4 2 2 3 3" xfId="20341" xr:uid="{00000000-0005-0000-0000-00003F1A0000}"/>
    <cellStyle name="Currency 121 2 4 2 2 3 3 2" xfId="42876" xr:uid="{00000000-0005-0000-0000-0000401A0000}"/>
    <cellStyle name="Currency 121 2 4 2 2 3 4" xfId="25970" xr:uid="{00000000-0005-0000-0000-0000411A0000}"/>
    <cellStyle name="Currency 121 2 4 2 2 3 4 2" xfId="48496" xr:uid="{00000000-0005-0000-0000-0000421A0000}"/>
    <cellStyle name="Currency 121 2 4 2 2 3 5" xfId="31636" xr:uid="{00000000-0005-0000-0000-0000431A0000}"/>
    <cellStyle name="Currency 121 2 4 2 2 4" xfId="10967" xr:uid="{00000000-0005-0000-0000-0000441A0000}"/>
    <cellStyle name="Currency 121 2 4 2 2 4 2" xfId="33508" xr:uid="{00000000-0005-0000-0000-0000451A0000}"/>
    <cellStyle name="Currency 121 2 4 2 2 5" xfId="16597" xr:uid="{00000000-0005-0000-0000-0000461A0000}"/>
    <cellStyle name="Currency 121 2 4 2 2 5 2" xfId="39132" xr:uid="{00000000-0005-0000-0000-0000471A0000}"/>
    <cellStyle name="Currency 121 2 4 2 2 6" xfId="22226" xr:uid="{00000000-0005-0000-0000-0000481A0000}"/>
    <cellStyle name="Currency 121 2 4 2 2 6 2" xfId="44752" xr:uid="{00000000-0005-0000-0000-0000491A0000}"/>
    <cellStyle name="Currency 121 2 4 2 2 7" xfId="27892" xr:uid="{00000000-0005-0000-0000-00004A1A0000}"/>
    <cellStyle name="Currency 121 2 4 2 2 8" xfId="51320" xr:uid="{00000000-0005-0000-0000-00004B1A0000}"/>
    <cellStyle name="Currency 121 2 4 2 3" xfId="6287" xr:uid="{00000000-0005-0000-0000-00004C1A0000}"/>
    <cellStyle name="Currency 121 2 4 2 3 2" xfId="11903" xr:uid="{00000000-0005-0000-0000-00004D1A0000}"/>
    <cellStyle name="Currency 121 2 4 2 3 2 2" xfId="34444" xr:uid="{00000000-0005-0000-0000-00004E1A0000}"/>
    <cellStyle name="Currency 121 2 4 2 3 3" xfId="17533" xr:uid="{00000000-0005-0000-0000-00004F1A0000}"/>
    <cellStyle name="Currency 121 2 4 2 3 3 2" xfId="40068" xr:uid="{00000000-0005-0000-0000-0000501A0000}"/>
    <cellStyle name="Currency 121 2 4 2 3 4" xfId="23162" xr:uid="{00000000-0005-0000-0000-0000511A0000}"/>
    <cellStyle name="Currency 121 2 4 2 3 4 2" xfId="45688" xr:uid="{00000000-0005-0000-0000-0000521A0000}"/>
    <cellStyle name="Currency 121 2 4 2 3 5" xfId="28828" xr:uid="{00000000-0005-0000-0000-0000531A0000}"/>
    <cellStyle name="Currency 121 2 4 2 4" xfId="8159" xr:uid="{00000000-0005-0000-0000-0000541A0000}"/>
    <cellStyle name="Currency 121 2 4 2 4 2" xfId="13775" xr:uid="{00000000-0005-0000-0000-0000551A0000}"/>
    <cellStyle name="Currency 121 2 4 2 4 2 2" xfId="36316" xr:uid="{00000000-0005-0000-0000-0000561A0000}"/>
    <cellStyle name="Currency 121 2 4 2 4 3" xfId="19405" xr:uid="{00000000-0005-0000-0000-0000571A0000}"/>
    <cellStyle name="Currency 121 2 4 2 4 3 2" xfId="41940" xr:uid="{00000000-0005-0000-0000-0000581A0000}"/>
    <cellStyle name="Currency 121 2 4 2 4 4" xfId="25034" xr:uid="{00000000-0005-0000-0000-0000591A0000}"/>
    <cellStyle name="Currency 121 2 4 2 4 4 2" xfId="47560" xr:uid="{00000000-0005-0000-0000-00005A1A0000}"/>
    <cellStyle name="Currency 121 2 4 2 4 5" xfId="30700" xr:uid="{00000000-0005-0000-0000-00005B1A0000}"/>
    <cellStyle name="Currency 121 2 4 2 5" xfId="10031" xr:uid="{00000000-0005-0000-0000-00005C1A0000}"/>
    <cellStyle name="Currency 121 2 4 2 5 2" xfId="32572" xr:uid="{00000000-0005-0000-0000-00005D1A0000}"/>
    <cellStyle name="Currency 121 2 4 2 6" xfId="15661" xr:uid="{00000000-0005-0000-0000-00005E1A0000}"/>
    <cellStyle name="Currency 121 2 4 2 6 2" xfId="38196" xr:uid="{00000000-0005-0000-0000-00005F1A0000}"/>
    <cellStyle name="Currency 121 2 4 2 7" xfId="21290" xr:uid="{00000000-0005-0000-0000-0000601A0000}"/>
    <cellStyle name="Currency 121 2 4 2 7 2" xfId="43816" xr:uid="{00000000-0005-0000-0000-0000611A0000}"/>
    <cellStyle name="Currency 121 2 4 2 8" xfId="26956" xr:uid="{00000000-0005-0000-0000-0000621A0000}"/>
    <cellStyle name="Currency 121 2 4 2 9" xfId="49447" xr:uid="{00000000-0005-0000-0000-0000631A0000}"/>
    <cellStyle name="Currency 121 2 4 3" xfId="4883" xr:uid="{00000000-0005-0000-0000-0000641A0000}"/>
    <cellStyle name="Currency 121 2 4 3 2" xfId="6755" xr:uid="{00000000-0005-0000-0000-0000651A0000}"/>
    <cellStyle name="Currency 121 2 4 3 2 2" xfId="12371" xr:uid="{00000000-0005-0000-0000-0000661A0000}"/>
    <cellStyle name="Currency 121 2 4 3 2 2 2" xfId="34912" xr:uid="{00000000-0005-0000-0000-0000671A0000}"/>
    <cellStyle name="Currency 121 2 4 3 2 3" xfId="18001" xr:uid="{00000000-0005-0000-0000-0000681A0000}"/>
    <cellStyle name="Currency 121 2 4 3 2 3 2" xfId="40536" xr:uid="{00000000-0005-0000-0000-0000691A0000}"/>
    <cellStyle name="Currency 121 2 4 3 2 4" xfId="23630" xr:uid="{00000000-0005-0000-0000-00006A1A0000}"/>
    <cellStyle name="Currency 121 2 4 3 2 4 2" xfId="46156" xr:uid="{00000000-0005-0000-0000-00006B1A0000}"/>
    <cellStyle name="Currency 121 2 4 3 2 5" xfId="29296" xr:uid="{00000000-0005-0000-0000-00006C1A0000}"/>
    <cellStyle name="Currency 121 2 4 3 3" xfId="8627" xr:uid="{00000000-0005-0000-0000-00006D1A0000}"/>
    <cellStyle name="Currency 121 2 4 3 3 2" xfId="14243" xr:uid="{00000000-0005-0000-0000-00006E1A0000}"/>
    <cellStyle name="Currency 121 2 4 3 3 2 2" xfId="36784" xr:uid="{00000000-0005-0000-0000-00006F1A0000}"/>
    <cellStyle name="Currency 121 2 4 3 3 3" xfId="19873" xr:uid="{00000000-0005-0000-0000-0000701A0000}"/>
    <cellStyle name="Currency 121 2 4 3 3 3 2" xfId="42408" xr:uid="{00000000-0005-0000-0000-0000711A0000}"/>
    <cellStyle name="Currency 121 2 4 3 3 4" xfId="25502" xr:uid="{00000000-0005-0000-0000-0000721A0000}"/>
    <cellStyle name="Currency 121 2 4 3 3 4 2" xfId="48028" xr:uid="{00000000-0005-0000-0000-0000731A0000}"/>
    <cellStyle name="Currency 121 2 4 3 3 5" xfId="31168" xr:uid="{00000000-0005-0000-0000-0000741A0000}"/>
    <cellStyle name="Currency 121 2 4 3 4" xfId="10499" xr:uid="{00000000-0005-0000-0000-0000751A0000}"/>
    <cellStyle name="Currency 121 2 4 3 4 2" xfId="33040" xr:uid="{00000000-0005-0000-0000-0000761A0000}"/>
    <cellStyle name="Currency 121 2 4 3 5" xfId="16129" xr:uid="{00000000-0005-0000-0000-0000771A0000}"/>
    <cellStyle name="Currency 121 2 4 3 5 2" xfId="38664" xr:uid="{00000000-0005-0000-0000-0000781A0000}"/>
    <cellStyle name="Currency 121 2 4 3 6" xfId="21758" xr:uid="{00000000-0005-0000-0000-0000791A0000}"/>
    <cellStyle name="Currency 121 2 4 3 6 2" xfId="44284" xr:uid="{00000000-0005-0000-0000-00007A1A0000}"/>
    <cellStyle name="Currency 121 2 4 3 7" xfId="27424" xr:uid="{00000000-0005-0000-0000-00007B1A0000}"/>
    <cellStyle name="Currency 121 2 4 3 8" xfId="50852" xr:uid="{00000000-0005-0000-0000-00007C1A0000}"/>
    <cellStyle name="Currency 121 2 4 4" xfId="5819" xr:uid="{00000000-0005-0000-0000-00007D1A0000}"/>
    <cellStyle name="Currency 121 2 4 4 2" xfId="11435" xr:uid="{00000000-0005-0000-0000-00007E1A0000}"/>
    <cellStyle name="Currency 121 2 4 4 2 2" xfId="33976" xr:uid="{00000000-0005-0000-0000-00007F1A0000}"/>
    <cellStyle name="Currency 121 2 4 4 3" xfId="17065" xr:uid="{00000000-0005-0000-0000-0000801A0000}"/>
    <cellStyle name="Currency 121 2 4 4 3 2" xfId="39600" xr:uid="{00000000-0005-0000-0000-0000811A0000}"/>
    <cellStyle name="Currency 121 2 4 4 4" xfId="22694" xr:uid="{00000000-0005-0000-0000-0000821A0000}"/>
    <cellStyle name="Currency 121 2 4 4 4 2" xfId="45220" xr:uid="{00000000-0005-0000-0000-0000831A0000}"/>
    <cellStyle name="Currency 121 2 4 4 5" xfId="28360" xr:uid="{00000000-0005-0000-0000-0000841A0000}"/>
    <cellStyle name="Currency 121 2 4 5" xfId="7691" xr:uid="{00000000-0005-0000-0000-0000851A0000}"/>
    <cellStyle name="Currency 121 2 4 5 2" xfId="13307" xr:uid="{00000000-0005-0000-0000-0000861A0000}"/>
    <cellStyle name="Currency 121 2 4 5 2 2" xfId="35848" xr:uid="{00000000-0005-0000-0000-0000871A0000}"/>
    <cellStyle name="Currency 121 2 4 5 3" xfId="18937" xr:uid="{00000000-0005-0000-0000-0000881A0000}"/>
    <cellStyle name="Currency 121 2 4 5 3 2" xfId="41472" xr:uid="{00000000-0005-0000-0000-0000891A0000}"/>
    <cellStyle name="Currency 121 2 4 5 4" xfId="24566" xr:uid="{00000000-0005-0000-0000-00008A1A0000}"/>
    <cellStyle name="Currency 121 2 4 5 4 2" xfId="47092" xr:uid="{00000000-0005-0000-0000-00008B1A0000}"/>
    <cellStyle name="Currency 121 2 4 5 5" xfId="30232" xr:uid="{00000000-0005-0000-0000-00008C1A0000}"/>
    <cellStyle name="Currency 121 2 4 6" xfId="9563" xr:uid="{00000000-0005-0000-0000-00008D1A0000}"/>
    <cellStyle name="Currency 121 2 4 6 2" xfId="32104" xr:uid="{00000000-0005-0000-0000-00008E1A0000}"/>
    <cellStyle name="Currency 121 2 4 7" xfId="15193" xr:uid="{00000000-0005-0000-0000-00008F1A0000}"/>
    <cellStyle name="Currency 121 2 4 7 2" xfId="37728" xr:uid="{00000000-0005-0000-0000-0000901A0000}"/>
    <cellStyle name="Currency 121 2 4 8" xfId="20822" xr:uid="{00000000-0005-0000-0000-0000911A0000}"/>
    <cellStyle name="Currency 121 2 4 8 2" xfId="43348" xr:uid="{00000000-0005-0000-0000-0000921A0000}"/>
    <cellStyle name="Currency 121 2 4 9" xfId="26488" xr:uid="{00000000-0005-0000-0000-0000931A0000}"/>
    <cellStyle name="Currency 121 2 5" xfId="4181" xr:uid="{00000000-0005-0000-0000-0000941A0000}"/>
    <cellStyle name="Currency 121 2 5 10" xfId="50150" xr:uid="{00000000-0005-0000-0000-0000951A0000}"/>
    <cellStyle name="Currency 121 2 5 2" xfId="5117" xr:uid="{00000000-0005-0000-0000-0000961A0000}"/>
    <cellStyle name="Currency 121 2 5 2 2" xfId="6989" xr:uid="{00000000-0005-0000-0000-0000971A0000}"/>
    <cellStyle name="Currency 121 2 5 2 2 2" xfId="12605" xr:uid="{00000000-0005-0000-0000-0000981A0000}"/>
    <cellStyle name="Currency 121 2 5 2 2 2 2" xfId="35146" xr:uid="{00000000-0005-0000-0000-0000991A0000}"/>
    <cellStyle name="Currency 121 2 5 2 2 3" xfId="18235" xr:uid="{00000000-0005-0000-0000-00009A1A0000}"/>
    <cellStyle name="Currency 121 2 5 2 2 3 2" xfId="40770" xr:uid="{00000000-0005-0000-0000-00009B1A0000}"/>
    <cellStyle name="Currency 121 2 5 2 2 4" xfId="23864" xr:uid="{00000000-0005-0000-0000-00009C1A0000}"/>
    <cellStyle name="Currency 121 2 5 2 2 4 2" xfId="46390" xr:uid="{00000000-0005-0000-0000-00009D1A0000}"/>
    <cellStyle name="Currency 121 2 5 2 2 5" xfId="29530" xr:uid="{00000000-0005-0000-0000-00009E1A0000}"/>
    <cellStyle name="Currency 121 2 5 2 3" xfId="8861" xr:uid="{00000000-0005-0000-0000-00009F1A0000}"/>
    <cellStyle name="Currency 121 2 5 2 3 2" xfId="14477" xr:uid="{00000000-0005-0000-0000-0000A01A0000}"/>
    <cellStyle name="Currency 121 2 5 2 3 2 2" xfId="37018" xr:uid="{00000000-0005-0000-0000-0000A11A0000}"/>
    <cellStyle name="Currency 121 2 5 2 3 3" xfId="20107" xr:uid="{00000000-0005-0000-0000-0000A21A0000}"/>
    <cellStyle name="Currency 121 2 5 2 3 3 2" xfId="42642" xr:uid="{00000000-0005-0000-0000-0000A31A0000}"/>
    <cellStyle name="Currency 121 2 5 2 3 4" xfId="25736" xr:uid="{00000000-0005-0000-0000-0000A41A0000}"/>
    <cellStyle name="Currency 121 2 5 2 3 4 2" xfId="48262" xr:uid="{00000000-0005-0000-0000-0000A51A0000}"/>
    <cellStyle name="Currency 121 2 5 2 3 5" xfId="31402" xr:uid="{00000000-0005-0000-0000-0000A61A0000}"/>
    <cellStyle name="Currency 121 2 5 2 4" xfId="10733" xr:uid="{00000000-0005-0000-0000-0000A71A0000}"/>
    <cellStyle name="Currency 121 2 5 2 4 2" xfId="33274" xr:uid="{00000000-0005-0000-0000-0000A81A0000}"/>
    <cellStyle name="Currency 121 2 5 2 5" xfId="16363" xr:uid="{00000000-0005-0000-0000-0000A91A0000}"/>
    <cellStyle name="Currency 121 2 5 2 5 2" xfId="38898" xr:uid="{00000000-0005-0000-0000-0000AA1A0000}"/>
    <cellStyle name="Currency 121 2 5 2 6" xfId="21992" xr:uid="{00000000-0005-0000-0000-0000AB1A0000}"/>
    <cellStyle name="Currency 121 2 5 2 6 2" xfId="44518" xr:uid="{00000000-0005-0000-0000-0000AC1A0000}"/>
    <cellStyle name="Currency 121 2 5 2 7" xfId="27658" xr:uid="{00000000-0005-0000-0000-0000AD1A0000}"/>
    <cellStyle name="Currency 121 2 5 2 8" xfId="51086" xr:uid="{00000000-0005-0000-0000-0000AE1A0000}"/>
    <cellStyle name="Currency 121 2 5 3" xfId="6053" xr:uid="{00000000-0005-0000-0000-0000AF1A0000}"/>
    <cellStyle name="Currency 121 2 5 3 2" xfId="11669" xr:uid="{00000000-0005-0000-0000-0000B01A0000}"/>
    <cellStyle name="Currency 121 2 5 3 2 2" xfId="34210" xr:uid="{00000000-0005-0000-0000-0000B11A0000}"/>
    <cellStyle name="Currency 121 2 5 3 3" xfId="17299" xr:uid="{00000000-0005-0000-0000-0000B21A0000}"/>
    <cellStyle name="Currency 121 2 5 3 3 2" xfId="39834" xr:uid="{00000000-0005-0000-0000-0000B31A0000}"/>
    <cellStyle name="Currency 121 2 5 3 4" xfId="22928" xr:uid="{00000000-0005-0000-0000-0000B41A0000}"/>
    <cellStyle name="Currency 121 2 5 3 4 2" xfId="45454" xr:uid="{00000000-0005-0000-0000-0000B51A0000}"/>
    <cellStyle name="Currency 121 2 5 3 5" xfId="28594" xr:uid="{00000000-0005-0000-0000-0000B61A0000}"/>
    <cellStyle name="Currency 121 2 5 4" xfId="7925" xr:uid="{00000000-0005-0000-0000-0000B71A0000}"/>
    <cellStyle name="Currency 121 2 5 4 2" xfId="13541" xr:uid="{00000000-0005-0000-0000-0000B81A0000}"/>
    <cellStyle name="Currency 121 2 5 4 2 2" xfId="36082" xr:uid="{00000000-0005-0000-0000-0000B91A0000}"/>
    <cellStyle name="Currency 121 2 5 4 3" xfId="19171" xr:uid="{00000000-0005-0000-0000-0000BA1A0000}"/>
    <cellStyle name="Currency 121 2 5 4 3 2" xfId="41706" xr:uid="{00000000-0005-0000-0000-0000BB1A0000}"/>
    <cellStyle name="Currency 121 2 5 4 4" xfId="24800" xr:uid="{00000000-0005-0000-0000-0000BC1A0000}"/>
    <cellStyle name="Currency 121 2 5 4 4 2" xfId="47326" xr:uid="{00000000-0005-0000-0000-0000BD1A0000}"/>
    <cellStyle name="Currency 121 2 5 4 5" xfId="30466" xr:uid="{00000000-0005-0000-0000-0000BE1A0000}"/>
    <cellStyle name="Currency 121 2 5 5" xfId="9797" xr:uid="{00000000-0005-0000-0000-0000BF1A0000}"/>
    <cellStyle name="Currency 121 2 5 5 2" xfId="32338" xr:uid="{00000000-0005-0000-0000-0000C01A0000}"/>
    <cellStyle name="Currency 121 2 5 6" xfId="15427" xr:uid="{00000000-0005-0000-0000-0000C11A0000}"/>
    <cellStyle name="Currency 121 2 5 6 2" xfId="37962" xr:uid="{00000000-0005-0000-0000-0000C21A0000}"/>
    <cellStyle name="Currency 121 2 5 7" xfId="21056" xr:uid="{00000000-0005-0000-0000-0000C31A0000}"/>
    <cellStyle name="Currency 121 2 5 7 2" xfId="43582" xr:uid="{00000000-0005-0000-0000-0000C41A0000}"/>
    <cellStyle name="Currency 121 2 5 8" xfId="26722" xr:uid="{00000000-0005-0000-0000-0000C51A0000}"/>
    <cellStyle name="Currency 121 2 5 9" xfId="49213" xr:uid="{00000000-0005-0000-0000-0000C61A0000}"/>
    <cellStyle name="Currency 121 2 6" xfId="4649" xr:uid="{00000000-0005-0000-0000-0000C71A0000}"/>
    <cellStyle name="Currency 121 2 6 2" xfId="6521" xr:uid="{00000000-0005-0000-0000-0000C81A0000}"/>
    <cellStyle name="Currency 121 2 6 2 2" xfId="12137" xr:uid="{00000000-0005-0000-0000-0000C91A0000}"/>
    <cellStyle name="Currency 121 2 6 2 2 2" xfId="34678" xr:uid="{00000000-0005-0000-0000-0000CA1A0000}"/>
    <cellStyle name="Currency 121 2 6 2 3" xfId="17767" xr:uid="{00000000-0005-0000-0000-0000CB1A0000}"/>
    <cellStyle name="Currency 121 2 6 2 3 2" xfId="40302" xr:uid="{00000000-0005-0000-0000-0000CC1A0000}"/>
    <cellStyle name="Currency 121 2 6 2 4" xfId="23396" xr:uid="{00000000-0005-0000-0000-0000CD1A0000}"/>
    <cellStyle name="Currency 121 2 6 2 4 2" xfId="45922" xr:uid="{00000000-0005-0000-0000-0000CE1A0000}"/>
    <cellStyle name="Currency 121 2 6 2 5" xfId="29062" xr:uid="{00000000-0005-0000-0000-0000CF1A0000}"/>
    <cellStyle name="Currency 121 2 6 3" xfId="8393" xr:uid="{00000000-0005-0000-0000-0000D01A0000}"/>
    <cellStyle name="Currency 121 2 6 3 2" xfId="14009" xr:uid="{00000000-0005-0000-0000-0000D11A0000}"/>
    <cellStyle name="Currency 121 2 6 3 2 2" xfId="36550" xr:uid="{00000000-0005-0000-0000-0000D21A0000}"/>
    <cellStyle name="Currency 121 2 6 3 3" xfId="19639" xr:uid="{00000000-0005-0000-0000-0000D31A0000}"/>
    <cellStyle name="Currency 121 2 6 3 3 2" xfId="42174" xr:uid="{00000000-0005-0000-0000-0000D41A0000}"/>
    <cellStyle name="Currency 121 2 6 3 4" xfId="25268" xr:uid="{00000000-0005-0000-0000-0000D51A0000}"/>
    <cellStyle name="Currency 121 2 6 3 4 2" xfId="47794" xr:uid="{00000000-0005-0000-0000-0000D61A0000}"/>
    <cellStyle name="Currency 121 2 6 3 5" xfId="30934" xr:uid="{00000000-0005-0000-0000-0000D71A0000}"/>
    <cellStyle name="Currency 121 2 6 4" xfId="10265" xr:uid="{00000000-0005-0000-0000-0000D81A0000}"/>
    <cellStyle name="Currency 121 2 6 4 2" xfId="32806" xr:uid="{00000000-0005-0000-0000-0000D91A0000}"/>
    <cellStyle name="Currency 121 2 6 5" xfId="15895" xr:uid="{00000000-0005-0000-0000-0000DA1A0000}"/>
    <cellStyle name="Currency 121 2 6 5 2" xfId="38430" xr:uid="{00000000-0005-0000-0000-0000DB1A0000}"/>
    <cellStyle name="Currency 121 2 6 6" xfId="21524" xr:uid="{00000000-0005-0000-0000-0000DC1A0000}"/>
    <cellStyle name="Currency 121 2 6 6 2" xfId="44050" xr:uid="{00000000-0005-0000-0000-0000DD1A0000}"/>
    <cellStyle name="Currency 121 2 6 7" xfId="27190" xr:uid="{00000000-0005-0000-0000-0000DE1A0000}"/>
    <cellStyle name="Currency 121 2 6 8" xfId="50618" xr:uid="{00000000-0005-0000-0000-0000DF1A0000}"/>
    <cellStyle name="Currency 121 2 7" xfId="5585" xr:uid="{00000000-0005-0000-0000-0000E01A0000}"/>
    <cellStyle name="Currency 121 2 7 2" xfId="11201" xr:uid="{00000000-0005-0000-0000-0000E11A0000}"/>
    <cellStyle name="Currency 121 2 7 2 2" xfId="33742" xr:uid="{00000000-0005-0000-0000-0000E21A0000}"/>
    <cellStyle name="Currency 121 2 7 3" xfId="16831" xr:uid="{00000000-0005-0000-0000-0000E31A0000}"/>
    <cellStyle name="Currency 121 2 7 3 2" xfId="39366" xr:uid="{00000000-0005-0000-0000-0000E41A0000}"/>
    <cellStyle name="Currency 121 2 7 4" xfId="22460" xr:uid="{00000000-0005-0000-0000-0000E51A0000}"/>
    <cellStyle name="Currency 121 2 7 4 2" xfId="44986" xr:uid="{00000000-0005-0000-0000-0000E61A0000}"/>
    <cellStyle name="Currency 121 2 7 5" xfId="28126" xr:uid="{00000000-0005-0000-0000-0000E71A0000}"/>
    <cellStyle name="Currency 121 2 8" xfId="7457" xr:uid="{00000000-0005-0000-0000-0000E81A0000}"/>
    <cellStyle name="Currency 121 2 8 2" xfId="13073" xr:uid="{00000000-0005-0000-0000-0000E91A0000}"/>
    <cellStyle name="Currency 121 2 8 2 2" xfId="35614" xr:uid="{00000000-0005-0000-0000-0000EA1A0000}"/>
    <cellStyle name="Currency 121 2 8 3" xfId="18703" xr:uid="{00000000-0005-0000-0000-0000EB1A0000}"/>
    <cellStyle name="Currency 121 2 8 3 2" xfId="41238" xr:uid="{00000000-0005-0000-0000-0000EC1A0000}"/>
    <cellStyle name="Currency 121 2 8 4" xfId="24332" xr:uid="{00000000-0005-0000-0000-0000ED1A0000}"/>
    <cellStyle name="Currency 121 2 8 4 2" xfId="46858" xr:uid="{00000000-0005-0000-0000-0000EE1A0000}"/>
    <cellStyle name="Currency 121 2 8 5" xfId="29998" xr:uid="{00000000-0005-0000-0000-0000EF1A0000}"/>
    <cellStyle name="Currency 121 2 9" xfId="9329" xr:uid="{00000000-0005-0000-0000-0000F01A0000}"/>
    <cellStyle name="Currency 121 2 9 2" xfId="31870" xr:uid="{00000000-0005-0000-0000-0000F11A0000}"/>
    <cellStyle name="Currency 121 3" xfId="3830" xr:uid="{00000000-0005-0000-0000-0000F21A0000}"/>
    <cellStyle name="Currency 121 3 10" xfId="26371" xr:uid="{00000000-0005-0000-0000-0000F31A0000}"/>
    <cellStyle name="Currency 121 3 11" xfId="48862" xr:uid="{00000000-0005-0000-0000-0000F41A0000}"/>
    <cellStyle name="Currency 121 3 12" xfId="49799" xr:uid="{00000000-0005-0000-0000-0000F51A0000}"/>
    <cellStyle name="Currency 121 3 2" xfId="4064" xr:uid="{00000000-0005-0000-0000-0000F61A0000}"/>
    <cellStyle name="Currency 121 3 2 10" xfId="49096" xr:uid="{00000000-0005-0000-0000-0000F71A0000}"/>
    <cellStyle name="Currency 121 3 2 11" xfId="50033" xr:uid="{00000000-0005-0000-0000-0000F81A0000}"/>
    <cellStyle name="Currency 121 3 2 2" xfId="4532" xr:uid="{00000000-0005-0000-0000-0000F91A0000}"/>
    <cellStyle name="Currency 121 3 2 2 10" xfId="50501" xr:uid="{00000000-0005-0000-0000-0000FA1A0000}"/>
    <cellStyle name="Currency 121 3 2 2 2" xfId="5468" xr:uid="{00000000-0005-0000-0000-0000FB1A0000}"/>
    <cellStyle name="Currency 121 3 2 2 2 2" xfId="7340" xr:uid="{00000000-0005-0000-0000-0000FC1A0000}"/>
    <cellStyle name="Currency 121 3 2 2 2 2 2" xfId="12956" xr:uid="{00000000-0005-0000-0000-0000FD1A0000}"/>
    <cellStyle name="Currency 121 3 2 2 2 2 2 2" xfId="35497" xr:uid="{00000000-0005-0000-0000-0000FE1A0000}"/>
    <cellStyle name="Currency 121 3 2 2 2 2 3" xfId="18586" xr:uid="{00000000-0005-0000-0000-0000FF1A0000}"/>
    <cellStyle name="Currency 121 3 2 2 2 2 3 2" xfId="41121" xr:uid="{00000000-0005-0000-0000-0000001B0000}"/>
    <cellStyle name="Currency 121 3 2 2 2 2 4" xfId="24215" xr:uid="{00000000-0005-0000-0000-0000011B0000}"/>
    <cellStyle name="Currency 121 3 2 2 2 2 4 2" xfId="46741" xr:uid="{00000000-0005-0000-0000-0000021B0000}"/>
    <cellStyle name="Currency 121 3 2 2 2 2 5" xfId="29881" xr:uid="{00000000-0005-0000-0000-0000031B0000}"/>
    <cellStyle name="Currency 121 3 2 2 2 3" xfId="9212" xr:uid="{00000000-0005-0000-0000-0000041B0000}"/>
    <cellStyle name="Currency 121 3 2 2 2 3 2" xfId="14828" xr:uid="{00000000-0005-0000-0000-0000051B0000}"/>
    <cellStyle name="Currency 121 3 2 2 2 3 2 2" xfId="37369" xr:uid="{00000000-0005-0000-0000-0000061B0000}"/>
    <cellStyle name="Currency 121 3 2 2 2 3 3" xfId="20458" xr:uid="{00000000-0005-0000-0000-0000071B0000}"/>
    <cellStyle name="Currency 121 3 2 2 2 3 3 2" xfId="42993" xr:uid="{00000000-0005-0000-0000-0000081B0000}"/>
    <cellStyle name="Currency 121 3 2 2 2 3 4" xfId="26087" xr:uid="{00000000-0005-0000-0000-0000091B0000}"/>
    <cellStyle name="Currency 121 3 2 2 2 3 4 2" xfId="48613" xr:uid="{00000000-0005-0000-0000-00000A1B0000}"/>
    <cellStyle name="Currency 121 3 2 2 2 3 5" xfId="31753" xr:uid="{00000000-0005-0000-0000-00000B1B0000}"/>
    <cellStyle name="Currency 121 3 2 2 2 4" xfId="11084" xr:uid="{00000000-0005-0000-0000-00000C1B0000}"/>
    <cellStyle name="Currency 121 3 2 2 2 4 2" xfId="33625" xr:uid="{00000000-0005-0000-0000-00000D1B0000}"/>
    <cellStyle name="Currency 121 3 2 2 2 5" xfId="16714" xr:uid="{00000000-0005-0000-0000-00000E1B0000}"/>
    <cellStyle name="Currency 121 3 2 2 2 5 2" xfId="39249" xr:uid="{00000000-0005-0000-0000-00000F1B0000}"/>
    <cellStyle name="Currency 121 3 2 2 2 6" xfId="22343" xr:uid="{00000000-0005-0000-0000-0000101B0000}"/>
    <cellStyle name="Currency 121 3 2 2 2 6 2" xfId="44869" xr:uid="{00000000-0005-0000-0000-0000111B0000}"/>
    <cellStyle name="Currency 121 3 2 2 2 7" xfId="28009" xr:uid="{00000000-0005-0000-0000-0000121B0000}"/>
    <cellStyle name="Currency 121 3 2 2 2 8" xfId="51437" xr:uid="{00000000-0005-0000-0000-0000131B0000}"/>
    <cellStyle name="Currency 121 3 2 2 3" xfId="6404" xr:uid="{00000000-0005-0000-0000-0000141B0000}"/>
    <cellStyle name="Currency 121 3 2 2 3 2" xfId="12020" xr:uid="{00000000-0005-0000-0000-0000151B0000}"/>
    <cellStyle name="Currency 121 3 2 2 3 2 2" xfId="34561" xr:uid="{00000000-0005-0000-0000-0000161B0000}"/>
    <cellStyle name="Currency 121 3 2 2 3 3" xfId="17650" xr:uid="{00000000-0005-0000-0000-0000171B0000}"/>
    <cellStyle name="Currency 121 3 2 2 3 3 2" xfId="40185" xr:uid="{00000000-0005-0000-0000-0000181B0000}"/>
    <cellStyle name="Currency 121 3 2 2 3 4" xfId="23279" xr:uid="{00000000-0005-0000-0000-0000191B0000}"/>
    <cellStyle name="Currency 121 3 2 2 3 4 2" xfId="45805" xr:uid="{00000000-0005-0000-0000-00001A1B0000}"/>
    <cellStyle name="Currency 121 3 2 2 3 5" xfId="28945" xr:uid="{00000000-0005-0000-0000-00001B1B0000}"/>
    <cellStyle name="Currency 121 3 2 2 4" xfId="8276" xr:uid="{00000000-0005-0000-0000-00001C1B0000}"/>
    <cellStyle name="Currency 121 3 2 2 4 2" xfId="13892" xr:uid="{00000000-0005-0000-0000-00001D1B0000}"/>
    <cellStyle name="Currency 121 3 2 2 4 2 2" xfId="36433" xr:uid="{00000000-0005-0000-0000-00001E1B0000}"/>
    <cellStyle name="Currency 121 3 2 2 4 3" xfId="19522" xr:uid="{00000000-0005-0000-0000-00001F1B0000}"/>
    <cellStyle name="Currency 121 3 2 2 4 3 2" xfId="42057" xr:uid="{00000000-0005-0000-0000-0000201B0000}"/>
    <cellStyle name="Currency 121 3 2 2 4 4" xfId="25151" xr:uid="{00000000-0005-0000-0000-0000211B0000}"/>
    <cellStyle name="Currency 121 3 2 2 4 4 2" xfId="47677" xr:uid="{00000000-0005-0000-0000-0000221B0000}"/>
    <cellStyle name="Currency 121 3 2 2 4 5" xfId="30817" xr:uid="{00000000-0005-0000-0000-0000231B0000}"/>
    <cellStyle name="Currency 121 3 2 2 5" xfId="10148" xr:uid="{00000000-0005-0000-0000-0000241B0000}"/>
    <cellStyle name="Currency 121 3 2 2 5 2" xfId="32689" xr:uid="{00000000-0005-0000-0000-0000251B0000}"/>
    <cellStyle name="Currency 121 3 2 2 6" xfId="15778" xr:uid="{00000000-0005-0000-0000-0000261B0000}"/>
    <cellStyle name="Currency 121 3 2 2 6 2" xfId="38313" xr:uid="{00000000-0005-0000-0000-0000271B0000}"/>
    <cellStyle name="Currency 121 3 2 2 7" xfId="21407" xr:uid="{00000000-0005-0000-0000-0000281B0000}"/>
    <cellStyle name="Currency 121 3 2 2 7 2" xfId="43933" xr:uid="{00000000-0005-0000-0000-0000291B0000}"/>
    <cellStyle name="Currency 121 3 2 2 8" xfId="27073" xr:uid="{00000000-0005-0000-0000-00002A1B0000}"/>
    <cellStyle name="Currency 121 3 2 2 9" xfId="49564" xr:uid="{00000000-0005-0000-0000-00002B1B0000}"/>
    <cellStyle name="Currency 121 3 2 3" xfId="5000" xr:uid="{00000000-0005-0000-0000-00002C1B0000}"/>
    <cellStyle name="Currency 121 3 2 3 2" xfId="6872" xr:uid="{00000000-0005-0000-0000-00002D1B0000}"/>
    <cellStyle name="Currency 121 3 2 3 2 2" xfId="12488" xr:uid="{00000000-0005-0000-0000-00002E1B0000}"/>
    <cellStyle name="Currency 121 3 2 3 2 2 2" xfId="35029" xr:uid="{00000000-0005-0000-0000-00002F1B0000}"/>
    <cellStyle name="Currency 121 3 2 3 2 3" xfId="18118" xr:uid="{00000000-0005-0000-0000-0000301B0000}"/>
    <cellStyle name="Currency 121 3 2 3 2 3 2" xfId="40653" xr:uid="{00000000-0005-0000-0000-0000311B0000}"/>
    <cellStyle name="Currency 121 3 2 3 2 4" xfId="23747" xr:uid="{00000000-0005-0000-0000-0000321B0000}"/>
    <cellStyle name="Currency 121 3 2 3 2 4 2" xfId="46273" xr:uid="{00000000-0005-0000-0000-0000331B0000}"/>
    <cellStyle name="Currency 121 3 2 3 2 5" xfId="29413" xr:uid="{00000000-0005-0000-0000-0000341B0000}"/>
    <cellStyle name="Currency 121 3 2 3 3" xfId="8744" xr:uid="{00000000-0005-0000-0000-0000351B0000}"/>
    <cellStyle name="Currency 121 3 2 3 3 2" xfId="14360" xr:uid="{00000000-0005-0000-0000-0000361B0000}"/>
    <cellStyle name="Currency 121 3 2 3 3 2 2" xfId="36901" xr:uid="{00000000-0005-0000-0000-0000371B0000}"/>
    <cellStyle name="Currency 121 3 2 3 3 3" xfId="19990" xr:uid="{00000000-0005-0000-0000-0000381B0000}"/>
    <cellStyle name="Currency 121 3 2 3 3 3 2" xfId="42525" xr:uid="{00000000-0005-0000-0000-0000391B0000}"/>
    <cellStyle name="Currency 121 3 2 3 3 4" xfId="25619" xr:uid="{00000000-0005-0000-0000-00003A1B0000}"/>
    <cellStyle name="Currency 121 3 2 3 3 4 2" xfId="48145" xr:uid="{00000000-0005-0000-0000-00003B1B0000}"/>
    <cellStyle name="Currency 121 3 2 3 3 5" xfId="31285" xr:uid="{00000000-0005-0000-0000-00003C1B0000}"/>
    <cellStyle name="Currency 121 3 2 3 4" xfId="10616" xr:uid="{00000000-0005-0000-0000-00003D1B0000}"/>
    <cellStyle name="Currency 121 3 2 3 4 2" xfId="33157" xr:uid="{00000000-0005-0000-0000-00003E1B0000}"/>
    <cellStyle name="Currency 121 3 2 3 5" xfId="16246" xr:uid="{00000000-0005-0000-0000-00003F1B0000}"/>
    <cellStyle name="Currency 121 3 2 3 5 2" xfId="38781" xr:uid="{00000000-0005-0000-0000-0000401B0000}"/>
    <cellStyle name="Currency 121 3 2 3 6" xfId="21875" xr:uid="{00000000-0005-0000-0000-0000411B0000}"/>
    <cellStyle name="Currency 121 3 2 3 6 2" xfId="44401" xr:uid="{00000000-0005-0000-0000-0000421B0000}"/>
    <cellStyle name="Currency 121 3 2 3 7" xfId="27541" xr:uid="{00000000-0005-0000-0000-0000431B0000}"/>
    <cellStyle name="Currency 121 3 2 3 8" xfId="50969" xr:uid="{00000000-0005-0000-0000-0000441B0000}"/>
    <cellStyle name="Currency 121 3 2 4" xfId="5936" xr:uid="{00000000-0005-0000-0000-0000451B0000}"/>
    <cellStyle name="Currency 121 3 2 4 2" xfId="11552" xr:uid="{00000000-0005-0000-0000-0000461B0000}"/>
    <cellStyle name="Currency 121 3 2 4 2 2" xfId="34093" xr:uid="{00000000-0005-0000-0000-0000471B0000}"/>
    <cellStyle name="Currency 121 3 2 4 3" xfId="17182" xr:uid="{00000000-0005-0000-0000-0000481B0000}"/>
    <cellStyle name="Currency 121 3 2 4 3 2" xfId="39717" xr:uid="{00000000-0005-0000-0000-0000491B0000}"/>
    <cellStyle name="Currency 121 3 2 4 4" xfId="22811" xr:uid="{00000000-0005-0000-0000-00004A1B0000}"/>
    <cellStyle name="Currency 121 3 2 4 4 2" xfId="45337" xr:uid="{00000000-0005-0000-0000-00004B1B0000}"/>
    <cellStyle name="Currency 121 3 2 4 5" xfId="28477" xr:uid="{00000000-0005-0000-0000-00004C1B0000}"/>
    <cellStyle name="Currency 121 3 2 5" xfId="7808" xr:uid="{00000000-0005-0000-0000-00004D1B0000}"/>
    <cellStyle name="Currency 121 3 2 5 2" xfId="13424" xr:uid="{00000000-0005-0000-0000-00004E1B0000}"/>
    <cellStyle name="Currency 121 3 2 5 2 2" xfId="35965" xr:uid="{00000000-0005-0000-0000-00004F1B0000}"/>
    <cellStyle name="Currency 121 3 2 5 3" xfId="19054" xr:uid="{00000000-0005-0000-0000-0000501B0000}"/>
    <cellStyle name="Currency 121 3 2 5 3 2" xfId="41589" xr:uid="{00000000-0005-0000-0000-0000511B0000}"/>
    <cellStyle name="Currency 121 3 2 5 4" xfId="24683" xr:uid="{00000000-0005-0000-0000-0000521B0000}"/>
    <cellStyle name="Currency 121 3 2 5 4 2" xfId="47209" xr:uid="{00000000-0005-0000-0000-0000531B0000}"/>
    <cellStyle name="Currency 121 3 2 5 5" xfId="30349" xr:uid="{00000000-0005-0000-0000-0000541B0000}"/>
    <cellStyle name="Currency 121 3 2 6" xfId="9680" xr:uid="{00000000-0005-0000-0000-0000551B0000}"/>
    <cellStyle name="Currency 121 3 2 6 2" xfId="32221" xr:uid="{00000000-0005-0000-0000-0000561B0000}"/>
    <cellStyle name="Currency 121 3 2 7" xfId="15310" xr:uid="{00000000-0005-0000-0000-0000571B0000}"/>
    <cellStyle name="Currency 121 3 2 7 2" xfId="37845" xr:uid="{00000000-0005-0000-0000-0000581B0000}"/>
    <cellStyle name="Currency 121 3 2 8" xfId="20939" xr:uid="{00000000-0005-0000-0000-0000591B0000}"/>
    <cellStyle name="Currency 121 3 2 8 2" xfId="43465" xr:uid="{00000000-0005-0000-0000-00005A1B0000}"/>
    <cellStyle name="Currency 121 3 2 9" xfId="26605" xr:uid="{00000000-0005-0000-0000-00005B1B0000}"/>
    <cellStyle name="Currency 121 3 3" xfId="4298" xr:uid="{00000000-0005-0000-0000-00005C1B0000}"/>
    <cellStyle name="Currency 121 3 3 10" xfId="50267" xr:uid="{00000000-0005-0000-0000-00005D1B0000}"/>
    <cellStyle name="Currency 121 3 3 2" xfId="5234" xr:uid="{00000000-0005-0000-0000-00005E1B0000}"/>
    <cellStyle name="Currency 121 3 3 2 2" xfId="7106" xr:uid="{00000000-0005-0000-0000-00005F1B0000}"/>
    <cellStyle name="Currency 121 3 3 2 2 2" xfId="12722" xr:uid="{00000000-0005-0000-0000-0000601B0000}"/>
    <cellStyle name="Currency 121 3 3 2 2 2 2" xfId="35263" xr:uid="{00000000-0005-0000-0000-0000611B0000}"/>
    <cellStyle name="Currency 121 3 3 2 2 3" xfId="18352" xr:uid="{00000000-0005-0000-0000-0000621B0000}"/>
    <cellStyle name="Currency 121 3 3 2 2 3 2" xfId="40887" xr:uid="{00000000-0005-0000-0000-0000631B0000}"/>
    <cellStyle name="Currency 121 3 3 2 2 4" xfId="23981" xr:uid="{00000000-0005-0000-0000-0000641B0000}"/>
    <cellStyle name="Currency 121 3 3 2 2 4 2" xfId="46507" xr:uid="{00000000-0005-0000-0000-0000651B0000}"/>
    <cellStyle name="Currency 121 3 3 2 2 5" xfId="29647" xr:uid="{00000000-0005-0000-0000-0000661B0000}"/>
    <cellStyle name="Currency 121 3 3 2 3" xfId="8978" xr:uid="{00000000-0005-0000-0000-0000671B0000}"/>
    <cellStyle name="Currency 121 3 3 2 3 2" xfId="14594" xr:uid="{00000000-0005-0000-0000-0000681B0000}"/>
    <cellStyle name="Currency 121 3 3 2 3 2 2" xfId="37135" xr:uid="{00000000-0005-0000-0000-0000691B0000}"/>
    <cellStyle name="Currency 121 3 3 2 3 3" xfId="20224" xr:uid="{00000000-0005-0000-0000-00006A1B0000}"/>
    <cellStyle name="Currency 121 3 3 2 3 3 2" xfId="42759" xr:uid="{00000000-0005-0000-0000-00006B1B0000}"/>
    <cellStyle name="Currency 121 3 3 2 3 4" xfId="25853" xr:uid="{00000000-0005-0000-0000-00006C1B0000}"/>
    <cellStyle name="Currency 121 3 3 2 3 4 2" xfId="48379" xr:uid="{00000000-0005-0000-0000-00006D1B0000}"/>
    <cellStyle name="Currency 121 3 3 2 3 5" xfId="31519" xr:uid="{00000000-0005-0000-0000-00006E1B0000}"/>
    <cellStyle name="Currency 121 3 3 2 4" xfId="10850" xr:uid="{00000000-0005-0000-0000-00006F1B0000}"/>
    <cellStyle name="Currency 121 3 3 2 4 2" xfId="33391" xr:uid="{00000000-0005-0000-0000-0000701B0000}"/>
    <cellStyle name="Currency 121 3 3 2 5" xfId="16480" xr:uid="{00000000-0005-0000-0000-0000711B0000}"/>
    <cellStyle name="Currency 121 3 3 2 5 2" xfId="39015" xr:uid="{00000000-0005-0000-0000-0000721B0000}"/>
    <cellStyle name="Currency 121 3 3 2 6" xfId="22109" xr:uid="{00000000-0005-0000-0000-0000731B0000}"/>
    <cellStyle name="Currency 121 3 3 2 6 2" xfId="44635" xr:uid="{00000000-0005-0000-0000-0000741B0000}"/>
    <cellStyle name="Currency 121 3 3 2 7" xfId="27775" xr:uid="{00000000-0005-0000-0000-0000751B0000}"/>
    <cellStyle name="Currency 121 3 3 2 8" xfId="51203" xr:uid="{00000000-0005-0000-0000-0000761B0000}"/>
    <cellStyle name="Currency 121 3 3 3" xfId="6170" xr:uid="{00000000-0005-0000-0000-0000771B0000}"/>
    <cellStyle name="Currency 121 3 3 3 2" xfId="11786" xr:uid="{00000000-0005-0000-0000-0000781B0000}"/>
    <cellStyle name="Currency 121 3 3 3 2 2" xfId="34327" xr:uid="{00000000-0005-0000-0000-0000791B0000}"/>
    <cellStyle name="Currency 121 3 3 3 3" xfId="17416" xr:uid="{00000000-0005-0000-0000-00007A1B0000}"/>
    <cellStyle name="Currency 121 3 3 3 3 2" xfId="39951" xr:uid="{00000000-0005-0000-0000-00007B1B0000}"/>
    <cellStyle name="Currency 121 3 3 3 4" xfId="23045" xr:uid="{00000000-0005-0000-0000-00007C1B0000}"/>
    <cellStyle name="Currency 121 3 3 3 4 2" xfId="45571" xr:uid="{00000000-0005-0000-0000-00007D1B0000}"/>
    <cellStyle name="Currency 121 3 3 3 5" xfId="28711" xr:uid="{00000000-0005-0000-0000-00007E1B0000}"/>
    <cellStyle name="Currency 121 3 3 4" xfId="8042" xr:uid="{00000000-0005-0000-0000-00007F1B0000}"/>
    <cellStyle name="Currency 121 3 3 4 2" xfId="13658" xr:uid="{00000000-0005-0000-0000-0000801B0000}"/>
    <cellStyle name="Currency 121 3 3 4 2 2" xfId="36199" xr:uid="{00000000-0005-0000-0000-0000811B0000}"/>
    <cellStyle name="Currency 121 3 3 4 3" xfId="19288" xr:uid="{00000000-0005-0000-0000-0000821B0000}"/>
    <cellStyle name="Currency 121 3 3 4 3 2" xfId="41823" xr:uid="{00000000-0005-0000-0000-0000831B0000}"/>
    <cellStyle name="Currency 121 3 3 4 4" xfId="24917" xr:uid="{00000000-0005-0000-0000-0000841B0000}"/>
    <cellStyle name="Currency 121 3 3 4 4 2" xfId="47443" xr:uid="{00000000-0005-0000-0000-0000851B0000}"/>
    <cellStyle name="Currency 121 3 3 4 5" xfId="30583" xr:uid="{00000000-0005-0000-0000-0000861B0000}"/>
    <cellStyle name="Currency 121 3 3 5" xfId="9914" xr:uid="{00000000-0005-0000-0000-0000871B0000}"/>
    <cellStyle name="Currency 121 3 3 5 2" xfId="32455" xr:uid="{00000000-0005-0000-0000-0000881B0000}"/>
    <cellStyle name="Currency 121 3 3 6" xfId="15544" xr:uid="{00000000-0005-0000-0000-0000891B0000}"/>
    <cellStyle name="Currency 121 3 3 6 2" xfId="38079" xr:uid="{00000000-0005-0000-0000-00008A1B0000}"/>
    <cellStyle name="Currency 121 3 3 7" xfId="21173" xr:uid="{00000000-0005-0000-0000-00008B1B0000}"/>
    <cellStyle name="Currency 121 3 3 7 2" xfId="43699" xr:uid="{00000000-0005-0000-0000-00008C1B0000}"/>
    <cellStyle name="Currency 121 3 3 8" xfId="26839" xr:uid="{00000000-0005-0000-0000-00008D1B0000}"/>
    <cellStyle name="Currency 121 3 3 9" xfId="49330" xr:uid="{00000000-0005-0000-0000-00008E1B0000}"/>
    <cellStyle name="Currency 121 3 4" xfId="4766" xr:uid="{00000000-0005-0000-0000-00008F1B0000}"/>
    <cellStyle name="Currency 121 3 4 2" xfId="6638" xr:uid="{00000000-0005-0000-0000-0000901B0000}"/>
    <cellStyle name="Currency 121 3 4 2 2" xfId="12254" xr:uid="{00000000-0005-0000-0000-0000911B0000}"/>
    <cellStyle name="Currency 121 3 4 2 2 2" xfId="34795" xr:uid="{00000000-0005-0000-0000-0000921B0000}"/>
    <cellStyle name="Currency 121 3 4 2 3" xfId="17884" xr:uid="{00000000-0005-0000-0000-0000931B0000}"/>
    <cellStyle name="Currency 121 3 4 2 3 2" xfId="40419" xr:uid="{00000000-0005-0000-0000-0000941B0000}"/>
    <cellStyle name="Currency 121 3 4 2 4" xfId="23513" xr:uid="{00000000-0005-0000-0000-0000951B0000}"/>
    <cellStyle name="Currency 121 3 4 2 4 2" xfId="46039" xr:uid="{00000000-0005-0000-0000-0000961B0000}"/>
    <cellStyle name="Currency 121 3 4 2 5" xfId="29179" xr:uid="{00000000-0005-0000-0000-0000971B0000}"/>
    <cellStyle name="Currency 121 3 4 3" xfId="8510" xr:uid="{00000000-0005-0000-0000-0000981B0000}"/>
    <cellStyle name="Currency 121 3 4 3 2" xfId="14126" xr:uid="{00000000-0005-0000-0000-0000991B0000}"/>
    <cellStyle name="Currency 121 3 4 3 2 2" xfId="36667" xr:uid="{00000000-0005-0000-0000-00009A1B0000}"/>
    <cellStyle name="Currency 121 3 4 3 3" xfId="19756" xr:uid="{00000000-0005-0000-0000-00009B1B0000}"/>
    <cellStyle name="Currency 121 3 4 3 3 2" xfId="42291" xr:uid="{00000000-0005-0000-0000-00009C1B0000}"/>
    <cellStyle name="Currency 121 3 4 3 4" xfId="25385" xr:uid="{00000000-0005-0000-0000-00009D1B0000}"/>
    <cellStyle name="Currency 121 3 4 3 4 2" xfId="47911" xr:uid="{00000000-0005-0000-0000-00009E1B0000}"/>
    <cellStyle name="Currency 121 3 4 3 5" xfId="31051" xr:uid="{00000000-0005-0000-0000-00009F1B0000}"/>
    <cellStyle name="Currency 121 3 4 4" xfId="10382" xr:uid="{00000000-0005-0000-0000-0000A01B0000}"/>
    <cellStyle name="Currency 121 3 4 4 2" xfId="32923" xr:uid="{00000000-0005-0000-0000-0000A11B0000}"/>
    <cellStyle name="Currency 121 3 4 5" xfId="16012" xr:uid="{00000000-0005-0000-0000-0000A21B0000}"/>
    <cellStyle name="Currency 121 3 4 5 2" xfId="38547" xr:uid="{00000000-0005-0000-0000-0000A31B0000}"/>
    <cellStyle name="Currency 121 3 4 6" xfId="21641" xr:uid="{00000000-0005-0000-0000-0000A41B0000}"/>
    <cellStyle name="Currency 121 3 4 6 2" xfId="44167" xr:uid="{00000000-0005-0000-0000-0000A51B0000}"/>
    <cellStyle name="Currency 121 3 4 7" xfId="27307" xr:uid="{00000000-0005-0000-0000-0000A61B0000}"/>
    <cellStyle name="Currency 121 3 4 8" xfId="50735" xr:uid="{00000000-0005-0000-0000-0000A71B0000}"/>
    <cellStyle name="Currency 121 3 5" xfId="5702" xr:uid="{00000000-0005-0000-0000-0000A81B0000}"/>
    <cellStyle name="Currency 121 3 5 2" xfId="11318" xr:uid="{00000000-0005-0000-0000-0000A91B0000}"/>
    <cellStyle name="Currency 121 3 5 2 2" xfId="33859" xr:uid="{00000000-0005-0000-0000-0000AA1B0000}"/>
    <cellStyle name="Currency 121 3 5 3" xfId="16948" xr:uid="{00000000-0005-0000-0000-0000AB1B0000}"/>
    <cellStyle name="Currency 121 3 5 3 2" xfId="39483" xr:uid="{00000000-0005-0000-0000-0000AC1B0000}"/>
    <cellStyle name="Currency 121 3 5 4" xfId="22577" xr:uid="{00000000-0005-0000-0000-0000AD1B0000}"/>
    <cellStyle name="Currency 121 3 5 4 2" xfId="45103" xr:uid="{00000000-0005-0000-0000-0000AE1B0000}"/>
    <cellStyle name="Currency 121 3 5 5" xfId="28243" xr:uid="{00000000-0005-0000-0000-0000AF1B0000}"/>
    <cellStyle name="Currency 121 3 6" xfId="7574" xr:uid="{00000000-0005-0000-0000-0000B01B0000}"/>
    <cellStyle name="Currency 121 3 6 2" xfId="13190" xr:uid="{00000000-0005-0000-0000-0000B11B0000}"/>
    <cellStyle name="Currency 121 3 6 2 2" xfId="35731" xr:uid="{00000000-0005-0000-0000-0000B21B0000}"/>
    <cellStyle name="Currency 121 3 6 3" xfId="18820" xr:uid="{00000000-0005-0000-0000-0000B31B0000}"/>
    <cellStyle name="Currency 121 3 6 3 2" xfId="41355" xr:uid="{00000000-0005-0000-0000-0000B41B0000}"/>
    <cellStyle name="Currency 121 3 6 4" xfId="24449" xr:uid="{00000000-0005-0000-0000-0000B51B0000}"/>
    <cellStyle name="Currency 121 3 6 4 2" xfId="46975" xr:uid="{00000000-0005-0000-0000-0000B61B0000}"/>
    <cellStyle name="Currency 121 3 6 5" xfId="30115" xr:uid="{00000000-0005-0000-0000-0000B71B0000}"/>
    <cellStyle name="Currency 121 3 7" xfId="9446" xr:uid="{00000000-0005-0000-0000-0000B81B0000}"/>
    <cellStyle name="Currency 121 3 7 2" xfId="31987" xr:uid="{00000000-0005-0000-0000-0000B91B0000}"/>
    <cellStyle name="Currency 121 3 8" xfId="15076" xr:uid="{00000000-0005-0000-0000-0000BA1B0000}"/>
    <cellStyle name="Currency 121 3 8 2" xfId="37611" xr:uid="{00000000-0005-0000-0000-0000BB1B0000}"/>
    <cellStyle name="Currency 121 3 9" xfId="20705" xr:uid="{00000000-0005-0000-0000-0000BC1B0000}"/>
    <cellStyle name="Currency 121 3 9 2" xfId="43231" xr:uid="{00000000-0005-0000-0000-0000BD1B0000}"/>
    <cellStyle name="Currency 121 4" xfId="3752" xr:uid="{00000000-0005-0000-0000-0000BE1B0000}"/>
    <cellStyle name="Currency 121 4 10" xfId="26293" xr:uid="{00000000-0005-0000-0000-0000BF1B0000}"/>
    <cellStyle name="Currency 121 4 11" xfId="48784" xr:uid="{00000000-0005-0000-0000-0000C01B0000}"/>
    <cellStyle name="Currency 121 4 12" xfId="49721" xr:uid="{00000000-0005-0000-0000-0000C11B0000}"/>
    <cellStyle name="Currency 121 4 2" xfId="3986" xr:uid="{00000000-0005-0000-0000-0000C21B0000}"/>
    <cellStyle name="Currency 121 4 2 10" xfId="49018" xr:uid="{00000000-0005-0000-0000-0000C31B0000}"/>
    <cellStyle name="Currency 121 4 2 11" xfId="49955" xr:uid="{00000000-0005-0000-0000-0000C41B0000}"/>
    <cellStyle name="Currency 121 4 2 2" xfId="4454" xr:uid="{00000000-0005-0000-0000-0000C51B0000}"/>
    <cellStyle name="Currency 121 4 2 2 10" xfId="50423" xr:uid="{00000000-0005-0000-0000-0000C61B0000}"/>
    <cellStyle name="Currency 121 4 2 2 2" xfId="5390" xr:uid="{00000000-0005-0000-0000-0000C71B0000}"/>
    <cellStyle name="Currency 121 4 2 2 2 2" xfId="7262" xr:uid="{00000000-0005-0000-0000-0000C81B0000}"/>
    <cellStyle name="Currency 121 4 2 2 2 2 2" xfId="12878" xr:uid="{00000000-0005-0000-0000-0000C91B0000}"/>
    <cellStyle name="Currency 121 4 2 2 2 2 2 2" xfId="35419" xr:uid="{00000000-0005-0000-0000-0000CA1B0000}"/>
    <cellStyle name="Currency 121 4 2 2 2 2 3" xfId="18508" xr:uid="{00000000-0005-0000-0000-0000CB1B0000}"/>
    <cellStyle name="Currency 121 4 2 2 2 2 3 2" xfId="41043" xr:uid="{00000000-0005-0000-0000-0000CC1B0000}"/>
    <cellStyle name="Currency 121 4 2 2 2 2 4" xfId="24137" xr:uid="{00000000-0005-0000-0000-0000CD1B0000}"/>
    <cellStyle name="Currency 121 4 2 2 2 2 4 2" xfId="46663" xr:uid="{00000000-0005-0000-0000-0000CE1B0000}"/>
    <cellStyle name="Currency 121 4 2 2 2 2 5" xfId="29803" xr:uid="{00000000-0005-0000-0000-0000CF1B0000}"/>
    <cellStyle name="Currency 121 4 2 2 2 3" xfId="9134" xr:uid="{00000000-0005-0000-0000-0000D01B0000}"/>
    <cellStyle name="Currency 121 4 2 2 2 3 2" xfId="14750" xr:uid="{00000000-0005-0000-0000-0000D11B0000}"/>
    <cellStyle name="Currency 121 4 2 2 2 3 2 2" xfId="37291" xr:uid="{00000000-0005-0000-0000-0000D21B0000}"/>
    <cellStyle name="Currency 121 4 2 2 2 3 3" xfId="20380" xr:uid="{00000000-0005-0000-0000-0000D31B0000}"/>
    <cellStyle name="Currency 121 4 2 2 2 3 3 2" xfId="42915" xr:uid="{00000000-0005-0000-0000-0000D41B0000}"/>
    <cellStyle name="Currency 121 4 2 2 2 3 4" xfId="26009" xr:uid="{00000000-0005-0000-0000-0000D51B0000}"/>
    <cellStyle name="Currency 121 4 2 2 2 3 4 2" xfId="48535" xr:uid="{00000000-0005-0000-0000-0000D61B0000}"/>
    <cellStyle name="Currency 121 4 2 2 2 3 5" xfId="31675" xr:uid="{00000000-0005-0000-0000-0000D71B0000}"/>
    <cellStyle name="Currency 121 4 2 2 2 4" xfId="11006" xr:uid="{00000000-0005-0000-0000-0000D81B0000}"/>
    <cellStyle name="Currency 121 4 2 2 2 4 2" xfId="33547" xr:uid="{00000000-0005-0000-0000-0000D91B0000}"/>
    <cellStyle name="Currency 121 4 2 2 2 5" xfId="16636" xr:uid="{00000000-0005-0000-0000-0000DA1B0000}"/>
    <cellStyle name="Currency 121 4 2 2 2 5 2" xfId="39171" xr:uid="{00000000-0005-0000-0000-0000DB1B0000}"/>
    <cellStyle name="Currency 121 4 2 2 2 6" xfId="22265" xr:uid="{00000000-0005-0000-0000-0000DC1B0000}"/>
    <cellStyle name="Currency 121 4 2 2 2 6 2" xfId="44791" xr:uid="{00000000-0005-0000-0000-0000DD1B0000}"/>
    <cellStyle name="Currency 121 4 2 2 2 7" xfId="27931" xr:uid="{00000000-0005-0000-0000-0000DE1B0000}"/>
    <cellStyle name="Currency 121 4 2 2 2 8" xfId="51359" xr:uid="{00000000-0005-0000-0000-0000DF1B0000}"/>
    <cellStyle name="Currency 121 4 2 2 3" xfId="6326" xr:uid="{00000000-0005-0000-0000-0000E01B0000}"/>
    <cellStyle name="Currency 121 4 2 2 3 2" xfId="11942" xr:uid="{00000000-0005-0000-0000-0000E11B0000}"/>
    <cellStyle name="Currency 121 4 2 2 3 2 2" xfId="34483" xr:uid="{00000000-0005-0000-0000-0000E21B0000}"/>
    <cellStyle name="Currency 121 4 2 2 3 3" xfId="17572" xr:uid="{00000000-0005-0000-0000-0000E31B0000}"/>
    <cellStyle name="Currency 121 4 2 2 3 3 2" xfId="40107" xr:uid="{00000000-0005-0000-0000-0000E41B0000}"/>
    <cellStyle name="Currency 121 4 2 2 3 4" xfId="23201" xr:uid="{00000000-0005-0000-0000-0000E51B0000}"/>
    <cellStyle name="Currency 121 4 2 2 3 4 2" xfId="45727" xr:uid="{00000000-0005-0000-0000-0000E61B0000}"/>
    <cellStyle name="Currency 121 4 2 2 3 5" xfId="28867" xr:uid="{00000000-0005-0000-0000-0000E71B0000}"/>
    <cellStyle name="Currency 121 4 2 2 4" xfId="8198" xr:uid="{00000000-0005-0000-0000-0000E81B0000}"/>
    <cellStyle name="Currency 121 4 2 2 4 2" xfId="13814" xr:uid="{00000000-0005-0000-0000-0000E91B0000}"/>
    <cellStyle name="Currency 121 4 2 2 4 2 2" xfId="36355" xr:uid="{00000000-0005-0000-0000-0000EA1B0000}"/>
    <cellStyle name="Currency 121 4 2 2 4 3" xfId="19444" xr:uid="{00000000-0005-0000-0000-0000EB1B0000}"/>
    <cellStyle name="Currency 121 4 2 2 4 3 2" xfId="41979" xr:uid="{00000000-0005-0000-0000-0000EC1B0000}"/>
    <cellStyle name="Currency 121 4 2 2 4 4" xfId="25073" xr:uid="{00000000-0005-0000-0000-0000ED1B0000}"/>
    <cellStyle name="Currency 121 4 2 2 4 4 2" xfId="47599" xr:uid="{00000000-0005-0000-0000-0000EE1B0000}"/>
    <cellStyle name="Currency 121 4 2 2 4 5" xfId="30739" xr:uid="{00000000-0005-0000-0000-0000EF1B0000}"/>
    <cellStyle name="Currency 121 4 2 2 5" xfId="10070" xr:uid="{00000000-0005-0000-0000-0000F01B0000}"/>
    <cellStyle name="Currency 121 4 2 2 5 2" xfId="32611" xr:uid="{00000000-0005-0000-0000-0000F11B0000}"/>
    <cellStyle name="Currency 121 4 2 2 6" xfId="15700" xr:uid="{00000000-0005-0000-0000-0000F21B0000}"/>
    <cellStyle name="Currency 121 4 2 2 6 2" xfId="38235" xr:uid="{00000000-0005-0000-0000-0000F31B0000}"/>
    <cellStyle name="Currency 121 4 2 2 7" xfId="21329" xr:uid="{00000000-0005-0000-0000-0000F41B0000}"/>
    <cellStyle name="Currency 121 4 2 2 7 2" xfId="43855" xr:uid="{00000000-0005-0000-0000-0000F51B0000}"/>
    <cellStyle name="Currency 121 4 2 2 8" xfId="26995" xr:uid="{00000000-0005-0000-0000-0000F61B0000}"/>
    <cellStyle name="Currency 121 4 2 2 9" xfId="49486" xr:uid="{00000000-0005-0000-0000-0000F71B0000}"/>
    <cellStyle name="Currency 121 4 2 3" xfId="4922" xr:uid="{00000000-0005-0000-0000-0000F81B0000}"/>
    <cellStyle name="Currency 121 4 2 3 2" xfId="6794" xr:uid="{00000000-0005-0000-0000-0000F91B0000}"/>
    <cellStyle name="Currency 121 4 2 3 2 2" xfId="12410" xr:uid="{00000000-0005-0000-0000-0000FA1B0000}"/>
    <cellStyle name="Currency 121 4 2 3 2 2 2" xfId="34951" xr:uid="{00000000-0005-0000-0000-0000FB1B0000}"/>
    <cellStyle name="Currency 121 4 2 3 2 3" xfId="18040" xr:uid="{00000000-0005-0000-0000-0000FC1B0000}"/>
    <cellStyle name="Currency 121 4 2 3 2 3 2" xfId="40575" xr:uid="{00000000-0005-0000-0000-0000FD1B0000}"/>
    <cellStyle name="Currency 121 4 2 3 2 4" xfId="23669" xr:uid="{00000000-0005-0000-0000-0000FE1B0000}"/>
    <cellStyle name="Currency 121 4 2 3 2 4 2" xfId="46195" xr:uid="{00000000-0005-0000-0000-0000FF1B0000}"/>
    <cellStyle name="Currency 121 4 2 3 2 5" xfId="29335" xr:uid="{00000000-0005-0000-0000-0000001C0000}"/>
    <cellStyle name="Currency 121 4 2 3 3" xfId="8666" xr:uid="{00000000-0005-0000-0000-0000011C0000}"/>
    <cellStyle name="Currency 121 4 2 3 3 2" xfId="14282" xr:uid="{00000000-0005-0000-0000-0000021C0000}"/>
    <cellStyle name="Currency 121 4 2 3 3 2 2" xfId="36823" xr:uid="{00000000-0005-0000-0000-0000031C0000}"/>
    <cellStyle name="Currency 121 4 2 3 3 3" xfId="19912" xr:uid="{00000000-0005-0000-0000-0000041C0000}"/>
    <cellStyle name="Currency 121 4 2 3 3 3 2" xfId="42447" xr:uid="{00000000-0005-0000-0000-0000051C0000}"/>
    <cellStyle name="Currency 121 4 2 3 3 4" xfId="25541" xr:uid="{00000000-0005-0000-0000-0000061C0000}"/>
    <cellStyle name="Currency 121 4 2 3 3 4 2" xfId="48067" xr:uid="{00000000-0005-0000-0000-0000071C0000}"/>
    <cellStyle name="Currency 121 4 2 3 3 5" xfId="31207" xr:uid="{00000000-0005-0000-0000-0000081C0000}"/>
    <cellStyle name="Currency 121 4 2 3 4" xfId="10538" xr:uid="{00000000-0005-0000-0000-0000091C0000}"/>
    <cellStyle name="Currency 121 4 2 3 4 2" xfId="33079" xr:uid="{00000000-0005-0000-0000-00000A1C0000}"/>
    <cellStyle name="Currency 121 4 2 3 5" xfId="16168" xr:uid="{00000000-0005-0000-0000-00000B1C0000}"/>
    <cellStyle name="Currency 121 4 2 3 5 2" xfId="38703" xr:uid="{00000000-0005-0000-0000-00000C1C0000}"/>
    <cellStyle name="Currency 121 4 2 3 6" xfId="21797" xr:uid="{00000000-0005-0000-0000-00000D1C0000}"/>
    <cellStyle name="Currency 121 4 2 3 6 2" xfId="44323" xr:uid="{00000000-0005-0000-0000-00000E1C0000}"/>
    <cellStyle name="Currency 121 4 2 3 7" xfId="27463" xr:uid="{00000000-0005-0000-0000-00000F1C0000}"/>
    <cellStyle name="Currency 121 4 2 3 8" xfId="50891" xr:uid="{00000000-0005-0000-0000-0000101C0000}"/>
    <cellStyle name="Currency 121 4 2 4" xfId="5858" xr:uid="{00000000-0005-0000-0000-0000111C0000}"/>
    <cellStyle name="Currency 121 4 2 4 2" xfId="11474" xr:uid="{00000000-0005-0000-0000-0000121C0000}"/>
    <cellStyle name="Currency 121 4 2 4 2 2" xfId="34015" xr:uid="{00000000-0005-0000-0000-0000131C0000}"/>
    <cellStyle name="Currency 121 4 2 4 3" xfId="17104" xr:uid="{00000000-0005-0000-0000-0000141C0000}"/>
    <cellStyle name="Currency 121 4 2 4 3 2" xfId="39639" xr:uid="{00000000-0005-0000-0000-0000151C0000}"/>
    <cellStyle name="Currency 121 4 2 4 4" xfId="22733" xr:uid="{00000000-0005-0000-0000-0000161C0000}"/>
    <cellStyle name="Currency 121 4 2 4 4 2" xfId="45259" xr:uid="{00000000-0005-0000-0000-0000171C0000}"/>
    <cellStyle name="Currency 121 4 2 4 5" xfId="28399" xr:uid="{00000000-0005-0000-0000-0000181C0000}"/>
    <cellStyle name="Currency 121 4 2 5" xfId="7730" xr:uid="{00000000-0005-0000-0000-0000191C0000}"/>
    <cellStyle name="Currency 121 4 2 5 2" xfId="13346" xr:uid="{00000000-0005-0000-0000-00001A1C0000}"/>
    <cellStyle name="Currency 121 4 2 5 2 2" xfId="35887" xr:uid="{00000000-0005-0000-0000-00001B1C0000}"/>
    <cellStyle name="Currency 121 4 2 5 3" xfId="18976" xr:uid="{00000000-0005-0000-0000-00001C1C0000}"/>
    <cellStyle name="Currency 121 4 2 5 3 2" xfId="41511" xr:uid="{00000000-0005-0000-0000-00001D1C0000}"/>
    <cellStyle name="Currency 121 4 2 5 4" xfId="24605" xr:uid="{00000000-0005-0000-0000-00001E1C0000}"/>
    <cellStyle name="Currency 121 4 2 5 4 2" xfId="47131" xr:uid="{00000000-0005-0000-0000-00001F1C0000}"/>
    <cellStyle name="Currency 121 4 2 5 5" xfId="30271" xr:uid="{00000000-0005-0000-0000-0000201C0000}"/>
    <cellStyle name="Currency 121 4 2 6" xfId="9602" xr:uid="{00000000-0005-0000-0000-0000211C0000}"/>
    <cellStyle name="Currency 121 4 2 6 2" xfId="32143" xr:uid="{00000000-0005-0000-0000-0000221C0000}"/>
    <cellStyle name="Currency 121 4 2 7" xfId="15232" xr:uid="{00000000-0005-0000-0000-0000231C0000}"/>
    <cellStyle name="Currency 121 4 2 7 2" xfId="37767" xr:uid="{00000000-0005-0000-0000-0000241C0000}"/>
    <cellStyle name="Currency 121 4 2 8" xfId="20861" xr:uid="{00000000-0005-0000-0000-0000251C0000}"/>
    <cellStyle name="Currency 121 4 2 8 2" xfId="43387" xr:uid="{00000000-0005-0000-0000-0000261C0000}"/>
    <cellStyle name="Currency 121 4 2 9" xfId="26527" xr:uid="{00000000-0005-0000-0000-0000271C0000}"/>
    <cellStyle name="Currency 121 4 3" xfId="4220" xr:uid="{00000000-0005-0000-0000-0000281C0000}"/>
    <cellStyle name="Currency 121 4 3 10" xfId="50189" xr:uid="{00000000-0005-0000-0000-0000291C0000}"/>
    <cellStyle name="Currency 121 4 3 2" xfId="5156" xr:uid="{00000000-0005-0000-0000-00002A1C0000}"/>
    <cellStyle name="Currency 121 4 3 2 2" xfId="7028" xr:uid="{00000000-0005-0000-0000-00002B1C0000}"/>
    <cellStyle name="Currency 121 4 3 2 2 2" xfId="12644" xr:uid="{00000000-0005-0000-0000-00002C1C0000}"/>
    <cellStyle name="Currency 121 4 3 2 2 2 2" xfId="35185" xr:uid="{00000000-0005-0000-0000-00002D1C0000}"/>
    <cellStyle name="Currency 121 4 3 2 2 3" xfId="18274" xr:uid="{00000000-0005-0000-0000-00002E1C0000}"/>
    <cellStyle name="Currency 121 4 3 2 2 3 2" xfId="40809" xr:uid="{00000000-0005-0000-0000-00002F1C0000}"/>
    <cellStyle name="Currency 121 4 3 2 2 4" xfId="23903" xr:uid="{00000000-0005-0000-0000-0000301C0000}"/>
    <cellStyle name="Currency 121 4 3 2 2 4 2" xfId="46429" xr:uid="{00000000-0005-0000-0000-0000311C0000}"/>
    <cellStyle name="Currency 121 4 3 2 2 5" xfId="29569" xr:uid="{00000000-0005-0000-0000-0000321C0000}"/>
    <cellStyle name="Currency 121 4 3 2 3" xfId="8900" xr:uid="{00000000-0005-0000-0000-0000331C0000}"/>
    <cellStyle name="Currency 121 4 3 2 3 2" xfId="14516" xr:uid="{00000000-0005-0000-0000-0000341C0000}"/>
    <cellStyle name="Currency 121 4 3 2 3 2 2" xfId="37057" xr:uid="{00000000-0005-0000-0000-0000351C0000}"/>
    <cellStyle name="Currency 121 4 3 2 3 3" xfId="20146" xr:uid="{00000000-0005-0000-0000-0000361C0000}"/>
    <cellStyle name="Currency 121 4 3 2 3 3 2" xfId="42681" xr:uid="{00000000-0005-0000-0000-0000371C0000}"/>
    <cellStyle name="Currency 121 4 3 2 3 4" xfId="25775" xr:uid="{00000000-0005-0000-0000-0000381C0000}"/>
    <cellStyle name="Currency 121 4 3 2 3 4 2" xfId="48301" xr:uid="{00000000-0005-0000-0000-0000391C0000}"/>
    <cellStyle name="Currency 121 4 3 2 3 5" xfId="31441" xr:uid="{00000000-0005-0000-0000-00003A1C0000}"/>
    <cellStyle name="Currency 121 4 3 2 4" xfId="10772" xr:uid="{00000000-0005-0000-0000-00003B1C0000}"/>
    <cellStyle name="Currency 121 4 3 2 4 2" xfId="33313" xr:uid="{00000000-0005-0000-0000-00003C1C0000}"/>
    <cellStyle name="Currency 121 4 3 2 5" xfId="16402" xr:uid="{00000000-0005-0000-0000-00003D1C0000}"/>
    <cellStyle name="Currency 121 4 3 2 5 2" xfId="38937" xr:uid="{00000000-0005-0000-0000-00003E1C0000}"/>
    <cellStyle name="Currency 121 4 3 2 6" xfId="22031" xr:uid="{00000000-0005-0000-0000-00003F1C0000}"/>
    <cellStyle name="Currency 121 4 3 2 6 2" xfId="44557" xr:uid="{00000000-0005-0000-0000-0000401C0000}"/>
    <cellStyle name="Currency 121 4 3 2 7" xfId="27697" xr:uid="{00000000-0005-0000-0000-0000411C0000}"/>
    <cellStyle name="Currency 121 4 3 2 8" xfId="51125" xr:uid="{00000000-0005-0000-0000-0000421C0000}"/>
    <cellStyle name="Currency 121 4 3 3" xfId="6092" xr:uid="{00000000-0005-0000-0000-0000431C0000}"/>
    <cellStyle name="Currency 121 4 3 3 2" xfId="11708" xr:uid="{00000000-0005-0000-0000-0000441C0000}"/>
    <cellStyle name="Currency 121 4 3 3 2 2" xfId="34249" xr:uid="{00000000-0005-0000-0000-0000451C0000}"/>
    <cellStyle name="Currency 121 4 3 3 3" xfId="17338" xr:uid="{00000000-0005-0000-0000-0000461C0000}"/>
    <cellStyle name="Currency 121 4 3 3 3 2" xfId="39873" xr:uid="{00000000-0005-0000-0000-0000471C0000}"/>
    <cellStyle name="Currency 121 4 3 3 4" xfId="22967" xr:uid="{00000000-0005-0000-0000-0000481C0000}"/>
    <cellStyle name="Currency 121 4 3 3 4 2" xfId="45493" xr:uid="{00000000-0005-0000-0000-0000491C0000}"/>
    <cellStyle name="Currency 121 4 3 3 5" xfId="28633" xr:uid="{00000000-0005-0000-0000-00004A1C0000}"/>
    <cellStyle name="Currency 121 4 3 4" xfId="7964" xr:uid="{00000000-0005-0000-0000-00004B1C0000}"/>
    <cellStyle name="Currency 121 4 3 4 2" xfId="13580" xr:uid="{00000000-0005-0000-0000-00004C1C0000}"/>
    <cellStyle name="Currency 121 4 3 4 2 2" xfId="36121" xr:uid="{00000000-0005-0000-0000-00004D1C0000}"/>
    <cellStyle name="Currency 121 4 3 4 3" xfId="19210" xr:uid="{00000000-0005-0000-0000-00004E1C0000}"/>
    <cellStyle name="Currency 121 4 3 4 3 2" xfId="41745" xr:uid="{00000000-0005-0000-0000-00004F1C0000}"/>
    <cellStyle name="Currency 121 4 3 4 4" xfId="24839" xr:uid="{00000000-0005-0000-0000-0000501C0000}"/>
    <cellStyle name="Currency 121 4 3 4 4 2" xfId="47365" xr:uid="{00000000-0005-0000-0000-0000511C0000}"/>
    <cellStyle name="Currency 121 4 3 4 5" xfId="30505" xr:uid="{00000000-0005-0000-0000-0000521C0000}"/>
    <cellStyle name="Currency 121 4 3 5" xfId="9836" xr:uid="{00000000-0005-0000-0000-0000531C0000}"/>
    <cellStyle name="Currency 121 4 3 5 2" xfId="32377" xr:uid="{00000000-0005-0000-0000-0000541C0000}"/>
    <cellStyle name="Currency 121 4 3 6" xfId="15466" xr:uid="{00000000-0005-0000-0000-0000551C0000}"/>
    <cellStyle name="Currency 121 4 3 6 2" xfId="38001" xr:uid="{00000000-0005-0000-0000-0000561C0000}"/>
    <cellStyle name="Currency 121 4 3 7" xfId="21095" xr:uid="{00000000-0005-0000-0000-0000571C0000}"/>
    <cellStyle name="Currency 121 4 3 7 2" xfId="43621" xr:uid="{00000000-0005-0000-0000-0000581C0000}"/>
    <cellStyle name="Currency 121 4 3 8" xfId="26761" xr:uid="{00000000-0005-0000-0000-0000591C0000}"/>
    <cellStyle name="Currency 121 4 3 9" xfId="49252" xr:uid="{00000000-0005-0000-0000-00005A1C0000}"/>
    <cellStyle name="Currency 121 4 4" xfId="4688" xr:uid="{00000000-0005-0000-0000-00005B1C0000}"/>
    <cellStyle name="Currency 121 4 4 2" xfId="6560" xr:uid="{00000000-0005-0000-0000-00005C1C0000}"/>
    <cellStyle name="Currency 121 4 4 2 2" xfId="12176" xr:uid="{00000000-0005-0000-0000-00005D1C0000}"/>
    <cellStyle name="Currency 121 4 4 2 2 2" xfId="34717" xr:uid="{00000000-0005-0000-0000-00005E1C0000}"/>
    <cellStyle name="Currency 121 4 4 2 3" xfId="17806" xr:uid="{00000000-0005-0000-0000-00005F1C0000}"/>
    <cellStyle name="Currency 121 4 4 2 3 2" xfId="40341" xr:uid="{00000000-0005-0000-0000-0000601C0000}"/>
    <cellStyle name="Currency 121 4 4 2 4" xfId="23435" xr:uid="{00000000-0005-0000-0000-0000611C0000}"/>
    <cellStyle name="Currency 121 4 4 2 4 2" xfId="45961" xr:uid="{00000000-0005-0000-0000-0000621C0000}"/>
    <cellStyle name="Currency 121 4 4 2 5" xfId="29101" xr:uid="{00000000-0005-0000-0000-0000631C0000}"/>
    <cellStyle name="Currency 121 4 4 3" xfId="8432" xr:uid="{00000000-0005-0000-0000-0000641C0000}"/>
    <cellStyle name="Currency 121 4 4 3 2" xfId="14048" xr:uid="{00000000-0005-0000-0000-0000651C0000}"/>
    <cellStyle name="Currency 121 4 4 3 2 2" xfId="36589" xr:uid="{00000000-0005-0000-0000-0000661C0000}"/>
    <cellStyle name="Currency 121 4 4 3 3" xfId="19678" xr:uid="{00000000-0005-0000-0000-0000671C0000}"/>
    <cellStyle name="Currency 121 4 4 3 3 2" xfId="42213" xr:uid="{00000000-0005-0000-0000-0000681C0000}"/>
    <cellStyle name="Currency 121 4 4 3 4" xfId="25307" xr:uid="{00000000-0005-0000-0000-0000691C0000}"/>
    <cellStyle name="Currency 121 4 4 3 4 2" xfId="47833" xr:uid="{00000000-0005-0000-0000-00006A1C0000}"/>
    <cellStyle name="Currency 121 4 4 3 5" xfId="30973" xr:uid="{00000000-0005-0000-0000-00006B1C0000}"/>
    <cellStyle name="Currency 121 4 4 4" xfId="10304" xr:uid="{00000000-0005-0000-0000-00006C1C0000}"/>
    <cellStyle name="Currency 121 4 4 4 2" xfId="32845" xr:uid="{00000000-0005-0000-0000-00006D1C0000}"/>
    <cellStyle name="Currency 121 4 4 5" xfId="15934" xr:uid="{00000000-0005-0000-0000-00006E1C0000}"/>
    <cellStyle name="Currency 121 4 4 5 2" xfId="38469" xr:uid="{00000000-0005-0000-0000-00006F1C0000}"/>
    <cellStyle name="Currency 121 4 4 6" xfId="21563" xr:uid="{00000000-0005-0000-0000-0000701C0000}"/>
    <cellStyle name="Currency 121 4 4 6 2" xfId="44089" xr:uid="{00000000-0005-0000-0000-0000711C0000}"/>
    <cellStyle name="Currency 121 4 4 7" xfId="27229" xr:uid="{00000000-0005-0000-0000-0000721C0000}"/>
    <cellStyle name="Currency 121 4 4 8" xfId="50657" xr:uid="{00000000-0005-0000-0000-0000731C0000}"/>
    <cellStyle name="Currency 121 4 5" xfId="5624" xr:uid="{00000000-0005-0000-0000-0000741C0000}"/>
    <cellStyle name="Currency 121 4 5 2" xfId="11240" xr:uid="{00000000-0005-0000-0000-0000751C0000}"/>
    <cellStyle name="Currency 121 4 5 2 2" xfId="33781" xr:uid="{00000000-0005-0000-0000-0000761C0000}"/>
    <cellStyle name="Currency 121 4 5 3" xfId="16870" xr:uid="{00000000-0005-0000-0000-0000771C0000}"/>
    <cellStyle name="Currency 121 4 5 3 2" xfId="39405" xr:uid="{00000000-0005-0000-0000-0000781C0000}"/>
    <cellStyle name="Currency 121 4 5 4" xfId="22499" xr:uid="{00000000-0005-0000-0000-0000791C0000}"/>
    <cellStyle name="Currency 121 4 5 4 2" xfId="45025" xr:uid="{00000000-0005-0000-0000-00007A1C0000}"/>
    <cellStyle name="Currency 121 4 5 5" xfId="28165" xr:uid="{00000000-0005-0000-0000-00007B1C0000}"/>
    <cellStyle name="Currency 121 4 6" xfId="7496" xr:uid="{00000000-0005-0000-0000-00007C1C0000}"/>
    <cellStyle name="Currency 121 4 6 2" xfId="13112" xr:uid="{00000000-0005-0000-0000-00007D1C0000}"/>
    <cellStyle name="Currency 121 4 6 2 2" xfId="35653" xr:uid="{00000000-0005-0000-0000-00007E1C0000}"/>
    <cellStyle name="Currency 121 4 6 3" xfId="18742" xr:uid="{00000000-0005-0000-0000-00007F1C0000}"/>
    <cellStyle name="Currency 121 4 6 3 2" xfId="41277" xr:uid="{00000000-0005-0000-0000-0000801C0000}"/>
    <cellStyle name="Currency 121 4 6 4" xfId="24371" xr:uid="{00000000-0005-0000-0000-0000811C0000}"/>
    <cellStyle name="Currency 121 4 6 4 2" xfId="46897" xr:uid="{00000000-0005-0000-0000-0000821C0000}"/>
    <cellStyle name="Currency 121 4 6 5" xfId="30037" xr:uid="{00000000-0005-0000-0000-0000831C0000}"/>
    <cellStyle name="Currency 121 4 7" xfId="9368" xr:uid="{00000000-0005-0000-0000-0000841C0000}"/>
    <cellStyle name="Currency 121 4 7 2" xfId="31909" xr:uid="{00000000-0005-0000-0000-0000851C0000}"/>
    <cellStyle name="Currency 121 4 8" xfId="14998" xr:uid="{00000000-0005-0000-0000-0000861C0000}"/>
    <cellStyle name="Currency 121 4 8 2" xfId="37533" xr:uid="{00000000-0005-0000-0000-0000871C0000}"/>
    <cellStyle name="Currency 121 4 9" xfId="20627" xr:uid="{00000000-0005-0000-0000-0000881C0000}"/>
    <cellStyle name="Currency 121 4 9 2" xfId="43153" xr:uid="{00000000-0005-0000-0000-0000891C0000}"/>
    <cellStyle name="Currency 121 5" xfId="3908" xr:uid="{00000000-0005-0000-0000-00008A1C0000}"/>
    <cellStyle name="Currency 121 5 10" xfId="48940" xr:uid="{00000000-0005-0000-0000-00008B1C0000}"/>
    <cellStyle name="Currency 121 5 11" xfId="49877" xr:uid="{00000000-0005-0000-0000-00008C1C0000}"/>
    <cellStyle name="Currency 121 5 2" xfId="4376" xr:uid="{00000000-0005-0000-0000-00008D1C0000}"/>
    <cellStyle name="Currency 121 5 2 10" xfId="50345" xr:uid="{00000000-0005-0000-0000-00008E1C0000}"/>
    <cellStyle name="Currency 121 5 2 2" xfId="5312" xr:uid="{00000000-0005-0000-0000-00008F1C0000}"/>
    <cellStyle name="Currency 121 5 2 2 2" xfId="7184" xr:uid="{00000000-0005-0000-0000-0000901C0000}"/>
    <cellStyle name="Currency 121 5 2 2 2 2" xfId="12800" xr:uid="{00000000-0005-0000-0000-0000911C0000}"/>
    <cellStyle name="Currency 121 5 2 2 2 2 2" xfId="35341" xr:uid="{00000000-0005-0000-0000-0000921C0000}"/>
    <cellStyle name="Currency 121 5 2 2 2 3" xfId="18430" xr:uid="{00000000-0005-0000-0000-0000931C0000}"/>
    <cellStyle name="Currency 121 5 2 2 2 3 2" xfId="40965" xr:uid="{00000000-0005-0000-0000-0000941C0000}"/>
    <cellStyle name="Currency 121 5 2 2 2 4" xfId="24059" xr:uid="{00000000-0005-0000-0000-0000951C0000}"/>
    <cellStyle name="Currency 121 5 2 2 2 4 2" xfId="46585" xr:uid="{00000000-0005-0000-0000-0000961C0000}"/>
    <cellStyle name="Currency 121 5 2 2 2 5" xfId="29725" xr:uid="{00000000-0005-0000-0000-0000971C0000}"/>
    <cellStyle name="Currency 121 5 2 2 3" xfId="9056" xr:uid="{00000000-0005-0000-0000-0000981C0000}"/>
    <cellStyle name="Currency 121 5 2 2 3 2" xfId="14672" xr:uid="{00000000-0005-0000-0000-0000991C0000}"/>
    <cellStyle name="Currency 121 5 2 2 3 2 2" xfId="37213" xr:uid="{00000000-0005-0000-0000-00009A1C0000}"/>
    <cellStyle name="Currency 121 5 2 2 3 3" xfId="20302" xr:uid="{00000000-0005-0000-0000-00009B1C0000}"/>
    <cellStyle name="Currency 121 5 2 2 3 3 2" xfId="42837" xr:uid="{00000000-0005-0000-0000-00009C1C0000}"/>
    <cellStyle name="Currency 121 5 2 2 3 4" xfId="25931" xr:uid="{00000000-0005-0000-0000-00009D1C0000}"/>
    <cellStyle name="Currency 121 5 2 2 3 4 2" xfId="48457" xr:uid="{00000000-0005-0000-0000-00009E1C0000}"/>
    <cellStyle name="Currency 121 5 2 2 3 5" xfId="31597" xr:uid="{00000000-0005-0000-0000-00009F1C0000}"/>
    <cellStyle name="Currency 121 5 2 2 4" xfId="10928" xr:uid="{00000000-0005-0000-0000-0000A01C0000}"/>
    <cellStyle name="Currency 121 5 2 2 4 2" xfId="33469" xr:uid="{00000000-0005-0000-0000-0000A11C0000}"/>
    <cellStyle name="Currency 121 5 2 2 5" xfId="16558" xr:uid="{00000000-0005-0000-0000-0000A21C0000}"/>
    <cellStyle name="Currency 121 5 2 2 5 2" xfId="39093" xr:uid="{00000000-0005-0000-0000-0000A31C0000}"/>
    <cellStyle name="Currency 121 5 2 2 6" xfId="22187" xr:uid="{00000000-0005-0000-0000-0000A41C0000}"/>
    <cellStyle name="Currency 121 5 2 2 6 2" xfId="44713" xr:uid="{00000000-0005-0000-0000-0000A51C0000}"/>
    <cellStyle name="Currency 121 5 2 2 7" xfId="27853" xr:uid="{00000000-0005-0000-0000-0000A61C0000}"/>
    <cellStyle name="Currency 121 5 2 2 8" xfId="51281" xr:uid="{00000000-0005-0000-0000-0000A71C0000}"/>
    <cellStyle name="Currency 121 5 2 3" xfId="6248" xr:uid="{00000000-0005-0000-0000-0000A81C0000}"/>
    <cellStyle name="Currency 121 5 2 3 2" xfId="11864" xr:uid="{00000000-0005-0000-0000-0000A91C0000}"/>
    <cellStyle name="Currency 121 5 2 3 2 2" xfId="34405" xr:uid="{00000000-0005-0000-0000-0000AA1C0000}"/>
    <cellStyle name="Currency 121 5 2 3 3" xfId="17494" xr:uid="{00000000-0005-0000-0000-0000AB1C0000}"/>
    <cellStyle name="Currency 121 5 2 3 3 2" xfId="40029" xr:uid="{00000000-0005-0000-0000-0000AC1C0000}"/>
    <cellStyle name="Currency 121 5 2 3 4" xfId="23123" xr:uid="{00000000-0005-0000-0000-0000AD1C0000}"/>
    <cellStyle name="Currency 121 5 2 3 4 2" xfId="45649" xr:uid="{00000000-0005-0000-0000-0000AE1C0000}"/>
    <cellStyle name="Currency 121 5 2 3 5" xfId="28789" xr:uid="{00000000-0005-0000-0000-0000AF1C0000}"/>
    <cellStyle name="Currency 121 5 2 4" xfId="8120" xr:uid="{00000000-0005-0000-0000-0000B01C0000}"/>
    <cellStyle name="Currency 121 5 2 4 2" xfId="13736" xr:uid="{00000000-0005-0000-0000-0000B11C0000}"/>
    <cellStyle name="Currency 121 5 2 4 2 2" xfId="36277" xr:uid="{00000000-0005-0000-0000-0000B21C0000}"/>
    <cellStyle name="Currency 121 5 2 4 3" xfId="19366" xr:uid="{00000000-0005-0000-0000-0000B31C0000}"/>
    <cellStyle name="Currency 121 5 2 4 3 2" xfId="41901" xr:uid="{00000000-0005-0000-0000-0000B41C0000}"/>
    <cellStyle name="Currency 121 5 2 4 4" xfId="24995" xr:uid="{00000000-0005-0000-0000-0000B51C0000}"/>
    <cellStyle name="Currency 121 5 2 4 4 2" xfId="47521" xr:uid="{00000000-0005-0000-0000-0000B61C0000}"/>
    <cellStyle name="Currency 121 5 2 4 5" xfId="30661" xr:uid="{00000000-0005-0000-0000-0000B71C0000}"/>
    <cellStyle name="Currency 121 5 2 5" xfId="9992" xr:uid="{00000000-0005-0000-0000-0000B81C0000}"/>
    <cellStyle name="Currency 121 5 2 5 2" xfId="32533" xr:uid="{00000000-0005-0000-0000-0000B91C0000}"/>
    <cellStyle name="Currency 121 5 2 6" xfId="15622" xr:uid="{00000000-0005-0000-0000-0000BA1C0000}"/>
    <cellStyle name="Currency 121 5 2 6 2" xfId="38157" xr:uid="{00000000-0005-0000-0000-0000BB1C0000}"/>
    <cellStyle name="Currency 121 5 2 7" xfId="21251" xr:uid="{00000000-0005-0000-0000-0000BC1C0000}"/>
    <cellStyle name="Currency 121 5 2 7 2" xfId="43777" xr:uid="{00000000-0005-0000-0000-0000BD1C0000}"/>
    <cellStyle name="Currency 121 5 2 8" xfId="26917" xr:uid="{00000000-0005-0000-0000-0000BE1C0000}"/>
    <cellStyle name="Currency 121 5 2 9" xfId="49408" xr:uid="{00000000-0005-0000-0000-0000BF1C0000}"/>
    <cellStyle name="Currency 121 5 3" xfId="4844" xr:uid="{00000000-0005-0000-0000-0000C01C0000}"/>
    <cellStyle name="Currency 121 5 3 2" xfId="6716" xr:uid="{00000000-0005-0000-0000-0000C11C0000}"/>
    <cellStyle name="Currency 121 5 3 2 2" xfId="12332" xr:uid="{00000000-0005-0000-0000-0000C21C0000}"/>
    <cellStyle name="Currency 121 5 3 2 2 2" xfId="34873" xr:uid="{00000000-0005-0000-0000-0000C31C0000}"/>
    <cellStyle name="Currency 121 5 3 2 3" xfId="17962" xr:uid="{00000000-0005-0000-0000-0000C41C0000}"/>
    <cellStyle name="Currency 121 5 3 2 3 2" xfId="40497" xr:uid="{00000000-0005-0000-0000-0000C51C0000}"/>
    <cellStyle name="Currency 121 5 3 2 4" xfId="23591" xr:uid="{00000000-0005-0000-0000-0000C61C0000}"/>
    <cellStyle name="Currency 121 5 3 2 4 2" xfId="46117" xr:uid="{00000000-0005-0000-0000-0000C71C0000}"/>
    <cellStyle name="Currency 121 5 3 2 5" xfId="29257" xr:uid="{00000000-0005-0000-0000-0000C81C0000}"/>
    <cellStyle name="Currency 121 5 3 3" xfId="8588" xr:uid="{00000000-0005-0000-0000-0000C91C0000}"/>
    <cellStyle name="Currency 121 5 3 3 2" xfId="14204" xr:uid="{00000000-0005-0000-0000-0000CA1C0000}"/>
    <cellStyle name="Currency 121 5 3 3 2 2" xfId="36745" xr:uid="{00000000-0005-0000-0000-0000CB1C0000}"/>
    <cellStyle name="Currency 121 5 3 3 3" xfId="19834" xr:uid="{00000000-0005-0000-0000-0000CC1C0000}"/>
    <cellStyle name="Currency 121 5 3 3 3 2" xfId="42369" xr:uid="{00000000-0005-0000-0000-0000CD1C0000}"/>
    <cellStyle name="Currency 121 5 3 3 4" xfId="25463" xr:uid="{00000000-0005-0000-0000-0000CE1C0000}"/>
    <cellStyle name="Currency 121 5 3 3 4 2" xfId="47989" xr:uid="{00000000-0005-0000-0000-0000CF1C0000}"/>
    <cellStyle name="Currency 121 5 3 3 5" xfId="31129" xr:uid="{00000000-0005-0000-0000-0000D01C0000}"/>
    <cellStyle name="Currency 121 5 3 4" xfId="10460" xr:uid="{00000000-0005-0000-0000-0000D11C0000}"/>
    <cellStyle name="Currency 121 5 3 4 2" xfId="33001" xr:uid="{00000000-0005-0000-0000-0000D21C0000}"/>
    <cellStyle name="Currency 121 5 3 5" xfId="16090" xr:uid="{00000000-0005-0000-0000-0000D31C0000}"/>
    <cellStyle name="Currency 121 5 3 5 2" xfId="38625" xr:uid="{00000000-0005-0000-0000-0000D41C0000}"/>
    <cellStyle name="Currency 121 5 3 6" xfId="21719" xr:uid="{00000000-0005-0000-0000-0000D51C0000}"/>
    <cellStyle name="Currency 121 5 3 6 2" xfId="44245" xr:uid="{00000000-0005-0000-0000-0000D61C0000}"/>
    <cellStyle name="Currency 121 5 3 7" xfId="27385" xr:uid="{00000000-0005-0000-0000-0000D71C0000}"/>
    <cellStyle name="Currency 121 5 3 8" xfId="50813" xr:uid="{00000000-0005-0000-0000-0000D81C0000}"/>
    <cellStyle name="Currency 121 5 4" xfId="5780" xr:uid="{00000000-0005-0000-0000-0000D91C0000}"/>
    <cellStyle name="Currency 121 5 4 2" xfId="11396" xr:uid="{00000000-0005-0000-0000-0000DA1C0000}"/>
    <cellStyle name="Currency 121 5 4 2 2" xfId="33937" xr:uid="{00000000-0005-0000-0000-0000DB1C0000}"/>
    <cellStyle name="Currency 121 5 4 3" xfId="17026" xr:uid="{00000000-0005-0000-0000-0000DC1C0000}"/>
    <cellStyle name="Currency 121 5 4 3 2" xfId="39561" xr:uid="{00000000-0005-0000-0000-0000DD1C0000}"/>
    <cellStyle name="Currency 121 5 4 4" xfId="22655" xr:uid="{00000000-0005-0000-0000-0000DE1C0000}"/>
    <cellStyle name="Currency 121 5 4 4 2" xfId="45181" xr:uid="{00000000-0005-0000-0000-0000DF1C0000}"/>
    <cellStyle name="Currency 121 5 4 5" xfId="28321" xr:uid="{00000000-0005-0000-0000-0000E01C0000}"/>
    <cellStyle name="Currency 121 5 5" xfId="7652" xr:uid="{00000000-0005-0000-0000-0000E11C0000}"/>
    <cellStyle name="Currency 121 5 5 2" xfId="13268" xr:uid="{00000000-0005-0000-0000-0000E21C0000}"/>
    <cellStyle name="Currency 121 5 5 2 2" xfId="35809" xr:uid="{00000000-0005-0000-0000-0000E31C0000}"/>
    <cellStyle name="Currency 121 5 5 3" xfId="18898" xr:uid="{00000000-0005-0000-0000-0000E41C0000}"/>
    <cellStyle name="Currency 121 5 5 3 2" xfId="41433" xr:uid="{00000000-0005-0000-0000-0000E51C0000}"/>
    <cellStyle name="Currency 121 5 5 4" xfId="24527" xr:uid="{00000000-0005-0000-0000-0000E61C0000}"/>
    <cellStyle name="Currency 121 5 5 4 2" xfId="47053" xr:uid="{00000000-0005-0000-0000-0000E71C0000}"/>
    <cellStyle name="Currency 121 5 5 5" xfId="30193" xr:uid="{00000000-0005-0000-0000-0000E81C0000}"/>
    <cellStyle name="Currency 121 5 6" xfId="9524" xr:uid="{00000000-0005-0000-0000-0000E91C0000}"/>
    <cellStyle name="Currency 121 5 6 2" xfId="32065" xr:uid="{00000000-0005-0000-0000-0000EA1C0000}"/>
    <cellStyle name="Currency 121 5 7" xfId="15154" xr:uid="{00000000-0005-0000-0000-0000EB1C0000}"/>
    <cellStyle name="Currency 121 5 7 2" xfId="37689" xr:uid="{00000000-0005-0000-0000-0000EC1C0000}"/>
    <cellStyle name="Currency 121 5 8" xfId="20783" xr:uid="{00000000-0005-0000-0000-0000ED1C0000}"/>
    <cellStyle name="Currency 121 5 8 2" xfId="43309" xr:uid="{00000000-0005-0000-0000-0000EE1C0000}"/>
    <cellStyle name="Currency 121 5 9" xfId="26449" xr:uid="{00000000-0005-0000-0000-0000EF1C0000}"/>
    <cellStyle name="Currency 121 6" xfId="4142" xr:uid="{00000000-0005-0000-0000-0000F01C0000}"/>
    <cellStyle name="Currency 121 6 10" xfId="50111" xr:uid="{00000000-0005-0000-0000-0000F11C0000}"/>
    <cellStyle name="Currency 121 6 2" xfId="5078" xr:uid="{00000000-0005-0000-0000-0000F21C0000}"/>
    <cellStyle name="Currency 121 6 2 2" xfId="6950" xr:uid="{00000000-0005-0000-0000-0000F31C0000}"/>
    <cellStyle name="Currency 121 6 2 2 2" xfId="12566" xr:uid="{00000000-0005-0000-0000-0000F41C0000}"/>
    <cellStyle name="Currency 121 6 2 2 2 2" xfId="35107" xr:uid="{00000000-0005-0000-0000-0000F51C0000}"/>
    <cellStyle name="Currency 121 6 2 2 3" xfId="18196" xr:uid="{00000000-0005-0000-0000-0000F61C0000}"/>
    <cellStyle name="Currency 121 6 2 2 3 2" xfId="40731" xr:uid="{00000000-0005-0000-0000-0000F71C0000}"/>
    <cellStyle name="Currency 121 6 2 2 4" xfId="23825" xr:uid="{00000000-0005-0000-0000-0000F81C0000}"/>
    <cellStyle name="Currency 121 6 2 2 4 2" xfId="46351" xr:uid="{00000000-0005-0000-0000-0000F91C0000}"/>
    <cellStyle name="Currency 121 6 2 2 5" xfId="29491" xr:uid="{00000000-0005-0000-0000-0000FA1C0000}"/>
    <cellStyle name="Currency 121 6 2 3" xfId="8822" xr:uid="{00000000-0005-0000-0000-0000FB1C0000}"/>
    <cellStyle name="Currency 121 6 2 3 2" xfId="14438" xr:uid="{00000000-0005-0000-0000-0000FC1C0000}"/>
    <cellStyle name="Currency 121 6 2 3 2 2" xfId="36979" xr:uid="{00000000-0005-0000-0000-0000FD1C0000}"/>
    <cellStyle name="Currency 121 6 2 3 3" xfId="20068" xr:uid="{00000000-0005-0000-0000-0000FE1C0000}"/>
    <cellStyle name="Currency 121 6 2 3 3 2" xfId="42603" xr:uid="{00000000-0005-0000-0000-0000FF1C0000}"/>
    <cellStyle name="Currency 121 6 2 3 4" xfId="25697" xr:uid="{00000000-0005-0000-0000-0000001D0000}"/>
    <cellStyle name="Currency 121 6 2 3 4 2" xfId="48223" xr:uid="{00000000-0005-0000-0000-0000011D0000}"/>
    <cellStyle name="Currency 121 6 2 3 5" xfId="31363" xr:uid="{00000000-0005-0000-0000-0000021D0000}"/>
    <cellStyle name="Currency 121 6 2 4" xfId="10694" xr:uid="{00000000-0005-0000-0000-0000031D0000}"/>
    <cellStyle name="Currency 121 6 2 4 2" xfId="33235" xr:uid="{00000000-0005-0000-0000-0000041D0000}"/>
    <cellStyle name="Currency 121 6 2 5" xfId="16324" xr:uid="{00000000-0005-0000-0000-0000051D0000}"/>
    <cellStyle name="Currency 121 6 2 5 2" xfId="38859" xr:uid="{00000000-0005-0000-0000-0000061D0000}"/>
    <cellStyle name="Currency 121 6 2 6" xfId="21953" xr:uid="{00000000-0005-0000-0000-0000071D0000}"/>
    <cellStyle name="Currency 121 6 2 6 2" xfId="44479" xr:uid="{00000000-0005-0000-0000-0000081D0000}"/>
    <cellStyle name="Currency 121 6 2 7" xfId="27619" xr:uid="{00000000-0005-0000-0000-0000091D0000}"/>
    <cellStyle name="Currency 121 6 2 8" xfId="51047" xr:uid="{00000000-0005-0000-0000-00000A1D0000}"/>
    <cellStyle name="Currency 121 6 3" xfId="6014" xr:uid="{00000000-0005-0000-0000-00000B1D0000}"/>
    <cellStyle name="Currency 121 6 3 2" xfId="11630" xr:uid="{00000000-0005-0000-0000-00000C1D0000}"/>
    <cellStyle name="Currency 121 6 3 2 2" xfId="34171" xr:uid="{00000000-0005-0000-0000-00000D1D0000}"/>
    <cellStyle name="Currency 121 6 3 3" xfId="17260" xr:uid="{00000000-0005-0000-0000-00000E1D0000}"/>
    <cellStyle name="Currency 121 6 3 3 2" xfId="39795" xr:uid="{00000000-0005-0000-0000-00000F1D0000}"/>
    <cellStyle name="Currency 121 6 3 4" xfId="22889" xr:uid="{00000000-0005-0000-0000-0000101D0000}"/>
    <cellStyle name="Currency 121 6 3 4 2" xfId="45415" xr:uid="{00000000-0005-0000-0000-0000111D0000}"/>
    <cellStyle name="Currency 121 6 3 5" xfId="28555" xr:uid="{00000000-0005-0000-0000-0000121D0000}"/>
    <cellStyle name="Currency 121 6 4" xfId="7886" xr:uid="{00000000-0005-0000-0000-0000131D0000}"/>
    <cellStyle name="Currency 121 6 4 2" xfId="13502" xr:uid="{00000000-0005-0000-0000-0000141D0000}"/>
    <cellStyle name="Currency 121 6 4 2 2" xfId="36043" xr:uid="{00000000-0005-0000-0000-0000151D0000}"/>
    <cellStyle name="Currency 121 6 4 3" xfId="19132" xr:uid="{00000000-0005-0000-0000-0000161D0000}"/>
    <cellStyle name="Currency 121 6 4 3 2" xfId="41667" xr:uid="{00000000-0005-0000-0000-0000171D0000}"/>
    <cellStyle name="Currency 121 6 4 4" xfId="24761" xr:uid="{00000000-0005-0000-0000-0000181D0000}"/>
    <cellStyle name="Currency 121 6 4 4 2" xfId="47287" xr:uid="{00000000-0005-0000-0000-0000191D0000}"/>
    <cellStyle name="Currency 121 6 4 5" xfId="30427" xr:uid="{00000000-0005-0000-0000-00001A1D0000}"/>
    <cellStyle name="Currency 121 6 5" xfId="9758" xr:uid="{00000000-0005-0000-0000-00001B1D0000}"/>
    <cellStyle name="Currency 121 6 5 2" xfId="32299" xr:uid="{00000000-0005-0000-0000-00001C1D0000}"/>
    <cellStyle name="Currency 121 6 6" xfId="15388" xr:uid="{00000000-0005-0000-0000-00001D1D0000}"/>
    <cellStyle name="Currency 121 6 6 2" xfId="37923" xr:uid="{00000000-0005-0000-0000-00001E1D0000}"/>
    <cellStyle name="Currency 121 6 7" xfId="21017" xr:uid="{00000000-0005-0000-0000-00001F1D0000}"/>
    <cellStyle name="Currency 121 6 7 2" xfId="43543" xr:uid="{00000000-0005-0000-0000-0000201D0000}"/>
    <cellStyle name="Currency 121 6 8" xfId="26683" xr:uid="{00000000-0005-0000-0000-0000211D0000}"/>
    <cellStyle name="Currency 121 6 9" xfId="49174" xr:uid="{00000000-0005-0000-0000-0000221D0000}"/>
    <cellStyle name="Currency 121 7" xfId="4610" xr:uid="{00000000-0005-0000-0000-0000231D0000}"/>
    <cellStyle name="Currency 121 7 2" xfId="6482" xr:uid="{00000000-0005-0000-0000-0000241D0000}"/>
    <cellStyle name="Currency 121 7 2 2" xfId="12098" xr:uid="{00000000-0005-0000-0000-0000251D0000}"/>
    <cellStyle name="Currency 121 7 2 2 2" xfId="34639" xr:uid="{00000000-0005-0000-0000-0000261D0000}"/>
    <cellStyle name="Currency 121 7 2 3" xfId="17728" xr:uid="{00000000-0005-0000-0000-0000271D0000}"/>
    <cellStyle name="Currency 121 7 2 3 2" xfId="40263" xr:uid="{00000000-0005-0000-0000-0000281D0000}"/>
    <cellStyle name="Currency 121 7 2 4" xfId="23357" xr:uid="{00000000-0005-0000-0000-0000291D0000}"/>
    <cellStyle name="Currency 121 7 2 4 2" xfId="45883" xr:uid="{00000000-0005-0000-0000-00002A1D0000}"/>
    <cellStyle name="Currency 121 7 2 5" xfId="29023" xr:uid="{00000000-0005-0000-0000-00002B1D0000}"/>
    <cellStyle name="Currency 121 7 3" xfId="8354" xr:uid="{00000000-0005-0000-0000-00002C1D0000}"/>
    <cellStyle name="Currency 121 7 3 2" xfId="13970" xr:uid="{00000000-0005-0000-0000-00002D1D0000}"/>
    <cellStyle name="Currency 121 7 3 2 2" xfId="36511" xr:uid="{00000000-0005-0000-0000-00002E1D0000}"/>
    <cellStyle name="Currency 121 7 3 3" xfId="19600" xr:uid="{00000000-0005-0000-0000-00002F1D0000}"/>
    <cellStyle name="Currency 121 7 3 3 2" xfId="42135" xr:uid="{00000000-0005-0000-0000-0000301D0000}"/>
    <cellStyle name="Currency 121 7 3 4" xfId="25229" xr:uid="{00000000-0005-0000-0000-0000311D0000}"/>
    <cellStyle name="Currency 121 7 3 4 2" xfId="47755" xr:uid="{00000000-0005-0000-0000-0000321D0000}"/>
    <cellStyle name="Currency 121 7 3 5" xfId="30895" xr:uid="{00000000-0005-0000-0000-0000331D0000}"/>
    <cellStyle name="Currency 121 7 4" xfId="10226" xr:uid="{00000000-0005-0000-0000-0000341D0000}"/>
    <cellStyle name="Currency 121 7 4 2" xfId="32767" xr:uid="{00000000-0005-0000-0000-0000351D0000}"/>
    <cellStyle name="Currency 121 7 5" xfId="15856" xr:uid="{00000000-0005-0000-0000-0000361D0000}"/>
    <cellStyle name="Currency 121 7 5 2" xfId="38391" xr:uid="{00000000-0005-0000-0000-0000371D0000}"/>
    <cellStyle name="Currency 121 7 6" xfId="21485" xr:uid="{00000000-0005-0000-0000-0000381D0000}"/>
    <cellStyle name="Currency 121 7 6 2" xfId="44011" xr:uid="{00000000-0005-0000-0000-0000391D0000}"/>
    <cellStyle name="Currency 121 7 7" xfId="27151" xr:uid="{00000000-0005-0000-0000-00003A1D0000}"/>
    <cellStyle name="Currency 121 7 8" xfId="50579" xr:uid="{00000000-0005-0000-0000-00003B1D0000}"/>
    <cellStyle name="Currency 121 8" xfId="5546" xr:uid="{00000000-0005-0000-0000-00003C1D0000}"/>
    <cellStyle name="Currency 121 8 2" xfId="11162" xr:uid="{00000000-0005-0000-0000-00003D1D0000}"/>
    <cellStyle name="Currency 121 8 2 2" xfId="33703" xr:uid="{00000000-0005-0000-0000-00003E1D0000}"/>
    <cellStyle name="Currency 121 8 3" xfId="16792" xr:uid="{00000000-0005-0000-0000-00003F1D0000}"/>
    <cellStyle name="Currency 121 8 3 2" xfId="39327" xr:uid="{00000000-0005-0000-0000-0000401D0000}"/>
    <cellStyle name="Currency 121 8 4" xfId="22421" xr:uid="{00000000-0005-0000-0000-0000411D0000}"/>
    <cellStyle name="Currency 121 8 4 2" xfId="44947" xr:uid="{00000000-0005-0000-0000-0000421D0000}"/>
    <cellStyle name="Currency 121 8 5" xfId="28087" xr:uid="{00000000-0005-0000-0000-0000431D0000}"/>
    <cellStyle name="Currency 121 9" xfId="7418" xr:uid="{00000000-0005-0000-0000-0000441D0000}"/>
    <cellStyle name="Currency 121 9 2" xfId="13034" xr:uid="{00000000-0005-0000-0000-0000451D0000}"/>
    <cellStyle name="Currency 121 9 2 2" xfId="35575" xr:uid="{00000000-0005-0000-0000-0000461D0000}"/>
    <cellStyle name="Currency 121 9 3" xfId="18664" xr:uid="{00000000-0005-0000-0000-0000471D0000}"/>
    <cellStyle name="Currency 121 9 3 2" xfId="41199" xr:uid="{00000000-0005-0000-0000-0000481D0000}"/>
    <cellStyle name="Currency 121 9 4" xfId="24293" xr:uid="{00000000-0005-0000-0000-0000491D0000}"/>
    <cellStyle name="Currency 121 9 4 2" xfId="46819" xr:uid="{00000000-0005-0000-0000-00004A1D0000}"/>
    <cellStyle name="Currency 121 9 5" xfId="29959" xr:uid="{00000000-0005-0000-0000-00004B1D0000}"/>
    <cellStyle name="Currency 122" xfId="3703" xr:uid="{00000000-0005-0000-0000-00004C1D0000}"/>
    <cellStyle name="Currency 122 10" xfId="9321" xr:uid="{00000000-0005-0000-0000-00004D1D0000}"/>
    <cellStyle name="Currency 122 10 2" xfId="31862" xr:uid="{00000000-0005-0000-0000-00004E1D0000}"/>
    <cellStyle name="Currency 122 11" xfId="14951" xr:uid="{00000000-0005-0000-0000-00004F1D0000}"/>
    <cellStyle name="Currency 122 11 2" xfId="37486" xr:uid="{00000000-0005-0000-0000-0000501D0000}"/>
    <cellStyle name="Currency 122 12" xfId="20580" xr:uid="{00000000-0005-0000-0000-0000511D0000}"/>
    <cellStyle name="Currency 122 12 2" xfId="43106" xr:uid="{00000000-0005-0000-0000-0000521D0000}"/>
    <cellStyle name="Currency 122 13" xfId="26246" xr:uid="{00000000-0005-0000-0000-0000531D0000}"/>
    <cellStyle name="Currency 122 14" xfId="48737" xr:uid="{00000000-0005-0000-0000-0000541D0000}"/>
    <cellStyle name="Currency 122 15" xfId="49674" xr:uid="{00000000-0005-0000-0000-0000551D0000}"/>
    <cellStyle name="Currency 122 2" xfId="3742" xr:uid="{00000000-0005-0000-0000-0000561D0000}"/>
    <cellStyle name="Currency 122 2 10" xfId="14990" xr:uid="{00000000-0005-0000-0000-0000571D0000}"/>
    <cellStyle name="Currency 122 2 10 2" xfId="37525" xr:uid="{00000000-0005-0000-0000-0000581D0000}"/>
    <cellStyle name="Currency 122 2 11" xfId="20619" xr:uid="{00000000-0005-0000-0000-0000591D0000}"/>
    <cellStyle name="Currency 122 2 11 2" xfId="43145" xr:uid="{00000000-0005-0000-0000-00005A1D0000}"/>
    <cellStyle name="Currency 122 2 12" xfId="26285" xr:uid="{00000000-0005-0000-0000-00005B1D0000}"/>
    <cellStyle name="Currency 122 2 13" xfId="48776" xr:uid="{00000000-0005-0000-0000-00005C1D0000}"/>
    <cellStyle name="Currency 122 2 14" xfId="49713" xr:uid="{00000000-0005-0000-0000-00005D1D0000}"/>
    <cellStyle name="Currency 122 2 2" xfId="3900" xr:uid="{00000000-0005-0000-0000-00005E1D0000}"/>
    <cellStyle name="Currency 122 2 2 10" xfId="26441" xr:uid="{00000000-0005-0000-0000-00005F1D0000}"/>
    <cellStyle name="Currency 122 2 2 11" xfId="48932" xr:uid="{00000000-0005-0000-0000-0000601D0000}"/>
    <cellStyle name="Currency 122 2 2 12" xfId="49869" xr:uid="{00000000-0005-0000-0000-0000611D0000}"/>
    <cellStyle name="Currency 122 2 2 2" xfId="4134" xr:uid="{00000000-0005-0000-0000-0000621D0000}"/>
    <cellStyle name="Currency 122 2 2 2 10" xfId="49166" xr:uid="{00000000-0005-0000-0000-0000631D0000}"/>
    <cellStyle name="Currency 122 2 2 2 11" xfId="50103" xr:uid="{00000000-0005-0000-0000-0000641D0000}"/>
    <cellStyle name="Currency 122 2 2 2 2" xfId="4602" xr:uid="{00000000-0005-0000-0000-0000651D0000}"/>
    <cellStyle name="Currency 122 2 2 2 2 10" xfId="50571" xr:uid="{00000000-0005-0000-0000-0000661D0000}"/>
    <cellStyle name="Currency 122 2 2 2 2 2" xfId="5538" xr:uid="{00000000-0005-0000-0000-0000671D0000}"/>
    <cellStyle name="Currency 122 2 2 2 2 2 2" xfId="7410" xr:uid="{00000000-0005-0000-0000-0000681D0000}"/>
    <cellStyle name="Currency 122 2 2 2 2 2 2 2" xfId="13026" xr:uid="{00000000-0005-0000-0000-0000691D0000}"/>
    <cellStyle name="Currency 122 2 2 2 2 2 2 2 2" xfId="35567" xr:uid="{00000000-0005-0000-0000-00006A1D0000}"/>
    <cellStyle name="Currency 122 2 2 2 2 2 2 3" xfId="18656" xr:uid="{00000000-0005-0000-0000-00006B1D0000}"/>
    <cellStyle name="Currency 122 2 2 2 2 2 2 3 2" xfId="41191" xr:uid="{00000000-0005-0000-0000-00006C1D0000}"/>
    <cellStyle name="Currency 122 2 2 2 2 2 2 4" xfId="24285" xr:uid="{00000000-0005-0000-0000-00006D1D0000}"/>
    <cellStyle name="Currency 122 2 2 2 2 2 2 4 2" xfId="46811" xr:uid="{00000000-0005-0000-0000-00006E1D0000}"/>
    <cellStyle name="Currency 122 2 2 2 2 2 2 5" xfId="29951" xr:uid="{00000000-0005-0000-0000-00006F1D0000}"/>
    <cellStyle name="Currency 122 2 2 2 2 2 3" xfId="9282" xr:uid="{00000000-0005-0000-0000-0000701D0000}"/>
    <cellStyle name="Currency 122 2 2 2 2 2 3 2" xfId="14898" xr:uid="{00000000-0005-0000-0000-0000711D0000}"/>
    <cellStyle name="Currency 122 2 2 2 2 2 3 2 2" xfId="37439" xr:uid="{00000000-0005-0000-0000-0000721D0000}"/>
    <cellStyle name="Currency 122 2 2 2 2 2 3 3" xfId="20528" xr:uid="{00000000-0005-0000-0000-0000731D0000}"/>
    <cellStyle name="Currency 122 2 2 2 2 2 3 3 2" xfId="43063" xr:uid="{00000000-0005-0000-0000-0000741D0000}"/>
    <cellStyle name="Currency 122 2 2 2 2 2 3 4" xfId="26157" xr:uid="{00000000-0005-0000-0000-0000751D0000}"/>
    <cellStyle name="Currency 122 2 2 2 2 2 3 4 2" xfId="48683" xr:uid="{00000000-0005-0000-0000-0000761D0000}"/>
    <cellStyle name="Currency 122 2 2 2 2 2 3 5" xfId="31823" xr:uid="{00000000-0005-0000-0000-0000771D0000}"/>
    <cellStyle name="Currency 122 2 2 2 2 2 4" xfId="11154" xr:uid="{00000000-0005-0000-0000-0000781D0000}"/>
    <cellStyle name="Currency 122 2 2 2 2 2 4 2" xfId="33695" xr:uid="{00000000-0005-0000-0000-0000791D0000}"/>
    <cellStyle name="Currency 122 2 2 2 2 2 5" xfId="16784" xr:uid="{00000000-0005-0000-0000-00007A1D0000}"/>
    <cellStyle name="Currency 122 2 2 2 2 2 5 2" xfId="39319" xr:uid="{00000000-0005-0000-0000-00007B1D0000}"/>
    <cellStyle name="Currency 122 2 2 2 2 2 6" xfId="22413" xr:uid="{00000000-0005-0000-0000-00007C1D0000}"/>
    <cellStyle name="Currency 122 2 2 2 2 2 6 2" xfId="44939" xr:uid="{00000000-0005-0000-0000-00007D1D0000}"/>
    <cellStyle name="Currency 122 2 2 2 2 2 7" xfId="28079" xr:uid="{00000000-0005-0000-0000-00007E1D0000}"/>
    <cellStyle name="Currency 122 2 2 2 2 2 8" xfId="51507" xr:uid="{00000000-0005-0000-0000-00007F1D0000}"/>
    <cellStyle name="Currency 122 2 2 2 2 3" xfId="6474" xr:uid="{00000000-0005-0000-0000-0000801D0000}"/>
    <cellStyle name="Currency 122 2 2 2 2 3 2" xfId="12090" xr:uid="{00000000-0005-0000-0000-0000811D0000}"/>
    <cellStyle name="Currency 122 2 2 2 2 3 2 2" xfId="34631" xr:uid="{00000000-0005-0000-0000-0000821D0000}"/>
    <cellStyle name="Currency 122 2 2 2 2 3 3" xfId="17720" xr:uid="{00000000-0005-0000-0000-0000831D0000}"/>
    <cellStyle name="Currency 122 2 2 2 2 3 3 2" xfId="40255" xr:uid="{00000000-0005-0000-0000-0000841D0000}"/>
    <cellStyle name="Currency 122 2 2 2 2 3 4" xfId="23349" xr:uid="{00000000-0005-0000-0000-0000851D0000}"/>
    <cellStyle name="Currency 122 2 2 2 2 3 4 2" xfId="45875" xr:uid="{00000000-0005-0000-0000-0000861D0000}"/>
    <cellStyle name="Currency 122 2 2 2 2 3 5" xfId="29015" xr:uid="{00000000-0005-0000-0000-0000871D0000}"/>
    <cellStyle name="Currency 122 2 2 2 2 4" xfId="8346" xr:uid="{00000000-0005-0000-0000-0000881D0000}"/>
    <cellStyle name="Currency 122 2 2 2 2 4 2" xfId="13962" xr:uid="{00000000-0005-0000-0000-0000891D0000}"/>
    <cellStyle name="Currency 122 2 2 2 2 4 2 2" xfId="36503" xr:uid="{00000000-0005-0000-0000-00008A1D0000}"/>
    <cellStyle name="Currency 122 2 2 2 2 4 3" xfId="19592" xr:uid="{00000000-0005-0000-0000-00008B1D0000}"/>
    <cellStyle name="Currency 122 2 2 2 2 4 3 2" xfId="42127" xr:uid="{00000000-0005-0000-0000-00008C1D0000}"/>
    <cellStyle name="Currency 122 2 2 2 2 4 4" xfId="25221" xr:uid="{00000000-0005-0000-0000-00008D1D0000}"/>
    <cellStyle name="Currency 122 2 2 2 2 4 4 2" xfId="47747" xr:uid="{00000000-0005-0000-0000-00008E1D0000}"/>
    <cellStyle name="Currency 122 2 2 2 2 4 5" xfId="30887" xr:uid="{00000000-0005-0000-0000-00008F1D0000}"/>
    <cellStyle name="Currency 122 2 2 2 2 5" xfId="10218" xr:uid="{00000000-0005-0000-0000-0000901D0000}"/>
    <cellStyle name="Currency 122 2 2 2 2 5 2" xfId="32759" xr:uid="{00000000-0005-0000-0000-0000911D0000}"/>
    <cellStyle name="Currency 122 2 2 2 2 6" xfId="15848" xr:uid="{00000000-0005-0000-0000-0000921D0000}"/>
    <cellStyle name="Currency 122 2 2 2 2 6 2" xfId="38383" xr:uid="{00000000-0005-0000-0000-0000931D0000}"/>
    <cellStyle name="Currency 122 2 2 2 2 7" xfId="21477" xr:uid="{00000000-0005-0000-0000-0000941D0000}"/>
    <cellStyle name="Currency 122 2 2 2 2 7 2" xfId="44003" xr:uid="{00000000-0005-0000-0000-0000951D0000}"/>
    <cellStyle name="Currency 122 2 2 2 2 8" xfId="27143" xr:uid="{00000000-0005-0000-0000-0000961D0000}"/>
    <cellStyle name="Currency 122 2 2 2 2 9" xfId="49634" xr:uid="{00000000-0005-0000-0000-0000971D0000}"/>
    <cellStyle name="Currency 122 2 2 2 3" xfId="5070" xr:uid="{00000000-0005-0000-0000-0000981D0000}"/>
    <cellStyle name="Currency 122 2 2 2 3 2" xfId="6942" xr:uid="{00000000-0005-0000-0000-0000991D0000}"/>
    <cellStyle name="Currency 122 2 2 2 3 2 2" xfId="12558" xr:uid="{00000000-0005-0000-0000-00009A1D0000}"/>
    <cellStyle name="Currency 122 2 2 2 3 2 2 2" xfId="35099" xr:uid="{00000000-0005-0000-0000-00009B1D0000}"/>
    <cellStyle name="Currency 122 2 2 2 3 2 3" xfId="18188" xr:uid="{00000000-0005-0000-0000-00009C1D0000}"/>
    <cellStyle name="Currency 122 2 2 2 3 2 3 2" xfId="40723" xr:uid="{00000000-0005-0000-0000-00009D1D0000}"/>
    <cellStyle name="Currency 122 2 2 2 3 2 4" xfId="23817" xr:uid="{00000000-0005-0000-0000-00009E1D0000}"/>
    <cellStyle name="Currency 122 2 2 2 3 2 4 2" xfId="46343" xr:uid="{00000000-0005-0000-0000-00009F1D0000}"/>
    <cellStyle name="Currency 122 2 2 2 3 2 5" xfId="29483" xr:uid="{00000000-0005-0000-0000-0000A01D0000}"/>
    <cellStyle name="Currency 122 2 2 2 3 3" xfId="8814" xr:uid="{00000000-0005-0000-0000-0000A11D0000}"/>
    <cellStyle name="Currency 122 2 2 2 3 3 2" xfId="14430" xr:uid="{00000000-0005-0000-0000-0000A21D0000}"/>
    <cellStyle name="Currency 122 2 2 2 3 3 2 2" xfId="36971" xr:uid="{00000000-0005-0000-0000-0000A31D0000}"/>
    <cellStyle name="Currency 122 2 2 2 3 3 3" xfId="20060" xr:uid="{00000000-0005-0000-0000-0000A41D0000}"/>
    <cellStyle name="Currency 122 2 2 2 3 3 3 2" xfId="42595" xr:uid="{00000000-0005-0000-0000-0000A51D0000}"/>
    <cellStyle name="Currency 122 2 2 2 3 3 4" xfId="25689" xr:uid="{00000000-0005-0000-0000-0000A61D0000}"/>
    <cellStyle name="Currency 122 2 2 2 3 3 4 2" xfId="48215" xr:uid="{00000000-0005-0000-0000-0000A71D0000}"/>
    <cellStyle name="Currency 122 2 2 2 3 3 5" xfId="31355" xr:uid="{00000000-0005-0000-0000-0000A81D0000}"/>
    <cellStyle name="Currency 122 2 2 2 3 4" xfId="10686" xr:uid="{00000000-0005-0000-0000-0000A91D0000}"/>
    <cellStyle name="Currency 122 2 2 2 3 4 2" xfId="33227" xr:uid="{00000000-0005-0000-0000-0000AA1D0000}"/>
    <cellStyle name="Currency 122 2 2 2 3 5" xfId="16316" xr:uid="{00000000-0005-0000-0000-0000AB1D0000}"/>
    <cellStyle name="Currency 122 2 2 2 3 5 2" xfId="38851" xr:uid="{00000000-0005-0000-0000-0000AC1D0000}"/>
    <cellStyle name="Currency 122 2 2 2 3 6" xfId="21945" xr:uid="{00000000-0005-0000-0000-0000AD1D0000}"/>
    <cellStyle name="Currency 122 2 2 2 3 6 2" xfId="44471" xr:uid="{00000000-0005-0000-0000-0000AE1D0000}"/>
    <cellStyle name="Currency 122 2 2 2 3 7" xfId="27611" xr:uid="{00000000-0005-0000-0000-0000AF1D0000}"/>
    <cellStyle name="Currency 122 2 2 2 3 8" xfId="51039" xr:uid="{00000000-0005-0000-0000-0000B01D0000}"/>
    <cellStyle name="Currency 122 2 2 2 4" xfId="6006" xr:uid="{00000000-0005-0000-0000-0000B11D0000}"/>
    <cellStyle name="Currency 122 2 2 2 4 2" xfId="11622" xr:uid="{00000000-0005-0000-0000-0000B21D0000}"/>
    <cellStyle name="Currency 122 2 2 2 4 2 2" xfId="34163" xr:uid="{00000000-0005-0000-0000-0000B31D0000}"/>
    <cellStyle name="Currency 122 2 2 2 4 3" xfId="17252" xr:uid="{00000000-0005-0000-0000-0000B41D0000}"/>
    <cellStyle name="Currency 122 2 2 2 4 3 2" xfId="39787" xr:uid="{00000000-0005-0000-0000-0000B51D0000}"/>
    <cellStyle name="Currency 122 2 2 2 4 4" xfId="22881" xr:uid="{00000000-0005-0000-0000-0000B61D0000}"/>
    <cellStyle name="Currency 122 2 2 2 4 4 2" xfId="45407" xr:uid="{00000000-0005-0000-0000-0000B71D0000}"/>
    <cellStyle name="Currency 122 2 2 2 4 5" xfId="28547" xr:uid="{00000000-0005-0000-0000-0000B81D0000}"/>
    <cellStyle name="Currency 122 2 2 2 5" xfId="7878" xr:uid="{00000000-0005-0000-0000-0000B91D0000}"/>
    <cellStyle name="Currency 122 2 2 2 5 2" xfId="13494" xr:uid="{00000000-0005-0000-0000-0000BA1D0000}"/>
    <cellStyle name="Currency 122 2 2 2 5 2 2" xfId="36035" xr:uid="{00000000-0005-0000-0000-0000BB1D0000}"/>
    <cellStyle name="Currency 122 2 2 2 5 3" xfId="19124" xr:uid="{00000000-0005-0000-0000-0000BC1D0000}"/>
    <cellStyle name="Currency 122 2 2 2 5 3 2" xfId="41659" xr:uid="{00000000-0005-0000-0000-0000BD1D0000}"/>
    <cellStyle name="Currency 122 2 2 2 5 4" xfId="24753" xr:uid="{00000000-0005-0000-0000-0000BE1D0000}"/>
    <cellStyle name="Currency 122 2 2 2 5 4 2" xfId="47279" xr:uid="{00000000-0005-0000-0000-0000BF1D0000}"/>
    <cellStyle name="Currency 122 2 2 2 5 5" xfId="30419" xr:uid="{00000000-0005-0000-0000-0000C01D0000}"/>
    <cellStyle name="Currency 122 2 2 2 6" xfId="9750" xr:uid="{00000000-0005-0000-0000-0000C11D0000}"/>
    <cellStyle name="Currency 122 2 2 2 6 2" xfId="32291" xr:uid="{00000000-0005-0000-0000-0000C21D0000}"/>
    <cellStyle name="Currency 122 2 2 2 7" xfId="15380" xr:uid="{00000000-0005-0000-0000-0000C31D0000}"/>
    <cellStyle name="Currency 122 2 2 2 7 2" xfId="37915" xr:uid="{00000000-0005-0000-0000-0000C41D0000}"/>
    <cellStyle name="Currency 122 2 2 2 8" xfId="21009" xr:uid="{00000000-0005-0000-0000-0000C51D0000}"/>
    <cellStyle name="Currency 122 2 2 2 8 2" xfId="43535" xr:uid="{00000000-0005-0000-0000-0000C61D0000}"/>
    <cellStyle name="Currency 122 2 2 2 9" xfId="26675" xr:uid="{00000000-0005-0000-0000-0000C71D0000}"/>
    <cellStyle name="Currency 122 2 2 3" xfId="4368" xr:uid="{00000000-0005-0000-0000-0000C81D0000}"/>
    <cellStyle name="Currency 122 2 2 3 10" xfId="50337" xr:uid="{00000000-0005-0000-0000-0000C91D0000}"/>
    <cellStyle name="Currency 122 2 2 3 2" xfId="5304" xr:uid="{00000000-0005-0000-0000-0000CA1D0000}"/>
    <cellStyle name="Currency 122 2 2 3 2 2" xfId="7176" xr:uid="{00000000-0005-0000-0000-0000CB1D0000}"/>
    <cellStyle name="Currency 122 2 2 3 2 2 2" xfId="12792" xr:uid="{00000000-0005-0000-0000-0000CC1D0000}"/>
    <cellStyle name="Currency 122 2 2 3 2 2 2 2" xfId="35333" xr:uid="{00000000-0005-0000-0000-0000CD1D0000}"/>
    <cellStyle name="Currency 122 2 2 3 2 2 3" xfId="18422" xr:uid="{00000000-0005-0000-0000-0000CE1D0000}"/>
    <cellStyle name="Currency 122 2 2 3 2 2 3 2" xfId="40957" xr:uid="{00000000-0005-0000-0000-0000CF1D0000}"/>
    <cellStyle name="Currency 122 2 2 3 2 2 4" xfId="24051" xr:uid="{00000000-0005-0000-0000-0000D01D0000}"/>
    <cellStyle name="Currency 122 2 2 3 2 2 4 2" xfId="46577" xr:uid="{00000000-0005-0000-0000-0000D11D0000}"/>
    <cellStyle name="Currency 122 2 2 3 2 2 5" xfId="29717" xr:uid="{00000000-0005-0000-0000-0000D21D0000}"/>
    <cellStyle name="Currency 122 2 2 3 2 3" xfId="9048" xr:uid="{00000000-0005-0000-0000-0000D31D0000}"/>
    <cellStyle name="Currency 122 2 2 3 2 3 2" xfId="14664" xr:uid="{00000000-0005-0000-0000-0000D41D0000}"/>
    <cellStyle name="Currency 122 2 2 3 2 3 2 2" xfId="37205" xr:uid="{00000000-0005-0000-0000-0000D51D0000}"/>
    <cellStyle name="Currency 122 2 2 3 2 3 3" xfId="20294" xr:uid="{00000000-0005-0000-0000-0000D61D0000}"/>
    <cellStyle name="Currency 122 2 2 3 2 3 3 2" xfId="42829" xr:uid="{00000000-0005-0000-0000-0000D71D0000}"/>
    <cellStyle name="Currency 122 2 2 3 2 3 4" xfId="25923" xr:uid="{00000000-0005-0000-0000-0000D81D0000}"/>
    <cellStyle name="Currency 122 2 2 3 2 3 4 2" xfId="48449" xr:uid="{00000000-0005-0000-0000-0000D91D0000}"/>
    <cellStyle name="Currency 122 2 2 3 2 3 5" xfId="31589" xr:uid="{00000000-0005-0000-0000-0000DA1D0000}"/>
    <cellStyle name="Currency 122 2 2 3 2 4" xfId="10920" xr:uid="{00000000-0005-0000-0000-0000DB1D0000}"/>
    <cellStyle name="Currency 122 2 2 3 2 4 2" xfId="33461" xr:uid="{00000000-0005-0000-0000-0000DC1D0000}"/>
    <cellStyle name="Currency 122 2 2 3 2 5" xfId="16550" xr:uid="{00000000-0005-0000-0000-0000DD1D0000}"/>
    <cellStyle name="Currency 122 2 2 3 2 5 2" xfId="39085" xr:uid="{00000000-0005-0000-0000-0000DE1D0000}"/>
    <cellStyle name="Currency 122 2 2 3 2 6" xfId="22179" xr:uid="{00000000-0005-0000-0000-0000DF1D0000}"/>
    <cellStyle name="Currency 122 2 2 3 2 6 2" xfId="44705" xr:uid="{00000000-0005-0000-0000-0000E01D0000}"/>
    <cellStyle name="Currency 122 2 2 3 2 7" xfId="27845" xr:uid="{00000000-0005-0000-0000-0000E11D0000}"/>
    <cellStyle name="Currency 122 2 2 3 2 8" xfId="51273" xr:uid="{00000000-0005-0000-0000-0000E21D0000}"/>
    <cellStyle name="Currency 122 2 2 3 3" xfId="6240" xr:uid="{00000000-0005-0000-0000-0000E31D0000}"/>
    <cellStyle name="Currency 122 2 2 3 3 2" xfId="11856" xr:uid="{00000000-0005-0000-0000-0000E41D0000}"/>
    <cellStyle name="Currency 122 2 2 3 3 2 2" xfId="34397" xr:uid="{00000000-0005-0000-0000-0000E51D0000}"/>
    <cellStyle name="Currency 122 2 2 3 3 3" xfId="17486" xr:uid="{00000000-0005-0000-0000-0000E61D0000}"/>
    <cellStyle name="Currency 122 2 2 3 3 3 2" xfId="40021" xr:uid="{00000000-0005-0000-0000-0000E71D0000}"/>
    <cellStyle name="Currency 122 2 2 3 3 4" xfId="23115" xr:uid="{00000000-0005-0000-0000-0000E81D0000}"/>
    <cellStyle name="Currency 122 2 2 3 3 4 2" xfId="45641" xr:uid="{00000000-0005-0000-0000-0000E91D0000}"/>
    <cellStyle name="Currency 122 2 2 3 3 5" xfId="28781" xr:uid="{00000000-0005-0000-0000-0000EA1D0000}"/>
    <cellStyle name="Currency 122 2 2 3 4" xfId="8112" xr:uid="{00000000-0005-0000-0000-0000EB1D0000}"/>
    <cellStyle name="Currency 122 2 2 3 4 2" xfId="13728" xr:uid="{00000000-0005-0000-0000-0000EC1D0000}"/>
    <cellStyle name="Currency 122 2 2 3 4 2 2" xfId="36269" xr:uid="{00000000-0005-0000-0000-0000ED1D0000}"/>
    <cellStyle name="Currency 122 2 2 3 4 3" xfId="19358" xr:uid="{00000000-0005-0000-0000-0000EE1D0000}"/>
    <cellStyle name="Currency 122 2 2 3 4 3 2" xfId="41893" xr:uid="{00000000-0005-0000-0000-0000EF1D0000}"/>
    <cellStyle name="Currency 122 2 2 3 4 4" xfId="24987" xr:uid="{00000000-0005-0000-0000-0000F01D0000}"/>
    <cellStyle name="Currency 122 2 2 3 4 4 2" xfId="47513" xr:uid="{00000000-0005-0000-0000-0000F11D0000}"/>
    <cellStyle name="Currency 122 2 2 3 4 5" xfId="30653" xr:uid="{00000000-0005-0000-0000-0000F21D0000}"/>
    <cellStyle name="Currency 122 2 2 3 5" xfId="9984" xr:uid="{00000000-0005-0000-0000-0000F31D0000}"/>
    <cellStyle name="Currency 122 2 2 3 5 2" xfId="32525" xr:uid="{00000000-0005-0000-0000-0000F41D0000}"/>
    <cellStyle name="Currency 122 2 2 3 6" xfId="15614" xr:uid="{00000000-0005-0000-0000-0000F51D0000}"/>
    <cellStyle name="Currency 122 2 2 3 6 2" xfId="38149" xr:uid="{00000000-0005-0000-0000-0000F61D0000}"/>
    <cellStyle name="Currency 122 2 2 3 7" xfId="21243" xr:uid="{00000000-0005-0000-0000-0000F71D0000}"/>
    <cellStyle name="Currency 122 2 2 3 7 2" xfId="43769" xr:uid="{00000000-0005-0000-0000-0000F81D0000}"/>
    <cellStyle name="Currency 122 2 2 3 8" xfId="26909" xr:uid="{00000000-0005-0000-0000-0000F91D0000}"/>
    <cellStyle name="Currency 122 2 2 3 9" xfId="49400" xr:uid="{00000000-0005-0000-0000-0000FA1D0000}"/>
    <cellStyle name="Currency 122 2 2 4" xfId="4836" xr:uid="{00000000-0005-0000-0000-0000FB1D0000}"/>
    <cellStyle name="Currency 122 2 2 4 2" xfId="6708" xr:uid="{00000000-0005-0000-0000-0000FC1D0000}"/>
    <cellStyle name="Currency 122 2 2 4 2 2" xfId="12324" xr:uid="{00000000-0005-0000-0000-0000FD1D0000}"/>
    <cellStyle name="Currency 122 2 2 4 2 2 2" xfId="34865" xr:uid="{00000000-0005-0000-0000-0000FE1D0000}"/>
    <cellStyle name="Currency 122 2 2 4 2 3" xfId="17954" xr:uid="{00000000-0005-0000-0000-0000FF1D0000}"/>
    <cellStyle name="Currency 122 2 2 4 2 3 2" xfId="40489" xr:uid="{00000000-0005-0000-0000-0000001E0000}"/>
    <cellStyle name="Currency 122 2 2 4 2 4" xfId="23583" xr:uid="{00000000-0005-0000-0000-0000011E0000}"/>
    <cellStyle name="Currency 122 2 2 4 2 4 2" xfId="46109" xr:uid="{00000000-0005-0000-0000-0000021E0000}"/>
    <cellStyle name="Currency 122 2 2 4 2 5" xfId="29249" xr:uid="{00000000-0005-0000-0000-0000031E0000}"/>
    <cellStyle name="Currency 122 2 2 4 3" xfId="8580" xr:uid="{00000000-0005-0000-0000-0000041E0000}"/>
    <cellStyle name="Currency 122 2 2 4 3 2" xfId="14196" xr:uid="{00000000-0005-0000-0000-0000051E0000}"/>
    <cellStyle name="Currency 122 2 2 4 3 2 2" xfId="36737" xr:uid="{00000000-0005-0000-0000-0000061E0000}"/>
    <cellStyle name="Currency 122 2 2 4 3 3" xfId="19826" xr:uid="{00000000-0005-0000-0000-0000071E0000}"/>
    <cellStyle name="Currency 122 2 2 4 3 3 2" xfId="42361" xr:uid="{00000000-0005-0000-0000-0000081E0000}"/>
    <cellStyle name="Currency 122 2 2 4 3 4" xfId="25455" xr:uid="{00000000-0005-0000-0000-0000091E0000}"/>
    <cellStyle name="Currency 122 2 2 4 3 4 2" xfId="47981" xr:uid="{00000000-0005-0000-0000-00000A1E0000}"/>
    <cellStyle name="Currency 122 2 2 4 3 5" xfId="31121" xr:uid="{00000000-0005-0000-0000-00000B1E0000}"/>
    <cellStyle name="Currency 122 2 2 4 4" xfId="10452" xr:uid="{00000000-0005-0000-0000-00000C1E0000}"/>
    <cellStyle name="Currency 122 2 2 4 4 2" xfId="32993" xr:uid="{00000000-0005-0000-0000-00000D1E0000}"/>
    <cellStyle name="Currency 122 2 2 4 5" xfId="16082" xr:uid="{00000000-0005-0000-0000-00000E1E0000}"/>
    <cellStyle name="Currency 122 2 2 4 5 2" xfId="38617" xr:uid="{00000000-0005-0000-0000-00000F1E0000}"/>
    <cellStyle name="Currency 122 2 2 4 6" xfId="21711" xr:uid="{00000000-0005-0000-0000-0000101E0000}"/>
    <cellStyle name="Currency 122 2 2 4 6 2" xfId="44237" xr:uid="{00000000-0005-0000-0000-0000111E0000}"/>
    <cellStyle name="Currency 122 2 2 4 7" xfId="27377" xr:uid="{00000000-0005-0000-0000-0000121E0000}"/>
    <cellStyle name="Currency 122 2 2 4 8" xfId="50805" xr:uid="{00000000-0005-0000-0000-0000131E0000}"/>
    <cellStyle name="Currency 122 2 2 5" xfId="5772" xr:uid="{00000000-0005-0000-0000-0000141E0000}"/>
    <cellStyle name="Currency 122 2 2 5 2" xfId="11388" xr:uid="{00000000-0005-0000-0000-0000151E0000}"/>
    <cellStyle name="Currency 122 2 2 5 2 2" xfId="33929" xr:uid="{00000000-0005-0000-0000-0000161E0000}"/>
    <cellStyle name="Currency 122 2 2 5 3" xfId="17018" xr:uid="{00000000-0005-0000-0000-0000171E0000}"/>
    <cellStyle name="Currency 122 2 2 5 3 2" xfId="39553" xr:uid="{00000000-0005-0000-0000-0000181E0000}"/>
    <cellStyle name="Currency 122 2 2 5 4" xfId="22647" xr:uid="{00000000-0005-0000-0000-0000191E0000}"/>
    <cellStyle name="Currency 122 2 2 5 4 2" xfId="45173" xr:uid="{00000000-0005-0000-0000-00001A1E0000}"/>
    <cellStyle name="Currency 122 2 2 5 5" xfId="28313" xr:uid="{00000000-0005-0000-0000-00001B1E0000}"/>
    <cellStyle name="Currency 122 2 2 6" xfId="7644" xr:uid="{00000000-0005-0000-0000-00001C1E0000}"/>
    <cellStyle name="Currency 122 2 2 6 2" xfId="13260" xr:uid="{00000000-0005-0000-0000-00001D1E0000}"/>
    <cellStyle name="Currency 122 2 2 6 2 2" xfId="35801" xr:uid="{00000000-0005-0000-0000-00001E1E0000}"/>
    <cellStyle name="Currency 122 2 2 6 3" xfId="18890" xr:uid="{00000000-0005-0000-0000-00001F1E0000}"/>
    <cellStyle name="Currency 122 2 2 6 3 2" xfId="41425" xr:uid="{00000000-0005-0000-0000-0000201E0000}"/>
    <cellStyle name="Currency 122 2 2 6 4" xfId="24519" xr:uid="{00000000-0005-0000-0000-0000211E0000}"/>
    <cellStyle name="Currency 122 2 2 6 4 2" xfId="47045" xr:uid="{00000000-0005-0000-0000-0000221E0000}"/>
    <cellStyle name="Currency 122 2 2 6 5" xfId="30185" xr:uid="{00000000-0005-0000-0000-0000231E0000}"/>
    <cellStyle name="Currency 122 2 2 7" xfId="9516" xr:uid="{00000000-0005-0000-0000-0000241E0000}"/>
    <cellStyle name="Currency 122 2 2 7 2" xfId="32057" xr:uid="{00000000-0005-0000-0000-0000251E0000}"/>
    <cellStyle name="Currency 122 2 2 8" xfId="15146" xr:uid="{00000000-0005-0000-0000-0000261E0000}"/>
    <cellStyle name="Currency 122 2 2 8 2" xfId="37681" xr:uid="{00000000-0005-0000-0000-0000271E0000}"/>
    <cellStyle name="Currency 122 2 2 9" xfId="20775" xr:uid="{00000000-0005-0000-0000-0000281E0000}"/>
    <cellStyle name="Currency 122 2 2 9 2" xfId="43301" xr:uid="{00000000-0005-0000-0000-0000291E0000}"/>
    <cellStyle name="Currency 122 2 3" xfId="3822" xr:uid="{00000000-0005-0000-0000-00002A1E0000}"/>
    <cellStyle name="Currency 122 2 3 10" xfId="26363" xr:uid="{00000000-0005-0000-0000-00002B1E0000}"/>
    <cellStyle name="Currency 122 2 3 11" xfId="48854" xr:uid="{00000000-0005-0000-0000-00002C1E0000}"/>
    <cellStyle name="Currency 122 2 3 12" xfId="49791" xr:uid="{00000000-0005-0000-0000-00002D1E0000}"/>
    <cellStyle name="Currency 122 2 3 2" xfId="4056" xr:uid="{00000000-0005-0000-0000-00002E1E0000}"/>
    <cellStyle name="Currency 122 2 3 2 10" xfId="49088" xr:uid="{00000000-0005-0000-0000-00002F1E0000}"/>
    <cellStyle name="Currency 122 2 3 2 11" xfId="50025" xr:uid="{00000000-0005-0000-0000-0000301E0000}"/>
    <cellStyle name="Currency 122 2 3 2 2" xfId="4524" xr:uid="{00000000-0005-0000-0000-0000311E0000}"/>
    <cellStyle name="Currency 122 2 3 2 2 10" xfId="50493" xr:uid="{00000000-0005-0000-0000-0000321E0000}"/>
    <cellStyle name="Currency 122 2 3 2 2 2" xfId="5460" xr:uid="{00000000-0005-0000-0000-0000331E0000}"/>
    <cellStyle name="Currency 122 2 3 2 2 2 2" xfId="7332" xr:uid="{00000000-0005-0000-0000-0000341E0000}"/>
    <cellStyle name="Currency 122 2 3 2 2 2 2 2" xfId="12948" xr:uid="{00000000-0005-0000-0000-0000351E0000}"/>
    <cellStyle name="Currency 122 2 3 2 2 2 2 2 2" xfId="35489" xr:uid="{00000000-0005-0000-0000-0000361E0000}"/>
    <cellStyle name="Currency 122 2 3 2 2 2 2 3" xfId="18578" xr:uid="{00000000-0005-0000-0000-0000371E0000}"/>
    <cellStyle name="Currency 122 2 3 2 2 2 2 3 2" xfId="41113" xr:uid="{00000000-0005-0000-0000-0000381E0000}"/>
    <cellStyle name="Currency 122 2 3 2 2 2 2 4" xfId="24207" xr:uid="{00000000-0005-0000-0000-0000391E0000}"/>
    <cellStyle name="Currency 122 2 3 2 2 2 2 4 2" xfId="46733" xr:uid="{00000000-0005-0000-0000-00003A1E0000}"/>
    <cellStyle name="Currency 122 2 3 2 2 2 2 5" xfId="29873" xr:uid="{00000000-0005-0000-0000-00003B1E0000}"/>
    <cellStyle name="Currency 122 2 3 2 2 2 3" xfId="9204" xr:uid="{00000000-0005-0000-0000-00003C1E0000}"/>
    <cellStyle name="Currency 122 2 3 2 2 2 3 2" xfId="14820" xr:uid="{00000000-0005-0000-0000-00003D1E0000}"/>
    <cellStyle name="Currency 122 2 3 2 2 2 3 2 2" xfId="37361" xr:uid="{00000000-0005-0000-0000-00003E1E0000}"/>
    <cellStyle name="Currency 122 2 3 2 2 2 3 3" xfId="20450" xr:uid="{00000000-0005-0000-0000-00003F1E0000}"/>
    <cellStyle name="Currency 122 2 3 2 2 2 3 3 2" xfId="42985" xr:uid="{00000000-0005-0000-0000-0000401E0000}"/>
    <cellStyle name="Currency 122 2 3 2 2 2 3 4" xfId="26079" xr:uid="{00000000-0005-0000-0000-0000411E0000}"/>
    <cellStyle name="Currency 122 2 3 2 2 2 3 4 2" xfId="48605" xr:uid="{00000000-0005-0000-0000-0000421E0000}"/>
    <cellStyle name="Currency 122 2 3 2 2 2 3 5" xfId="31745" xr:uid="{00000000-0005-0000-0000-0000431E0000}"/>
    <cellStyle name="Currency 122 2 3 2 2 2 4" xfId="11076" xr:uid="{00000000-0005-0000-0000-0000441E0000}"/>
    <cellStyle name="Currency 122 2 3 2 2 2 4 2" xfId="33617" xr:uid="{00000000-0005-0000-0000-0000451E0000}"/>
    <cellStyle name="Currency 122 2 3 2 2 2 5" xfId="16706" xr:uid="{00000000-0005-0000-0000-0000461E0000}"/>
    <cellStyle name="Currency 122 2 3 2 2 2 5 2" xfId="39241" xr:uid="{00000000-0005-0000-0000-0000471E0000}"/>
    <cellStyle name="Currency 122 2 3 2 2 2 6" xfId="22335" xr:uid="{00000000-0005-0000-0000-0000481E0000}"/>
    <cellStyle name="Currency 122 2 3 2 2 2 6 2" xfId="44861" xr:uid="{00000000-0005-0000-0000-0000491E0000}"/>
    <cellStyle name="Currency 122 2 3 2 2 2 7" xfId="28001" xr:uid="{00000000-0005-0000-0000-00004A1E0000}"/>
    <cellStyle name="Currency 122 2 3 2 2 2 8" xfId="51429" xr:uid="{00000000-0005-0000-0000-00004B1E0000}"/>
    <cellStyle name="Currency 122 2 3 2 2 3" xfId="6396" xr:uid="{00000000-0005-0000-0000-00004C1E0000}"/>
    <cellStyle name="Currency 122 2 3 2 2 3 2" xfId="12012" xr:uid="{00000000-0005-0000-0000-00004D1E0000}"/>
    <cellStyle name="Currency 122 2 3 2 2 3 2 2" xfId="34553" xr:uid="{00000000-0005-0000-0000-00004E1E0000}"/>
    <cellStyle name="Currency 122 2 3 2 2 3 3" xfId="17642" xr:uid="{00000000-0005-0000-0000-00004F1E0000}"/>
    <cellStyle name="Currency 122 2 3 2 2 3 3 2" xfId="40177" xr:uid="{00000000-0005-0000-0000-0000501E0000}"/>
    <cellStyle name="Currency 122 2 3 2 2 3 4" xfId="23271" xr:uid="{00000000-0005-0000-0000-0000511E0000}"/>
    <cellStyle name="Currency 122 2 3 2 2 3 4 2" xfId="45797" xr:uid="{00000000-0005-0000-0000-0000521E0000}"/>
    <cellStyle name="Currency 122 2 3 2 2 3 5" xfId="28937" xr:uid="{00000000-0005-0000-0000-0000531E0000}"/>
    <cellStyle name="Currency 122 2 3 2 2 4" xfId="8268" xr:uid="{00000000-0005-0000-0000-0000541E0000}"/>
    <cellStyle name="Currency 122 2 3 2 2 4 2" xfId="13884" xr:uid="{00000000-0005-0000-0000-0000551E0000}"/>
    <cellStyle name="Currency 122 2 3 2 2 4 2 2" xfId="36425" xr:uid="{00000000-0005-0000-0000-0000561E0000}"/>
    <cellStyle name="Currency 122 2 3 2 2 4 3" xfId="19514" xr:uid="{00000000-0005-0000-0000-0000571E0000}"/>
    <cellStyle name="Currency 122 2 3 2 2 4 3 2" xfId="42049" xr:uid="{00000000-0005-0000-0000-0000581E0000}"/>
    <cellStyle name="Currency 122 2 3 2 2 4 4" xfId="25143" xr:uid="{00000000-0005-0000-0000-0000591E0000}"/>
    <cellStyle name="Currency 122 2 3 2 2 4 4 2" xfId="47669" xr:uid="{00000000-0005-0000-0000-00005A1E0000}"/>
    <cellStyle name="Currency 122 2 3 2 2 4 5" xfId="30809" xr:uid="{00000000-0005-0000-0000-00005B1E0000}"/>
    <cellStyle name="Currency 122 2 3 2 2 5" xfId="10140" xr:uid="{00000000-0005-0000-0000-00005C1E0000}"/>
    <cellStyle name="Currency 122 2 3 2 2 5 2" xfId="32681" xr:uid="{00000000-0005-0000-0000-00005D1E0000}"/>
    <cellStyle name="Currency 122 2 3 2 2 6" xfId="15770" xr:uid="{00000000-0005-0000-0000-00005E1E0000}"/>
    <cellStyle name="Currency 122 2 3 2 2 6 2" xfId="38305" xr:uid="{00000000-0005-0000-0000-00005F1E0000}"/>
    <cellStyle name="Currency 122 2 3 2 2 7" xfId="21399" xr:uid="{00000000-0005-0000-0000-0000601E0000}"/>
    <cellStyle name="Currency 122 2 3 2 2 7 2" xfId="43925" xr:uid="{00000000-0005-0000-0000-0000611E0000}"/>
    <cellStyle name="Currency 122 2 3 2 2 8" xfId="27065" xr:uid="{00000000-0005-0000-0000-0000621E0000}"/>
    <cellStyle name="Currency 122 2 3 2 2 9" xfId="49556" xr:uid="{00000000-0005-0000-0000-0000631E0000}"/>
    <cellStyle name="Currency 122 2 3 2 3" xfId="4992" xr:uid="{00000000-0005-0000-0000-0000641E0000}"/>
    <cellStyle name="Currency 122 2 3 2 3 2" xfId="6864" xr:uid="{00000000-0005-0000-0000-0000651E0000}"/>
    <cellStyle name="Currency 122 2 3 2 3 2 2" xfId="12480" xr:uid="{00000000-0005-0000-0000-0000661E0000}"/>
    <cellStyle name="Currency 122 2 3 2 3 2 2 2" xfId="35021" xr:uid="{00000000-0005-0000-0000-0000671E0000}"/>
    <cellStyle name="Currency 122 2 3 2 3 2 3" xfId="18110" xr:uid="{00000000-0005-0000-0000-0000681E0000}"/>
    <cellStyle name="Currency 122 2 3 2 3 2 3 2" xfId="40645" xr:uid="{00000000-0005-0000-0000-0000691E0000}"/>
    <cellStyle name="Currency 122 2 3 2 3 2 4" xfId="23739" xr:uid="{00000000-0005-0000-0000-00006A1E0000}"/>
    <cellStyle name="Currency 122 2 3 2 3 2 4 2" xfId="46265" xr:uid="{00000000-0005-0000-0000-00006B1E0000}"/>
    <cellStyle name="Currency 122 2 3 2 3 2 5" xfId="29405" xr:uid="{00000000-0005-0000-0000-00006C1E0000}"/>
    <cellStyle name="Currency 122 2 3 2 3 3" xfId="8736" xr:uid="{00000000-0005-0000-0000-00006D1E0000}"/>
    <cellStyle name="Currency 122 2 3 2 3 3 2" xfId="14352" xr:uid="{00000000-0005-0000-0000-00006E1E0000}"/>
    <cellStyle name="Currency 122 2 3 2 3 3 2 2" xfId="36893" xr:uid="{00000000-0005-0000-0000-00006F1E0000}"/>
    <cellStyle name="Currency 122 2 3 2 3 3 3" xfId="19982" xr:uid="{00000000-0005-0000-0000-0000701E0000}"/>
    <cellStyle name="Currency 122 2 3 2 3 3 3 2" xfId="42517" xr:uid="{00000000-0005-0000-0000-0000711E0000}"/>
    <cellStyle name="Currency 122 2 3 2 3 3 4" xfId="25611" xr:uid="{00000000-0005-0000-0000-0000721E0000}"/>
    <cellStyle name="Currency 122 2 3 2 3 3 4 2" xfId="48137" xr:uid="{00000000-0005-0000-0000-0000731E0000}"/>
    <cellStyle name="Currency 122 2 3 2 3 3 5" xfId="31277" xr:uid="{00000000-0005-0000-0000-0000741E0000}"/>
    <cellStyle name="Currency 122 2 3 2 3 4" xfId="10608" xr:uid="{00000000-0005-0000-0000-0000751E0000}"/>
    <cellStyle name="Currency 122 2 3 2 3 4 2" xfId="33149" xr:uid="{00000000-0005-0000-0000-0000761E0000}"/>
    <cellStyle name="Currency 122 2 3 2 3 5" xfId="16238" xr:uid="{00000000-0005-0000-0000-0000771E0000}"/>
    <cellStyle name="Currency 122 2 3 2 3 5 2" xfId="38773" xr:uid="{00000000-0005-0000-0000-0000781E0000}"/>
    <cellStyle name="Currency 122 2 3 2 3 6" xfId="21867" xr:uid="{00000000-0005-0000-0000-0000791E0000}"/>
    <cellStyle name="Currency 122 2 3 2 3 6 2" xfId="44393" xr:uid="{00000000-0005-0000-0000-00007A1E0000}"/>
    <cellStyle name="Currency 122 2 3 2 3 7" xfId="27533" xr:uid="{00000000-0005-0000-0000-00007B1E0000}"/>
    <cellStyle name="Currency 122 2 3 2 3 8" xfId="50961" xr:uid="{00000000-0005-0000-0000-00007C1E0000}"/>
    <cellStyle name="Currency 122 2 3 2 4" xfId="5928" xr:uid="{00000000-0005-0000-0000-00007D1E0000}"/>
    <cellStyle name="Currency 122 2 3 2 4 2" xfId="11544" xr:uid="{00000000-0005-0000-0000-00007E1E0000}"/>
    <cellStyle name="Currency 122 2 3 2 4 2 2" xfId="34085" xr:uid="{00000000-0005-0000-0000-00007F1E0000}"/>
    <cellStyle name="Currency 122 2 3 2 4 3" xfId="17174" xr:uid="{00000000-0005-0000-0000-0000801E0000}"/>
    <cellStyle name="Currency 122 2 3 2 4 3 2" xfId="39709" xr:uid="{00000000-0005-0000-0000-0000811E0000}"/>
    <cellStyle name="Currency 122 2 3 2 4 4" xfId="22803" xr:uid="{00000000-0005-0000-0000-0000821E0000}"/>
    <cellStyle name="Currency 122 2 3 2 4 4 2" xfId="45329" xr:uid="{00000000-0005-0000-0000-0000831E0000}"/>
    <cellStyle name="Currency 122 2 3 2 4 5" xfId="28469" xr:uid="{00000000-0005-0000-0000-0000841E0000}"/>
    <cellStyle name="Currency 122 2 3 2 5" xfId="7800" xr:uid="{00000000-0005-0000-0000-0000851E0000}"/>
    <cellStyle name="Currency 122 2 3 2 5 2" xfId="13416" xr:uid="{00000000-0005-0000-0000-0000861E0000}"/>
    <cellStyle name="Currency 122 2 3 2 5 2 2" xfId="35957" xr:uid="{00000000-0005-0000-0000-0000871E0000}"/>
    <cellStyle name="Currency 122 2 3 2 5 3" xfId="19046" xr:uid="{00000000-0005-0000-0000-0000881E0000}"/>
    <cellStyle name="Currency 122 2 3 2 5 3 2" xfId="41581" xr:uid="{00000000-0005-0000-0000-0000891E0000}"/>
    <cellStyle name="Currency 122 2 3 2 5 4" xfId="24675" xr:uid="{00000000-0005-0000-0000-00008A1E0000}"/>
    <cellStyle name="Currency 122 2 3 2 5 4 2" xfId="47201" xr:uid="{00000000-0005-0000-0000-00008B1E0000}"/>
    <cellStyle name="Currency 122 2 3 2 5 5" xfId="30341" xr:uid="{00000000-0005-0000-0000-00008C1E0000}"/>
    <cellStyle name="Currency 122 2 3 2 6" xfId="9672" xr:uid="{00000000-0005-0000-0000-00008D1E0000}"/>
    <cellStyle name="Currency 122 2 3 2 6 2" xfId="32213" xr:uid="{00000000-0005-0000-0000-00008E1E0000}"/>
    <cellStyle name="Currency 122 2 3 2 7" xfId="15302" xr:uid="{00000000-0005-0000-0000-00008F1E0000}"/>
    <cellStyle name="Currency 122 2 3 2 7 2" xfId="37837" xr:uid="{00000000-0005-0000-0000-0000901E0000}"/>
    <cellStyle name="Currency 122 2 3 2 8" xfId="20931" xr:uid="{00000000-0005-0000-0000-0000911E0000}"/>
    <cellStyle name="Currency 122 2 3 2 8 2" xfId="43457" xr:uid="{00000000-0005-0000-0000-0000921E0000}"/>
    <cellStyle name="Currency 122 2 3 2 9" xfId="26597" xr:uid="{00000000-0005-0000-0000-0000931E0000}"/>
    <cellStyle name="Currency 122 2 3 3" xfId="4290" xr:uid="{00000000-0005-0000-0000-0000941E0000}"/>
    <cellStyle name="Currency 122 2 3 3 10" xfId="50259" xr:uid="{00000000-0005-0000-0000-0000951E0000}"/>
    <cellStyle name="Currency 122 2 3 3 2" xfId="5226" xr:uid="{00000000-0005-0000-0000-0000961E0000}"/>
    <cellStyle name="Currency 122 2 3 3 2 2" xfId="7098" xr:uid="{00000000-0005-0000-0000-0000971E0000}"/>
    <cellStyle name="Currency 122 2 3 3 2 2 2" xfId="12714" xr:uid="{00000000-0005-0000-0000-0000981E0000}"/>
    <cellStyle name="Currency 122 2 3 3 2 2 2 2" xfId="35255" xr:uid="{00000000-0005-0000-0000-0000991E0000}"/>
    <cellStyle name="Currency 122 2 3 3 2 2 3" xfId="18344" xr:uid="{00000000-0005-0000-0000-00009A1E0000}"/>
    <cellStyle name="Currency 122 2 3 3 2 2 3 2" xfId="40879" xr:uid="{00000000-0005-0000-0000-00009B1E0000}"/>
    <cellStyle name="Currency 122 2 3 3 2 2 4" xfId="23973" xr:uid="{00000000-0005-0000-0000-00009C1E0000}"/>
    <cellStyle name="Currency 122 2 3 3 2 2 4 2" xfId="46499" xr:uid="{00000000-0005-0000-0000-00009D1E0000}"/>
    <cellStyle name="Currency 122 2 3 3 2 2 5" xfId="29639" xr:uid="{00000000-0005-0000-0000-00009E1E0000}"/>
    <cellStyle name="Currency 122 2 3 3 2 3" xfId="8970" xr:uid="{00000000-0005-0000-0000-00009F1E0000}"/>
    <cellStyle name="Currency 122 2 3 3 2 3 2" xfId="14586" xr:uid="{00000000-0005-0000-0000-0000A01E0000}"/>
    <cellStyle name="Currency 122 2 3 3 2 3 2 2" xfId="37127" xr:uid="{00000000-0005-0000-0000-0000A11E0000}"/>
    <cellStyle name="Currency 122 2 3 3 2 3 3" xfId="20216" xr:uid="{00000000-0005-0000-0000-0000A21E0000}"/>
    <cellStyle name="Currency 122 2 3 3 2 3 3 2" xfId="42751" xr:uid="{00000000-0005-0000-0000-0000A31E0000}"/>
    <cellStyle name="Currency 122 2 3 3 2 3 4" xfId="25845" xr:uid="{00000000-0005-0000-0000-0000A41E0000}"/>
    <cellStyle name="Currency 122 2 3 3 2 3 4 2" xfId="48371" xr:uid="{00000000-0005-0000-0000-0000A51E0000}"/>
    <cellStyle name="Currency 122 2 3 3 2 3 5" xfId="31511" xr:uid="{00000000-0005-0000-0000-0000A61E0000}"/>
    <cellStyle name="Currency 122 2 3 3 2 4" xfId="10842" xr:uid="{00000000-0005-0000-0000-0000A71E0000}"/>
    <cellStyle name="Currency 122 2 3 3 2 4 2" xfId="33383" xr:uid="{00000000-0005-0000-0000-0000A81E0000}"/>
    <cellStyle name="Currency 122 2 3 3 2 5" xfId="16472" xr:uid="{00000000-0005-0000-0000-0000A91E0000}"/>
    <cellStyle name="Currency 122 2 3 3 2 5 2" xfId="39007" xr:uid="{00000000-0005-0000-0000-0000AA1E0000}"/>
    <cellStyle name="Currency 122 2 3 3 2 6" xfId="22101" xr:uid="{00000000-0005-0000-0000-0000AB1E0000}"/>
    <cellStyle name="Currency 122 2 3 3 2 6 2" xfId="44627" xr:uid="{00000000-0005-0000-0000-0000AC1E0000}"/>
    <cellStyle name="Currency 122 2 3 3 2 7" xfId="27767" xr:uid="{00000000-0005-0000-0000-0000AD1E0000}"/>
    <cellStyle name="Currency 122 2 3 3 2 8" xfId="51195" xr:uid="{00000000-0005-0000-0000-0000AE1E0000}"/>
    <cellStyle name="Currency 122 2 3 3 3" xfId="6162" xr:uid="{00000000-0005-0000-0000-0000AF1E0000}"/>
    <cellStyle name="Currency 122 2 3 3 3 2" xfId="11778" xr:uid="{00000000-0005-0000-0000-0000B01E0000}"/>
    <cellStyle name="Currency 122 2 3 3 3 2 2" xfId="34319" xr:uid="{00000000-0005-0000-0000-0000B11E0000}"/>
    <cellStyle name="Currency 122 2 3 3 3 3" xfId="17408" xr:uid="{00000000-0005-0000-0000-0000B21E0000}"/>
    <cellStyle name="Currency 122 2 3 3 3 3 2" xfId="39943" xr:uid="{00000000-0005-0000-0000-0000B31E0000}"/>
    <cellStyle name="Currency 122 2 3 3 3 4" xfId="23037" xr:uid="{00000000-0005-0000-0000-0000B41E0000}"/>
    <cellStyle name="Currency 122 2 3 3 3 4 2" xfId="45563" xr:uid="{00000000-0005-0000-0000-0000B51E0000}"/>
    <cellStyle name="Currency 122 2 3 3 3 5" xfId="28703" xr:uid="{00000000-0005-0000-0000-0000B61E0000}"/>
    <cellStyle name="Currency 122 2 3 3 4" xfId="8034" xr:uid="{00000000-0005-0000-0000-0000B71E0000}"/>
    <cellStyle name="Currency 122 2 3 3 4 2" xfId="13650" xr:uid="{00000000-0005-0000-0000-0000B81E0000}"/>
    <cellStyle name="Currency 122 2 3 3 4 2 2" xfId="36191" xr:uid="{00000000-0005-0000-0000-0000B91E0000}"/>
    <cellStyle name="Currency 122 2 3 3 4 3" xfId="19280" xr:uid="{00000000-0005-0000-0000-0000BA1E0000}"/>
    <cellStyle name="Currency 122 2 3 3 4 3 2" xfId="41815" xr:uid="{00000000-0005-0000-0000-0000BB1E0000}"/>
    <cellStyle name="Currency 122 2 3 3 4 4" xfId="24909" xr:uid="{00000000-0005-0000-0000-0000BC1E0000}"/>
    <cellStyle name="Currency 122 2 3 3 4 4 2" xfId="47435" xr:uid="{00000000-0005-0000-0000-0000BD1E0000}"/>
    <cellStyle name="Currency 122 2 3 3 4 5" xfId="30575" xr:uid="{00000000-0005-0000-0000-0000BE1E0000}"/>
    <cellStyle name="Currency 122 2 3 3 5" xfId="9906" xr:uid="{00000000-0005-0000-0000-0000BF1E0000}"/>
    <cellStyle name="Currency 122 2 3 3 5 2" xfId="32447" xr:uid="{00000000-0005-0000-0000-0000C01E0000}"/>
    <cellStyle name="Currency 122 2 3 3 6" xfId="15536" xr:uid="{00000000-0005-0000-0000-0000C11E0000}"/>
    <cellStyle name="Currency 122 2 3 3 6 2" xfId="38071" xr:uid="{00000000-0005-0000-0000-0000C21E0000}"/>
    <cellStyle name="Currency 122 2 3 3 7" xfId="21165" xr:uid="{00000000-0005-0000-0000-0000C31E0000}"/>
    <cellStyle name="Currency 122 2 3 3 7 2" xfId="43691" xr:uid="{00000000-0005-0000-0000-0000C41E0000}"/>
    <cellStyle name="Currency 122 2 3 3 8" xfId="26831" xr:uid="{00000000-0005-0000-0000-0000C51E0000}"/>
    <cellStyle name="Currency 122 2 3 3 9" xfId="49322" xr:uid="{00000000-0005-0000-0000-0000C61E0000}"/>
    <cellStyle name="Currency 122 2 3 4" xfId="4758" xr:uid="{00000000-0005-0000-0000-0000C71E0000}"/>
    <cellStyle name="Currency 122 2 3 4 2" xfId="6630" xr:uid="{00000000-0005-0000-0000-0000C81E0000}"/>
    <cellStyle name="Currency 122 2 3 4 2 2" xfId="12246" xr:uid="{00000000-0005-0000-0000-0000C91E0000}"/>
    <cellStyle name="Currency 122 2 3 4 2 2 2" xfId="34787" xr:uid="{00000000-0005-0000-0000-0000CA1E0000}"/>
    <cellStyle name="Currency 122 2 3 4 2 3" xfId="17876" xr:uid="{00000000-0005-0000-0000-0000CB1E0000}"/>
    <cellStyle name="Currency 122 2 3 4 2 3 2" xfId="40411" xr:uid="{00000000-0005-0000-0000-0000CC1E0000}"/>
    <cellStyle name="Currency 122 2 3 4 2 4" xfId="23505" xr:uid="{00000000-0005-0000-0000-0000CD1E0000}"/>
    <cellStyle name="Currency 122 2 3 4 2 4 2" xfId="46031" xr:uid="{00000000-0005-0000-0000-0000CE1E0000}"/>
    <cellStyle name="Currency 122 2 3 4 2 5" xfId="29171" xr:uid="{00000000-0005-0000-0000-0000CF1E0000}"/>
    <cellStyle name="Currency 122 2 3 4 3" xfId="8502" xr:uid="{00000000-0005-0000-0000-0000D01E0000}"/>
    <cellStyle name="Currency 122 2 3 4 3 2" xfId="14118" xr:uid="{00000000-0005-0000-0000-0000D11E0000}"/>
    <cellStyle name="Currency 122 2 3 4 3 2 2" xfId="36659" xr:uid="{00000000-0005-0000-0000-0000D21E0000}"/>
    <cellStyle name="Currency 122 2 3 4 3 3" xfId="19748" xr:uid="{00000000-0005-0000-0000-0000D31E0000}"/>
    <cellStyle name="Currency 122 2 3 4 3 3 2" xfId="42283" xr:uid="{00000000-0005-0000-0000-0000D41E0000}"/>
    <cellStyle name="Currency 122 2 3 4 3 4" xfId="25377" xr:uid="{00000000-0005-0000-0000-0000D51E0000}"/>
    <cellStyle name="Currency 122 2 3 4 3 4 2" xfId="47903" xr:uid="{00000000-0005-0000-0000-0000D61E0000}"/>
    <cellStyle name="Currency 122 2 3 4 3 5" xfId="31043" xr:uid="{00000000-0005-0000-0000-0000D71E0000}"/>
    <cellStyle name="Currency 122 2 3 4 4" xfId="10374" xr:uid="{00000000-0005-0000-0000-0000D81E0000}"/>
    <cellStyle name="Currency 122 2 3 4 4 2" xfId="32915" xr:uid="{00000000-0005-0000-0000-0000D91E0000}"/>
    <cellStyle name="Currency 122 2 3 4 5" xfId="16004" xr:uid="{00000000-0005-0000-0000-0000DA1E0000}"/>
    <cellStyle name="Currency 122 2 3 4 5 2" xfId="38539" xr:uid="{00000000-0005-0000-0000-0000DB1E0000}"/>
    <cellStyle name="Currency 122 2 3 4 6" xfId="21633" xr:uid="{00000000-0005-0000-0000-0000DC1E0000}"/>
    <cellStyle name="Currency 122 2 3 4 6 2" xfId="44159" xr:uid="{00000000-0005-0000-0000-0000DD1E0000}"/>
    <cellStyle name="Currency 122 2 3 4 7" xfId="27299" xr:uid="{00000000-0005-0000-0000-0000DE1E0000}"/>
    <cellStyle name="Currency 122 2 3 4 8" xfId="50727" xr:uid="{00000000-0005-0000-0000-0000DF1E0000}"/>
    <cellStyle name="Currency 122 2 3 5" xfId="5694" xr:uid="{00000000-0005-0000-0000-0000E01E0000}"/>
    <cellStyle name="Currency 122 2 3 5 2" xfId="11310" xr:uid="{00000000-0005-0000-0000-0000E11E0000}"/>
    <cellStyle name="Currency 122 2 3 5 2 2" xfId="33851" xr:uid="{00000000-0005-0000-0000-0000E21E0000}"/>
    <cellStyle name="Currency 122 2 3 5 3" xfId="16940" xr:uid="{00000000-0005-0000-0000-0000E31E0000}"/>
    <cellStyle name="Currency 122 2 3 5 3 2" xfId="39475" xr:uid="{00000000-0005-0000-0000-0000E41E0000}"/>
    <cellStyle name="Currency 122 2 3 5 4" xfId="22569" xr:uid="{00000000-0005-0000-0000-0000E51E0000}"/>
    <cellStyle name="Currency 122 2 3 5 4 2" xfId="45095" xr:uid="{00000000-0005-0000-0000-0000E61E0000}"/>
    <cellStyle name="Currency 122 2 3 5 5" xfId="28235" xr:uid="{00000000-0005-0000-0000-0000E71E0000}"/>
    <cellStyle name="Currency 122 2 3 6" xfId="7566" xr:uid="{00000000-0005-0000-0000-0000E81E0000}"/>
    <cellStyle name="Currency 122 2 3 6 2" xfId="13182" xr:uid="{00000000-0005-0000-0000-0000E91E0000}"/>
    <cellStyle name="Currency 122 2 3 6 2 2" xfId="35723" xr:uid="{00000000-0005-0000-0000-0000EA1E0000}"/>
    <cellStyle name="Currency 122 2 3 6 3" xfId="18812" xr:uid="{00000000-0005-0000-0000-0000EB1E0000}"/>
    <cellStyle name="Currency 122 2 3 6 3 2" xfId="41347" xr:uid="{00000000-0005-0000-0000-0000EC1E0000}"/>
    <cellStyle name="Currency 122 2 3 6 4" xfId="24441" xr:uid="{00000000-0005-0000-0000-0000ED1E0000}"/>
    <cellStyle name="Currency 122 2 3 6 4 2" xfId="46967" xr:uid="{00000000-0005-0000-0000-0000EE1E0000}"/>
    <cellStyle name="Currency 122 2 3 6 5" xfId="30107" xr:uid="{00000000-0005-0000-0000-0000EF1E0000}"/>
    <cellStyle name="Currency 122 2 3 7" xfId="9438" xr:uid="{00000000-0005-0000-0000-0000F01E0000}"/>
    <cellStyle name="Currency 122 2 3 7 2" xfId="31979" xr:uid="{00000000-0005-0000-0000-0000F11E0000}"/>
    <cellStyle name="Currency 122 2 3 8" xfId="15068" xr:uid="{00000000-0005-0000-0000-0000F21E0000}"/>
    <cellStyle name="Currency 122 2 3 8 2" xfId="37603" xr:uid="{00000000-0005-0000-0000-0000F31E0000}"/>
    <cellStyle name="Currency 122 2 3 9" xfId="20697" xr:uid="{00000000-0005-0000-0000-0000F41E0000}"/>
    <cellStyle name="Currency 122 2 3 9 2" xfId="43223" xr:uid="{00000000-0005-0000-0000-0000F51E0000}"/>
    <cellStyle name="Currency 122 2 4" xfId="3978" xr:uid="{00000000-0005-0000-0000-0000F61E0000}"/>
    <cellStyle name="Currency 122 2 4 10" xfId="49010" xr:uid="{00000000-0005-0000-0000-0000F71E0000}"/>
    <cellStyle name="Currency 122 2 4 11" xfId="49947" xr:uid="{00000000-0005-0000-0000-0000F81E0000}"/>
    <cellStyle name="Currency 122 2 4 2" xfId="4446" xr:uid="{00000000-0005-0000-0000-0000F91E0000}"/>
    <cellStyle name="Currency 122 2 4 2 10" xfId="50415" xr:uid="{00000000-0005-0000-0000-0000FA1E0000}"/>
    <cellStyle name="Currency 122 2 4 2 2" xfId="5382" xr:uid="{00000000-0005-0000-0000-0000FB1E0000}"/>
    <cellStyle name="Currency 122 2 4 2 2 2" xfId="7254" xr:uid="{00000000-0005-0000-0000-0000FC1E0000}"/>
    <cellStyle name="Currency 122 2 4 2 2 2 2" xfId="12870" xr:uid="{00000000-0005-0000-0000-0000FD1E0000}"/>
    <cellStyle name="Currency 122 2 4 2 2 2 2 2" xfId="35411" xr:uid="{00000000-0005-0000-0000-0000FE1E0000}"/>
    <cellStyle name="Currency 122 2 4 2 2 2 3" xfId="18500" xr:uid="{00000000-0005-0000-0000-0000FF1E0000}"/>
    <cellStyle name="Currency 122 2 4 2 2 2 3 2" xfId="41035" xr:uid="{00000000-0005-0000-0000-0000001F0000}"/>
    <cellStyle name="Currency 122 2 4 2 2 2 4" xfId="24129" xr:uid="{00000000-0005-0000-0000-0000011F0000}"/>
    <cellStyle name="Currency 122 2 4 2 2 2 4 2" xfId="46655" xr:uid="{00000000-0005-0000-0000-0000021F0000}"/>
    <cellStyle name="Currency 122 2 4 2 2 2 5" xfId="29795" xr:uid="{00000000-0005-0000-0000-0000031F0000}"/>
    <cellStyle name="Currency 122 2 4 2 2 3" xfId="9126" xr:uid="{00000000-0005-0000-0000-0000041F0000}"/>
    <cellStyle name="Currency 122 2 4 2 2 3 2" xfId="14742" xr:uid="{00000000-0005-0000-0000-0000051F0000}"/>
    <cellStyle name="Currency 122 2 4 2 2 3 2 2" xfId="37283" xr:uid="{00000000-0005-0000-0000-0000061F0000}"/>
    <cellStyle name="Currency 122 2 4 2 2 3 3" xfId="20372" xr:uid="{00000000-0005-0000-0000-0000071F0000}"/>
    <cellStyle name="Currency 122 2 4 2 2 3 3 2" xfId="42907" xr:uid="{00000000-0005-0000-0000-0000081F0000}"/>
    <cellStyle name="Currency 122 2 4 2 2 3 4" xfId="26001" xr:uid="{00000000-0005-0000-0000-0000091F0000}"/>
    <cellStyle name="Currency 122 2 4 2 2 3 4 2" xfId="48527" xr:uid="{00000000-0005-0000-0000-00000A1F0000}"/>
    <cellStyle name="Currency 122 2 4 2 2 3 5" xfId="31667" xr:uid="{00000000-0005-0000-0000-00000B1F0000}"/>
    <cellStyle name="Currency 122 2 4 2 2 4" xfId="10998" xr:uid="{00000000-0005-0000-0000-00000C1F0000}"/>
    <cellStyle name="Currency 122 2 4 2 2 4 2" xfId="33539" xr:uid="{00000000-0005-0000-0000-00000D1F0000}"/>
    <cellStyle name="Currency 122 2 4 2 2 5" xfId="16628" xr:uid="{00000000-0005-0000-0000-00000E1F0000}"/>
    <cellStyle name="Currency 122 2 4 2 2 5 2" xfId="39163" xr:uid="{00000000-0005-0000-0000-00000F1F0000}"/>
    <cellStyle name="Currency 122 2 4 2 2 6" xfId="22257" xr:uid="{00000000-0005-0000-0000-0000101F0000}"/>
    <cellStyle name="Currency 122 2 4 2 2 6 2" xfId="44783" xr:uid="{00000000-0005-0000-0000-0000111F0000}"/>
    <cellStyle name="Currency 122 2 4 2 2 7" xfId="27923" xr:uid="{00000000-0005-0000-0000-0000121F0000}"/>
    <cellStyle name="Currency 122 2 4 2 2 8" xfId="51351" xr:uid="{00000000-0005-0000-0000-0000131F0000}"/>
    <cellStyle name="Currency 122 2 4 2 3" xfId="6318" xr:uid="{00000000-0005-0000-0000-0000141F0000}"/>
    <cellStyle name="Currency 122 2 4 2 3 2" xfId="11934" xr:uid="{00000000-0005-0000-0000-0000151F0000}"/>
    <cellStyle name="Currency 122 2 4 2 3 2 2" xfId="34475" xr:uid="{00000000-0005-0000-0000-0000161F0000}"/>
    <cellStyle name="Currency 122 2 4 2 3 3" xfId="17564" xr:uid="{00000000-0005-0000-0000-0000171F0000}"/>
    <cellStyle name="Currency 122 2 4 2 3 3 2" xfId="40099" xr:uid="{00000000-0005-0000-0000-0000181F0000}"/>
    <cellStyle name="Currency 122 2 4 2 3 4" xfId="23193" xr:uid="{00000000-0005-0000-0000-0000191F0000}"/>
    <cellStyle name="Currency 122 2 4 2 3 4 2" xfId="45719" xr:uid="{00000000-0005-0000-0000-00001A1F0000}"/>
    <cellStyle name="Currency 122 2 4 2 3 5" xfId="28859" xr:uid="{00000000-0005-0000-0000-00001B1F0000}"/>
    <cellStyle name="Currency 122 2 4 2 4" xfId="8190" xr:uid="{00000000-0005-0000-0000-00001C1F0000}"/>
    <cellStyle name="Currency 122 2 4 2 4 2" xfId="13806" xr:uid="{00000000-0005-0000-0000-00001D1F0000}"/>
    <cellStyle name="Currency 122 2 4 2 4 2 2" xfId="36347" xr:uid="{00000000-0005-0000-0000-00001E1F0000}"/>
    <cellStyle name="Currency 122 2 4 2 4 3" xfId="19436" xr:uid="{00000000-0005-0000-0000-00001F1F0000}"/>
    <cellStyle name="Currency 122 2 4 2 4 3 2" xfId="41971" xr:uid="{00000000-0005-0000-0000-0000201F0000}"/>
    <cellStyle name="Currency 122 2 4 2 4 4" xfId="25065" xr:uid="{00000000-0005-0000-0000-0000211F0000}"/>
    <cellStyle name="Currency 122 2 4 2 4 4 2" xfId="47591" xr:uid="{00000000-0005-0000-0000-0000221F0000}"/>
    <cellStyle name="Currency 122 2 4 2 4 5" xfId="30731" xr:uid="{00000000-0005-0000-0000-0000231F0000}"/>
    <cellStyle name="Currency 122 2 4 2 5" xfId="10062" xr:uid="{00000000-0005-0000-0000-0000241F0000}"/>
    <cellStyle name="Currency 122 2 4 2 5 2" xfId="32603" xr:uid="{00000000-0005-0000-0000-0000251F0000}"/>
    <cellStyle name="Currency 122 2 4 2 6" xfId="15692" xr:uid="{00000000-0005-0000-0000-0000261F0000}"/>
    <cellStyle name="Currency 122 2 4 2 6 2" xfId="38227" xr:uid="{00000000-0005-0000-0000-0000271F0000}"/>
    <cellStyle name="Currency 122 2 4 2 7" xfId="21321" xr:uid="{00000000-0005-0000-0000-0000281F0000}"/>
    <cellStyle name="Currency 122 2 4 2 7 2" xfId="43847" xr:uid="{00000000-0005-0000-0000-0000291F0000}"/>
    <cellStyle name="Currency 122 2 4 2 8" xfId="26987" xr:uid="{00000000-0005-0000-0000-00002A1F0000}"/>
    <cellStyle name="Currency 122 2 4 2 9" xfId="49478" xr:uid="{00000000-0005-0000-0000-00002B1F0000}"/>
    <cellStyle name="Currency 122 2 4 3" xfId="4914" xr:uid="{00000000-0005-0000-0000-00002C1F0000}"/>
    <cellStyle name="Currency 122 2 4 3 2" xfId="6786" xr:uid="{00000000-0005-0000-0000-00002D1F0000}"/>
    <cellStyle name="Currency 122 2 4 3 2 2" xfId="12402" xr:uid="{00000000-0005-0000-0000-00002E1F0000}"/>
    <cellStyle name="Currency 122 2 4 3 2 2 2" xfId="34943" xr:uid="{00000000-0005-0000-0000-00002F1F0000}"/>
    <cellStyle name="Currency 122 2 4 3 2 3" xfId="18032" xr:uid="{00000000-0005-0000-0000-0000301F0000}"/>
    <cellStyle name="Currency 122 2 4 3 2 3 2" xfId="40567" xr:uid="{00000000-0005-0000-0000-0000311F0000}"/>
    <cellStyle name="Currency 122 2 4 3 2 4" xfId="23661" xr:uid="{00000000-0005-0000-0000-0000321F0000}"/>
    <cellStyle name="Currency 122 2 4 3 2 4 2" xfId="46187" xr:uid="{00000000-0005-0000-0000-0000331F0000}"/>
    <cellStyle name="Currency 122 2 4 3 2 5" xfId="29327" xr:uid="{00000000-0005-0000-0000-0000341F0000}"/>
    <cellStyle name="Currency 122 2 4 3 3" xfId="8658" xr:uid="{00000000-0005-0000-0000-0000351F0000}"/>
    <cellStyle name="Currency 122 2 4 3 3 2" xfId="14274" xr:uid="{00000000-0005-0000-0000-0000361F0000}"/>
    <cellStyle name="Currency 122 2 4 3 3 2 2" xfId="36815" xr:uid="{00000000-0005-0000-0000-0000371F0000}"/>
    <cellStyle name="Currency 122 2 4 3 3 3" xfId="19904" xr:uid="{00000000-0005-0000-0000-0000381F0000}"/>
    <cellStyle name="Currency 122 2 4 3 3 3 2" xfId="42439" xr:uid="{00000000-0005-0000-0000-0000391F0000}"/>
    <cellStyle name="Currency 122 2 4 3 3 4" xfId="25533" xr:uid="{00000000-0005-0000-0000-00003A1F0000}"/>
    <cellStyle name="Currency 122 2 4 3 3 4 2" xfId="48059" xr:uid="{00000000-0005-0000-0000-00003B1F0000}"/>
    <cellStyle name="Currency 122 2 4 3 3 5" xfId="31199" xr:uid="{00000000-0005-0000-0000-00003C1F0000}"/>
    <cellStyle name="Currency 122 2 4 3 4" xfId="10530" xr:uid="{00000000-0005-0000-0000-00003D1F0000}"/>
    <cellStyle name="Currency 122 2 4 3 4 2" xfId="33071" xr:uid="{00000000-0005-0000-0000-00003E1F0000}"/>
    <cellStyle name="Currency 122 2 4 3 5" xfId="16160" xr:uid="{00000000-0005-0000-0000-00003F1F0000}"/>
    <cellStyle name="Currency 122 2 4 3 5 2" xfId="38695" xr:uid="{00000000-0005-0000-0000-0000401F0000}"/>
    <cellStyle name="Currency 122 2 4 3 6" xfId="21789" xr:uid="{00000000-0005-0000-0000-0000411F0000}"/>
    <cellStyle name="Currency 122 2 4 3 6 2" xfId="44315" xr:uid="{00000000-0005-0000-0000-0000421F0000}"/>
    <cellStyle name="Currency 122 2 4 3 7" xfId="27455" xr:uid="{00000000-0005-0000-0000-0000431F0000}"/>
    <cellStyle name="Currency 122 2 4 3 8" xfId="50883" xr:uid="{00000000-0005-0000-0000-0000441F0000}"/>
    <cellStyle name="Currency 122 2 4 4" xfId="5850" xr:uid="{00000000-0005-0000-0000-0000451F0000}"/>
    <cellStyle name="Currency 122 2 4 4 2" xfId="11466" xr:uid="{00000000-0005-0000-0000-0000461F0000}"/>
    <cellStyle name="Currency 122 2 4 4 2 2" xfId="34007" xr:uid="{00000000-0005-0000-0000-0000471F0000}"/>
    <cellStyle name="Currency 122 2 4 4 3" xfId="17096" xr:uid="{00000000-0005-0000-0000-0000481F0000}"/>
    <cellStyle name="Currency 122 2 4 4 3 2" xfId="39631" xr:uid="{00000000-0005-0000-0000-0000491F0000}"/>
    <cellStyle name="Currency 122 2 4 4 4" xfId="22725" xr:uid="{00000000-0005-0000-0000-00004A1F0000}"/>
    <cellStyle name="Currency 122 2 4 4 4 2" xfId="45251" xr:uid="{00000000-0005-0000-0000-00004B1F0000}"/>
    <cellStyle name="Currency 122 2 4 4 5" xfId="28391" xr:uid="{00000000-0005-0000-0000-00004C1F0000}"/>
    <cellStyle name="Currency 122 2 4 5" xfId="7722" xr:uid="{00000000-0005-0000-0000-00004D1F0000}"/>
    <cellStyle name="Currency 122 2 4 5 2" xfId="13338" xr:uid="{00000000-0005-0000-0000-00004E1F0000}"/>
    <cellStyle name="Currency 122 2 4 5 2 2" xfId="35879" xr:uid="{00000000-0005-0000-0000-00004F1F0000}"/>
    <cellStyle name="Currency 122 2 4 5 3" xfId="18968" xr:uid="{00000000-0005-0000-0000-0000501F0000}"/>
    <cellStyle name="Currency 122 2 4 5 3 2" xfId="41503" xr:uid="{00000000-0005-0000-0000-0000511F0000}"/>
    <cellStyle name="Currency 122 2 4 5 4" xfId="24597" xr:uid="{00000000-0005-0000-0000-0000521F0000}"/>
    <cellStyle name="Currency 122 2 4 5 4 2" xfId="47123" xr:uid="{00000000-0005-0000-0000-0000531F0000}"/>
    <cellStyle name="Currency 122 2 4 5 5" xfId="30263" xr:uid="{00000000-0005-0000-0000-0000541F0000}"/>
    <cellStyle name="Currency 122 2 4 6" xfId="9594" xr:uid="{00000000-0005-0000-0000-0000551F0000}"/>
    <cellStyle name="Currency 122 2 4 6 2" xfId="32135" xr:uid="{00000000-0005-0000-0000-0000561F0000}"/>
    <cellStyle name="Currency 122 2 4 7" xfId="15224" xr:uid="{00000000-0005-0000-0000-0000571F0000}"/>
    <cellStyle name="Currency 122 2 4 7 2" xfId="37759" xr:uid="{00000000-0005-0000-0000-0000581F0000}"/>
    <cellStyle name="Currency 122 2 4 8" xfId="20853" xr:uid="{00000000-0005-0000-0000-0000591F0000}"/>
    <cellStyle name="Currency 122 2 4 8 2" xfId="43379" xr:uid="{00000000-0005-0000-0000-00005A1F0000}"/>
    <cellStyle name="Currency 122 2 4 9" xfId="26519" xr:uid="{00000000-0005-0000-0000-00005B1F0000}"/>
    <cellStyle name="Currency 122 2 5" xfId="4212" xr:uid="{00000000-0005-0000-0000-00005C1F0000}"/>
    <cellStyle name="Currency 122 2 5 10" xfId="50181" xr:uid="{00000000-0005-0000-0000-00005D1F0000}"/>
    <cellStyle name="Currency 122 2 5 2" xfId="5148" xr:uid="{00000000-0005-0000-0000-00005E1F0000}"/>
    <cellStyle name="Currency 122 2 5 2 2" xfId="7020" xr:uid="{00000000-0005-0000-0000-00005F1F0000}"/>
    <cellStyle name="Currency 122 2 5 2 2 2" xfId="12636" xr:uid="{00000000-0005-0000-0000-0000601F0000}"/>
    <cellStyle name="Currency 122 2 5 2 2 2 2" xfId="35177" xr:uid="{00000000-0005-0000-0000-0000611F0000}"/>
    <cellStyle name="Currency 122 2 5 2 2 3" xfId="18266" xr:uid="{00000000-0005-0000-0000-0000621F0000}"/>
    <cellStyle name="Currency 122 2 5 2 2 3 2" xfId="40801" xr:uid="{00000000-0005-0000-0000-0000631F0000}"/>
    <cellStyle name="Currency 122 2 5 2 2 4" xfId="23895" xr:uid="{00000000-0005-0000-0000-0000641F0000}"/>
    <cellStyle name="Currency 122 2 5 2 2 4 2" xfId="46421" xr:uid="{00000000-0005-0000-0000-0000651F0000}"/>
    <cellStyle name="Currency 122 2 5 2 2 5" xfId="29561" xr:uid="{00000000-0005-0000-0000-0000661F0000}"/>
    <cellStyle name="Currency 122 2 5 2 3" xfId="8892" xr:uid="{00000000-0005-0000-0000-0000671F0000}"/>
    <cellStyle name="Currency 122 2 5 2 3 2" xfId="14508" xr:uid="{00000000-0005-0000-0000-0000681F0000}"/>
    <cellStyle name="Currency 122 2 5 2 3 2 2" xfId="37049" xr:uid="{00000000-0005-0000-0000-0000691F0000}"/>
    <cellStyle name="Currency 122 2 5 2 3 3" xfId="20138" xr:uid="{00000000-0005-0000-0000-00006A1F0000}"/>
    <cellStyle name="Currency 122 2 5 2 3 3 2" xfId="42673" xr:uid="{00000000-0005-0000-0000-00006B1F0000}"/>
    <cellStyle name="Currency 122 2 5 2 3 4" xfId="25767" xr:uid="{00000000-0005-0000-0000-00006C1F0000}"/>
    <cellStyle name="Currency 122 2 5 2 3 4 2" xfId="48293" xr:uid="{00000000-0005-0000-0000-00006D1F0000}"/>
    <cellStyle name="Currency 122 2 5 2 3 5" xfId="31433" xr:uid="{00000000-0005-0000-0000-00006E1F0000}"/>
    <cellStyle name="Currency 122 2 5 2 4" xfId="10764" xr:uid="{00000000-0005-0000-0000-00006F1F0000}"/>
    <cellStyle name="Currency 122 2 5 2 4 2" xfId="33305" xr:uid="{00000000-0005-0000-0000-0000701F0000}"/>
    <cellStyle name="Currency 122 2 5 2 5" xfId="16394" xr:uid="{00000000-0005-0000-0000-0000711F0000}"/>
    <cellStyle name="Currency 122 2 5 2 5 2" xfId="38929" xr:uid="{00000000-0005-0000-0000-0000721F0000}"/>
    <cellStyle name="Currency 122 2 5 2 6" xfId="22023" xr:uid="{00000000-0005-0000-0000-0000731F0000}"/>
    <cellStyle name="Currency 122 2 5 2 6 2" xfId="44549" xr:uid="{00000000-0005-0000-0000-0000741F0000}"/>
    <cellStyle name="Currency 122 2 5 2 7" xfId="27689" xr:uid="{00000000-0005-0000-0000-0000751F0000}"/>
    <cellStyle name="Currency 122 2 5 2 8" xfId="51117" xr:uid="{00000000-0005-0000-0000-0000761F0000}"/>
    <cellStyle name="Currency 122 2 5 3" xfId="6084" xr:uid="{00000000-0005-0000-0000-0000771F0000}"/>
    <cellStyle name="Currency 122 2 5 3 2" xfId="11700" xr:uid="{00000000-0005-0000-0000-0000781F0000}"/>
    <cellStyle name="Currency 122 2 5 3 2 2" xfId="34241" xr:uid="{00000000-0005-0000-0000-0000791F0000}"/>
    <cellStyle name="Currency 122 2 5 3 3" xfId="17330" xr:uid="{00000000-0005-0000-0000-00007A1F0000}"/>
    <cellStyle name="Currency 122 2 5 3 3 2" xfId="39865" xr:uid="{00000000-0005-0000-0000-00007B1F0000}"/>
    <cellStyle name="Currency 122 2 5 3 4" xfId="22959" xr:uid="{00000000-0005-0000-0000-00007C1F0000}"/>
    <cellStyle name="Currency 122 2 5 3 4 2" xfId="45485" xr:uid="{00000000-0005-0000-0000-00007D1F0000}"/>
    <cellStyle name="Currency 122 2 5 3 5" xfId="28625" xr:uid="{00000000-0005-0000-0000-00007E1F0000}"/>
    <cellStyle name="Currency 122 2 5 4" xfId="7956" xr:uid="{00000000-0005-0000-0000-00007F1F0000}"/>
    <cellStyle name="Currency 122 2 5 4 2" xfId="13572" xr:uid="{00000000-0005-0000-0000-0000801F0000}"/>
    <cellStyle name="Currency 122 2 5 4 2 2" xfId="36113" xr:uid="{00000000-0005-0000-0000-0000811F0000}"/>
    <cellStyle name="Currency 122 2 5 4 3" xfId="19202" xr:uid="{00000000-0005-0000-0000-0000821F0000}"/>
    <cellStyle name="Currency 122 2 5 4 3 2" xfId="41737" xr:uid="{00000000-0005-0000-0000-0000831F0000}"/>
    <cellStyle name="Currency 122 2 5 4 4" xfId="24831" xr:uid="{00000000-0005-0000-0000-0000841F0000}"/>
    <cellStyle name="Currency 122 2 5 4 4 2" xfId="47357" xr:uid="{00000000-0005-0000-0000-0000851F0000}"/>
    <cellStyle name="Currency 122 2 5 4 5" xfId="30497" xr:uid="{00000000-0005-0000-0000-0000861F0000}"/>
    <cellStyle name="Currency 122 2 5 5" xfId="9828" xr:uid="{00000000-0005-0000-0000-0000871F0000}"/>
    <cellStyle name="Currency 122 2 5 5 2" xfId="32369" xr:uid="{00000000-0005-0000-0000-0000881F0000}"/>
    <cellStyle name="Currency 122 2 5 6" xfId="15458" xr:uid="{00000000-0005-0000-0000-0000891F0000}"/>
    <cellStyle name="Currency 122 2 5 6 2" xfId="37993" xr:uid="{00000000-0005-0000-0000-00008A1F0000}"/>
    <cellStyle name="Currency 122 2 5 7" xfId="21087" xr:uid="{00000000-0005-0000-0000-00008B1F0000}"/>
    <cellStyle name="Currency 122 2 5 7 2" xfId="43613" xr:uid="{00000000-0005-0000-0000-00008C1F0000}"/>
    <cellStyle name="Currency 122 2 5 8" xfId="26753" xr:uid="{00000000-0005-0000-0000-00008D1F0000}"/>
    <cellStyle name="Currency 122 2 5 9" xfId="49244" xr:uid="{00000000-0005-0000-0000-00008E1F0000}"/>
    <cellStyle name="Currency 122 2 6" xfId="4680" xr:uid="{00000000-0005-0000-0000-00008F1F0000}"/>
    <cellStyle name="Currency 122 2 6 2" xfId="6552" xr:uid="{00000000-0005-0000-0000-0000901F0000}"/>
    <cellStyle name="Currency 122 2 6 2 2" xfId="12168" xr:uid="{00000000-0005-0000-0000-0000911F0000}"/>
    <cellStyle name="Currency 122 2 6 2 2 2" xfId="34709" xr:uid="{00000000-0005-0000-0000-0000921F0000}"/>
    <cellStyle name="Currency 122 2 6 2 3" xfId="17798" xr:uid="{00000000-0005-0000-0000-0000931F0000}"/>
    <cellStyle name="Currency 122 2 6 2 3 2" xfId="40333" xr:uid="{00000000-0005-0000-0000-0000941F0000}"/>
    <cellStyle name="Currency 122 2 6 2 4" xfId="23427" xr:uid="{00000000-0005-0000-0000-0000951F0000}"/>
    <cellStyle name="Currency 122 2 6 2 4 2" xfId="45953" xr:uid="{00000000-0005-0000-0000-0000961F0000}"/>
    <cellStyle name="Currency 122 2 6 2 5" xfId="29093" xr:uid="{00000000-0005-0000-0000-0000971F0000}"/>
    <cellStyle name="Currency 122 2 6 3" xfId="8424" xr:uid="{00000000-0005-0000-0000-0000981F0000}"/>
    <cellStyle name="Currency 122 2 6 3 2" xfId="14040" xr:uid="{00000000-0005-0000-0000-0000991F0000}"/>
    <cellStyle name="Currency 122 2 6 3 2 2" xfId="36581" xr:uid="{00000000-0005-0000-0000-00009A1F0000}"/>
    <cellStyle name="Currency 122 2 6 3 3" xfId="19670" xr:uid="{00000000-0005-0000-0000-00009B1F0000}"/>
    <cellStyle name="Currency 122 2 6 3 3 2" xfId="42205" xr:uid="{00000000-0005-0000-0000-00009C1F0000}"/>
    <cellStyle name="Currency 122 2 6 3 4" xfId="25299" xr:uid="{00000000-0005-0000-0000-00009D1F0000}"/>
    <cellStyle name="Currency 122 2 6 3 4 2" xfId="47825" xr:uid="{00000000-0005-0000-0000-00009E1F0000}"/>
    <cellStyle name="Currency 122 2 6 3 5" xfId="30965" xr:uid="{00000000-0005-0000-0000-00009F1F0000}"/>
    <cellStyle name="Currency 122 2 6 4" xfId="10296" xr:uid="{00000000-0005-0000-0000-0000A01F0000}"/>
    <cellStyle name="Currency 122 2 6 4 2" xfId="32837" xr:uid="{00000000-0005-0000-0000-0000A11F0000}"/>
    <cellStyle name="Currency 122 2 6 5" xfId="15926" xr:uid="{00000000-0005-0000-0000-0000A21F0000}"/>
    <cellStyle name="Currency 122 2 6 5 2" xfId="38461" xr:uid="{00000000-0005-0000-0000-0000A31F0000}"/>
    <cellStyle name="Currency 122 2 6 6" xfId="21555" xr:uid="{00000000-0005-0000-0000-0000A41F0000}"/>
    <cellStyle name="Currency 122 2 6 6 2" xfId="44081" xr:uid="{00000000-0005-0000-0000-0000A51F0000}"/>
    <cellStyle name="Currency 122 2 6 7" xfId="27221" xr:uid="{00000000-0005-0000-0000-0000A61F0000}"/>
    <cellStyle name="Currency 122 2 6 8" xfId="50649" xr:uid="{00000000-0005-0000-0000-0000A71F0000}"/>
    <cellStyle name="Currency 122 2 7" xfId="5616" xr:uid="{00000000-0005-0000-0000-0000A81F0000}"/>
    <cellStyle name="Currency 122 2 7 2" xfId="11232" xr:uid="{00000000-0005-0000-0000-0000A91F0000}"/>
    <cellStyle name="Currency 122 2 7 2 2" xfId="33773" xr:uid="{00000000-0005-0000-0000-0000AA1F0000}"/>
    <cellStyle name="Currency 122 2 7 3" xfId="16862" xr:uid="{00000000-0005-0000-0000-0000AB1F0000}"/>
    <cellStyle name="Currency 122 2 7 3 2" xfId="39397" xr:uid="{00000000-0005-0000-0000-0000AC1F0000}"/>
    <cellStyle name="Currency 122 2 7 4" xfId="22491" xr:uid="{00000000-0005-0000-0000-0000AD1F0000}"/>
    <cellStyle name="Currency 122 2 7 4 2" xfId="45017" xr:uid="{00000000-0005-0000-0000-0000AE1F0000}"/>
    <cellStyle name="Currency 122 2 7 5" xfId="28157" xr:uid="{00000000-0005-0000-0000-0000AF1F0000}"/>
    <cellStyle name="Currency 122 2 8" xfId="7488" xr:uid="{00000000-0005-0000-0000-0000B01F0000}"/>
    <cellStyle name="Currency 122 2 8 2" xfId="13104" xr:uid="{00000000-0005-0000-0000-0000B11F0000}"/>
    <cellStyle name="Currency 122 2 8 2 2" xfId="35645" xr:uid="{00000000-0005-0000-0000-0000B21F0000}"/>
    <cellStyle name="Currency 122 2 8 3" xfId="18734" xr:uid="{00000000-0005-0000-0000-0000B31F0000}"/>
    <cellStyle name="Currency 122 2 8 3 2" xfId="41269" xr:uid="{00000000-0005-0000-0000-0000B41F0000}"/>
    <cellStyle name="Currency 122 2 8 4" xfId="24363" xr:uid="{00000000-0005-0000-0000-0000B51F0000}"/>
    <cellStyle name="Currency 122 2 8 4 2" xfId="46889" xr:uid="{00000000-0005-0000-0000-0000B61F0000}"/>
    <cellStyle name="Currency 122 2 8 5" xfId="30029" xr:uid="{00000000-0005-0000-0000-0000B71F0000}"/>
    <cellStyle name="Currency 122 2 9" xfId="9360" xr:uid="{00000000-0005-0000-0000-0000B81F0000}"/>
    <cellStyle name="Currency 122 2 9 2" xfId="31901" xr:uid="{00000000-0005-0000-0000-0000B91F0000}"/>
    <cellStyle name="Currency 122 3" xfId="3861" xr:uid="{00000000-0005-0000-0000-0000BA1F0000}"/>
    <cellStyle name="Currency 122 3 10" xfId="26402" xr:uid="{00000000-0005-0000-0000-0000BB1F0000}"/>
    <cellStyle name="Currency 122 3 11" xfId="48893" xr:uid="{00000000-0005-0000-0000-0000BC1F0000}"/>
    <cellStyle name="Currency 122 3 12" xfId="49830" xr:uid="{00000000-0005-0000-0000-0000BD1F0000}"/>
    <cellStyle name="Currency 122 3 2" xfId="4095" xr:uid="{00000000-0005-0000-0000-0000BE1F0000}"/>
    <cellStyle name="Currency 122 3 2 10" xfId="49127" xr:uid="{00000000-0005-0000-0000-0000BF1F0000}"/>
    <cellStyle name="Currency 122 3 2 11" xfId="50064" xr:uid="{00000000-0005-0000-0000-0000C01F0000}"/>
    <cellStyle name="Currency 122 3 2 2" xfId="4563" xr:uid="{00000000-0005-0000-0000-0000C11F0000}"/>
    <cellStyle name="Currency 122 3 2 2 10" xfId="50532" xr:uid="{00000000-0005-0000-0000-0000C21F0000}"/>
    <cellStyle name="Currency 122 3 2 2 2" xfId="5499" xr:uid="{00000000-0005-0000-0000-0000C31F0000}"/>
    <cellStyle name="Currency 122 3 2 2 2 2" xfId="7371" xr:uid="{00000000-0005-0000-0000-0000C41F0000}"/>
    <cellStyle name="Currency 122 3 2 2 2 2 2" xfId="12987" xr:uid="{00000000-0005-0000-0000-0000C51F0000}"/>
    <cellStyle name="Currency 122 3 2 2 2 2 2 2" xfId="35528" xr:uid="{00000000-0005-0000-0000-0000C61F0000}"/>
    <cellStyle name="Currency 122 3 2 2 2 2 3" xfId="18617" xr:uid="{00000000-0005-0000-0000-0000C71F0000}"/>
    <cellStyle name="Currency 122 3 2 2 2 2 3 2" xfId="41152" xr:uid="{00000000-0005-0000-0000-0000C81F0000}"/>
    <cellStyle name="Currency 122 3 2 2 2 2 4" xfId="24246" xr:uid="{00000000-0005-0000-0000-0000C91F0000}"/>
    <cellStyle name="Currency 122 3 2 2 2 2 4 2" xfId="46772" xr:uid="{00000000-0005-0000-0000-0000CA1F0000}"/>
    <cellStyle name="Currency 122 3 2 2 2 2 5" xfId="29912" xr:uid="{00000000-0005-0000-0000-0000CB1F0000}"/>
    <cellStyle name="Currency 122 3 2 2 2 3" xfId="9243" xr:uid="{00000000-0005-0000-0000-0000CC1F0000}"/>
    <cellStyle name="Currency 122 3 2 2 2 3 2" xfId="14859" xr:uid="{00000000-0005-0000-0000-0000CD1F0000}"/>
    <cellStyle name="Currency 122 3 2 2 2 3 2 2" xfId="37400" xr:uid="{00000000-0005-0000-0000-0000CE1F0000}"/>
    <cellStyle name="Currency 122 3 2 2 2 3 3" xfId="20489" xr:uid="{00000000-0005-0000-0000-0000CF1F0000}"/>
    <cellStyle name="Currency 122 3 2 2 2 3 3 2" xfId="43024" xr:uid="{00000000-0005-0000-0000-0000D01F0000}"/>
    <cellStyle name="Currency 122 3 2 2 2 3 4" xfId="26118" xr:uid="{00000000-0005-0000-0000-0000D11F0000}"/>
    <cellStyle name="Currency 122 3 2 2 2 3 4 2" xfId="48644" xr:uid="{00000000-0005-0000-0000-0000D21F0000}"/>
    <cellStyle name="Currency 122 3 2 2 2 3 5" xfId="31784" xr:uid="{00000000-0005-0000-0000-0000D31F0000}"/>
    <cellStyle name="Currency 122 3 2 2 2 4" xfId="11115" xr:uid="{00000000-0005-0000-0000-0000D41F0000}"/>
    <cellStyle name="Currency 122 3 2 2 2 4 2" xfId="33656" xr:uid="{00000000-0005-0000-0000-0000D51F0000}"/>
    <cellStyle name="Currency 122 3 2 2 2 5" xfId="16745" xr:uid="{00000000-0005-0000-0000-0000D61F0000}"/>
    <cellStyle name="Currency 122 3 2 2 2 5 2" xfId="39280" xr:uid="{00000000-0005-0000-0000-0000D71F0000}"/>
    <cellStyle name="Currency 122 3 2 2 2 6" xfId="22374" xr:uid="{00000000-0005-0000-0000-0000D81F0000}"/>
    <cellStyle name="Currency 122 3 2 2 2 6 2" xfId="44900" xr:uid="{00000000-0005-0000-0000-0000D91F0000}"/>
    <cellStyle name="Currency 122 3 2 2 2 7" xfId="28040" xr:uid="{00000000-0005-0000-0000-0000DA1F0000}"/>
    <cellStyle name="Currency 122 3 2 2 2 8" xfId="51468" xr:uid="{00000000-0005-0000-0000-0000DB1F0000}"/>
    <cellStyle name="Currency 122 3 2 2 3" xfId="6435" xr:uid="{00000000-0005-0000-0000-0000DC1F0000}"/>
    <cellStyle name="Currency 122 3 2 2 3 2" xfId="12051" xr:uid="{00000000-0005-0000-0000-0000DD1F0000}"/>
    <cellStyle name="Currency 122 3 2 2 3 2 2" xfId="34592" xr:uid="{00000000-0005-0000-0000-0000DE1F0000}"/>
    <cellStyle name="Currency 122 3 2 2 3 3" xfId="17681" xr:uid="{00000000-0005-0000-0000-0000DF1F0000}"/>
    <cellStyle name="Currency 122 3 2 2 3 3 2" xfId="40216" xr:uid="{00000000-0005-0000-0000-0000E01F0000}"/>
    <cellStyle name="Currency 122 3 2 2 3 4" xfId="23310" xr:uid="{00000000-0005-0000-0000-0000E11F0000}"/>
    <cellStyle name="Currency 122 3 2 2 3 4 2" xfId="45836" xr:uid="{00000000-0005-0000-0000-0000E21F0000}"/>
    <cellStyle name="Currency 122 3 2 2 3 5" xfId="28976" xr:uid="{00000000-0005-0000-0000-0000E31F0000}"/>
    <cellStyle name="Currency 122 3 2 2 4" xfId="8307" xr:uid="{00000000-0005-0000-0000-0000E41F0000}"/>
    <cellStyle name="Currency 122 3 2 2 4 2" xfId="13923" xr:uid="{00000000-0005-0000-0000-0000E51F0000}"/>
    <cellStyle name="Currency 122 3 2 2 4 2 2" xfId="36464" xr:uid="{00000000-0005-0000-0000-0000E61F0000}"/>
    <cellStyle name="Currency 122 3 2 2 4 3" xfId="19553" xr:uid="{00000000-0005-0000-0000-0000E71F0000}"/>
    <cellStyle name="Currency 122 3 2 2 4 3 2" xfId="42088" xr:uid="{00000000-0005-0000-0000-0000E81F0000}"/>
    <cellStyle name="Currency 122 3 2 2 4 4" xfId="25182" xr:uid="{00000000-0005-0000-0000-0000E91F0000}"/>
    <cellStyle name="Currency 122 3 2 2 4 4 2" xfId="47708" xr:uid="{00000000-0005-0000-0000-0000EA1F0000}"/>
    <cellStyle name="Currency 122 3 2 2 4 5" xfId="30848" xr:uid="{00000000-0005-0000-0000-0000EB1F0000}"/>
    <cellStyle name="Currency 122 3 2 2 5" xfId="10179" xr:uid="{00000000-0005-0000-0000-0000EC1F0000}"/>
    <cellStyle name="Currency 122 3 2 2 5 2" xfId="32720" xr:uid="{00000000-0005-0000-0000-0000ED1F0000}"/>
    <cellStyle name="Currency 122 3 2 2 6" xfId="15809" xr:uid="{00000000-0005-0000-0000-0000EE1F0000}"/>
    <cellStyle name="Currency 122 3 2 2 6 2" xfId="38344" xr:uid="{00000000-0005-0000-0000-0000EF1F0000}"/>
    <cellStyle name="Currency 122 3 2 2 7" xfId="21438" xr:uid="{00000000-0005-0000-0000-0000F01F0000}"/>
    <cellStyle name="Currency 122 3 2 2 7 2" xfId="43964" xr:uid="{00000000-0005-0000-0000-0000F11F0000}"/>
    <cellStyle name="Currency 122 3 2 2 8" xfId="27104" xr:uid="{00000000-0005-0000-0000-0000F21F0000}"/>
    <cellStyle name="Currency 122 3 2 2 9" xfId="49595" xr:uid="{00000000-0005-0000-0000-0000F31F0000}"/>
    <cellStyle name="Currency 122 3 2 3" xfId="5031" xr:uid="{00000000-0005-0000-0000-0000F41F0000}"/>
    <cellStyle name="Currency 122 3 2 3 2" xfId="6903" xr:uid="{00000000-0005-0000-0000-0000F51F0000}"/>
    <cellStyle name="Currency 122 3 2 3 2 2" xfId="12519" xr:uid="{00000000-0005-0000-0000-0000F61F0000}"/>
    <cellStyle name="Currency 122 3 2 3 2 2 2" xfId="35060" xr:uid="{00000000-0005-0000-0000-0000F71F0000}"/>
    <cellStyle name="Currency 122 3 2 3 2 3" xfId="18149" xr:uid="{00000000-0005-0000-0000-0000F81F0000}"/>
    <cellStyle name="Currency 122 3 2 3 2 3 2" xfId="40684" xr:uid="{00000000-0005-0000-0000-0000F91F0000}"/>
    <cellStyle name="Currency 122 3 2 3 2 4" xfId="23778" xr:uid="{00000000-0005-0000-0000-0000FA1F0000}"/>
    <cellStyle name="Currency 122 3 2 3 2 4 2" xfId="46304" xr:uid="{00000000-0005-0000-0000-0000FB1F0000}"/>
    <cellStyle name="Currency 122 3 2 3 2 5" xfId="29444" xr:uid="{00000000-0005-0000-0000-0000FC1F0000}"/>
    <cellStyle name="Currency 122 3 2 3 3" xfId="8775" xr:uid="{00000000-0005-0000-0000-0000FD1F0000}"/>
    <cellStyle name="Currency 122 3 2 3 3 2" xfId="14391" xr:uid="{00000000-0005-0000-0000-0000FE1F0000}"/>
    <cellStyle name="Currency 122 3 2 3 3 2 2" xfId="36932" xr:uid="{00000000-0005-0000-0000-0000FF1F0000}"/>
    <cellStyle name="Currency 122 3 2 3 3 3" xfId="20021" xr:uid="{00000000-0005-0000-0000-000000200000}"/>
    <cellStyle name="Currency 122 3 2 3 3 3 2" xfId="42556" xr:uid="{00000000-0005-0000-0000-000001200000}"/>
    <cellStyle name="Currency 122 3 2 3 3 4" xfId="25650" xr:uid="{00000000-0005-0000-0000-000002200000}"/>
    <cellStyle name="Currency 122 3 2 3 3 4 2" xfId="48176" xr:uid="{00000000-0005-0000-0000-000003200000}"/>
    <cellStyle name="Currency 122 3 2 3 3 5" xfId="31316" xr:uid="{00000000-0005-0000-0000-000004200000}"/>
    <cellStyle name="Currency 122 3 2 3 4" xfId="10647" xr:uid="{00000000-0005-0000-0000-000005200000}"/>
    <cellStyle name="Currency 122 3 2 3 4 2" xfId="33188" xr:uid="{00000000-0005-0000-0000-000006200000}"/>
    <cellStyle name="Currency 122 3 2 3 5" xfId="16277" xr:uid="{00000000-0005-0000-0000-000007200000}"/>
    <cellStyle name="Currency 122 3 2 3 5 2" xfId="38812" xr:uid="{00000000-0005-0000-0000-000008200000}"/>
    <cellStyle name="Currency 122 3 2 3 6" xfId="21906" xr:uid="{00000000-0005-0000-0000-000009200000}"/>
    <cellStyle name="Currency 122 3 2 3 6 2" xfId="44432" xr:uid="{00000000-0005-0000-0000-00000A200000}"/>
    <cellStyle name="Currency 122 3 2 3 7" xfId="27572" xr:uid="{00000000-0005-0000-0000-00000B200000}"/>
    <cellStyle name="Currency 122 3 2 3 8" xfId="51000" xr:uid="{00000000-0005-0000-0000-00000C200000}"/>
    <cellStyle name="Currency 122 3 2 4" xfId="5967" xr:uid="{00000000-0005-0000-0000-00000D200000}"/>
    <cellStyle name="Currency 122 3 2 4 2" xfId="11583" xr:uid="{00000000-0005-0000-0000-00000E200000}"/>
    <cellStyle name="Currency 122 3 2 4 2 2" xfId="34124" xr:uid="{00000000-0005-0000-0000-00000F200000}"/>
    <cellStyle name="Currency 122 3 2 4 3" xfId="17213" xr:uid="{00000000-0005-0000-0000-000010200000}"/>
    <cellStyle name="Currency 122 3 2 4 3 2" xfId="39748" xr:uid="{00000000-0005-0000-0000-000011200000}"/>
    <cellStyle name="Currency 122 3 2 4 4" xfId="22842" xr:uid="{00000000-0005-0000-0000-000012200000}"/>
    <cellStyle name="Currency 122 3 2 4 4 2" xfId="45368" xr:uid="{00000000-0005-0000-0000-000013200000}"/>
    <cellStyle name="Currency 122 3 2 4 5" xfId="28508" xr:uid="{00000000-0005-0000-0000-000014200000}"/>
    <cellStyle name="Currency 122 3 2 5" xfId="7839" xr:uid="{00000000-0005-0000-0000-000015200000}"/>
    <cellStyle name="Currency 122 3 2 5 2" xfId="13455" xr:uid="{00000000-0005-0000-0000-000016200000}"/>
    <cellStyle name="Currency 122 3 2 5 2 2" xfId="35996" xr:uid="{00000000-0005-0000-0000-000017200000}"/>
    <cellStyle name="Currency 122 3 2 5 3" xfId="19085" xr:uid="{00000000-0005-0000-0000-000018200000}"/>
    <cellStyle name="Currency 122 3 2 5 3 2" xfId="41620" xr:uid="{00000000-0005-0000-0000-000019200000}"/>
    <cellStyle name="Currency 122 3 2 5 4" xfId="24714" xr:uid="{00000000-0005-0000-0000-00001A200000}"/>
    <cellStyle name="Currency 122 3 2 5 4 2" xfId="47240" xr:uid="{00000000-0005-0000-0000-00001B200000}"/>
    <cellStyle name="Currency 122 3 2 5 5" xfId="30380" xr:uid="{00000000-0005-0000-0000-00001C200000}"/>
    <cellStyle name="Currency 122 3 2 6" xfId="9711" xr:uid="{00000000-0005-0000-0000-00001D200000}"/>
    <cellStyle name="Currency 122 3 2 6 2" xfId="32252" xr:uid="{00000000-0005-0000-0000-00001E200000}"/>
    <cellStyle name="Currency 122 3 2 7" xfId="15341" xr:uid="{00000000-0005-0000-0000-00001F200000}"/>
    <cellStyle name="Currency 122 3 2 7 2" xfId="37876" xr:uid="{00000000-0005-0000-0000-000020200000}"/>
    <cellStyle name="Currency 122 3 2 8" xfId="20970" xr:uid="{00000000-0005-0000-0000-000021200000}"/>
    <cellStyle name="Currency 122 3 2 8 2" xfId="43496" xr:uid="{00000000-0005-0000-0000-000022200000}"/>
    <cellStyle name="Currency 122 3 2 9" xfId="26636" xr:uid="{00000000-0005-0000-0000-000023200000}"/>
    <cellStyle name="Currency 122 3 3" xfId="4329" xr:uid="{00000000-0005-0000-0000-000024200000}"/>
    <cellStyle name="Currency 122 3 3 10" xfId="50298" xr:uid="{00000000-0005-0000-0000-000025200000}"/>
    <cellStyle name="Currency 122 3 3 2" xfId="5265" xr:uid="{00000000-0005-0000-0000-000026200000}"/>
    <cellStyle name="Currency 122 3 3 2 2" xfId="7137" xr:uid="{00000000-0005-0000-0000-000027200000}"/>
    <cellStyle name="Currency 122 3 3 2 2 2" xfId="12753" xr:uid="{00000000-0005-0000-0000-000028200000}"/>
    <cellStyle name="Currency 122 3 3 2 2 2 2" xfId="35294" xr:uid="{00000000-0005-0000-0000-000029200000}"/>
    <cellStyle name="Currency 122 3 3 2 2 3" xfId="18383" xr:uid="{00000000-0005-0000-0000-00002A200000}"/>
    <cellStyle name="Currency 122 3 3 2 2 3 2" xfId="40918" xr:uid="{00000000-0005-0000-0000-00002B200000}"/>
    <cellStyle name="Currency 122 3 3 2 2 4" xfId="24012" xr:uid="{00000000-0005-0000-0000-00002C200000}"/>
    <cellStyle name="Currency 122 3 3 2 2 4 2" xfId="46538" xr:uid="{00000000-0005-0000-0000-00002D200000}"/>
    <cellStyle name="Currency 122 3 3 2 2 5" xfId="29678" xr:uid="{00000000-0005-0000-0000-00002E200000}"/>
    <cellStyle name="Currency 122 3 3 2 3" xfId="9009" xr:uid="{00000000-0005-0000-0000-00002F200000}"/>
    <cellStyle name="Currency 122 3 3 2 3 2" xfId="14625" xr:uid="{00000000-0005-0000-0000-000030200000}"/>
    <cellStyle name="Currency 122 3 3 2 3 2 2" xfId="37166" xr:uid="{00000000-0005-0000-0000-000031200000}"/>
    <cellStyle name="Currency 122 3 3 2 3 3" xfId="20255" xr:uid="{00000000-0005-0000-0000-000032200000}"/>
    <cellStyle name="Currency 122 3 3 2 3 3 2" xfId="42790" xr:uid="{00000000-0005-0000-0000-000033200000}"/>
    <cellStyle name="Currency 122 3 3 2 3 4" xfId="25884" xr:uid="{00000000-0005-0000-0000-000034200000}"/>
    <cellStyle name="Currency 122 3 3 2 3 4 2" xfId="48410" xr:uid="{00000000-0005-0000-0000-000035200000}"/>
    <cellStyle name="Currency 122 3 3 2 3 5" xfId="31550" xr:uid="{00000000-0005-0000-0000-000036200000}"/>
    <cellStyle name="Currency 122 3 3 2 4" xfId="10881" xr:uid="{00000000-0005-0000-0000-000037200000}"/>
    <cellStyle name="Currency 122 3 3 2 4 2" xfId="33422" xr:uid="{00000000-0005-0000-0000-000038200000}"/>
    <cellStyle name="Currency 122 3 3 2 5" xfId="16511" xr:uid="{00000000-0005-0000-0000-000039200000}"/>
    <cellStyle name="Currency 122 3 3 2 5 2" xfId="39046" xr:uid="{00000000-0005-0000-0000-00003A200000}"/>
    <cellStyle name="Currency 122 3 3 2 6" xfId="22140" xr:uid="{00000000-0005-0000-0000-00003B200000}"/>
    <cellStyle name="Currency 122 3 3 2 6 2" xfId="44666" xr:uid="{00000000-0005-0000-0000-00003C200000}"/>
    <cellStyle name="Currency 122 3 3 2 7" xfId="27806" xr:uid="{00000000-0005-0000-0000-00003D200000}"/>
    <cellStyle name="Currency 122 3 3 2 8" xfId="51234" xr:uid="{00000000-0005-0000-0000-00003E200000}"/>
    <cellStyle name="Currency 122 3 3 3" xfId="6201" xr:uid="{00000000-0005-0000-0000-00003F200000}"/>
    <cellStyle name="Currency 122 3 3 3 2" xfId="11817" xr:uid="{00000000-0005-0000-0000-000040200000}"/>
    <cellStyle name="Currency 122 3 3 3 2 2" xfId="34358" xr:uid="{00000000-0005-0000-0000-000041200000}"/>
    <cellStyle name="Currency 122 3 3 3 3" xfId="17447" xr:uid="{00000000-0005-0000-0000-000042200000}"/>
    <cellStyle name="Currency 122 3 3 3 3 2" xfId="39982" xr:uid="{00000000-0005-0000-0000-000043200000}"/>
    <cellStyle name="Currency 122 3 3 3 4" xfId="23076" xr:uid="{00000000-0005-0000-0000-000044200000}"/>
    <cellStyle name="Currency 122 3 3 3 4 2" xfId="45602" xr:uid="{00000000-0005-0000-0000-000045200000}"/>
    <cellStyle name="Currency 122 3 3 3 5" xfId="28742" xr:uid="{00000000-0005-0000-0000-000046200000}"/>
    <cellStyle name="Currency 122 3 3 4" xfId="8073" xr:uid="{00000000-0005-0000-0000-000047200000}"/>
    <cellStyle name="Currency 122 3 3 4 2" xfId="13689" xr:uid="{00000000-0005-0000-0000-000048200000}"/>
    <cellStyle name="Currency 122 3 3 4 2 2" xfId="36230" xr:uid="{00000000-0005-0000-0000-000049200000}"/>
    <cellStyle name="Currency 122 3 3 4 3" xfId="19319" xr:uid="{00000000-0005-0000-0000-00004A200000}"/>
    <cellStyle name="Currency 122 3 3 4 3 2" xfId="41854" xr:uid="{00000000-0005-0000-0000-00004B200000}"/>
    <cellStyle name="Currency 122 3 3 4 4" xfId="24948" xr:uid="{00000000-0005-0000-0000-00004C200000}"/>
    <cellStyle name="Currency 122 3 3 4 4 2" xfId="47474" xr:uid="{00000000-0005-0000-0000-00004D200000}"/>
    <cellStyle name="Currency 122 3 3 4 5" xfId="30614" xr:uid="{00000000-0005-0000-0000-00004E200000}"/>
    <cellStyle name="Currency 122 3 3 5" xfId="9945" xr:uid="{00000000-0005-0000-0000-00004F200000}"/>
    <cellStyle name="Currency 122 3 3 5 2" xfId="32486" xr:uid="{00000000-0005-0000-0000-000050200000}"/>
    <cellStyle name="Currency 122 3 3 6" xfId="15575" xr:uid="{00000000-0005-0000-0000-000051200000}"/>
    <cellStyle name="Currency 122 3 3 6 2" xfId="38110" xr:uid="{00000000-0005-0000-0000-000052200000}"/>
    <cellStyle name="Currency 122 3 3 7" xfId="21204" xr:uid="{00000000-0005-0000-0000-000053200000}"/>
    <cellStyle name="Currency 122 3 3 7 2" xfId="43730" xr:uid="{00000000-0005-0000-0000-000054200000}"/>
    <cellStyle name="Currency 122 3 3 8" xfId="26870" xr:uid="{00000000-0005-0000-0000-000055200000}"/>
    <cellStyle name="Currency 122 3 3 9" xfId="49361" xr:uid="{00000000-0005-0000-0000-000056200000}"/>
    <cellStyle name="Currency 122 3 4" xfId="4797" xr:uid="{00000000-0005-0000-0000-000057200000}"/>
    <cellStyle name="Currency 122 3 4 2" xfId="6669" xr:uid="{00000000-0005-0000-0000-000058200000}"/>
    <cellStyle name="Currency 122 3 4 2 2" xfId="12285" xr:uid="{00000000-0005-0000-0000-000059200000}"/>
    <cellStyle name="Currency 122 3 4 2 2 2" xfId="34826" xr:uid="{00000000-0005-0000-0000-00005A200000}"/>
    <cellStyle name="Currency 122 3 4 2 3" xfId="17915" xr:uid="{00000000-0005-0000-0000-00005B200000}"/>
    <cellStyle name="Currency 122 3 4 2 3 2" xfId="40450" xr:uid="{00000000-0005-0000-0000-00005C200000}"/>
    <cellStyle name="Currency 122 3 4 2 4" xfId="23544" xr:uid="{00000000-0005-0000-0000-00005D200000}"/>
    <cellStyle name="Currency 122 3 4 2 4 2" xfId="46070" xr:uid="{00000000-0005-0000-0000-00005E200000}"/>
    <cellStyle name="Currency 122 3 4 2 5" xfId="29210" xr:uid="{00000000-0005-0000-0000-00005F200000}"/>
    <cellStyle name="Currency 122 3 4 3" xfId="8541" xr:uid="{00000000-0005-0000-0000-000060200000}"/>
    <cellStyle name="Currency 122 3 4 3 2" xfId="14157" xr:uid="{00000000-0005-0000-0000-000061200000}"/>
    <cellStyle name="Currency 122 3 4 3 2 2" xfId="36698" xr:uid="{00000000-0005-0000-0000-000062200000}"/>
    <cellStyle name="Currency 122 3 4 3 3" xfId="19787" xr:uid="{00000000-0005-0000-0000-000063200000}"/>
    <cellStyle name="Currency 122 3 4 3 3 2" xfId="42322" xr:uid="{00000000-0005-0000-0000-000064200000}"/>
    <cellStyle name="Currency 122 3 4 3 4" xfId="25416" xr:uid="{00000000-0005-0000-0000-000065200000}"/>
    <cellStyle name="Currency 122 3 4 3 4 2" xfId="47942" xr:uid="{00000000-0005-0000-0000-000066200000}"/>
    <cellStyle name="Currency 122 3 4 3 5" xfId="31082" xr:uid="{00000000-0005-0000-0000-000067200000}"/>
    <cellStyle name="Currency 122 3 4 4" xfId="10413" xr:uid="{00000000-0005-0000-0000-000068200000}"/>
    <cellStyle name="Currency 122 3 4 4 2" xfId="32954" xr:uid="{00000000-0005-0000-0000-000069200000}"/>
    <cellStyle name="Currency 122 3 4 5" xfId="16043" xr:uid="{00000000-0005-0000-0000-00006A200000}"/>
    <cellStyle name="Currency 122 3 4 5 2" xfId="38578" xr:uid="{00000000-0005-0000-0000-00006B200000}"/>
    <cellStyle name="Currency 122 3 4 6" xfId="21672" xr:uid="{00000000-0005-0000-0000-00006C200000}"/>
    <cellStyle name="Currency 122 3 4 6 2" xfId="44198" xr:uid="{00000000-0005-0000-0000-00006D200000}"/>
    <cellStyle name="Currency 122 3 4 7" xfId="27338" xr:uid="{00000000-0005-0000-0000-00006E200000}"/>
    <cellStyle name="Currency 122 3 4 8" xfId="50766" xr:uid="{00000000-0005-0000-0000-00006F200000}"/>
    <cellStyle name="Currency 122 3 5" xfId="5733" xr:uid="{00000000-0005-0000-0000-000070200000}"/>
    <cellStyle name="Currency 122 3 5 2" xfId="11349" xr:uid="{00000000-0005-0000-0000-000071200000}"/>
    <cellStyle name="Currency 122 3 5 2 2" xfId="33890" xr:uid="{00000000-0005-0000-0000-000072200000}"/>
    <cellStyle name="Currency 122 3 5 3" xfId="16979" xr:uid="{00000000-0005-0000-0000-000073200000}"/>
    <cellStyle name="Currency 122 3 5 3 2" xfId="39514" xr:uid="{00000000-0005-0000-0000-000074200000}"/>
    <cellStyle name="Currency 122 3 5 4" xfId="22608" xr:uid="{00000000-0005-0000-0000-000075200000}"/>
    <cellStyle name="Currency 122 3 5 4 2" xfId="45134" xr:uid="{00000000-0005-0000-0000-000076200000}"/>
    <cellStyle name="Currency 122 3 5 5" xfId="28274" xr:uid="{00000000-0005-0000-0000-000077200000}"/>
    <cellStyle name="Currency 122 3 6" xfId="7605" xr:uid="{00000000-0005-0000-0000-000078200000}"/>
    <cellStyle name="Currency 122 3 6 2" xfId="13221" xr:uid="{00000000-0005-0000-0000-000079200000}"/>
    <cellStyle name="Currency 122 3 6 2 2" xfId="35762" xr:uid="{00000000-0005-0000-0000-00007A200000}"/>
    <cellStyle name="Currency 122 3 6 3" xfId="18851" xr:uid="{00000000-0005-0000-0000-00007B200000}"/>
    <cellStyle name="Currency 122 3 6 3 2" xfId="41386" xr:uid="{00000000-0005-0000-0000-00007C200000}"/>
    <cellStyle name="Currency 122 3 6 4" xfId="24480" xr:uid="{00000000-0005-0000-0000-00007D200000}"/>
    <cellStyle name="Currency 122 3 6 4 2" xfId="47006" xr:uid="{00000000-0005-0000-0000-00007E200000}"/>
    <cellStyle name="Currency 122 3 6 5" xfId="30146" xr:uid="{00000000-0005-0000-0000-00007F200000}"/>
    <cellStyle name="Currency 122 3 7" xfId="9477" xr:uid="{00000000-0005-0000-0000-000080200000}"/>
    <cellStyle name="Currency 122 3 7 2" xfId="32018" xr:uid="{00000000-0005-0000-0000-000081200000}"/>
    <cellStyle name="Currency 122 3 8" xfId="15107" xr:uid="{00000000-0005-0000-0000-000082200000}"/>
    <cellStyle name="Currency 122 3 8 2" xfId="37642" xr:uid="{00000000-0005-0000-0000-000083200000}"/>
    <cellStyle name="Currency 122 3 9" xfId="20736" xr:uid="{00000000-0005-0000-0000-000084200000}"/>
    <cellStyle name="Currency 122 3 9 2" xfId="43262" xr:uid="{00000000-0005-0000-0000-000085200000}"/>
    <cellStyle name="Currency 122 4" xfId="3783" xr:uid="{00000000-0005-0000-0000-000086200000}"/>
    <cellStyle name="Currency 122 4 10" xfId="26324" xr:uid="{00000000-0005-0000-0000-000087200000}"/>
    <cellStyle name="Currency 122 4 11" xfId="48815" xr:uid="{00000000-0005-0000-0000-000088200000}"/>
    <cellStyle name="Currency 122 4 12" xfId="49752" xr:uid="{00000000-0005-0000-0000-000089200000}"/>
    <cellStyle name="Currency 122 4 2" xfId="4017" xr:uid="{00000000-0005-0000-0000-00008A200000}"/>
    <cellStyle name="Currency 122 4 2 10" xfId="49049" xr:uid="{00000000-0005-0000-0000-00008B200000}"/>
    <cellStyle name="Currency 122 4 2 11" xfId="49986" xr:uid="{00000000-0005-0000-0000-00008C200000}"/>
    <cellStyle name="Currency 122 4 2 2" xfId="4485" xr:uid="{00000000-0005-0000-0000-00008D200000}"/>
    <cellStyle name="Currency 122 4 2 2 10" xfId="50454" xr:uid="{00000000-0005-0000-0000-00008E200000}"/>
    <cellStyle name="Currency 122 4 2 2 2" xfId="5421" xr:uid="{00000000-0005-0000-0000-00008F200000}"/>
    <cellStyle name="Currency 122 4 2 2 2 2" xfId="7293" xr:uid="{00000000-0005-0000-0000-000090200000}"/>
    <cellStyle name="Currency 122 4 2 2 2 2 2" xfId="12909" xr:uid="{00000000-0005-0000-0000-000091200000}"/>
    <cellStyle name="Currency 122 4 2 2 2 2 2 2" xfId="35450" xr:uid="{00000000-0005-0000-0000-000092200000}"/>
    <cellStyle name="Currency 122 4 2 2 2 2 3" xfId="18539" xr:uid="{00000000-0005-0000-0000-000093200000}"/>
    <cellStyle name="Currency 122 4 2 2 2 2 3 2" xfId="41074" xr:uid="{00000000-0005-0000-0000-000094200000}"/>
    <cellStyle name="Currency 122 4 2 2 2 2 4" xfId="24168" xr:uid="{00000000-0005-0000-0000-000095200000}"/>
    <cellStyle name="Currency 122 4 2 2 2 2 4 2" xfId="46694" xr:uid="{00000000-0005-0000-0000-000096200000}"/>
    <cellStyle name="Currency 122 4 2 2 2 2 5" xfId="29834" xr:uid="{00000000-0005-0000-0000-000097200000}"/>
    <cellStyle name="Currency 122 4 2 2 2 3" xfId="9165" xr:uid="{00000000-0005-0000-0000-000098200000}"/>
    <cellStyle name="Currency 122 4 2 2 2 3 2" xfId="14781" xr:uid="{00000000-0005-0000-0000-000099200000}"/>
    <cellStyle name="Currency 122 4 2 2 2 3 2 2" xfId="37322" xr:uid="{00000000-0005-0000-0000-00009A200000}"/>
    <cellStyle name="Currency 122 4 2 2 2 3 3" xfId="20411" xr:uid="{00000000-0005-0000-0000-00009B200000}"/>
    <cellStyle name="Currency 122 4 2 2 2 3 3 2" xfId="42946" xr:uid="{00000000-0005-0000-0000-00009C200000}"/>
    <cellStyle name="Currency 122 4 2 2 2 3 4" xfId="26040" xr:uid="{00000000-0005-0000-0000-00009D200000}"/>
    <cellStyle name="Currency 122 4 2 2 2 3 4 2" xfId="48566" xr:uid="{00000000-0005-0000-0000-00009E200000}"/>
    <cellStyle name="Currency 122 4 2 2 2 3 5" xfId="31706" xr:uid="{00000000-0005-0000-0000-00009F200000}"/>
    <cellStyle name="Currency 122 4 2 2 2 4" xfId="11037" xr:uid="{00000000-0005-0000-0000-0000A0200000}"/>
    <cellStyle name="Currency 122 4 2 2 2 4 2" xfId="33578" xr:uid="{00000000-0005-0000-0000-0000A1200000}"/>
    <cellStyle name="Currency 122 4 2 2 2 5" xfId="16667" xr:uid="{00000000-0005-0000-0000-0000A2200000}"/>
    <cellStyle name="Currency 122 4 2 2 2 5 2" xfId="39202" xr:uid="{00000000-0005-0000-0000-0000A3200000}"/>
    <cellStyle name="Currency 122 4 2 2 2 6" xfId="22296" xr:uid="{00000000-0005-0000-0000-0000A4200000}"/>
    <cellStyle name="Currency 122 4 2 2 2 6 2" xfId="44822" xr:uid="{00000000-0005-0000-0000-0000A5200000}"/>
    <cellStyle name="Currency 122 4 2 2 2 7" xfId="27962" xr:uid="{00000000-0005-0000-0000-0000A6200000}"/>
    <cellStyle name="Currency 122 4 2 2 2 8" xfId="51390" xr:uid="{00000000-0005-0000-0000-0000A7200000}"/>
    <cellStyle name="Currency 122 4 2 2 3" xfId="6357" xr:uid="{00000000-0005-0000-0000-0000A8200000}"/>
    <cellStyle name="Currency 122 4 2 2 3 2" xfId="11973" xr:uid="{00000000-0005-0000-0000-0000A9200000}"/>
    <cellStyle name="Currency 122 4 2 2 3 2 2" xfId="34514" xr:uid="{00000000-0005-0000-0000-0000AA200000}"/>
    <cellStyle name="Currency 122 4 2 2 3 3" xfId="17603" xr:uid="{00000000-0005-0000-0000-0000AB200000}"/>
    <cellStyle name="Currency 122 4 2 2 3 3 2" xfId="40138" xr:uid="{00000000-0005-0000-0000-0000AC200000}"/>
    <cellStyle name="Currency 122 4 2 2 3 4" xfId="23232" xr:uid="{00000000-0005-0000-0000-0000AD200000}"/>
    <cellStyle name="Currency 122 4 2 2 3 4 2" xfId="45758" xr:uid="{00000000-0005-0000-0000-0000AE200000}"/>
    <cellStyle name="Currency 122 4 2 2 3 5" xfId="28898" xr:uid="{00000000-0005-0000-0000-0000AF200000}"/>
    <cellStyle name="Currency 122 4 2 2 4" xfId="8229" xr:uid="{00000000-0005-0000-0000-0000B0200000}"/>
    <cellStyle name="Currency 122 4 2 2 4 2" xfId="13845" xr:uid="{00000000-0005-0000-0000-0000B1200000}"/>
    <cellStyle name="Currency 122 4 2 2 4 2 2" xfId="36386" xr:uid="{00000000-0005-0000-0000-0000B2200000}"/>
    <cellStyle name="Currency 122 4 2 2 4 3" xfId="19475" xr:uid="{00000000-0005-0000-0000-0000B3200000}"/>
    <cellStyle name="Currency 122 4 2 2 4 3 2" xfId="42010" xr:uid="{00000000-0005-0000-0000-0000B4200000}"/>
    <cellStyle name="Currency 122 4 2 2 4 4" xfId="25104" xr:uid="{00000000-0005-0000-0000-0000B5200000}"/>
    <cellStyle name="Currency 122 4 2 2 4 4 2" xfId="47630" xr:uid="{00000000-0005-0000-0000-0000B6200000}"/>
    <cellStyle name="Currency 122 4 2 2 4 5" xfId="30770" xr:uid="{00000000-0005-0000-0000-0000B7200000}"/>
    <cellStyle name="Currency 122 4 2 2 5" xfId="10101" xr:uid="{00000000-0005-0000-0000-0000B8200000}"/>
    <cellStyle name="Currency 122 4 2 2 5 2" xfId="32642" xr:uid="{00000000-0005-0000-0000-0000B9200000}"/>
    <cellStyle name="Currency 122 4 2 2 6" xfId="15731" xr:uid="{00000000-0005-0000-0000-0000BA200000}"/>
    <cellStyle name="Currency 122 4 2 2 6 2" xfId="38266" xr:uid="{00000000-0005-0000-0000-0000BB200000}"/>
    <cellStyle name="Currency 122 4 2 2 7" xfId="21360" xr:uid="{00000000-0005-0000-0000-0000BC200000}"/>
    <cellStyle name="Currency 122 4 2 2 7 2" xfId="43886" xr:uid="{00000000-0005-0000-0000-0000BD200000}"/>
    <cellStyle name="Currency 122 4 2 2 8" xfId="27026" xr:uid="{00000000-0005-0000-0000-0000BE200000}"/>
    <cellStyle name="Currency 122 4 2 2 9" xfId="49517" xr:uid="{00000000-0005-0000-0000-0000BF200000}"/>
    <cellStyle name="Currency 122 4 2 3" xfId="4953" xr:uid="{00000000-0005-0000-0000-0000C0200000}"/>
    <cellStyle name="Currency 122 4 2 3 2" xfId="6825" xr:uid="{00000000-0005-0000-0000-0000C1200000}"/>
    <cellStyle name="Currency 122 4 2 3 2 2" xfId="12441" xr:uid="{00000000-0005-0000-0000-0000C2200000}"/>
    <cellStyle name="Currency 122 4 2 3 2 2 2" xfId="34982" xr:uid="{00000000-0005-0000-0000-0000C3200000}"/>
    <cellStyle name="Currency 122 4 2 3 2 3" xfId="18071" xr:uid="{00000000-0005-0000-0000-0000C4200000}"/>
    <cellStyle name="Currency 122 4 2 3 2 3 2" xfId="40606" xr:uid="{00000000-0005-0000-0000-0000C5200000}"/>
    <cellStyle name="Currency 122 4 2 3 2 4" xfId="23700" xr:uid="{00000000-0005-0000-0000-0000C6200000}"/>
    <cellStyle name="Currency 122 4 2 3 2 4 2" xfId="46226" xr:uid="{00000000-0005-0000-0000-0000C7200000}"/>
    <cellStyle name="Currency 122 4 2 3 2 5" xfId="29366" xr:uid="{00000000-0005-0000-0000-0000C8200000}"/>
    <cellStyle name="Currency 122 4 2 3 3" xfId="8697" xr:uid="{00000000-0005-0000-0000-0000C9200000}"/>
    <cellStyle name="Currency 122 4 2 3 3 2" xfId="14313" xr:uid="{00000000-0005-0000-0000-0000CA200000}"/>
    <cellStyle name="Currency 122 4 2 3 3 2 2" xfId="36854" xr:uid="{00000000-0005-0000-0000-0000CB200000}"/>
    <cellStyle name="Currency 122 4 2 3 3 3" xfId="19943" xr:uid="{00000000-0005-0000-0000-0000CC200000}"/>
    <cellStyle name="Currency 122 4 2 3 3 3 2" xfId="42478" xr:uid="{00000000-0005-0000-0000-0000CD200000}"/>
    <cellStyle name="Currency 122 4 2 3 3 4" xfId="25572" xr:uid="{00000000-0005-0000-0000-0000CE200000}"/>
    <cellStyle name="Currency 122 4 2 3 3 4 2" xfId="48098" xr:uid="{00000000-0005-0000-0000-0000CF200000}"/>
    <cellStyle name="Currency 122 4 2 3 3 5" xfId="31238" xr:uid="{00000000-0005-0000-0000-0000D0200000}"/>
    <cellStyle name="Currency 122 4 2 3 4" xfId="10569" xr:uid="{00000000-0005-0000-0000-0000D1200000}"/>
    <cellStyle name="Currency 122 4 2 3 4 2" xfId="33110" xr:uid="{00000000-0005-0000-0000-0000D2200000}"/>
    <cellStyle name="Currency 122 4 2 3 5" xfId="16199" xr:uid="{00000000-0005-0000-0000-0000D3200000}"/>
    <cellStyle name="Currency 122 4 2 3 5 2" xfId="38734" xr:uid="{00000000-0005-0000-0000-0000D4200000}"/>
    <cellStyle name="Currency 122 4 2 3 6" xfId="21828" xr:uid="{00000000-0005-0000-0000-0000D5200000}"/>
    <cellStyle name="Currency 122 4 2 3 6 2" xfId="44354" xr:uid="{00000000-0005-0000-0000-0000D6200000}"/>
    <cellStyle name="Currency 122 4 2 3 7" xfId="27494" xr:uid="{00000000-0005-0000-0000-0000D7200000}"/>
    <cellStyle name="Currency 122 4 2 3 8" xfId="50922" xr:uid="{00000000-0005-0000-0000-0000D8200000}"/>
    <cellStyle name="Currency 122 4 2 4" xfId="5889" xr:uid="{00000000-0005-0000-0000-0000D9200000}"/>
    <cellStyle name="Currency 122 4 2 4 2" xfId="11505" xr:uid="{00000000-0005-0000-0000-0000DA200000}"/>
    <cellStyle name="Currency 122 4 2 4 2 2" xfId="34046" xr:uid="{00000000-0005-0000-0000-0000DB200000}"/>
    <cellStyle name="Currency 122 4 2 4 3" xfId="17135" xr:uid="{00000000-0005-0000-0000-0000DC200000}"/>
    <cellStyle name="Currency 122 4 2 4 3 2" xfId="39670" xr:uid="{00000000-0005-0000-0000-0000DD200000}"/>
    <cellStyle name="Currency 122 4 2 4 4" xfId="22764" xr:uid="{00000000-0005-0000-0000-0000DE200000}"/>
    <cellStyle name="Currency 122 4 2 4 4 2" xfId="45290" xr:uid="{00000000-0005-0000-0000-0000DF200000}"/>
    <cellStyle name="Currency 122 4 2 4 5" xfId="28430" xr:uid="{00000000-0005-0000-0000-0000E0200000}"/>
    <cellStyle name="Currency 122 4 2 5" xfId="7761" xr:uid="{00000000-0005-0000-0000-0000E1200000}"/>
    <cellStyle name="Currency 122 4 2 5 2" xfId="13377" xr:uid="{00000000-0005-0000-0000-0000E2200000}"/>
    <cellStyle name="Currency 122 4 2 5 2 2" xfId="35918" xr:uid="{00000000-0005-0000-0000-0000E3200000}"/>
    <cellStyle name="Currency 122 4 2 5 3" xfId="19007" xr:uid="{00000000-0005-0000-0000-0000E4200000}"/>
    <cellStyle name="Currency 122 4 2 5 3 2" xfId="41542" xr:uid="{00000000-0005-0000-0000-0000E5200000}"/>
    <cellStyle name="Currency 122 4 2 5 4" xfId="24636" xr:uid="{00000000-0005-0000-0000-0000E6200000}"/>
    <cellStyle name="Currency 122 4 2 5 4 2" xfId="47162" xr:uid="{00000000-0005-0000-0000-0000E7200000}"/>
    <cellStyle name="Currency 122 4 2 5 5" xfId="30302" xr:uid="{00000000-0005-0000-0000-0000E8200000}"/>
    <cellStyle name="Currency 122 4 2 6" xfId="9633" xr:uid="{00000000-0005-0000-0000-0000E9200000}"/>
    <cellStyle name="Currency 122 4 2 6 2" xfId="32174" xr:uid="{00000000-0005-0000-0000-0000EA200000}"/>
    <cellStyle name="Currency 122 4 2 7" xfId="15263" xr:uid="{00000000-0005-0000-0000-0000EB200000}"/>
    <cellStyle name="Currency 122 4 2 7 2" xfId="37798" xr:uid="{00000000-0005-0000-0000-0000EC200000}"/>
    <cellStyle name="Currency 122 4 2 8" xfId="20892" xr:uid="{00000000-0005-0000-0000-0000ED200000}"/>
    <cellStyle name="Currency 122 4 2 8 2" xfId="43418" xr:uid="{00000000-0005-0000-0000-0000EE200000}"/>
    <cellStyle name="Currency 122 4 2 9" xfId="26558" xr:uid="{00000000-0005-0000-0000-0000EF200000}"/>
    <cellStyle name="Currency 122 4 3" xfId="4251" xr:uid="{00000000-0005-0000-0000-0000F0200000}"/>
    <cellStyle name="Currency 122 4 3 10" xfId="50220" xr:uid="{00000000-0005-0000-0000-0000F1200000}"/>
    <cellStyle name="Currency 122 4 3 2" xfId="5187" xr:uid="{00000000-0005-0000-0000-0000F2200000}"/>
    <cellStyle name="Currency 122 4 3 2 2" xfId="7059" xr:uid="{00000000-0005-0000-0000-0000F3200000}"/>
    <cellStyle name="Currency 122 4 3 2 2 2" xfId="12675" xr:uid="{00000000-0005-0000-0000-0000F4200000}"/>
    <cellStyle name="Currency 122 4 3 2 2 2 2" xfId="35216" xr:uid="{00000000-0005-0000-0000-0000F5200000}"/>
    <cellStyle name="Currency 122 4 3 2 2 3" xfId="18305" xr:uid="{00000000-0005-0000-0000-0000F6200000}"/>
    <cellStyle name="Currency 122 4 3 2 2 3 2" xfId="40840" xr:uid="{00000000-0005-0000-0000-0000F7200000}"/>
    <cellStyle name="Currency 122 4 3 2 2 4" xfId="23934" xr:uid="{00000000-0005-0000-0000-0000F8200000}"/>
    <cellStyle name="Currency 122 4 3 2 2 4 2" xfId="46460" xr:uid="{00000000-0005-0000-0000-0000F9200000}"/>
    <cellStyle name="Currency 122 4 3 2 2 5" xfId="29600" xr:uid="{00000000-0005-0000-0000-0000FA200000}"/>
    <cellStyle name="Currency 122 4 3 2 3" xfId="8931" xr:uid="{00000000-0005-0000-0000-0000FB200000}"/>
    <cellStyle name="Currency 122 4 3 2 3 2" xfId="14547" xr:uid="{00000000-0005-0000-0000-0000FC200000}"/>
    <cellStyle name="Currency 122 4 3 2 3 2 2" xfId="37088" xr:uid="{00000000-0005-0000-0000-0000FD200000}"/>
    <cellStyle name="Currency 122 4 3 2 3 3" xfId="20177" xr:uid="{00000000-0005-0000-0000-0000FE200000}"/>
    <cellStyle name="Currency 122 4 3 2 3 3 2" xfId="42712" xr:uid="{00000000-0005-0000-0000-0000FF200000}"/>
    <cellStyle name="Currency 122 4 3 2 3 4" xfId="25806" xr:uid="{00000000-0005-0000-0000-000000210000}"/>
    <cellStyle name="Currency 122 4 3 2 3 4 2" xfId="48332" xr:uid="{00000000-0005-0000-0000-000001210000}"/>
    <cellStyle name="Currency 122 4 3 2 3 5" xfId="31472" xr:uid="{00000000-0005-0000-0000-000002210000}"/>
    <cellStyle name="Currency 122 4 3 2 4" xfId="10803" xr:uid="{00000000-0005-0000-0000-000003210000}"/>
    <cellStyle name="Currency 122 4 3 2 4 2" xfId="33344" xr:uid="{00000000-0005-0000-0000-000004210000}"/>
    <cellStyle name="Currency 122 4 3 2 5" xfId="16433" xr:uid="{00000000-0005-0000-0000-000005210000}"/>
    <cellStyle name="Currency 122 4 3 2 5 2" xfId="38968" xr:uid="{00000000-0005-0000-0000-000006210000}"/>
    <cellStyle name="Currency 122 4 3 2 6" xfId="22062" xr:uid="{00000000-0005-0000-0000-000007210000}"/>
    <cellStyle name="Currency 122 4 3 2 6 2" xfId="44588" xr:uid="{00000000-0005-0000-0000-000008210000}"/>
    <cellStyle name="Currency 122 4 3 2 7" xfId="27728" xr:uid="{00000000-0005-0000-0000-000009210000}"/>
    <cellStyle name="Currency 122 4 3 2 8" xfId="51156" xr:uid="{00000000-0005-0000-0000-00000A210000}"/>
    <cellStyle name="Currency 122 4 3 3" xfId="6123" xr:uid="{00000000-0005-0000-0000-00000B210000}"/>
    <cellStyle name="Currency 122 4 3 3 2" xfId="11739" xr:uid="{00000000-0005-0000-0000-00000C210000}"/>
    <cellStyle name="Currency 122 4 3 3 2 2" xfId="34280" xr:uid="{00000000-0005-0000-0000-00000D210000}"/>
    <cellStyle name="Currency 122 4 3 3 3" xfId="17369" xr:uid="{00000000-0005-0000-0000-00000E210000}"/>
    <cellStyle name="Currency 122 4 3 3 3 2" xfId="39904" xr:uid="{00000000-0005-0000-0000-00000F210000}"/>
    <cellStyle name="Currency 122 4 3 3 4" xfId="22998" xr:uid="{00000000-0005-0000-0000-000010210000}"/>
    <cellStyle name="Currency 122 4 3 3 4 2" xfId="45524" xr:uid="{00000000-0005-0000-0000-000011210000}"/>
    <cellStyle name="Currency 122 4 3 3 5" xfId="28664" xr:uid="{00000000-0005-0000-0000-000012210000}"/>
    <cellStyle name="Currency 122 4 3 4" xfId="7995" xr:uid="{00000000-0005-0000-0000-000013210000}"/>
    <cellStyle name="Currency 122 4 3 4 2" xfId="13611" xr:uid="{00000000-0005-0000-0000-000014210000}"/>
    <cellStyle name="Currency 122 4 3 4 2 2" xfId="36152" xr:uid="{00000000-0005-0000-0000-000015210000}"/>
    <cellStyle name="Currency 122 4 3 4 3" xfId="19241" xr:uid="{00000000-0005-0000-0000-000016210000}"/>
    <cellStyle name="Currency 122 4 3 4 3 2" xfId="41776" xr:uid="{00000000-0005-0000-0000-000017210000}"/>
    <cellStyle name="Currency 122 4 3 4 4" xfId="24870" xr:uid="{00000000-0005-0000-0000-000018210000}"/>
    <cellStyle name="Currency 122 4 3 4 4 2" xfId="47396" xr:uid="{00000000-0005-0000-0000-000019210000}"/>
    <cellStyle name="Currency 122 4 3 4 5" xfId="30536" xr:uid="{00000000-0005-0000-0000-00001A210000}"/>
    <cellStyle name="Currency 122 4 3 5" xfId="9867" xr:uid="{00000000-0005-0000-0000-00001B210000}"/>
    <cellStyle name="Currency 122 4 3 5 2" xfId="32408" xr:uid="{00000000-0005-0000-0000-00001C210000}"/>
    <cellStyle name="Currency 122 4 3 6" xfId="15497" xr:uid="{00000000-0005-0000-0000-00001D210000}"/>
    <cellStyle name="Currency 122 4 3 6 2" xfId="38032" xr:uid="{00000000-0005-0000-0000-00001E210000}"/>
    <cellStyle name="Currency 122 4 3 7" xfId="21126" xr:uid="{00000000-0005-0000-0000-00001F210000}"/>
    <cellStyle name="Currency 122 4 3 7 2" xfId="43652" xr:uid="{00000000-0005-0000-0000-000020210000}"/>
    <cellStyle name="Currency 122 4 3 8" xfId="26792" xr:uid="{00000000-0005-0000-0000-000021210000}"/>
    <cellStyle name="Currency 122 4 3 9" xfId="49283" xr:uid="{00000000-0005-0000-0000-000022210000}"/>
    <cellStyle name="Currency 122 4 4" xfId="4719" xr:uid="{00000000-0005-0000-0000-000023210000}"/>
    <cellStyle name="Currency 122 4 4 2" xfId="6591" xr:uid="{00000000-0005-0000-0000-000024210000}"/>
    <cellStyle name="Currency 122 4 4 2 2" xfId="12207" xr:uid="{00000000-0005-0000-0000-000025210000}"/>
    <cellStyle name="Currency 122 4 4 2 2 2" xfId="34748" xr:uid="{00000000-0005-0000-0000-000026210000}"/>
    <cellStyle name="Currency 122 4 4 2 3" xfId="17837" xr:uid="{00000000-0005-0000-0000-000027210000}"/>
    <cellStyle name="Currency 122 4 4 2 3 2" xfId="40372" xr:uid="{00000000-0005-0000-0000-000028210000}"/>
    <cellStyle name="Currency 122 4 4 2 4" xfId="23466" xr:uid="{00000000-0005-0000-0000-000029210000}"/>
    <cellStyle name="Currency 122 4 4 2 4 2" xfId="45992" xr:uid="{00000000-0005-0000-0000-00002A210000}"/>
    <cellStyle name="Currency 122 4 4 2 5" xfId="29132" xr:uid="{00000000-0005-0000-0000-00002B210000}"/>
    <cellStyle name="Currency 122 4 4 3" xfId="8463" xr:uid="{00000000-0005-0000-0000-00002C210000}"/>
    <cellStyle name="Currency 122 4 4 3 2" xfId="14079" xr:uid="{00000000-0005-0000-0000-00002D210000}"/>
    <cellStyle name="Currency 122 4 4 3 2 2" xfId="36620" xr:uid="{00000000-0005-0000-0000-00002E210000}"/>
    <cellStyle name="Currency 122 4 4 3 3" xfId="19709" xr:uid="{00000000-0005-0000-0000-00002F210000}"/>
    <cellStyle name="Currency 122 4 4 3 3 2" xfId="42244" xr:uid="{00000000-0005-0000-0000-000030210000}"/>
    <cellStyle name="Currency 122 4 4 3 4" xfId="25338" xr:uid="{00000000-0005-0000-0000-000031210000}"/>
    <cellStyle name="Currency 122 4 4 3 4 2" xfId="47864" xr:uid="{00000000-0005-0000-0000-000032210000}"/>
    <cellStyle name="Currency 122 4 4 3 5" xfId="31004" xr:uid="{00000000-0005-0000-0000-000033210000}"/>
    <cellStyle name="Currency 122 4 4 4" xfId="10335" xr:uid="{00000000-0005-0000-0000-000034210000}"/>
    <cellStyle name="Currency 122 4 4 4 2" xfId="32876" xr:uid="{00000000-0005-0000-0000-000035210000}"/>
    <cellStyle name="Currency 122 4 4 5" xfId="15965" xr:uid="{00000000-0005-0000-0000-000036210000}"/>
    <cellStyle name="Currency 122 4 4 5 2" xfId="38500" xr:uid="{00000000-0005-0000-0000-000037210000}"/>
    <cellStyle name="Currency 122 4 4 6" xfId="21594" xr:uid="{00000000-0005-0000-0000-000038210000}"/>
    <cellStyle name="Currency 122 4 4 6 2" xfId="44120" xr:uid="{00000000-0005-0000-0000-000039210000}"/>
    <cellStyle name="Currency 122 4 4 7" xfId="27260" xr:uid="{00000000-0005-0000-0000-00003A210000}"/>
    <cellStyle name="Currency 122 4 4 8" xfId="50688" xr:uid="{00000000-0005-0000-0000-00003B210000}"/>
    <cellStyle name="Currency 122 4 5" xfId="5655" xr:uid="{00000000-0005-0000-0000-00003C210000}"/>
    <cellStyle name="Currency 122 4 5 2" xfId="11271" xr:uid="{00000000-0005-0000-0000-00003D210000}"/>
    <cellStyle name="Currency 122 4 5 2 2" xfId="33812" xr:uid="{00000000-0005-0000-0000-00003E210000}"/>
    <cellStyle name="Currency 122 4 5 3" xfId="16901" xr:uid="{00000000-0005-0000-0000-00003F210000}"/>
    <cellStyle name="Currency 122 4 5 3 2" xfId="39436" xr:uid="{00000000-0005-0000-0000-000040210000}"/>
    <cellStyle name="Currency 122 4 5 4" xfId="22530" xr:uid="{00000000-0005-0000-0000-000041210000}"/>
    <cellStyle name="Currency 122 4 5 4 2" xfId="45056" xr:uid="{00000000-0005-0000-0000-000042210000}"/>
    <cellStyle name="Currency 122 4 5 5" xfId="28196" xr:uid="{00000000-0005-0000-0000-000043210000}"/>
    <cellStyle name="Currency 122 4 6" xfId="7527" xr:uid="{00000000-0005-0000-0000-000044210000}"/>
    <cellStyle name="Currency 122 4 6 2" xfId="13143" xr:uid="{00000000-0005-0000-0000-000045210000}"/>
    <cellStyle name="Currency 122 4 6 2 2" xfId="35684" xr:uid="{00000000-0005-0000-0000-000046210000}"/>
    <cellStyle name="Currency 122 4 6 3" xfId="18773" xr:uid="{00000000-0005-0000-0000-000047210000}"/>
    <cellStyle name="Currency 122 4 6 3 2" xfId="41308" xr:uid="{00000000-0005-0000-0000-000048210000}"/>
    <cellStyle name="Currency 122 4 6 4" xfId="24402" xr:uid="{00000000-0005-0000-0000-000049210000}"/>
    <cellStyle name="Currency 122 4 6 4 2" xfId="46928" xr:uid="{00000000-0005-0000-0000-00004A210000}"/>
    <cellStyle name="Currency 122 4 6 5" xfId="30068" xr:uid="{00000000-0005-0000-0000-00004B210000}"/>
    <cellStyle name="Currency 122 4 7" xfId="9399" xr:uid="{00000000-0005-0000-0000-00004C210000}"/>
    <cellStyle name="Currency 122 4 7 2" xfId="31940" xr:uid="{00000000-0005-0000-0000-00004D210000}"/>
    <cellStyle name="Currency 122 4 8" xfId="15029" xr:uid="{00000000-0005-0000-0000-00004E210000}"/>
    <cellStyle name="Currency 122 4 8 2" xfId="37564" xr:uid="{00000000-0005-0000-0000-00004F210000}"/>
    <cellStyle name="Currency 122 4 9" xfId="20658" xr:uid="{00000000-0005-0000-0000-000050210000}"/>
    <cellStyle name="Currency 122 4 9 2" xfId="43184" xr:uid="{00000000-0005-0000-0000-000051210000}"/>
    <cellStyle name="Currency 122 5" xfId="3939" xr:uid="{00000000-0005-0000-0000-000052210000}"/>
    <cellStyle name="Currency 122 5 10" xfId="48971" xr:uid="{00000000-0005-0000-0000-000053210000}"/>
    <cellStyle name="Currency 122 5 11" xfId="49908" xr:uid="{00000000-0005-0000-0000-000054210000}"/>
    <cellStyle name="Currency 122 5 2" xfId="4407" xr:uid="{00000000-0005-0000-0000-000055210000}"/>
    <cellStyle name="Currency 122 5 2 10" xfId="50376" xr:uid="{00000000-0005-0000-0000-000056210000}"/>
    <cellStyle name="Currency 122 5 2 2" xfId="5343" xr:uid="{00000000-0005-0000-0000-000057210000}"/>
    <cellStyle name="Currency 122 5 2 2 2" xfId="7215" xr:uid="{00000000-0005-0000-0000-000058210000}"/>
    <cellStyle name="Currency 122 5 2 2 2 2" xfId="12831" xr:uid="{00000000-0005-0000-0000-000059210000}"/>
    <cellStyle name="Currency 122 5 2 2 2 2 2" xfId="35372" xr:uid="{00000000-0005-0000-0000-00005A210000}"/>
    <cellStyle name="Currency 122 5 2 2 2 3" xfId="18461" xr:uid="{00000000-0005-0000-0000-00005B210000}"/>
    <cellStyle name="Currency 122 5 2 2 2 3 2" xfId="40996" xr:uid="{00000000-0005-0000-0000-00005C210000}"/>
    <cellStyle name="Currency 122 5 2 2 2 4" xfId="24090" xr:uid="{00000000-0005-0000-0000-00005D210000}"/>
    <cellStyle name="Currency 122 5 2 2 2 4 2" xfId="46616" xr:uid="{00000000-0005-0000-0000-00005E210000}"/>
    <cellStyle name="Currency 122 5 2 2 2 5" xfId="29756" xr:uid="{00000000-0005-0000-0000-00005F210000}"/>
    <cellStyle name="Currency 122 5 2 2 3" xfId="9087" xr:uid="{00000000-0005-0000-0000-000060210000}"/>
    <cellStyle name="Currency 122 5 2 2 3 2" xfId="14703" xr:uid="{00000000-0005-0000-0000-000061210000}"/>
    <cellStyle name="Currency 122 5 2 2 3 2 2" xfId="37244" xr:uid="{00000000-0005-0000-0000-000062210000}"/>
    <cellStyle name="Currency 122 5 2 2 3 3" xfId="20333" xr:uid="{00000000-0005-0000-0000-000063210000}"/>
    <cellStyle name="Currency 122 5 2 2 3 3 2" xfId="42868" xr:uid="{00000000-0005-0000-0000-000064210000}"/>
    <cellStyle name="Currency 122 5 2 2 3 4" xfId="25962" xr:uid="{00000000-0005-0000-0000-000065210000}"/>
    <cellStyle name="Currency 122 5 2 2 3 4 2" xfId="48488" xr:uid="{00000000-0005-0000-0000-000066210000}"/>
    <cellStyle name="Currency 122 5 2 2 3 5" xfId="31628" xr:uid="{00000000-0005-0000-0000-000067210000}"/>
    <cellStyle name="Currency 122 5 2 2 4" xfId="10959" xr:uid="{00000000-0005-0000-0000-000068210000}"/>
    <cellStyle name="Currency 122 5 2 2 4 2" xfId="33500" xr:uid="{00000000-0005-0000-0000-000069210000}"/>
    <cellStyle name="Currency 122 5 2 2 5" xfId="16589" xr:uid="{00000000-0005-0000-0000-00006A210000}"/>
    <cellStyle name="Currency 122 5 2 2 5 2" xfId="39124" xr:uid="{00000000-0005-0000-0000-00006B210000}"/>
    <cellStyle name="Currency 122 5 2 2 6" xfId="22218" xr:uid="{00000000-0005-0000-0000-00006C210000}"/>
    <cellStyle name="Currency 122 5 2 2 6 2" xfId="44744" xr:uid="{00000000-0005-0000-0000-00006D210000}"/>
    <cellStyle name="Currency 122 5 2 2 7" xfId="27884" xr:uid="{00000000-0005-0000-0000-00006E210000}"/>
    <cellStyle name="Currency 122 5 2 2 8" xfId="51312" xr:uid="{00000000-0005-0000-0000-00006F210000}"/>
    <cellStyle name="Currency 122 5 2 3" xfId="6279" xr:uid="{00000000-0005-0000-0000-000070210000}"/>
    <cellStyle name="Currency 122 5 2 3 2" xfId="11895" xr:uid="{00000000-0005-0000-0000-000071210000}"/>
    <cellStyle name="Currency 122 5 2 3 2 2" xfId="34436" xr:uid="{00000000-0005-0000-0000-000072210000}"/>
    <cellStyle name="Currency 122 5 2 3 3" xfId="17525" xr:uid="{00000000-0005-0000-0000-000073210000}"/>
    <cellStyle name="Currency 122 5 2 3 3 2" xfId="40060" xr:uid="{00000000-0005-0000-0000-000074210000}"/>
    <cellStyle name="Currency 122 5 2 3 4" xfId="23154" xr:uid="{00000000-0005-0000-0000-000075210000}"/>
    <cellStyle name="Currency 122 5 2 3 4 2" xfId="45680" xr:uid="{00000000-0005-0000-0000-000076210000}"/>
    <cellStyle name="Currency 122 5 2 3 5" xfId="28820" xr:uid="{00000000-0005-0000-0000-000077210000}"/>
    <cellStyle name="Currency 122 5 2 4" xfId="8151" xr:uid="{00000000-0005-0000-0000-000078210000}"/>
    <cellStyle name="Currency 122 5 2 4 2" xfId="13767" xr:uid="{00000000-0005-0000-0000-000079210000}"/>
    <cellStyle name="Currency 122 5 2 4 2 2" xfId="36308" xr:uid="{00000000-0005-0000-0000-00007A210000}"/>
    <cellStyle name="Currency 122 5 2 4 3" xfId="19397" xr:uid="{00000000-0005-0000-0000-00007B210000}"/>
    <cellStyle name="Currency 122 5 2 4 3 2" xfId="41932" xr:uid="{00000000-0005-0000-0000-00007C210000}"/>
    <cellStyle name="Currency 122 5 2 4 4" xfId="25026" xr:uid="{00000000-0005-0000-0000-00007D210000}"/>
    <cellStyle name="Currency 122 5 2 4 4 2" xfId="47552" xr:uid="{00000000-0005-0000-0000-00007E210000}"/>
    <cellStyle name="Currency 122 5 2 4 5" xfId="30692" xr:uid="{00000000-0005-0000-0000-00007F210000}"/>
    <cellStyle name="Currency 122 5 2 5" xfId="10023" xr:uid="{00000000-0005-0000-0000-000080210000}"/>
    <cellStyle name="Currency 122 5 2 5 2" xfId="32564" xr:uid="{00000000-0005-0000-0000-000081210000}"/>
    <cellStyle name="Currency 122 5 2 6" xfId="15653" xr:uid="{00000000-0005-0000-0000-000082210000}"/>
    <cellStyle name="Currency 122 5 2 6 2" xfId="38188" xr:uid="{00000000-0005-0000-0000-000083210000}"/>
    <cellStyle name="Currency 122 5 2 7" xfId="21282" xr:uid="{00000000-0005-0000-0000-000084210000}"/>
    <cellStyle name="Currency 122 5 2 7 2" xfId="43808" xr:uid="{00000000-0005-0000-0000-000085210000}"/>
    <cellStyle name="Currency 122 5 2 8" xfId="26948" xr:uid="{00000000-0005-0000-0000-000086210000}"/>
    <cellStyle name="Currency 122 5 2 9" xfId="49439" xr:uid="{00000000-0005-0000-0000-000087210000}"/>
    <cellStyle name="Currency 122 5 3" xfId="4875" xr:uid="{00000000-0005-0000-0000-000088210000}"/>
    <cellStyle name="Currency 122 5 3 2" xfId="6747" xr:uid="{00000000-0005-0000-0000-000089210000}"/>
    <cellStyle name="Currency 122 5 3 2 2" xfId="12363" xr:uid="{00000000-0005-0000-0000-00008A210000}"/>
    <cellStyle name="Currency 122 5 3 2 2 2" xfId="34904" xr:uid="{00000000-0005-0000-0000-00008B210000}"/>
    <cellStyle name="Currency 122 5 3 2 3" xfId="17993" xr:uid="{00000000-0005-0000-0000-00008C210000}"/>
    <cellStyle name="Currency 122 5 3 2 3 2" xfId="40528" xr:uid="{00000000-0005-0000-0000-00008D210000}"/>
    <cellStyle name="Currency 122 5 3 2 4" xfId="23622" xr:uid="{00000000-0005-0000-0000-00008E210000}"/>
    <cellStyle name="Currency 122 5 3 2 4 2" xfId="46148" xr:uid="{00000000-0005-0000-0000-00008F210000}"/>
    <cellStyle name="Currency 122 5 3 2 5" xfId="29288" xr:uid="{00000000-0005-0000-0000-000090210000}"/>
    <cellStyle name="Currency 122 5 3 3" xfId="8619" xr:uid="{00000000-0005-0000-0000-000091210000}"/>
    <cellStyle name="Currency 122 5 3 3 2" xfId="14235" xr:uid="{00000000-0005-0000-0000-000092210000}"/>
    <cellStyle name="Currency 122 5 3 3 2 2" xfId="36776" xr:uid="{00000000-0005-0000-0000-000093210000}"/>
    <cellStyle name="Currency 122 5 3 3 3" xfId="19865" xr:uid="{00000000-0005-0000-0000-000094210000}"/>
    <cellStyle name="Currency 122 5 3 3 3 2" xfId="42400" xr:uid="{00000000-0005-0000-0000-000095210000}"/>
    <cellStyle name="Currency 122 5 3 3 4" xfId="25494" xr:uid="{00000000-0005-0000-0000-000096210000}"/>
    <cellStyle name="Currency 122 5 3 3 4 2" xfId="48020" xr:uid="{00000000-0005-0000-0000-000097210000}"/>
    <cellStyle name="Currency 122 5 3 3 5" xfId="31160" xr:uid="{00000000-0005-0000-0000-000098210000}"/>
    <cellStyle name="Currency 122 5 3 4" xfId="10491" xr:uid="{00000000-0005-0000-0000-000099210000}"/>
    <cellStyle name="Currency 122 5 3 4 2" xfId="33032" xr:uid="{00000000-0005-0000-0000-00009A210000}"/>
    <cellStyle name="Currency 122 5 3 5" xfId="16121" xr:uid="{00000000-0005-0000-0000-00009B210000}"/>
    <cellStyle name="Currency 122 5 3 5 2" xfId="38656" xr:uid="{00000000-0005-0000-0000-00009C210000}"/>
    <cellStyle name="Currency 122 5 3 6" xfId="21750" xr:uid="{00000000-0005-0000-0000-00009D210000}"/>
    <cellStyle name="Currency 122 5 3 6 2" xfId="44276" xr:uid="{00000000-0005-0000-0000-00009E210000}"/>
    <cellStyle name="Currency 122 5 3 7" xfId="27416" xr:uid="{00000000-0005-0000-0000-00009F210000}"/>
    <cellStyle name="Currency 122 5 3 8" xfId="50844" xr:uid="{00000000-0005-0000-0000-0000A0210000}"/>
    <cellStyle name="Currency 122 5 4" xfId="5811" xr:uid="{00000000-0005-0000-0000-0000A1210000}"/>
    <cellStyle name="Currency 122 5 4 2" xfId="11427" xr:uid="{00000000-0005-0000-0000-0000A2210000}"/>
    <cellStyle name="Currency 122 5 4 2 2" xfId="33968" xr:uid="{00000000-0005-0000-0000-0000A3210000}"/>
    <cellStyle name="Currency 122 5 4 3" xfId="17057" xr:uid="{00000000-0005-0000-0000-0000A4210000}"/>
    <cellStyle name="Currency 122 5 4 3 2" xfId="39592" xr:uid="{00000000-0005-0000-0000-0000A5210000}"/>
    <cellStyle name="Currency 122 5 4 4" xfId="22686" xr:uid="{00000000-0005-0000-0000-0000A6210000}"/>
    <cellStyle name="Currency 122 5 4 4 2" xfId="45212" xr:uid="{00000000-0005-0000-0000-0000A7210000}"/>
    <cellStyle name="Currency 122 5 4 5" xfId="28352" xr:uid="{00000000-0005-0000-0000-0000A8210000}"/>
    <cellStyle name="Currency 122 5 5" xfId="7683" xr:uid="{00000000-0005-0000-0000-0000A9210000}"/>
    <cellStyle name="Currency 122 5 5 2" xfId="13299" xr:uid="{00000000-0005-0000-0000-0000AA210000}"/>
    <cellStyle name="Currency 122 5 5 2 2" xfId="35840" xr:uid="{00000000-0005-0000-0000-0000AB210000}"/>
    <cellStyle name="Currency 122 5 5 3" xfId="18929" xr:uid="{00000000-0005-0000-0000-0000AC210000}"/>
    <cellStyle name="Currency 122 5 5 3 2" xfId="41464" xr:uid="{00000000-0005-0000-0000-0000AD210000}"/>
    <cellStyle name="Currency 122 5 5 4" xfId="24558" xr:uid="{00000000-0005-0000-0000-0000AE210000}"/>
    <cellStyle name="Currency 122 5 5 4 2" xfId="47084" xr:uid="{00000000-0005-0000-0000-0000AF210000}"/>
    <cellStyle name="Currency 122 5 5 5" xfId="30224" xr:uid="{00000000-0005-0000-0000-0000B0210000}"/>
    <cellStyle name="Currency 122 5 6" xfId="9555" xr:uid="{00000000-0005-0000-0000-0000B1210000}"/>
    <cellStyle name="Currency 122 5 6 2" xfId="32096" xr:uid="{00000000-0005-0000-0000-0000B2210000}"/>
    <cellStyle name="Currency 122 5 7" xfId="15185" xr:uid="{00000000-0005-0000-0000-0000B3210000}"/>
    <cellStyle name="Currency 122 5 7 2" xfId="37720" xr:uid="{00000000-0005-0000-0000-0000B4210000}"/>
    <cellStyle name="Currency 122 5 8" xfId="20814" xr:uid="{00000000-0005-0000-0000-0000B5210000}"/>
    <cellStyle name="Currency 122 5 8 2" xfId="43340" xr:uid="{00000000-0005-0000-0000-0000B6210000}"/>
    <cellStyle name="Currency 122 5 9" xfId="26480" xr:uid="{00000000-0005-0000-0000-0000B7210000}"/>
    <cellStyle name="Currency 122 6" xfId="4173" xr:uid="{00000000-0005-0000-0000-0000B8210000}"/>
    <cellStyle name="Currency 122 6 10" xfId="50142" xr:uid="{00000000-0005-0000-0000-0000B9210000}"/>
    <cellStyle name="Currency 122 6 2" xfId="5109" xr:uid="{00000000-0005-0000-0000-0000BA210000}"/>
    <cellStyle name="Currency 122 6 2 2" xfId="6981" xr:uid="{00000000-0005-0000-0000-0000BB210000}"/>
    <cellStyle name="Currency 122 6 2 2 2" xfId="12597" xr:uid="{00000000-0005-0000-0000-0000BC210000}"/>
    <cellStyle name="Currency 122 6 2 2 2 2" xfId="35138" xr:uid="{00000000-0005-0000-0000-0000BD210000}"/>
    <cellStyle name="Currency 122 6 2 2 3" xfId="18227" xr:uid="{00000000-0005-0000-0000-0000BE210000}"/>
    <cellStyle name="Currency 122 6 2 2 3 2" xfId="40762" xr:uid="{00000000-0005-0000-0000-0000BF210000}"/>
    <cellStyle name="Currency 122 6 2 2 4" xfId="23856" xr:uid="{00000000-0005-0000-0000-0000C0210000}"/>
    <cellStyle name="Currency 122 6 2 2 4 2" xfId="46382" xr:uid="{00000000-0005-0000-0000-0000C1210000}"/>
    <cellStyle name="Currency 122 6 2 2 5" xfId="29522" xr:uid="{00000000-0005-0000-0000-0000C2210000}"/>
    <cellStyle name="Currency 122 6 2 3" xfId="8853" xr:uid="{00000000-0005-0000-0000-0000C3210000}"/>
    <cellStyle name="Currency 122 6 2 3 2" xfId="14469" xr:uid="{00000000-0005-0000-0000-0000C4210000}"/>
    <cellStyle name="Currency 122 6 2 3 2 2" xfId="37010" xr:uid="{00000000-0005-0000-0000-0000C5210000}"/>
    <cellStyle name="Currency 122 6 2 3 3" xfId="20099" xr:uid="{00000000-0005-0000-0000-0000C6210000}"/>
    <cellStyle name="Currency 122 6 2 3 3 2" xfId="42634" xr:uid="{00000000-0005-0000-0000-0000C7210000}"/>
    <cellStyle name="Currency 122 6 2 3 4" xfId="25728" xr:uid="{00000000-0005-0000-0000-0000C8210000}"/>
    <cellStyle name="Currency 122 6 2 3 4 2" xfId="48254" xr:uid="{00000000-0005-0000-0000-0000C9210000}"/>
    <cellStyle name="Currency 122 6 2 3 5" xfId="31394" xr:uid="{00000000-0005-0000-0000-0000CA210000}"/>
    <cellStyle name="Currency 122 6 2 4" xfId="10725" xr:uid="{00000000-0005-0000-0000-0000CB210000}"/>
    <cellStyle name="Currency 122 6 2 4 2" xfId="33266" xr:uid="{00000000-0005-0000-0000-0000CC210000}"/>
    <cellStyle name="Currency 122 6 2 5" xfId="16355" xr:uid="{00000000-0005-0000-0000-0000CD210000}"/>
    <cellStyle name="Currency 122 6 2 5 2" xfId="38890" xr:uid="{00000000-0005-0000-0000-0000CE210000}"/>
    <cellStyle name="Currency 122 6 2 6" xfId="21984" xr:uid="{00000000-0005-0000-0000-0000CF210000}"/>
    <cellStyle name="Currency 122 6 2 6 2" xfId="44510" xr:uid="{00000000-0005-0000-0000-0000D0210000}"/>
    <cellStyle name="Currency 122 6 2 7" xfId="27650" xr:uid="{00000000-0005-0000-0000-0000D1210000}"/>
    <cellStyle name="Currency 122 6 2 8" xfId="51078" xr:uid="{00000000-0005-0000-0000-0000D2210000}"/>
    <cellStyle name="Currency 122 6 3" xfId="6045" xr:uid="{00000000-0005-0000-0000-0000D3210000}"/>
    <cellStyle name="Currency 122 6 3 2" xfId="11661" xr:uid="{00000000-0005-0000-0000-0000D4210000}"/>
    <cellStyle name="Currency 122 6 3 2 2" xfId="34202" xr:uid="{00000000-0005-0000-0000-0000D5210000}"/>
    <cellStyle name="Currency 122 6 3 3" xfId="17291" xr:uid="{00000000-0005-0000-0000-0000D6210000}"/>
    <cellStyle name="Currency 122 6 3 3 2" xfId="39826" xr:uid="{00000000-0005-0000-0000-0000D7210000}"/>
    <cellStyle name="Currency 122 6 3 4" xfId="22920" xr:uid="{00000000-0005-0000-0000-0000D8210000}"/>
    <cellStyle name="Currency 122 6 3 4 2" xfId="45446" xr:uid="{00000000-0005-0000-0000-0000D9210000}"/>
    <cellStyle name="Currency 122 6 3 5" xfId="28586" xr:uid="{00000000-0005-0000-0000-0000DA210000}"/>
    <cellStyle name="Currency 122 6 4" xfId="7917" xr:uid="{00000000-0005-0000-0000-0000DB210000}"/>
    <cellStyle name="Currency 122 6 4 2" xfId="13533" xr:uid="{00000000-0005-0000-0000-0000DC210000}"/>
    <cellStyle name="Currency 122 6 4 2 2" xfId="36074" xr:uid="{00000000-0005-0000-0000-0000DD210000}"/>
    <cellStyle name="Currency 122 6 4 3" xfId="19163" xr:uid="{00000000-0005-0000-0000-0000DE210000}"/>
    <cellStyle name="Currency 122 6 4 3 2" xfId="41698" xr:uid="{00000000-0005-0000-0000-0000DF210000}"/>
    <cellStyle name="Currency 122 6 4 4" xfId="24792" xr:uid="{00000000-0005-0000-0000-0000E0210000}"/>
    <cellStyle name="Currency 122 6 4 4 2" xfId="47318" xr:uid="{00000000-0005-0000-0000-0000E1210000}"/>
    <cellStyle name="Currency 122 6 4 5" xfId="30458" xr:uid="{00000000-0005-0000-0000-0000E2210000}"/>
    <cellStyle name="Currency 122 6 5" xfId="9789" xr:uid="{00000000-0005-0000-0000-0000E3210000}"/>
    <cellStyle name="Currency 122 6 5 2" xfId="32330" xr:uid="{00000000-0005-0000-0000-0000E4210000}"/>
    <cellStyle name="Currency 122 6 6" xfId="15419" xr:uid="{00000000-0005-0000-0000-0000E5210000}"/>
    <cellStyle name="Currency 122 6 6 2" xfId="37954" xr:uid="{00000000-0005-0000-0000-0000E6210000}"/>
    <cellStyle name="Currency 122 6 7" xfId="21048" xr:uid="{00000000-0005-0000-0000-0000E7210000}"/>
    <cellStyle name="Currency 122 6 7 2" xfId="43574" xr:uid="{00000000-0005-0000-0000-0000E8210000}"/>
    <cellStyle name="Currency 122 6 8" xfId="26714" xr:uid="{00000000-0005-0000-0000-0000E9210000}"/>
    <cellStyle name="Currency 122 6 9" xfId="49205" xr:uid="{00000000-0005-0000-0000-0000EA210000}"/>
    <cellStyle name="Currency 122 7" xfId="4641" xr:uid="{00000000-0005-0000-0000-0000EB210000}"/>
    <cellStyle name="Currency 122 7 2" xfId="6513" xr:uid="{00000000-0005-0000-0000-0000EC210000}"/>
    <cellStyle name="Currency 122 7 2 2" xfId="12129" xr:uid="{00000000-0005-0000-0000-0000ED210000}"/>
    <cellStyle name="Currency 122 7 2 2 2" xfId="34670" xr:uid="{00000000-0005-0000-0000-0000EE210000}"/>
    <cellStyle name="Currency 122 7 2 3" xfId="17759" xr:uid="{00000000-0005-0000-0000-0000EF210000}"/>
    <cellStyle name="Currency 122 7 2 3 2" xfId="40294" xr:uid="{00000000-0005-0000-0000-0000F0210000}"/>
    <cellStyle name="Currency 122 7 2 4" xfId="23388" xr:uid="{00000000-0005-0000-0000-0000F1210000}"/>
    <cellStyle name="Currency 122 7 2 4 2" xfId="45914" xr:uid="{00000000-0005-0000-0000-0000F2210000}"/>
    <cellStyle name="Currency 122 7 2 5" xfId="29054" xr:uid="{00000000-0005-0000-0000-0000F3210000}"/>
    <cellStyle name="Currency 122 7 3" xfId="8385" xr:uid="{00000000-0005-0000-0000-0000F4210000}"/>
    <cellStyle name="Currency 122 7 3 2" xfId="14001" xr:uid="{00000000-0005-0000-0000-0000F5210000}"/>
    <cellStyle name="Currency 122 7 3 2 2" xfId="36542" xr:uid="{00000000-0005-0000-0000-0000F6210000}"/>
    <cellStyle name="Currency 122 7 3 3" xfId="19631" xr:uid="{00000000-0005-0000-0000-0000F7210000}"/>
    <cellStyle name="Currency 122 7 3 3 2" xfId="42166" xr:uid="{00000000-0005-0000-0000-0000F8210000}"/>
    <cellStyle name="Currency 122 7 3 4" xfId="25260" xr:uid="{00000000-0005-0000-0000-0000F9210000}"/>
    <cellStyle name="Currency 122 7 3 4 2" xfId="47786" xr:uid="{00000000-0005-0000-0000-0000FA210000}"/>
    <cellStyle name="Currency 122 7 3 5" xfId="30926" xr:uid="{00000000-0005-0000-0000-0000FB210000}"/>
    <cellStyle name="Currency 122 7 4" xfId="10257" xr:uid="{00000000-0005-0000-0000-0000FC210000}"/>
    <cellStyle name="Currency 122 7 4 2" xfId="32798" xr:uid="{00000000-0005-0000-0000-0000FD210000}"/>
    <cellStyle name="Currency 122 7 5" xfId="15887" xr:uid="{00000000-0005-0000-0000-0000FE210000}"/>
    <cellStyle name="Currency 122 7 5 2" xfId="38422" xr:uid="{00000000-0005-0000-0000-0000FF210000}"/>
    <cellStyle name="Currency 122 7 6" xfId="21516" xr:uid="{00000000-0005-0000-0000-000000220000}"/>
    <cellStyle name="Currency 122 7 6 2" xfId="44042" xr:uid="{00000000-0005-0000-0000-000001220000}"/>
    <cellStyle name="Currency 122 7 7" xfId="27182" xr:uid="{00000000-0005-0000-0000-000002220000}"/>
    <cellStyle name="Currency 122 7 8" xfId="50610" xr:uid="{00000000-0005-0000-0000-000003220000}"/>
    <cellStyle name="Currency 122 8" xfId="5577" xr:uid="{00000000-0005-0000-0000-000004220000}"/>
    <cellStyle name="Currency 122 8 2" xfId="11193" xr:uid="{00000000-0005-0000-0000-000005220000}"/>
    <cellStyle name="Currency 122 8 2 2" xfId="33734" xr:uid="{00000000-0005-0000-0000-000006220000}"/>
    <cellStyle name="Currency 122 8 3" xfId="16823" xr:uid="{00000000-0005-0000-0000-000007220000}"/>
    <cellStyle name="Currency 122 8 3 2" xfId="39358" xr:uid="{00000000-0005-0000-0000-000008220000}"/>
    <cellStyle name="Currency 122 8 4" xfId="22452" xr:uid="{00000000-0005-0000-0000-000009220000}"/>
    <cellStyle name="Currency 122 8 4 2" xfId="44978" xr:uid="{00000000-0005-0000-0000-00000A220000}"/>
    <cellStyle name="Currency 122 8 5" xfId="28118" xr:uid="{00000000-0005-0000-0000-00000B220000}"/>
    <cellStyle name="Currency 122 9" xfId="7449" xr:uid="{00000000-0005-0000-0000-00000C220000}"/>
    <cellStyle name="Currency 122 9 2" xfId="13065" xr:uid="{00000000-0005-0000-0000-00000D220000}"/>
    <cellStyle name="Currency 122 9 2 2" xfId="35606" xr:uid="{00000000-0005-0000-0000-00000E220000}"/>
    <cellStyle name="Currency 122 9 3" xfId="18695" xr:uid="{00000000-0005-0000-0000-00000F220000}"/>
    <cellStyle name="Currency 122 9 3 2" xfId="41230" xr:uid="{00000000-0005-0000-0000-000010220000}"/>
    <cellStyle name="Currency 122 9 4" xfId="24324" xr:uid="{00000000-0005-0000-0000-000011220000}"/>
    <cellStyle name="Currency 122 9 4 2" xfId="46850" xr:uid="{00000000-0005-0000-0000-000012220000}"/>
    <cellStyle name="Currency 122 9 5" xfId="29990" xr:uid="{00000000-0005-0000-0000-000013220000}"/>
    <cellStyle name="Currency 123" xfId="3708" xr:uid="{00000000-0005-0000-0000-000014220000}"/>
    <cellStyle name="Currency 123 10" xfId="9326" xr:uid="{00000000-0005-0000-0000-000015220000}"/>
    <cellStyle name="Currency 123 10 2" xfId="31867" xr:uid="{00000000-0005-0000-0000-000016220000}"/>
    <cellStyle name="Currency 123 11" xfId="14956" xr:uid="{00000000-0005-0000-0000-000017220000}"/>
    <cellStyle name="Currency 123 11 2" xfId="37491" xr:uid="{00000000-0005-0000-0000-000018220000}"/>
    <cellStyle name="Currency 123 12" xfId="20585" xr:uid="{00000000-0005-0000-0000-000019220000}"/>
    <cellStyle name="Currency 123 12 2" xfId="43111" xr:uid="{00000000-0005-0000-0000-00001A220000}"/>
    <cellStyle name="Currency 123 13" xfId="26251" xr:uid="{00000000-0005-0000-0000-00001B220000}"/>
    <cellStyle name="Currency 123 14" xfId="48742" xr:uid="{00000000-0005-0000-0000-00001C220000}"/>
    <cellStyle name="Currency 123 15" xfId="49679" xr:uid="{00000000-0005-0000-0000-00001D220000}"/>
    <cellStyle name="Currency 123 2" xfId="3747" xr:uid="{00000000-0005-0000-0000-00001E220000}"/>
    <cellStyle name="Currency 123 2 10" xfId="14995" xr:uid="{00000000-0005-0000-0000-00001F220000}"/>
    <cellStyle name="Currency 123 2 10 2" xfId="37530" xr:uid="{00000000-0005-0000-0000-000020220000}"/>
    <cellStyle name="Currency 123 2 11" xfId="20624" xr:uid="{00000000-0005-0000-0000-000021220000}"/>
    <cellStyle name="Currency 123 2 11 2" xfId="43150" xr:uid="{00000000-0005-0000-0000-000022220000}"/>
    <cellStyle name="Currency 123 2 12" xfId="26290" xr:uid="{00000000-0005-0000-0000-000023220000}"/>
    <cellStyle name="Currency 123 2 13" xfId="48781" xr:uid="{00000000-0005-0000-0000-000024220000}"/>
    <cellStyle name="Currency 123 2 14" xfId="49718" xr:uid="{00000000-0005-0000-0000-000025220000}"/>
    <cellStyle name="Currency 123 2 2" xfId="3905" xr:uid="{00000000-0005-0000-0000-000026220000}"/>
    <cellStyle name="Currency 123 2 2 10" xfId="26446" xr:uid="{00000000-0005-0000-0000-000027220000}"/>
    <cellStyle name="Currency 123 2 2 11" xfId="48937" xr:uid="{00000000-0005-0000-0000-000028220000}"/>
    <cellStyle name="Currency 123 2 2 12" xfId="49874" xr:uid="{00000000-0005-0000-0000-000029220000}"/>
    <cellStyle name="Currency 123 2 2 2" xfId="4139" xr:uid="{00000000-0005-0000-0000-00002A220000}"/>
    <cellStyle name="Currency 123 2 2 2 10" xfId="49171" xr:uid="{00000000-0005-0000-0000-00002B220000}"/>
    <cellStyle name="Currency 123 2 2 2 11" xfId="50108" xr:uid="{00000000-0005-0000-0000-00002C220000}"/>
    <cellStyle name="Currency 123 2 2 2 2" xfId="4607" xr:uid="{00000000-0005-0000-0000-00002D220000}"/>
    <cellStyle name="Currency 123 2 2 2 2 10" xfId="50576" xr:uid="{00000000-0005-0000-0000-00002E220000}"/>
    <cellStyle name="Currency 123 2 2 2 2 2" xfId="5543" xr:uid="{00000000-0005-0000-0000-00002F220000}"/>
    <cellStyle name="Currency 123 2 2 2 2 2 2" xfId="7415" xr:uid="{00000000-0005-0000-0000-000030220000}"/>
    <cellStyle name="Currency 123 2 2 2 2 2 2 2" xfId="13031" xr:uid="{00000000-0005-0000-0000-000031220000}"/>
    <cellStyle name="Currency 123 2 2 2 2 2 2 2 2" xfId="35572" xr:uid="{00000000-0005-0000-0000-000032220000}"/>
    <cellStyle name="Currency 123 2 2 2 2 2 2 3" xfId="18661" xr:uid="{00000000-0005-0000-0000-000033220000}"/>
    <cellStyle name="Currency 123 2 2 2 2 2 2 3 2" xfId="41196" xr:uid="{00000000-0005-0000-0000-000034220000}"/>
    <cellStyle name="Currency 123 2 2 2 2 2 2 4" xfId="24290" xr:uid="{00000000-0005-0000-0000-000035220000}"/>
    <cellStyle name="Currency 123 2 2 2 2 2 2 4 2" xfId="46816" xr:uid="{00000000-0005-0000-0000-000036220000}"/>
    <cellStyle name="Currency 123 2 2 2 2 2 2 5" xfId="29956" xr:uid="{00000000-0005-0000-0000-000037220000}"/>
    <cellStyle name="Currency 123 2 2 2 2 2 3" xfId="9287" xr:uid="{00000000-0005-0000-0000-000038220000}"/>
    <cellStyle name="Currency 123 2 2 2 2 2 3 2" xfId="14903" xr:uid="{00000000-0005-0000-0000-000039220000}"/>
    <cellStyle name="Currency 123 2 2 2 2 2 3 2 2" xfId="37444" xr:uid="{00000000-0005-0000-0000-00003A220000}"/>
    <cellStyle name="Currency 123 2 2 2 2 2 3 3" xfId="20533" xr:uid="{00000000-0005-0000-0000-00003B220000}"/>
    <cellStyle name="Currency 123 2 2 2 2 2 3 3 2" xfId="43068" xr:uid="{00000000-0005-0000-0000-00003C220000}"/>
    <cellStyle name="Currency 123 2 2 2 2 2 3 4" xfId="26162" xr:uid="{00000000-0005-0000-0000-00003D220000}"/>
    <cellStyle name="Currency 123 2 2 2 2 2 3 4 2" xfId="48688" xr:uid="{00000000-0005-0000-0000-00003E220000}"/>
    <cellStyle name="Currency 123 2 2 2 2 2 3 5" xfId="31828" xr:uid="{00000000-0005-0000-0000-00003F220000}"/>
    <cellStyle name="Currency 123 2 2 2 2 2 4" xfId="11159" xr:uid="{00000000-0005-0000-0000-000040220000}"/>
    <cellStyle name="Currency 123 2 2 2 2 2 4 2" xfId="33700" xr:uid="{00000000-0005-0000-0000-000041220000}"/>
    <cellStyle name="Currency 123 2 2 2 2 2 5" xfId="16789" xr:uid="{00000000-0005-0000-0000-000042220000}"/>
    <cellStyle name="Currency 123 2 2 2 2 2 5 2" xfId="39324" xr:uid="{00000000-0005-0000-0000-000043220000}"/>
    <cellStyle name="Currency 123 2 2 2 2 2 6" xfId="22418" xr:uid="{00000000-0005-0000-0000-000044220000}"/>
    <cellStyle name="Currency 123 2 2 2 2 2 6 2" xfId="44944" xr:uid="{00000000-0005-0000-0000-000045220000}"/>
    <cellStyle name="Currency 123 2 2 2 2 2 7" xfId="28084" xr:uid="{00000000-0005-0000-0000-000046220000}"/>
    <cellStyle name="Currency 123 2 2 2 2 2 8" xfId="51512" xr:uid="{00000000-0005-0000-0000-000047220000}"/>
    <cellStyle name="Currency 123 2 2 2 2 3" xfId="6479" xr:uid="{00000000-0005-0000-0000-000048220000}"/>
    <cellStyle name="Currency 123 2 2 2 2 3 2" xfId="12095" xr:uid="{00000000-0005-0000-0000-000049220000}"/>
    <cellStyle name="Currency 123 2 2 2 2 3 2 2" xfId="34636" xr:uid="{00000000-0005-0000-0000-00004A220000}"/>
    <cellStyle name="Currency 123 2 2 2 2 3 3" xfId="17725" xr:uid="{00000000-0005-0000-0000-00004B220000}"/>
    <cellStyle name="Currency 123 2 2 2 2 3 3 2" xfId="40260" xr:uid="{00000000-0005-0000-0000-00004C220000}"/>
    <cellStyle name="Currency 123 2 2 2 2 3 4" xfId="23354" xr:uid="{00000000-0005-0000-0000-00004D220000}"/>
    <cellStyle name="Currency 123 2 2 2 2 3 4 2" xfId="45880" xr:uid="{00000000-0005-0000-0000-00004E220000}"/>
    <cellStyle name="Currency 123 2 2 2 2 3 5" xfId="29020" xr:uid="{00000000-0005-0000-0000-00004F220000}"/>
    <cellStyle name="Currency 123 2 2 2 2 4" xfId="8351" xr:uid="{00000000-0005-0000-0000-000050220000}"/>
    <cellStyle name="Currency 123 2 2 2 2 4 2" xfId="13967" xr:uid="{00000000-0005-0000-0000-000051220000}"/>
    <cellStyle name="Currency 123 2 2 2 2 4 2 2" xfId="36508" xr:uid="{00000000-0005-0000-0000-000052220000}"/>
    <cellStyle name="Currency 123 2 2 2 2 4 3" xfId="19597" xr:uid="{00000000-0005-0000-0000-000053220000}"/>
    <cellStyle name="Currency 123 2 2 2 2 4 3 2" xfId="42132" xr:uid="{00000000-0005-0000-0000-000054220000}"/>
    <cellStyle name="Currency 123 2 2 2 2 4 4" xfId="25226" xr:uid="{00000000-0005-0000-0000-000055220000}"/>
    <cellStyle name="Currency 123 2 2 2 2 4 4 2" xfId="47752" xr:uid="{00000000-0005-0000-0000-000056220000}"/>
    <cellStyle name="Currency 123 2 2 2 2 4 5" xfId="30892" xr:uid="{00000000-0005-0000-0000-000057220000}"/>
    <cellStyle name="Currency 123 2 2 2 2 5" xfId="10223" xr:uid="{00000000-0005-0000-0000-000058220000}"/>
    <cellStyle name="Currency 123 2 2 2 2 5 2" xfId="32764" xr:uid="{00000000-0005-0000-0000-000059220000}"/>
    <cellStyle name="Currency 123 2 2 2 2 6" xfId="15853" xr:uid="{00000000-0005-0000-0000-00005A220000}"/>
    <cellStyle name="Currency 123 2 2 2 2 6 2" xfId="38388" xr:uid="{00000000-0005-0000-0000-00005B220000}"/>
    <cellStyle name="Currency 123 2 2 2 2 7" xfId="21482" xr:uid="{00000000-0005-0000-0000-00005C220000}"/>
    <cellStyle name="Currency 123 2 2 2 2 7 2" xfId="44008" xr:uid="{00000000-0005-0000-0000-00005D220000}"/>
    <cellStyle name="Currency 123 2 2 2 2 8" xfId="27148" xr:uid="{00000000-0005-0000-0000-00005E220000}"/>
    <cellStyle name="Currency 123 2 2 2 2 9" xfId="49639" xr:uid="{00000000-0005-0000-0000-00005F220000}"/>
    <cellStyle name="Currency 123 2 2 2 3" xfId="5075" xr:uid="{00000000-0005-0000-0000-000060220000}"/>
    <cellStyle name="Currency 123 2 2 2 3 2" xfId="6947" xr:uid="{00000000-0005-0000-0000-000061220000}"/>
    <cellStyle name="Currency 123 2 2 2 3 2 2" xfId="12563" xr:uid="{00000000-0005-0000-0000-000062220000}"/>
    <cellStyle name="Currency 123 2 2 2 3 2 2 2" xfId="35104" xr:uid="{00000000-0005-0000-0000-000063220000}"/>
    <cellStyle name="Currency 123 2 2 2 3 2 3" xfId="18193" xr:uid="{00000000-0005-0000-0000-000064220000}"/>
    <cellStyle name="Currency 123 2 2 2 3 2 3 2" xfId="40728" xr:uid="{00000000-0005-0000-0000-000065220000}"/>
    <cellStyle name="Currency 123 2 2 2 3 2 4" xfId="23822" xr:uid="{00000000-0005-0000-0000-000066220000}"/>
    <cellStyle name="Currency 123 2 2 2 3 2 4 2" xfId="46348" xr:uid="{00000000-0005-0000-0000-000067220000}"/>
    <cellStyle name="Currency 123 2 2 2 3 2 5" xfId="29488" xr:uid="{00000000-0005-0000-0000-000068220000}"/>
    <cellStyle name="Currency 123 2 2 2 3 3" xfId="8819" xr:uid="{00000000-0005-0000-0000-000069220000}"/>
    <cellStyle name="Currency 123 2 2 2 3 3 2" xfId="14435" xr:uid="{00000000-0005-0000-0000-00006A220000}"/>
    <cellStyle name="Currency 123 2 2 2 3 3 2 2" xfId="36976" xr:uid="{00000000-0005-0000-0000-00006B220000}"/>
    <cellStyle name="Currency 123 2 2 2 3 3 3" xfId="20065" xr:uid="{00000000-0005-0000-0000-00006C220000}"/>
    <cellStyle name="Currency 123 2 2 2 3 3 3 2" xfId="42600" xr:uid="{00000000-0005-0000-0000-00006D220000}"/>
    <cellStyle name="Currency 123 2 2 2 3 3 4" xfId="25694" xr:uid="{00000000-0005-0000-0000-00006E220000}"/>
    <cellStyle name="Currency 123 2 2 2 3 3 4 2" xfId="48220" xr:uid="{00000000-0005-0000-0000-00006F220000}"/>
    <cellStyle name="Currency 123 2 2 2 3 3 5" xfId="31360" xr:uid="{00000000-0005-0000-0000-000070220000}"/>
    <cellStyle name="Currency 123 2 2 2 3 4" xfId="10691" xr:uid="{00000000-0005-0000-0000-000071220000}"/>
    <cellStyle name="Currency 123 2 2 2 3 4 2" xfId="33232" xr:uid="{00000000-0005-0000-0000-000072220000}"/>
    <cellStyle name="Currency 123 2 2 2 3 5" xfId="16321" xr:uid="{00000000-0005-0000-0000-000073220000}"/>
    <cellStyle name="Currency 123 2 2 2 3 5 2" xfId="38856" xr:uid="{00000000-0005-0000-0000-000074220000}"/>
    <cellStyle name="Currency 123 2 2 2 3 6" xfId="21950" xr:uid="{00000000-0005-0000-0000-000075220000}"/>
    <cellStyle name="Currency 123 2 2 2 3 6 2" xfId="44476" xr:uid="{00000000-0005-0000-0000-000076220000}"/>
    <cellStyle name="Currency 123 2 2 2 3 7" xfId="27616" xr:uid="{00000000-0005-0000-0000-000077220000}"/>
    <cellStyle name="Currency 123 2 2 2 3 8" xfId="51044" xr:uid="{00000000-0005-0000-0000-000078220000}"/>
    <cellStyle name="Currency 123 2 2 2 4" xfId="6011" xr:uid="{00000000-0005-0000-0000-000079220000}"/>
    <cellStyle name="Currency 123 2 2 2 4 2" xfId="11627" xr:uid="{00000000-0005-0000-0000-00007A220000}"/>
    <cellStyle name="Currency 123 2 2 2 4 2 2" xfId="34168" xr:uid="{00000000-0005-0000-0000-00007B220000}"/>
    <cellStyle name="Currency 123 2 2 2 4 3" xfId="17257" xr:uid="{00000000-0005-0000-0000-00007C220000}"/>
    <cellStyle name="Currency 123 2 2 2 4 3 2" xfId="39792" xr:uid="{00000000-0005-0000-0000-00007D220000}"/>
    <cellStyle name="Currency 123 2 2 2 4 4" xfId="22886" xr:uid="{00000000-0005-0000-0000-00007E220000}"/>
    <cellStyle name="Currency 123 2 2 2 4 4 2" xfId="45412" xr:uid="{00000000-0005-0000-0000-00007F220000}"/>
    <cellStyle name="Currency 123 2 2 2 4 5" xfId="28552" xr:uid="{00000000-0005-0000-0000-000080220000}"/>
    <cellStyle name="Currency 123 2 2 2 5" xfId="7883" xr:uid="{00000000-0005-0000-0000-000081220000}"/>
    <cellStyle name="Currency 123 2 2 2 5 2" xfId="13499" xr:uid="{00000000-0005-0000-0000-000082220000}"/>
    <cellStyle name="Currency 123 2 2 2 5 2 2" xfId="36040" xr:uid="{00000000-0005-0000-0000-000083220000}"/>
    <cellStyle name="Currency 123 2 2 2 5 3" xfId="19129" xr:uid="{00000000-0005-0000-0000-000084220000}"/>
    <cellStyle name="Currency 123 2 2 2 5 3 2" xfId="41664" xr:uid="{00000000-0005-0000-0000-000085220000}"/>
    <cellStyle name="Currency 123 2 2 2 5 4" xfId="24758" xr:uid="{00000000-0005-0000-0000-000086220000}"/>
    <cellStyle name="Currency 123 2 2 2 5 4 2" xfId="47284" xr:uid="{00000000-0005-0000-0000-000087220000}"/>
    <cellStyle name="Currency 123 2 2 2 5 5" xfId="30424" xr:uid="{00000000-0005-0000-0000-000088220000}"/>
    <cellStyle name="Currency 123 2 2 2 6" xfId="9755" xr:uid="{00000000-0005-0000-0000-000089220000}"/>
    <cellStyle name="Currency 123 2 2 2 6 2" xfId="32296" xr:uid="{00000000-0005-0000-0000-00008A220000}"/>
    <cellStyle name="Currency 123 2 2 2 7" xfId="15385" xr:uid="{00000000-0005-0000-0000-00008B220000}"/>
    <cellStyle name="Currency 123 2 2 2 7 2" xfId="37920" xr:uid="{00000000-0005-0000-0000-00008C220000}"/>
    <cellStyle name="Currency 123 2 2 2 8" xfId="21014" xr:uid="{00000000-0005-0000-0000-00008D220000}"/>
    <cellStyle name="Currency 123 2 2 2 8 2" xfId="43540" xr:uid="{00000000-0005-0000-0000-00008E220000}"/>
    <cellStyle name="Currency 123 2 2 2 9" xfId="26680" xr:uid="{00000000-0005-0000-0000-00008F220000}"/>
    <cellStyle name="Currency 123 2 2 3" xfId="4373" xr:uid="{00000000-0005-0000-0000-000090220000}"/>
    <cellStyle name="Currency 123 2 2 3 10" xfId="50342" xr:uid="{00000000-0005-0000-0000-000091220000}"/>
    <cellStyle name="Currency 123 2 2 3 2" xfId="5309" xr:uid="{00000000-0005-0000-0000-000092220000}"/>
    <cellStyle name="Currency 123 2 2 3 2 2" xfId="7181" xr:uid="{00000000-0005-0000-0000-000093220000}"/>
    <cellStyle name="Currency 123 2 2 3 2 2 2" xfId="12797" xr:uid="{00000000-0005-0000-0000-000094220000}"/>
    <cellStyle name="Currency 123 2 2 3 2 2 2 2" xfId="35338" xr:uid="{00000000-0005-0000-0000-000095220000}"/>
    <cellStyle name="Currency 123 2 2 3 2 2 3" xfId="18427" xr:uid="{00000000-0005-0000-0000-000096220000}"/>
    <cellStyle name="Currency 123 2 2 3 2 2 3 2" xfId="40962" xr:uid="{00000000-0005-0000-0000-000097220000}"/>
    <cellStyle name="Currency 123 2 2 3 2 2 4" xfId="24056" xr:uid="{00000000-0005-0000-0000-000098220000}"/>
    <cellStyle name="Currency 123 2 2 3 2 2 4 2" xfId="46582" xr:uid="{00000000-0005-0000-0000-000099220000}"/>
    <cellStyle name="Currency 123 2 2 3 2 2 5" xfId="29722" xr:uid="{00000000-0005-0000-0000-00009A220000}"/>
    <cellStyle name="Currency 123 2 2 3 2 3" xfId="9053" xr:uid="{00000000-0005-0000-0000-00009B220000}"/>
    <cellStyle name="Currency 123 2 2 3 2 3 2" xfId="14669" xr:uid="{00000000-0005-0000-0000-00009C220000}"/>
    <cellStyle name="Currency 123 2 2 3 2 3 2 2" xfId="37210" xr:uid="{00000000-0005-0000-0000-00009D220000}"/>
    <cellStyle name="Currency 123 2 2 3 2 3 3" xfId="20299" xr:uid="{00000000-0005-0000-0000-00009E220000}"/>
    <cellStyle name="Currency 123 2 2 3 2 3 3 2" xfId="42834" xr:uid="{00000000-0005-0000-0000-00009F220000}"/>
    <cellStyle name="Currency 123 2 2 3 2 3 4" xfId="25928" xr:uid="{00000000-0005-0000-0000-0000A0220000}"/>
    <cellStyle name="Currency 123 2 2 3 2 3 4 2" xfId="48454" xr:uid="{00000000-0005-0000-0000-0000A1220000}"/>
    <cellStyle name="Currency 123 2 2 3 2 3 5" xfId="31594" xr:uid="{00000000-0005-0000-0000-0000A2220000}"/>
    <cellStyle name="Currency 123 2 2 3 2 4" xfId="10925" xr:uid="{00000000-0005-0000-0000-0000A3220000}"/>
    <cellStyle name="Currency 123 2 2 3 2 4 2" xfId="33466" xr:uid="{00000000-0005-0000-0000-0000A4220000}"/>
    <cellStyle name="Currency 123 2 2 3 2 5" xfId="16555" xr:uid="{00000000-0005-0000-0000-0000A5220000}"/>
    <cellStyle name="Currency 123 2 2 3 2 5 2" xfId="39090" xr:uid="{00000000-0005-0000-0000-0000A6220000}"/>
    <cellStyle name="Currency 123 2 2 3 2 6" xfId="22184" xr:uid="{00000000-0005-0000-0000-0000A7220000}"/>
    <cellStyle name="Currency 123 2 2 3 2 6 2" xfId="44710" xr:uid="{00000000-0005-0000-0000-0000A8220000}"/>
    <cellStyle name="Currency 123 2 2 3 2 7" xfId="27850" xr:uid="{00000000-0005-0000-0000-0000A9220000}"/>
    <cellStyle name="Currency 123 2 2 3 2 8" xfId="51278" xr:uid="{00000000-0005-0000-0000-0000AA220000}"/>
    <cellStyle name="Currency 123 2 2 3 3" xfId="6245" xr:uid="{00000000-0005-0000-0000-0000AB220000}"/>
    <cellStyle name="Currency 123 2 2 3 3 2" xfId="11861" xr:uid="{00000000-0005-0000-0000-0000AC220000}"/>
    <cellStyle name="Currency 123 2 2 3 3 2 2" xfId="34402" xr:uid="{00000000-0005-0000-0000-0000AD220000}"/>
    <cellStyle name="Currency 123 2 2 3 3 3" xfId="17491" xr:uid="{00000000-0005-0000-0000-0000AE220000}"/>
    <cellStyle name="Currency 123 2 2 3 3 3 2" xfId="40026" xr:uid="{00000000-0005-0000-0000-0000AF220000}"/>
    <cellStyle name="Currency 123 2 2 3 3 4" xfId="23120" xr:uid="{00000000-0005-0000-0000-0000B0220000}"/>
    <cellStyle name="Currency 123 2 2 3 3 4 2" xfId="45646" xr:uid="{00000000-0005-0000-0000-0000B1220000}"/>
    <cellStyle name="Currency 123 2 2 3 3 5" xfId="28786" xr:uid="{00000000-0005-0000-0000-0000B2220000}"/>
    <cellStyle name="Currency 123 2 2 3 4" xfId="8117" xr:uid="{00000000-0005-0000-0000-0000B3220000}"/>
    <cellStyle name="Currency 123 2 2 3 4 2" xfId="13733" xr:uid="{00000000-0005-0000-0000-0000B4220000}"/>
    <cellStyle name="Currency 123 2 2 3 4 2 2" xfId="36274" xr:uid="{00000000-0005-0000-0000-0000B5220000}"/>
    <cellStyle name="Currency 123 2 2 3 4 3" xfId="19363" xr:uid="{00000000-0005-0000-0000-0000B6220000}"/>
    <cellStyle name="Currency 123 2 2 3 4 3 2" xfId="41898" xr:uid="{00000000-0005-0000-0000-0000B7220000}"/>
    <cellStyle name="Currency 123 2 2 3 4 4" xfId="24992" xr:uid="{00000000-0005-0000-0000-0000B8220000}"/>
    <cellStyle name="Currency 123 2 2 3 4 4 2" xfId="47518" xr:uid="{00000000-0005-0000-0000-0000B9220000}"/>
    <cellStyle name="Currency 123 2 2 3 4 5" xfId="30658" xr:uid="{00000000-0005-0000-0000-0000BA220000}"/>
    <cellStyle name="Currency 123 2 2 3 5" xfId="9989" xr:uid="{00000000-0005-0000-0000-0000BB220000}"/>
    <cellStyle name="Currency 123 2 2 3 5 2" xfId="32530" xr:uid="{00000000-0005-0000-0000-0000BC220000}"/>
    <cellStyle name="Currency 123 2 2 3 6" xfId="15619" xr:uid="{00000000-0005-0000-0000-0000BD220000}"/>
    <cellStyle name="Currency 123 2 2 3 6 2" xfId="38154" xr:uid="{00000000-0005-0000-0000-0000BE220000}"/>
    <cellStyle name="Currency 123 2 2 3 7" xfId="21248" xr:uid="{00000000-0005-0000-0000-0000BF220000}"/>
    <cellStyle name="Currency 123 2 2 3 7 2" xfId="43774" xr:uid="{00000000-0005-0000-0000-0000C0220000}"/>
    <cellStyle name="Currency 123 2 2 3 8" xfId="26914" xr:uid="{00000000-0005-0000-0000-0000C1220000}"/>
    <cellStyle name="Currency 123 2 2 3 9" xfId="49405" xr:uid="{00000000-0005-0000-0000-0000C2220000}"/>
    <cellStyle name="Currency 123 2 2 4" xfId="4841" xr:uid="{00000000-0005-0000-0000-0000C3220000}"/>
    <cellStyle name="Currency 123 2 2 4 2" xfId="6713" xr:uid="{00000000-0005-0000-0000-0000C4220000}"/>
    <cellStyle name="Currency 123 2 2 4 2 2" xfId="12329" xr:uid="{00000000-0005-0000-0000-0000C5220000}"/>
    <cellStyle name="Currency 123 2 2 4 2 2 2" xfId="34870" xr:uid="{00000000-0005-0000-0000-0000C6220000}"/>
    <cellStyle name="Currency 123 2 2 4 2 3" xfId="17959" xr:uid="{00000000-0005-0000-0000-0000C7220000}"/>
    <cellStyle name="Currency 123 2 2 4 2 3 2" xfId="40494" xr:uid="{00000000-0005-0000-0000-0000C8220000}"/>
    <cellStyle name="Currency 123 2 2 4 2 4" xfId="23588" xr:uid="{00000000-0005-0000-0000-0000C9220000}"/>
    <cellStyle name="Currency 123 2 2 4 2 4 2" xfId="46114" xr:uid="{00000000-0005-0000-0000-0000CA220000}"/>
    <cellStyle name="Currency 123 2 2 4 2 5" xfId="29254" xr:uid="{00000000-0005-0000-0000-0000CB220000}"/>
    <cellStyle name="Currency 123 2 2 4 3" xfId="8585" xr:uid="{00000000-0005-0000-0000-0000CC220000}"/>
    <cellStyle name="Currency 123 2 2 4 3 2" xfId="14201" xr:uid="{00000000-0005-0000-0000-0000CD220000}"/>
    <cellStyle name="Currency 123 2 2 4 3 2 2" xfId="36742" xr:uid="{00000000-0005-0000-0000-0000CE220000}"/>
    <cellStyle name="Currency 123 2 2 4 3 3" xfId="19831" xr:uid="{00000000-0005-0000-0000-0000CF220000}"/>
    <cellStyle name="Currency 123 2 2 4 3 3 2" xfId="42366" xr:uid="{00000000-0005-0000-0000-0000D0220000}"/>
    <cellStyle name="Currency 123 2 2 4 3 4" xfId="25460" xr:uid="{00000000-0005-0000-0000-0000D1220000}"/>
    <cellStyle name="Currency 123 2 2 4 3 4 2" xfId="47986" xr:uid="{00000000-0005-0000-0000-0000D2220000}"/>
    <cellStyle name="Currency 123 2 2 4 3 5" xfId="31126" xr:uid="{00000000-0005-0000-0000-0000D3220000}"/>
    <cellStyle name="Currency 123 2 2 4 4" xfId="10457" xr:uid="{00000000-0005-0000-0000-0000D4220000}"/>
    <cellStyle name="Currency 123 2 2 4 4 2" xfId="32998" xr:uid="{00000000-0005-0000-0000-0000D5220000}"/>
    <cellStyle name="Currency 123 2 2 4 5" xfId="16087" xr:uid="{00000000-0005-0000-0000-0000D6220000}"/>
    <cellStyle name="Currency 123 2 2 4 5 2" xfId="38622" xr:uid="{00000000-0005-0000-0000-0000D7220000}"/>
    <cellStyle name="Currency 123 2 2 4 6" xfId="21716" xr:uid="{00000000-0005-0000-0000-0000D8220000}"/>
    <cellStyle name="Currency 123 2 2 4 6 2" xfId="44242" xr:uid="{00000000-0005-0000-0000-0000D9220000}"/>
    <cellStyle name="Currency 123 2 2 4 7" xfId="27382" xr:uid="{00000000-0005-0000-0000-0000DA220000}"/>
    <cellStyle name="Currency 123 2 2 4 8" xfId="50810" xr:uid="{00000000-0005-0000-0000-0000DB220000}"/>
    <cellStyle name="Currency 123 2 2 5" xfId="5777" xr:uid="{00000000-0005-0000-0000-0000DC220000}"/>
    <cellStyle name="Currency 123 2 2 5 2" xfId="11393" xr:uid="{00000000-0005-0000-0000-0000DD220000}"/>
    <cellStyle name="Currency 123 2 2 5 2 2" xfId="33934" xr:uid="{00000000-0005-0000-0000-0000DE220000}"/>
    <cellStyle name="Currency 123 2 2 5 3" xfId="17023" xr:uid="{00000000-0005-0000-0000-0000DF220000}"/>
    <cellStyle name="Currency 123 2 2 5 3 2" xfId="39558" xr:uid="{00000000-0005-0000-0000-0000E0220000}"/>
    <cellStyle name="Currency 123 2 2 5 4" xfId="22652" xr:uid="{00000000-0005-0000-0000-0000E1220000}"/>
    <cellStyle name="Currency 123 2 2 5 4 2" xfId="45178" xr:uid="{00000000-0005-0000-0000-0000E2220000}"/>
    <cellStyle name="Currency 123 2 2 5 5" xfId="28318" xr:uid="{00000000-0005-0000-0000-0000E3220000}"/>
    <cellStyle name="Currency 123 2 2 6" xfId="7649" xr:uid="{00000000-0005-0000-0000-0000E4220000}"/>
    <cellStyle name="Currency 123 2 2 6 2" xfId="13265" xr:uid="{00000000-0005-0000-0000-0000E5220000}"/>
    <cellStyle name="Currency 123 2 2 6 2 2" xfId="35806" xr:uid="{00000000-0005-0000-0000-0000E6220000}"/>
    <cellStyle name="Currency 123 2 2 6 3" xfId="18895" xr:uid="{00000000-0005-0000-0000-0000E7220000}"/>
    <cellStyle name="Currency 123 2 2 6 3 2" xfId="41430" xr:uid="{00000000-0005-0000-0000-0000E8220000}"/>
    <cellStyle name="Currency 123 2 2 6 4" xfId="24524" xr:uid="{00000000-0005-0000-0000-0000E9220000}"/>
    <cellStyle name="Currency 123 2 2 6 4 2" xfId="47050" xr:uid="{00000000-0005-0000-0000-0000EA220000}"/>
    <cellStyle name="Currency 123 2 2 6 5" xfId="30190" xr:uid="{00000000-0005-0000-0000-0000EB220000}"/>
    <cellStyle name="Currency 123 2 2 7" xfId="9521" xr:uid="{00000000-0005-0000-0000-0000EC220000}"/>
    <cellStyle name="Currency 123 2 2 7 2" xfId="32062" xr:uid="{00000000-0005-0000-0000-0000ED220000}"/>
    <cellStyle name="Currency 123 2 2 8" xfId="15151" xr:uid="{00000000-0005-0000-0000-0000EE220000}"/>
    <cellStyle name="Currency 123 2 2 8 2" xfId="37686" xr:uid="{00000000-0005-0000-0000-0000EF220000}"/>
    <cellStyle name="Currency 123 2 2 9" xfId="20780" xr:uid="{00000000-0005-0000-0000-0000F0220000}"/>
    <cellStyle name="Currency 123 2 2 9 2" xfId="43306" xr:uid="{00000000-0005-0000-0000-0000F1220000}"/>
    <cellStyle name="Currency 123 2 3" xfId="3827" xr:uid="{00000000-0005-0000-0000-0000F2220000}"/>
    <cellStyle name="Currency 123 2 3 10" xfId="26368" xr:uid="{00000000-0005-0000-0000-0000F3220000}"/>
    <cellStyle name="Currency 123 2 3 11" xfId="48859" xr:uid="{00000000-0005-0000-0000-0000F4220000}"/>
    <cellStyle name="Currency 123 2 3 12" xfId="49796" xr:uid="{00000000-0005-0000-0000-0000F5220000}"/>
    <cellStyle name="Currency 123 2 3 2" xfId="4061" xr:uid="{00000000-0005-0000-0000-0000F6220000}"/>
    <cellStyle name="Currency 123 2 3 2 10" xfId="49093" xr:uid="{00000000-0005-0000-0000-0000F7220000}"/>
    <cellStyle name="Currency 123 2 3 2 11" xfId="50030" xr:uid="{00000000-0005-0000-0000-0000F8220000}"/>
    <cellStyle name="Currency 123 2 3 2 2" xfId="4529" xr:uid="{00000000-0005-0000-0000-0000F9220000}"/>
    <cellStyle name="Currency 123 2 3 2 2 10" xfId="50498" xr:uid="{00000000-0005-0000-0000-0000FA220000}"/>
    <cellStyle name="Currency 123 2 3 2 2 2" xfId="5465" xr:uid="{00000000-0005-0000-0000-0000FB220000}"/>
    <cellStyle name="Currency 123 2 3 2 2 2 2" xfId="7337" xr:uid="{00000000-0005-0000-0000-0000FC220000}"/>
    <cellStyle name="Currency 123 2 3 2 2 2 2 2" xfId="12953" xr:uid="{00000000-0005-0000-0000-0000FD220000}"/>
    <cellStyle name="Currency 123 2 3 2 2 2 2 2 2" xfId="35494" xr:uid="{00000000-0005-0000-0000-0000FE220000}"/>
    <cellStyle name="Currency 123 2 3 2 2 2 2 3" xfId="18583" xr:uid="{00000000-0005-0000-0000-0000FF220000}"/>
    <cellStyle name="Currency 123 2 3 2 2 2 2 3 2" xfId="41118" xr:uid="{00000000-0005-0000-0000-000000230000}"/>
    <cellStyle name="Currency 123 2 3 2 2 2 2 4" xfId="24212" xr:uid="{00000000-0005-0000-0000-000001230000}"/>
    <cellStyle name="Currency 123 2 3 2 2 2 2 4 2" xfId="46738" xr:uid="{00000000-0005-0000-0000-000002230000}"/>
    <cellStyle name="Currency 123 2 3 2 2 2 2 5" xfId="29878" xr:uid="{00000000-0005-0000-0000-000003230000}"/>
    <cellStyle name="Currency 123 2 3 2 2 2 3" xfId="9209" xr:uid="{00000000-0005-0000-0000-000004230000}"/>
    <cellStyle name="Currency 123 2 3 2 2 2 3 2" xfId="14825" xr:uid="{00000000-0005-0000-0000-000005230000}"/>
    <cellStyle name="Currency 123 2 3 2 2 2 3 2 2" xfId="37366" xr:uid="{00000000-0005-0000-0000-000006230000}"/>
    <cellStyle name="Currency 123 2 3 2 2 2 3 3" xfId="20455" xr:uid="{00000000-0005-0000-0000-000007230000}"/>
    <cellStyle name="Currency 123 2 3 2 2 2 3 3 2" xfId="42990" xr:uid="{00000000-0005-0000-0000-000008230000}"/>
    <cellStyle name="Currency 123 2 3 2 2 2 3 4" xfId="26084" xr:uid="{00000000-0005-0000-0000-000009230000}"/>
    <cellStyle name="Currency 123 2 3 2 2 2 3 4 2" xfId="48610" xr:uid="{00000000-0005-0000-0000-00000A230000}"/>
    <cellStyle name="Currency 123 2 3 2 2 2 3 5" xfId="31750" xr:uid="{00000000-0005-0000-0000-00000B230000}"/>
    <cellStyle name="Currency 123 2 3 2 2 2 4" xfId="11081" xr:uid="{00000000-0005-0000-0000-00000C230000}"/>
    <cellStyle name="Currency 123 2 3 2 2 2 4 2" xfId="33622" xr:uid="{00000000-0005-0000-0000-00000D230000}"/>
    <cellStyle name="Currency 123 2 3 2 2 2 5" xfId="16711" xr:uid="{00000000-0005-0000-0000-00000E230000}"/>
    <cellStyle name="Currency 123 2 3 2 2 2 5 2" xfId="39246" xr:uid="{00000000-0005-0000-0000-00000F230000}"/>
    <cellStyle name="Currency 123 2 3 2 2 2 6" xfId="22340" xr:uid="{00000000-0005-0000-0000-000010230000}"/>
    <cellStyle name="Currency 123 2 3 2 2 2 6 2" xfId="44866" xr:uid="{00000000-0005-0000-0000-000011230000}"/>
    <cellStyle name="Currency 123 2 3 2 2 2 7" xfId="28006" xr:uid="{00000000-0005-0000-0000-000012230000}"/>
    <cellStyle name="Currency 123 2 3 2 2 2 8" xfId="51434" xr:uid="{00000000-0005-0000-0000-000013230000}"/>
    <cellStyle name="Currency 123 2 3 2 2 3" xfId="6401" xr:uid="{00000000-0005-0000-0000-000014230000}"/>
    <cellStyle name="Currency 123 2 3 2 2 3 2" xfId="12017" xr:uid="{00000000-0005-0000-0000-000015230000}"/>
    <cellStyle name="Currency 123 2 3 2 2 3 2 2" xfId="34558" xr:uid="{00000000-0005-0000-0000-000016230000}"/>
    <cellStyle name="Currency 123 2 3 2 2 3 3" xfId="17647" xr:uid="{00000000-0005-0000-0000-000017230000}"/>
    <cellStyle name="Currency 123 2 3 2 2 3 3 2" xfId="40182" xr:uid="{00000000-0005-0000-0000-000018230000}"/>
    <cellStyle name="Currency 123 2 3 2 2 3 4" xfId="23276" xr:uid="{00000000-0005-0000-0000-000019230000}"/>
    <cellStyle name="Currency 123 2 3 2 2 3 4 2" xfId="45802" xr:uid="{00000000-0005-0000-0000-00001A230000}"/>
    <cellStyle name="Currency 123 2 3 2 2 3 5" xfId="28942" xr:uid="{00000000-0005-0000-0000-00001B230000}"/>
    <cellStyle name="Currency 123 2 3 2 2 4" xfId="8273" xr:uid="{00000000-0005-0000-0000-00001C230000}"/>
    <cellStyle name="Currency 123 2 3 2 2 4 2" xfId="13889" xr:uid="{00000000-0005-0000-0000-00001D230000}"/>
    <cellStyle name="Currency 123 2 3 2 2 4 2 2" xfId="36430" xr:uid="{00000000-0005-0000-0000-00001E230000}"/>
    <cellStyle name="Currency 123 2 3 2 2 4 3" xfId="19519" xr:uid="{00000000-0005-0000-0000-00001F230000}"/>
    <cellStyle name="Currency 123 2 3 2 2 4 3 2" xfId="42054" xr:uid="{00000000-0005-0000-0000-000020230000}"/>
    <cellStyle name="Currency 123 2 3 2 2 4 4" xfId="25148" xr:uid="{00000000-0005-0000-0000-000021230000}"/>
    <cellStyle name="Currency 123 2 3 2 2 4 4 2" xfId="47674" xr:uid="{00000000-0005-0000-0000-000022230000}"/>
    <cellStyle name="Currency 123 2 3 2 2 4 5" xfId="30814" xr:uid="{00000000-0005-0000-0000-000023230000}"/>
    <cellStyle name="Currency 123 2 3 2 2 5" xfId="10145" xr:uid="{00000000-0005-0000-0000-000024230000}"/>
    <cellStyle name="Currency 123 2 3 2 2 5 2" xfId="32686" xr:uid="{00000000-0005-0000-0000-000025230000}"/>
    <cellStyle name="Currency 123 2 3 2 2 6" xfId="15775" xr:uid="{00000000-0005-0000-0000-000026230000}"/>
    <cellStyle name="Currency 123 2 3 2 2 6 2" xfId="38310" xr:uid="{00000000-0005-0000-0000-000027230000}"/>
    <cellStyle name="Currency 123 2 3 2 2 7" xfId="21404" xr:uid="{00000000-0005-0000-0000-000028230000}"/>
    <cellStyle name="Currency 123 2 3 2 2 7 2" xfId="43930" xr:uid="{00000000-0005-0000-0000-000029230000}"/>
    <cellStyle name="Currency 123 2 3 2 2 8" xfId="27070" xr:uid="{00000000-0005-0000-0000-00002A230000}"/>
    <cellStyle name="Currency 123 2 3 2 2 9" xfId="49561" xr:uid="{00000000-0005-0000-0000-00002B230000}"/>
    <cellStyle name="Currency 123 2 3 2 3" xfId="4997" xr:uid="{00000000-0005-0000-0000-00002C230000}"/>
    <cellStyle name="Currency 123 2 3 2 3 2" xfId="6869" xr:uid="{00000000-0005-0000-0000-00002D230000}"/>
    <cellStyle name="Currency 123 2 3 2 3 2 2" xfId="12485" xr:uid="{00000000-0005-0000-0000-00002E230000}"/>
    <cellStyle name="Currency 123 2 3 2 3 2 2 2" xfId="35026" xr:uid="{00000000-0005-0000-0000-00002F230000}"/>
    <cellStyle name="Currency 123 2 3 2 3 2 3" xfId="18115" xr:uid="{00000000-0005-0000-0000-000030230000}"/>
    <cellStyle name="Currency 123 2 3 2 3 2 3 2" xfId="40650" xr:uid="{00000000-0005-0000-0000-000031230000}"/>
    <cellStyle name="Currency 123 2 3 2 3 2 4" xfId="23744" xr:uid="{00000000-0005-0000-0000-000032230000}"/>
    <cellStyle name="Currency 123 2 3 2 3 2 4 2" xfId="46270" xr:uid="{00000000-0005-0000-0000-000033230000}"/>
    <cellStyle name="Currency 123 2 3 2 3 2 5" xfId="29410" xr:uid="{00000000-0005-0000-0000-000034230000}"/>
    <cellStyle name="Currency 123 2 3 2 3 3" xfId="8741" xr:uid="{00000000-0005-0000-0000-000035230000}"/>
    <cellStyle name="Currency 123 2 3 2 3 3 2" xfId="14357" xr:uid="{00000000-0005-0000-0000-000036230000}"/>
    <cellStyle name="Currency 123 2 3 2 3 3 2 2" xfId="36898" xr:uid="{00000000-0005-0000-0000-000037230000}"/>
    <cellStyle name="Currency 123 2 3 2 3 3 3" xfId="19987" xr:uid="{00000000-0005-0000-0000-000038230000}"/>
    <cellStyle name="Currency 123 2 3 2 3 3 3 2" xfId="42522" xr:uid="{00000000-0005-0000-0000-000039230000}"/>
    <cellStyle name="Currency 123 2 3 2 3 3 4" xfId="25616" xr:uid="{00000000-0005-0000-0000-00003A230000}"/>
    <cellStyle name="Currency 123 2 3 2 3 3 4 2" xfId="48142" xr:uid="{00000000-0005-0000-0000-00003B230000}"/>
    <cellStyle name="Currency 123 2 3 2 3 3 5" xfId="31282" xr:uid="{00000000-0005-0000-0000-00003C230000}"/>
    <cellStyle name="Currency 123 2 3 2 3 4" xfId="10613" xr:uid="{00000000-0005-0000-0000-00003D230000}"/>
    <cellStyle name="Currency 123 2 3 2 3 4 2" xfId="33154" xr:uid="{00000000-0005-0000-0000-00003E230000}"/>
    <cellStyle name="Currency 123 2 3 2 3 5" xfId="16243" xr:uid="{00000000-0005-0000-0000-00003F230000}"/>
    <cellStyle name="Currency 123 2 3 2 3 5 2" xfId="38778" xr:uid="{00000000-0005-0000-0000-000040230000}"/>
    <cellStyle name="Currency 123 2 3 2 3 6" xfId="21872" xr:uid="{00000000-0005-0000-0000-000041230000}"/>
    <cellStyle name="Currency 123 2 3 2 3 6 2" xfId="44398" xr:uid="{00000000-0005-0000-0000-000042230000}"/>
    <cellStyle name="Currency 123 2 3 2 3 7" xfId="27538" xr:uid="{00000000-0005-0000-0000-000043230000}"/>
    <cellStyle name="Currency 123 2 3 2 3 8" xfId="50966" xr:uid="{00000000-0005-0000-0000-000044230000}"/>
    <cellStyle name="Currency 123 2 3 2 4" xfId="5933" xr:uid="{00000000-0005-0000-0000-000045230000}"/>
    <cellStyle name="Currency 123 2 3 2 4 2" xfId="11549" xr:uid="{00000000-0005-0000-0000-000046230000}"/>
    <cellStyle name="Currency 123 2 3 2 4 2 2" xfId="34090" xr:uid="{00000000-0005-0000-0000-000047230000}"/>
    <cellStyle name="Currency 123 2 3 2 4 3" xfId="17179" xr:uid="{00000000-0005-0000-0000-000048230000}"/>
    <cellStyle name="Currency 123 2 3 2 4 3 2" xfId="39714" xr:uid="{00000000-0005-0000-0000-000049230000}"/>
    <cellStyle name="Currency 123 2 3 2 4 4" xfId="22808" xr:uid="{00000000-0005-0000-0000-00004A230000}"/>
    <cellStyle name="Currency 123 2 3 2 4 4 2" xfId="45334" xr:uid="{00000000-0005-0000-0000-00004B230000}"/>
    <cellStyle name="Currency 123 2 3 2 4 5" xfId="28474" xr:uid="{00000000-0005-0000-0000-00004C230000}"/>
    <cellStyle name="Currency 123 2 3 2 5" xfId="7805" xr:uid="{00000000-0005-0000-0000-00004D230000}"/>
    <cellStyle name="Currency 123 2 3 2 5 2" xfId="13421" xr:uid="{00000000-0005-0000-0000-00004E230000}"/>
    <cellStyle name="Currency 123 2 3 2 5 2 2" xfId="35962" xr:uid="{00000000-0005-0000-0000-00004F230000}"/>
    <cellStyle name="Currency 123 2 3 2 5 3" xfId="19051" xr:uid="{00000000-0005-0000-0000-000050230000}"/>
    <cellStyle name="Currency 123 2 3 2 5 3 2" xfId="41586" xr:uid="{00000000-0005-0000-0000-000051230000}"/>
    <cellStyle name="Currency 123 2 3 2 5 4" xfId="24680" xr:uid="{00000000-0005-0000-0000-000052230000}"/>
    <cellStyle name="Currency 123 2 3 2 5 4 2" xfId="47206" xr:uid="{00000000-0005-0000-0000-000053230000}"/>
    <cellStyle name="Currency 123 2 3 2 5 5" xfId="30346" xr:uid="{00000000-0005-0000-0000-000054230000}"/>
    <cellStyle name="Currency 123 2 3 2 6" xfId="9677" xr:uid="{00000000-0005-0000-0000-000055230000}"/>
    <cellStyle name="Currency 123 2 3 2 6 2" xfId="32218" xr:uid="{00000000-0005-0000-0000-000056230000}"/>
    <cellStyle name="Currency 123 2 3 2 7" xfId="15307" xr:uid="{00000000-0005-0000-0000-000057230000}"/>
    <cellStyle name="Currency 123 2 3 2 7 2" xfId="37842" xr:uid="{00000000-0005-0000-0000-000058230000}"/>
    <cellStyle name="Currency 123 2 3 2 8" xfId="20936" xr:uid="{00000000-0005-0000-0000-000059230000}"/>
    <cellStyle name="Currency 123 2 3 2 8 2" xfId="43462" xr:uid="{00000000-0005-0000-0000-00005A230000}"/>
    <cellStyle name="Currency 123 2 3 2 9" xfId="26602" xr:uid="{00000000-0005-0000-0000-00005B230000}"/>
    <cellStyle name="Currency 123 2 3 3" xfId="4295" xr:uid="{00000000-0005-0000-0000-00005C230000}"/>
    <cellStyle name="Currency 123 2 3 3 10" xfId="50264" xr:uid="{00000000-0005-0000-0000-00005D230000}"/>
    <cellStyle name="Currency 123 2 3 3 2" xfId="5231" xr:uid="{00000000-0005-0000-0000-00005E230000}"/>
    <cellStyle name="Currency 123 2 3 3 2 2" xfId="7103" xr:uid="{00000000-0005-0000-0000-00005F230000}"/>
    <cellStyle name="Currency 123 2 3 3 2 2 2" xfId="12719" xr:uid="{00000000-0005-0000-0000-000060230000}"/>
    <cellStyle name="Currency 123 2 3 3 2 2 2 2" xfId="35260" xr:uid="{00000000-0005-0000-0000-000061230000}"/>
    <cellStyle name="Currency 123 2 3 3 2 2 3" xfId="18349" xr:uid="{00000000-0005-0000-0000-000062230000}"/>
    <cellStyle name="Currency 123 2 3 3 2 2 3 2" xfId="40884" xr:uid="{00000000-0005-0000-0000-000063230000}"/>
    <cellStyle name="Currency 123 2 3 3 2 2 4" xfId="23978" xr:uid="{00000000-0005-0000-0000-000064230000}"/>
    <cellStyle name="Currency 123 2 3 3 2 2 4 2" xfId="46504" xr:uid="{00000000-0005-0000-0000-000065230000}"/>
    <cellStyle name="Currency 123 2 3 3 2 2 5" xfId="29644" xr:uid="{00000000-0005-0000-0000-000066230000}"/>
    <cellStyle name="Currency 123 2 3 3 2 3" xfId="8975" xr:uid="{00000000-0005-0000-0000-000067230000}"/>
    <cellStyle name="Currency 123 2 3 3 2 3 2" xfId="14591" xr:uid="{00000000-0005-0000-0000-000068230000}"/>
    <cellStyle name="Currency 123 2 3 3 2 3 2 2" xfId="37132" xr:uid="{00000000-0005-0000-0000-000069230000}"/>
    <cellStyle name="Currency 123 2 3 3 2 3 3" xfId="20221" xr:uid="{00000000-0005-0000-0000-00006A230000}"/>
    <cellStyle name="Currency 123 2 3 3 2 3 3 2" xfId="42756" xr:uid="{00000000-0005-0000-0000-00006B230000}"/>
    <cellStyle name="Currency 123 2 3 3 2 3 4" xfId="25850" xr:uid="{00000000-0005-0000-0000-00006C230000}"/>
    <cellStyle name="Currency 123 2 3 3 2 3 4 2" xfId="48376" xr:uid="{00000000-0005-0000-0000-00006D230000}"/>
    <cellStyle name="Currency 123 2 3 3 2 3 5" xfId="31516" xr:uid="{00000000-0005-0000-0000-00006E230000}"/>
    <cellStyle name="Currency 123 2 3 3 2 4" xfId="10847" xr:uid="{00000000-0005-0000-0000-00006F230000}"/>
    <cellStyle name="Currency 123 2 3 3 2 4 2" xfId="33388" xr:uid="{00000000-0005-0000-0000-000070230000}"/>
    <cellStyle name="Currency 123 2 3 3 2 5" xfId="16477" xr:uid="{00000000-0005-0000-0000-000071230000}"/>
    <cellStyle name="Currency 123 2 3 3 2 5 2" xfId="39012" xr:uid="{00000000-0005-0000-0000-000072230000}"/>
    <cellStyle name="Currency 123 2 3 3 2 6" xfId="22106" xr:uid="{00000000-0005-0000-0000-000073230000}"/>
    <cellStyle name="Currency 123 2 3 3 2 6 2" xfId="44632" xr:uid="{00000000-0005-0000-0000-000074230000}"/>
    <cellStyle name="Currency 123 2 3 3 2 7" xfId="27772" xr:uid="{00000000-0005-0000-0000-000075230000}"/>
    <cellStyle name="Currency 123 2 3 3 2 8" xfId="51200" xr:uid="{00000000-0005-0000-0000-000076230000}"/>
    <cellStyle name="Currency 123 2 3 3 3" xfId="6167" xr:uid="{00000000-0005-0000-0000-000077230000}"/>
    <cellStyle name="Currency 123 2 3 3 3 2" xfId="11783" xr:uid="{00000000-0005-0000-0000-000078230000}"/>
    <cellStyle name="Currency 123 2 3 3 3 2 2" xfId="34324" xr:uid="{00000000-0005-0000-0000-000079230000}"/>
    <cellStyle name="Currency 123 2 3 3 3 3" xfId="17413" xr:uid="{00000000-0005-0000-0000-00007A230000}"/>
    <cellStyle name="Currency 123 2 3 3 3 3 2" xfId="39948" xr:uid="{00000000-0005-0000-0000-00007B230000}"/>
    <cellStyle name="Currency 123 2 3 3 3 4" xfId="23042" xr:uid="{00000000-0005-0000-0000-00007C230000}"/>
    <cellStyle name="Currency 123 2 3 3 3 4 2" xfId="45568" xr:uid="{00000000-0005-0000-0000-00007D230000}"/>
    <cellStyle name="Currency 123 2 3 3 3 5" xfId="28708" xr:uid="{00000000-0005-0000-0000-00007E230000}"/>
    <cellStyle name="Currency 123 2 3 3 4" xfId="8039" xr:uid="{00000000-0005-0000-0000-00007F230000}"/>
    <cellStyle name="Currency 123 2 3 3 4 2" xfId="13655" xr:uid="{00000000-0005-0000-0000-000080230000}"/>
    <cellStyle name="Currency 123 2 3 3 4 2 2" xfId="36196" xr:uid="{00000000-0005-0000-0000-000081230000}"/>
    <cellStyle name="Currency 123 2 3 3 4 3" xfId="19285" xr:uid="{00000000-0005-0000-0000-000082230000}"/>
    <cellStyle name="Currency 123 2 3 3 4 3 2" xfId="41820" xr:uid="{00000000-0005-0000-0000-000083230000}"/>
    <cellStyle name="Currency 123 2 3 3 4 4" xfId="24914" xr:uid="{00000000-0005-0000-0000-000084230000}"/>
    <cellStyle name="Currency 123 2 3 3 4 4 2" xfId="47440" xr:uid="{00000000-0005-0000-0000-000085230000}"/>
    <cellStyle name="Currency 123 2 3 3 4 5" xfId="30580" xr:uid="{00000000-0005-0000-0000-000086230000}"/>
    <cellStyle name="Currency 123 2 3 3 5" xfId="9911" xr:uid="{00000000-0005-0000-0000-000087230000}"/>
    <cellStyle name="Currency 123 2 3 3 5 2" xfId="32452" xr:uid="{00000000-0005-0000-0000-000088230000}"/>
    <cellStyle name="Currency 123 2 3 3 6" xfId="15541" xr:uid="{00000000-0005-0000-0000-000089230000}"/>
    <cellStyle name="Currency 123 2 3 3 6 2" xfId="38076" xr:uid="{00000000-0005-0000-0000-00008A230000}"/>
    <cellStyle name="Currency 123 2 3 3 7" xfId="21170" xr:uid="{00000000-0005-0000-0000-00008B230000}"/>
    <cellStyle name="Currency 123 2 3 3 7 2" xfId="43696" xr:uid="{00000000-0005-0000-0000-00008C230000}"/>
    <cellStyle name="Currency 123 2 3 3 8" xfId="26836" xr:uid="{00000000-0005-0000-0000-00008D230000}"/>
    <cellStyle name="Currency 123 2 3 3 9" xfId="49327" xr:uid="{00000000-0005-0000-0000-00008E230000}"/>
    <cellStyle name="Currency 123 2 3 4" xfId="4763" xr:uid="{00000000-0005-0000-0000-00008F230000}"/>
    <cellStyle name="Currency 123 2 3 4 2" xfId="6635" xr:uid="{00000000-0005-0000-0000-000090230000}"/>
    <cellStyle name="Currency 123 2 3 4 2 2" xfId="12251" xr:uid="{00000000-0005-0000-0000-000091230000}"/>
    <cellStyle name="Currency 123 2 3 4 2 2 2" xfId="34792" xr:uid="{00000000-0005-0000-0000-000092230000}"/>
    <cellStyle name="Currency 123 2 3 4 2 3" xfId="17881" xr:uid="{00000000-0005-0000-0000-000093230000}"/>
    <cellStyle name="Currency 123 2 3 4 2 3 2" xfId="40416" xr:uid="{00000000-0005-0000-0000-000094230000}"/>
    <cellStyle name="Currency 123 2 3 4 2 4" xfId="23510" xr:uid="{00000000-0005-0000-0000-000095230000}"/>
    <cellStyle name="Currency 123 2 3 4 2 4 2" xfId="46036" xr:uid="{00000000-0005-0000-0000-000096230000}"/>
    <cellStyle name="Currency 123 2 3 4 2 5" xfId="29176" xr:uid="{00000000-0005-0000-0000-000097230000}"/>
    <cellStyle name="Currency 123 2 3 4 3" xfId="8507" xr:uid="{00000000-0005-0000-0000-000098230000}"/>
    <cellStyle name="Currency 123 2 3 4 3 2" xfId="14123" xr:uid="{00000000-0005-0000-0000-000099230000}"/>
    <cellStyle name="Currency 123 2 3 4 3 2 2" xfId="36664" xr:uid="{00000000-0005-0000-0000-00009A230000}"/>
    <cellStyle name="Currency 123 2 3 4 3 3" xfId="19753" xr:uid="{00000000-0005-0000-0000-00009B230000}"/>
    <cellStyle name="Currency 123 2 3 4 3 3 2" xfId="42288" xr:uid="{00000000-0005-0000-0000-00009C230000}"/>
    <cellStyle name="Currency 123 2 3 4 3 4" xfId="25382" xr:uid="{00000000-0005-0000-0000-00009D230000}"/>
    <cellStyle name="Currency 123 2 3 4 3 4 2" xfId="47908" xr:uid="{00000000-0005-0000-0000-00009E230000}"/>
    <cellStyle name="Currency 123 2 3 4 3 5" xfId="31048" xr:uid="{00000000-0005-0000-0000-00009F230000}"/>
    <cellStyle name="Currency 123 2 3 4 4" xfId="10379" xr:uid="{00000000-0005-0000-0000-0000A0230000}"/>
    <cellStyle name="Currency 123 2 3 4 4 2" xfId="32920" xr:uid="{00000000-0005-0000-0000-0000A1230000}"/>
    <cellStyle name="Currency 123 2 3 4 5" xfId="16009" xr:uid="{00000000-0005-0000-0000-0000A2230000}"/>
    <cellStyle name="Currency 123 2 3 4 5 2" xfId="38544" xr:uid="{00000000-0005-0000-0000-0000A3230000}"/>
    <cellStyle name="Currency 123 2 3 4 6" xfId="21638" xr:uid="{00000000-0005-0000-0000-0000A4230000}"/>
    <cellStyle name="Currency 123 2 3 4 6 2" xfId="44164" xr:uid="{00000000-0005-0000-0000-0000A5230000}"/>
    <cellStyle name="Currency 123 2 3 4 7" xfId="27304" xr:uid="{00000000-0005-0000-0000-0000A6230000}"/>
    <cellStyle name="Currency 123 2 3 4 8" xfId="50732" xr:uid="{00000000-0005-0000-0000-0000A7230000}"/>
    <cellStyle name="Currency 123 2 3 5" xfId="5699" xr:uid="{00000000-0005-0000-0000-0000A8230000}"/>
    <cellStyle name="Currency 123 2 3 5 2" xfId="11315" xr:uid="{00000000-0005-0000-0000-0000A9230000}"/>
    <cellStyle name="Currency 123 2 3 5 2 2" xfId="33856" xr:uid="{00000000-0005-0000-0000-0000AA230000}"/>
    <cellStyle name="Currency 123 2 3 5 3" xfId="16945" xr:uid="{00000000-0005-0000-0000-0000AB230000}"/>
    <cellStyle name="Currency 123 2 3 5 3 2" xfId="39480" xr:uid="{00000000-0005-0000-0000-0000AC230000}"/>
    <cellStyle name="Currency 123 2 3 5 4" xfId="22574" xr:uid="{00000000-0005-0000-0000-0000AD230000}"/>
    <cellStyle name="Currency 123 2 3 5 4 2" xfId="45100" xr:uid="{00000000-0005-0000-0000-0000AE230000}"/>
    <cellStyle name="Currency 123 2 3 5 5" xfId="28240" xr:uid="{00000000-0005-0000-0000-0000AF230000}"/>
    <cellStyle name="Currency 123 2 3 6" xfId="7571" xr:uid="{00000000-0005-0000-0000-0000B0230000}"/>
    <cellStyle name="Currency 123 2 3 6 2" xfId="13187" xr:uid="{00000000-0005-0000-0000-0000B1230000}"/>
    <cellStyle name="Currency 123 2 3 6 2 2" xfId="35728" xr:uid="{00000000-0005-0000-0000-0000B2230000}"/>
    <cellStyle name="Currency 123 2 3 6 3" xfId="18817" xr:uid="{00000000-0005-0000-0000-0000B3230000}"/>
    <cellStyle name="Currency 123 2 3 6 3 2" xfId="41352" xr:uid="{00000000-0005-0000-0000-0000B4230000}"/>
    <cellStyle name="Currency 123 2 3 6 4" xfId="24446" xr:uid="{00000000-0005-0000-0000-0000B5230000}"/>
    <cellStyle name="Currency 123 2 3 6 4 2" xfId="46972" xr:uid="{00000000-0005-0000-0000-0000B6230000}"/>
    <cellStyle name="Currency 123 2 3 6 5" xfId="30112" xr:uid="{00000000-0005-0000-0000-0000B7230000}"/>
    <cellStyle name="Currency 123 2 3 7" xfId="9443" xr:uid="{00000000-0005-0000-0000-0000B8230000}"/>
    <cellStyle name="Currency 123 2 3 7 2" xfId="31984" xr:uid="{00000000-0005-0000-0000-0000B9230000}"/>
    <cellStyle name="Currency 123 2 3 8" xfId="15073" xr:uid="{00000000-0005-0000-0000-0000BA230000}"/>
    <cellStyle name="Currency 123 2 3 8 2" xfId="37608" xr:uid="{00000000-0005-0000-0000-0000BB230000}"/>
    <cellStyle name="Currency 123 2 3 9" xfId="20702" xr:uid="{00000000-0005-0000-0000-0000BC230000}"/>
    <cellStyle name="Currency 123 2 3 9 2" xfId="43228" xr:uid="{00000000-0005-0000-0000-0000BD230000}"/>
    <cellStyle name="Currency 123 2 4" xfId="3983" xr:uid="{00000000-0005-0000-0000-0000BE230000}"/>
    <cellStyle name="Currency 123 2 4 10" xfId="49015" xr:uid="{00000000-0005-0000-0000-0000BF230000}"/>
    <cellStyle name="Currency 123 2 4 11" xfId="49952" xr:uid="{00000000-0005-0000-0000-0000C0230000}"/>
    <cellStyle name="Currency 123 2 4 2" xfId="4451" xr:uid="{00000000-0005-0000-0000-0000C1230000}"/>
    <cellStyle name="Currency 123 2 4 2 10" xfId="50420" xr:uid="{00000000-0005-0000-0000-0000C2230000}"/>
    <cellStyle name="Currency 123 2 4 2 2" xfId="5387" xr:uid="{00000000-0005-0000-0000-0000C3230000}"/>
    <cellStyle name="Currency 123 2 4 2 2 2" xfId="7259" xr:uid="{00000000-0005-0000-0000-0000C4230000}"/>
    <cellStyle name="Currency 123 2 4 2 2 2 2" xfId="12875" xr:uid="{00000000-0005-0000-0000-0000C5230000}"/>
    <cellStyle name="Currency 123 2 4 2 2 2 2 2" xfId="35416" xr:uid="{00000000-0005-0000-0000-0000C6230000}"/>
    <cellStyle name="Currency 123 2 4 2 2 2 3" xfId="18505" xr:uid="{00000000-0005-0000-0000-0000C7230000}"/>
    <cellStyle name="Currency 123 2 4 2 2 2 3 2" xfId="41040" xr:uid="{00000000-0005-0000-0000-0000C8230000}"/>
    <cellStyle name="Currency 123 2 4 2 2 2 4" xfId="24134" xr:uid="{00000000-0005-0000-0000-0000C9230000}"/>
    <cellStyle name="Currency 123 2 4 2 2 2 4 2" xfId="46660" xr:uid="{00000000-0005-0000-0000-0000CA230000}"/>
    <cellStyle name="Currency 123 2 4 2 2 2 5" xfId="29800" xr:uid="{00000000-0005-0000-0000-0000CB230000}"/>
    <cellStyle name="Currency 123 2 4 2 2 3" xfId="9131" xr:uid="{00000000-0005-0000-0000-0000CC230000}"/>
    <cellStyle name="Currency 123 2 4 2 2 3 2" xfId="14747" xr:uid="{00000000-0005-0000-0000-0000CD230000}"/>
    <cellStyle name="Currency 123 2 4 2 2 3 2 2" xfId="37288" xr:uid="{00000000-0005-0000-0000-0000CE230000}"/>
    <cellStyle name="Currency 123 2 4 2 2 3 3" xfId="20377" xr:uid="{00000000-0005-0000-0000-0000CF230000}"/>
    <cellStyle name="Currency 123 2 4 2 2 3 3 2" xfId="42912" xr:uid="{00000000-0005-0000-0000-0000D0230000}"/>
    <cellStyle name="Currency 123 2 4 2 2 3 4" xfId="26006" xr:uid="{00000000-0005-0000-0000-0000D1230000}"/>
    <cellStyle name="Currency 123 2 4 2 2 3 4 2" xfId="48532" xr:uid="{00000000-0005-0000-0000-0000D2230000}"/>
    <cellStyle name="Currency 123 2 4 2 2 3 5" xfId="31672" xr:uid="{00000000-0005-0000-0000-0000D3230000}"/>
    <cellStyle name="Currency 123 2 4 2 2 4" xfId="11003" xr:uid="{00000000-0005-0000-0000-0000D4230000}"/>
    <cellStyle name="Currency 123 2 4 2 2 4 2" xfId="33544" xr:uid="{00000000-0005-0000-0000-0000D5230000}"/>
    <cellStyle name="Currency 123 2 4 2 2 5" xfId="16633" xr:uid="{00000000-0005-0000-0000-0000D6230000}"/>
    <cellStyle name="Currency 123 2 4 2 2 5 2" xfId="39168" xr:uid="{00000000-0005-0000-0000-0000D7230000}"/>
    <cellStyle name="Currency 123 2 4 2 2 6" xfId="22262" xr:uid="{00000000-0005-0000-0000-0000D8230000}"/>
    <cellStyle name="Currency 123 2 4 2 2 6 2" xfId="44788" xr:uid="{00000000-0005-0000-0000-0000D9230000}"/>
    <cellStyle name="Currency 123 2 4 2 2 7" xfId="27928" xr:uid="{00000000-0005-0000-0000-0000DA230000}"/>
    <cellStyle name="Currency 123 2 4 2 2 8" xfId="51356" xr:uid="{00000000-0005-0000-0000-0000DB230000}"/>
    <cellStyle name="Currency 123 2 4 2 3" xfId="6323" xr:uid="{00000000-0005-0000-0000-0000DC230000}"/>
    <cellStyle name="Currency 123 2 4 2 3 2" xfId="11939" xr:uid="{00000000-0005-0000-0000-0000DD230000}"/>
    <cellStyle name="Currency 123 2 4 2 3 2 2" xfId="34480" xr:uid="{00000000-0005-0000-0000-0000DE230000}"/>
    <cellStyle name="Currency 123 2 4 2 3 3" xfId="17569" xr:uid="{00000000-0005-0000-0000-0000DF230000}"/>
    <cellStyle name="Currency 123 2 4 2 3 3 2" xfId="40104" xr:uid="{00000000-0005-0000-0000-0000E0230000}"/>
    <cellStyle name="Currency 123 2 4 2 3 4" xfId="23198" xr:uid="{00000000-0005-0000-0000-0000E1230000}"/>
    <cellStyle name="Currency 123 2 4 2 3 4 2" xfId="45724" xr:uid="{00000000-0005-0000-0000-0000E2230000}"/>
    <cellStyle name="Currency 123 2 4 2 3 5" xfId="28864" xr:uid="{00000000-0005-0000-0000-0000E3230000}"/>
    <cellStyle name="Currency 123 2 4 2 4" xfId="8195" xr:uid="{00000000-0005-0000-0000-0000E4230000}"/>
    <cellStyle name="Currency 123 2 4 2 4 2" xfId="13811" xr:uid="{00000000-0005-0000-0000-0000E5230000}"/>
    <cellStyle name="Currency 123 2 4 2 4 2 2" xfId="36352" xr:uid="{00000000-0005-0000-0000-0000E6230000}"/>
    <cellStyle name="Currency 123 2 4 2 4 3" xfId="19441" xr:uid="{00000000-0005-0000-0000-0000E7230000}"/>
    <cellStyle name="Currency 123 2 4 2 4 3 2" xfId="41976" xr:uid="{00000000-0005-0000-0000-0000E8230000}"/>
    <cellStyle name="Currency 123 2 4 2 4 4" xfId="25070" xr:uid="{00000000-0005-0000-0000-0000E9230000}"/>
    <cellStyle name="Currency 123 2 4 2 4 4 2" xfId="47596" xr:uid="{00000000-0005-0000-0000-0000EA230000}"/>
    <cellStyle name="Currency 123 2 4 2 4 5" xfId="30736" xr:uid="{00000000-0005-0000-0000-0000EB230000}"/>
    <cellStyle name="Currency 123 2 4 2 5" xfId="10067" xr:uid="{00000000-0005-0000-0000-0000EC230000}"/>
    <cellStyle name="Currency 123 2 4 2 5 2" xfId="32608" xr:uid="{00000000-0005-0000-0000-0000ED230000}"/>
    <cellStyle name="Currency 123 2 4 2 6" xfId="15697" xr:uid="{00000000-0005-0000-0000-0000EE230000}"/>
    <cellStyle name="Currency 123 2 4 2 6 2" xfId="38232" xr:uid="{00000000-0005-0000-0000-0000EF230000}"/>
    <cellStyle name="Currency 123 2 4 2 7" xfId="21326" xr:uid="{00000000-0005-0000-0000-0000F0230000}"/>
    <cellStyle name="Currency 123 2 4 2 7 2" xfId="43852" xr:uid="{00000000-0005-0000-0000-0000F1230000}"/>
    <cellStyle name="Currency 123 2 4 2 8" xfId="26992" xr:uid="{00000000-0005-0000-0000-0000F2230000}"/>
    <cellStyle name="Currency 123 2 4 2 9" xfId="49483" xr:uid="{00000000-0005-0000-0000-0000F3230000}"/>
    <cellStyle name="Currency 123 2 4 3" xfId="4919" xr:uid="{00000000-0005-0000-0000-0000F4230000}"/>
    <cellStyle name="Currency 123 2 4 3 2" xfId="6791" xr:uid="{00000000-0005-0000-0000-0000F5230000}"/>
    <cellStyle name="Currency 123 2 4 3 2 2" xfId="12407" xr:uid="{00000000-0005-0000-0000-0000F6230000}"/>
    <cellStyle name="Currency 123 2 4 3 2 2 2" xfId="34948" xr:uid="{00000000-0005-0000-0000-0000F7230000}"/>
    <cellStyle name="Currency 123 2 4 3 2 3" xfId="18037" xr:uid="{00000000-0005-0000-0000-0000F8230000}"/>
    <cellStyle name="Currency 123 2 4 3 2 3 2" xfId="40572" xr:uid="{00000000-0005-0000-0000-0000F9230000}"/>
    <cellStyle name="Currency 123 2 4 3 2 4" xfId="23666" xr:uid="{00000000-0005-0000-0000-0000FA230000}"/>
    <cellStyle name="Currency 123 2 4 3 2 4 2" xfId="46192" xr:uid="{00000000-0005-0000-0000-0000FB230000}"/>
    <cellStyle name="Currency 123 2 4 3 2 5" xfId="29332" xr:uid="{00000000-0005-0000-0000-0000FC230000}"/>
    <cellStyle name="Currency 123 2 4 3 3" xfId="8663" xr:uid="{00000000-0005-0000-0000-0000FD230000}"/>
    <cellStyle name="Currency 123 2 4 3 3 2" xfId="14279" xr:uid="{00000000-0005-0000-0000-0000FE230000}"/>
    <cellStyle name="Currency 123 2 4 3 3 2 2" xfId="36820" xr:uid="{00000000-0005-0000-0000-0000FF230000}"/>
    <cellStyle name="Currency 123 2 4 3 3 3" xfId="19909" xr:uid="{00000000-0005-0000-0000-000000240000}"/>
    <cellStyle name="Currency 123 2 4 3 3 3 2" xfId="42444" xr:uid="{00000000-0005-0000-0000-000001240000}"/>
    <cellStyle name="Currency 123 2 4 3 3 4" xfId="25538" xr:uid="{00000000-0005-0000-0000-000002240000}"/>
    <cellStyle name="Currency 123 2 4 3 3 4 2" xfId="48064" xr:uid="{00000000-0005-0000-0000-000003240000}"/>
    <cellStyle name="Currency 123 2 4 3 3 5" xfId="31204" xr:uid="{00000000-0005-0000-0000-000004240000}"/>
    <cellStyle name="Currency 123 2 4 3 4" xfId="10535" xr:uid="{00000000-0005-0000-0000-000005240000}"/>
    <cellStyle name="Currency 123 2 4 3 4 2" xfId="33076" xr:uid="{00000000-0005-0000-0000-000006240000}"/>
    <cellStyle name="Currency 123 2 4 3 5" xfId="16165" xr:uid="{00000000-0005-0000-0000-000007240000}"/>
    <cellStyle name="Currency 123 2 4 3 5 2" xfId="38700" xr:uid="{00000000-0005-0000-0000-000008240000}"/>
    <cellStyle name="Currency 123 2 4 3 6" xfId="21794" xr:uid="{00000000-0005-0000-0000-000009240000}"/>
    <cellStyle name="Currency 123 2 4 3 6 2" xfId="44320" xr:uid="{00000000-0005-0000-0000-00000A240000}"/>
    <cellStyle name="Currency 123 2 4 3 7" xfId="27460" xr:uid="{00000000-0005-0000-0000-00000B240000}"/>
    <cellStyle name="Currency 123 2 4 3 8" xfId="50888" xr:uid="{00000000-0005-0000-0000-00000C240000}"/>
    <cellStyle name="Currency 123 2 4 4" xfId="5855" xr:uid="{00000000-0005-0000-0000-00000D240000}"/>
    <cellStyle name="Currency 123 2 4 4 2" xfId="11471" xr:uid="{00000000-0005-0000-0000-00000E240000}"/>
    <cellStyle name="Currency 123 2 4 4 2 2" xfId="34012" xr:uid="{00000000-0005-0000-0000-00000F240000}"/>
    <cellStyle name="Currency 123 2 4 4 3" xfId="17101" xr:uid="{00000000-0005-0000-0000-000010240000}"/>
    <cellStyle name="Currency 123 2 4 4 3 2" xfId="39636" xr:uid="{00000000-0005-0000-0000-000011240000}"/>
    <cellStyle name="Currency 123 2 4 4 4" xfId="22730" xr:uid="{00000000-0005-0000-0000-000012240000}"/>
    <cellStyle name="Currency 123 2 4 4 4 2" xfId="45256" xr:uid="{00000000-0005-0000-0000-000013240000}"/>
    <cellStyle name="Currency 123 2 4 4 5" xfId="28396" xr:uid="{00000000-0005-0000-0000-000014240000}"/>
    <cellStyle name="Currency 123 2 4 5" xfId="7727" xr:uid="{00000000-0005-0000-0000-000015240000}"/>
    <cellStyle name="Currency 123 2 4 5 2" xfId="13343" xr:uid="{00000000-0005-0000-0000-000016240000}"/>
    <cellStyle name="Currency 123 2 4 5 2 2" xfId="35884" xr:uid="{00000000-0005-0000-0000-000017240000}"/>
    <cellStyle name="Currency 123 2 4 5 3" xfId="18973" xr:uid="{00000000-0005-0000-0000-000018240000}"/>
    <cellStyle name="Currency 123 2 4 5 3 2" xfId="41508" xr:uid="{00000000-0005-0000-0000-000019240000}"/>
    <cellStyle name="Currency 123 2 4 5 4" xfId="24602" xr:uid="{00000000-0005-0000-0000-00001A240000}"/>
    <cellStyle name="Currency 123 2 4 5 4 2" xfId="47128" xr:uid="{00000000-0005-0000-0000-00001B240000}"/>
    <cellStyle name="Currency 123 2 4 5 5" xfId="30268" xr:uid="{00000000-0005-0000-0000-00001C240000}"/>
    <cellStyle name="Currency 123 2 4 6" xfId="9599" xr:uid="{00000000-0005-0000-0000-00001D240000}"/>
    <cellStyle name="Currency 123 2 4 6 2" xfId="32140" xr:uid="{00000000-0005-0000-0000-00001E240000}"/>
    <cellStyle name="Currency 123 2 4 7" xfId="15229" xr:uid="{00000000-0005-0000-0000-00001F240000}"/>
    <cellStyle name="Currency 123 2 4 7 2" xfId="37764" xr:uid="{00000000-0005-0000-0000-000020240000}"/>
    <cellStyle name="Currency 123 2 4 8" xfId="20858" xr:uid="{00000000-0005-0000-0000-000021240000}"/>
    <cellStyle name="Currency 123 2 4 8 2" xfId="43384" xr:uid="{00000000-0005-0000-0000-000022240000}"/>
    <cellStyle name="Currency 123 2 4 9" xfId="26524" xr:uid="{00000000-0005-0000-0000-000023240000}"/>
    <cellStyle name="Currency 123 2 5" xfId="4217" xr:uid="{00000000-0005-0000-0000-000024240000}"/>
    <cellStyle name="Currency 123 2 5 10" xfId="50186" xr:uid="{00000000-0005-0000-0000-000025240000}"/>
    <cellStyle name="Currency 123 2 5 2" xfId="5153" xr:uid="{00000000-0005-0000-0000-000026240000}"/>
    <cellStyle name="Currency 123 2 5 2 2" xfId="7025" xr:uid="{00000000-0005-0000-0000-000027240000}"/>
    <cellStyle name="Currency 123 2 5 2 2 2" xfId="12641" xr:uid="{00000000-0005-0000-0000-000028240000}"/>
    <cellStyle name="Currency 123 2 5 2 2 2 2" xfId="35182" xr:uid="{00000000-0005-0000-0000-000029240000}"/>
    <cellStyle name="Currency 123 2 5 2 2 3" xfId="18271" xr:uid="{00000000-0005-0000-0000-00002A240000}"/>
    <cellStyle name="Currency 123 2 5 2 2 3 2" xfId="40806" xr:uid="{00000000-0005-0000-0000-00002B240000}"/>
    <cellStyle name="Currency 123 2 5 2 2 4" xfId="23900" xr:uid="{00000000-0005-0000-0000-00002C240000}"/>
    <cellStyle name="Currency 123 2 5 2 2 4 2" xfId="46426" xr:uid="{00000000-0005-0000-0000-00002D240000}"/>
    <cellStyle name="Currency 123 2 5 2 2 5" xfId="29566" xr:uid="{00000000-0005-0000-0000-00002E240000}"/>
    <cellStyle name="Currency 123 2 5 2 3" xfId="8897" xr:uid="{00000000-0005-0000-0000-00002F240000}"/>
    <cellStyle name="Currency 123 2 5 2 3 2" xfId="14513" xr:uid="{00000000-0005-0000-0000-000030240000}"/>
    <cellStyle name="Currency 123 2 5 2 3 2 2" xfId="37054" xr:uid="{00000000-0005-0000-0000-000031240000}"/>
    <cellStyle name="Currency 123 2 5 2 3 3" xfId="20143" xr:uid="{00000000-0005-0000-0000-000032240000}"/>
    <cellStyle name="Currency 123 2 5 2 3 3 2" xfId="42678" xr:uid="{00000000-0005-0000-0000-000033240000}"/>
    <cellStyle name="Currency 123 2 5 2 3 4" xfId="25772" xr:uid="{00000000-0005-0000-0000-000034240000}"/>
    <cellStyle name="Currency 123 2 5 2 3 4 2" xfId="48298" xr:uid="{00000000-0005-0000-0000-000035240000}"/>
    <cellStyle name="Currency 123 2 5 2 3 5" xfId="31438" xr:uid="{00000000-0005-0000-0000-000036240000}"/>
    <cellStyle name="Currency 123 2 5 2 4" xfId="10769" xr:uid="{00000000-0005-0000-0000-000037240000}"/>
    <cellStyle name="Currency 123 2 5 2 4 2" xfId="33310" xr:uid="{00000000-0005-0000-0000-000038240000}"/>
    <cellStyle name="Currency 123 2 5 2 5" xfId="16399" xr:uid="{00000000-0005-0000-0000-000039240000}"/>
    <cellStyle name="Currency 123 2 5 2 5 2" xfId="38934" xr:uid="{00000000-0005-0000-0000-00003A240000}"/>
    <cellStyle name="Currency 123 2 5 2 6" xfId="22028" xr:uid="{00000000-0005-0000-0000-00003B240000}"/>
    <cellStyle name="Currency 123 2 5 2 6 2" xfId="44554" xr:uid="{00000000-0005-0000-0000-00003C240000}"/>
    <cellStyle name="Currency 123 2 5 2 7" xfId="27694" xr:uid="{00000000-0005-0000-0000-00003D240000}"/>
    <cellStyle name="Currency 123 2 5 2 8" xfId="51122" xr:uid="{00000000-0005-0000-0000-00003E240000}"/>
    <cellStyle name="Currency 123 2 5 3" xfId="6089" xr:uid="{00000000-0005-0000-0000-00003F240000}"/>
    <cellStyle name="Currency 123 2 5 3 2" xfId="11705" xr:uid="{00000000-0005-0000-0000-000040240000}"/>
    <cellStyle name="Currency 123 2 5 3 2 2" xfId="34246" xr:uid="{00000000-0005-0000-0000-000041240000}"/>
    <cellStyle name="Currency 123 2 5 3 3" xfId="17335" xr:uid="{00000000-0005-0000-0000-000042240000}"/>
    <cellStyle name="Currency 123 2 5 3 3 2" xfId="39870" xr:uid="{00000000-0005-0000-0000-000043240000}"/>
    <cellStyle name="Currency 123 2 5 3 4" xfId="22964" xr:uid="{00000000-0005-0000-0000-000044240000}"/>
    <cellStyle name="Currency 123 2 5 3 4 2" xfId="45490" xr:uid="{00000000-0005-0000-0000-000045240000}"/>
    <cellStyle name="Currency 123 2 5 3 5" xfId="28630" xr:uid="{00000000-0005-0000-0000-000046240000}"/>
    <cellStyle name="Currency 123 2 5 4" xfId="7961" xr:uid="{00000000-0005-0000-0000-000047240000}"/>
    <cellStyle name="Currency 123 2 5 4 2" xfId="13577" xr:uid="{00000000-0005-0000-0000-000048240000}"/>
    <cellStyle name="Currency 123 2 5 4 2 2" xfId="36118" xr:uid="{00000000-0005-0000-0000-000049240000}"/>
    <cellStyle name="Currency 123 2 5 4 3" xfId="19207" xr:uid="{00000000-0005-0000-0000-00004A240000}"/>
    <cellStyle name="Currency 123 2 5 4 3 2" xfId="41742" xr:uid="{00000000-0005-0000-0000-00004B240000}"/>
    <cellStyle name="Currency 123 2 5 4 4" xfId="24836" xr:uid="{00000000-0005-0000-0000-00004C240000}"/>
    <cellStyle name="Currency 123 2 5 4 4 2" xfId="47362" xr:uid="{00000000-0005-0000-0000-00004D240000}"/>
    <cellStyle name="Currency 123 2 5 4 5" xfId="30502" xr:uid="{00000000-0005-0000-0000-00004E240000}"/>
    <cellStyle name="Currency 123 2 5 5" xfId="9833" xr:uid="{00000000-0005-0000-0000-00004F240000}"/>
    <cellStyle name="Currency 123 2 5 5 2" xfId="32374" xr:uid="{00000000-0005-0000-0000-000050240000}"/>
    <cellStyle name="Currency 123 2 5 6" xfId="15463" xr:uid="{00000000-0005-0000-0000-000051240000}"/>
    <cellStyle name="Currency 123 2 5 6 2" xfId="37998" xr:uid="{00000000-0005-0000-0000-000052240000}"/>
    <cellStyle name="Currency 123 2 5 7" xfId="21092" xr:uid="{00000000-0005-0000-0000-000053240000}"/>
    <cellStyle name="Currency 123 2 5 7 2" xfId="43618" xr:uid="{00000000-0005-0000-0000-000054240000}"/>
    <cellStyle name="Currency 123 2 5 8" xfId="26758" xr:uid="{00000000-0005-0000-0000-000055240000}"/>
    <cellStyle name="Currency 123 2 5 9" xfId="49249" xr:uid="{00000000-0005-0000-0000-000056240000}"/>
    <cellStyle name="Currency 123 2 6" xfId="4685" xr:uid="{00000000-0005-0000-0000-000057240000}"/>
    <cellStyle name="Currency 123 2 6 2" xfId="6557" xr:uid="{00000000-0005-0000-0000-000058240000}"/>
    <cellStyle name="Currency 123 2 6 2 2" xfId="12173" xr:uid="{00000000-0005-0000-0000-000059240000}"/>
    <cellStyle name="Currency 123 2 6 2 2 2" xfId="34714" xr:uid="{00000000-0005-0000-0000-00005A240000}"/>
    <cellStyle name="Currency 123 2 6 2 3" xfId="17803" xr:uid="{00000000-0005-0000-0000-00005B240000}"/>
    <cellStyle name="Currency 123 2 6 2 3 2" xfId="40338" xr:uid="{00000000-0005-0000-0000-00005C240000}"/>
    <cellStyle name="Currency 123 2 6 2 4" xfId="23432" xr:uid="{00000000-0005-0000-0000-00005D240000}"/>
    <cellStyle name="Currency 123 2 6 2 4 2" xfId="45958" xr:uid="{00000000-0005-0000-0000-00005E240000}"/>
    <cellStyle name="Currency 123 2 6 2 5" xfId="29098" xr:uid="{00000000-0005-0000-0000-00005F240000}"/>
    <cellStyle name="Currency 123 2 6 3" xfId="8429" xr:uid="{00000000-0005-0000-0000-000060240000}"/>
    <cellStyle name="Currency 123 2 6 3 2" xfId="14045" xr:uid="{00000000-0005-0000-0000-000061240000}"/>
    <cellStyle name="Currency 123 2 6 3 2 2" xfId="36586" xr:uid="{00000000-0005-0000-0000-000062240000}"/>
    <cellStyle name="Currency 123 2 6 3 3" xfId="19675" xr:uid="{00000000-0005-0000-0000-000063240000}"/>
    <cellStyle name="Currency 123 2 6 3 3 2" xfId="42210" xr:uid="{00000000-0005-0000-0000-000064240000}"/>
    <cellStyle name="Currency 123 2 6 3 4" xfId="25304" xr:uid="{00000000-0005-0000-0000-000065240000}"/>
    <cellStyle name="Currency 123 2 6 3 4 2" xfId="47830" xr:uid="{00000000-0005-0000-0000-000066240000}"/>
    <cellStyle name="Currency 123 2 6 3 5" xfId="30970" xr:uid="{00000000-0005-0000-0000-000067240000}"/>
    <cellStyle name="Currency 123 2 6 4" xfId="10301" xr:uid="{00000000-0005-0000-0000-000068240000}"/>
    <cellStyle name="Currency 123 2 6 4 2" xfId="32842" xr:uid="{00000000-0005-0000-0000-000069240000}"/>
    <cellStyle name="Currency 123 2 6 5" xfId="15931" xr:uid="{00000000-0005-0000-0000-00006A240000}"/>
    <cellStyle name="Currency 123 2 6 5 2" xfId="38466" xr:uid="{00000000-0005-0000-0000-00006B240000}"/>
    <cellStyle name="Currency 123 2 6 6" xfId="21560" xr:uid="{00000000-0005-0000-0000-00006C240000}"/>
    <cellStyle name="Currency 123 2 6 6 2" xfId="44086" xr:uid="{00000000-0005-0000-0000-00006D240000}"/>
    <cellStyle name="Currency 123 2 6 7" xfId="27226" xr:uid="{00000000-0005-0000-0000-00006E240000}"/>
    <cellStyle name="Currency 123 2 6 8" xfId="50654" xr:uid="{00000000-0005-0000-0000-00006F240000}"/>
    <cellStyle name="Currency 123 2 7" xfId="5621" xr:uid="{00000000-0005-0000-0000-000070240000}"/>
    <cellStyle name="Currency 123 2 7 2" xfId="11237" xr:uid="{00000000-0005-0000-0000-000071240000}"/>
    <cellStyle name="Currency 123 2 7 2 2" xfId="33778" xr:uid="{00000000-0005-0000-0000-000072240000}"/>
    <cellStyle name="Currency 123 2 7 3" xfId="16867" xr:uid="{00000000-0005-0000-0000-000073240000}"/>
    <cellStyle name="Currency 123 2 7 3 2" xfId="39402" xr:uid="{00000000-0005-0000-0000-000074240000}"/>
    <cellStyle name="Currency 123 2 7 4" xfId="22496" xr:uid="{00000000-0005-0000-0000-000075240000}"/>
    <cellStyle name="Currency 123 2 7 4 2" xfId="45022" xr:uid="{00000000-0005-0000-0000-000076240000}"/>
    <cellStyle name="Currency 123 2 7 5" xfId="28162" xr:uid="{00000000-0005-0000-0000-000077240000}"/>
    <cellStyle name="Currency 123 2 8" xfId="7493" xr:uid="{00000000-0005-0000-0000-000078240000}"/>
    <cellStyle name="Currency 123 2 8 2" xfId="13109" xr:uid="{00000000-0005-0000-0000-000079240000}"/>
    <cellStyle name="Currency 123 2 8 2 2" xfId="35650" xr:uid="{00000000-0005-0000-0000-00007A240000}"/>
    <cellStyle name="Currency 123 2 8 3" xfId="18739" xr:uid="{00000000-0005-0000-0000-00007B240000}"/>
    <cellStyle name="Currency 123 2 8 3 2" xfId="41274" xr:uid="{00000000-0005-0000-0000-00007C240000}"/>
    <cellStyle name="Currency 123 2 8 4" xfId="24368" xr:uid="{00000000-0005-0000-0000-00007D240000}"/>
    <cellStyle name="Currency 123 2 8 4 2" xfId="46894" xr:uid="{00000000-0005-0000-0000-00007E240000}"/>
    <cellStyle name="Currency 123 2 8 5" xfId="30034" xr:uid="{00000000-0005-0000-0000-00007F240000}"/>
    <cellStyle name="Currency 123 2 9" xfId="9365" xr:uid="{00000000-0005-0000-0000-000080240000}"/>
    <cellStyle name="Currency 123 2 9 2" xfId="31906" xr:uid="{00000000-0005-0000-0000-000081240000}"/>
    <cellStyle name="Currency 123 3" xfId="3866" xr:uid="{00000000-0005-0000-0000-000082240000}"/>
    <cellStyle name="Currency 123 3 10" xfId="26407" xr:uid="{00000000-0005-0000-0000-000083240000}"/>
    <cellStyle name="Currency 123 3 11" xfId="48898" xr:uid="{00000000-0005-0000-0000-000084240000}"/>
    <cellStyle name="Currency 123 3 12" xfId="49835" xr:uid="{00000000-0005-0000-0000-000085240000}"/>
    <cellStyle name="Currency 123 3 2" xfId="4100" xr:uid="{00000000-0005-0000-0000-000086240000}"/>
    <cellStyle name="Currency 123 3 2 10" xfId="49132" xr:uid="{00000000-0005-0000-0000-000087240000}"/>
    <cellStyle name="Currency 123 3 2 11" xfId="50069" xr:uid="{00000000-0005-0000-0000-000088240000}"/>
    <cellStyle name="Currency 123 3 2 2" xfId="4568" xr:uid="{00000000-0005-0000-0000-000089240000}"/>
    <cellStyle name="Currency 123 3 2 2 10" xfId="50537" xr:uid="{00000000-0005-0000-0000-00008A240000}"/>
    <cellStyle name="Currency 123 3 2 2 2" xfId="5504" xr:uid="{00000000-0005-0000-0000-00008B240000}"/>
    <cellStyle name="Currency 123 3 2 2 2 2" xfId="7376" xr:uid="{00000000-0005-0000-0000-00008C240000}"/>
    <cellStyle name="Currency 123 3 2 2 2 2 2" xfId="12992" xr:uid="{00000000-0005-0000-0000-00008D240000}"/>
    <cellStyle name="Currency 123 3 2 2 2 2 2 2" xfId="35533" xr:uid="{00000000-0005-0000-0000-00008E240000}"/>
    <cellStyle name="Currency 123 3 2 2 2 2 3" xfId="18622" xr:uid="{00000000-0005-0000-0000-00008F240000}"/>
    <cellStyle name="Currency 123 3 2 2 2 2 3 2" xfId="41157" xr:uid="{00000000-0005-0000-0000-000090240000}"/>
    <cellStyle name="Currency 123 3 2 2 2 2 4" xfId="24251" xr:uid="{00000000-0005-0000-0000-000091240000}"/>
    <cellStyle name="Currency 123 3 2 2 2 2 4 2" xfId="46777" xr:uid="{00000000-0005-0000-0000-000092240000}"/>
    <cellStyle name="Currency 123 3 2 2 2 2 5" xfId="29917" xr:uid="{00000000-0005-0000-0000-000093240000}"/>
    <cellStyle name="Currency 123 3 2 2 2 3" xfId="9248" xr:uid="{00000000-0005-0000-0000-000094240000}"/>
    <cellStyle name="Currency 123 3 2 2 2 3 2" xfId="14864" xr:uid="{00000000-0005-0000-0000-000095240000}"/>
    <cellStyle name="Currency 123 3 2 2 2 3 2 2" xfId="37405" xr:uid="{00000000-0005-0000-0000-000096240000}"/>
    <cellStyle name="Currency 123 3 2 2 2 3 3" xfId="20494" xr:uid="{00000000-0005-0000-0000-000097240000}"/>
    <cellStyle name="Currency 123 3 2 2 2 3 3 2" xfId="43029" xr:uid="{00000000-0005-0000-0000-000098240000}"/>
    <cellStyle name="Currency 123 3 2 2 2 3 4" xfId="26123" xr:uid="{00000000-0005-0000-0000-000099240000}"/>
    <cellStyle name="Currency 123 3 2 2 2 3 4 2" xfId="48649" xr:uid="{00000000-0005-0000-0000-00009A240000}"/>
    <cellStyle name="Currency 123 3 2 2 2 3 5" xfId="31789" xr:uid="{00000000-0005-0000-0000-00009B240000}"/>
    <cellStyle name="Currency 123 3 2 2 2 4" xfId="11120" xr:uid="{00000000-0005-0000-0000-00009C240000}"/>
    <cellStyle name="Currency 123 3 2 2 2 4 2" xfId="33661" xr:uid="{00000000-0005-0000-0000-00009D240000}"/>
    <cellStyle name="Currency 123 3 2 2 2 5" xfId="16750" xr:uid="{00000000-0005-0000-0000-00009E240000}"/>
    <cellStyle name="Currency 123 3 2 2 2 5 2" xfId="39285" xr:uid="{00000000-0005-0000-0000-00009F240000}"/>
    <cellStyle name="Currency 123 3 2 2 2 6" xfId="22379" xr:uid="{00000000-0005-0000-0000-0000A0240000}"/>
    <cellStyle name="Currency 123 3 2 2 2 6 2" xfId="44905" xr:uid="{00000000-0005-0000-0000-0000A1240000}"/>
    <cellStyle name="Currency 123 3 2 2 2 7" xfId="28045" xr:uid="{00000000-0005-0000-0000-0000A2240000}"/>
    <cellStyle name="Currency 123 3 2 2 2 8" xfId="51473" xr:uid="{00000000-0005-0000-0000-0000A3240000}"/>
    <cellStyle name="Currency 123 3 2 2 3" xfId="6440" xr:uid="{00000000-0005-0000-0000-0000A4240000}"/>
    <cellStyle name="Currency 123 3 2 2 3 2" xfId="12056" xr:uid="{00000000-0005-0000-0000-0000A5240000}"/>
    <cellStyle name="Currency 123 3 2 2 3 2 2" xfId="34597" xr:uid="{00000000-0005-0000-0000-0000A6240000}"/>
    <cellStyle name="Currency 123 3 2 2 3 3" xfId="17686" xr:uid="{00000000-0005-0000-0000-0000A7240000}"/>
    <cellStyle name="Currency 123 3 2 2 3 3 2" xfId="40221" xr:uid="{00000000-0005-0000-0000-0000A8240000}"/>
    <cellStyle name="Currency 123 3 2 2 3 4" xfId="23315" xr:uid="{00000000-0005-0000-0000-0000A9240000}"/>
    <cellStyle name="Currency 123 3 2 2 3 4 2" xfId="45841" xr:uid="{00000000-0005-0000-0000-0000AA240000}"/>
    <cellStyle name="Currency 123 3 2 2 3 5" xfId="28981" xr:uid="{00000000-0005-0000-0000-0000AB240000}"/>
    <cellStyle name="Currency 123 3 2 2 4" xfId="8312" xr:uid="{00000000-0005-0000-0000-0000AC240000}"/>
    <cellStyle name="Currency 123 3 2 2 4 2" xfId="13928" xr:uid="{00000000-0005-0000-0000-0000AD240000}"/>
    <cellStyle name="Currency 123 3 2 2 4 2 2" xfId="36469" xr:uid="{00000000-0005-0000-0000-0000AE240000}"/>
    <cellStyle name="Currency 123 3 2 2 4 3" xfId="19558" xr:uid="{00000000-0005-0000-0000-0000AF240000}"/>
    <cellStyle name="Currency 123 3 2 2 4 3 2" xfId="42093" xr:uid="{00000000-0005-0000-0000-0000B0240000}"/>
    <cellStyle name="Currency 123 3 2 2 4 4" xfId="25187" xr:uid="{00000000-0005-0000-0000-0000B1240000}"/>
    <cellStyle name="Currency 123 3 2 2 4 4 2" xfId="47713" xr:uid="{00000000-0005-0000-0000-0000B2240000}"/>
    <cellStyle name="Currency 123 3 2 2 4 5" xfId="30853" xr:uid="{00000000-0005-0000-0000-0000B3240000}"/>
    <cellStyle name="Currency 123 3 2 2 5" xfId="10184" xr:uid="{00000000-0005-0000-0000-0000B4240000}"/>
    <cellStyle name="Currency 123 3 2 2 5 2" xfId="32725" xr:uid="{00000000-0005-0000-0000-0000B5240000}"/>
    <cellStyle name="Currency 123 3 2 2 6" xfId="15814" xr:uid="{00000000-0005-0000-0000-0000B6240000}"/>
    <cellStyle name="Currency 123 3 2 2 6 2" xfId="38349" xr:uid="{00000000-0005-0000-0000-0000B7240000}"/>
    <cellStyle name="Currency 123 3 2 2 7" xfId="21443" xr:uid="{00000000-0005-0000-0000-0000B8240000}"/>
    <cellStyle name="Currency 123 3 2 2 7 2" xfId="43969" xr:uid="{00000000-0005-0000-0000-0000B9240000}"/>
    <cellStyle name="Currency 123 3 2 2 8" xfId="27109" xr:uid="{00000000-0005-0000-0000-0000BA240000}"/>
    <cellStyle name="Currency 123 3 2 2 9" xfId="49600" xr:uid="{00000000-0005-0000-0000-0000BB240000}"/>
    <cellStyle name="Currency 123 3 2 3" xfId="5036" xr:uid="{00000000-0005-0000-0000-0000BC240000}"/>
    <cellStyle name="Currency 123 3 2 3 2" xfId="6908" xr:uid="{00000000-0005-0000-0000-0000BD240000}"/>
    <cellStyle name="Currency 123 3 2 3 2 2" xfId="12524" xr:uid="{00000000-0005-0000-0000-0000BE240000}"/>
    <cellStyle name="Currency 123 3 2 3 2 2 2" xfId="35065" xr:uid="{00000000-0005-0000-0000-0000BF240000}"/>
    <cellStyle name="Currency 123 3 2 3 2 3" xfId="18154" xr:uid="{00000000-0005-0000-0000-0000C0240000}"/>
    <cellStyle name="Currency 123 3 2 3 2 3 2" xfId="40689" xr:uid="{00000000-0005-0000-0000-0000C1240000}"/>
    <cellStyle name="Currency 123 3 2 3 2 4" xfId="23783" xr:uid="{00000000-0005-0000-0000-0000C2240000}"/>
    <cellStyle name="Currency 123 3 2 3 2 4 2" xfId="46309" xr:uid="{00000000-0005-0000-0000-0000C3240000}"/>
    <cellStyle name="Currency 123 3 2 3 2 5" xfId="29449" xr:uid="{00000000-0005-0000-0000-0000C4240000}"/>
    <cellStyle name="Currency 123 3 2 3 3" xfId="8780" xr:uid="{00000000-0005-0000-0000-0000C5240000}"/>
    <cellStyle name="Currency 123 3 2 3 3 2" xfId="14396" xr:uid="{00000000-0005-0000-0000-0000C6240000}"/>
    <cellStyle name="Currency 123 3 2 3 3 2 2" xfId="36937" xr:uid="{00000000-0005-0000-0000-0000C7240000}"/>
    <cellStyle name="Currency 123 3 2 3 3 3" xfId="20026" xr:uid="{00000000-0005-0000-0000-0000C8240000}"/>
    <cellStyle name="Currency 123 3 2 3 3 3 2" xfId="42561" xr:uid="{00000000-0005-0000-0000-0000C9240000}"/>
    <cellStyle name="Currency 123 3 2 3 3 4" xfId="25655" xr:uid="{00000000-0005-0000-0000-0000CA240000}"/>
    <cellStyle name="Currency 123 3 2 3 3 4 2" xfId="48181" xr:uid="{00000000-0005-0000-0000-0000CB240000}"/>
    <cellStyle name="Currency 123 3 2 3 3 5" xfId="31321" xr:uid="{00000000-0005-0000-0000-0000CC240000}"/>
    <cellStyle name="Currency 123 3 2 3 4" xfId="10652" xr:uid="{00000000-0005-0000-0000-0000CD240000}"/>
    <cellStyle name="Currency 123 3 2 3 4 2" xfId="33193" xr:uid="{00000000-0005-0000-0000-0000CE240000}"/>
    <cellStyle name="Currency 123 3 2 3 5" xfId="16282" xr:uid="{00000000-0005-0000-0000-0000CF240000}"/>
    <cellStyle name="Currency 123 3 2 3 5 2" xfId="38817" xr:uid="{00000000-0005-0000-0000-0000D0240000}"/>
    <cellStyle name="Currency 123 3 2 3 6" xfId="21911" xr:uid="{00000000-0005-0000-0000-0000D1240000}"/>
    <cellStyle name="Currency 123 3 2 3 6 2" xfId="44437" xr:uid="{00000000-0005-0000-0000-0000D2240000}"/>
    <cellStyle name="Currency 123 3 2 3 7" xfId="27577" xr:uid="{00000000-0005-0000-0000-0000D3240000}"/>
    <cellStyle name="Currency 123 3 2 3 8" xfId="51005" xr:uid="{00000000-0005-0000-0000-0000D4240000}"/>
    <cellStyle name="Currency 123 3 2 4" xfId="5972" xr:uid="{00000000-0005-0000-0000-0000D5240000}"/>
    <cellStyle name="Currency 123 3 2 4 2" xfId="11588" xr:uid="{00000000-0005-0000-0000-0000D6240000}"/>
    <cellStyle name="Currency 123 3 2 4 2 2" xfId="34129" xr:uid="{00000000-0005-0000-0000-0000D7240000}"/>
    <cellStyle name="Currency 123 3 2 4 3" xfId="17218" xr:uid="{00000000-0005-0000-0000-0000D8240000}"/>
    <cellStyle name="Currency 123 3 2 4 3 2" xfId="39753" xr:uid="{00000000-0005-0000-0000-0000D9240000}"/>
    <cellStyle name="Currency 123 3 2 4 4" xfId="22847" xr:uid="{00000000-0005-0000-0000-0000DA240000}"/>
    <cellStyle name="Currency 123 3 2 4 4 2" xfId="45373" xr:uid="{00000000-0005-0000-0000-0000DB240000}"/>
    <cellStyle name="Currency 123 3 2 4 5" xfId="28513" xr:uid="{00000000-0005-0000-0000-0000DC240000}"/>
    <cellStyle name="Currency 123 3 2 5" xfId="7844" xr:uid="{00000000-0005-0000-0000-0000DD240000}"/>
    <cellStyle name="Currency 123 3 2 5 2" xfId="13460" xr:uid="{00000000-0005-0000-0000-0000DE240000}"/>
    <cellStyle name="Currency 123 3 2 5 2 2" xfId="36001" xr:uid="{00000000-0005-0000-0000-0000DF240000}"/>
    <cellStyle name="Currency 123 3 2 5 3" xfId="19090" xr:uid="{00000000-0005-0000-0000-0000E0240000}"/>
    <cellStyle name="Currency 123 3 2 5 3 2" xfId="41625" xr:uid="{00000000-0005-0000-0000-0000E1240000}"/>
    <cellStyle name="Currency 123 3 2 5 4" xfId="24719" xr:uid="{00000000-0005-0000-0000-0000E2240000}"/>
    <cellStyle name="Currency 123 3 2 5 4 2" xfId="47245" xr:uid="{00000000-0005-0000-0000-0000E3240000}"/>
    <cellStyle name="Currency 123 3 2 5 5" xfId="30385" xr:uid="{00000000-0005-0000-0000-0000E4240000}"/>
    <cellStyle name="Currency 123 3 2 6" xfId="9716" xr:uid="{00000000-0005-0000-0000-0000E5240000}"/>
    <cellStyle name="Currency 123 3 2 6 2" xfId="32257" xr:uid="{00000000-0005-0000-0000-0000E6240000}"/>
    <cellStyle name="Currency 123 3 2 7" xfId="15346" xr:uid="{00000000-0005-0000-0000-0000E7240000}"/>
    <cellStyle name="Currency 123 3 2 7 2" xfId="37881" xr:uid="{00000000-0005-0000-0000-0000E8240000}"/>
    <cellStyle name="Currency 123 3 2 8" xfId="20975" xr:uid="{00000000-0005-0000-0000-0000E9240000}"/>
    <cellStyle name="Currency 123 3 2 8 2" xfId="43501" xr:uid="{00000000-0005-0000-0000-0000EA240000}"/>
    <cellStyle name="Currency 123 3 2 9" xfId="26641" xr:uid="{00000000-0005-0000-0000-0000EB240000}"/>
    <cellStyle name="Currency 123 3 3" xfId="4334" xr:uid="{00000000-0005-0000-0000-0000EC240000}"/>
    <cellStyle name="Currency 123 3 3 10" xfId="50303" xr:uid="{00000000-0005-0000-0000-0000ED240000}"/>
    <cellStyle name="Currency 123 3 3 2" xfId="5270" xr:uid="{00000000-0005-0000-0000-0000EE240000}"/>
    <cellStyle name="Currency 123 3 3 2 2" xfId="7142" xr:uid="{00000000-0005-0000-0000-0000EF240000}"/>
    <cellStyle name="Currency 123 3 3 2 2 2" xfId="12758" xr:uid="{00000000-0005-0000-0000-0000F0240000}"/>
    <cellStyle name="Currency 123 3 3 2 2 2 2" xfId="35299" xr:uid="{00000000-0005-0000-0000-0000F1240000}"/>
    <cellStyle name="Currency 123 3 3 2 2 3" xfId="18388" xr:uid="{00000000-0005-0000-0000-0000F2240000}"/>
    <cellStyle name="Currency 123 3 3 2 2 3 2" xfId="40923" xr:uid="{00000000-0005-0000-0000-0000F3240000}"/>
    <cellStyle name="Currency 123 3 3 2 2 4" xfId="24017" xr:uid="{00000000-0005-0000-0000-0000F4240000}"/>
    <cellStyle name="Currency 123 3 3 2 2 4 2" xfId="46543" xr:uid="{00000000-0005-0000-0000-0000F5240000}"/>
    <cellStyle name="Currency 123 3 3 2 2 5" xfId="29683" xr:uid="{00000000-0005-0000-0000-0000F6240000}"/>
    <cellStyle name="Currency 123 3 3 2 3" xfId="9014" xr:uid="{00000000-0005-0000-0000-0000F7240000}"/>
    <cellStyle name="Currency 123 3 3 2 3 2" xfId="14630" xr:uid="{00000000-0005-0000-0000-0000F8240000}"/>
    <cellStyle name="Currency 123 3 3 2 3 2 2" xfId="37171" xr:uid="{00000000-0005-0000-0000-0000F9240000}"/>
    <cellStyle name="Currency 123 3 3 2 3 3" xfId="20260" xr:uid="{00000000-0005-0000-0000-0000FA240000}"/>
    <cellStyle name="Currency 123 3 3 2 3 3 2" xfId="42795" xr:uid="{00000000-0005-0000-0000-0000FB240000}"/>
    <cellStyle name="Currency 123 3 3 2 3 4" xfId="25889" xr:uid="{00000000-0005-0000-0000-0000FC240000}"/>
    <cellStyle name="Currency 123 3 3 2 3 4 2" xfId="48415" xr:uid="{00000000-0005-0000-0000-0000FD240000}"/>
    <cellStyle name="Currency 123 3 3 2 3 5" xfId="31555" xr:uid="{00000000-0005-0000-0000-0000FE240000}"/>
    <cellStyle name="Currency 123 3 3 2 4" xfId="10886" xr:uid="{00000000-0005-0000-0000-0000FF240000}"/>
    <cellStyle name="Currency 123 3 3 2 4 2" xfId="33427" xr:uid="{00000000-0005-0000-0000-000000250000}"/>
    <cellStyle name="Currency 123 3 3 2 5" xfId="16516" xr:uid="{00000000-0005-0000-0000-000001250000}"/>
    <cellStyle name="Currency 123 3 3 2 5 2" xfId="39051" xr:uid="{00000000-0005-0000-0000-000002250000}"/>
    <cellStyle name="Currency 123 3 3 2 6" xfId="22145" xr:uid="{00000000-0005-0000-0000-000003250000}"/>
    <cellStyle name="Currency 123 3 3 2 6 2" xfId="44671" xr:uid="{00000000-0005-0000-0000-000004250000}"/>
    <cellStyle name="Currency 123 3 3 2 7" xfId="27811" xr:uid="{00000000-0005-0000-0000-000005250000}"/>
    <cellStyle name="Currency 123 3 3 2 8" xfId="51239" xr:uid="{00000000-0005-0000-0000-000006250000}"/>
    <cellStyle name="Currency 123 3 3 3" xfId="6206" xr:uid="{00000000-0005-0000-0000-000007250000}"/>
    <cellStyle name="Currency 123 3 3 3 2" xfId="11822" xr:uid="{00000000-0005-0000-0000-000008250000}"/>
    <cellStyle name="Currency 123 3 3 3 2 2" xfId="34363" xr:uid="{00000000-0005-0000-0000-000009250000}"/>
    <cellStyle name="Currency 123 3 3 3 3" xfId="17452" xr:uid="{00000000-0005-0000-0000-00000A250000}"/>
    <cellStyle name="Currency 123 3 3 3 3 2" xfId="39987" xr:uid="{00000000-0005-0000-0000-00000B250000}"/>
    <cellStyle name="Currency 123 3 3 3 4" xfId="23081" xr:uid="{00000000-0005-0000-0000-00000C250000}"/>
    <cellStyle name="Currency 123 3 3 3 4 2" xfId="45607" xr:uid="{00000000-0005-0000-0000-00000D250000}"/>
    <cellStyle name="Currency 123 3 3 3 5" xfId="28747" xr:uid="{00000000-0005-0000-0000-00000E250000}"/>
    <cellStyle name="Currency 123 3 3 4" xfId="8078" xr:uid="{00000000-0005-0000-0000-00000F250000}"/>
    <cellStyle name="Currency 123 3 3 4 2" xfId="13694" xr:uid="{00000000-0005-0000-0000-000010250000}"/>
    <cellStyle name="Currency 123 3 3 4 2 2" xfId="36235" xr:uid="{00000000-0005-0000-0000-000011250000}"/>
    <cellStyle name="Currency 123 3 3 4 3" xfId="19324" xr:uid="{00000000-0005-0000-0000-000012250000}"/>
    <cellStyle name="Currency 123 3 3 4 3 2" xfId="41859" xr:uid="{00000000-0005-0000-0000-000013250000}"/>
    <cellStyle name="Currency 123 3 3 4 4" xfId="24953" xr:uid="{00000000-0005-0000-0000-000014250000}"/>
    <cellStyle name="Currency 123 3 3 4 4 2" xfId="47479" xr:uid="{00000000-0005-0000-0000-000015250000}"/>
    <cellStyle name="Currency 123 3 3 4 5" xfId="30619" xr:uid="{00000000-0005-0000-0000-000016250000}"/>
    <cellStyle name="Currency 123 3 3 5" xfId="9950" xr:uid="{00000000-0005-0000-0000-000017250000}"/>
    <cellStyle name="Currency 123 3 3 5 2" xfId="32491" xr:uid="{00000000-0005-0000-0000-000018250000}"/>
    <cellStyle name="Currency 123 3 3 6" xfId="15580" xr:uid="{00000000-0005-0000-0000-000019250000}"/>
    <cellStyle name="Currency 123 3 3 6 2" xfId="38115" xr:uid="{00000000-0005-0000-0000-00001A250000}"/>
    <cellStyle name="Currency 123 3 3 7" xfId="21209" xr:uid="{00000000-0005-0000-0000-00001B250000}"/>
    <cellStyle name="Currency 123 3 3 7 2" xfId="43735" xr:uid="{00000000-0005-0000-0000-00001C250000}"/>
    <cellStyle name="Currency 123 3 3 8" xfId="26875" xr:uid="{00000000-0005-0000-0000-00001D250000}"/>
    <cellStyle name="Currency 123 3 3 9" xfId="49366" xr:uid="{00000000-0005-0000-0000-00001E250000}"/>
    <cellStyle name="Currency 123 3 4" xfId="4802" xr:uid="{00000000-0005-0000-0000-00001F250000}"/>
    <cellStyle name="Currency 123 3 4 2" xfId="6674" xr:uid="{00000000-0005-0000-0000-000020250000}"/>
    <cellStyle name="Currency 123 3 4 2 2" xfId="12290" xr:uid="{00000000-0005-0000-0000-000021250000}"/>
    <cellStyle name="Currency 123 3 4 2 2 2" xfId="34831" xr:uid="{00000000-0005-0000-0000-000022250000}"/>
    <cellStyle name="Currency 123 3 4 2 3" xfId="17920" xr:uid="{00000000-0005-0000-0000-000023250000}"/>
    <cellStyle name="Currency 123 3 4 2 3 2" xfId="40455" xr:uid="{00000000-0005-0000-0000-000024250000}"/>
    <cellStyle name="Currency 123 3 4 2 4" xfId="23549" xr:uid="{00000000-0005-0000-0000-000025250000}"/>
    <cellStyle name="Currency 123 3 4 2 4 2" xfId="46075" xr:uid="{00000000-0005-0000-0000-000026250000}"/>
    <cellStyle name="Currency 123 3 4 2 5" xfId="29215" xr:uid="{00000000-0005-0000-0000-000027250000}"/>
    <cellStyle name="Currency 123 3 4 3" xfId="8546" xr:uid="{00000000-0005-0000-0000-000028250000}"/>
    <cellStyle name="Currency 123 3 4 3 2" xfId="14162" xr:uid="{00000000-0005-0000-0000-000029250000}"/>
    <cellStyle name="Currency 123 3 4 3 2 2" xfId="36703" xr:uid="{00000000-0005-0000-0000-00002A250000}"/>
    <cellStyle name="Currency 123 3 4 3 3" xfId="19792" xr:uid="{00000000-0005-0000-0000-00002B250000}"/>
    <cellStyle name="Currency 123 3 4 3 3 2" xfId="42327" xr:uid="{00000000-0005-0000-0000-00002C250000}"/>
    <cellStyle name="Currency 123 3 4 3 4" xfId="25421" xr:uid="{00000000-0005-0000-0000-00002D250000}"/>
    <cellStyle name="Currency 123 3 4 3 4 2" xfId="47947" xr:uid="{00000000-0005-0000-0000-00002E250000}"/>
    <cellStyle name="Currency 123 3 4 3 5" xfId="31087" xr:uid="{00000000-0005-0000-0000-00002F250000}"/>
    <cellStyle name="Currency 123 3 4 4" xfId="10418" xr:uid="{00000000-0005-0000-0000-000030250000}"/>
    <cellStyle name="Currency 123 3 4 4 2" xfId="32959" xr:uid="{00000000-0005-0000-0000-000031250000}"/>
    <cellStyle name="Currency 123 3 4 5" xfId="16048" xr:uid="{00000000-0005-0000-0000-000032250000}"/>
    <cellStyle name="Currency 123 3 4 5 2" xfId="38583" xr:uid="{00000000-0005-0000-0000-000033250000}"/>
    <cellStyle name="Currency 123 3 4 6" xfId="21677" xr:uid="{00000000-0005-0000-0000-000034250000}"/>
    <cellStyle name="Currency 123 3 4 6 2" xfId="44203" xr:uid="{00000000-0005-0000-0000-000035250000}"/>
    <cellStyle name="Currency 123 3 4 7" xfId="27343" xr:uid="{00000000-0005-0000-0000-000036250000}"/>
    <cellStyle name="Currency 123 3 4 8" xfId="50771" xr:uid="{00000000-0005-0000-0000-000037250000}"/>
    <cellStyle name="Currency 123 3 5" xfId="5738" xr:uid="{00000000-0005-0000-0000-000038250000}"/>
    <cellStyle name="Currency 123 3 5 2" xfId="11354" xr:uid="{00000000-0005-0000-0000-000039250000}"/>
    <cellStyle name="Currency 123 3 5 2 2" xfId="33895" xr:uid="{00000000-0005-0000-0000-00003A250000}"/>
    <cellStyle name="Currency 123 3 5 3" xfId="16984" xr:uid="{00000000-0005-0000-0000-00003B250000}"/>
    <cellStyle name="Currency 123 3 5 3 2" xfId="39519" xr:uid="{00000000-0005-0000-0000-00003C250000}"/>
    <cellStyle name="Currency 123 3 5 4" xfId="22613" xr:uid="{00000000-0005-0000-0000-00003D250000}"/>
    <cellStyle name="Currency 123 3 5 4 2" xfId="45139" xr:uid="{00000000-0005-0000-0000-00003E250000}"/>
    <cellStyle name="Currency 123 3 5 5" xfId="28279" xr:uid="{00000000-0005-0000-0000-00003F250000}"/>
    <cellStyle name="Currency 123 3 6" xfId="7610" xr:uid="{00000000-0005-0000-0000-000040250000}"/>
    <cellStyle name="Currency 123 3 6 2" xfId="13226" xr:uid="{00000000-0005-0000-0000-000041250000}"/>
    <cellStyle name="Currency 123 3 6 2 2" xfId="35767" xr:uid="{00000000-0005-0000-0000-000042250000}"/>
    <cellStyle name="Currency 123 3 6 3" xfId="18856" xr:uid="{00000000-0005-0000-0000-000043250000}"/>
    <cellStyle name="Currency 123 3 6 3 2" xfId="41391" xr:uid="{00000000-0005-0000-0000-000044250000}"/>
    <cellStyle name="Currency 123 3 6 4" xfId="24485" xr:uid="{00000000-0005-0000-0000-000045250000}"/>
    <cellStyle name="Currency 123 3 6 4 2" xfId="47011" xr:uid="{00000000-0005-0000-0000-000046250000}"/>
    <cellStyle name="Currency 123 3 6 5" xfId="30151" xr:uid="{00000000-0005-0000-0000-000047250000}"/>
    <cellStyle name="Currency 123 3 7" xfId="9482" xr:uid="{00000000-0005-0000-0000-000048250000}"/>
    <cellStyle name="Currency 123 3 7 2" xfId="32023" xr:uid="{00000000-0005-0000-0000-000049250000}"/>
    <cellStyle name="Currency 123 3 8" xfId="15112" xr:uid="{00000000-0005-0000-0000-00004A250000}"/>
    <cellStyle name="Currency 123 3 8 2" xfId="37647" xr:uid="{00000000-0005-0000-0000-00004B250000}"/>
    <cellStyle name="Currency 123 3 9" xfId="20741" xr:uid="{00000000-0005-0000-0000-00004C250000}"/>
    <cellStyle name="Currency 123 3 9 2" xfId="43267" xr:uid="{00000000-0005-0000-0000-00004D250000}"/>
    <cellStyle name="Currency 123 4" xfId="3788" xr:uid="{00000000-0005-0000-0000-00004E250000}"/>
    <cellStyle name="Currency 123 4 10" xfId="26329" xr:uid="{00000000-0005-0000-0000-00004F250000}"/>
    <cellStyle name="Currency 123 4 11" xfId="48820" xr:uid="{00000000-0005-0000-0000-000050250000}"/>
    <cellStyle name="Currency 123 4 12" xfId="49757" xr:uid="{00000000-0005-0000-0000-000051250000}"/>
    <cellStyle name="Currency 123 4 2" xfId="4022" xr:uid="{00000000-0005-0000-0000-000052250000}"/>
    <cellStyle name="Currency 123 4 2 10" xfId="49054" xr:uid="{00000000-0005-0000-0000-000053250000}"/>
    <cellStyle name="Currency 123 4 2 11" xfId="49991" xr:uid="{00000000-0005-0000-0000-000054250000}"/>
    <cellStyle name="Currency 123 4 2 2" xfId="4490" xr:uid="{00000000-0005-0000-0000-000055250000}"/>
    <cellStyle name="Currency 123 4 2 2 10" xfId="50459" xr:uid="{00000000-0005-0000-0000-000056250000}"/>
    <cellStyle name="Currency 123 4 2 2 2" xfId="5426" xr:uid="{00000000-0005-0000-0000-000057250000}"/>
    <cellStyle name="Currency 123 4 2 2 2 2" xfId="7298" xr:uid="{00000000-0005-0000-0000-000058250000}"/>
    <cellStyle name="Currency 123 4 2 2 2 2 2" xfId="12914" xr:uid="{00000000-0005-0000-0000-000059250000}"/>
    <cellStyle name="Currency 123 4 2 2 2 2 2 2" xfId="35455" xr:uid="{00000000-0005-0000-0000-00005A250000}"/>
    <cellStyle name="Currency 123 4 2 2 2 2 3" xfId="18544" xr:uid="{00000000-0005-0000-0000-00005B250000}"/>
    <cellStyle name="Currency 123 4 2 2 2 2 3 2" xfId="41079" xr:uid="{00000000-0005-0000-0000-00005C250000}"/>
    <cellStyle name="Currency 123 4 2 2 2 2 4" xfId="24173" xr:uid="{00000000-0005-0000-0000-00005D250000}"/>
    <cellStyle name="Currency 123 4 2 2 2 2 4 2" xfId="46699" xr:uid="{00000000-0005-0000-0000-00005E250000}"/>
    <cellStyle name="Currency 123 4 2 2 2 2 5" xfId="29839" xr:uid="{00000000-0005-0000-0000-00005F250000}"/>
    <cellStyle name="Currency 123 4 2 2 2 3" xfId="9170" xr:uid="{00000000-0005-0000-0000-000060250000}"/>
    <cellStyle name="Currency 123 4 2 2 2 3 2" xfId="14786" xr:uid="{00000000-0005-0000-0000-000061250000}"/>
    <cellStyle name="Currency 123 4 2 2 2 3 2 2" xfId="37327" xr:uid="{00000000-0005-0000-0000-000062250000}"/>
    <cellStyle name="Currency 123 4 2 2 2 3 3" xfId="20416" xr:uid="{00000000-0005-0000-0000-000063250000}"/>
    <cellStyle name="Currency 123 4 2 2 2 3 3 2" xfId="42951" xr:uid="{00000000-0005-0000-0000-000064250000}"/>
    <cellStyle name="Currency 123 4 2 2 2 3 4" xfId="26045" xr:uid="{00000000-0005-0000-0000-000065250000}"/>
    <cellStyle name="Currency 123 4 2 2 2 3 4 2" xfId="48571" xr:uid="{00000000-0005-0000-0000-000066250000}"/>
    <cellStyle name="Currency 123 4 2 2 2 3 5" xfId="31711" xr:uid="{00000000-0005-0000-0000-000067250000}"/>
    <cellStyle name="Currency 123 4 2 2 2 4" xfId="11042" xr:uid="{00000000-0005-0000-0000-000068250000}"/>
    <cellStyle name="Currency 123 4 2 2 2 4 2" xfId="33583" xr:uid="{00000000-0005-0000-0000-000069250000}"/>
    <cellStyle name="Currency 123 4 2 2 2 5" xfId="16672" xr:uid="{00000000-0005-0000-0000-00006A250000}"/>
    <cellStyle name="Currency 123 4 2 2 2 5 2" xfId="39207" xr:uid="{00000000-0005-0000-0000-00006B250000}"/>
    <cellStyle name="Currency 123 4 2 2 2 6" xfId="22301" xr:uid="{00000000-0005-0000-0000-00006C250000}"/>
    <cellStyle name="Currency 123 4 2 2 2 6 2" xfId="44827" xr:uid="{00000000-0005-0000-0000-00006D250000}"/>
    <cellStyle name="Currency 123 4 2 2 2 7" xfId="27967" xr:uid="{00000000-0005-0000-0000-00006E250000}"/>
    <cellStyle name="Currency 123 4 2 2 2 8" xfId="51395" xr:uid="{00000000-0005-0000-0000-00006F250000}"/>
    <cellStyle name="Currency 123 4 2 2 3" xfId="6362" xr:uid="{00000000-0005-0000-0000-000070250000}"/>
    <cellStyle name="Currency 123 4 2 2 3 2" xfId="11978" xr:uid="{00000000-0005-0000-0000-000071250000}"/>
    <cellStyle name="Currency 123 4 2 2 3 2 2" xfId="34519" xr:uid="{00000000-0005-0000-0000-000072250000}"/>
    <cellStyle name="Currency 123 4 2 2 3 3" xfId="17608" xr:uid="{00000000-0005-0000-0000-000073250000}"/>
    <cellStyle name="Currency 123 4 2 2 3 3 2" xfId="40143" xr:uid="{00000000-0005-0000-0000-000074250000}"/>
    <cellStyle name="Currency 123 4 2 2 3 4" xfId="23237" xr:uid="{00000000-0005-0000-0000-000075250000}"/>
    <cellStyle name="Currency 123 4 2 2 3 4 2" xfId="45763" xr:uid="{00000000-0005-0000-0000-000076250000}"/>
    <cellStyle name="Currency 123 4 2 2 3 5" xfId="28903" xr:uid="{00000000-0005-0000-0000-000077250000}"/>
    <cellStyle name="Currency 123 4 2 2 4" xfId="8234" xr:uid="{00000000-0005-0000-0000-000078250000}"/>
    <cellStyle name="Currency 123 4 2 2 4 2" xfId="13850" xr:uid="{00000000-0005-0000-0000-000079250000}"/>
    <cellStyle name="Currency 123 4 2 2 4 2 2" xfId="36391" xr:uid="{00000000-0005-0000-0000-00007A250000}"/>
    <cellStyle name="Currency 123 4 2 2 4 3" xfId="19480" xr:uid="{00000000-0005-0000-0000-00007B250000}"/>
    <cellStyle name="Currency 123 4 2 2 4 3 2" xfId="42015" xr:uid="{00000000-0005-0000-0000-00007C250000}"/>
    <cellStyle name="Currency 123 4 2 2 4 4" xfId="25109" xr:uid="{00000000-0005-0000-0000-00007D250000}"/>
    <cellStyle name="Currency 123 4 2 2 4 4 2" xfId="47635" xr:uid="{00000000-0005-0000-0000-00007E250000}"/>
    <cellStyle name="Currency 123 4 2 2 4 5" xfId="30775" xr:uid="{00000000-0005-0000-0000-00007F250000}"/>
    <cellStyle name="Currency 123 4 2 2 5" xfId="10106" xr:uid="{00000000-0005-0000-0000-000080250000}"/>
    <cellStyle name="Currency 123 4 2 2 5 2" xfId="32647" xr:uid="{00000000-0005-0000-0000-000081250000}"/>
    <cellStyle name="Currency 123 4 2 2 6" xfId="15736" xr:uid="{00000000-0005-0000-0000-000082250000}"/>
    <cellStyle name="Currency 123 4 2 2 6 2" xfId="38271" xr:uid="{00000000-0005-0000-0000-000083250000}"/>
    <cellStyle name="Currency 123 4 2 2 7" xfId="21365" xr:uid="{00000000-0005-0000-0000-000084250000}"/>
    <cellStyle name="Currency 123 4 2 2 7 2" xfId="43891" xr:uid="{00000000-0005-0000-0000-000085250000}"/>
    <cellStyle name="Currency 123 4 2 2 8" xfId="27031" xr:uid="{00000000-0005-0000-0000-000086250000}"/>
    <cellStyle name="Currency 123 4 2 2 9" xfId="49522" xr:uid="{00000000-0005-0000-0000-000087250000}"/>
    <cellStyle name="Currency 123 4 2 3" xfId="4958" xr:uid="{00000000-0005-0000-0000-000088250000}"/>
    <cellStyle name="Currency 123 4 2 3 2" xfId="6830" xr:uid="{00000000-0005-0000-0000-000089250000}"/>
    <cellStyle name="Currency 123 4 2 3 2 2" xfId="12446" xr:uid="{00000000-0005-0000-0000-00008A250000}"/>
    <cellStyle name="Currency 123 4 2 3 2 2 2" xfId="34987" xr:uid="{00000000-0005-0000-0000-00008B250000}"/>
    <cellStyle name="Currency 123 4 2 3 2 3" xfId="18076" xr:uid="{00000000-0005-0000-0000-00008C250000}"/>
    <cellStyle name="Currency 123 4 2 3 2 3 2" xfId="40611" xr:uid="{00000000-0005-0000-0000-00008D250000}"/>
    <cellStyle name="Currency 123 4 2 3 2 4" xfId="23705" xr:uid="{00000000-0005-0000-0000-00008E250000}"/>
    <cellStyle name="Currency 123 4 2 3 2 4 2" xfId="46231" xr:uid="{00000000-0005-0000-0000-00008F250000}"/>
    <cellStyle name="Currency 123 4 2 3 2 5" xfId="29371" xr:uid="{00000000-0005-0000-0000-000090250000}"/>
    <cellStyle name="Currency 123 4 2 3 3" xfId="8702" xr:uid="{00000000-0005-0000-0000-000091250000}"/>
    <cellStyle name="Currency 123 4 2 3 3 2" xfId="14318" xr:uid="{00000000-0005-0000-0000-000092250000}"/>
    <cellStyle name="Currency 123 4 2 3 3 2 2" xfId="36859" xr:uid="{00000000-0005-0000-0000-000093250000}"/>
    <cellStyle name="Currency 123 4 2 3 3 3" xfId="19948" xr:uid="{00000000-0005-0000-0000-000094250000}"/>
    <cellStyle name="Currency 123 4 2 3 3 3 2" xfId="42483" xr:uid="{00000000-0005-0000-0000-000095250000}"/>
    <cellStyle name="Currency 123 4 2 3 3 4" xfId="25577" xr:uid="{00000000-0005-0000-0000-000096250000}"/>
    <cellStyle name="Currency 123 4 2 3 3 4 2" xfId="48103" xr:uid="{00000000-0005-0000-0000-000097250000}"/>
    <cellStyle name="Currency 123 4 2 3 3 5" xfId="31243" xr:uid="{00000000-0005-0000-0000-000098250000}"/>
    <cellStyle name="Currency 123 4 2 3 4" xfId="10574" xr:uid="{00000000-0005-0000-0000-000099250000}"/>
    <cellStyle name="Currency 123 4 2 3 4 2" xfId="33115" xr:uid="{00000000-0005-0000-0000-00009A250000}"/>
    <cellStyle name="Currency 123 4 2 3 5" xfId="16204" xr:uid="{00000000-0005-0000-0000-00009B250000}"/>
    <cellStyle name="Currency 123 4 2 3 5 2" xfId="38739" xr:uid="{00000000-0005-0000-0000-00009C250000}"/>
    <cellStyle name="Currency 123 4 2 3 6" xfId="21833" xr:uid="{00000000-0005-0000-0000-00009D250000}"/>
    <cellStyle name="Currency 123 4 2 3 6 2" xfId="44359" xr:uid="{00000000-0005-0000-0000-00009E250000}"/>
    <cellStyle name="Currency 123 4 2 3 7" xfId="27499" xr:uid="{00000000-0005-0000-0000-00009F250000}"/>
    <cellStyle name="Currency 123 4 2 3 8" xfId="50927" xr:uid="{00000000-0005-0000-0000-0000A0250000}"/>
    <cellStyle name="Currency 123 4 2 4" xfId="5894" xr:uid="{00000000-0005-0000-0000-0000A1250000}"/>
    <cellStyle name="Currency 123 4 2 4 2" xfId="11510" xr:uid="{00000000-0005-0000-0000-0000A2250000}"/>
    <cellStyle name="Currency 123 4 2 4 2 2" xfId="34051" xr:uid="{00000000-0005-0000-0000-0000A3250000}"/>
    <cellStyle name="Currency 123 4 2 4 3" xfId="17140" xr:uid="{00000000-0005-0000-0000-0000A4250000}"/>
    <cellStyle name="Currency 123 4 2 4 3 2" xfId="39675" xr:uid="{00000000-0005-0000-0000-0000A5250000}"/>
    <cellStyle name="Currency 123 4 2 4 4" xfId="22769" xr:uid="{00000000-0005-0000-0000-0000A6250000}"/>
    <cellStyle name="Currency 123 4 2 4 4 2" xfId="45295" xr:uid="{00000000-0005-0000-0000-0000A7250000}"/>
    <cellStyle name="Currency 123 4 2 4 5" xfId="28435" xr:uid="{00000000-0005-0000-0000-0000A8250000}"/>
    <cellStyle name="Currency 123 4 2 5" xfId="7766" xr:uid="{00000000-0005-0000-0000-0000A9250000}"/>
    <cellStyle name="Currency 123 4 2 5 2" xfId="13382" xr:uid="{00000000-0005-0000-0000-0000AA250000}"/>
    <cellStyle name="Currency 123 4 2 5 2 2" xfId="35923" xr:uid="{00000000-0005-0000-0000-0000AB250000}"/>
    <cellStyle name="Currency 123 4 2 5 3" xfId="19012" xr:uid="{00000000-0005-0000-0000-0000AC250000}"/>
    <cellStyle name="Currency 123 4 2 5 3 2" xfId="41547" xr:uid="{00000000-0005-0000-0000-0000AD250000}"/>
    <cellStyle name="Currency 123 4 2 5 4" xfId="24641" xr:uid="{00000000-0005-0000-0000-0000AE250000}"/>
    <cellStyle name="Currency 123 4 2 5 4 2" xfId="47167" xr:uid="{00000000-0005-0000-0000-0000AF250000}"/>
    <cellStyle name="Currency 123 4 2 5 5" xfId="30307" xr:uid="{00000000-0005-0000-0000-0000B0250000}"/>
    <cellStyle name="Currency 123 4 2 6" xfId="9638" xr:uid="{00000000-0005-0000-0000-0000B1250000}"/>
    <cellStyle name="Currency 123 4 2 6 2" xfId="32179" xr:uid="{00000000-0005-0000-0000-0000B2250000}"/>
    <cellStyle name="Currency 123 4 2 7" xfId="15268" xr:uid="{00000000-0005-0000-0000-0000B3250000}"/>
    <cellStyle name="Currency 123 4 2 7 2" xfId="37803" xr:uid="{00000000-0005-0000-0000-0000B4250000}"/>
    <cellStyle name="Currency 123 4 2 8" xfId="20897" xr:uid="{00000000-0005-0000-0000-0000B5250000}"/>
    <cellStyle name="Currency 123 4 2 8 2" xfId="43423" xr:uid="{00000000-0005-0000-0000-0000B6250000}"/>
    <cellStyle name="Currency 123 4 2 9" xfId="26563" xr:uid="{00000000-0005-0000-0000-0000B7250000}"/>
    <cellStyle name="Currency 123 4 3" xfId="4256" xr:uid="{00000000-0005-0000-0000-0000B8250000}"/>
    <cellStyle name="Currency 123 4 3 10" xfId="50225" xr:uid="{00000000-0005-0000-0000-0000B9250000}"/>
    <cellStyle name="Currency 123 4 3 2" xfId="5192" xr:uid="{00000000-0005-0000-0000-0000BA250000}"/>
    <cellStyle name="Currency 123 4 3 2 2" xfId="7064" xr:uid="{00000000-0005-0000-0000-0000BB250000}"/>
    <cellStyle name="Currency 123 4 3 2 2 2" xfId="12680" xr:uid="{00000000-0005-0000-0000-0000BC250000}"/>
    <cellStyle name="Currency 123 4 3 2 2 2 2" xfId="35221" xr:uid="{00000000-0005-0000-0000-0000BD250000}"/>
    <cellStyle name="Currency 123 4 3 2 2 3" xfId="18310" xr:uid="{00000000-0005-0000-0000-0000BE250000}"/>
    <cellStyle name="Currency 123 4 3 2 2 3 2" xfId="40845" xr:uid="{00000000-0005-0000-0000-0000BF250000}"/>
    <cellStyle name="Currency 123 4 3 2 2 4" xfId="23939" xr:uid="{00000000-0005-0000-0000-0000C0250000}"/>
    <cellStyle name="Currency 123 4 3 2 2 4 2" xfId="46465" xr:uid="{00000000-0005-0000-0000-0000C1250000}"/>
    <cellStyle name="Currency 123 4 3 2 2 5" xfId="29605" xr:uid="{00000000-0005-0000-0000-0000C2250000}"/>
    <cellStyle name="Currency 123 4 3 2 3" xfId="8936" xr:uid="{00000000-0005-0000-0000-0000C3250000}"/>
    <cellStyle name="Currency 123 4 3 2 3 2" xfId="14552" xr:uid="{00000000-0005-0000-0000-0000C4250000}"/>
    <cellStyle name="Currency 123 4 3 2 3 2 2" xfId="37093" xr:uid="{00000000-0005-0000-0000-0000C5250000}"/>
    <cellStyle name="Currency 123 4 3 2 3 3" xfId="20182" xr:uid="{00000000-0005-0000-0000-0000C6250000}"/>
    <cellStyle name="Currency 123 4 3 2 3 3 2" xfId="42717" xr:uid="{00000000-0005-0000-0000-0000C7250000}"/>
    <cellStyle name="Currency 123 4 3 2 3 4" xfId="25811" xr:uid="{00000000-0005-0000-0000-0000C8250000}"/>
    <cellStyle name="Currency 123 4 3 2 3 4 2" xfId="48337" xr:uid="{00000000-0005-0000-0000-0000C9250000}"/>
    <cellStyle name="Currency 123 4 3 2 3 5" xfId="31477" xr:uid="{00000000-0005-0000-0000-0000CA250000}"/>
    <cellStyle name="Currency 123 4 3 2 4" xfId="10808" xr:uid="{00000000-0005-0000-0000-0000CB250000}"/>
    <cellStyle name="Currency 123 4 3 2 4 2" xfId="33349" xr:uid="{00000000-0005-0000-0000-0000CC250000}"/>
    <cellStyle name="Currency 123 4 3 2 5" xfId="16438" xr:uid="{00000000-0005-0000-0000-0000CD250000}"/>
    <cellStyle name="Currency 123 4 3 2 5 2" xfId="38973" xr:uid="{00000000-0005-0000-0000-0000CE250000}"/>
    <cellStyle name="Currency 123 4 3 2 6" xfId="22067" xr:uid="{00000000-0005-0000-0000-0000CF250000}"/>
    <cellStyle name="Currency 123 4 3 2 6 2" xfId="44593" xr:uid="{00000000-0005-0000-0000-0000D0250000}"/>
    <cellStyle name="Currency 123 4 3 2 7" xfId="27733" xr:uid="{00000000-0005-0000-0000-0000D1250000}"/>
    <cellStyle name="Currency 123 4 3 2 8" xfId="51161" xr:uid="{00000000-0005-0000-0000-0000D2250000}"/>
    <cellStyle name="Currency 123 4 3 3" xfId="6128" xr:uid="{00000000-0005-0000-0000-0000D3250000}"/>
    <cellStyle name="Currency 123 4 3 3 2" xfId="11744" xr:uid="{00000000-0005-0000-0000-0000D4250000}"/>
    <cellStyle name="Currency 123 4 3 3 2 2" xfId="34285" xr:uid="{00000000-0005-0000-0000-0000D5250000}"/>
    <cellStyle name="Currency 123 4 3 3 3" xfId="17374" xr:uid="{00000000-0005-0000-0000-0000D6250000}"/>
    <cellStyle name="Currency 123 4 3 3 3 2" xfId="39909" xr:uid="{00000000-0005-0000-0000-0000D7250000}"/>
    <cellStyle name="Currency 123 4 3 3 4" xfId="23003" xr:uid="{00000000-0005-0000-0000-0000D8250000}"/>
    <cellStyle name="Currency 123 4 3 3 4 2" xfId="45529" xr:uid="{00000000-0005-0000-0000-0000D9250000}"/>
    <cellStyle name="Currency 123 4 3 3 5" xfId="28669" xr:uid="{00000000-0005-0000-0000-0000DA250000}"/>
    <cellStyle name="Currency 123 4 3 4" xfId="8000" xr:uid="{00000000-0005-0000-0000-0000DB250000}"/>
    <cellStyle name="Currency 123 4 3 4 2" xfId="13616" xr:uid="{00000000-0005-0000-0000-0000DC250000}"/>
    <cellStyle name="Currency 123 4 3 4 2 2" xfId="36157" xr:uid="{00000000-0005-0000-0000-0000DD250000}"/>
    <cellStyle name="Currency 123 4 3 4 3" xfId="19246" xr:uid="{00000000-0005-0000-0000-0000DE250000}"/>
    <cellStyle name="Currency 123 4 3 4 3 2" xfId="41781" xr:uid="{00000000-0005-0000-0000-0000DF250000}"/>
    <cellStyle name="Currency 123 4 3 4 4" xfId="24875" xr:uid="{00000000-0005-0000-0000-0000E0250000}"/>
    <cellStyle name="Currency 123 4 3 4 4 2" xfId="47401" xr:uid="{00000000-0005-0000-0000-0000E1250000}"/>
    <cellStyle name="Currency 123 4 3 4 5" xfId="30541" xr:uid="{00000000-0005-0000-0000-0000E2250000}"/>
    <cellStyle name="Currency 123 4 3 5" xfId="9872" xr:uid="{00000000-0005-0000-0000-0000E3250000}"/>
    <cellStyle name="Currency 123 4 3 5 2" xfId="32413" xr:uid="{00000000-0005-0000-0000-0000E4250000}"/>
    <cellStyle name="Currency 123 4 3 6" xfId="15502" xr:uid="{00000000-0005-0000-0000-0000E5250000}"/>
    <cellStyle name="Currency 123 4 3 6 2" xfId="38037" xr:uid="{00000000-0005-0000-0000-0000E6250000}"/>
    <cellStyle name="Currency 123 4 3 7" xfId="21131" xr:uid="{00000000-0005-0000-0000-0000E7250000}"/>
    <cellStyle name="Currency 123 4 3 7 2" xfId="43657" xr:uid="{00000000-0005-0000-0000-0000E8250000}"/>
    <cellStyle name="Currency 123 4 3 8" xfId="26797" xr:uid="{00000000-0005-0000-0000-0000E9250000}"/>
    <cellStyle name="Currency 123 4 3 9" xfId="49288" xr:uid="{00000000-0005-0000-0000-0000EA250000}"/>
    <cellStyle name="Currency 123 4 4" xfId="4724" xr:uid="{00000000-0005-0000-0000-0000EB250000}"/>
    <cellStyle name="Currency 123 4 4 2" xfId="6596" xr:uid="{00000000-0005-0000-0000-0000EC250000}"/>
    <cellStyle name="Currency 123 4 4 2 2" xfId="12212" xr:uid="{00000000-0005-0000-0000-0000ED250000}"/>
    <cellStyle name="Currency 123 4 4 2 2 2" xfId="34753" xr:uid="{00000000-0005-0000-0000-0000EE250000}"/>
    <cellStyle name="Currency 123 4 4 2 3" xfId="17842" xr:uid="{00000000-0005-0000-0000-0000EF250000}"/>
    <cellStyle name="Currency 123 4 4 2 3 2" xfId="40377" xr:uid="{00000000-0005-0000-0000-0000F0250000}"/>
    <cellStyle name="Currency 123 4 4 2 4" xfId="23471" xr:uid="{00000000-0005-0000-0000-0000F1250000}"/>
    <cellStyle name="Currency 123 4 4 2 4 2" xfId="45997" xr:uid="{00000000-0005-0000-0000-0000F2250000}"/>
    <cellStyle name="Currency 123 4 4 2 5" xfId="29137" xr:uid="{00000000-0005-0000-0000-0000F3250000}"/>
    <cellStyle name="Currency 123 4 4 3" xfId="8468" xr:uid="{00000000-0005-0000-0000-0000F4250000}"/>
    <cellStyle name="Currency 123 4 4 3 2" xfId="14084" xr:uid="{00000000-0005-0000-0000-0000F5250000}"/>
    <cellStyle name="Currency 123 4 4 3 2 2" xfId="36625" xr:uid="{00000000-0005-0000-0000-0000F6250000}"/>
    <cellStyle name="Currency 123 4 4 3 3" xfId="19714" xr:uid="{00000000-0005-0000-0000-0000F7250000}"/>
    <cellStyle name="Currency 123 4 4 3 3 2" xfId="42249" xr:uid="{00000000-0005-0000-0000-0000F8250000}"/>
    <cellStyle name="Currency 123 4 4 3 4" xfId="25343" xr:uid="{00000000-0005-0000-0000-0000F9250000}"/>
    <cellStyle name="Currency 123 4 4 3 4 2" xfId="47869" xr:uid="{00000000-0005-0000-0000-0000FA250000}"/>
    <cellStyle name="Currency 123 4 4 3 5" xfId="31009" xr:uid="{00000000-0005-0000-0000-0000FB250000}"/>
    <cellStyle name="Currency 123 4 4 4" xfId="10340" xr:uid="{00000000-0005-0000-0000-0000FC250000}"/>
    <cellStyle name="Currency 123 4 4 4 2" xfId="32881" xr:uid="{00000000-0005-0000-0000-0000FD250000}"/>
    <cellStyle name="Currency 123 4 4 5" xfId="15970" xr:uid="{00000000-0005-0000-0000-0000FE250000}"/>
    <cellStyle name="Currency 123 4 4 5 2" xfId="38505" xr:uid="{00000000-0005-0000-0000-0000FF250000}"/>
    <cellStyle name="Currency 123 4 4 6" xfId="21599" xr:uid="{00000000-0005-0000-0000-000000260000}"/>
    <cellStyle name="Currency 123 4 4 6 2" xfId="44125" xr:uid="{00000000-0005-0000-0000-000001260000}"/>
    <cellStyle name="Currency 123 4 4 7" xfId="27265" xr:uid="{00000000-0005-0000-0000-000002260000}"/>
    <cellStyle name="Currency 123 4 4 8" xfId="50693" xr:uid="{00000000-0005-0000-0000-000003260000}"/>
    <cellStyle name="Currency 123 4 5" xfId="5660" xr:uid="{00000000-0005-0000-0000-000004260000}"/>
    <cellStyle name="Currency 123 4 5 2" xfId="11276" xr:uid="{00000000-0005-0000-0000-000005260000}"/>
    <cellStyle name="Currency 123 4 5 2 2" xfId="33817" xr:uid="{00000000-0005-0000-0000-000006260000}"/>
    <cellStyle name="Currency 123 4 5 3" xfId="16906" xr:uid="{00000000-0005-0000-0000-000007260000}"/>
    <cellStyle name="Currency 123 4 5 3 2" xfId="39441" xr:uid="{00000000-0005-0000-0000-000008260000}"/>
    <cellStyle name="Currency 123 4 5 4" xfId="22535" xr:uid="{00000000-0005-0000-0000-000009260000}"/>
    <cellStyle name="Currency 123 4 5 4 2" xfId="45061" xr:uid="{00000000-0005-0000-0000-00000A260000}"/>
    <cellStyle name="Currency 123 4 5 5" xfId="28201" xr:uid="{00000000-0005-0000-0000-00000B260000}"/>
    <cellStyle name="Currency 123 4 6" xfId="7532" xr:uid="{00000000-0005-0000-0000-00000C260000}"/>
    <cellStyle name="Currency 123 4 6 2" xfId="13148" xr:uid="{00000000-0005-0000-0000-00000D260000}"/>
    <cellStyle name="Currency 123 4 6 2 2" xfId="35689" xr:uid="{00000000-0005-0000-0000-00000E260000}"/>
    <cellStyle name="Currency 123 4 6 3" xfId="18778" xr:uid="{00000000-0005-0000-0000-00000F260000}"/>
    <cellStyle name="Currency 123 4 6 3 2" xfId="41313" xr:uid="{00000000-0005-0000-0000-000010260000}"/>
    <cellStyle name="Currency 123 4 6 4" xfId="24407" xr:uid="{00000000-0005-0000-0000-000011260000}"/>
    <cellStyle name="Currency 123 4 6 4 2" xfId="46933" xr:uid="{00000000-0005-0000-0000-000012260000}"/>
    <cellStyle name="Currency 123 4 6 5" xfId="30073" xr:uid="{00000000-0005-0000-0000-000013260000}"/>
    <cellStyle name="Currency 123 4 7" xfId="9404" xr:uid="{00000000-0005-0000-0000-000014260000}"/>
    <cellStyle name="Currency 123 4 7 2" xfId="31945" xr:uid="{00000000-0005-0000-0000-000015260000}"/>
    <cellStyle name="Currency 123 4 8" xfId="15034" xr:uid="{00000000-0005-0000-0000-000016260000}"/>
    <cellStyle name="Currency 123 4 8 2" xfId="37569" xr:uid="{00000000-0005-0000-0000-000017260000}"/>
    <cellStyle name="Currency 123 4 9" xfId="20663" xr:uid="{00000000-0005-0000-0000-000018260000}"/>
    <cellStyle name="Currency 123 4 9 2" xfId="43189" xr:uid="{00000000-0005-0000-0000-000019260000}"/>
    <cellStyle name="Currency 123 5" xfId="3944" xr:uid="{00000000-0005-0000-0000-00001A260000}"/>
    <cellStyle name="Currency 123 5 10" xfId="48976" xr:uid="{00000000-0005-0000-0000-00001B260000}"/>
    <cellStyle name="Currency 123 5 11" xfId="49913" xr:uid="{00000000-0005-0000-0000-00001C260000}"/>
    <cellStyle name="Currency 123 5 2" xfId="4412" xr:uid="{00000000-0005-0000-0000-00001D260000}"/>
    <cellStyle name="Currency 123 5 2 10" xfId="50381" xr:uid="{00000000-0005-0000-0000-00001E260000}"/>
    <cellStyle name="Currency 123 5 2 2" xfId="5348" xr:uid="{00000000-0005-0000-0000-00001F260000}"/>
    <cellStyle name="Currency 123 5 2 2 2" xfId="7220" xr:uid="{00000000-0005-0000-0000-000020260000}"/>
    <cellStyle name="Currency 123 5 2 2 2 2" xfId="12836" xr:uid="{00000000-0005-0000-0000-000021260000}"/>
    <cellStyle name="Currency 123 5 2 2 2 2 2" xfId="35377" xr:uid="{00000000-0005-0000-0000-000022260000}"/>
    <cellStyle name="Currency 123 5 2 2 2 3" xfId="18466" xr:uid="{00000000-0005-0000-0000-000023260000}"/>
    <cellStyle name="Currency 123 5 2 2 2 3 2" xfId="41001" xr:uid="{00000000-0005-0000-0000-000024260000}"/>
    <cellStyle name="Currency 123 5 2 2 2 4" xfId="24095" xr:uid="{00000000-0005-0000-0000-000025260000}"/>
    <cellStyle name="Currency 123 5 2 2 2 4 2" xfId="46621" xr:uid="{00000000-0005-0000-0000-000026260000}"/>
    <cellStyle name="Currency 123 5 2 2 2 5" xfId="29761" xr:uid="{00000000-0005-0000-0000-000027260000}"/>
    <cellStyle name="Currency 123 5 2 2 3" xfId="9092" xr:uid="{00000000-0005-0000-0000-000028260000}"/>
    <cellStyle name="Currency 123 5 2 2 3 2" xfId="14708" xr:uid="{00000000-0005-0000-0000-000029260000}"/>
    <cellStyle name="Currency 123 5 2 2 3 2 2" xfId="37249" xr:uid="{00000000-0005-0000-0000-00002A260000}"/>
    <cellStyle name="Currency 123 5 2 2 3 3" xfId="20338" xr:uid="{00000000-0005-0000-0000-00002B260000}"/>
    <cellStyle name="Currency 123 5 2 2 3 3 2" xfId="42873" xr:uid="{00000000-0005-0000-0000-00002C260000}"/>
    <cellStyle name="Currency 123 5 2 2 3 4" xfId="25967" xr:uid="{00000000-0005-0000-0000-00002D260000}"/>
    <cellStyle name="Currency 123 5 2 2 3 4 2" xfId="48493" xr:uid="{00000000-0005-0000-0000-00002E260000}"/>
    <cellStyle name="Currency 123 5 2 2 3 5" xfId="31633" xr:uid="{00000000-0005-0000-0000-00002F260000}"/>
    <cellStyle name="Currency 123 5 2 2 4" xfId="10964" xr:uid="{00000000-0005-0000-0000-000030260000}"/>
    <cellStyle name="Currency 123 5 2 2 4 2" xfId="33505" xr:uid="{00000000-0005-0000-0000-000031260000}"/>
    <cellStyle name="Currency 123 5 2 2 5" xfId="16594" xr:uid="{00000000-0005-0000-0000-000032260000}"/>
    <cellStyle name="Currency 123 5 2 2 5 2" xfId="39129" xr:uid="{00000000-0005-0000-0000-000033260000}"/>
    <cellStyle name="Currency 123 5 2 2 6" xfId="22223" xr:uid="{00000000-0005-0000-0000-000034260000}"/>
    <cellStyle name="Currency 123 5 2 2 6 2" xfId="44749" xr:uid="{00000000-0005-0000-0000-000035260000}"/>
    <cellStyle name="Currency 123 5 2 2 7" xfId="27889" xr:uid="{00000000-0005-0000-0000-000036260000}"/>
    <cellStyle name="Currency 123 5 2 2 8" xfId="51317" xr:uid="{00000000-0005-0000-0000-000037260000}"/>
    <cellStyle name="Currency 123 5 2 3" xfId="6284" xr:uid="{00000000-0005-0000-0000-000038260000}"/>
    <cellStyle name="Currency 123 5 2 3 2" xfId="11900" xr:uid="{00000000-0005-0000-0000-000039260000}"/>
    <cellStyle name="Currency 123 5 2 3 2 2" xfId="34441" xr:uid="{00000000-0005-0000-0000-00003A260000}"/>
    <cellStyle name="Currency 123 5 2 3 3" xfId="17530" xr:uid="{00000000-0005-0000-0000-00003B260000}"/>
    <cellStyle name="Currency 123 5 2 3 3 2" xfId="40065" xr:uid="{00000000-0005-0000-0000-00003C260000}"/>
    <cellStyle name="Currency 123 5 2 3 4" xfId="23159" xr:uid="{00000000-0005-0000-0000-00003D260000}"/>
    <cellStyle name="Currency 123 5 2 3 4 2" xfId="45685" xr:uid="{00000000-0005-0000-0000-00003E260000}"/>
    <cellStyle name="Currency 123 5 2 3 5" xfId="28825" xr:uid="{00000000-0005-0000-0000-00003F260000}"/>
    <cellStyle name="Currency 123 5 2 4" xfId="8156" xr:uid="{00000000-0005-0000-0000-000040260000}"/>
    <cellStyle name="Currency 123 5 2 4 2" xfId="13772" xr:uid="{00000000-0005-0000-0000-000041260000}"/>
    <cellStyle name="Currency 123 5 2 4 2 2" xfId="36313" xr:uid="{00000000-0005-0000-0000-000042260000}"/>
    <cellStyle name="Currency 123 5 2 4 3" xfId="19402" xr:uid="{00000000-0005-0000-0000-000043260000}"/>
    <cellStyle name="Currency 123 5 2 4 3 2" xfId="41937" xr:uid="{00000000-0005-0000-0000-000044260000}"/>
    <cellStyle name="Currency 123 5 2 4 4" xfId="25031" xr:uid="{00000000-0005-0000-0000-000045260000}"/>
    <cellStyle name="Currency 123 5 2 4 4 2" xfId="47557" xr:uid="{00000000-0005-0000-0000-000046260000}"/>
    <cellStyle name="Currency 123 5 2 4 5" xfId="30697" xr:uid="{00000000-0005-0000-0000-000047260000}"/>
    <cellStyle name="Currency 123 5 2 5" xfId="10028" xr:uid="{00000000-0005-0000-0000-000048260000}"/>
    <cellStyle name="Currency 123 5 2 5 2" xfId="32569" xr:uid="{00000000-0005-0000-0000-000049260000}"/>
    <cellStyle name="Currency 123 5 2 6" xfId="15658" xr:uid="{00000000-0005-0000-0000-00004A260000}"/>
    <cellStyle name="Currency 123 5 2 6 2" xfId="38193" xr:uid="{00000000-0005-0000-0000-00004B260000}"/>
    <cellStyle name="Currency 123 5 2 7" xfId="21287" xr:uid="{00000000-0005-0000-0000-00004C260000}"/>
    <cellStyle name="Currency 123 5 2 7 2" xfId="43813" xr:uid="{00000000-0005-0000-0000-00004D260000}"/>
    <cellStyle name="Currency 123 5 2 8" xfId="26953" xr:uid="{00000000-0005-0000-0000-00004E260000}"/>
    <cellStyle name="Currency 123 5 2 9" xfId="49444" xr:uid="{00000000-0005-0000-0000-00004F260000}"/>
    <cellStyle name="Currency 123 5 3" xfId="4880" xr:uid="{00000000-0005-0000-0000-000050260000}"/>
    <cellStyle name="Currency 123 5 3 2" xfId="6752" xr:uid="{00000000-0005-0000-0000-000051260000}"/>
    <cellStyle name="Currency 123 5 3 2 2" xfId="12368" xr:uid="{00000000-0005-0000-0000-000052260000}"/>
    <cellStyle name="Currency 123 5 3 2 2 2" xfId="34909" xr:uid="{00000000-0005-0000-0000-000053260000}"/>
    <cellStyle name="Currency 123 5 3 2 3" xfId="17998" xr:uid="{00000000-0005-0000-0000-000054260000}"/>
    <cellStyle name="Currency 123 5 3 2 3 2" xfId="40533" xr:uid="{00000000-0005-0000-0000-000055260000}"/>
    <cellStyle name="Currency 123 5 3 2 4" xfId="23627" xr:uid="{00000000-0005-0000-0000-000056260000}"/>
    <cellStyle name="Currency 123 5 3 2 4 2" xfId="46153" xr:uid="{00000000-0005-0000-0000-000057260000}"/>
    <cellStyle name="Currency 123 5 3 2 5" xfId="29293" xr:uid="{00000000-0005-0000-0000-000058260000}"/>
    <cellStyle name="Currency 123 5 3 3" xfId="8624" xr:uid="{00000000-0005-0000-0000-000059260000}"/>
    <cellStyle name="Currency 123 5 3 3 2" xfId="14240" xr:uid="{00000000-0005-0000-0000-00005A260000}"/>
    <cellStyle name="Currency 123 5 3 3 2 2" xfId="36781" xr:uid="{00000000-0005-0000-0000-00005B260000}"/>
    <cellStyle name="Currency 123 5 3 3 3" xfId="19870" xr:uid="{00000000-0005-0000-0000-00005C260000}"/>
    <cellStyle name="Currency 123 5 3 3 3 2" xfId="42405" xr:uid="{00000000-0005-0000-0000-00005D260000}"/>
    <cellStyle name="Currency 123 5 3 3 4" xfId="25499" xr:uid="{00000000-0005-0000-0000-00005E260000}"/>
    <cellStyle name="Currency 123 5 3 3 4 2" xfId="48025" xr:uid="{00000000-0005-0000-0000-00005F260000}"/>
    <cellStyle name="Currency 123 5 3 3 5" xfId="31165" xr:uid="{00000000-0005-0000-0000-000060260000}"/>
    <cellStyle name="Currency 123 5 3 4" xfId="10496" xr:uid="{00000000-0005-0000-0000-000061260000}"/>
    <cellStyle name="Currency 123 5 3 4 2" xfId="33037" xr:uid="{00000000-0005-0000-0000-000062260000}"/>
    <cellStyle name="Currency 123 5 3 5" xfId="16126" xr:uid="{00000000-0005-0000-0000-000063260000}"/>
    <cellStyle name="Currency 123 5 3 5 2" xfId="38661" xr:uid="{00000000-0005-0000-0000-000064260000}"/>
    <cellStyle name="Currency 123 5 3 6" xfId="21755" xr:uid="{00000000-0005-0000-0000-000065260000}"/>
    <cellStyle name="Currency 123 5 3 6 2" xfId="44281" xr:uid="{00000000-0005-0000-0000-000066260000}"/>
    <cellStyle name="Currency 123 5 3 7" xfId="27421" xr:uid="{00000000-0005-0000-0000-000067260000}"/>
    <cellStyle name="Currency 123 5 3 8" xfId="50849" xr:uid="{00000000-0005-0000-0000-000068260000}"/>
    <cellStyle name="Currency 123 5 4" xfId="5816" xr:uid="{00000000-0005-0000-0000-000069260000}"/>
    <cellStyle name="Currency 123 5 4 2" xfId="11432" xr:uid="{00000000-0005-0000-0000-00006A260000}"/>
    <cellStyle name="Currency 123 5 4 2 2" xfId="33973" xr:uid="{00000000-0005-0000-0000-00006B260000}"/>
    <cellStyle name="Currency 123 5 4 3" xfId="17062" xr:uid="{00000000-0005-0000-0000-00006C260000}"/>
    <cellStyle name="Currency 123 5 4 3 2" xfId="39597" xr:uid="{00000000-0005-0000-0000-00006D260000}"/>
    <cellStyle name="Currency 123 5 4 4" xfId="22691" xr:uid="{00000000-0005-0000-0000-00006E260000}"/>
    <cellStyle name="Currency 123 5 4 4 2" xfId="45217" xr:uid="{00000000-0005-0000-0000-00006F260000}"/>
    <cellStyle name="Currency 123 5 4 5" xfId="28357" xr:uid="{00000000-0005-0000-0000-000070260000}"/>
    <cellStyle name="Currency 123 5 5" xfId="7688" xr:uid="{00000000-0005-0000-0000-000071260000}"/>
    <cellStyle name="Currency 123 5 5 2" xfId="13304" xr:uid="{00000000-0005-0000-0000-000072260000}"/>
    <cellStyle name="Currency 123 5 5 2 2" xfId="35845" xr:uid="{00000000-0005-0000-0000-000073260000}"/>
    <cellStyle name="Currency 123 5 5 3" xfId="18934" xr:uid="{00000000-0005-0000-0000-000074260000}"/>
    <cellStyle name="Currency 123 5 5 3 2" xfId="41469" xr:uid="{00000000-0005-0000-0000-000075260000}"/>
    <cellStyle name="Currency 123 5 5 4" xfId="24563" xr:uid="{00000000-0005-0000-0000-000076260000}"/>
    <cellStyle name="Currency 123 5 5 4 2" xfId="47089" xr:uid="{00000000-0005-0000-0000-000077260000}"/>
    <cellStyle name="Currency 123 5 5 5" xfId="30229" xr:uid="{00000000-0005-0000-0000-000078260000}"/>
    <cellStyle name="Currency 123 5 6" xfId="9560" xr:uid="{00000000-0005-0000-0000-000079260000}"/>
    <cellStyle name="Currency 123 5 6 2" xfId="32101" xr:uid="{00000000-0005-0000-0000-00007A260000}"/>
    <cellStyle name="Currency 123 5 7" xfId="15190" xr:uid="{00000000-0005-0000-0000-00007B260000}"/>
    <cellStyle name="Currency 123 5 7 2" xfId="37725" xr:uid="{00000000-0005-0000-0000-00007C260000}"/>
    <cellStyle name="Currency 123 5 8" xfId="20819" xr:uid="{00000000-0005-0000-0000-00007D260000}"/>
    <cellStyle name="Currency 123 5 8 2" xfId="43345" xr:uid="{00000000-0005-0000-0000-00007E260000}"/>
    <cellStyle name="Currency 123 5 9" xfId="26485" xr:uid="{00000000-0005-0000-0000-00007F260000}"/>
    <cellStyle name="Currency 123 6" xfId="4178" xr:uid="{00000000-0005-0000-0000-000080260000}"/>
    <cellStyle name="Currency 123 6 10" xfId="50147" xr:uid="{00000000-0005-0000-0000-000081260000}"/>
    <cellStyle name="Currency 123 6 2" xfId="5114" xr:uid="{00000000-0005-0000-0000-000082260000}"/>
    <cellStyle name="Currency 123 6 2 2" xfId="6986" xr:uid="{00000000-0005-0000-0000-000083260000}"/>
    <cellStyle name="Currency 123 6 2 2 2" xfId="12602" xr:uid="{00000000-0005-0000-0000-000084260000}"/>
    <cellStyle name="Currency 123 6 2 2 2 2" xfId="35143" xr:uid="{00000000-0005-0000-0000-000085260000}"/>
    <cellStyle name="Currency 123 6 2 2 3" xfId="18232" xr:uid="{00000000-0005-0000-0000-000086260000}"/>
    <cellStyle name="Currency 123 6 2 2 3 2" xfId="40767" xr:uid="{00000000-0005-0000-0000-000087260000}"/>
    <cellStyle name="Currency 123 6 2 2 4" xfId="23861" xr:uid="{00000000-0005-0000-0000-000088260000}"/>
    <cellStyle name="Currency 123 6 2 2 4 2" xfId="46387" xr:uid="{00000000-0005-0000-0000-000089260000}"/>
    <cellStyle name="Currency 123 6 2 2 5" xfId="29527" xr:uid="{00000000-0005-0000-0000-00008A260000}"/>
    <cellStyle name="Currency 123 6 2 3" xfId="8858" xr:uid="{00000000-0005-0000-0000-00008B260000}"/>
    <cellStyle name="Currency 123 6 2 3 2" xfId="14474" xr:uid="{00000000-0005-0000-0000-00008C260000}"/>
    <cellStyle name="Currency 123 6 2 3 2 2" xfId="37015" xr:uid="{00000000-0005-0000-0000-00008D260000}"/>
    <cellStyle name="Currency 123 6 2 3 3" xfId="20104" xr:uid="{00000000-0005-0000-0000-00008E260000}"/>
    <cellStyle name="Currency 123 6 2 3 3 2" xfId="42639" xr:uid="{00000000-0005-0000-0000-00008F260000}"/>
    <cellStyle name="Currency 123 6 2 3 4" xfId="25733" xr:uid="{00000000-0005-0000-0000-000090260000}"/>
    <cellStyle name="Currency 123 6 2 3 4 2" xfId="48259" xr:uid="{00000000-0005-0000-0000-000091260000}"/>
    <cellStyle name="Currency 123 6 2 3 5" xfId="31399" xr:uid="{00000000-0005-0000-0000-000092260000}"/>
    <cellStyle name="Currency 123 6 2 4" xfId="10730" xr:uid="{00000000-0005-0000-0000-000093260000}"/>
    <cellStyle name="Currency 123 6 2 4 2" xfId="33271" xr:uid="{00000000-0005-0000-0000-000094260000}"/>
    <cellStyle name="Currency 123 6 2 5" xfId="16360" xr:uid="{00000000-0005-0000-0000-000095260000}"/>
    <cellStyle name="Currency 123 6 2 5 2" xfId="38895" xr:uid="{00000000-0005-0000-0000-000096260000}"/>
    <cellStyle name="Currency 123 6 2 6" xfId="21989" xr:uid="{00000000-0005-0000-0000-000097260000}"/>
    <cellStyle name="Currency 123 6 2 6 2" xfId="44515" xr:uid="{00000000-0005-0000-0000-000098260000}"/>
    <cellStyle name="Currency 123 6 2 7" xfId="27655" xr:uid="{00000000-0005-0000-0000-000099260000}"/>
    <cellStyle name="Currency 123 6 2 8" xfId="51083" xr:uid="{00000000-0005-0000-0000-00009A260000}"/>
    <cellStyle name="Currency 123 6 3" xfId="6050" xr:uid="{00000000-0005-0000-0000-00009B260000}"/>
    <cellStyle name="Currency 123 6 3 2" xfId="11666" xr:uid="{00000000-0005-0000-0000-00009C260000}"/>
    <cellStyle name="Currency 123 6 3 2 2" xfId="34207" xr:uid="{00000000-0005-0000-0000-00009D260000}"/>
    <cellStyle name="Currency 123 6 3 3" xfId="17296" xr:uid="{00000000-0005-0000-0000-00009E260000}"/>
    <cellStyle name="Currency 123 6 3 3 2" xfId="39831" xr:uid="{00000000-0005-0000-0000-00009F260000}"/>
    <cellStyle name="Currency 123 6 3 4" xfId="22925" xr:uid="{00000000-0005-0000-0000-0000A0260000}"/>
    <cellStyle name="Currency 123 6 3 4 2" xfId="45451" xr:uid="{00000000-0005-0000-0000-0000A1260000}"/>
    <cellStyle name="Currency 123 6 3 5" xfId="28591" xr:uid="{00000000-0005-0000-0000-0000A2260000}"/>
    <cellStyle name="Currency 123 6 4" xfId="7922" xr:uid="{00000000-0005-0000-0000-0000A3260000}"/>
    <cellStyle name="Currency 123 6 4 2" xfId="13538" xr:uid="{00000000-0005-0000-0000-0000A4260000}"/>
    <cellStyle name="Currency 123 6 4 2 2" xfId="36079" xr:uid="{00000000-0005-0000-0000-0000A5260000}"/>
    <cellStyle name="Currency 123 6 4 3" xfId="19168" xr:uid="{00000000-0005-0000-0000-0000A6260000}"/>
    <cellStyle name="Currency 123 6 4 3 2" xfId="41703" xr:uid="{00000000-0005-0000-0000-0000A7260000}"/>
    <cellStyle name="Currency 123 6 4 4" xfId="24797" xr:uid="{00000000-0005-0000-0000-0000A8260000}"/>
    <cellStyle name="Currency 123 6 4 4 2" xfId="47323" xr:uid="{00000000-0005-0000-0000-0000A9260000}"/>
    <cellStyle name="Currency 123 6 4 5" xfId="30463" xr:uid="{00000000-0005-0000-0000-0000AA260000}"/>
    <cellStyle name="Currency 123 6 5" xfId="9794" xr:uid="{00000000-0005-0000-0000-0000AB260000}"/>
    <cellStyle name="Currency 123 6 5 2" xfId="32335" xr:uid="{00000000-0005-0000-0000-0000AC260000}"/>
    <cellStyle name="Currency 123 6 6" xfId="15424" xr:uid="{00000000-0005-0000-0000-0000AD260000}"/>
    <cellStyle name="Currency 123 6 6 2" xfId="37959" xr:uid="{00000000-0005-0000-0000-0000AE260000}"/>
    <cellStyle name="Currency 123 6 7" xfId="21053" xr:uid="{00000000-0005-0000-0000-0000AF260000}"/>
    <cellStyle name="Currency 123 6 7 2" xfId="43579" xr:uid="{00000000-0005-0000-0000-0000B0260000}"/>
    <cellStyle name="Currency 123 6 8" xfId="26719" xr:uid="{00000000-0005-0000-0000-0000B1260000}"/>
    <cellStyle name="Currency 123 6 9" xfId="49210" xr:uid="{00000000-0005-0000-0000-0000B2260000}"/>
    <cellStyle name="Currency 123 7" xfId="4646" xr:uid="{00000000-0005-0000-0000-0000B3260000}"/>
    <cellStyle name="Currency 123 7 2" xfId="6518" xr:uid="{00000000-0005-0000-0000-0000B4260000}"/>
    <cellStyle name="Currency 123 7 2 2" xfId="12134" xr:uid="{00000000-0005-0000-0000-0000B5260000}"/>
    <cellStyle name="Currency 123 7 2 2 2" xfId="34675" xr:uid="{00000000-0005-0000-0000-0000B6260000}"/>
    <cellStyle name="Currency 123 7 2 3" xfId="17764" xr:uid="{00000000-0005-0000-0000-0000B7260000}"/>
    <cellStyle name="Currency 123 7 2 3 2" xfId="40299" xr:uid="{00000000-0005-0000-0000-0000B8260000}"/>
    <cellStyle name="Currency 123 7 2 4" xfId="23393" xr:uid="{00000000-0005-0000-0000-0000B9260000}"/>
    <cellStyle name="Currency 123 7 2 4 2" xfId="45919" xr:uid="{00000000-0005-0000-0000-0000BA260000}"/>
    <cellStyle name="Currency 123 7 2 5" xfId="29059" xr:uid="{00000000-0005-0000-0000-0000BB260000}"/>
    <cellStyle name="Currency 123 7 3" xfId="8390" xr:uid="{00000000-0005-0000-0000-0000BC260000}"/>
    <cellStyle name="Currency 123 7 3 2" xfId="14006" xr:uid="{00000000-0005-0000-0000-0000BD260000}"/>
    <cellStyle name="Currency 123 7 3 2 2" xfId="36547" xr:uid="{00000000-0005-0000-0000-0000BE260000}"/>
    <cellStyle name="Currency 123 7 3 3" xfId="19636" xr:uid="{00000000-0005-0000-0000-0000BF260000}"/>
    <cellStyle name="Currency 123 7 3 3 2" xfId="42171" xr:uid="{00000000-0005-0000-0000-0000C0260000}"/>
    <cellStyle name="Currency 123 7 3 4" xfId="25265" xr:uid="{00000000-0005-0000-0000-0000C1260000}"/>
    <cellStyle name="Currency 123 7 3 4 2" xfId="47791" xr:uid="{00000000-0005-0000-0000-0000C2260000}"/>
    <cellStyle name="Currency 123 7 3 5" xfId="30931" xr:uid="{00000000-0005-0000-0000-0000C3260000}"/>
    <cellStyle name="Currency 123 7 4" xfId="10262" xr:uid="{00000000-0005-0000-0000-0000C4260000}"/>
    <cellStyle name="Currency 123 7 4 2" xfId="32803" xr:uid="{00000000-0005-0000-0000-0000C5260000}"/>
    <cellStyle name="Currency 123 7 5" xfId="15892" xr:uid="{00000000-0005-0000-0000-0000C6260000}"/>
    <cellStyle name="Currency 123 7 5 2" xfId="38427" xr:uid="{00000000-0005-0000-0000-0000C7260000}"/>
    <cellStyle name="Currency 123 7 6" xfId="21521" xr:uid="{00000000-0005-0000-0000-0000C8260000}"/>
    <cellStyle name="Currency 123 7 6 2" xfId="44047" xr:uid="{00000000-0005-0000-0000-0000C9260000}"/>
    <cellStyle name="Currency 123 7 7" xfId="27187" xr:uid="{00000000-0005-0000-0000-0000CA260000}"/>
    <cellStyle name="Currency 123 7 8" xfId="50615" xr:uid="{00000000-0005-0000-0000-0000CB260000}"/>
    <cellStyle name="Currency 123 8" xfId="5582" xr:uid="{00000000-0005-0000-0000-0000CC260000}"/>
    <cellStyle name="Currency 123 8 2" xfId="11198" xr:uid="{00000000-0005-0000-0000-0000CD260000}"/>
    <cellStyle name="Currency 123 8 2 2" xfId="33739" xr:uid="{00000000-0005-0000-0000-0000CE260000}"/>
    <cellStyle name="Currency 123 8 3" xfId="16828" xr:uid="{00000000-0005-0000-0000-0000CF260000}"/>
    <cellStyle name="Currency 123 8 3 2" xfId="39363" xr:uid="{00000000-0005-0000-0000-0000D0260000}"/>
    <cellStyle name="Currency 123 8 4" xfId="22457" xr:uid="{00000000-0005-0000-0000-0000D1260000}"/>
    <cellStyle name="Currency 123 8 4 2" xfId="44983" xr:uid="{00000000-0005-0000-0000-0000D2260000}"/>
    <cellStyle name="Currency 123 8 5" xfId="28123" xr:uid="{00000000-0005-0000-0000-0000D3260000}"/>
    <cellStyle name="Currency 123 9" xfId="7454" xr:uid="{00000000-0005-0000-0000-0000D4260000}"/>
    <cellStyle name="Currency 123 9 2" xfId="13070" xr:uid="{00000000-0005-0000-0000-0000D5260000}"/>
    <cellStyle name="Currency 123 9 2 2" xfId="35611" xr:uid="{00000000-0005-0000-0000-0000D6260000}"/>
    <cellStyle name="Currency 123 9 3" xfId="18700" xr:uid="{00000000-0005-0000-0000-0000D7260000}"/>
    <cellStyle name="Currency 123 9 3 2" xfId="41235" xr:uid="{00000000-0005-0000-0000-0000D8260000}"/>
    <cellStyle name="Currency 123 9 4" xfId="24329" xr:uid="{00000000-0005-0000-0000-0000D9260000}"/>
    <cellStyle name="Currency 123 9 4 2" xfId="46855" xr:uid="{00000000-0005-0000-0000-0000DA260000}"/>
    <cellStyle name="Currency 123 9 5" xfId="29995" xr:uid="{00000000-0005-0000-0000-0000DB260000}"/>
    <cellStyle name="Currency 124" xfId="3701" xr:uid="{00000000-0005-0000-0000-0000DC260000}"/>
    <cellStyle name="Currency 124 10" xfId="9319" xr:uid="{00000000-0005-0000-0000-0000DD260000}"/>
    <cellStyle name="Currency 124 10 2" xfId="31860" xr:uid="{00000000-0005-0000-0000-0000DE260000}"/>
    <cellStyle name="Currency 124 11" xfId="14949" xr:uid="{00000000-0005-0000-0000-0000DF260000}"/>
    <cellStyle name="Currency 124 11 2" xfId="37484" xr:uid="{00000000-0005-0000-0000-0000E0260000}"/>
    <cellStyle name="Currency 124 12" xfId="20578" xr:uid="{00000000-0005-0000-0000-0000E1260000}"/>
    <cellStyle name="Currency 124 12 2" xfId="43104" xr:uid="{00000000-0005-0000-0000-0000E2260000}"/>
    <cellStyle name="Currency 124 13" xfId="26244" xr:uid="{00000000-0005-0000-0000-0000E3260000}"/>
    <cellStyle name="Currency 124 14" xfId="48735" xr:uid="{00000000-0005-0000-0000-0000E4260000}"/>
    <cellStyle name="Currency 124 15" xfId="49672" xr:uid="{00000000-0005-0000-0000-0000E5260000}"/>
    <cellStyle name="Currency 124 2" xfId="3740" xr:uid="{00000000-0005-0000-0000-0000E6260000}"/>
    <cellStyle name="Currency 124 2 10" xfId="14988" xr:uid="{00000000-0005-0000-0000-0000E7260000}"/>
    <cellStyle name="Currency 124 2 10 2" xfId="37523" xr:uid="{00000000-0005-0000-0000-0000E8260000}"/>
    <cellStyle name="Currency 124 2 11" xfId="20617" xr:uid="{00000000-0005-0000-0000-0000E9260000}"/>
    <cellStyle name="Currency 124 2 11 2" xfId="43143" xr:uid="{00000000-0005-0000-0000-0000EA260000}"/>
    <cellStyle name="Currency 124 2 12" xfId="26283" xr:uid="{00000000-0005-0000-0000-0000EB260000}"/>
    <cellStyle name="Currency 124 2 13" xfId="48774" xr:uid="{00000000-0005-0000-0000-0000EC260000}"/>
    <cellStyle name="Currency 124 2 14" xfId="49711" xr:uid="{00000000-0005-0000-0000-0000ED260000}"/>
    <cellStyle name="Currency 124 2 2" xfId="3898" xr:uid="{00000000-0005-0000-0000-0000EE260000}"/>
    <cellStyle name="Currency 124 2 2 10" xfId="26439" xr:uid="{00000000-0005-0000-0000-0000EF260000}"/>
    <cellStyle name="Currency 124 2 2 11" xfId="48930" xr:uid="{00000000-0005-0000-0000-0000F0260000}"/>
    <cellStyle name="Currency 124 2 2 12" xfId="49867" xr:uid="{00000000-0005-0000-0000-0000F1260000}"/>
    <cellStyle name="Currency 124 2 2 2" xfId="4132" xr:uid="{00000000-0005-0000-0000-0000F2260000}"/>
    <cellStyle name="Currency 124 2 2 2 10" xfId="49164" xr:uid="{00000000-0005-0000-0000-0000F3260000}"/>
    <cellStyle name="Currency 124 2 2 2 11" xfId="50101" xr:uid="{00000000-0005-0000-0000-0000F4260000}"/>
    <cellStyle name="Currency 124 2 2 2 2" xfId="4600" xr:uid="{00000000-0005-0000-0000-0000F5260000}"/>
    <cellStyle name="Currency 124 2 2 2 2 10" xfId="50569" xr:uid="{00000000-0005-0000-0000-0000F6260000}"/>
    <cellStyle name="Currency 124 2 2 2 2 2" xfId="5536" xr:uid="{00000000-0005-0000-0000-0000F7260000}"/>
    <cellStyle name="Currency 124 2 2 2 2 2 2" xfId="7408" xr:uid="{00000000-0005-0000-0000-0000F8260000}"/>
    <cellStyle name="Currency 124 2 2 2 2 2 2 2" xfId="13024" xr:uid="{00000000-0005-0000-0000-0000F9260000}"/>
    <cellStyle name="Currency 124 2 2 2 2 2 2 2 2" xfId="35565" xr:uid="{00000000-0005-0000-0000-0000FA260000}"/>
    <cellStyle name="Currency 124 2 2 2 2 2 2 3" xfId="18654" xr:uid="{00000000-0005-0000-0000-0000FB260000}"/>
    <cellStyle name="Currency 124 2 2 2 2 2 2 3 2" xfId="41189" xr:uid="{00000000-0005-0000-0000-0000FC260000}"/>
    <cellStyle name="Currency 124 2 2 2 2 2 2 4" xfId="24283" xr:uid="{00000000-0005-0000-0000-0000FD260000}"/>
    <cellStyle name="Currency 124 2 2 2 2 2 2 4 2" xfId="46809" xr:uid="{00000000-0005-0000-0000-0000FE260000}"/>
    <cellStyle name="Currency 124 2 2 2 2 2 2 5" xfId="29949" xr:uid="{00000000-0005-0000-0000-0000FF260000}"/>
    <cellStyle name="Currency 124 2 2 2 2 2 3" xfId="9280" xr:uid="{00000000-0005-0000-0000-000000270000}"/>
    <cellStyle name="Currency 124 2 2 2 2 2 3 2" xfId="14896" xr:uid="{00000000-0005-0000-0000-000001270000}"/>
    <cellStyle name="Currency 124 2 2 2 2 2 3 2 2" xfId="37437" xr:uid="{00000000-0005-0000-0000-000002270000}"/>
    <cellStyle name="Currency 124 2 2 2 2 2 3 3" xfId="20526" xr:uid="{00000000-0005-0000-0000-000003270000}"/>
    <cellStyle name="Currency 124 2 2 2 2 2 3 3 2" xfId="43061" xr:uid="{00000000-0005-0000-0000-000004270000}"/>
    <cellStyle name="Currency 124 2 2 2 2 2 3 4" xfId="26155" xr:uid="{00000000-0005-0000-0000-000005270000}"/>
    <cellStyle name="Currency 124 2 2 2 2 2 3 4 2" xfId="48681" xr:uid="{00000000-0005-0000-0000-000006270000}"/>
    <cellStyle name="Currency 124 2 2 2 2 2 3 5" xfId="31821" xr:uid="{00000000-0005-0000-0000-000007270000}"/>
    <cellStyle name="Currency 124 2 2 2 2 2 4" xfId="11152" xr:uid="{00000000-0005-0000-0000-000008270000}"/>
    <cellStyle name="Currency 124 2 2 2 2 2 4 2" xfId="33693" xr:uid="{00000000-0005-0000-0000-000009270000}"/>
    <cellStyle name="Currency 124 2 2 2 2 2 5" xfId="16782" xr:uid="{00000000-0005-0000-0000-00000A270000}"/>
    <cellStyle name="Currency 124 2 2 2 2 2 5 2" xfId="39317" xr:uid="{00000000-0005-0000-0000-00000B270000}"/>
    <cellStyle name="Currency 124 2 2 2 2 2 6" xfId="22411" xr:uid="{00000000-0005-0000-0000-00000C270000}"/>
    <cellStyle name="Currency 124 2 2 2 2 2 6 2" xfId="44937" xr:uid="{00000000-0005-0000-0000-00000D270000}"/>
    <cellStyle name="Currency 124 2 2 2 2 2 7" xfId="28077" xr:uid="{00000000-0005-0000-0000-00000E270000}"/>
    <cellStyle name="Currency 124 2 2 2 2 2 8" xfId="51505" xr:uid="{00000000-0005-0000-0000-00000F270000}"/>
    <cellStyle name="Currency 124 2 2 2 2 3" xfId="6472" xr:uid="{00000000-0005-0000-0000-000010270000}"/>
    <cellStyle name="Currency 124 2 2 2 2 3 2" xfId="12088" xr:uid="{00000000-0005-0000-0000-000011270000}"/>
    <cellStyle name="Currency 124 2 2 2 2 3 2 2" xfId="34629" xr:uid="{00000000-0005-0000-0000-000012270000}"/>
    <cellStyle name="Currency 124 2 2 2 2 3 3" xfId="17718" xr:uid="{00000000-0005-0000-0000-000013270000}"/>
    <cellStyle name="Currency 124 2 2 2 2 3 3 2" xfId="40253" xr:uid="{00000000-0005-0000-0000-000014270000}"/>
    <cellStyle name="Currency 124 2 2 2 2 3 4" xfId="23347" xr:uid="{00000000-0005-0000-0000-000015270000}"/>
    <cellStyle name="Currency 124 2 2 2 2 3 4 2" xfId="45873" xr:uid="{00000000-0005-0000-0000-000016270000}"/>
    <cellStyle name="Currency 124 2 2 2 2 3 5" xfId="29013" xr:uid="{00000000-0005-0000-0000-000017270000}"/>
    <cellStyle name="Currency 124 2 2 2 2 4" xfId="8344" xr:uid="{00000000-0005-0000-0000-000018270000}"/>
    <cellStyle name="Currency 124 2 2 2 2 4 2" xfId="13960" xr:uid="{00000000-0005-0000-0000-000019270000}"/>
    <cellStyle name="Currency 124 2 2 2 2 4 2 2" xfId="36501" xr:uid="{00000000-0005-0000-0000-00001A270000}"/>
    <cellStyle name="Currency 124 2 2 2 2 4 3" xfId="19590" xr:uid="{00000000-0005-0000-0000-00001B270000}"/>
    <cellStyle name="Currency 124 2 2 2 2 4 3 2" xfId="42125" xr:uid="{00000000-0005-0000-0000-00001C270000}"/>
    <cellStyle name="Currency 124 2 2 2 2 4 4" xfId="25219" xr:uid="{00000000-0005-0000-0000-00001D270000}"/>
    <cellStyle name="Currency 124 2 2 2 2 4 4 2" xfId="47745" xr:uid="{00000000-0005-0000-0000-00001E270000}"/>
    <cellStyle name="Currency 124 2 2 2 2 4 5" xfId="30885" xr:uid="{00000000-0005-0000-0000-00001F270000}"/>
    <cellStyle name="Currency 124 2 2 2 2 5" xfId="10216" xr:uid="{00000000-0005-0000-0000-000020270000}"/>
    <cellStyle name="Currency 124 2 2 2 2 5 2" xfId="32757" xr:uid="{00000000-0005-0000-0000-000021270000}"/>
    <cellStyle name="Currency 124 2 2 2 2 6" xfId="15846" xr:uid="{00000000-0005-0000-0000-000022270000}"/>
    <cellStyle name="Currency 124 2 2 2 2 6 2" xfId="38381" xr:uid="{00000000-0005-0000-0000-000023270000}"/>
    <cellStyle name="Currency 124 2 2 2 2 7" xfId="21475" xr:uid="{00000000-0005-0000-0000-000024270000}"/>
    <cellStyle name="Currency 124 2 2 2 2 7 2" xfId="44001" xr:uid="{00000000-0005-0000-0000-000025270000}"/>
    <cellStyle name="Currency 124 2 2 2 2 8" xfId="27141" xr:uid="{00000000-0005-0000-0000-000026270000}"/>
    <cellStyle name="Currency 124 2 2 2 2 9" xfId="49632" xr:uid="{00000000-0005-0000-0000-000027270000}"/>
    <cellStyle name="Currency 124 2 2 2 3" xfId="5068" xr:uid="{00000000-0005-0000-0000-000028270000}"/>
    <cellStyle name="Currency 124 2 2 2 3 2" xfId="6940" xr:uid="{00000000-0005-0000-0000-000029270000}"/>
    <cellStyle name="Currency 124 2 2 2 3 2 2" xfId="12556" xr:uid="{00000000-0005-0000-0000-00002A270000}"/>
    <cellStyle name="Currency 124 2 2 2 3 2 2 2" xfId="35097" xr:uid="{00000000-0005-0000-0000-00002B270000}"/>
    <cellStyle name="Currency 124 2 2 2 3 2 3" xfId="18186" xr:uid="{00000000-0005-0000-0000-00002C270000}"/>
    <cellStyle name="Currency 124 2 2 2 3 2 3 2" xfId="40721" xr:uid="{00000000-0005-0000-0000-00002D270000}"/>
    <cellStyle name="Currency 124 2 2 2 3 2 4" xfId="23815" xr:uid="{00000000-0005-0000-0000-00002E270000}"/>
    <cellStyle name="Currency 124 2 2 2 3 2 4 2" xfId="46341" xr:uid="{00000000-0005-0000-0000-00002F270000}"/>
    <cellStyle name="Currency 124 2 2 2 3 2 5" xfId="29481" xr:uid="{00000000-0005-0000-0000-000030270000}"/>
    <cellStyle name="Currency 124 2 2 2 3 3" xfId="8812" xr:uid="{00000000-0005-0000-0000-000031270000}"/>
    <cellStyle name="Currency 124 2 2 2 3 3 2" xfId="14428" xr:uid="{00000000-0005-0000-0000-000032270000}"/>
    <cellStyle name="Currency 124 2 2 2 3 3 2 2" xfId="36969" xr:uid="{00000000-0005-0000-0000-000033270000}"/>
    <cellStyle name="Currency 124 2 2 2 3 3 3" xfId="20058" xr:uid="{00000000-0005-0000-0000-000034270000}"/>
    <cellStyle name="Currency 124 2 2 2 3 3 3 2" xfId="42593" xr:uid="{00000000-0005-0000-0000-000035270000}"/>
    <cellStyle name="Currency 124 2 2 2 3 3 4" xfId="25687" xr:uid="{00000000-0005-0000-0000-000036270000}"/>
    <cellStyle name="Currency 124 2 2 2 3 3 4 2" xfId="48213" xr:uid="{00000000-0005-0000-0000-000037270000}"/>
    <cellStyle name="Currency 124 2 2 2 3 3 5" xfId="31353" xr:uid="{00000000-0005-0000-0000-000038270000}"/>
    <cellStyle name="Currency 124 2 2 2 3 4" xfId="10684" xr:uid="{00000000-0005-0000-0000-000039270000}"/>
    <cellStyle name="Currency 124 2 2 2 3 4 2" xfId="33225" xr:uid="{00000000-0005-0000-0000-00003A270000}"/>
    <cellStyle name="Currency 124 2 2 2 3 5" xfId="16314" xr:uid="{00000000-0005-0000-0000-00003B270000}"/>
    <cellStyle name="Currency 124 2 2 2 3 5 2" xfId="38849" xr:uid="{00000000-0005-0000-0000-00003C270000}"/>
    <cellStyle name="Currency 124 2 2 2 3 6" xfId="21943" xr:uid="{00000000-0005-0000-0000-00003D270000}"/>
    <cellStyle name="Currency 124 2 2 2 3 6 2" xfId="44469" xr:uid="{00000000-0005-0000-0000-00003E270000}"/>
    <cellStyle name="Currency 124 2 2 2 3 7" xfId="27609" xr:uid="{00000000-0005-0000-0000-00003F270000}"/>
    <cellStyle name="Currency 124 2 2 2 3 8" xfId="51037" xr:uid="{00000000-0005-0000-0000-000040270000}"/>
    <cellStyle name="Currency 124 2 2 2 4" xfId="6004" xr:uid="{00000000-0005-0000-0000-000041270000}"/>
    <cellStyle name="Currency 124 2 2 2 4 2" xfId="11620" xr:uid="{00000000-0005-0000-0000-000042270000}"/>
    <cellStyle name="Currency 124 2 2 2 4 2 2" xfId="34161" xr:uid="{00000000-0005-0000-0000-000043270000}"/>
    <cellStyle name="Currency 124 2 2 2 4 3" xfId="17250" xr:uid="{00000000-0005-0000-0000-000044270000}"/>
    <cellStyle name="Currency 124 2 2 2 4 3 2" xfId="39785" xr:uid="{00000000-0005-0000-0000-000045270000}"/>
    <cellStyle name="Currency 124 2 2 2 4 4" xfId="22879" xr:uid="{00000000-0005-0000-0000-000046270000}"/>
    <cellStyle name="Currency 124 2 2 2 4 4 2" xfId="45405" xr:uid="{00000000-0005-0000-0000-000047270000}"/>
    <cellStyle name="Currency 124 2 2 2 4 5" xfId="28545" xr:uid="{00000000-0005-0000-0000-000048270000}"/>
    <cellStyle name="Currency 124 2 2 2 5" xfId="7876" xr:uid="{00000000-0005-0000-0000-000049270000}"/>
    <cellStyle name="Currency 124 2 2 2 5 2" xfId="13492" xr:uid="{00000000-0005-0000-0000-00004A270000}"/>
    <cellStyle name="Currency 124 2 2 2 5 2 2" xfId="36033" xr:uid="{00000000-0005-0000-0000-00004B270000}"/>
    <cellStyle name="Currency 124 2 2 2 5 3" xfId="19122" xr:uid="{00000000-0005-0000-0000-00004C270000}"/>
    <cellStyle name="Currency 124 2 2 2 5 3 2" xfId="41657" xr:uid="{00000000-0005-0000-0000-00004D270000}"/>
    <cellStyle name="Currency 124 2 2 2 5 4" xfId="24751" xr:uid="{00000000-0005-0000-0000-00004E270000}"/>
    <cellStyle name="Currency 124 2 2 2 5 4 2" xfId="47277" xr:uid="{00000000-0005-0000-0000-00004F270000}"/>
    <cellStyle name="Currency 124 2 2 2 5 5" xfId="30417" xr:uid="{00000000-0005-0000-0000-000050270000}"/>
    <cellStyle name="Currency 124 2 2 2 6" xfId="9748" xr:uid="{00000000-0005-0000-0000-000051270000}"/>
    <cellStyle name="Currency 124 2 2 2 6 2" xfId="32289" xr:uid="{00000000-0005-0000-0000-000052270000}"/>
    <cellStyle name="Currency 124 2 2 2 7" xfId="15378" xr:uid="{00000000-0005-0000-0000-000053270000}"/>
    <cellStyle name="Currency 124 2 2 2 7 2" xfId="37913" xr:uid="{00000000-0005-0000-0000-000054270000}"/>
    <cellStyle name="Currency 124 2 2 2 8" xfId="21007" xr:uid="{00000000-0005-0000-0000-000055270000}"/>
    <cellStyle name="Currency 124 2 2 2 8 2" xfId="43533" xr:uid="{00000000-0005-0000-0000-000056270000}"/>
    <cellStyle name="Currency 124 2 2 2 9" xfId="26673" xr:uid="{00000000-0005-0000-0000-000057270000}"/>
    <cellStyle name="Currency 124 2 2 3" xfId="4366" xr:uid="{00000000-0005-0000-0000-000058270000}"/>
    <cellStyle name="Currency 124 2 2 3 10" xfId="50335" xr:uid="{00000000-0005-0000-0000-000059270000}"/>
    <cellStyle name="Currency 124 2 2 3 2" xfId="5302" xr:uid="{00000000-0005-0000-0000-00005A270000}"/>
    <cellStyle name="Currency 124 2 2 3 2 2" xfId="7174" xr:uid="{00000000-0005-0000-0000-00005B270000}"/>
    <cellStyle name="Currency 124 2 2 3 2 2 2" xfId="12790" xr:uid="{00000000-0005-0000-0000-00005C270000}"/>
    <cellStyle name="Currency 124 2 2 3 2 2 2 2" xfId="35331" xr:uid="{00000000-0005-0000-0000-00005D270000}"/>
    <cellStyle name="Currency 124 2 2 3 2 2 3" xfId="18420" xr:uid="{00000000-0005-0000-0000-00005E270000}"/>
    <cellStyle name="Currency 124 2 2 3 2 2 3 2" xfId="40955" xr:uid="{00000000-0005-0000-0000-00005F270000}"/>
    <cellStyle name="Currency 124 2 2 3 2 2 4" xfId="24049" xr:uid="{00000000-0005-0000-0000-000060270000}"/>
    <cellStyle name="Currency 124 2 2 3 2 2 4 2" xfId="46575" xr:uid="{00000000-0005-0000-0000-000061270000}"/>
    <cellStyle name="Currency 124 2 2 3 2 2 5" xfId="29715" xr:uid="{00000000-0005-0000-0000-000062270000}"/>
    <cellStyle name="Currency 124 2 2 3 2 3" xfId="9046" xr:uid="{00000000-0005-0000-0000-000063270000}"/>
    <cellStyle name="Currency 124 2 2 3 2 3 2" xfId="14662" xr:uid="{00000000-0005-0000-0000-000064270000}"/>
    <cellStyle name="Currency 124 2 2 3 2 3 2 2" xfId="37203" xr:uid="{00000000-0005-0000-0000-000065270000}"/>
    <cellStyle name="Currency 124 2 2 3 2 3 3" xfId="20292" xr:uid="{00000000-0005-0000-0000-000066270000}"/>
    <cellStyle name="Currency 124 2 2 3 2 3 3 2" xfId="42827" xr:uid="{00000000-0005-0000-0000-000067270000}"/>
    <cellStyle name="Currency 124 2 2 3 2 3 4" xfId="25921" xr:uid="{00000000-0005-0000-0000-000068270000}"/>
    <cellStyle name="Currency 124 2 2 3 2 3 4 2" xfId="48447" xr:uid="{00000000-0005-0000-0000-000069270000}"/>
    <cellStyle name="Currency 124 2 2 3 2 3 5" xfId="31587" xr:uid="{00000000-0005-0000-0000-00006A270000}"/>
    <cellStyle name="Currency 124 2 2 3 2 4" xfId="10918" xr:uid="{00000000-0005-0000-0000-00006B270000}"/>
    <cellStyle name="Currency 124 2 2 3 2 4 2" xfId="33459" xr:uid="{00000000-0005-0000-0000-00006C270000}"/>
    <cellStyle name="Currency 124 2 2 3 2 5" xfId="16548" xr:uid="{00000000-0005-0000-0000-00006D270000}"/>
    <cellStyle name="Currency 124 2 2 3 2 5 2" xfId="39083" xr:uid="{00000000-0005-0000-0000-00006E270000}"/>
    <cellStyle name="Currency 124 2 2 3 2 6" xfId="22177" xr:uid="{00000000-0005-0000-0000-00006F270000}"/>
    <cellStyle name="Currency 124 2 2 3 2 6 2" xfId="44703" xr:uid="{00000000-0005-0000-0000-000070270000}"/>
    <cellStyle name="Currency 124 2 2 3 2 7" xfId="27843" xr:uid="{00000000-0005-0000-0000-000071270000}"/>
    <cellStyle name="Currency 124 2 2 3 2 8" xfId="51271" xr:uid="{00000000-0005-0000-0000-000072270000}"/>
    <cellStyle name="Currency 124 2 2 3 3" xfId="6238" xr:uid="{00000000-0005-0000-0000-000073270000}"/>
    <cellStyle name="Currency 124 2 2 3 3 2" xfId="11854" xr:uid="{00000000-0005-0000-0000-000074270000}"/>
    <cellStyle name="Currency 124 2 2 3 3 2 2" xfId="34395" xr:uid="{00000000-0005-0000-0000-000075270000}"/>
    <cellStyle name="Currency 124 2 2 3 3 3" xfId="17484" xr:uid="{00000000-0005-0000-0000-000076270000}"/>
    <cellStyle name="Currency 124 2 2 3 3 3 2" xfId="40019" xr:uid="{00000000-0005-0000-0000-000077270000}"/>
    <cellStyle name="Currency 124 2 2 3 3 4" xfId="23113" xr:uid="{00000000-0005-0000-0000-000078270000}"/>
    <cellStyle name="Currency 124 2 2 3 3 4 2" xfId="45639" xr:uid="{00000000-0005-0000-0000-000079270000}"/>
    <cellStyle name="Currency 124 2 2 3 3 5" xfId="28779" xr:uid="{00000000-0005-0000-0000-00007A270000}"/>
    <cellStyle name="Currency 124 2 2 3 4" xfId="8110" xr:uid="{00000000-0005-0000-0000-00007B270000}"/>
    <cellStyle name="Currency 124 2 2 3 4 2" xfId="13726" xr:uid="{00000000-0005-0000-0000-00007C270000}"/>
    <cellStyle name="Currency 124 2 2 3 4 2 2" xfId="36267" xr:uid="{00000000-0005-0000-0000-00007D270000}"/>
    <cellStyle name="Currency 124 2 2 3 4 3" xfId="19356" xr:uid="{00000000-0005-0000-0000-00007E270000}"/>
    <cellStyle name="Currency 124 2 2 3 4 3 2" xfId="41891" xr:uid="{00000000-0005-0000-0000-00007F270000}"/>
    <cellStyle name="Currency 124 2 2 3 4 4" xfId="24985" xr:uid="{00000000-0005-0000-0000-000080270000}"/>
    <cellStyle name="Currency 124 2 2 3 4 4 2" xfId="47511" xr:uid="{00000000-0005-0000-0000-000081270000}"/>
    <cellStyle name="Currency 124 2 2 3 4 5" xfId="30651" xr:uid="{00000000-0005-0000-0000-000082270000}"/>
    <cellStyle name="Currency 124 2 2 3 5" xfId="9982" xr:uid="{00000000-0005-0000-0000-000083270000}"/>
    <cellStyle name="Currency 124 2 2 3 5 2" xfId="32523" xr:uid="{00000000-0005-0000-0000-000084270000}"/>
    <cellStyle name="Currency 124 2 2 3 6" xfId="15612" xr:uid="{00000000-0005-0000-0000-000085270000}"/>
    <cellStyle name="Currency 124 2 2 3 6 2" xfId="38147" xr:uid="{00000000-0005-0000-0000-000086270000}"/>
    <cellStyle name="Currency 124 2 2 3 7" xfId="21241" xr:uid="{00000000-0005-0000-0000-000087270000}"/>
    <cellStyle name="Currency 124 2 2 3 7 2" xfId="43767" xr:uid="{00000000-0005-0000-0000-000088270000}"/>
    <cellStyle name="Currency 124 2 2 3 8" xfId="26907" xr:uid="{00000000-0005-0000-0000-000089270000}"/>
    <cellStyle name="Currency 124 2 2 3 9" xfId="49398" xr:uid="{00000000-0005-0000-0000-00008A270000}"/>
    <cellStyle name="Currency 124 2 2 4" xfId="4834" xr:uid="{00000000-0005-0000-0000-00008B270000}"/>
    <cellStyle name="Currency 124 2 2 4 2" xfId="6706" xr:uid="{00000000-0005-0000-0000-00008C270000}"/>
    <cellStyle name="Currency 124 2 2 4 2 2" xfId="12322" xr:uid="{00000000-0005-0000-0000-00008D270000}"/>
    <cellStyle name="Currency 124 2 2 4 2 2 2" xfId="34863" xr:uid="{00000000-0005-0000-0000-00008E270000}"/>
    <cellStyle name="Currency 124 2 2 4 2 3" xfId="17952" xr:uid="{00000000-0005-0000-0000-00008F270000}"/>
    <cellStyle name="Currency 124 2 2 4 2 3 2" xfId="40487" xr:uid="{00000000-0005-0000-0000-000090270000}"/>
    <cellStyle name="Currency 124 2 2 4 2 4" xfId="23581" xr:uid="{00000000-0005-0000-0000-000091270000}"/>
    <cellStyle name="Currency 124 2 2 4 2 4 2" xfId="46107" xr:uid="{00000000-0005-0000-0000-000092270000}"/>
    <cellStyle name="Currency 124 2 2 4 2 5" xfId="29247" xr:uid="{00000000-0005-0000-0000-000093270000}"/>
    <cellStyle name="Currency 124 2 2 4 3" xfId="8578" xr:uid="{00000000-0005-0000-0000-000094270000}"/>
    <cellStyle name="Currency 124 2 2 4 3 2" xfId="14194" xr:uid="{00000000-0005-0000-0000-000095270000}"/>
    <cellStyle name="Currency 124 2 2 4 3 2 2" xfId="36735" xr:uid="{00000000-0005-0000-0000-000096270000}"/>
    <cellStyle name="Currency 124 2 2 4 3 3" xfId="19824" xr:uid="{00000000-0005-0000-0000-000097270000}"/>
    <cellStyle name="Currency 124 2 2 4 3 3 2" xfId="42359" xr:uid="{00000000-0005-0000-0000-000098270000}"/>
    <cellStyle name="Currency 124 2 2 4 3 4" xfId="25453" xr:uid="{00000000-0005-0000-0000-000099270000}"/>
    <cellStyle name="Currency 124 2 2 4 3 4 2" xfId="47979" xr:uid="{00000000-0005-0000-0000-00009A270000}"/>
    <cellStyle name="Currency 124 2 2 4 3 5" xfId="31119" xr:uid="{00000000-0005-0000-0000-00009B270000}"/>
    <cellStyle name="Currency 124 2 2 4 4" xfId="10450" xr:uid="{00000000-0005-0000-0000-00009C270000}"/>
    <cellStyle name="Currency 124 2 2 4 4 2" xfId="32991" xr:uid="{00000000-0005-0000-0000-00009D270000}"/>
    <cellStyle name="Currency 124 2 2 4 5" xfId="16080" xr:uid="{00000000-0005-0000-0000-00009E270000}"/>
    <cellStyle name="Currency 124 2 2 4 5 2" xfId="38615" xr:uid="{00000000-0005-0000-0000-00009F270000}"/>
    <cellStyle name="Currency 124 2 2 4 6" xfId="21709" xr:uid="{00000000-0005-0000-0000-0000A0270000}"/>
    <cellStyle name="Currency 124 2 2 4 6 2" xfId="44235" xr:uid="{00000000-0005-0000-0000-0000A1270000}"/>
    <cellStyle name="Currency 124 2 2 4 7" xfId="27375" xr:uid="{00000000-0005-0000-0000-0000A2270000}"/>
    <cellStyle name="Currency 124 2 2 4 8" xfId="50803" xr:uid="{00000000-0005-0000-0000-0000A3270000}"/>
    <cellStyle name="Currency 124 2 2 5" xfId="5770" xr:uid="{00000000-0005-0000-0000-0000A4270000}"/>
    <cellStyle name="Currency 124 2 2 5 2" xfId="11386" xr:uid="{00000000-0005-0000-0000-0000A5270000}"/>
    <cellStyle name="Currency 124 2 2 5 2 2" xfId="33927" xr:uid="{00000000-0005-0000-0000-0000A6270000}"/>
    <cellStyle name="Currency 124 2 2 5 3" xfId="17016" xr:uid="{00000000-0005-0000-0000-0000A7270000}"/>
    <cellStyle name="Currency 124 2 2 5 3 2" xfId="39551" xr:uid="{00000000-0005-0000-0000-0000A8270000}"/>
    <cellStyle name="Currency 124 2 2 5 4" xfId="22645" xr:uid="{00000000-0005-0000-0000-0000A9270000}"/>
    <cellStyle name="Currency 124 2 2 5 4 2" xfId="45171" xr:uid="{00000000-0005-0000-0000-0000AA270000}"/>
    <cellStyle name="Currency 124 2 2 5 5" xfId="28311" xr:uid="{00000000-0005-0000-0000-0000AB270000}"/>
    <cellStyle name="Currency 124 2 2 6" xfId="7642" xr:uid="{00000000-0005-0000-0000-0000AC270000}"/>
    <cellStyle name="Currency 124 2 2 6 2" xfId="13258" xr:uid="{00000000-0005-0000-0000-0000AD270000}"/>
    <cellStyle name="Currency 124 2 2 6 2 2" xfId="35799" xr:uid="{00000000-0005-0000-0000-0000AE270000}"/>
    <cellStyle name="Currency 124 2 2 6 3" xfId="18888" xr:uid="{00000000-0005-0000-0000-0000AF270000}"/>
    <cellStyle name="Currency 124 2 2 6 3 2" xfId="41423" xr:uid="{00000000-0005-0000-0000-0000B0270000}"/>
    <cellStyle name="Currency 124 2 2 6 4" xfId="24517" xr:uid="{00000000-0005-0000-0000-0000B1270000}"/>
    <cellStyle name="Currency 124 2 2 6 4 2" xfId="47043" xr:uid="{00000000-0005-0000-0000-0000B2270000}"/>
    <cellStyle name="Currency 124 2 2 6 5" xfId="30183" xr:uid="{00000000-0005-0000-0000-0000B3270000}"/>
    <cellStyle name="Currency 124 2 2 7" xfId="9514" xr:uid="{00000000-0005-0000-0000-0000B4270000}"/>
    <cellStyle name="Currency 124 2 2 7 2" xfId="32055" xr:uid="{00000000-0005-0000-0000-0000B5270000}"/>
    <cellStyle name="Currency 124 2 2 8" xfId="15144" xr:uid="{00000000-0005-0000-0000-0000B6270000}"/>
    <cellStyle name="Currency 124 2 2 8 2" xfId="37679" xr:uid="{00000000-0005-0000-0000-0000B7270000}"/>
    <cellStyle name="Currency 124 2 2 9" xfId="20773" xr:uid="{00000000-0005-0000-0000-0000B8270000}"/>
    <cellStyle name="Currency 124 2 2 9 2" xfId="43299" xr:uid="{00000000-0005-0000-0000-0000B9270000}"/>
    <cellStyle name="Currency 124 2 3" xfId="3820" xr:uid="{00000000-0005-0000-0000-0000BA270000}"/>
    <cellStyle name="Currency 124 2 3 10" xfId="26361" xr:uid="{00000000-0005-0000-0000-0000BB270000}"/>
    <cellStyle name="Currency 124 2 3 11" xfId="48852" xr:uid="{00000000-0005-0000-0000-0000BC270000}"/>
    <cellStyle name="Currency 124 2 3 12" xfId="49789" xr:uid="{00000000-0005-0000-0000-0000BD270000}"/>
    <cellStyle name="Currency 124 2 3 2" xfId="4054" xr:uid="{00000000-0005-0000-0000-0000BE270000}"/>
    <cellStyle name="Currency 124 2 3 2 10" xfId="49086" xr:uid="{00000000-0005-0000-0000-0000BF270000}"/>
    <cellStyle name="Currency 124 2 3 2 11" xfId="50023" xr:uid="{00000000-0005-0000-0000-0000C0270000}"/>
    <cellStyle name="Currency 124 2 3 2 2" xfId="4522" xr:uid="{00000000-0005-0000-0000-0000C1270000}"/>
    <cellStyle name="Currency 124 2 3 2 2 10" xfId="50491" xr:uid="{00000000-0005-0000-0000-0000C2270000}"/>
    <cellStyle name="Currency 124 2 3 2 2 2" xfId="5458" xr:uid="{00000000-0005-0000-0000-0000C3270000}"/>
    <cellStyle name="Currency 124 2 3 2 2 2 2" xfId="7330" xr:uid="{00000000-0005-0000-0000-0000C4270000}"/>
    <cellStyle name="Currency 124 2 3 2 2 2 2 2" xfId="12946" xr:uid="{00000000-0005-0000-0000-0000C5270000}"/>
    <cellStyle name="Currency 124 2 3 2 2 2 2 2 2" xfId="35487" xr:uid="{00000000-0005-0000-0000-0000C6270000}"/>
    <cellStyle name="Currency 124 2 3 2 2 2 2 3" xfId="18576" xr:uid="{00000000-0005-0000-0000-0000C7270000}"/>
    <cellStyle name="Currency 124 2 3 2 2 2 2 3 2" xfId="41111" xr:uid="{00000000-0005-0000-0000-0000C8270000}"/>
    <cellStyle name="Currency 124 2 3 2 2 2 2 4" xfId="24205" xr:uid="{00000000-0005-0000-0000-0000C9270000}"/>
    <cellStyle name="Currency 124 2 3 2 2 2 2 4 2" xfId="46731" xr:uid="{00000000-0005-0000-0000-0000CA270000}"/>
    <cellStyle name="Currency 124 2 3 2 2 2 2 5" xfId="29871" xr:uid="{00000000-0005-0000-0000-0000CB270000}"/>
    <cellStyle name="Currency 124 2 3 2 2 2 3" xfId="9202" xr:uid="{00000000-0005-0000-0000-0000CC270000}"/>
    <cellStyle name="Currency 124 2 3 2 2 2 3 2" xfId="14818" xr:uid="{00000000-0005-0000-0000-0000CD270000}"/>
    <cellStyle name="Currency 124 2 3 2 2 2 3 2 2" xfId="37359" xr:uid="{00000000-0005-0000-0000-0000CE270000}"/>
    <cellStyle name="Currency 124 2 3 2 2 2 3 3" xfId="20448" xr:uid="{00000000-0005-0000-0000-0000CF270000}"/>
    <cellStyle name="Currency 124 2 3 2 2 2 3 3 2" xfId="42983" xr:uid="{00000000-0005-0000-0000-0000D0270000}"/>
    <cellStyle name="Currency 124 2 3 2 2 2 3 4" xfId="26077" xr:uid="{00000000-0005-0000-0000-0000D1270000}"/>
    <cellStyle name="Currency 124 2 3 2 2 2 3 4 2" xfId="48603" xr:uid="{00000000-0005-0000-0000-0000D2270000}"/>
    <cellStyle name="Currency 124 2 3 2 2 2 3 5" xfId="31743" xr:uid="{00000000-0005-0000-0000-0000D3270000}"/>
    <cellStyle name="Currency 124 2 3 2 2 2 4" xfId="11074" xr:uid="{00000000-0005-0000-0000-0000D4270000}"/>
    <cellStyle name="Currency 124 2 3 2 2 2 4 2" xfId="33615" xr:uid="{00000000-0005-0000-0000-0000D5270000}"/>
    <cellStyle name="Currency 124 2 3 2 2 2 5" xfId="16704" xr:uid="{00000000-0005-0000-0000-0000D6270000}"/>
    <cellStyle name="Currency 124 2 3 2 2 2 5 2" xfId="39239" xr:uid="{00000000-0005-0000-0000-0000D7270000}"/>
    <cellStyle name="Currency 124 2 3 2 2 2 6" xfId="22333" xr:uid="{00000000-0005-0000-0000-0000D8270000}"/>
    <cellStyle name="Currency 124 2 3 2 2 2 6 2" xfId="44859" xr:uid="{00000000-0005-0000-0000-0000D9270000}"/>
    <cellStyle name="Currency 124 2 3 2 2 2 7" xfId="27999" xr:uid="{00000000-0005-0000-0000-0000DA270000}"/>
    <cellStyle name="Currency 124 2 3 2 2 2 8" xfId="51427" xr:uid="{00000000-0005-0000-0000-0000DB270000}"/>
    <cellStyle name="Currency 124 2 3 2 2 3" xfId="6394" xr:uid="{00000000-0005-0000-0000-0000DC270000}"/>
    <cellStyle name="Currency 124 2 3 2 2 3 2" xfId="12010" xr:uid="{00000000-0005-0000-0000-0000DD270000}"/>
    <cellStyle name="Currency 124 2 3 2 2 3 2 2" xfId="34551" xr:uid="{00000000-0005-0000-0000-0000DE270000}"/>
    <cellStyle name="Currency 124 2 3 2 2 3 3" xfId="17640" xr:uid="{00000000-0005-0000-0000-0000DF270000}"/>
    <cellStyle name="Currency 124 2 3 2 2 3 3 2" xfId="40175" xr:uid="{00000000-0005-0000-0000-0000E0270000}"/>
    <cellStyle name="Currency 124 2 3 2 2 3 4" xfId="23269" xr:uid="{00000000-0005-0000-0000-0000E1270000}"/>
    <cellStyle name="Currency 124 2 3 2 2 3 4 2" xfId="45795" xr:uid="{00000000-0005-0000-0000-0000E2270000}"/>
    <cellStyle name="Currency 124 2 3 2 2 3 5" xfId="28935" xr:uid="{00000000-0005-0000-0000-0000E3270000}"/>
    <cellStyle name="Currency 124 2 3 2 2 4" xfId="8266" xr:uid="{00000000-0005-0000-0000-0000E4270000}"/>
    <cellStyle name="Currency 124 2 3 2 2 4 2" xfId="13882" xr:uid="{00000000-0005-0000-0000-0000E5270000}"/>
    <cellStyle name="Currency 124 2 3 2 2 4 2 2" xfId="36423" xr:uid="{00000000-0005-0000-0000-0000E6270000}"/>
    <cellStyle name="Currency 124 2 3 2 2 4 3" xfId="19512" xr:uid="{00000000-0005-0000-0000-0000E7270000}"/>
    <cellStyle name="Currency 124 2 3 2 2 4 3 2" xfId="42047" xr:uid="{00000000-0005-0000-0000-0000E8270000}"/>
    <cellStyle name="Currency 124 2 3 2 2 4 4" xfId="25141" xr:uid="{00000000-0005-0000-0000-0000E9270000}"/>
    <cellStyle name="Currency 124 2 3 2 2 4 4 2" xfId="47667" xr:uid="{00000000-0005-0000-0000-0000EA270000}"/>
    <cellStyle name="Currency 124 2 3 2 2 4 5" xfId="30807" xr:uid="{00000000-0005-0000-0000-0000EB270000}"/>
    <cellStyle name="Currency 124 2 3 2 2 5" xfId="10138" xr:uid="{00000000-0005-0000-0000-0000EC270000}"/>
    <cellStyle name="Currency 124 2 3 2 2 5 2" xfId="32679" xr:uid="{00000000-0005-0000-0000-0000ED270000}"/>
    <cellStyle name="Currency 124 2 3 2 2 6" xfId="15768" xr:uid="{00000000-0005-0000-0000-0000EE270000}"/>
    <cellStyle name="Currency 124 2 3 2 2 6 2" xfId="38303" xr:uid="{00000000-0005-0000-0000-0000EF270000}"/>
    <cellStyle name="Currency 124 2 3 2 2 7" xfId="21397" xr:uid="{00000000-0005-0000-0000-0000F0270000}"/>
    <cellStyle name="Currency 124 2 3 2 2 7 2" xfId="43923" xr:uid="{00000000-0005-0000-0000-0000F1270000}"/>
    <cellStyle name="Currency 124 2 3 2 2 8" xfId="27063" xr:uid="{00000000-0005-0000-0000-0000F2270000}"/>
    <cellStyle name="Currency 124 2 3 2 2 9" xfId="49554" xr:uid="{00000000-0005-0000-0000-0000F3270000}"/>
    <cellStyle name="Currency 124 2 3 2 3" xfId="4990" xr:uid="{00000000-0005-0000-0000-0000F4270000}"/>
    <cellStyle name="Currency 124 2 3 2 3 2" xfId="6862" xr:uid="{00000000-0005-0000-0000-0000F5270000}"/>
    <cellStyle name="Currency 124 2 3 2 3 2 2" xfId="12478" xr:uid="{00000000-0005-0000-0000-0000F6270000}"/>
    <cellStyle name="Currency 124 2 3 2 3 2 2 2" xfId="35019" xr:uid="{00000000-0005-0000-0000-0000F7270000}"/>
    <cellStyle name="Currency 124 2 3 2 3 2 3" xfId="18108" xr:uid="{00000000-0005-0000-0000-0000F8270000}"/>
    <cellStyle name="Currency 124 2 3 2 3 2 3 2" xfId="40643" xr:uid="{00000000-0005-0000-0000-0000F9270000}"/>
    <cellStyle name="Currency 124 2 3 2 3 2 4" xfId="23737" xr:uid="{00000000-0005-0000-0000-0000FA270000}"/>
    <cellStyle name="Currency 124 2 3 2 3 2 4 2" xfId="46263" xr:uid="{00000000-0005-0000-0000-0000FB270000}"/>
    <cellStyle name="Currency 124 2 3 2 3 2 5" xfId="29403" xr:uid="{00000000-0005-0000-0000-0000FC270000}"/>
    <cellStyle name="Currency 124 2 3 2 3 3" xfId="8734" xr:uid="{00000000-0005-0000-0000-0000FD270000}"/>
    <cellStyle name="Currency 124 2 3 2 3 3 2" xfId="14350" xr:uid="{00000000-0005-0000-0000-0000FE270000}"/>
    <cellStyle name="Currency 124 2 3 2 3 3 2 2" xfId="36891" xr:uid="{00000000-0005-0000-0000-0000FF270000}"/>
    <cellStyle name="Currency 124 2 3 2 3 3 3" xfId="19980" xr:uid="{00000000-0005-0000-0000-000000280000}"/>
    <cellStyle name="Currency 124 2 3 2 3 3 3 2" xfId="42515" xr:uid="{00000000-0005-0000-0000-000001280000}"/>
    <cellStyle name="Currency 124 2 3 2 3 3 4" xfId="25609" xr:uid="{00000000-0005-0000-0000-000002280000}"/>
    <cellStyle name="Currency 124 2 3 2 3 3 4 2" xfId="48135" xr:uid="{00000000-0005-0000-0000-000003280000}"/>
    <cellStyle name="Currency 124 2 3 2 3 3 5" xfId="31275" xr:uid="{00000000-0005-0000-0000-000004280000}"/>
    <cellStyle name="Currency 124 2 3 2 3 4" xfId="10606" xr:uid="{00000000-0005-0000-0000-000005280000}"/>
    <cellStyle name="Currency 124 2 3 2 3 4 2" xfId="33147" xr:uid="{00000000-0005-0000-0000-000006280000}"/>
    <cellStyle name="Currency 124 2 3 2 3 5" xfId="16236" xr:uid="{00000000-0005-0000-0000-000007280000}"/>
    <cellStyle name="Currency 124 2 3 2 3 5 2" xfId="38771" xr:uid="{00000000-0005-0000-0000-000008280000}"/>
    <cellStyle name="Currency 124 2 3 2 3 6" xfId="21865" xr:uid="{00000000-0005-0000-0000-000009280000}"/>
    <cellStyle name="Currency 124 2 3 2 3 6 2" xfId="44391" xr:uid="{00000000-0005-0000-0000-00000A280000}"/>
    <cellStyle name="Currency 124 2 3 2 3 7" xfId="27531" xr:uid="{00000000-0005-0000-0000-00000B280000}"/>
    <cellStyle name="Currency 124 2 3 2 3 8" xfId="50959" xr:uid="{00000000-0005-0000-0000-00000C280000}"/>
    <cellStyle name="Currency 124 2 3 2 4" xfId="5926" xr:uid="{00000000-0005-0000-0000-00000D280000}"/>
    <cellStyle name="Currency 124 2 3 2 4 2" xfId="11542" xr:uid="{00000000-0005-0000-0000-00000E280000}"/>
    <cellStyle name="Currency 124 2 3 2 4 2 2" xfId="34083" xr:uid="{00000000-0005-0000-0000-00000F280000}"/>
    <cellStyle name="Currency 124 2 3 2 4 3" xfId="17172" xr:uid="{00000000-0005-0000-0000-000010280000}"/>
    <cellStyle name="Currency 124 2 3 2 4 3 2" xfId="39707" xr:uid="{00000000-0005-0000-0000-000011280000}"/>
    <cellStyle name="Currency 124 2 3 2 4 4" xfId="22801" xr:uid="{00000000-0005-0000-0000-000012280000}"/>
    <cellStyle name="Currency 124 2 3 2 4 4 2" xfId="45327" xr:uid="{00000000-0005-0000-0000-000013280000}"/>
    <cellStyle name="Currency 124 2 3 2 4 5" xfId="28467" xr:uid="{00000000-0005-0000-0000-000014280000}"/>
    <cellStyle name="Currency 124 2 3 2 5" xfId="7798" xr:uid="{00000000-0005-0000-0000-000015280000}"/>
    <cellStyle name="Currency 124 2 3 2 5 2" xfId="13414" xr:uid="{00000000-0005-0000-0000-000016280000}"/>
    <cellStyle name="Currency 124 2 3 2 5 2 2" xfId="35955" xr:uid="{00000000-0005-0000-0000-000017280000}"/>
    <cellStyle name="Currency 124 2 3 2 5 3" xfId="19044" xr:uid="{00000000-0005-0000-0000-000018280000}"/>
    <cellStyle name="Currency 124 2 3 2 5 3 2" xfId="41579" xr:uid="{00000000-0005-0000-0000-000019280000}"/>
    <cellStyle name="Currency 124 2 3 2 5 4" xfId="24673" xr:uid="{00000000-0005-0000-0000-00001A280000}"/>
    <cellStyle name="Currency 124 2 3 2 5 4 2" xfId="47199" xr:uid="{00000000-0005-0000-0000-00001B280000}"/>
    <cellStyle name="Currency 124 2 3 2 5 5" xfId="30339" xr:uid="{00000000-0005-0000-0000-00001C280000}"/>
    <cellStyle name="Currency 124 2 3 2 6" xfId="9670" xr:uid="{00000000-0005-0000-0000-00001D280000}"/>
    <cellStyle name="Currency 124 2 3 2 6 2" xfId="32211" xr:uid="{00000000-0005-0000-0000-00001E280000}"/>
    <cellStyle name="Currency 124 2 3 2 7" xfId="15300" xr:uid="{00000000-0005-0000-0000-00001F280000}"/>
    <cellStyle name="Currency 124 2 3 2 7 2" xfId="37835" xr:uid="{00000000-0005-0000-0000-000020280000}"/>
    <cellStyle name="Currency 124 2 3 2 8" xfId="20929" xr:uid="{00000000-0005-0000-0000-000021280000}"/>
    <cellStyle name="Currency 124 2 3 2 8 2" xfId="43455" xr:uid="{00000000-0005-0000-0000-000022280000}"/>
    <cellStyle name="Currency 124 2 3 2 9" xfId="26595" xr:uid="{00000000-0005-0000-0000-000023280000}"/>
    <cellStyle name="Currency 124 2 3 3" xfId="4288" xr:uid="{00000000-0005-0000-0000-000024280000}"/>
    <cellStyle name="Currency 124 2 3 3 10" xfId="50257" xr:uid="{00000000-0005-0000-0000-000025280000}"/>
    <cellStyle name="Currency 124 2 3 3 2" xfId="5224" xr:uid="{00000000-0005-0000-0000-000026280000}"/>
    <cellStyle name="Currency 124 2 3 3 2 2" xfId="7096" xr:uid="{00000000-0005-0000-0000-000027280000}"/>
    <cellStyle name="Currency 124 2 3 3 2 2 2" xfId="12712" xr:uid="{00000000-0005-0000-0000-000028280000}"/>
    <cellStyle name="Currency 124 2 3 3 2 2 2 2" xfId="35253" xr:uid="{00000000-0005-0000-0000-000029280000}"/>
    <cellStyle name="Currency 124 2 3 3 2 2 3" xfId="18342" xr:uid="{00000000-0005-0000-0000-00002A280000}"/>
    <cellStyle name="Currency 124 2 3 3 2 2 3 2" xfId="40877" xr:uid="{00000000-0005-0000-0000-00002B280000}"/>
    <cellStyle name="Currency 124 2 3 3 2 2 4" xfId="23971" xr:uid="{00000000-0005-0000-0000-00002C280000}"/>
    <cellStyle name="Currency 124 2 3 3 2 2 4 2" xfId="46497" xr:uid="{00000000-0005-0000-0000-00002D280000}"/>
    <cellStyle name="Currency 124 2 3 3 2 2 5" xfId="29637" xr:uid="{00000000-0005-0000-0000-00002E280000}"/>
    <cellStyle name="Currency 124 2 3 3 2 3" xfId="8968" xr:uid="{00000000-0005-0000-0000-00002F280000}"/>
    <cellStyle name="Currency 124 2 3 3 2 3 2" xfId="14584" xr:uid="{00000000-0005-0000-0000-000030280000}"/>
    <cellStyle name="Currency 124 2 3 3 2 3 2 2" xfId="37125" xr:uid="{00000000-0005-0000-0000-000031280000}"/>
    <cellStyle name="Currency 124 2 3 3 2 3 3" xfId="20214" xr:uid="{00000000-0005-0000-0000-000032280000}"/>
    <cellStyle name="Currency 124 2 3 3 2 3 3 2" xfId="42749" xr:uid="{00000000-0005-0000-0000-000033280000}"/>
    <cellStyle name="Currency 124 2 3 3 2 3 4" xfId="25843" xr:uid="{00000000-0005-0000-0000-000034280000}"/>
    <cellStyle name="Currency 124 2 3 3 2 3 4 2" xfId="48369" xr:uid="{00000000-0005-0000-0000-000035280000}"/>
    <cellStyle name="Currency 124 2 3 3 2 3 5" xfId="31509" xr:uid="{00000000-0005-0000-0000-000036280000}"/>
    <cellStyle name="Currency 124 2 3 3 2 4" xfId="10840" xr:uid="{00000000-0005-0000-0000-000037280000}"/>
    <cellStyle name="Currency 124 2 3 3 2 4 2" xfId="33381" xr:uid="{00000000-0005-0000-0000-000038280000}"/>
    <cellStyle name="Currency 124 2 3 3 2 5" xfId="16470" xr:uid="{00000000-0005-0000-0000-000039280000}"/>
    <cellStyle name="Currency 124 2 3 3 2 5 2" xfId="39005" xr:uid="{00000000-0005-0000-0000-00003A280000}"/>
    <cellStyle name="Currency 124 2 3 3 2 6" xfId="22099" xr:uid="{00000000-0005-0000-0000-00003B280000}"/>
    <cellStyle name="Currency 124 2 3 3 2 6 2" xfId="44625" xr:uid="{00000000-0005-0000-0000-00003C280000}"/>
    <cellStyle name="Currency 124 2 3 3 2 7" xfId="27765" xr:uid="{00000000-0005-0000-0000-00003D280000}"/>
    <cellStyle name="Currency 124 2 3 3 2 8" xfId="51193" xr:uid="{00000000-0005-0000-0000-00003E280000}"/>
    <cellStyle name="Currency 124 2 3 3 3" xfId="6160" xr:uid="{00000000-0005-0000-0000-00003F280000}"/>
    <cellStyle name="Currency 124 2 3 3 3 2" xfId="11776" xr:uid="{00000000-0005-0000-0000-000040280000}"/>
    <cellStyle name="Currency 124 2 3 3 3 2 2" xfId="34317" xr:uid="{00000000-0005-0000-0000-000041280000}"/>
    <cellStyle name="Currency 124 2 3 3 3 3" xfId="17406" xr:uid="{00000000-0005-0000-0000-000042280000}"/>
    <cellStyle name="Currency 124 2 3 3 3 3 2" xfId="39941" xr:uid="{00000000-0005-0000-0000-000043280000}"/>
    <cellStyle name="Currency 124 2 3 3 3 4" xfId="23035" xr:uid="{00000000-0005-0000-0000-000044280000}"/>
    <cellStyle name="Currency 124 2 3 3 3 4 2" xfId="45561" xr:uid="{00000000-0005-0000-0000-000045280000}"/>
    <cellStyle name="Currency 124 2 3 3 3 5" xfId="28701" xr:uid="{00000000-0005-0000-0000-000046280000}"/>
    <cellStyle name="Currency 124 2 3 3 4" xfId="8032" xr:uid="{00000000-0005-0000-0000-000047280000}"/>
    <cellStyle name="Currency 124 2 3 3 4 2" xfId="13648" xr:uid="{00000000-0005-0000-0000-000048280000}"/>
    <cellStyle name="Currency 124 2 3 3 4 2 2" xfId="36189" xr:uid="{00000000-0005-0000-0000-000049280000}"/>
    <cellStyle name="Currency 124 2 3 3 4 3" xfId="19278" xr:uid="{00000000-0005-0000-0000-00004A280000}"/>
    <cellStyle name="Currency 124 2 3 3 4 3 2" xfId="41813" xr:uid="{00000000-0005-0000-0000-00004B280000}"/>
    <cellStyle name="Currency 124 2 3 3 4 4" xfId="24907" xr:uid="{00000000-0005-0000-0000-00004C280000}"/>
    <cellStyle name="Currency 124 2 3 3 4 4 2" xfId="47433" xr:uid="{00000000-0005-0000-0000-00004D280000}"/>
    <cellStyle name="Currency 124 2 3 3 4 5" xfId="30573" xr:uid="{00000000-0005-0000-0000-00004E280000}"/>
    <cellStyle name="Currency 124 2 3 3 5" xfId="9904" xr:uid="{00000000-0005-0000-0000-00004F280000}"/>
    <cellStyle name="Currency 124 2 3 3 5 2" xfId="32445" xr:uid="{00000000-0005-0000-0000-000050280000}"/>
    <cellStyle name="Currency 124 2 3 3 6" xfId="15534" xr:uid="{00000000-0005-0000-0000-000051280000}"/>
    <cellStyle name="Currency 124 2 3 3 6 2" xfId="38069" xr:uid="{00000000-0005-0000-0000-000052280000}"/>
    <cellStyle name="Currency 124 2 3 3 7" xfId="21163" xr:uid="{00000000-0005-0000-0000-000053280000}"/>
    <cellStyle name="Currency 124 2 3 3 7 2" xfId="43689" xr:uid="{00000000-0005-0000-0000-000054280000}"/>
    <cellStyle name="Currency 124 2 3 3 8" xfId="26829" xr:uid="{00000000-0005-0000-0000-000055280000}"/>
    <cellStyle name="Currency 124 2 3 3 9" xfId="49320" xr:uid="{00000000-0005-0000-0000-000056280000}"/>
    <cellStyle name="Currency 124 2 3 4" xfId="4756" xr:uid="{00000000-0005-0000-0000-000057280000}"/>
    <cellStyle name="Currency 124 2 3 4 2" xfId="6628" xr:uid="{00000000-0005-0000-0000-000058280000}"/>
    <cellStyle name="Currency 124 2 3 4 2 2" xfId="12244" xr:uid="{00000000-0005-0000-0000-000059280000}"/>
    <cellStyle name="Currency 124 2 3 4 2 2 2" xfId="34785" xr:uid="{00000000-0005-0000-0000-00005A280000}"/>
    <cellStyle name="Currency 124 2 3 4 2 3" xfId="17874" xr:uid="{00000000-0005-0000-0000-00005B280000}"/>
    <cellStyle name="Currency 124 2 3 4 2 3 2" xfId="40409" xr:uid="{00000000-0005-0000-0000-00005C280000}"/>
    <cellStyle name="Currency 124 2 3 4 2 4" xfId="23503" xr:uid="{00000000-0005-0000-0000-00005D280000}"/>
    <cellStyle name="Currency 124 2 3 4 2 4 2" xfId="46029" xr:uid="{00000000-0005-0000-0000-00005E280000}"/>
    <cellStyle name="Currency 124 2 3 4 2 5" xfId="29169" xr:uid="{00000000-0005-0000-0000-00005F280000}"/>
    <cellStyle name="Currency 124 2 3 4 3" xfId="8500" xr:uid="{00000000-0005-0000-0000-000060280000}"/>
    <cellStyle name="Currency 124 2 3 4 3 2" xfId="14116" xr:uid="{00000000-0005-0000-0000-000061280000}"/>
    <cellStyle name="Currency 124 2 3 4 3 2 2" xfId="36657" xr:uid="{00000000-0005-0000-0000-000062280000}"/>
    <cellStyle name="Currency 124 2 3 4 3 3" xfId="19746" xr:uid="{00000000-0005-0000-0000-000063280000}"/>
    <cellStyle name="Currency 124 2 3 4 3 3 2" xfId="42281" xr:uid="{00000000-0005-0000-0000-000064280000}"/>
    <cellStyle name="Currency 124 2 3 4 3 4" xfId="25375" xr:uid="{00000000-0005-0000-0000-000065280000}"/>
    <cellStyle name="Currency 124 2 3 4 3 4 2" xfId="47901" xr:uid="{00000000-0005-0000-0000-000066280000}"/>
    <cellStyle name="Currency 124 2 3 4 3 5" xfId="31041" xr:uid="{00000000-0005-0000-0000-000067280000}"/>
    <cellStyle name="Currency 124 2 3 4 4" xfId="10372" xr:uid="{00000000-0005-0000-0000-000068280000}"/>
    <cellStyle name="Currency 124 2 3 4 4 2" xfId="32913" xr:uid="{00000000-0005-0000-0000-000069280000}"/>
    <cellStyle name="Currency 124 2 3 4 5" xfId="16002" xr:uid="{00000000-0005-0000-0000-00006A280000}"/>
    <cellStyle name="Currency 124 2 3 4 5 2" xfId="38537" xr:uid="{00000000-0005-0000-0000-00006B280000}"/>
    <cellStyle name="Currency 124 2 3 4 6" xfId="21631" xr:uid="{00000000-0005-0000-0000-00006C280000}"/>
    <cellStyle name="Currency 124 2 3 4 6 2" xfId="44157" xr:uid="{00000000-0005-0000-0000-00006D280000}"/>
    <cellStyle name="Currency 124 2 3 4 7" xfId="27297" xr:uid="{00000000-0005-0000-0000-00006E280000}"/>
    <cellStyle name="Currency 124 2 3 4 8" xfId="50725" xr:uid="{00000000-0005-0000-0000-00006F280000}"/>
    <cellStyle name="Currency 124 2 3 5" xfId="5692" xr:uid="{00000000-0005-0000-0000-000070280000}"/>
    <cellStyle name="Currency 124 2 3 5 2" xfId="11308" xr:uid="{00000000-0005-0000-0000-000071280000}"/>
    <cellStyle name="Currency 124 2 3 5 2 2" xfId="33849" xr:uid="{00000000-0005-0000-0000-000072280000}"/>
    <cellStyle name="Currency 124 2 3 5 3" xfId="16938" xr:uid="{00000000-0005-0000-0000-000073280000}"/>
    <cellStyle name="Currency 124 2 3 5 3 2" xfId="39473" xr:uid="{00000000-0005-0000-0000-000074280000}"/>
    <cellStyle name="Currency 124 2 3 5 4" xfId="22567" xr:uid="{00000000-0005-0000-0000-000075280000}"/>
    <cellStyle name="Currency 124 2 3 5 4 2" xfId="45093" xr:uid="{00000000-0005-0000-0000-000076280000}"/>
    <cellStyle name="Currency 124 2 3 5 5" xfId="28233" xr:uid="{00000000-0005-0000-0000-000077280000}"/>
    <cellStyle name="Currency 124 2 3 6" xfId="7564" xr:uid="{00000000-0005-0000-0000-000078280000}"/>
    <cellStyle name="Currency 124 2 3 6 2" xfId="13180" xr:uid="{00000000-0005-0000-0000-000079280000}"/>
    <cellStyle name="Currency 124 2 3 6 2 2" xfId="35721" xr:uid="{00000000-0005-0000-0000-00007A280000}"/>
    <cellStyle name="Currency 124 2 3 6 3" xfId="18810" xr:uid="{00000000-0005-0000-0000-00007B280000}"/>
    <cellStyle name="Currency 124 2 3 6 3 2" xfId="41345" xr:uid="{00000000-0005-0000-0000-00007C280000}"/>
    <cellStyle name="Currency 124 2 3 6 4" xfId="24439" xr:uid="{00000000-0005-0000-0000-00007D280000}"/>
    <cellStyle name="Currency 124 2 3 6 4 2" xfId="46965" xr:uid="{00000000-0005-0000-0000-00007E280000}"/>
    <cellStyle name="Currency 124 2 3 6 5" xfId="30105" xr:uid="{00000000-0005-0000-0000-00007F280000}"/>
    <cellStyle name="Currency 124 2 3 7" xfId="9436" xr:uid="{00000000-0005-0000-0000-000080280000}"/>
    <cellStyle name="Currency 124 2 3 7 2" xfId="31977" xr:uid="{00000000-0005-0000-0000-000081280000}"/>
    <cellStyle name="Currency 124 2 3 8" xfId="15066" xr:uid="{00000000-0005-0000-0000-000082280000}"/>
    <cellStyle name="Currency 124 2 3 8 2" xfId="37601" xr:uid="{00000000-0005-0000-0000-000083280000}"/>
    <cellStyle name="Currency 124 2 3 9" xfId="20695" xr:uid="{00000000-0005-0000-0000-000084280000}"/>
    <cellStyle name="Currency 124 2 3 9 2" xfId="43221" xr:uid="{00000000-0005-0000-0000-000085280000}"/>
    <cellStyle name="Currency 124 2 4" xfId="3976" xr:uid="{00000000-0005-0000-0000-000086280000}"/>
    <cellStyle name="Currency 124 2 4 10" xfId="49008" xr:uid="{00000000-0005-0000-0000-000087280000}"/>
    <cellStyle name="Currency 124 2 4 11" xfId="49945" xr:uid="{00000000-0005-0000-0000-000088280000}"/>
    <cellStyle name="Currency 124 2 4 2" xfId="4444" xr:uid="{00000000-0005-0000-0000-000089280000}"/>
    <cellStyle name="Currency 124 2 4 2 10" xfId="50413" xr:uid="{00000000-0005-0000-0000-00008A280000}"/>
    <cellStyle name="Currency 124 2 4 2 2" xfId="5380" xr:uid="{00000000-0005-0000-0000-00008B280000}"/>
    <cellStyle name="Currency 124 2 4 2 2 2" xfId="7252" xr:uid="{00000000-0005-0000-0000-00008C280000}"/>
    <cellStyle name="Currency 124 2 4 2 2 2 2" xfId="12868" xr:uid="{00000000-0005-0000-0000-00008D280000}"/>
    <cellStyle name="Currency 124 2 4 2 2 2 2 2" xfId="35409" xr:uid="{00000000-0005-0000-0000-00008E280000}"/>
    <cellStyle name="Currency 124 2 4 2 2 2 3" xfId="18498" xr:uid="{00000000-0005-0000-0000-00008F280000}"/>
    <cellStyle name="Currency 124 2 4 2 2 2 3 2" xfId="41033" xr:uid="{00000000-0005-0000-0000-000090280000}"/>
    <cellStyle name="Currency 124 2 4 2 2 2 4" xfId="24127" xr:uid="{00000000-0005-0000-0000-000091280000}"/>
    <cellStyle name="Currency 124 2 4 2 2 2 4 2" xfId="46653" xr:uid="{00000000-0005-0000-0000-000092280000}"/>
    <cellStyle name="Currency 124 2 4 2 2 2 5" xfId="29793" xr:uid="{00000000-0005-0000-0000-000093280000}"/>
    <cellStyle name="Currency 124 2 4 2 2 3" xfId="9124" xr:uid="{00000000-0005-0000-0000-000094280000}"/>
    <cellStyle name="Currency 124 2 4 2 2 3 2" xfId="14740" xr:uid="{00000000-0005-0000-0000-000095280000}"/>
    <cellStyle name="Currency 124 2 4 2 2 3 2 2" xfId="37281" xr:uid="{00000000-0005-0000-0000-000096280000}"/>
    <cellStyle name="Currency 124 2 4 2 2 3 3" xfId="20370" xr:uid="{00000000-0005-0000-0000-000097280000}"/>
    <cellStyle name="Currency 124 2 4 2 2 3 3 2" xfId="42905" xr:uid="{00000000-0005-0000-0000-000098280000}"/>
    <cellStyle name="Currency 124 2 4 2 2 3 4" xfId="25999" xr:uid="{00000000-0005-0000-0000-000099280000}"/>
    <cellStyle name="Currency 124 2 4 2 2 3 4 2" xfId="48525" xr:uid="{00000000-0005-0000-0000-00009A280000}"/>
    <cellStyle name="Currency 124 2 4 2 2 3 5" xfId="31665" xr:uid="{00000000-0005-0000-0000-00009B280000}"/>
    <cellStyle name="Currency 124 2 4 2 2 4" xfId="10996" xr:uid="{00000000-0005-0000-0000-00009C280000}"/>
    <cellStyle name="Currency 124 2 4 2 2 4 2" xfId="33537" xr:uid="{00000000-0005-0000-0000-00009D280000}"/>
    <cellStyle name="Currency 124 2 4 2 2 5" xfId="16626" xr:uid="{00000000-0005-0000-0000-00009E280000}"/>
    <cellStyle name="Currency 124 2 4 2 2 5 2" xfId="39161" xr:uid="{00000000-0005-0000-0000-00009F280000}"/>
    <cellStyle name="Currency 124 2 4 2 2 6" xfId="22255" xr:uid="{00000000-0005-0000-0000-0000A0280000}"/>
    <cellStyle name="Currency 124 2 4 2 2 6 2" xfId="44781" xr:uid="{00000000-0005-0000-0000-0000A1280000}"/>
    <cellStyle name="Currency 124 2 4 2 2 7" xfId="27921" xr:uid="{00000000-0005-0000-0000-0000A2280000}"/>
    <cellStyle name="Currency 124 2 4 2 2 8" xfId="51349" xr:uid="{00000000-0005-0000-0000-0000A3280000}"/>
    <cellStyle name="Currency 124 2 4 2 3" xfId="6316" xr:uid="{00000000-0005-0000-0000-0000A4280000}"/>
    <cellStyle name="Currency 124 2 4 2 3 2" xfId="11932" xr:uid="{00000000-0005-0000-0000-0000A5280000}"/>
    <cellStyle name="Currency 124 2 4 2 3 2 2" xfId="34473" xr:uid="{00000000-0005-0000-0000-0000A6280000}"/>
    <cellStyle name="Currency 124 2 4 2 3 3" xfId="17562" xr:uid="{00000000-0005-0000-0000-0000A7280000}"/>
    <cellStyle name="Currency 124 2 4 2 3 3 2" xfId="40097" xr:uid="{00000000-0005-0000-0000-0000A8280000}"/>
    <cellStyle name="Currency 124 2 4 2 3 4" xfId="23191" xr:uid="{00000000-0005-0000-0000-0000A9280000}"/>
    <cellStyle name="Currency 124 2 4 2 3 4 2" xfId="45717" xr:uid="{00000000-0005-0000-0000-0000AA280000}"/>
    <cellStyle name="Currency 124 2 4 2 3 5" xfId="28857" xr:uid="{00000000-0005-0000-0000-0000AB280000}"/>
    <cellStyle name="Currency 124 2 4 2 4" xfId="8188" xr:uid="{00000000-0005-0000-0000-0000AC280000}"/>
    <cellStyle name="Currency 124 2 4 2 4 2" xfId="13804" xr:uid="{00000000-0005-0000-0000-0000AD280000}"/>
    <cellStyle name="Currency 124 2 4 2 4 2 2" xfId="36345" xr:uid="{00000000-0005-0000-0000-0000AE280000}"/>
    <cellStyle name="Currency 124 2 4 2 4 3" xfId="19434" xr:uid="{00000000-0005-0000-0000-0000AF280000}"/>
    <cellStyle name="Currency 124 2 4 2 4 3 2" xfId="41969" xr:uid="{00000000-0005-0000-0000-0000B0280000}"/>
    <cellStyle name="Currency 124 2 4 2 4 4" xfId="25063" xr:uid="{00000000-0005-0000-0000-0000B1280000}"/>
    <cellStyle name="Currency 124 2 4 2 4 4 2" xfId="47589" xr:uid="{00000000-0005-0000-0000-0000B2280000}"/>
    <cellStyle name="Currency 124 2 4 2 4 5" xfId="30729" xr:uid="{00000000-0005-0000-0000-0000B3280000}"/>
    <cellStyle name="Currency 124 2 4 2 5" xfId="10060" xr:uid="{00000000-0005-0000-0000-0000B4280000}"/>
    <cellStyle name="Currency 124 2 4 2 5 2" xfId="32601" xr:uid="{00000000-0005-0000-0000-0000B5280000}"/>
    <cellStyle name="Currency 124 2 4 2 6" xfId="15690" xr:uid="{00000000-0005-0000-0000-0000B6280000}"/>
    <cellStyle name="Currency 124 2 4 2 6 2" xfId="38225" xr:uid="{00000000-0005-0000-0000-0000B7280000}"/>
    <cellStyle name="Currency 124 2 4 2 7" xfId="21319" xr:uid="{00000000-0005-0000-0000-0000B8280000}"/>
    <cellStyle name="Currency 124 2 4 2 7 2" xfId="43845" xr:uid="{00000000-0005-0000-0000-0000B9280000}"/>
    <cellStyle name="Currency 124 2 4 2 8" xfId="26985" xr:uid="{00000000-0005-0000-0000-0000BA280000}"/>
    <cellStyle name="Currency 124 2 4 2 9" xfId="49476" xr:uid="{00000000-0005-0000-0000-0000BB280000}"/>
    <cellStyle name="Currency 124 2 4 3" xfId="4912" xr:uid="{00000000-0005-0000-0000-0000BC280000}"/>
    <cellStyle name="Currency 124 2 4 3 2" xfId="6784" xr:uid="{00000000-0005-0000-0000-0000BD280000}"/>
    <cellStyle name="Currency 124 2 4 3 2 2" xfId="12400" xr:uid="{00000000-0005-0000-0000-0000BE280000}"/>
    <cellStyle name="Currency 124 2 4 3 2 2 2" xfId="34941" xr:uid="{00000000-0005-0000-0000-0000BF280000}"/>
    <cellStyle name="Currency 124 2 4 3 2 3" xfId="18030" xr:uid="{00000000-0005-0000-0000-0000C0280000}"/>
    <cellStyle name="Currency 124 2 4 3 2 3 2" xfId="40565" xr:uid="{00000000-0005-0000-0000-0000C1280000}"/>
    <cellStyle name="Currency 124 2 4 3 2 4" xfId="23659" xr:uid="{00000000-0005-0000-0000-0000C2280000}"/>
    <cellStyle name="Currency 124 2 4 3 2 4 2" xfId="46185" xr:uid="{00000000-0005-0000-0000-0000C3280000}"/>
    <cellStyle name="Currency 124 2 4 3 2 5" xfId="29325" xr:uid="{00000000-0005-0000-0000-0000C4280000}"/>
    <cellStyle name="Currency 124 2 4 3 3" xfId="8656" xr:uid="{00000000-0005-0000-0000-0000C5280000}"/>
    <cellStyle name="Currency 124 2 4 3 3 2" xfId="14272" xr:uid="{00000000-0005-0000-0000-0000C6280000}"/>
    <cellStyle name="Currency 124 2 4 3 3 2 2" xfId="36813" xr:uid="{00000000-0005-0000-0000-0000C7280000}"/>
    <cellStyle name="Currency 124 2 4 3 3 3" xfId="19902" xr:uid="{00000000-0005-0000-0000-0000C8280000}"/>
    <cellStyle name="Currency 124 2 4 3 3 3 2" xfId="42437" xr:uid="{00000000-0005-0000-0000-0000C9280000}"/>
    <cellStyle name="Currency 124 2 4 3 3 4" xfId="25531" xr:uid="{00000000-0005-0000-0000-0000CA280000}"/>
    <cellStyle name="Currency 124 2 4 3 3 4 2" xfId="48057" xr:uid="{00000000-0005-0000-0000-0000CB280000}"/>
    <cellStyle name="Currency 124 2 4 3 3 5" xfId="31197" xr:uid="{00000000-0005-0000-0000-0000CC280000}"/>
    <cellStyle name="Currency 124 2 4 3 4" xfId="10528" xr:uid="{00000000-0005-0000-0000-0000CD280000}"/>
    <cellStyle name="Currency 124 2 4 3 4 2" xfId="33069" xr:uid="{00000000-0005-0000-0000-0000CE280000}"/>
    <cellStyle name="Currency 124 2 4 3 5" xfId="16158" xr:uid="{00000000-0005-0000-0000-0000CF280000}"/>
    <cellStyle name="Currency 124 2 4 3 5 2" xfId="38693" xr:uid="{00000000-0005-0000-0000-0000D0280000}"/>
    <cellStyle name="Currency 124 2 4 3 6" xfId="21787" xr:uid="{00000000-0005-0000-0000-0000D1280000}"/>
    <cellStyle name="Currency 124 2 4 3 6 2" xfId="44313" xr:uid="{00000000-0005-0000-0000-0000D2280000}"/>
    <cellStyle name="Currency 124 2 4 3 7" xfId="27453" xr:uid="{00000000-0005-0000-0000-0000D3280000}"/>
    <cellStyle name="Currency 124 2 4 3 8" xfId="50881" xr:uid="{00000000-0005-0000-0000-0000D4280000}"/>
    <cellStyle name="Currency 124 2 4 4" xfId="5848" xr:uid="{00000000-0005-0000-0000-0000D5280000}"/>
    <cellStyle name="Currency 124 2 4 4 2" xfId="11464" xr:uid="{00000000-0005-0000-0000-0000D6280000}"/>
    <cellStyle name="Currency 124 2 4 4 2 2" xfId="34005" xr:uid="{00000000-0005-0000-0000-0000D7280000}"/>
    <cellStyle name="Currency 124 2 4 4 3" xfId="17094" xr:uid="{00000000-0005-0000-0000-0000D8280000}"/>
    <cellStyle name="Currency 124 2 4 4 3 2" xfId="39629" xr:uid="{00000000-0005-0000-0000-0000D9280000}"/>
    <cellStyle name="Currency 124 2 4 4 4" xfId="22723" xr:uid="{00000000-0005-0000-0000-0000DA280000}"/>
    <cellStyle name="Currency 124 2 4 4 4 2" xfId="45249" xr:uid="{00000000-0005-0000-0000-0000DB280000}"/>
    <cellStyle name="Currency 124 2 4 4 5" xfId="28389" xr:uid="{00000000-0005-0000-0000-0000DC280000}"/>
    <cellStyle name="Currency 124 2 4 5" xfId="7720" xr:uid="{00000000-0005-0000-0000-0000DD280000}"/>
    <cellStyle name="Currency 124 2 4 5 2" xfId="13336" xr:uid="{00000000-0005-0000-0000-0000DE280000}"/>
    <cellStyle name="Currency 124 2 4 5 2 2" xfId="35877" xr:uid="{00000000-0005-0000-0000-0000DF280000}"/>
    <cellStyle name="Currency 124 2 4 5 3" xfId="18966" xr:uid="{00000000-0005-0000-0000-0000E0280000}"/>
    <cellStyle name="Currency 124 2 4 5 3 2" xfId="41501" xr:uid="{00000000-0005-0000-0000-0000E1280000}"/>
    <cellStyle name="Currency 124 2 4 5 4" xfId="24595" xr:uid="{00000000-0005-0000-0000-0000E2280000}"/>
    <cellStyle name="Currency 124 2 4 5 4 2" xfId="47121" xr:uid="{00000000-0005-0000-0000-0000E3280000}"/>
    <cellStyle name="Currency 124 2 4 5 5" xfId="30261" xr:uid="{00000000-0005-0000-0000-0000E4280000}"/>
    <cellStyle name="Currency 124 2 4 6" xfId="9592" xr:uid="{00000000-0005-0000-0000-0000E5280000}"/>
    <cellStyle name="Currency 124 2 4 6 2" xfId="32133" xr:uid="{00000000-0005-0000-0000-0000E6280000}"/>
    <cellStyle name="Currency 124 2 4 7" xfId="15222" xr:uid="{00000000-0005-0000-0000-0000E7280000}"/>
    <cellStyle name="Currency 124 2 4 7 2" xfId="37757" xr:uid="{00000000-0005-0000-0000-0000E8280000}"/>
    <cellStyle name="Currency 124 2 4 8" xfId="20851" xr:uid="{00000000-0005-0000-0000-0000E9280000}"/>
    <cellStyle name="Currency 124 2 4 8 2" xfId="43377" xr:uid="{00000000-0005-0000-0000-0000EA280000}"/>
    <cellStyle name="Currency 124 2 4 9" xfId="26517" xr:uid="{00000000-0005-0000-0000-0000EB280000}"/>
    <cellStyle name="Currency 124 2 5" xfId="4210" xr:uid="{00000000-0005-0000-0000-0000EC280000}"/>
    <cellStyle name="Currency 124 2 5 10" xfId="50179" xr:uid="{00000000-0005-0000-0000-0000ED280000}"/>
    <cellStyle name="Currency 124 2 5 2" xfId="5146" xr:uid="{00000000-0005-0000-0000-0000EE280000}"/>
    <cellStyle name="Currency 124 2 5 2 2" xfId="7018" xr:uid="{00000000-0005-0000-0000-0000EF280000}"/>
    <cellStyle name="Currency 124 2 5 2 2 2" xfId="12634" xr:uid="{00000000-0005-0000-0000-0000F0280000}"/>
    <cellStyle name="Currency 124 2 5 2 2 2 2" xfId="35175" xr:uid="{00000000-0005-0000-0000-0000F1280000}"/>
    <cellStyle name="Currency 124 2 5 2 2 3" xfId="18264" xr:uid="{00000000-0005-0000-0000-0000F2280000}"/>
    <cellStyle name="Currency 124 2 5 2 2 3 2" xfId="40799" xr:uid="{00000000-0005-0000-0000-0000F3280000}"/>
    <cellStyle name="Currency 124 2 5 2 2 4" xfId="23893" xr:uid="{00000000-0005-0000-0000-0000F4280000}"/>
    <cellStyle name="Currency 124 2 5 2 2 4 2" xfId="46419" xr:uid="{00000000-0005-0000-0000-0000F5280000}"/>
    <cellStyle name="Currency 124 2 5 2 2 5" xfId="29559" xr:uid="{00000000-0005-0000-0000-0000F6280000}"/>
    <cellStyle name="Currency 124 2 5 2 3" xfId="8890" xr:uid="{00000000-0005-0000-0000-0000F7280000}"/>
    <cellStyle name="Currency 124 2 5 2 3 2" xfId="14506" xr:uid="{00000000-0005-0000-0000-0000F8280000}"/>
    <cellStyle name="Currency 124 2 5 2 3 2 2" xfId="37047" xr:uid="{00000000-0005-0000-0000-0000F9280000}"/>
    <cellStyle name="Currency 124 2 5 2 3 3" xfId="20136" xr:uid="{00000000-0005-0000-0000-0000FA280000}"/>
    <cellStyle name="Currency 124 2 5 2 3 3 2" xfId="42671" xr:uid="{00000000-0005-0000-0000-0000FB280000}"/>
    <cellStyle name="Currency 124 2 5 2 3 4" xfId="25765" xr:uid="{00000000-0005-0000-0000-0000FC280000}"/>
    <cellStyle name="Currency 124 2 5 2 3 4 2" xfId="48291" xr:uid="{00000000-0005-0000-0000-0000FD280000}"/>
    <cellStyle name="Currency 124 2 5 2 3 5" xfId="31431" xr:uid="{00000000-0005-0000-0000-0000FE280000}"/>
    <cellStyle name="Currency 124 2 5 2 4" xfId="10762" xr:uid="{00000000-0005-0000-0000-0000FF280000}"/>
    <cellStyle name="Currency 124 2 5 2 4 2" xfId="33303" xr:uid="{00000000-0005-0000-0000-000000290000}"/>
    <cellStyle name="Currency 124 2 5 2 5" xfId="16392" xr:uid="{00000000-0005-0000-0000-000001290000}"/>
    <cellStyle name="Currency 124 2 5 2 5 2" xfId="38927" xr:uid="{00000000-0005-0000-0000-000002290000}"/>
    <cellStyle name="Currency 124 2 5 2 6" xfId="22021" xr:uid="{00000000-0005-0000-0000-000003290000}"/>
    <cellStyle name="Currency 124 2 5 2 6 2" xfId="44547" xr:uid="{00000000-0005-0000-0000-000004290000}"/>
    <cellStyle name="Currency 124 2 5 2 7" xfId="27687" xr:uid="{00000000-0005-0000-0000-000005290000}"/>
    <cellStyle name="Currency 124 2 5 2 8" xfId="51115" xr:uid="{00000000-0005-0000-0000-000006290000}"/>
    <cellStyle name="Currency 124 2 5 3" xfId="6082" xr:uid="{00000000-0005-0000-0000-000007290000}"/>
    <cellStyle name="Currency 124 2 5 3 2" xfId="11698" xr:uid="{00000000-0005-0000-0000-000008290000}"/>
    <cellStyle name="Currency 124 2 5 3 2 2" xfId="34239" xr:uid="{00000000-0005-0000-0000-000009290000}"/>
    <cellStyle name="Currency 124 2 5 3 3" xfId="17328" xr:uid="{00000000-0005-0000-0000-00000A290000}"/>
    <cellStyle name="Currency 124 2 5 3 3 2" xfId="39863" xr:uid="{00000000-0005-0000-0000-00000B290000}"/>
    <cellStyle name="Currency 124 2 5 3 4" xfId="22957" xr:uid="{00000000-0005-0000-0000-00000C290000}"/>
    <cellStyle name="Currency 124 2 5 3 4 2" xfId="45483" xr:uid="{00000000-0005-0000-0000-00000D290000}"/>
    <cellStyle name="Currency 124 2 5 3 5" xfId="28623" xr:uid="{00000000-0005-0000-0000-00000E290000}"/>
    <cellStyle name="Currency 124 2 5 4" xfId="7954" xr:uid="{00000000-0005-0000-0000-00000F290000}"/>
    <cellStyle name="Currency 124 2 5 4 2" xfId="13570" xr:uid="{00000000-0005-0000-0000-000010290000}"/>
    <cellStyle name="Currency 124 2 5 4 2 2" xfId="36111" xr:uid="{00000000-0005-0000-0000-000011290000}"/>
    <cellStyle name="Currency 124 2 5 4 3" xfId="19200" xr:uid="{00000000-0005-0000-0000-000012290000}"/>
    <cellStyle name="Currency 124 2 5 4 3 2" xfId="41735" xr:uid="{00000000-0005-0000-0000-000013290000}"/>
    <cellStyle name="Currency 124 2 5 4 4" xfId="24829" xr:uid="{00000000-0005-0000-0000-000014290000}"/>
    <cellStyle name="Currency 124 2 5 4 4 2" xfId="47355" xr:uid="{00000000-0005-0000-0000-000015290000}"/>
    <cellStyle name="Currency 124 2 5 4 5" xfId="30495" xr:uid="{00000000-0005-0000-0000-000016290000}"/>
    <cellStyle name="Currency 124 2 5 5" xfId="9826" xr:uid="{00000000-0005-0000-0000-000017290000}"/>
    <cellStyle name="Currency 124 2 5 5 2" xfId="32367" xr:uid="{00000000-0005-0000-0000-000018290000}"/>
    <cellStyle name="Currency 124 2 5 6" xfId="15456" xr:uid="{00000000-0005-0000-0000-000019290000}"/>
    <cellStyle name="Currency 124 2 5 6 2" xfId="37991" xr:uid="{00000000-0005-0000-0000-00001A290000}"/>
    <cellStyle name="Currency 124 2 5 7" xfId="21085" xr:uid="{00000000-0005-0000-0000-00001B290000}"/>
    <cellStyle name="Currency 124 2 5 7 2" xfId="43611" xr:uid="{00000000-0005-0000-0000-00001C290000}"/>
    <cellStyle name="Currency 124 2 5 8" xfId="26751" xr:uid="{00000000-0005-0000-0000-00001D290000}"/>
    <cellStyle name="Currency 124 2 5 9" xfId="49242" xr:uid="{00000000-0005-0000-0000-00001E290000}"/>
    <cellStyle name="Currency 124 2 6" xfId="4678" xr:uid="{00000000-0005-0000-0000-00001F290000}"/>
    <cellStyle name="Currency 124 2 6 2" xfId="6550" xr:uid="{00000000-0005-0000-0000-000020290000}"/>
    <cellStyle name="Currency 124 2 6 2 2" xfId="12166" xr:uid="{00000000-0005-0000-0000-000021290000}"/>
    <cellStyle name="Currency 124 2 6 2 2 2" xfId="34707" xr:uid="{00000000-0005-0000-0000-000022290000}"/>
    <cellStyle name="Currency 124 2 6 2 3" xfId="17796" xr:uid="{00000000-0005-0000-0000-000023290000}"/>
    <cellStyle name="Currency 124 2 6 2 3 2" xfId="40331" xr:uid="{00000000-0005-0000-0000-000024290000}"/>
    <cellStyle name="Currency 124 2 6 2 4" xfId="23425" xr:uid="{00000000-0005-0000-0000-000025290000}"/>
    <cellStyle name="Currency 124 2 6 2 4 2" xfId="45951" xr:uid="{00000000-0005-0000-0000-000026290000}"/>
    <cellStyle name="Currency 124 2 6 2 5" xfId="29091" xr:uid="{00000000-0005-0000-0000-000027290000}"/>
    <cellStyle name="Currency 124 2 6 3" xfId="8422" xr:uid="{00000000-0005-0000-0000-000028290000}"/>
    <cellStyle name="Currency 124 2 6 3 2" xfId="14038" xr:uid="{00000000-0005-0000-0000-000029290000}"/>
    <cellStyle name="Currency 124 2 6 3 2 2" xfId="36579" xr:uid="{00000000-0005-0000-0000-00002A290000}"/>
    <cellStyle name="Currency 124 2 6 3 3" xfId="19668" xr:uid="{00000000-0005-0000-0000-00002B290000}"/>
    <cellStyle name="Currency 124 2 6 3 3 2" xfId="42203" xr:uid="{00000000-0005-0000-0000-00002C290000}"/>
    <cellStyle name="Currency 124 2 6 3 4" xfId="25297" xr:uid="{00000000-0005-0000-0000-00002D290000}"/>
    <cellStyle name="Currency 124 2 6 3 4 2" xfId="47823" xr:uid="{00000000-0005-0000-0000-00002E290000}"/>
    <cellStyle name="Currency 124 2 6 3 5" xfId="30963" xr:uid="{00000000-0005-0000-0000-00002F290000}"/>
    <cellStyle name="Currency 124 2 6 4" xfId="10294" xr:uid="{00000000-0005-0000-0000-000030290000}"/>
    <cellStyle name="Currency 124 2 6 4 2" xfId="32835" xr:uid="{00000000-0005-0000-0000-000031290000}"/>
    <cellStyle name="Currency 124 2 6 5" xfId="15924" xr:uid="{00000000-0005-0000-0000-000032290000}"/>
    <cellStyle name="Currency 124 2 6 5 2" xfId="38459" xr:uid="{00000000-0005-0000-0000-000033290000}"/>
    <cellStyle name="Currency 124 2 6 6" xfId="21553" xr:uid="{00000000-0005-0000-0000-000034290000}"/>
    <cellStyle name="Currency 124 2 6 6 2" xfId="44079" xr:uid="{00000000-0005-0000-0000-000035290000}"/>
    <cellStyle name="Currency 124 2 6 7" xfId="27219" xr:uid="{00000000-0005-0000-0000-000036290000}"/>
    <cellStyle name="Currency 124 2 6 8" xfId="50647" xr:uid="{00000000-0005-0000-0000-000037290000}"/>
    <cellStyle name="Currency 124 2 7" xfId="5614" xr:uid="{00000000-0005-0000-0000-000038290000}"/>
    <cellStyle name="Currency 124 2 7 2" xfId="11230" xr:uid="{00000000-0005-0000-0000-000039290000}"/>
    <cellStyle name="Currency 124 2 7 2 2" xfId="33771" xr:uid="{00000000-0005-0000-0000-00003A290000}"/>
    <cellStyle name="Currency 124 2 7 3" xfId="16860" xr:uid="{00000000-0005-0000-0000-00003B290000}"/>
    <cellStyle name="Currency 124 2 7 3 2" xfId="39395" xr:uid="{00000000-0005-0000-0000-00003C290000}"/>
    <cellStyle name="Currency 124 2 7 4" xfId="22489" xr:uid="{00000000-0005-0000-0000-00003D290000}"/>
    <cellStyle name="Currency 124 2 7 4 2" xfId="45015" xr:uid="{00000000-0005-0000-0000-00003E290000}"/>
    <cellStyle name="Currency 124 2 7 5" xfId="28155" xr:uid="{00000000-0005-0000-0000-00003F290000}"/>
    <cellStyle name="Currency 124 2 8" xfId="7486" xr:uid="{00000000-0005-0000-0000-000040290000}"/>
    <cellStyle name="Currency 124 2 8 2" xfId="13102" xr:uid="{00000000-0005-0000-0000-000041290000}"/>
    <cellStyle name="Currency 124 2 8 2 2" xfId="35643" xr:uid="{00000000-0005-0000-0000-000042290000}"/>
    <cellStyle name="Currency 124 2 8 3" xfId="18732" xr:uid="{00000000-0005-0000-0000-000043290000}"/>
    <cellStyle name="Currency 124 2 8 3 2" xfId="41267" xr:uid="{00000000-0005-0000-0000-000044290000}"/>
    <cellStyle name="Currency 124 2 8 4" xfId="24361" xr:uid="{00000000-0005-0000-0000-000045290000}"/>
    <cellStyle name="Currency 124 2 8 4 2" xfId="46887" xr:uid="{00000000-0005-0000-0000-000046290000}"/>
    <cellStyle name="Currency 124 2 8 5" xfId="30027" xr:uid="{00000000-0005-0000-0000-000047290000}"/>
    <cellStyle name="Currency 124 2 9" xfId="9358" xr:uid="{00000000-0005-0000-0000-000048290000}"/>
    <cellStyle name="Currency 124 2 9 2" xfId="31899" xr:uid="{00000000-0005-0000-0000-000049290000}"/>
    <cellStyle name="Currency 124 3" xfId="3859" xr:uid="{00000000-0005-0000-0000-00004A290000}"/>
    <cellStyle name="Currency 124 3 10" xfId="26400" xr:uid="{00000000-0005-0000-0000-00004B290000}"/>
    <cellStyle name="Currency 124 3 11" xfId="48891" xr:uid="{00000000-0005-0000-0000-00004C290000}"/>
    <cellStyle name="Currency 124 3 12" xfId="49828" xr:uid="{00000000-0005-0000-0000-00004D290000}"/>
    <cellStyle name="Currency 124 3 2" xfId="4093" xr:uid="{00000000-0005-0000-0000-00004E290000}"/>
    <cellStyle name="Currency 124 3 2 10" xfId="49125" xr:uid="{00000000-0005-0000-0000-00004F290000}"/>
    <cellStyle name="Currency 124 3 2 11" xfId="50062" xr:uid="{00000000-0005-0000-0000-000050290000}"/>
    <cellStyle name="Currency 124 3 2 2" xfId="4561" xr:uid="{00000000-0005-0000-0000-000051290000}"/>
    <cellStyle name="Currency 124 3 2 2 10" xfId="50530" xr:uid="{00000000-0005-0000-0000-000052290000}"/>
    <cellStyle name="Currency 124 3 2 2 2" xfId="5497" xr:uid="{00000000-0005-0000-0000-000053290000}"/>
    <cellStyle name="Currency 124 3 2 2 2 2" xfId="7369" xr:uid="{00000000-0005-0000-0000-000054290000}"/>
    <cellStyle name="Currency 124 3 2 2 2 2 2" xfId="12985" xr:uid="{00000000-0005-0000-0000-000055290000}"/>
    <cellStyle name="Currency 124 3 2 2 2 2 2 2" xfId="35526" xr:uid="{00000000-0005-0000-0000-000056290000}"/>
    <cellStyle name="Currency 124 3 2 2 2 2 3" xfId="18615" xr:uid="{00000000-0005-0000-0000-000057290000}"/>
    <cellStyle name="Currency 124 3 2 2 2 2 3 2" xfId="41150" xr:uid="{00000000-0005-0000-0000-000058290000}"/>
    <cellStyle name="Currency 124 3 2 2 2 2 4" xfId="24244" xr:uid="{00000000-0005-0000-0000-000059290000}"/>
    <cellStyle name="Currency 124 3 2 2 2 2 4 2" xfId="46770" xr:uid="{00000000-0005-0000-0000-00005A290000}"/>
    <cellStyle name="Currency 124 3 2 2 2 2 5" xfId="29910" xr:uid="{00000000-0005-0000-0000-00005B290000}"/>
    <cellStyle name="Currency 124 3 2 2 2 3" xfId="9241" xr:uid="{00000000-0005-0000-0000-00005C290000}"/>
    <cellStyle name="Currency 124 3 2 2 2 3 2" xfId="14857" xr:uid="{00000000-0005-0000-0000-00005D290000}"/>
    <cellStyle name="Currency 124 3 2 2 2 3 2 2" xfId="37398" xr:uid="{00000000-0005-0000-0000-00005E290000}"/>
    <cellStyle name="Currency 124 3 2 2 2 3 3" xfId="20487" xr:uid="{00000000-0005-0000-0000-00005F290000}"/>
    <cellStyle name="Currency 124 3 2 2 2 3 3 2" xfId="43022" xr:uid="{00000000-0005-0000-0000-000060290000}"/>
    <cellStyle name="Currency 124 3 2 2 2 3 4" xfId="26116" xr:uid="{00000000-0005-0000-0000-000061290000}"/>
    <cellStyle name="Currency 124 3 2 2 2 3 4 2" xfId="48642" xr:uid="{00000000-0005-0000-0000-000062290000}"/>
    <cellStyle name="Currency 124 3 2 2 2 3 5" xfId="31782" xr:uid="{00000000-0005-0000-0000-000063290000}"/>
    <cellStyle name="Currency 124 3 2 2 2 4" xfId="11113" xr:uid="{00000000-0005-0000-0000-000064290000}"/>
    <cellStyle name="Currency 124 3 2 2 2 4 2" xfId="33654" xr:uid="{00000000-0005-0000-0000-000065290000}"/>
    <cellStyle name="Currency 124 3 2 2 2 5" xfId="16743" xr:uid="{00000000-0005-0000-0000-000066290000}"/>
    <cellStyle name="Currency 124 3 2 2 2 5 2" xfId="39278" xr:uid="{00000000-0005-0000-0000-000067290000}"/>
    <cellStyle name="Currency 124 3 2 2 2 6" xfId="22372" xr:uid="{00000000-0005-0000-0000-000068290000}"/>
    <cellStyle name="Currency 124 3 2 2 2 6 2" xfId="44898" xr:uid="{00000000-0005-0000-0000-000069290000}"/>
    <cellStyle name="Currency 124 3 2 2 2 7" xfId="28038" xr:uid="{00000000-0005-0000-0000-00006A290000}"/>
    <cellStyle name="Currency 124 3 2 2 2 8" xfId="51466" xr:uid="{00000000-0005-0000-0000-00006B290000}"/>
    <cellStyle name="Currency 124 3 2 2 3" xfId="6433" xr:uid="{00000000-0005-0000-0000-00006C290000}"/>
    <cellStyle name="Currency 124 3 2 2 3 2" xfId="12049" xr:uid="{00000000-0005-0000-0000-00006D290000}"/>
    <cellStyle name="Currency 124 3 2 2 3 2 2" xfId="34590" xr:uid="{00000000-0005-0000-0000-00006E290000}"/>
    <cellStyle name="Currency 124 3 2 2 3 3" xfId="17679" xr:uid="{00000000-0005-0000-0000-00006F290000}"/>
    <cellStyle name="Currency 124 3 2 2 3 3 2" xfId="40214" xr:uid="{00000000-0005-0000-0000-000070290000}"/>
    <cellStyle name="Currency 124 3 2 2 3 4" xfId="23308" xr:uid="{00000000-0005-0000-0000-000071290000}"/>
    <cellStyle name="Currency 124 3 2 2 3 4 2" xfId="45834" xr:uid="{00000000-0005-0000-0000-000072290000}"/>
    <cellStyle name="Currency 124 3 2 2 3 5" xfId="28974" xr:uid="{00000000-0005-0000-0000-000073290000}"/>
    <cellStyle name="Currency 124 3 2 2 4" xfId="8305" xr:uid="{00000000-0005-0000-0000-000074290000}"/>
    <cellStyle name="Currency 124 3 2 2 4 2" xfId="13921" xr:uid="{00000000-0005-0000-0000-000075290000}"/>
    <cellStyle name="Currency 124 3 2 2 4 2 2" xfId="36462" xr:uid="{00000000-0005-0000-0000-000076290000}"/>
    <cellStyle name="Currency 124 3 2 2 4 3" xfId="19551" xr:uid="{00000000-0005-0000-0000-000077290000}"/>
    <cellStyle name="Currency 124 3 2 2 4 3 2" xfId="42086" xr:uid="{00000000-0005-0000-0000-000078290000}"/>
    <cellStyle name="Currency 124 3 2 2 4 4" xfId="25180" xr:uid="{00000000-0005-0000-0000-000079290000}"/>
    <cellStyle name="Currency 124 3 2 2 4 4 2" xfId="47706" xr:uid="{00000000-0005-0000-0000-00007A290000}"/>
    <cellStyle name="Currency 124 3 2 2 4 5" xfId="30846" xr:uid="{00000000-0005-0000-0000-00007B290000}"/>
    <cellStyle name="Currency 124 3 2 2 5" xfId="10177" xr:uid="{00000000-0005-0000-0000-00007C290000}"/>
    <cellStyle name="Currency 124 3 2 2 5 2" xfId="32718" xr:uid="{00000000-0005-0000-0000-00007D290000}"/>
    <cellStyle name="Currency 124 3 2 2 6" xfId="15807" xr:uid="{00000000-0005-0000-0000-00007E290000}"/>
    <cellStyle name="Currency 124 3 2 2 6 2" xfId="38342" xr:uid="{00000000-0005-0000-0000-00007F290000}"/>
    <cellStyle name="Currency 124 3 2 2 7" xfId="21436" xr:uid="{00000000-0005-0000-0000-000080290000}"/>
    <cellStyle name="Currency 124 3 2 2 7 2" xfId="43962" xr:uid="{00000000-0005-0000-0000-000081290000}"/>
    <cellStyle name="Currency 124 3 2 2 8" xfId="27102" xr:uid="{00000000-0005-0000-0000-000082290000}"/>
    <cellStyle name="Currency 124 3 2 2 9" xfId="49593" xr:uid="{00000000-0005-0000-0000-000083290000}"/>
    <cellStyle name="Currency 124 3 2 3" xfId="5029" xr:uid="{00000000-0005-0000-0000-000084290000}"/>
    <cellStyle name="Currency 124 3 2 3 2" xfId="6901" xr:uid="{00000000-0005-0000-0000-000085290000}"/>
    <cellStyle name="Currency 124 3 2 3 2 2" xfId="12517" xr:uid="{00000000-0005-0000-0000-000086290000}"/>
    <cellStyle name="Currency 124 3 2 3 2 2 2" xfId="35058" xr:uid="{00000000-0005-0000-0000-000087290000}"/>
    <cellStyle name="Currency 124 3 2 3 2 3" xfId="18147" xr:uid="{00000000-0005-0000-0000-000088290000}"/>
    <cellStyle name="Currency 124 3 2 3 2 3 2" xfId="40682" xr:uid="{00000000-0005-0000-0000-000089290000}"/>
    <cellStyle name="Currency 124 3 2 3 2 4" xfId="23776" xr:uid="{00000000-0005-0000-0000-00008A290000}"/>
    <cellStyle name="Currency 124 3 2 3 2 4 2" xfId="46302" xr:uid="{00000000-0005-0000-0000-00008B290000}"/>
    <cellStyle name="Currency 124 3 2 3 2 5" xfId="29442" xr:uid="{00000000-0005-0000-0000-00008C290000}"/>
    <cellStyle name="Currency 124 3 2 3 3" xfId="8773" xr:uid="{00000000-0005-0000-0000-00008D290000}"/>
    <cellStyle name="Currency 124 3 2 3 3 2" xfId="14389" xr:uid="{00000000-0005-0000-0000-00008E290000}"/>
    <cellStyle name="Currency 124 3 2 3 3 2 2" xfId="36930" xr:uid="{00000000-0005-0000-0000-00008F290000}"/>
    <cellStyle name="Currency 124 3 2 3 3 3" xfId="20019" xr:uid="{00000000-0005-0000-0000-000090290000}"/>
    <cellStyle name="Currency 124 3 2 3 3 3 2" xfId="42554" xr:uid="{00000000-0005-0000-0000-000091290000}"/>
    <cellStyle name="Currency 124 3 2 3 3 4" xfId="25648" xr:uid="{00000000-0005-0000-0000-000092290000}"/>
    <cellStyle name="Currency 124 3 2 3 3 4 2" xfId="48174" xr:uid="{00000000-0005-0000-0000-000093290000}"/>
    <cellStyle name="Currency 124 3 2 3 3 5" xfId="31314" xr:uid="{00000000-0005-0000-0000-000094290000}"/>
    <cellStyle name="Currency 124 3 2 3 4" xfId="10645" xr:uid="{00000000-0005-0000-0000-000095290000}"/>
    <cellStyle name="Currency 124 3 2 3 4 2" xfId="33186" xr:uid="{00000000-0005-0000-0000-000096290000}"/>
    <cellStyle name="Currency 124 3 2 3 5" xfId="16275" xr:uid="{00000000-0005-0000-0000-000097290000}"/>
    <cellStyle name="Currency 124 3 2 3 5 2" xfId="38810" xr:uid="{00000000-0005-0000-0000-000098290000}"/>
    <cellStyle name="Currency 124 3 2 3 6" xfId="21904" xr:uid="{00000000-0005-0000-0000-000099290000}"/>
    <cellStyle name="Currency 124 3 2 3 6 2" xfId="44430" xr:uid="{00000000-0005-0000-0000-00009A290000}"/>
    <cellStyle name="Currency 124 3 2 3 7" xfId="27570" xr:uid="{00000000-0005-0000-0000-00009B290000}"/>
    <cellStyle name="Currency 124 3 2 3 8" xfId="50998" xr:uid="{00000000-0005-0000-0000-00009C290000}"/>
    <cellStyle name="Currency 124 3 2 4" xfId="5965" xr:uid="{00000000-0005-0000-0000-00009D290000}"/>
    <cellStyle name="Currency 124 3 2 4 2" xfId="11581" xr:uid="{00000000-0005-0000-0000-00009E290000}"/>
    <cellStyle name="Currency 124 3 2 4 2 2" xfId="34122" xr:uid="{00000000-0005-0000-0000-00009F290000}"/>
    <cellStyle name="Currency 124 3 2 4 3" xfId="17211" xr:uid="{00000000-0005-0000-0000-0000A0290000}"/>
    <cellStyle name="Currency 124 3 2 4 3 2" xfId="39746" xr:uid="{00000000-0005-0000-0000-0000A1290000}"/>
    <cellStyle name="Currency 124 3 2 4 4" xfId="22840" xr:uid="{00000000-0005-0000-0000-0000A2290000}"/>
    <cellStyle name="Currency 124 3 2 4 4 2" xfId="45366" xr:uid="{00000000-0005-0000-0000-0000A3290000}"/>
    <cellStyle name="Currency 124 3 2 4 5" xfId="28506" xr:uid="{00000000-0005-0000-0000-0000A4290000}"/>
    <cellStyle name="Currency 124 3 2 5" xfId="7837" xr:uid="{00000000-0005-0000-0000-0000A5290000}"/>
    <cellStyle name="Currency 124 3 2 5 2" xfId="13453" xr:uid="{00000000-0005-0000-0000-0000A6290000}"/>
    <cellStyle name="Currency 124 3 2 5 2 2" xfId="35994" xr:uid="{00000000-0005-0000-0000-0000A7290000}"/>
    <cellStyle name="Currency 124 3 2 5 3" xfId="19083" xr:uid="{00000000-0005-0000-0000-0000A8290000}"/>
    <cellStyle name="Currency 124 3 2 5 3 2" xfId="41618" xr:uid="{00000000-0005-0000-0000-0000A9290000}"/>
    <cellStyle name="Currency 124 3 2 5 4" xfId="24712" xr:uid="{00000000-0005-0000-0000-0000AA290000}"/>
    <cellStyle name="Currency 124 3 2 5 4 2" xfId="47238" xr:uid="{00000000-0005-0000-0000-0000AB290000}"/>
    <cellStyle name="Currency 124 3 2 5 5" xfId="30378" xr:uid="{00000000-0005-0000-0000-0000AC290000}"/>
    <cellStyle name="Currency 124 3 2 6" xfId="9709" xr:uid="{00000000-0005-0000-0000-0000AD290000}"/>
    <cellStyle name="Currency 124 3 2 6 2" xfId="32250" xr:uid="{00000000-0005-0000-0000-0000AE290000}"/>
    <cellStyle name="Currency 124 3 2 7" xfId="15339" xr:uid="{00000000-0005-0000-0000-0000AF290000}"/>
    <cellStyle name="Currency 124 3 2 7 2" xfId="37874" xr:uid="{00000000-0005-0000-0000-0000B0290000}"/>
    <cellStyle name="Currency 124 3 2 8" xfId="20968" xr:uid="{00000000-0005-0000-0000-0000B1290000}"/>
    <cellStyle name="Currency 124 3 2 8 2" xfId="43494" xr:uid="{00000000-0005-0000-0000-0000B2290000}"/>
    <cellStyle name="Currency 124 3 2 9" xfId="26634" xr:uid="{00000000-0005-0000-0000-0000B3290000}"/>
    <cellStyle name="Currency 124 3 3" xfId="4327" xr:uid="{00000000-0005-0000-0000-0000B4290000}"/>
    <cellStyle name="Currency 124 3 3 10" xfId="50296" xr:uid="{00000000-0005-0000-0000-0000B5290000}"/>
    <cellStyle name="Currency 124 3 3 2" xfId="5263" xr:uid="{00000000-0005-0000-0000-0000B6290000}"/>
    <cellStyle name="Currency 124 3 3 2 2" xfId="7135" xr:uid="{00000000-0005-0000-0000-0000B7290000}"/>
    <cellStyle name="Currency 124 3 3 2 2 2" xfId="12751" xr:uid="{00000000-0005-0000-0000-0000B8290000}"/>
    <cellStyle name="Currency 124 3 3 2 2 2 2" xfId="35292" xr:uid="{00000000-0005-0000-0000-0000B9290000}"/>
    <cellStyle name="Currency 124 3 3 2 2 3" xfId="18381" xr:uid="{00000000-0005-0000-0000-0000BA290000}"/>
    <cellStyle name="Currency 124 3 3 2 2 3 2" xfId="40916" xr:uid="{00000000-0005-0000-0000-0000BB290000}"/>
    <cellStyle name="Currency 124 3 3 2 2 4" xfId="24010" xr:uid="{00000000-0005-0000-0000-0000BC290000}"/>
    <cellStyle name="Currency 124 3 3 2 2 4 2" xfId="46536" xr:uid="{00000000-0005-0000-0000-0000BD290000}"/>
    <cellStyle name="Currency 124 3 3 2 2 5" xfId="29676" xr:uid="{00000000-0005-0000-0000-0000BE290000}"/>
    <cellStyle name="Currency 124 3 3 2 3" xfId="9007" xr:uid="{00000000-0005-0000-0000-0000BF290000}"/>
    <cellStyle name="Currency 124 3 3 2 3 2" xfId="14623" xr:uid="{00000000-0005-0000-0000-0000C0290000}"/>
    <cellStyle name="Currency 124 3 3 2 3 2 2" xfId="37164" xr:uid="{00000000-0005-0000-0000-0000C1290000}"/>
    <cellStyle name="Currency 124 3 3 2 3 3" xfId="20253" xr:uid="{00000000-0005-0000-0000-0000C2290000}"/>
    <cellStyle name="Currency 124 3 3 2 3 3 2" xfId="42788" xr:uid="{00000000-0005-0000-0000-0000C3290000}"/>
    <cellStyle name="Currency 124 3 3 2 3 4" xfId="25882" xr:uid="{00000000-0005-0000-0000-0000C4290000}"/>
    <cellStyle name="Currency 124 3 3 2 3 4 2" xfId="48408" xr:uid="{00000000-0005-0000-0000-0000C5290000}"/>
    <cellStyle name="Currency 124 3 3 2 3 5" xfId="31548" xr:uid="{00000000-0005-0000-0000-0000C6290000}"/>
    <cellStyle name="Currency 124 3 3 2 4" xfId="10879" xr:uid="{00000000-0005-0000-0000-0000C7290000}"/>
    <cellStyle name="Currency 124 3 3 2 4 2" xfId="33420" xr:uid="{00000000-0005-0000-0000-0000C8290000}"/>
    <cellStyle name="Currency 124 3 3 2 5" xfId="16509" xr:uid="{00000000-0005-0000-0000-0000C9290000}"/>
    <cellStyle name="Currency 124 3 3 2 5 2" xfId="39044" xr:uid="{00000000-0005-0000-0000-0000CA290000}"/>
    <cellStyle name="Currency 124 3 3 2 6" xfId="22138" xr:uid="{00000000-0005-0000-0000-0000CB290000}"/>
    <cellStyle name="Currency 124 3 3 2 6 2" xfId="44664" xr:uid="{00000000-0005-0000-0000-0000CC290000}"/>
    <cellStyle name="Currency 124 3 3 2 7" xfId="27804" xr:uid="{00000000-0005-0000-0000-0000CD290000}"/>
    <cellStyle name="Currency 124 3 3 2 8" xfId="51232" xr:uid="{00000000-0005-0000-0000-0000CE290000}"/>
    <cellStyle name="Currency 124 3 3 3" xfId="6199" xr:uid="{00000000-0005-0000-0000-0000CF290000}"/>
    <cellStyle name="Currency 124 3 3 3 2" xfId="11815" xr:uid="{00000000-0005-0000-0000-0000D0290000}"/>
    <cellStyle name="Currency 124 3 3 3 2 2" xfId="34356" xr:uid="{00000000-0005-0000-0000-0000D1290000}"/>
    <cellStyle name="Currency 124 3 3 3 3" xfId="17445" xr:uid="{00000000-0005-0000-0000-0000D2290000}"/>
    <cellStyle name="Currency 124 3 3 3 3 2" xfId="39980" xr:uid="{00000000-0005-0000-0000-0000D3290000}"/>
    <cellStyle name="Currency 124 3 3 3 4" xfId="23074" xr:uid="{00000000-0005-0000-0000-0000D4290000}"/>
    <cellStyle name="Currency 124 3 3 3 4 2" xfId="45600" xr:uid="{00000000-0005-0000-0000-0000D5290000}"/>
    <cellStyle name="Currency 124 3 3 3 5" xfId="28740" xr:uid="{00000000-0005-0000-0000-0000D6290000}"/>
    <cellStyle name="Currency 124 3 3 4" xfId="8071" xr:uid="{00000000-0005-0000-0000-0000D7290000}"/>
    <cellStyle name="Currency 124 3 3 4 2" xfId="13687" xr:uid="{00000000-0005-0000-0000-0000D8290000}"/>
    <cellStyle name="Currency 124 3 3 4 2 2" xfId="36228" xr:uid="{00000000-0005-0000-0000-0000D9290000}"/>
    <cellStyle name="Currency 124 3 3 4 3" xfId="19317" xr:uid="{00000000-0005-0000-0000-0000DA290000}"/>
    <cellStyle name="Currency 124 3 3 4 3 2" xfId="41852" xr:uid="{00000000-0005-0000-0000-0000DB290000}"/>
    <cellStyle name="Currency 124 3 3 4 4" xfId="24946" xr:uid="{00000000-0005-0000-0000-0000DC290000}"/>
    <cellStyle name="Currency 124 3 3 4 4 2" xfId="47472" xr:uid="{00000000-0005-0000-0000-0000DD290000}"/>
    <cellStyle name="Currency 124 3 3 4 5" xfId="30612" xr:uid="{00000000-0005-0000-0000-0000DE290000}"/>
    <cellStyle name="Currency 124 3 3 5" xfId="9943" xr:uid="{00000000-0005-0000-0000-0000DF290000}"/>
    <cellStyle name="Currency 124 3 3 5 2" xfId="32484" xr:uid="{00000000-0005-0000-0000-0000E0290000}"/>
    <cellStyle name="Currency 124 3 3 6" xfId="15573" xr:uid="{00000000-0005-0000-0000-0000E1290000}"/>
    <cellStyle name="Currency 124 3 3 6 2" xfId="38108" xr:uid="{00000000-0005-0000-0000-0000E2290000}"/>
    <cellStyle name="Currency 124 3 3 7" xfId="21202" xr:uid="{00000000-0005-0000-0000-0000E3290000}"/>
    <cellStyle name="Currency 124 3 3 7 2" xfId="43728" xr:uid="{00000000-0005-0000-0000-0000E4290000}"/>
    <cellStyle name="Currency 124 3 3 8" xfId="26868" xr:uid="{00000000-0005-0000-0000-0000E5290000}"/>
    <cellStyle name="Currency 124 3 3 9" xfId="49359" xr:uid="{00000000-0005-0000-0000-0000E6290000}"/>
    <cellStyle name="Currency 124 3 4" xfId="4795" xr:uid="{00000000-0005-0000-0000-0000E7290000}"/>
    <cellStyle name="Currency 124 3 4 2" xfId="6667" xr:uid="{00000000-0005-0000-0000-0000E8290000}"/>
    <cellStyle name="Currency 124 3 4 2 2" xfId="12283" xr:uid="{00000000-0005-0000-0000-0000E9290000}"/>
    <cellStyle name="Currency 124 3 4 2 2 2" xfId="34824" xr:uid="{00000000-0005-0000-0000-0000EA290000}"/>
    <cellStyle name="Currency 124 3 4 2 3" xfId="17913" xr:uid="{00000000-0005-0000-0000-0000EB290000}"/>
    <cellStyle name="Currency 124 3 4 2 3 2" xfId="40448" xr:uid="{00000000-0005-0000-0000-0000EC290000}"/>
    <cellStyle name="Currency 124 3 4 2 4" xfId="23542" xr:uid="{00000000-0005-0000-0000-0000ED290000}"/>
    <cellStyle name="Currency 124 3 4 2 4 2" xfId="46068" xr:uid="{00000000-0005-0000-0000-0000EE290000}"/>
    <cellStyle name="Currency 124 3 4 2 5" xfId="29208" xr:uid="{00000000-0005-0000-0000-0000EF290000}"/>
    <cellStyle name="Currency 124 3 4 3" xfId="8539" xr:uid="{00000000-0005-0000-0000-0000F0290000}"/>
    <cellStyle name="Currency 124 3 4 3 2" xfId="14155" xr:uid="{00000000-0005-0000-0000-0000F1290000}"/>
    <cellStyle name="Currency 124 3 4 3 2 2" xfId="36696" xr:uid="{00000000-0005-0000-0000-0000F2290000}"/>
    <cellStyle name="Currency 124 3 4 3 3" xfId="19785" xr:uid="{00000000-0005-0000-0000-0000F3290000}"/>
    <cellStyle name="Currency 124 3 4 3 3 2" xfId="42320" xr:uid="{00000000-0005-0000-0000-0000F4290000}"/>
    <cellStyle name="Currency 124 3 4 3 4" xfId="25414" xr:uid="{00000000-0005-0000-0000-0000F5290000}"/>
    <cellStyle name="Currency 124 3 4 3 4 2" xfId="47940" xr:uid="{00000000-0005-0000-0000-0000F6290000}"/>
    <cellStyle name="Currency 124 3 4 3 5" xfId="31080" xr:uid="{00000000-0005-0000-0000-0000F7290000}"/>
    <cellStyle name="Currency 124 3 4 4" xfId="10411" xr:uid="{00000000-0005-0000-0000-0000F8290000}"/>
    <cellStyle name="Currency 124 3 4 4 2" xfId="32952" xr:uid="{00000000-0005-0000-0000-0000F9290000}"/>
    <cellStyle name="Currency 124 3 4 5" xfId="16041" xr:uid="{00000000-0005-0000-0000-0000FA290000}"/>
    <cellStyle name="Currency 124 3 4 5 2" xfId="38576" xr:uid="{00000000-0005-0000-0000-0000FB290000}"/>
    <cellStyle name="Currency 124 3 4 6" xfId="21670" xr:uid="{00000000-0005-0000-0000-0000FC290000}"/>
    <cellStyle name="Currency 124 3 4 6 2" xfId="44196" xr:uid="{00000000-0005-0000-0000-0000FD290000}"/>
    <cellStyle name="Currency 124 3 4 7" xfId="27336" xr:uid="{00000000-0005-0000-0000-0000FE290000}"/>
    <cellStyle name="Currency 124 3 4 8" xfId="50764" xr:uid="{00000000-0005-0000-0000-0000FF290000}"/>
    <cellStyle name="Currency 124 3 5" xfId="5731" xr:uid="{00000000-0005-0000-0000-0000002A0000}"/>
    <cellStyle name="Currency 124 3 5 2" xfId="11347" xr:uid="{00000000-0005-0000-0000-0000012A0000}"/>
    <cellStyle name="Currency 124 3 5 2 2" xfId="33888" xr:uid="{00000000-0005-0000-0000-0000022A0000}"/>
    <cellStyle name="Currency 124 3 5 3" xfId="16977" xr:uid="{00000000-0005-0000-0000-0000032A0000}"/>
    <cellStyle name="Currency 124 3 5 3 2" xfId="39512" xr:uid="{00000000-0005-0000-0000-0000042A0000}"/>
    <cellStyle name="Currency 124 3 5 4" xfId="22606" xr:uid="{00000000-0005-0000-0000-0000052A0000}"/>
    <cellStyle name="Currency 124 3 5 4 2" xfId="45132" xr:uid="{00000000-0005-0000-0000-0000062A0000}"/>
    <cellStyle name="Currency 124 3 5 5" xfId="28272" xr:uid="{00000000-0005-0000-0000-0000072A0000}"/>
    <cellStyle name="Currency 124 3 6" xfId="7603" xr:uid="{00000000-0005-0000-0000-0000082A0000}"/>
    <cellStyle name="Currency 124 3 6 2" xfId="13219" xr:uid="{00000000-0005-0000-0000-0000092A0000}"/>
    <cellStyle name="Currency 124 3 6 2 2" xfId="35760" xr:uid="{00000000-0005-0000-0000-00000A2A0000}"/>
    <cellStyle name="Currency 124 3 6 3" xfId="18849" xr:uid="{00000000-0005-0000-0000-00000B2A0000}"/>
    <cellStyle name="Currency 124 3 6 3 2" xfId="41384" xr:uid="{00000000-0005-0000-0000-00000C2A0000}"/>
    <cellStyle name="Currency 124 3 6 4" xfId="24478" xr:uid="{00000000-0005-0000-0000-00000D2A0000}"/>
    <cellStyle name="Currency 124 3 6 4 2" xfId="47004" xr:uid="{00000000-0005-0000-0000-00000E2A0000}"/>
    <cellStyle name="Currency 124 3 6 5" xfId="30144" xr:uid="{00000000-0005-0000-0000-00000F2A0000}"/>
    <cellStyle name="Currency 124 3 7" xfId="9475" xr:uid="{00000000-0005-0000-0000-0000102A0000}"/>
    <cellStyle name="Currency 124 3 7 2" xfId="32016" xr:uid="{00000000-0005-0000-0000-0000112A0000}"/>
    <cellStyle name="Currency 124 3 8" xfId="15105" xr:uid="{00000000-0005-0000-0000-0000122A0000}"/>
    <cellStyle name="Currency 124 3 8 2" xfId="37640" xr:uid="{00000000-0005-0000-0000-0000132A0000}"/>
    <cellStyle name="Currency 124 3 9" xfId="20734" xr:uid="{00000000-0005-0000-0000-0000142A0000}"/>
    <cellStyle name="Currency 124 3 9 2" xfId="43260" xr:uid="{00000000-0005-0000-0000-0000152A0000}"/>
    <cellStyle name="Currency 124 4" xfId="3781" xr:uid="{00000000-0005-0000-0000-0000162A0000}"/>
    <cellStyle name="Currency 124 4 10" xfId="26322" xr:uid="{00000000-0005-0000-0000-0000172A0000}"/>
    <cellStyle name="Currency 124 4 11" xfId="48813" xr:uid="{00000000-0005-0000-0000-0000182A0000}"/>
    <cellStyle name="Currency 124 4 12" xfId="49750" xr:uid="{00000000-0005-0000-0000-0000192A0000}"/>
    <cellStyle name="Currency 124 4 2" xfId="4015" xr:uid="{00000000-0005-0000-0000-00001A2A0000}"/>
    <cellStyle name="Currency 124 4 2 10" xfId="49047" xr:uid="{00000000-0005-0000-0000-00001B2A0000}"/>
    <cellStyle name="Currency 124 4 2 11" xfId="49984" xr:uid="{00000000-0005-0000-0000-00001C2A0000}"/>
    <cellStyle name="Currency 124 4 2 2" xfId="4483" xr:uid="{00000000-0005-0000-0000-00001D2A0000}"/>
    <cellStyle name="Currency 124 4 2 2 10" xfId="50452" xr:uid="{00000000-0005-0000-0000-00001E2A0000}"/>
    <cellStyle name="Currency 124 4 2 2 2" xfId="5419" xr:uid="{00000000-0005-0000-0000-00001F2A0000}"/>
    <cellStyle name="Currency 124 4 2 2 2 2" xfId="7291" xr:uid="{00000000-0005-0000-0000-0000202A0000}"/>
    <cellStyle name="Currency 124 4 2 2 2 2 2" xfId="12907" xr:uid="{00000000-0005-0000-0000-0000212A0000}"/>
    <cellStyle name="Currency 124 4 2 2 2 2 2 2" xfId="35448" xr:uid="{00000000-0005-0000-0000-0000222A0000}"/>
    <cellStyle name="Currency 124 4 2 2 2 2 3" xfId="18537" xr:uid="{00000000-0005-0000-0000-0000232A0000}"/>
    <cellStyle name="Currency 124 4 2 2 2 2 3 2" xfId="41072" xr:uid="{00000000-0005-0000-0000-0000242A0000}"/>
    <cellStyle name="Currency 124 4 2 2 2 2 4" xfId="24166" xr:uid="{00000000-0005-0000-0000-0000252A0000}"/>
    <cellStyle name="Currency 124 4 2 2 2 2 4 2" xfId="46692" xr:uid="{00000000-0005-0000-0000-0000262A0000}"/>
    <cellStyle name="Currency 124 4 2 2 2 2 5" xfId="29832" xr:uid="{00000000-0005-0000-0000-0000272A0000}"/>
    <cellStyle name="Currency 124 4 2 2 2 3" xfId="9163" xr:uid="{00000000-0005-0000-0000-0000282A0000}"/>
    <cellStyle name="Currency 124 4 2 2 2 3 2" xfId="14779" xr:uid="{00000000-0005-0000-0000-0000292A0000}"/>
    <cellStyle name="Currency 124 4 2 2 2 3 2 2" xfId="37320" xr:uid="{00000000-0005-0000-0000-00002A2A0000}"/>
    <cellStyle name="Currency 124 4 2 2 2 3 3" xfId="20409" xr:uid="{00000000-0005-0000-0000-00002B2A0000}"/>
    <cellStyle name="Currency 124 4 2 2 2 3 3 2" xfId="42944" xr:uid="{00000000-0005-0000-0000-00002C2A0000}"/>
    <cellStyle name="Currency 124 4 2 2 2 3 4" xfId="26038" xr:uid="{00000000-0005-0000-0000-00002D2A0000}"/>
    <cellStyle name="Currency 124 4 2 2 2 3 4 2" xfId="48564" xr:uid="{00000000-0005-0000-0000-00002E2A0000}"/>
    <cellStyle name="Currency 124 4 2 2 2 3 5" xfId="31704" xr:uid="{00000000-0005-0000-0000-00002F2A0000}"/>
    <cellStyle name="Currency 124 4 2 2 2 4" xfId="11035" xr:uid="{00000000-0005-0000-0000-0000302A0000}"/>
    <cellStyle name="Currency 124 4 2 2 2 4 2" xfId="33576" xr:uid="{00000000-0005-0000-0000-0000312A0000}"/>
    <cellStyle name="Currency 124 4 2 2 2 5" xfId="16665" xr:uid="{00000000-0005-0000-0000-0000322A0000}"/>
    <cellStyle name="Currency 124 4 2 2 2 5 2" xfId="39200" xr:uid="{00000000-0005-0000-0000-0000332A0000}"/>
    <cellStyle name="Currency 124 4 2 2 2 6" xfId="22294" xr:uid="{00000000-0005-0000-0000-0000342A0000}"/>
    <cellStyle name="Currency 124 4 2 2 2 6 2" xfId="44820" xr:uid="{00000000-0005-0000-0000-0000352A0000}"/>
    <cellStyle name="Currency 124 4 2 2 2 7" xfId="27960" xr:uid="{00000000-0005-0000-0000-0000362A0000}"/>
    <cellStyle name="Currency 124 4 2 2 2 8" xfId="51388" xr:uid="{00000000-0005-0000-0000-0000372A0000}"/>
    <cellStyle name="Currency 124 4 2 2 3" xfId="6355" xr:uid="{00000000-0005-0000-0000-0000382A0000}"/>
    <cellStyle name="Currency 124 4 2 2 3 2" xfId="11971" xr:uid="{00000000-0005-0000-0000-0000392A0000}"/>
    <cellStyle name="Currency 124 4 2 2 3 2 2" xfId="34512" xr:uid="{00000000-0005-0000-0000-00003A2A0000}"/>
    <cellStyle name="Currency 124 4 2 2 3 3" xfId="17601" xr:uid="{00000000-0005-0000-0000-00003B2A0000}"/>
    <cellStyle name="Currency 124 4 2 2 3 3 2" xfId="40136" xr:uid="{00000000-0005-0000-0000-00003C2A0000}"/>
    <cellStyle name="Currency 124 4 2 2 3 4" xfId="23230" xr:uid="{00000000-0005-0000-0000-00003D2A0000}"/>
    <cellStyle name="Currency 124 4 2 2 3 4 2" xfId="45756" xr:uid="{00000000-0005-0000-0000-00003E2A0000}"/>
    <cellStyle name="Currency 124 4 2 2 3 5" xfId="28896" xr:uid="{00000000-0005-0000-0000-00003F2A0000}"/>
    <cellStyle name="Currency 124 4 2 2 4" xfId="8227" xr:uid="{00000000-0005-0000-0000-0000402A0000}"/>
    <cellStyle name="Currency 124 4 2 2 4 2" xfId="13843" xr:uid="{00000000-0005-0000-0000-0000412A0000}"/>
    <cellStyle name="Currency 124 4 2 2 4 2 2" xfId="36384" xr:uid="{00000000-0005-0000-0000-0000422A0000}"/>
    <cellStyle name="Currency 124 4 2 2 4 3" xfId="19473" xr:uid="{00000000-0005-0000-0000-0000432A0000}"/>
    <cellStyle name="Currency 124 4 2 2 4 3 2" xfId="42008" xr:uid="{00000000-0005-0000-0000-0000442A0000}"/>
    <cellStyle name="Currency 124 4 2 2 4 4" xfId="25102" xr:uid="{00000000-0005-0000-0000-0000452A0000}"/>
    <cellStyle name="Currency 124 4 2 2 4 4 2" xfId="47628" xr:uid="{00000000-0005-0000-0000-0000462A0000}"/>
    <cellStyle name="Currency 124 4 2 2 4 5" xfId="30768" xr:uid="{00000000-0005-0000-0000-0000472A0000}"/>
    <cellStyle name="Currency 124 4 2 2 5" xfId="10099" xr:uid="{00000000-0005-0000-0000-0000482A0000}"/>
    <cellStyle name="Currency 124 4 2 2 5 2" xfId="32640" xr:uid="{00000000-0005-0000-0000-0000492A0000}"/>
    <cellStyle name="Currency 124 4 2 2 6" xfId="15729" xr:uid="{00000000-0005-0000-0000-00004A2A0000}"/>
    <cellStyle name="Currency 124 4 2 2 6 2" xfId="38264" xr:uid="{00000000-0005-0000-0000-00004B2A0000}"/>
    <cellStyle name="Currency 124 4 2 2 7" xfId="21358" xr:uid="{00000000-0005-0000-0000-00004C2A0000}"/>
    <cellStyle name="Currency 124 4 2 2 7 2" xfId="43884" xr:uid="{00000000-0005-0000-0000-00004D2A0000}"/>
    <cellStyle name="Currency 124 4 2 2 8" xfId="27024" xr:uid="{00000000-0005-0000-0000-00004E2A0000}"/>
    <cellStyle name="Currency 124 4 2 2 9" xfId="49515" xr:uid="{00000000-0005-0000-0000-00004F2A0000}"/>
    <cellStyle name="Currency 124 4 2 3" xfId="4951" xr:uid="{00000000-0005-0000-0000-0000502A0000}"/>
    <cellStyle name="Currency 124 4 2 3 2" xfId="6823" xr:uid="{00000000-0005-0000-0000-0000512A0000}"/>
    <cellStyle name="Currency 124 4 2 3 2 2" xfId="12439" xr:uid="{00000000-0005-0000-0000-0000522A0000}"/>
    <cellStyle name="Currency 124 4 2 3 2 2 2" xfId="34980" xr:uid="{00000000-0005-0000-0000-0000532A0000}"/>
    <cellStyle name="Currency 124 4 2 3 2 3" xfId="18069" xr:uid="{00000000-0005-0000-0000-0000542A0000}"/>
    <cellStyle name="Currency 124 4 2 3 2 3 2" xfId="40604" xr:uid="{00000000-0005-0000-0000-0000552A0000}"/>
    <cellStyle name="Currency 124 4 2 3 2 4" xfId="23698" xr:uid="{00000000-0005-0000-0000-0000562A0000}"/>
    <cellStyle name="Currency 124 4 2 3 2 4 2" xfId="46224" xr:uid="{00000000-0005-0000-0000-0000572A0000}"/>
    <cellStyle name="Currency 124 4 2 3 2 5" xfId="29364" xr:uid="{00000000-0005-0000-0000-0000582A0000}"/>
    <cellStyle name="Currency 124 4 2 3 3" xfId="8695" xr:uid="{00000000-0005-0000-0000-0000592A0000}"/>
    <cellStyle name="Currency 124 4 2 3 3 2" xfId="14311" xr:uid="{00000000-0005-0000-0000-00005A2A0000}"/>
    <cellStyle name="Currency 124 4 2 3 3 2 2" xfId="36852" xr:uid="{00000000-0005-0000-0000-00005B2A0000}"/>
    <cellStyle name="Currency 124 4 2 3 3 3" xfId="19941" xr:uid="{00000000-0005-0000-0000-00005C2A0000}"/>
    <cellStyle name="Currency 124 4 2 3 3 3 2" xfId="42476" xr:uid="{00000000-0005-0000-0000-00005D2A0000}"/>
    <cellStyle name="Currency 124 4 2 3 3 4" xfId="25570" xr:uid="{00000000-0005-0000-0000-00005E2A0000}"/>
    <cellStyle name="Currency 124 4 2 3 3 4 2" xfId="48096" xr:uid="{00000000-0005-0000-0000-00005F2A0000}"/>
    <cellStyle name="Currency 124 4 2 3 3 5" xfId="31236" xr:uid="{00000000-0005-0000-0000-0000602A0000}"/>
    <cellStyle name="Currency 124 4 2 3 4" xfId="10567" xr:uid="{00000000-0005-0000-0000-0000612A0000}"/>
    <cellStyle name="Currency 124 4 2 3 4 2" xfId="33108" xr:uid="{00000000-0005-0000-0000-0000622A0000}"/>
    <cellStyle name="Currency 124 4 2 3 5" xfId="16197" xr:uid="{00000000-0005-0000-0000-0000632A0000}"/>
    <cellStyle name="Currency 124 4 2 3 5 2" xfId="38732" xr:uid="{00000000-0005-0000-0000-0000642A0000}"/>
    <cellStyle name="Currency 124 4 2 3 6" xfId="21826" xr:uid="{00000000-0005-0000-0000-0000652A0000}"/>
    <cellStyle name="Currency 124 4 2 3 6 2" xfId="44352" xr:uid="{00000000-0005-0000-0000-0000662A0000}"/>
    <cellStyle name="Currency 124 4 2 3 7" xfId="27492" xr:uid="{00000000-0005-0000-0000-0000672A0000}"/>
    <cellStyle name="Currency 124 4 2 3 8" xfId="50920" xr:uid="{00000000-0005-0000-0000-0000682A0000}"/>
    <cellStyle name="Currency 124 4 2 4" xfId="5887" xr:uid="{00000000-0005-0000-0000-0000692A0000}"/>
    <cellStyle name="Currency 124 4 2 4 2" xfId="11503" xr:uid="{00000000-0005-0000-0000-00006A2A0000}"/>
    <cellStyle name="Currency 124 4 2 4 2 2" xfId="34044" xr:uid="{00000000-0005-0000-0000-00006B2A0000}"/>
    <cellStyle name="Currency 124 4 2 4 3" xfId="17133" xr:uid="{00000000-0005-0000-0000-00006C2A0000}"/>
    <cellStyle name="Currency 124 4 2 4 3 2" xfId="39668" xr:uid="{00000000-0005-0000-0000-00006D2A0000}"/>
    <cellStyle name="Currency 124 4 2 4 4" xfId="22762" xr:uid="{00000000-0005-0000-0000-00006E2A0000}"/>
    <cellStyle name="Currency 124 4 2 4 4 2" xfId="45288" xr:uid="{00000000-0005-0000-0000-00006F2A0000}"/>
    <cellStyle name="Currency 124 4 2 4 5" xfId="28428" xr:uid="{00000000-0005-0000-0000-0000702A0000}"/>
    <cellStyle name="Currency 124 4 2 5" xfId="7759" xr:uid="{00000000-0005-0000-0000-0000712A0000}"/>
    <cellStyle name="Currency 124 4 2 5 2" xfId="13375" xr:uid="{00000000-0005-0000-0000-0000722A0000}"/>
    <cellStyle name="Currency 124 4 2 5 2 2" xfId="35916" xr:uid="{00000000-0005-0000-0000-0000732A0000}"/>
    <cellStyle name="Currency 124 4 2 5 3" xfId="19005" xr:uid="{00000000-0005-0000-0000-0000742A0000}"/>
    <cellStyle name="Currency 124 4 2 5 3 2" xfId="41540" xr:uid="{00000000-0005-0000-0000-0000752A0000}"/>
    <cellStyle name="Currency 124 4 2 5 4" xfId="24634" xr:uid="{00000000-0005-0000-0000-0000762A0000}"/>
    <cellStyle name="Currency 124 4 2 5 4 2" xfId="47160" xr:uid="{00000000-0005-0000-0000-0000772A0000}"/>
    <cellStyle name="Currency 124 4 2 5 5" xfId="30300" xr:uid="{00000000-0005-0000-0000-0000782A0000}"/>
    <cellStyle name="Currency 124 4 2 6" xfId="9631" xr:uid="{00000000-0005-0000-0000-0000792A0000}"/>
    <cellStyle name="Currency 124 4 2 6 2" xfId="32172" xr:uid="{00000000-0005-0000-0000-00007A2A0000}"/>
    <cellStyle name="Currency 124 4 2 7" xfId="15261" xr:uid="{00000000-0005-0000-0000-00007B2A0000}"/>
    <cellStyle name="Currency 124 4 2 7 2" xfId="37796" xr:uid="{00000000-0005-0000-0000-00007C2A0000}"/>
    <cellStyle name="Currency 124 4 2 8" xfId="20890" xr:uid="{00000000-0005-0000-0000-00007D2A0000}"/>
    <cellStyle name="Currency 124 4 2 8 2" xfId="43416" xr:uid="{00000000-0005-0000-0000-00007E2A0000}"/>
    <cellStyle name="Currency 124 4 2 9" xfId="26556" xr:uid="{00000000-0005-0000-0000-00007F2A0000}"/>
    <cellStyle name="Currency 124 4 3" xfId="4249" xr:uid="{00000000-0005-0000-0000-0000802A0000}"/>
    <cellStyle name="Currency 124 4 3 10" xfId="50218" xr:uid="{00000000-0005-0000-0000-0000812A0000}"/>
    <cellStyle name="Currency 124 4 3 2" xfId="5185" xr:uid="{00000000-0005-0000-0000-0000822A0000}"/>
    <cellStyle name="Currency 124 4 3 2 2" xfId="7057" xr:uid="{00000000-0005-0000-0000-0000832A0000}"/>
    <cellStyle name="Currency 124 4 3 2 2 2" xfId="12673" xr:uid="{00000000-0005-0000-0000-0000842A0000}"/>
    <cellStyle name="Currency 124 4 3 2 2 2 2" xfId="35214" xr:uid="{00000000-0005-0000-0000-0000852A0000}"/>
    <cellStyle name="Currency 124 4 3 2 2 3" xfId="18303" xr:uid="{00000000-0005-0000-0000-0000862A0000}"/>
    <cellStyle name="Currency 124 4 3 2 2 3 2" xfId="40838" xr:uid="{00000000-0005-0000-0000-0000872A0000}"/>
    <cellStyle name="Currency 124 4 3 2 2 4" xfId="23932" xr:uid="{00000000-0005-0000-0000-0000882A0000}"/>
    <cellStyle name="Currency 124 4 3 2 2 4 2" xfId="46458" xr:uid="{00000000-0005-0000-0000-0000892A0000}"/>
    <cellStyle name="Currency 124 4 3 2 2 5" xfId="29598" xr:uid="{00000000-0005-0000-0000-00008A2A0000}"/>
    <cellStyle name="Currency 124 4 3 2 3" xfId="8929" xr:uid="{00000000-0005-0000-0000-00008B2A0000}"/>
    <cellStyle name="Currency 124 4 3 2 3 2" xfId="14545" xr:uid="{00000000-0005-0000-0000-00008C2A0000}"/>
    <cellStyle name="Currency 124 4 3 2 3 2 2" xfId="37086" xr:uid="{00000000-0005-0000-0000-00008D2A0000}"/>
    <cellStyle name="Currency 124 4 3 2 3 3" xfId="20175" xr:uid="{00000000-0005-0000-0000-00008E2A0000}"/>
    <cellStyle name="Currency 124 4 3 2 3 3 2" xfId="42710" xr:uid="{00000000-0005-0000-0000-00008F2A0000}"/>
    <cellStyle name="Currency 124 4 3 2 3 4" xfId="25804" xr:uid="{00000000-0005-0000-0000-0000902A0000}"/>
    <cellStyle name="Currency 124 4 3 2 3 4 2" xfId="48330" xr:uid="{00000000-0005-0000-0000-0000912A0000}"/>
    <cellStyle name="Currency 124 4 3 2 3 5" xfId="31470" xr:uid="{00000000-0005-0000-0000-0000922A0000}"/>
    <cellStyle name="Currency 124 4 3 2 4" xfId="10801" xr:uid="{00000000-0005-0000-0000-0000932A0000}"/>
    <cellStyle name="Currency 124 4 3 2 4 2" xfId="33342" xr:uid="{00000000-0005-0000-0000-0000942A0000}"/>
    <cellStyle name="Currency 124 4 3 2 5" xfId="16431" xr:uid="{00000000-0005-0000-0000-0000952A0000}"/>
    <cellStyle name="Currency 124 4 3 2 5 2" xfId="38966" xr:uid="{00000000-0005-0000-0000-0000962A0000}"/>
    <cellStyle name="Currency 124 4 3 2 6" xfId="22060" xr:uid="{00000000-0005-0000-0000-0000972A0000}"/>
    <cellStyle name="Currency 124 4 3 2 6 2" xfId="44586" xr:uid="{00000000-0005-0000-0000-0000982A0000}"/>
    <cellStyle name="Currency 124 4 3 2 7" xfId="27726" xr:uid="{00000000-0005-0000-0000-0000992A0000}"/>
    <cellStyle name="Currency 124 4 3 2 8" xfId="51154" xr:uid="{00000000-0005-0000-0000-00009A2A0000}"/>
    <cellStyle name="Currency 124 4 3 3" xfId="6121" xr:uid="{00000000-0005-0000-0000-00009B2A0000}"/>
    <cellStyle name="Currency 124 4 3 3 2" xfId="11737" xr:uid="{00000000-0005-0000-0000-00009C2A0000}"/>
    <cellStyle name="Currency 124 4 3 3 2 2" xfId="34278" xr:uid="{00000000-0005-0000-0000-00009D2A0000}"/>
    <cellStyle name="Currency 124 4 3 3 3" xfId="17367" xr:uid="{00000000-0005-0000-0000-00009E2A0000}"/>
    <cellStyle name="Currency 124 4 3 3 3 2" xfId="39902" xr:uid="{00000000-0005-0000-0000-00009F2A0000}"/>
    <cellStyle name="Currency 124 4 3 3 4" xfId="22996" xr:uid="{00000000-0005-0000-0000-0000A02A0000}"/>
    <cellStyle name="Currency 124 4 3 3 4 2" xfId="45522" xr:uid="{00000000-0005-0000-0000-0000A12A0000}"/>
    <cellStyle name="Currency 124 4 3 3 5" xfId="28662" xr:uid="{00000000-0005-0000-0000-0000A22A0000}"/>
    <cellStyle name="Currency 124 4 3 4" xfId="7993" xr:uid="{00000000-0005-0000-0000-0000A32A0000}"/>
    <cellStyle name="Currency 124 4 3 4 2" xfId="13609" xr:uid="{00000000-0005-0000-0000-0000A42A0000}"/>
    <cellStyle name="Currency 124 4 3 4 2 2" xfId="36150" xr:uid="{00000000-0005-0000-0000-0000A52A0000}"/>
    <cellStyle name="Currency 124 4 3 4 3" xfId="19239" xr:uid="{00000000-0005-0000-0000-0000A62A0000}"/>
    <cellStyle name="Currency 124 4 3 4 3 2" xfId="41774" xr:uid="{00000000-0005-0000-0000-0000A72A0000}"/>
    <cellStyle name="Currency 124 4 3 4 4" xfId="24868" xr:uid="{00000000-0005-0000-0000-0000A82A0000}"/>
    <cellStyle name="Currency 124 4 3 4 4 2" xfId="47394" xr:uid="{00000000-0005-0000-0000-0000A92A0000}"/>
    <cellStyle name="Currency 124 4 3 4 5" xfId="30534" xr:uid="{00000000-0005-0000-0000-0000AA2A0000}"/>
    <cellStyle name="Currency 124 4 3 5" xfId="9865" xr:uid="{00000000-0005-0000-0000-0000AB2A0000}"/>
    <cellStyle name="Currency 124 4 3 5 2" xfId="32406" xr:uid="{00000000-0005-0000-0000-0000AC2A0000}"/>
    <cellStyle name="Currency 124 4 3 6" xfId="15495" xr:uid="{00000000-0005-0000-0000-0000AD2A0000}"/>
    <cellStyle name="Currency 124 4 3 6 2" xfId="38030" xr:uid="{00000000-0005-0000-0000-0000AE2A0000}"/>
    <cellStyle name="Currency 124 4 3 7" xfId="21124" xr:uid="{00000000-0005-0000-0000-0000AF2A0000}"/>
    <cellStyle name="Currency 124 4 3 7 2" xfId="43650" xr:uid="{00000000-0005-0000-0000-0000B02A0000}"/>
    <cellStyle name="Currency 124 4 3 8" xfId="26790" xr:uid="{00000000-0005-0000-0000-0000B12A0000}"/>
    <cellStyle name="Currency 124 4 3 9" xfId="49281" xr:uid="{00000000-0005-0000-0000-0000B22A0000}"/>
    <cellStyle name="Currency 124 4 4" xfId="4717" xr:uid="{00000000-0005-0000-0000-0000B32A0000}"/>
    <cellStyle name="Currency 124 4 4 2" xfId="6589" xr:uid="{00000000-0005-0000-0000-0000B42A0000}"/>
    <cellStyle name="Currency 124 4 4 2 2" xfId="12205" xr:uid="{00000000-0005-0000-0000-0000B52A0000}"/>
    <cellStyle name="Currency 124 4 4 2 2 2" xfId="34746" xr:uid="{00000000-0005-0000-0000-0000B62A0000}"/>
    <cellStyle name="Currency 124 4 4 2 3" xfId="17835" xr:uid="{00000000-0005-0000-0000-0000B72A0000}"/>
    <cellStyle name="Currency 124 4 4 2 3 2" xfId="40370" xr:uid="{00000000-0005-0000-0000-0000B82A0000}"/>
    <cellStyle name="Currency 124 4 4 2 4" xfId="23464" xr:uid="{00000000-0005-0000-0000-0000B92A0000}"/>
    <cellStyle name="Currency 124 4 4 2 4 2" xfId="45990" xr:uid="{00000000-0005-0000-0000-0000BA2A0000}"/>
    <cellStyle name="Currency 124 4 4 2 5" xfId="29130" xr:uid="{00000000-0005-0000-0000-0000BB2A0000}"/>
    <cellStyle name="Currency 124 4 4 3" xfId="8461" xr:uid="{00000000-0005-0000-0000-0000BC2A0000}"/>
    <cellStyle name="Currency 124 4 4 3 2" xfId="14077" xr:uid="{00000000-0005-0000-0000-0000BD2A0000}"/>
    <cellStyle name="Currency 124 4 4 3 2 2" xfId="36618" xr:uid="{00000000-0005-0000-0000-0000BE2A0000}"/>
    <cellStyle name="Currency 124 4 4 3 3" xfId="19707" xr:uid="{00000000-0005-0000-0000-0000BF2A0000}"/>
    <cellStyle name="Currency 124 4 4 3 3 2" xfId="42242" xr:uid="{00000000-0005-0000-0000-0000C02A0000}"/>
    <cellStyle name="Currency 124 4 4 3 4" xfId="25336" xr:uid="{00000000-0005-0000-0000-0000C12A0000}"/>
    <cellStyle name="Currency 124 4 4 3 4 2" xfId="47862" xr:uid="{00000000-0005-0000-0000-0000C22A0000}"/>
    <cellStyle name="Currency 124 4 4 3 5" xfId="31002" xr:uid="{00000000-0005-0000-0000-0000C32A0000}"/>
    <cellStyle name="Currency 124 4 4 4" xfId="10333" xr:uid="{00000000-0005-0000-0000-0000C42A0000}"/>
    <cellStyle name="Currency 124 4 4 4 2" xfId="32874" xr:uid="{00000000-0005-0000-0000-0000C52A0000}"/>
    <cellStyle name="Currency 124 4 4 5" xfId="15963" xr:uid="{00000000-0005-0000-0000-0000C62A0000}"/>
    <cellStyle name="Currency 124 4 4 5 2" xfId="38498" xr:uid="{00000000-0005-0000-0000-0000C72A0000}"/>
    <cellStyle name="Currency 124 4 4 6" xfId="21592" xr:uid="{00000000-0005-0000-0000-0000C82A0000}"/>
    <cellStyle name="Currency 124 4 4 6 2" xfId="44118" xr:uid="{00000000-0005-0000-0000-0000C92A0000}"/>
    <cellStyle name="Currency 124 4 4 7" xfId="27258" xr:uid="{00000000-0005-0000-0000-0000CA2A0000}"/>
    <cellStyle name="Currency 124 4 4 8" xfId="50686" xr:uid="{00000000-0005-0000-0000-0000CB2A0000}"/>
    <cellStyle name="Currency 124 4 5" xfId="5653" xr:uid="{00000000-0005-0000-0000-0000CC2A0000}"/>
    <cellStyle name="Currency 124 4 5 2" xfId="11269" xr:uid="{00000000-0005-0000-0000-0000CD2A0000}"/>
    <cellStyle name="Currency 124 4 5 2 2" xfId="33810" xr:uid="{00000000-0005-0000-0000-0000CE2A0000}"/>
    <cellStyle name="Currency 124 4 5 3" xfId="16899" xr:uid="{00000000-0005-0000-0000-0000CF2A0000}"/>
    <cellStyle name="Currency 124 4 5 3 2" xfId="39434" xr:uid="{00000000-0005-0000-0000-0000D02A0000}"/>
    <cellStyle name="Currency 124 4 5 4" xfId="22528" xr:uid="{00000000-0005-0000-0000-0000D12A0000}"/>
    <cellStyle name="Currency 124 4 5 4 2" xfId="45054" xr:uid="{00000000-0005-0000-0000-0000D22A0000}"/>
    <cellStyle name="Currency 124 4 5 5" xfId="28194" xr:uid="{00000000-0005-0000-0000-0000D32A0000}"/>
    <cellStyle name="Currency 124 4 6" xfId="7525" xr:uid="{00000000-0005-0000-0000-0000D42A0000}"/>
    <cellStyle name="Currency 124 4 6 2" xfId="13141" xr:uid="{00000000-0005-0000-0000-0000D52A0000}"/>
    <cellStyle name="Currency 124 4 6 2 2" xfId="35682" xr:uid="{00000000-0005-0000-0000-0000D62A0000}"/>
    <cellStyle name="Currency 124 4 6 3" xfId="18771" xr:uid="{00000000-0005-0000-0000-0000D72A0000}"/>
    <cellStyle name="Currency 124 4 6 3 2" xfId="41306" xr:uid="{00000000-0005-0000-0000-0000D82A0000}"/>
    <cellStyle name="Currency 124 4 6 4" xfId="24400" xr:uid="{00000000-0005-0000-0000-0000D92A0000}"/>
    <cellStyle name="Currency 124 4 6 4 2" xfId="46926" xr:uid="{00000000-0005-0000-0000-0000DA2A0000}"/>
    <cellStyle name="Currency 124 4 6 5" xfId="30066" xr:uid="{00000000-0005-0000-0000-0000DB2A0000}"/>
    <cellStyle name="Currency 124 4 7" xfId="9397" xr:uid="{00000000-0005-0000-0000-0000DC2A0000}"/>
    <cellStyle name="Currency 124 4 7 2" xfId="31938" xr:uid="{00000000-0005-0000-0000-0000DD2A0000}"/>
    <cellStyle name="Currency 124 4 8" xfId="15027" xr:uid="{00000000-0005-0000-0000-0000DE2A0000}"/>
    <cellStyle name="Currency 124 4 8 2" xfId="37562" xr:uid="{00000000-0005-0000-0000-0000DF2A0000}"/>
    <cellStyle name="Currency 124 4 9" xfId="20656" xr:uid="{00000000-0005-0000-0000-0000E02A0000}"/>
    <cellStyle name="Currency 124 4 9 2" xfId="43182" xr:uid="{00000000-0005-0000-0000-0000E12A0000}"/>
    <cellStyle name="Currency 124 5" xfId="3937" xr:uid="{00000000-0005-0000-0000-0000E22A0000}"/>
    <cellStyle name="Currency 124 5 10" xfId="48969" xr:uid="{00000000-0005-0000-0000-0000E32A0000}"/>
    <cellStyle name="Currency 124 5 11" xfId="49906" xr:uid="{00000000-0005-0000-0000-0000E42A0000}"/>
    <cellStyle name="Currency 124 5 2" xfId="4405" xr:uid="{00000000-0005-0000-0000-0000E52A0000}"/>
    <cellStyle name="Currency 124 5 2 10" xfId="50374" xr:uid="{00000000-0005-0000-0000-0000E62A0000}"/>
    <cellStyle name="Currency 124 5 2 2" xfId="5341" xr:uid="{00000000-0005-0000-0000-0000E72A0000}"/>
    <cellStyle name="Currency 124 5 2 2 2" xfId="7213" xr:uid="{00000000-0005-0000-0000-0000E82A0000}"/>
    <cellStyle name="Currency 124 5 2 2 2 2" xfId="12829" xr:uid="{00000000-0005-0000-0000-0000E92A0000}"/>
    <cellStyle name="Currency 124 5 2 2 2 2 2" xfId="35370" xr:uid="{00000000-0005-0000-0000-0000EA2A0000}"/>
    <cellStyle name="Currency 124 5 2 2 2 3" xfId="18459" xr:uid="{00000000-0005-0000-0000-0000EB2A0000}"/>
    <cellStyle name="Currency 124 5 2 2 2 3 2" xfId="40994" xr:uid="{00000000-0005-0000-0000-0000EC2A0000}"/>
    <cellStyle name="Currency 124 5 2 2 2 4" xfId="24088" xr:uid="{00000000-0005-0000-0000-0000ED2A0000}"/>
    <cellStyle name="Currency 124 5 2 2 2 4 2" xfId="46614" xr:uid="{00000000-0005-0000-0000-0000EE2A0000}"/>
    <cellStyle name="Currency 124 5 2 2 2 5" xfId="29754" xr:uid="{00000000-0005-0000-0000-0000EF2A0000}"/>
    <cellStyle name="Currency 124 5 2 2 3" xfId="9085" xr:uid="{00000000-0005-0000-0000-0000F02A0000}"/>
    <cellStyle name="Currency 124 5 2 2 3 2" xfId="14701" xr:uid="{00000000-0005-0000-0000-0000F12A0000}"/>
    <cellStyle name="Currency 124 5 2 2 3 2 2" xfId="37242" xr:uid="{00000000-0005-0000-0000-0000F22A0000}"/>
    <cellStyle name="Currency 124 5 2 2 3 3" xfId="20331" xr:uid="{00000000-0005-0000-0000-0000F32A0000}"/>
    <cellStyle name="Currency 124 5 2 2 3 3 2" xfId="42866" xr:uid="{00000000-0005-0000-0000-0000F42A0000}"/>
    <cellStyle name="Currency 124 5 2 2 3 4" xfId="25960" xr:uid="{00000000-0005-0000-0000-0000F52A0000}"/>
    <cellStyle name="Currency 124 5 2 2 3 4 2" xfId="48486" xr:uid="{00000000-0005-0000-0000-0000F62A0000}"/>
    <cellStyle name="Currency 124 5 2 2 3 5" xfId="31626" xr:uid="{00000000-0005-0000-0000-0000F72A0000}"/>
    <cellStyle name="Currency 124 5 2 2 4" xfId="10957" xr:uid="{00000000-0005-0000-0000-0000F82A0000}"/>
    <cellStyle name="Currency 124 5 2 2 4 2" xfId="33498" xr:uid="{00000000-0005-0000-0000-0000F92A0000}"/>
    <cellStyle name="Currency 124 5 2 2 5" xfId="16587" xr:uid="{00000000-0005-0000-0000-0000FA2A0000}"/>
    <cellStyle name="Currency 124 5 2 2 5 2" xfId="39122" xr:uid="{00000000-0005-0000-0000-0000FB2A0000}"/>
    <cellStyle name="Currency 124 5 2 2 6" xfId="22216" xr:uid="{00000000-0005-0000-0000-0000FC2A0000}"/>
    <cellStyle name="Currency 124 5 2 2 6 2" xfId="44742" xr:uid="{00000000-0005-0000-0000-0000FD2A0000}"/>
    <cellStyle name="Currency 124 5 2 2 7" xfId="27882" xr:uid="{00000000-0005-0000-0000-0000FE2A0000}"/>
    <cellStyle name="Currency 124 5 2 2 8" xfId="51310" xr:uid="{00000000-0005-0000-0000-0000FF2A0000}"/>
    <cellStyle name="Currency 124 5 2 3" xfId="6277" xr:uid="{00000000-0005-0000-0000-0000002B0000}"/>
    <cellStyle name="Currency 124 5 2 3 2" xfId="11893" xr:uid="{00000000-0005-0000-0000-0000012B0000}"/>
    <cellStyle name="Currency 124 5 2 3 2 2" xfId="34434" xr:uid="{00000000-0005-0000-0000-0000022B0000}"/>
    <cellStyle name="Currency 124 5 2 3 3" xfId="17523" xr:uid="{00000000-0005-0000-0000-0000032B0000}"/>
    <cellStyle name="Currency 124 5 2 3 3 2" xfId="40058" xr:uid="{00000000-0005-0000-0000-0000042B0000}"/>
    <cellStyle name="Currency 124 5 2 3 4" xfId="23152" xr:uid="{00000000-0005-0000-0000-0000052B0000}"/>
    <cellStyle name="Currency 124 5 2 3 4 2" xfId="45678" xr:uid="{00000000-0005-0000-0000-0000062B0000}"/>
    <cellStyle name="Currency 124 5 2 3 5" xfId="28818" xr:uid="{00000000-0005-0000-0000-0000072B0000}"/>
    <cellStyle name="Currency 124 5 2 4" xfId="8149" xr:uid="{00000000-0005-0000-0000-0000082B0000}"/>
    <cellStyle name="Currency 124 5 2 4 2" xfId="13765" xr:uid="{00000000-0005-0000-0000-0000092B0000}"/>
    <cellStyle name="Currency 124 5 2 4 2 2" xfId="36306" xr:uid="{00000000-0005-0000-0000-00000A2B0000}"/>
    <cellStyle name="Currency 124 5 2 4 3" xfId="19395" xr:uid="{00000000-0005-0000-0000-00000B2B0000}"/>
    <cellStyle name="Currency 124 5 2 4 3 2" xfId="41930" xr:uid="{00000000-0005-0000-0000-00000C2B0000}"/>
    <cellStyle name="Currency 124 5 2 4 4" xfId="25024" xr:uid="{00000000-0005-0000-0000-00000D2B0000}"/>
    <cellStyle name="Currency 124 5 2 4 4 2" xfId="47550" xr:uid="{00000000-0005-0000-0000-00000E2B0000}"/>
    <cellStyle name="Currency 124 5 2 4 5" xfId="30690" xr:uid="{00000000-0005-0000-0000-00000F2B0000}"/>
    <cellStyle name="Currency 124 5 2 5" xfId="10021" xr:uid="{00000000-0005-0000-0000-0000102B0000}"/>
    <cellStyle name="Currency 124 5 2 5 2" xfId="32562" xr:uid="{00000000-0005-0000-0000-0000112B0000}"/>
    <cellStyle name="Currency 124 5 2 6" xfId="15651" xr:uid="{00000000-0005-0000-0000-0000122B0000}"/>
    <cellStyle name="Currency 124 5 2 6 2" xfId="38186" xr:uid="{00000000-0005-0000-0000-0000132B0000}"/>
    <cellStyle name="Currency 124 5 2 7" xfId="21280" xr:uid="{00000000-0005-0000-0000-0000142B0000}"/>
    <cellStyle name="Currency 124 5 2 7 2" xfId="43806" xr:uid="{00000000-0005-0000-0000-0000152B0000}"/>
    <cellStyle name="Currency 124 5 2 8" xfId="26946" xr:uid="{00000000-0005-0000-0000-0000162B0000}"/>
    <cellStyle name="Currency 124 5 2 9" xfId="49437" xr:uid="{00000000-0005-0000-0000-0000172B0000}"/>
    <cellStyle name="Currency 124 5 3" xfId="4873" xr:uid="{00000000-0005-0000-0000-0000182B0000}"/>
    <cellStyle name="Currency 124 5 3 2" xfId="6745" xr:uid="{00000000-0005-0000-0000-0000192B0000}"/>
    <cellStyle name="Currency 124 5 3 2 2" xfId="12361" xr:uid="{00000000-0005-0000-0000-00001A2B0000}"/>
    <cellStyle name="Currency 124 5 3 2 2 2" xfId="34902" xr:uid="{00000000-0005-0000-0000-00001B2B0000}"/>
    <cellStyle name="Currency 124 5 3 2 3" xfId="17991" xr:uid="{00000000-0005-0000-0000-00001C2B0000}"/>
    <cellStyle name="Currency 124 5 3 2 3 2" xfId="40526" xr:uid="{00000000-0005-0000-0000-00001D2B0000}"/>
    <cellStyle name="Currency 124 5 3 2 4" xfId="23620" xr:uid="{00000000-0005-0000-0000-00001E2B0000}"/>
    <cellStyle name="Currency 124 5 3 2 4 2" xfId="46146" xr:uid="{00000000-0005-0000-0000-00001F2B0000}"/>
    <cellStyle name="Currency 124 5 3 2 5" xfId="29286" xr:uid="{00000000-0005-0000-0000-0000202B0000}"/>
    <cellStyle name="Currency 124 5 3 3" xfId="8617" xr:uid="{00000000-0005-0000-0000-0000212B0000}"/>
    <cellStyle name="Currency 124 5 3 3 2" xfId="14233" xr:uid="{00000000-0005-0000-0000-0000222B0000}"/>
    <cellStyle name="Currency 124 5 3 3 2 2" xfId="36774" xr:uid="{00000000-0005-0000-0000-0000232B0000}"/>
    <cellStyle name="Currency 124 5 3 3 3" xfId="19863" xr:uid="{00000000-0005-0000-0000-0000242B0000}"/>
    <cellStyle name="Currency 124 5 3 3 3 2" xfId="42398" xr:uid="{00000000-0005-0000-0000-0000252B0000}"/>
    <cellStyle name="Currency 124 5 3 3 4" xfId="25492" xr:uid="{00000000-0005-0000-0000-0000262B0000}"/>
    <cellStyle name="Currency 124 5 3 3 4 2" xfId="48018" xr:uid="{00000000-0005-0000-0000-0000272B0000}"/>
    <cellStyle name="Currency 124 5 3 3 5" xfId="31158" xr:uid="{00000000-0005-0000-0000-0000282B0000}"/>
    <cellStyle name="Currency 124 5 3 4" xfId="10489" xr:uid="{00000000-0005-0000-0000-0000292B0000}"/>
    <cellStyle name="Currency 124 5 3 4 2" xfId="33030" xr:uid="{00000000-0005-0000-0000-00002A2B0000}"/>
    <cellStyle name="Currency 124 5 3 5" xfId="16119" xr:uid="{00000000-0005-0000-0000-00002B2B0000}"/>
    <cellStyle name="Currency 124 5 3 5 2" xfId="38654" xr:uid="{00000000-0005-0000-0000-00002C2B0000}"/>
    <cellStyle name="Currency 124 5 3 6" xfId="21748" xr:uid="{00000000-0005-0000-0000-00002D2B0000}"/>
    <cellStyle name="Currency 124 5 3 6 2" xfId="44274" xr:uid="{00000000-0005-0000-0000-00002E2B0000}"/>
    <cellStyle name="Currency 124 5 3 7" xfId="27414" xr:uid="{00000000-0005-0000-0000-00002F2B0000}"/>
    <cellStyle name="Currency 124 5 3 8" xfId="50842" xr:uid="{00000000-0005-0000-0000-0000302B0000}"/>
    <cellStyle name="Currency 124 5 4" xfId="5809" xr:uid="{00000000-0005-0000-0000-0000312B0000}"/>
    <cellStyle name="Currency 124 5 4 2" xfId="11425" xr:uid="{00000000-0005-0000-0000-0000322B0000}"/>
    <cellStyle name="Currency 124 5 4 2 2" xfId="33966" xr:uid="{00000000-0005-0000-0000-0000332B0000}"/>
    <cellStyle name="Currency 124 5 4 3" xfId="17055" xr:uid="{00000000-0005-0000-0000-0000342B0000}"/>
    <cellStyle name="Currency 124 5 4 3 2" xfId="39590" xr:uid="{00000000-0005-0000-0000-0000352B0000}"/>
    <cellStyle name="Currency 124 5 4 4" xfId="22684" xr:uid="{00000000-0005-0000-0000-0000362B0000}"/>
    <cellStyle name="Currency 124 5 4 4 2" xfId="45210" xr:uid="{00000000-0005-0000-0000-0000372B0000}"/>
    <cellStyle name="Currency 124 5 4 5" xfId="28350" xr:uid="{00000000-0005-0000-0000-0000382B0000}"/>
    <cellStyle name="Currency 124 5 5" xfId="7681" xr:uid="{00000000-0005-0000-0000-0000392B0000}"/>
    <cellStyle name="Currency 124 5 5 2" xfId="13297" xr:uid="{00000000-0005-0000-0000-00003A2B0000}"/>
    <cellStyle name="Currency 124 5 5 2 2" xfId="35838" xr:uid="{00000000-0005-0000-0000-00003B2B0000}"/>
    <cellStyle name="Currency 124 5 5 3" xfId="18927" xr:uid="{00000000-0005-0000-0000-00003C2B0000}"/>
    <cellStyle name="Currency 124 5 5 3 2" xfId="41462" xr:uid="{00000000-0005-0000-0000-00003D2B0000}"/>
    <cellStyle name="Currency 124 5 5 4" xfId="24556" xr:uid="{00000000-0005-0000-0000-00003E2B0000}"/>
    <cellStyle name="Currency 124 5 5 4 2" xfId="47082" xr:uid="{00000000-0005-0000-0000-00003F2B0000}"/>
    <cellStyle name="Currency 124 5 5 5" xfId="30222" xr:uid="{00000000-0005-0000-0000-0000402B0000}"/>
    <cellStyle name="Currency 124 5 6" xfId="9553" xr:uid="{00000000-0005-0000-0000-0000412B0000}"/>
    <cellStyle name="Currency 124 5 6 2" xfId="32094" xr:uid="{00000000-0005-0000-0000-0000422B0000}"/>
    <cellStyle name="Currency 124 5 7" xfId="15183" xr:uid="{00000000-0005-0000-0000-0000432B0000}"/>
    <cellStyle name="Currency 124 5 7 2" xfId="37718" xr:uid="{00000000-0005-0000-0000-0000442B0000}"/>
    <cellStyle name="Currency 124 5 8" xfId="20812" xr:uid="{00000000-0005-0000-0000-0000452B0000}"/>
    <cellStyle name="Currency 124 5 8 2" xfId="43338" xr:uid="{00000000-0005-0000-0000-0000462B0000}"/>
    <cellStyle name="Currency 124 5 9" xfId="26478" xr:uid="{00000000-0005-0000-0000-0000472B0000}"/>
    <cellStyle name="Currency 124 6" xfId="4171" xr:uid="{00000000-0005-0000-0000-0000482B0000}"/>
    <cellStyle name="Currency 124 6 10" xfId="50140" xr:uid="{00000000-0005-0000-0000-0000492B0000}"/>
    <cellStyle name="Currency 124 6 2" xfId="5107" xr:uid="{00000000-0005-0000-0000-00004A2B0000}"/>
    <cellStyle name="Currency 124 6 2 2" xfId="6979" xr:uid="{00000000-0005-0000-0000-00004B2B0000}"/>
    <cellStyle name="Currency 124 6 2 2 2" xfId="12595" xr:uid="{00000000-0005-0000-0000-00004C2B0000}"/>
    <cellStyle name="Currency 124 6 2 2 2 2" xfId="35136" xr:uid="{00000000-0005-0000-0000-00004D2B0000}"/>
    <cellStyle name="Currency 124 6 2 2 3" xfId="18225" xr:uid="{00000000-0005-0000-0000-00004E2B0000}"/>
    <cellStyle name="Currency 124 6 2 2 3 2" xfId="40760" xr:uid="{00000000-0005-0000-0000-00004F2B0000}"/>
    <cellStyle name="Currency 124 6 2 2 4" xfId="23854" xr:uid="{00000000-0005-0000-0000-0000502B0000}"/>
    <cellStyle name="Currency 124 6 2 2 4 2" xfId="46380" xr:uid="{00000000-0005-0000-0000-0000512B0000}"/>
    <cellStyle name="Currency 124 6 2 2 5" xfId="29520" xr:uid="{00000000-0005-0000-0000-0000522B0000}"/>
    <cellStyle name="Currency 124 6 2 3" xfId="8851" xr:uid="{00000000-0005-0000-0000-0000532B0000}"/>
    <cellStyle name="Currency 124 6 2 3 2" xfId="14467" xr:uid="{00000000-0005-0000-0000-0000542B0000}"/>
    <cellStyle name="Currency 124 6 2 3 2 2" xfId="37008" xr:uid="{00000000-0005-0000-0000-0000552B0000}"/>
    <cellStyle name="Currency 124 6 2 3 3" xfId="20097" xr:uid="{00000000-0005-0000-0000-0000562B0000}"/>
    <cellStyle name="Currency 124 6 2 3 3 2" xfId="42632" xr:uid="{00000000-0005-0000-0000-0000572B0000}"/>
    <cellStyle name="Currency 124 6 2 3 4" xfId="25726" xr:uid="{00000000-0005-0000-0000-0000582B0000}"/>
    <cellStyle name="Currency 124 6 2 3 4 2" xfId="48252" xr:uid="{00000000-0005-0000-0000-0000592B0000}"/>
    <cellStyle name="Currency 124 6 2 3 5" xfId="31392" xr:uid="{00000000-0005-0000-0000-00005A2B0000}"/>
    <cellStyle name="Currency 124 6 2 4" xfId="10723" xr:uid="{00000000-0005-0000-0000-00005B2B0000}"/>
    <cellStyle name="Currency 124 6 2 4 2" xfId="33264" xr:uid="{00000000-0005-0000-0000-00005C2B0000}"/>
    <cellStyle name="Currency 124 6 2 5" xfId="16353" xr:uid="{00000000-0005-0000-0000-00005D2B0000}"/>
    <cellStyle name="Currency 124 6 2 5 2" xfId="38888" xr:uid="{00000000-0005-0000-0000-00005E2B0000}"/>
    <cellStyle name="Currency 124 6 2 6" xfId="21982" xr:uid="{00000000-0005-0000-0000-00005F2B0000}"/>
    <cellStyle name="Currency 124 6 2 6 2" xfId="44508" xr:uid="{00000000-0005-0000-0000-0000602B0000}"/>
    <cellStyle name="Currency 124 6 2 7" xfId="27648" xr:uid="{00000000-0005-0000-0000-0000612B0000}"/>
    <cellStyle name="Currency 124 6 2 8" xfId="51076" xr:uid="{00000000-0005-0000-0000-0000622B0000}"/>
    <cellStyle name="Currency 124 6 3" xfId="6043" xr:uid="{00000000-0005-0000-0000-0000632B0000}"/>
    <cellStyle name="Currency 124 6 3 2" xfId="11659" xr:uid="{00000000-0005-0000-0000-0000642B0000}"/>
    <cellStyle name="Currency 124 6 3 2 2" xfId="34200" xr:uid="{00000000-0005-0000-0000-0000652B0000}"/>
    <cellStyle name="Currency 124 6 3 3" xfId="17289" xr:uid="{00000000-0005-0000-0000-0000662B0000}"/>
    <cellStyle name="Currency 124 6 3 3 2" xfId="39824" xr:uid="{00000000-0005-0000-0000-0000672B0000}"/>
    <cellStyle name="Currency 124 6 3 4" xfId="22918" xr:uid="{00000000-0005-0000-0000-0000682B0000}"/>
    <cellStyle name="Currency 124 6 3 4 2" xfId="45444" xr:uid="{00000000-0005-0000-0000-0000692B0000}"/>
    <cellStyle name="Currency 124 6 3 5" xfId="28584" xr:uid="{00000000-0005-0000-0000-00006A2B0000}"/>
    <cellStyle name="Currency 124 6 4" xfId="7915" xr:uid="{00000000-0005-0000-0000-00006B2B0000}"/>
    <cellStyle name="Currency 124 6 4 2" xfId="13531" xr:uid="{00000000-0005-0000-0000-00006C2B0000}"/>
    <cellStyle name="Currency 124 6 4 2 2" xfId="36072" xr:uid="{00000000-0005-0000-0000-00006D2B0000}"/>
    <cellStyle name="Currency 124 6 4 3" xfId="19161" xr:uid="{00000000-0005-0000-0000-00006E2B0000}"/>
    <cellStyle name="Currency 124 6 4 3 2" xfId="41696" xr:uid="{00000000-0005-0000-0000-00006F2B0000}"/>
    <cellStyle name="Currency 124 6 4 4" xfId="24790" xr:uid="{00000000-0005-0000-0000-0000702B0000}"/>
    <cellStyle name="Currency 124 6 4 4 2" xfId="47316" xr:uid="{00000000-0005-0000-0000-0000712B0000}"/>
    <cellStyle name="Currency 124 6 4 5" xfId="30456" xr:uid="{00000000-0005-0000-0000-0000722B0000}"/>
    <cellStyle name="Currency 124 6 5" xfId="9787" xr:uid="{00000000-0005-0000-0000-0000732B0000}"/>
    <cellStyle name="Currency 124 6 5 2" xfId="32328" xr:uid="{00000000-0005-0000-0000-0000742B0000}"/>
    <cellStyle name="Currency 124 6 6" xfId="15417" xr:uid="{00000000-0005-0000-0000-0000752B0000}"/>
    <cellStyle name="Currency 124 6 6 2" xfId="37952" xr:uid="{00000000-0005-0000-0000-0000762B0000}"/>
    <cellStyle name="Currency 124 6 7" xfId="21046" xr:uid="{00000000-0005-0000-0000-0000772B0000}"/>
    <cellStyle name="Currency 124 6 7 2" xfId="43572" xr:uid="{00000000-0005-0000-0000-0000782B0000}"/>
    <cellStyle name="Currency 124 6 8" xfId="26712" xr:uid="{00000000-0005-0000-0000-0000792B0000}"/>
    <cellStyle name="Currency 124 6 9" xfId="49203" xr:uid="{00000000-0005-0000-0000-00007A2B0000}"/>
    <cellStyle name="Currency 124 7" xfId="4639" xr:uid="{00000000-0005-0000-0000-00007B2B0000}"/>
    <cellStyle name="Currency 124 7 2" xfId="6511" xr:uid="{00000000-0005-0000-0000-00007C2B0000}"/>
    <cellStyle name="Currency 124 7 2 2" xfId="12127" xr:uid="{00000000-0005-0000-0000-00007D2B0000}"/>
    <cellStyle name="Currency 124 7 2 2 2" xfId="34668" xr:uid="{00000000-0005-0000-0000-00007E2B0000}"/>
    <cellStyle name="Currency 124 7 2 3" xfId="17757" xr:uid="{00000000-0005-0000-0000-00007F2B0000}"/>
    <cellStyle name="Currency 124 7 2 3 2" xfId="40292" xr:uid="{00000000-0005-0000-0000-0000802B0000}"/>
    <cellStyle name="Currency 124 7 2 4" xfId="23386" xr:uid="{00000000-0005-0000-0000-0000812B0000}"/>
    <cellStyle name="Currency 124 7 2 4 2" xfId="45912" xr:uid="{00000000-0005-0000-0000-0000822B0000}"/>
    <cellStyle name="Currency 124 7 2 5" xfId="29052" xr:uid="{00000000-0005-0000-0000-0000832B0000}"/>
    <cellStyle name="Currency 124 7 3" xfId="8383" xr:uid="{00000000-0005-0000-0000-0000842B0000}"/>
    <cellStyle name="Currency 124 7 3 2" xfId="13999" xr:uid="{00000000-0005-0000-0000-0000852B0000}"/>
    <cellStyle name="Currency 124 7 3 2 2" xfId="36540" xr:uid="{00000000-0005-0000-0000-0000862B0000}"/>
    <cellStyle name="Currency 124 7 3 3" xfId="19629" xr:uid="{00000000-0005-0000-0000-0000872B0000}"/>
    <cellStyle name="Currency 124 7 3 3 2" xfId="42164" xr:uid="{00000000-0005-0000-0000-0000882B0000}"/>
    <cellStyle name="Currency 124 7 3 4" xfId="25258" xr:uid="{00000000-0005-0000-0000-0000892B0000}"/>
    <cellStyle name="Currency 124 7 3 4 2" xfId="47784" xr:uid="{00000000-0005-0000-0000-00008A2B0000}"/>
    <cellStyle name="Currency 124 7 3 5" xfId="30924" xr:uid="{00000000-0005-0000-0000-00008B2B0000}"/>
    <cellStyle name="Currency 124 7 4" xfId="10255" xr:uid="{00000000-0005-0000-0000-00008C2B0000}"/>
    <cellStyle name="Currency 124 7 4 2" xfId="32796" xr:uid="{00000000-0005-0000-0000-00008D2B0000}"/>
    <cellStyle name="Currency 124 7 5" xfId="15885" xr:uid="{00000000-0005-0000-0000-00008E2B0000}"/>
    <cellStyle name="Currency 124 7 5 2" xfId="38420" xr:uid="{00000000-0005-0000-0000-00008F2B0000}"/>
    <cellStyle name="Currency 124 7 6" xfId="21514" xr:uid="{00000000-0005-0000-0000-0000902B0000}"/>
    <cellStyle name="Currency 124 7 6 2" xfId="44040" xr:uid="{00000000-0005-0000-0000-0000912B0000}"/>
    <cellStyle name="Currency 124 7 7" xfId="27180" xr:uid="{00000000-0005-0000-0000-0000922B0000}"/>
    <cellStyle name="Currency 124 7 8" xfId="50608" xr:uid="{00000000-0005-0000-0000-0000932B0000}"/>
    <cellStyle name="Currency 124 8" xfId="5575" xr:uid="{00000000-0005-0000-0000-0000942B0000}"/>
    <cellStyle name="Currency 124 8 2" xfId="11191" xr:uid="{00000000-0005-0000-0000-0000952B0000}"/>
    <cellStyle name="Currency 124 8 2 2" xfId="33732" xr:uid="{00000000-0005-0000-0000-0000962B0000}"/>
    <cellStyle name="Currency 124 8 3" xfId="16821" xr:uid="{00000000-0005-0000-0000-0000972B0000}"/>
    <cellStyle name="Currency 124 8 3 2" xfId="39356" xr:uid="{00000000-0005-0000-0000-0000982B0000}"/>
    <cellStyle name="Currency 124 8 4" xfId="22450" xr:uid="{00000000-0005-0000-0000-0000992B0000}"/>
    <cellStyle name="Currency 124 8 4 2" xfId="44976" xr:uid="{00000000-0005-0000-0000-00009A2B0000}"/>
    <cellStyle name="Currency 124 8 5" xfId="28116" xr:uid="{00000000-0005-0000-0000-00009B2B0000}"/>
    <cellStyle name="Currency 124 9" xfId="7447" xr:uid="{00000000-0005-0000-0000-00009C2B0000}"/>
    <cellStyle name="Currency 124 9 2" xfId="13063" xr:uid="{00000000-0005-0000-0000-00009D2B0000}"/>
    <cellStyle name="Currency 124 9 2 2" xfId="35604" xr:uid="{00000000-0005-0000-0000-00009E2B0000}"/>
    <cellStyle name="Currency 124 9 3" xfId="18693" xr:uid="{00000000-0005-0000-0000-00009F2B0000}"/>
    <cellStyle name="Currency 124 9 3 2" xfId="41228" xr:uid="{00000000-0005-0000-0000-0000A02B0000}"/>
    <cellStyle name="Currency 124 9 4" xfId="24322" xr:uid="{00000000-0005-0000-0000-0000A12B0000}"/>
    <cellStyle name="Currency 124 9 4 2" xfId="46848" xr:uid="{00000000-0005-0000-0000-0000A22B0000}"/>
    <cellStyle name="Currency 124 9 5" xfId="29988" xr:uid="{00000000-0005-0000-0000-0000A32B0000}"/>
    <cellStyle name="Currency 125" xfId="3707" xr:uid="{00000000-0005-0000-0000-0000A42B0000}"/>
    <cellStyle name="Currency 125 10" xfId="9325" xr:uid="{00000000-0005-0000-0000-0000A52B0000}"/>
    <cellStyle name="Currency 125 10 2" xfId="31866" xr:uid="{00000000-0005-0000-0000-0000A62B0000}"/>
    <cellStyle name="Currency 125 11" xfId="14955" xr:uid="{00000000-0005-0000-0000-0000A72B0000}"/>
    <cellStyle name="Currency 125 11 2" xfId="37490" xr:uid="{00000000-0005-0000-0000-0000A82B0000}"/>
    <cellStyle name="Currency 125 12" xfId="20584" xr:uid="{00000000-0005-0000-0000-0000A92B0000}"/>
    <cellStyle name="Currency 125 12 2" xfId="43110" xr:uid="{00000000-0005-0000-0000-0000AA2B0000}"/>
    <cellStyle name="Currency 125 13" xfId="26250" xr:uid="{00000000-0005-0000-0000-0000AB2B0000}"/>
    <cellStyle name="Currency 125 14" xfId="48741" xr:uid="{00000000-0005-0000-0000-0000AC2B0000}"/>
    <cellStyle name="Currency 125 15" xfId="49678" xr:uid="{00000000-0005-0000-0000-0000AD2B0000}"/>
    <cellStyle name="Currency 125 2" xfId="3746" xr:uid="{00000000-0005-0000-0000-0000AE2B0000}"/>
    <cellStyle name="Currency 125 2 10" xfId="14994" xr:uid="{00000000-0005-0000-0000-0000AF2B0000}"/>
    <cellStyle name="Currency 125 2 10 2" xfId="37529" xr:uid="{00000000-0005-0000-0000-0000B02B0000}"/>
    <cellStyle name="Currency 125 2 11" xfId="20623" xr:uid="{00000000-0005-0000-0000-0000B12B0000}"/>
    <cellStyle name="Currency 125 2 11 2" xfId="43149" xr:uid="{00000000-0005-0000-0000-0000B22B0000}"/>
    <cellStyle name="Currency 125 2 12" xfId="26289" xr:uid="{00000000-0005-0000-0000-0000B32B0000}"/>
    <cellStyle name="Currency 125 2 13" xfId="48780" xr:uid="{00000000-0005-0000-0000-0000B42B0000}"/>
    <cellStyle name="Currency 125 2 14" xfId="49717" xr:uid="{00000000-0005-0000-0000-0000B52B0000}"/>
    <cellStyle name="Currency 125 2 2" xfId="3904" xr:uid="{00000000-0005-0000-0000-0000B62B0000}"/>
    <cellStyle name="Currency 125 2 2 10" xfId="26445" xr:uid="{00000000-0005-0000-0000-0000B72B0000}"/>
    <cellStyle name="Currency 125 2 2 11" xfId="48936" xr:uid="{00000000-0005-0000-0000-0000B82B0000}"/>
    <cellStyle name="Currency 125 2 2 12" xfId="49873" xr:uid="{00000000-0005-0000-0000-0000B92B0000}"/>
    <cellStyle name="Currency 125 2 2 2" xfId="4138" xr:uid="{00000000-0005-0000-0000-0000BA2B0000}"/>
    <cellStyle name="Currency 125 2 2 2 10" xfId="49170" xr:uid="{00000000-0005-0000-0000-0000BB2B0000}"/>
    <cellStyle name="Currency 125 2 2 2 11" xfId="50107" xr:uid="{00000000-0005-0000-0000-0000BC2B0000}"/>
    <cellStyle name="Currency 125 2 2 2 2" xfId="4606" xr:uid="{00000000-0005-0000-0000-0000BD2B0000}"/>
    <cellStyle name="Currency 125 2 2 2 2 10" xfId="50575" xr:uid="{00000000-0005-0000-0000-0000BE2B0000}"/>
    <cellStyle name="Currency 125 2 2 2 2 2" xfId="5542" xr:uid="{00000000-0005-0000-0000-0000BF2B0000}"/>
    <cellStyle name="Currency 125 2 2 2 2 2 2" xfId="7414" xr:uid="{00000000-0005-0000-0000-0000C02B0000}"/>
    <cellStyle name="Currency 125 2 2 2 2 2 2 2" xfId="13030" xr:uid="{00000000-0005-0000-0000-0000C12B0000}"/>
    <cellStyle name="Currency 125 2 2 2 2 2 2 2 2" xfId="35571" xr:uid="{00000000-0005-0000-0000-0000C22B0000}"/>
    <cellStyle name="Currency 125 2 2 2 2 2 2 3" xfId="18660" xr:uid="{00000000-0005-0000-0000-0000C32B0000}"/>
    <cellStyle name="Currency 125 2 2 2 2 2 2 3 2" xfId="41195" xr:uid="{00000000-0005-0000-0000-0000C42B0000}"/>
    <cellStyle name="Currency 125 2 2 2 2 2 2 4" xfId="24289" xr:uid="{00000000-0005-0000-0000-0000C52B0000}"/>
    <cellStyle name="Currency 125 2 2 2 2 2 2 4 2" xfId="46815" xr:uid="{00000000-0005-0000-0000-0000C62B0000}"/>
    <cellStyle name="Currency 125 2 2 2 2 2 2 5" xfId="29955" xr:uid="{00000000-0005-0000-0000-0000C72B0000}"/>
    <cellStyle name="Currency 125 2 2 2 2 2 3" xfId="9286" xr:uid="{00000000-0005-0000-0000-0000C82B0000}"/>
    <cellStyle name="Currency 125 2 2 2 2 2 3 2" xfId="14902" xr:uid="{00000000-0005-0000-0000-0000C92B0000}"/>
    <cellStyle name="Currency 125 2 2 2 2 2 3 2 2" xfId="37443" xr:uid="{00000000-0005-0000-0000-0000CA2B0000}"/>
    <cellStyle name="Currency 125 2 2 2 2 2 3 3" xfId="20532" xr:uid="{00000000-0005-0000-0000-0000CB2B0000}"/>
    <cellStyle name="Currency 125 2 2 2 2 2 3 3 2" xfId="43067" xr:uid="{00000000-0005-0000-0000-0000CC2B0000}"/>
    <cellStyle name="Currency 125 2 2 2 2 2 3 4" xfId="26161" xr:uid="{00000000-0005-0000-0000-0000CD2B0000}"/>
    <cellStyle name="Currency 125 2 2 2 2 2 3 4 2" xfId="48687" xr:uid="{00000000-0005-0000-0000-0000CE2B0000}"/>
    <cellStyle name="Currency 125 2 2 2 2 2 3 5" xfId="31827" xr:uid="{00000000-0005-0000-0000-0000CF2B0000}"/>
    <cellStyle name="Currency 125 2 2 2 2 2 4" xfId="11158" xr:uid="{00000000-0005-0000-0000-0000D02B0000}"/>
    <cellStyle name="Currency 125 2 2 2 2 2 4 2" xfId="33699" xr:uid="{00000000-0005-0000-0000-0000D12B0000}"/>
    <cellStyle name="Currency 125 2 2 2 2 2 5" xfId="16788" xr:uid="{00000000-0005-0000-0000-0000D22B0000}"/>
    <cellStyle name="Currency 125 2 2 2 2 2 5 2" xfId="39323" xr:uid="{00000000-0005-0000-0000-0000D32B0000}"/>
    <cellStyle name="Currency 125 2 2 2 2 2 6" xfId="22417" xr:uid="{00000000-0005-0000-0000-0000D42B0000}"/>
    <cellStyle name="Currency 125 2 2 2 2 2 6 2" xfId="44943" xr:uid="{00000000-0005-0000-0000-0000D52B0000}"/>
    <cellStyle name="Currency 125 2 2 2 2 2 7" xfId="28083" xr:uid="{00000000-0005-0000-0000-0000D62B0000}"/>
    <cellStyle name="Currency 125 2 2 2 2 2 8" xfId="51511" xr:uid="{00000000-0005-0000-0000-0000D72B0000}"/>
    <cellStyle name="Currency 125 2 2 2 2 3" xfId="6478" xr:uid="{00000000-0005-0000-0000-0000D82B0000}"/>
    <cellStyle name="Currency 125 2 2 2 2 3 2" xfId="12094" xr:uid="{00000000-0005-0000-0000-0000D92B0000}"/>
    <cellStyle name="Currency 125 2 2 2 2 3 2 2" xfId="34635" xr:uid="{00000000-0005-0000-0000-0000DA2B0000}"/>
    <cellStyle name="Currency 125 2 2 2 2 3 3" xfId="17724" xr:uid="{00000000-0005-0000-0000-0000DB2B0000}"/>
    <cellStyle name="Currency 125 2 2 2 2 3 3 2" xfId="40259" xr:uid="{00000000-0005-0000-0000-0000DC2B0000}"/>
    <cellStyle name="Currency 125 2 2 2 2 3 4" xfId="23353" xr:uid="{00000000-0005-0000-0000-0000DD2B0000}"/>
    <cellStyle name="Currency 125 2 2 2 2 3 4 2" xfId="45879" xr:uid="{00000000-0005-0000-0000-0000DE2B0000}"/>
    <cellStyle name="Currency 125 2 2 2 2 3 5" xfId="29019" xr:uid="{00000000-0005-0000-0000-0000DF2B0000}"/>
    <cellStyle name="Currency 125 2 2 2 2 4" xfId="8350" xr:uid="{00000000-0005-0000-0000-0000E02B0000}"/>
    <cellStyle name="Currency 125 2 2 2 2 4 2" xfId="13966" xr:uid="{00000000-0005-0000-0000-0000E12B0000}"/>
    <cellStyle name="Currency 125 2 2 2 2 4 2 2" xfId="36507" xr:uid="{00000000-0005-0000-0000-0000E22B0000}"/>
    <cellStyle name="Currency 125 2 2 2 2 4 3" xfId="19596" xr:uid="{00000000-0005-0000-0000-0000E32B0000}"/>
    <cellStyle name="Currency 125 2 2 2 2 4 3 2" xfId="42131" xr:uid="{00000000-0005-0000-0000-0000E42B0000}"/>
    <cellStyle name="Currency 125 2 2 2 2 4 4" xfId="25225" xr:uid="{00000000-0005-0000-0000-0000E52B0000}"/>
    <cellStyle name="Currency 125 2 2 2 2 4 4 2" xfId="47751" xr:uid="{00000000-0005-0000-0000-0000E62B0000}"/>
    <cellStyle name="Currency 125 2 2 2 2 4 5" xfId="30891" xr:uid="{00000000-0005-0000-0000-0000E72B0000}"/>
    <cellStyle name="Currency 125 2 2 2 2 5" xfId="10222" xr:uid="{00000000-0005-0000-0000-0000E82B0000}"/>
    <cellStyle name="Currency 125 2 2 2 2 5 2" xfId="32763" xr:uid="{00000000-0005-0000-0000-0000E92B0000}"/>
    <cellStyle name="Currency 125 2 2 2 2 6" xfId="15852" xr:uid="{00000000-0005-0000-0000-0000EA2B0000}"/>
    <cellStyle name="Currency 125 2 2 2 2 6 2" xfId="38387" xr:uid="{00000000-0005-0000-0000-0000EB2B0000}"/>
    <cellStyle name="Currency 125 2 2 2 2 7" xfId="21481" xr:uid="{00000000-0005-0000-0000-0000EC2B0000}"/>
    <cellStyle name="Currency 125 2 2 2 2 7 2" xfId="44007" xr:uid="{00000000-0005-0000-0000-0000ED2B0000}"/>
    <cellStyle name="Currency 125 2 2 2 2 8" xfId="27147" xr:uid="{00000000-0005-0000-0000-0000EE2B0000}"/>
    <cellStyle name="Currency 125 2 2 2 2 9" xfId="49638" xr:uid="{00000000-0005-0000-0000-0000EF2B0000}"/>
    <cellStyle name="Currency 125 2 2 2 3" xfId="5074" xr:uid="{00000000-0005-0000-0000-0000F02B0000}"/>
    <cellStyle name="Currency 125 2 2 2 3 2" xfId="6946" xr:uid="{00000000-0005-0000-0000-0000F12B0000}"/>
    <cellStyle name="Currency 125 2 2 2 3 2 2" xfId="12562" xr:uid="{00000000-0005-0000-0000-0000F22B0000}"/>
    <cellStyle name="Currency 125 2 2 2 3 2 2 2" xfId="35103" xr:uid="{00000000-0005-0000-0000-0000F32B0000}"/>
    <cellStyle name="Currency 125 2 2 2 3 2 3" xfId="18192" xr:uid="{00000000-0005-0000-0000-0000F42B0000}"/>
    <cellStyle name="Currency 125 2 2 2 3 2 3 2" xfId="40727" xr:uid="{00000000-0005-0000-0000-0000F52B0000}"/>
    <cellStyle name="Currency 125 2 2 2 3 2 4" xfId="23821" xr:uid="{00000000-0005-0000-0000-0000F62B0000}"/>
    <cellStyle name="Currency 125 2 2 2 3 2 4 2" xfId="46347" xr:uid="{00000000-0005-0000-0000-0000F72B0000}"/>
    <cellStyle name="Currency 125 2 2 2 3 2 5" xfId="29487" xr:uid="{00000000-0005-0000-0000-0000F82B0000}"/>
    <cellStyle name="Currency 125 2 2 2 3 3" xfId="8818" xr:uid="{00000000-0005-0000-0000-0000F92B0000}"/>
    <cellStyle name="Currency 125 2 2 2 3 3 2" xfId="14434" xr:uid="{00000000-0005-0000-0000-0000FA2B0000}"/>
    <cellStyle name="Currency 125 2 2 2 3 3 2 2" xfId="36975" xr:uid="{00000000-0005-0000-0000-0000FB2B0000}"/>
    <cellStyle name="Currency 125 2 2 2 3 3 3" xfId="20064" xr:uid="{00000000-0005-0000-0000-0000FC2B0000}"/>
    <cellStyle name="Currency 125 2 2 2 3 3 3 2" xfId="42599" xr:uid="{00000000-0005-0000-0000-0000FD2B0000}"/>
    <cellStyle name="Currency 125 2 2 2 3 3 4" xfId="25693" xr:uid="{00000000-0005-0000-0000-0000FE2B0000}"/>
    <cellStyle name="Currency 125 2 2 2 3 3 4 2" xfId="48219" xr:uid="{00000000-0005-0000-0000-0000FF2B0000}"/>
    <cellStyle name="Currency 125 2 2 2 3 3 5" xfId="31359" xr:uid="{00000000-0005-0000-0000-0000002C0000}"/>
    <cellStyle name="Currency 125 2 2 2 3 4" xfId="10690" xr:uid="{00000000-0005-0000-0000-0000012C0000}"/>
    <cellStyle name="Currency 125 2 2 2 3 4 2" xfId="33231" xr:uid="{00000000-0005-0000-0000-0000022C0000}"/>
    <cellStyle name="Currency 125 2 2 2 3 5" xfId="16320" xr:uid="{00000000-0005-0000-0000-0000032C0000}"/>
    <cellStyle name="Currency 125 2 2 2 3 5 2" xfId="38855" xr:uid="{00000000-0005-0000-0000-0000042C0000}"/>
    <cellStyle name="Currency 125 2 2 2 3 6" xfId="21949" xr:uid="{00000000-0005-0000-0000-0000052C0000}"/>
    <cellStyle name="Currency 125 2 2 2 3 6 2" xfId="44475" xr:uid="{00000000-0005-0000-0000-0000062C0000}"/>
    <cellStyle name="Currency 125 2 2 2 3 7" xfId="27615" xr:uid="{00000000-0005-0000-0000-0000072C0000}"/>
    <cellStyle name="Currency 125 2 2 2 3 8" xfId="51043" xr:uid="{00000000-0005-0000-0000-0000082C0000}"/>
    <cellStyle name="Currency 125 2 2 2 4" xfId="6010" xr:uid="{00000000-0005-0000-0000-0000092C0000}"/>
    <cellStyle name="Currency 125 2 2 2 4 2" xfId="11626" xr:uid="{00000000-0005-0000-0000-00000A2C0000}"/>
    <cellStyle name="Currency 125 2 2 2 4 2 2" xfId="34167" xr:uid="{00000000-0005-0000-0000-00000B2C0000}"/>
    <cellStyle name="Currency 125 2 2 2 4 3" xfId="17256" xr:uid="{00000000-0005-0000-0000-00000C2C0000}"/>
    <cellStyle name="Currency 125 2 2 2 4 3 2" xfId="39791" xr:uid="{00000000-0005-0000-0000-00000D2C0000}"/>
    <cellStyle name="Currency 125 2 2 2 4 4" xfId="22885" xr:uid="{00000000-0005-0000-0000-00000E2C0000}"/>
    <cellStyle name="Currency 125 2 2 2 4 4 2" xfId="45411" xr:uid="{00000000-0005-0000-0000-00000F2C0000}"/>
    <cellStyle name="Currency 125 2 2 2 4 5" xfId="28551" xr:uid="{00000000-0005-0000-0000-0000102C0000}"/>
    <cellStyle name="Currency 125 2 2 2 5" xfId="7882" xr:uid="{00000000-0005-0000-0000-0000112C0000}"/>
    <cellStyle name="Currency 125 2 2 2 5 2" xfId="13498" xr:uid="{00000000-0005-0000-0000-0000122C0000}"/>
    <cellStyle name="Currency 125 2 2 2 5 2 2" xfId="36039" xr:uid="{00000000-0005-0000-0000-0000132C0000}"/>
    <cellStyle name="Currency 125 2 2 2 5 3" xfId="19128" xr:uid="{00000000-0005-0000-0000-0000142C0000}"/>
    <cellStyle name="Currency 125 2 2 2 5 3 2" xfId="41663" xr:uid="{00000000-0005-0000-0000-0000152C0000}"/>
    <cellStyle name="Currency 125 2 2 2 5 4" xfId="24757" xr:uid="{00000000-0005-0000-0000-0000162C0000}"/>
    <cellStyle name="Currency 125 2 2 2 5 4 2" xfId="47283" xr:uid="{00000000-0005-0000-0000-0000172C0000}"/>
    <cellStyle name="Currency 125 2 2 2 5 5" xfId="30423" xr:uid="{00000000-0005-0000-0000-0000182C0000}"/>
    <cellStyle name="Currency 125 2 2 2 6" xfId="9754" xr:uid="{00000000-0005-0000-0000-0000192C0000}"/>
    <cellStyle name="Currency 125 2 2 2 6 2" xfId="32295" xr:uid="{00000000-0005-0000-0000-00001A2C0000}"/>
    <cellStyle name="Currency 125 2 2 2 7" xfId="15384" xr:uid="{00000000-0005-0000-0000-00001B2C0000}"/>
    <cellStyle name="Currency 125 2 2 2 7 2" xfId="37919" xr:uid="{00000000-0005-0000-0000-00001C2C0000}"/>
    <cellStyle name="Currency 125 2 2 2 8" xfId="21013" xr:uid="{00000000-0005-0000-0000-00001D2C0000}"/>
    <cellStyle name="Currency 125 2 2 2 8 2" xfId="43539" xr:uid="{00000000-0005-0000-0000-00001E2C0000}"/>
    <cellStyle name="Currency 125 2 2 2 9" xfId="26679" xr:uid="{00000000-0005-0000-0000-00001F2C0000}"/>
    <cellStyle name="Currency 125 2 2 3" xfId="4372" xr:uid="{00000000-0005-0000-0000-0000202C0000}"/>
    <cellStyle name="Currency 125 2 2 3 10" xfId="50341" xr:uid="{00000000-0005-0000-0000-0000212C0000}"/>
    <cellStyle name="Currency 125 2 2 3 2" xfId="5308" xr:uid="{00000000-0005-0000-0000-0000222C0000}"/>
    <cellStyle name="Currency 125 2 2 3 2 2" xfId="7180" xr:uid="{00000000-0005-0000-0000-0000232C0000}"/>
    <cellStyle name="Currency 125 2 2 3 2 2 2" xfId="12796" xr:uid="{00000000-0005-0000-0000-0000242C0000}"/>
    <cellStyle name="Currency 125 2 2 3 2 2 2 2" xfId="35337" xr:uid="{00000000-0005-0000-0000-0000252C0000}"/>
    <cellStyle name="Currency 125 2 2 3 2 2 3" xfId="18426" xr:uid="{00000000-0005-0000-0000-0000262C0000}"/>
    <cellStyle name="Currency 125 2 2 3 2 2 3 2" xfId="40961" xr:uid="{00000000-0005-0000-0000-0000272C0000}"/>
    <cellStyle name="Currency 125 2 2 3 2 2 4" xfId="24055" xr:uid="{00000000-0005-0000-0000-0000282C0000}"/>
    <cellStyle name="Currency 125 2 2 3 2 2 4 2" xfId="46581" xr:uid="{00000000-0005-0000-0000-0000292C0000}"/>
    <cellStyle name="Currency 125 2 2 3 2 2 5" xfId="29721" xr:uid="{00000000-0005-0000-0000-00002A2C0000}"/>
    <cellStyle name="Currency 125 2 2 3 2 3" xfId="9052" xr:uid="{00000000-0005-0000-0000-00002B2C0000}"/>
    <cellStyle name="Currency 125 2 2 3 2 3 2" xfId="14668" xr:uid="{00000000-0005-0000-0000-00002C2C0000}"/>
    <cellStyle name="Currency 125 2 2 3 2 3 2 2" xfId="37209" xr:uid="{00000000-0005-0000-0000-00002D2C0000}"/>
    <cellStyle name="Currency 125 2 2 3 2 3 3" xfId="20298" xr:uid="{00000000-0005-0000-0000-00002E2C0000}"/>
    <cellStyle name="Currency 125 2 2 3 2 3 3 2" xfId="42833" xr:uid="{00000000-0005-0000-0000-00002F2C0000}"/>
    <cellStyle name="Currency 125 2 2 3 2 3 4" xfId="25927" xr:uid="{00000000-0005-0000-0000-0000302C0000}"/>
    <cellStyle name="Currency 125 2 2 3 2 3 4 2" xfId="48453" xr:uid="{00000000-0005-0000-0000-0000312C0000}"/>
    <cellStyle name="Currency 125 2 2 3 2 3 5" xfId="31593" xr:uid="{00000000-0005-0000-0000-0000322C0000}"/>
    <cellStyle name="Currency 125 2 2 3 2 4" xfId="10924" xr:uid="{00000000-0005-0000-0000-0000332C0000}"/>
    <cellStyle name="Currency 125 2 2 3 2 4 2" xfId="33465" xr:uid="{00000000-0005-0000-0000-0000342C0000}"/>
    <cellStyle name="Currency 125 2 2 3 2 5" xfId="16554" xr:uid="{00000000-0005-0000-0000-0000352C0000}"/>
    <cellStyle name="Currency 125 2 2 3 2 5 2" xfId="39089" xr:uid="{00000000-0005-0000-0000-0000362C0000}"/>
    <cellStyle name="Currency 125 2 2 3 2 6" xfId="22183" xr:uid="{00000000-0005-0000-0000-0000372C0000}"/>
    <cellStyle name="Currency 125 2 2 3 2 6 2" xfId="44709" xr:uid="{00000000-0005-0000-0000-0000382C0000}"/>
    <cellStyle name="Currency 125 2 2 3 2 7" xfId="27849" xr:uid="{00000000-0005-0000-0000-0000392C0000}"/>
    <cellStyle name="Currency 125 2 2 3 2 8" xfId="51277" xr:uid="{00000000-0005-0000-0000-00003A2C0000}"/>
    <cellStyle name="Currency 125 2 2 3 3" xfId="6244" xr:uid="{00000000-0005-0000-0000-00003B2C0000}"/>
    <cellStyle name="Currency 125 2 2 3 3 2" xfId="11860" xr:uid="{00000000-0005-0000-0000-00003C2C0000}"/>
    <cellStyle name="Currency 125 2 2 3 3 2 2" xfId="34401" xr:uid="{00000000-0005-0000-0000-00003D2C0000}"/>
    <cellStyle name="Currency 125 2 2 3 3 3" xfId="17490" xr:uid="{00000000-0005-0000-0000-00003E2C0000}"/>
    <cellStyle name="Currency 125 2 2 3 3 3 2" xfId="40025" xr:uid="{00000000-0005-0000-0000-00003F2C0000}"/>
    <cellStyle name="Currency 125 2 2 3 3 4" xfId="23119" xr:uid="{00000000-0005-0000-0000-0000402C0000}"/>
    <cellStyle name="Currency 125 2 2 3 3 4 2" xfId="45645" xr:uid="{00000000-0005-0000-0000-0000412C0000}"/>
    <cellStyle name="Currency 125 2 2 3 3 5" xfId="28785" xr:uid="{00000000-0005-0000-0000-0000422C0000}"/>
    <cellStyle name="Currency 125 2 2 3 4" xfId="8116" xr:uid="{00000000-0005-0000-0000-0000432C0000}"/>
    <cellStyle name="Currency 125 2 2 3 4 2" xfId="13732" xr:uid="{00000000-0005-0000-0000-0000442C0000}"/>
    <cellStyle name="Currency 125 2 2 3 4 2 2" xfId="36273" xr:uid="{00000000-0005-0000-0000-0000452C0000}"/>
    <cellStyle name="Currency 125 2 2 3 4 3" xfId="19362" xr:uid="{00000000-0005-0000-0000-0000462C0000}"/>
    <cellStyle name="Currency 125 2 2 3 4 3 2" xfId="41897" xr:uid="{00000000-0005-0000-0000-0000472C0000}"/>
    <cellStyle name="Currency 125 2 2 3 4 4" xfId="24991" xr:uid="{00000000-0005-0000-0000-0000482C0000}"/>
    <cellStyle name="Currency 125 2 2 3 4 4 2" xfId="47517" xr:uid="{00000000-0005-0000-0000-0000492C0000}"/>
    <cellStyle name="Currency 125 2 2 3 4 5" xfId="30657" xr:uid="{00000000-0005-0000-0000-00004A2C0000}"/>
    <cellStyle name="Currency 125 2 2 3 5" xfId="9988" xr:uid="{00000000-0005-0000-0000-00004B2C0000}"/>
    <cellStyle name="Currency 125 2 2 3 5 2" xfId="32529" xr:uid="{00000000-0005-0000-0000-00004C2C0000}"/>
    <cellStyle name="Currency 125 2 2 3 6" xfId="15618" xr:uid="{00000000-0005-0000-0000-00004D2C0000}"/>
    <cellStyle name="Currency 125 2 2 3 6 2" xfId="38153" xr:uid="{00000000-0005-0000-0000-00004E2C0000}"/>
    <cellStyle name="Currency 125 2 2 3 7" xfId="21247" xr:uid="{00000000-0005-0000-0000-00004F2C0000}"/>
    <cellStyle name="Currency 125 2 2 3 7 2" xfId="43773" xr:uid="{00000000-0005-0000-0000-0000502C0000}"/>
    <cellStyle name="Currency 125 2 2 3 8" xfId="26913" xr:uid="{00000000-0005-0000-0000-0000512C0000}"/>
    <cellStyle name="Currency 125 2 2 3 9" xfId="49404" xr:uid="{00000000-0005-0000-0000-0000522C0000}"/>
    <cellStyle name="Currency 125 2 2 4" xfId="4840" xr:uid="{00000000-0005-0000-0000-0000532C0000}"/>
    <cellStyle name="Currency 125 2 2 4 2" xfId="6712" xr:uid="{00000000-0005-0000-0000-0000542C0000}"/>
    <cellStyle name="Currency 125 2 2 4 2 2" xfId="12328" xr:uid="{00000000-0005-0000-0000-0000552C0000}"/>
    <cellStyle name="Currency 125 2 2 4 2 2 2" xfId="34869" xr:uid="{00000000-0005-0000-0000-0000562C0000}"/>
    <cellStyle name="Currency 125 2 2 4 2 3" xfId="17958" xr:uid="{00000000-0005-0000-0000-0000572C0000}"/>
    <cellStyle name="Currency 125 2 2 4 2 3 2" xfId="40493" xr:uid="{00000000-0005-0000-0000-0000582C0000}"/>
    <cellStyle name="Currency 125 2 2 4 2 4" xfId="23587" xr:uid="{00000000-0005-0000-0000-0000592C0000}"/>
    <cellStyle name="Currency 125 2 2 4 2 4 2" xfId="46113" xr:uid="{00000000-0005-0000-0000-00005A2C0000}"/>
    <cellStyle name="Currency 125 2 2 4 2 5" xfId="29253" xr:uid="{00000000-0005-0000-0000-00005B2C0000}"/>
    <cellStyle name="Currency 125 2 2 4 3" xfId="8584" xr:uid="{00000000-0005-0000-0000-00005C2C0000}"/>
    <cellStyle name="Currency 125 2 2 4 3 2" xfId="14200" xr:uid="{00000000-0005-0000-0000-00005D2C0000}"/>
    <cellStyle name="Currency 125 2 2 4 3 2 2" xfId="36741" xr:uid="{00000000-0005-0000-0000-00005E2C0000}"/>
    <cellStyle name="Currency 125 2 2 4 3 3" xfId="19830" xr:uid="{00000000-0005-0000-0000-00005F2C0000}"/>
    <cellStyle name="Currency 125 2 2 4 3 3 2" xfId="42365" xr:uid="{00000000-0005-0000-0000-0000602C0000}"/>
    <cellStyle name="Currency 125 2 2 4 3 4" xfId="25459" xr:uid="{00000000-0005-0000-0000-0000612C0000}"/>
    <cellStyle name="Currency 125 2 2 4 3 4 2" xfId="47985" xr:uid="{00000000-0005-0000-0000-0000622C0000}"/>
    <cellStyle name="Currency 125 2 2 4 3 5" xfId="31125" xr:uid="{00000000-0005-0000-0000-0000632C0000}"/>
    <cellStyle name="Currency 125 2 2 4 4" xfId="10456" xr:uid="{00000000-0005-0000-0000-0000642C0000}"/>
    <cellStyle name="Currency 125 2 2 4 4 2" xfId="32997" xr:uid="{00000000-0005-0000-0000-0000652C0000}"/>
    <cellStyle name="Currency 125 2 2 4 5" xfId="16086" xr:uid="{00000000-0005-0000-0000-0000662C0000}"/>
    <cellStyle name="Currency 125 2 2 4 5 2" xfId="38621" xr:uid="{00000000-0005-0000-0000-0000672C0000}"/>
    <cellStyle name="Currency 125 2 2 4 6" xfId="21715" xr:uid="{00000000-0005-0000-0000-0000682C0000}"/>
    <cellStyle name="Currency 125 2 2 4 6 2" xfId="44241" xr:uid="{00000000-0005-0000-0000-0000692C0000}"/>
    <cellStyle name="Currency 125 2 2 4 7" xfId="27381" xr:uid="{00000000-0005-0000-0000-00006A2C0000}"/>
    <cellStyle name="Currency 125 2 2 4 8" xfId="50809" xr:uid="{00000000-0005-0000-0000-00006B2C0000}"/>
    <cellStyle name="Currency 125 2 2 5" xfId="5776" xr:uid="{00000000-0005-0000-0000-00006C2C0000}"/>
    <cellStyle name="Currency 125 2 2 5 2" xfId="11392" xr:uid="{00000000-0005-0000-0000-00006D2C0000}"/>
    <cellStyle name="Currency 125 2 2 5 2 2" xfId="33933" xr:uid="{00000000-0005-0000-0000-00006E2C0000}"/>
    <cellStyle name="Currency 125 2 2 5 3" xfId="17022" xr:uid="{00000000-0005-0000-0000-00006F2C0000}"/>
    <cellStyle name="Currency 125 2 2 5 3 2" xfId="39557" xr:uid="{00000000-0005-0000-0000-0000702C0000}"/>
    <cellStyle name="Currency 125 2 2 5 4" xfId="22651" xr:uid="{00000000-0005-0000-0000-0000712C0000}"/>
    <cellStyle name="Currency 125 2 2 5 4 2" xfId="45177" xr:uid="{00000000-0005-0000-0000-0000722C0000}"/>
    <cellStyle name="Currency 125 2 2 5 5" xfId="28317" xr:uid="{00000000-0005-0000-0000-0000732C0000}"/>
    <cellStyle name="Currency 125 2 2 6" xfId="7648" xr:uid="{00000000-0005-0000-0000-0000742C0000}"/>
    <cellStyle name="Currency 125 2 2 6 2" xfId="13264" xr:uid="{00000000-0005-0000-0000-0000752C0000}"/>
    <cellStyle name="Currency 125 2 2 6 2 2" xfId="35805" xr:uid="{00000000-0005-0000-0000-0000762C0000}"/>
    <cellStyle name="Currency 125 2 2 6 3" xfId="18894" xr:uid="{00000000-0005-0000-0000-0000772C0000}"/>
    <cellStyle name="Currency 125 2 2 6 3 2" xfId="41429" xr:uid="{00000000-0005-0000-0000-0000782C0000}"/>
    <cellStyle name="Currency 125 2 2 6 4" xfId="24523" xr:uid="{00000000-0005-0000-0000-0000792C0000}"/>
    <cellStyle name="Currency 125 2 2 6 4 2" xfId="47049" xr:uid="{00000000-0005-0000-0000-00007A2C0000}"/>
    <cellStyle name="Currency 125 2 2 6 5" xfId="30189" xr:uid="{00000000-0005-0000-0000-00007B2C0000}"/>
    <cellStyle name="Currency 125 2 2 7" xfId="9520" xr:uid="{00000000-0005-0000-0000-00007C2C0000}"/>
    <cellStyle name="Currency 125 2 2 7 2" xfId="32061" xr:uid="{00000000-0005-0000-0000-00007D2C0000}"/>
    <cellStyle name="Currency 125 2 2 8" xfId="15150" xr:uid="{00000000-0005-0000-0000-00007E2C0000}"/>
    <cellStyle name="Currency 125 2 2 8 2" xfId="37685" xr:uid="{00000000-0005-0000-0000-00007F2C0000}"/>
    <cellStyle name="Currency 125 2 2 9" xfId="20779" xr:uid="{00000000-0005-0000-0000-0000802C0000}"/>
    <cellStyle name="Currency 125 2 2 9 2" xfId="43305" xr:uid="{00000000-0005-0000-0000-0000812C0000}"/>
    <cellStyle name="Currency 125 2 3" xfId="3826" xr:uid="{00000000-0005-0000-0000-0000822C0000}"/>
    <cellStyle name="Currency 125 2 3 10" xfId="26367" xr:uid="{00000000-0005-0000-0000-0000832C0000}"/>
    <cellStyle name="Currency 125 2 3 11" xfId="48858" xr:uid="{00000000-0005-0000-0000-0000842C0000}"/>
    <cellStyle name="Currency 125 2 3 12" xfId="49795" xr:uid="{00000000-0005-0000-0000-0000852C0000}"/>
    <cellStyle name="Currency 125 2 3 2" xfId="4060" xr:uid="{00000000-0005-0000-0000-0000862C0000}"/>
    <cellStyle name="Currency 125 2 3 2 10" xfId="49092" xr:uid="{00000000-0005-0000-0000-0000872C0000}"/>
    <cellStyle name="Currency 125 2 3 2 11" xfId="50029" xr:uid="{00000000-0005-0000-0000-0000882C0000}"/>
    <cellStyle name="Currency 125 2 3 2 2" xfId="4528" xr:uid="{00000000-0005-0000-0000-0000892C0000}"/>
    <cellStyle name="Currency 125 2 3 2 2 10" xfId="50497" xr:uid="{00000000-0005-0000-0000-00008A2C0000}"/>
    <cellStyle name="Currency 125 2 3 2 2 2" xfId="5464" xr:uid="{00000000-0005-0000-0000-00008B2C0000}"/>
    <cellStyle name="Currency 125 2 3 2 2 2 2" xfId="7336" xr:uid="{00000000-0005-0000-0000-00008C2C0000}"/>
    <cellStyle name="Currency 125 2 3 2 2 2 2 2" xfId="12952" xr:uid="{00000000-0005-0000-0000-00008D2C0000}"/>
    <cellStyle name="Currency 125 2 3 2 2 2 2 2 2" xfId="35493" xr:uid="{00000000-0005-0000-0000-00008E2C0000}"/>
    <cellStyle name="Currency 125 2 3 2 2 2 2 3" xfId="18582" xr:uid="{00000000-0005-0000-0000-00008F2C0000}"/>
    <cellStyle name="Currency 125 2 3 2 2 2 2 3 2" xfId="41117" xr:uid="{00000000-0005-0000-0000-0000902C0000}"/>
    <cellStyle name="Currency 125 2 3 2 2 2 2 4" xfId="24211" xr:uid="{00000000-0005-0000-0000-0000912C0000}"/>
    <cellStyle name="Currency 125 2 3 2 2 2 2 4 2" xfId="46737" xr:uid="{00000000-0005-0000-0000-0000922C0000}"/>
    <cellStyle name="Currency 125 2 3 2 2 2 2 5" xfId="29877" xr:uid="{00000000-0005-0000-0000-0000932C0000}"/>
    <cellStyle name="Currency 125 2 3 2 2 2 3" xfId="9208" xr:uid="{00000000-0005-0000-0000-0000942C0000}"/>
    <cellStyle name="Currency 125 2 3 2 2 2 3 2" xfId="14824" xr:uid="{00000000-0005-0000-0000-0000952C0000}"/>
    <cellStyle name="Currency 125 2 3 2 2 2 3 2 2" xfId="37365" xr:uid="{00000000-0005-0000-0000-0000962C0000}"/>
    <cellStyle name="Currency 125 2 3 2 2 2 3 3" xfId="20454" xr:uid="{00000000-0005-0000-0000-0000972C0000}"/>
    <cellStyle name="Currency 125 2 3 2 2 2 3 3 2" xfId="42989" xr:uid="{00000000-0005-0000-0000-0000982C0000}"/>
    <cellStyle name="Currency 125 2 3 2 2 2 3 4" xfId="26083" xr:uid="{00000000-0005-0000-0000-0000992C0000}"/>
    <cellStyle name="Currency 125 2 3 2 2 2 3 4 2" xfId="48609" xr:uid="{00000000-0005-0000-0000-00009A2C0000}"/>
    <cellStyle name="Currency 125 2 3 2 2 2 3 5" xfId="31749" xr:uid="{00000000-0005-0000-0000-00009B2C0000}"/>
    <cellStyle name="Currency 125 2 3 2 2 2 4" xfId="11080" xr:uid="{00000000-0005-0000-0000-00009C2C0000}"/>
    <cellStyle name="Currency 125 2 3 2 2 2 4 2" xfId="33621" xr:uid="{00000000-0005-0000-0000-00009D2C0000}"/>
    <cellStyle name="Currency 125 2 3 2 2 2 5" xfId="16710" xr:uid="{00000000-0005-0000-0000-00009E2C0000}"/>
    <cellStyle name="Currency 125 2 3 2 2 2 5 2" xfId="39245" xr:uid="{00000000-0005-0000-0000-00009F2C0000}"/>
    <cellStyle name="Currency 125 2 3 2 2 2 6" xfId="22339" xr:uid="{00000000-0005-0000-0000-0000A02C0000}"/>
    <cellStyle name="Currency 125 2 3 2 2 2 6 2" xfId="44865" xr:uid="{00000000-0005-0000-0000-0000A12C0000}"/>
    <cellStyle name="Currency 125 2 3 2 2 2 7" xfId="28005" xr:uid="{00000000-0005-0000-0000-0000A22C0000}"/>
    <cellStyle name="Currency 125 2 3 2 2 2 8" xfId="51433" xr:uid="{00000000-0005-0000-0000-0000A32C0000}"/>
    <cellStyle name="Currency 125 2 3 2 2 3" xfId="6400" xr:uid="{00000000-0005-0000-0000-0000A42C0000}"/>
    <cellStyle name="Currency 125 2 3 2 2 3 2" xfId="12016" xr:uid="{00000000-0005-0000-0000-0000A52C0000}"/>
    <cellStyle name="Currency 125 2 3 2 2 3 2 2" xfId="34557" xr:uid="{00000000-0005-0000-0000-0000A62C0000}"/>
    <cellStyle name="Currency 125 2 3 2 2 3 3" xfId="17646" xr:uid="{00000000-0005-0000-0000-0000A72C0000}"/>
    <cellStyle name="Currency 125 2 3 2 2 3 3 2" xfId="40181" xr:uid="{00000000-0005-0000-0000-0000A82C0000}"/>
    <cellStyle name="Currency 125 2 3 2 2 3 4" xfId="23275" xr:uid="{00000000-0005-0000-0000-0000A92C0000}"/>
    <cellStyle name="Currency 125 2 3 2 2 3 4 2" xfId="45801" xr:uid="{00000000-0005-0000-0000-0000AA2C0000}"/>
    <cellStyle name="Currency 125 2 3 2 2 3 5" xfId="28941" xr:uid="{00000000-0005-0000-0000-0000AB2C0000}"/>
    <cellStyle name="Currency 125 2 3 2 2 4" xfId="8272" xr:uid="{00000000-0005-0000-0000-0000AC2C0000}"/>
    <cellStyle name="Currency 125 2 3 2 2 4 2" xfId="13888" xr:uid="{00000000-0005-0000-0000-0000AD2C0000}"/>
    <cellStyle name="Currency 125 2 3 2 2 4 2 2" xfId="36429" xr:uid="{00000000-0005-0000-0000-0000AE2C0000}"/>
    <cellStyle name="Currency 125 2 3 2 2 4 3" xfId="19518" xr:uid="{00000000-0005-0000-0000-0000AF2C0000}"/>
    <cellStyle name="Currency 125 2 3 2 2 4 3 2" xfId="42053" xr:uid="{00000000-0005-0000-0000-0000B02C0000}"/>
    <cellStyle name="Currency 125 2 3 2 2 4 4" xfId="25147" xr:uid="{00000000-0005-0000-0000-0000B12C0000}"/>
    <cellStyle name="Currency 125 2 3 2 2 4 4 2" xfId="47673" xr:uid="{00000000-0005-0000-0000-0000B22C0000}"/>
    <cellStyle name="Currency 125 2 3 2 2 4 5" xfId="30813" xr:uid="{00000000-0005-0000-0000-0000B32C0000}"/>
    <cellStyle name="Currency 125 2 3 2 2 5" xfId="10144" xr:uid="{00000000-0005-0000-0000-0000B42C0000}"/>
    <cellStyle name="Currency 125 2 3 2 2 5 2" xfId="32685" xr:uid="{00000000-0005-0000-0000-0000B52C0000}"/>
    <cellStyle name="Currency 125 2 3 2 2 6" xfId="15774" xr:uid="{00000000-0005-0000-0000-0000B62C0000}"/>
    <cellStyle name="Currency 125 2 3 2 2 6 2" xfId="38309" xr:uid="{00000000-0005-0000-0000-0000B72C0000}"/>
    <cellStyle name="Currency 125 2 3 2 2 7" xfId="21403" xr:uid="{00000000-0005-0000-0000-0000B82C0000}"/>
    <cellStyle name="Currency 125 2 3 2 2 7 2" xfId="43929" xr:uid="{00000000-0005-0000-0000-0000B92C0000}"/>
    <cellStyle name="Currency 125 2 3 2 2 8" xfId="27069" xr:uid="{00000000-0005-0000-0000-0000BA2C0000}"/>
    <cellStyle name="Currency 125 2 3 2 2 9" xfId="49560" xr:uid="{00000000-0005-0000-0000-0000BB2C0000}"/>
    <cellStyle name="Currency 125 2 3 2 3" xfId="4996" xr:uid="{00000000-0005-0000-0000-0000BC2C0000}"/>
    <cellStyle name="Currency 125 2 3 2 3 2" xfId="6868" xr:uid="{00000000-0005-0000-0000-0000BD2C0000}"/>
    <cellStyle name="Currency 125 2 3 2 3 2 2" xfId="12484" xr:uid="{00000000-0005-0000-0000-0000BE2C0000}"/>
    <cellStyle name="Currency 125 2 3 2 3 2 2 2" xfId="35025" xr:uid="{00000000-0005-0000-0000-0000BF2C0000}"/>
    <cellStyle name="Currency 125 2 3 2 3 2 3" xfId="18114" xr:uid="{00000000-0005-0000-0000-0000C02C0000}"/>
    <cellStyle name="Currency 125 2 3 2 3 2 3 2" xfId="40649" xr:uid="{00000000-0005-0000-0000-0000C12C0000}"/>
    <cellStyle name="Currency 125 2 3 2 3 2 4" xfId="23743" xr:uid="{00000000-0005-0000-0000-0000C22C0000}"/>
    <cellStyle name="Currency 125 2 3 2 3 2 4 2" xfId="46269" xr:uid="{00000000-0005-0000-0000-0000C32C0000}"/>
    <cellStyle name="Currency 125 2 3 2 3 2 5" xfId="29409" xr:uid="{00000000-0005-0000-0000-0000C42C0000}"/>
    <cellStyle name="Currency 125 2 3 2 3 3" xfId="8740" xr:uid="{00000000-0005-0000-0000-0000C52C0000}"/>
    <cellStyle name="Currency 125 2 3 2 3 3 2" xfId="14356" xr:uid="{00000000-0005-0000-0000-0000C62C0000}"/>
    <cellStyle name="Currency 125 2 3 2 3 3 2 2" xfId="36897" xr:uid="{00000000-0005-0000-0000-0000C72C0000}"/>
    <cellStyle name="Currency 125 2 3 2 3 3 3" xfId="19986" xr:uid="{00000000-0005-0000-0000-0000C82C0000}"/>
    <cellStyle name="Currency 125 2 3 2 3 3 3 2" xfId="42521" xr:uid="{00000000-0005-0000-0000-0000C92C0000}"/>
    <cellStyle name="Currency 125 2 3 2 3 3 4" xfId="25615" xr:uid="{00000000-0005-0000-0000-0000CA2C0000}"/>
    <cellStyle name="Currency 125 2 3 2 3 3 4 2" xfId="48141" xr:uid="{00000000-0005-0000-0000-0000CB2C0000}"/>
    <cellStyle name="Currency 125 2 3 2 3 3 5" xfId="31281" xr:uid="{00000000-0005-0000-0000-0000CC2C0000}"/>
    <cellStyle name="Currency 125 2 3 2 3 4" xfId="10612" xr:uid="{00000000-0005-0000-0000-0000CD2C0000}"/>
    <cellStyle name="Currency 125 2 3 2 3 4 2" xfId="33153" xr:uid="{00000000-0005-0000-0000-0000CE2C0000}"/>
    <cellStyle name="Currency 125 2 3 2 3 5" xfId="16242" xr:uid="{00000000-0005-0000-0000-0000CF2C0000}"/>
    <cellStyle name="Currency 125 2 3 2 3 5 2" xfId="38777" xr:uid="{00000000-0005-0000-0000-0000D02C0000}"/>
    <cellStyle name="Currency 125 2 3 2 3 6" xfId="21871" xr:uid="{00000000-0005-0000-0000-0000D12C0000}"/>
    <cellStyle name="Currency 125 2 3 2 3 6 2" xfId="44397" xr:uid="{00000000-0005-0000-0000-0000D22C0000}"/>
    <cellStyle name="Currency 125 2 3 2 3 7" xfId="27537" xr:uid="{00000000-0005-0000-0000-0000D32C0000}"/>
    <cellStyle name="Currency 125 2 3 2 3 8" xfId="50965" xr:uid="{00000000-0005-0000-0000-0000D42C0000}"/>
    <cellStyle name="Currency 125 2 3 2 4" xfId="5932" xr:uid="{00000000-0005-0000-0000-0000D52C0000}"/>
    <cellStyle name="Currency 125 2 3 2 4 2" xfId="11548" xr:uid="{00000000-0005-0000-0000-0000D62C0000}"/>
    <cellStyle name="Currency 125 2 3 2 4 2 2" xfId="34089" xr:uid="{00000000-0005-0000-0000-0000D72C0000}"/>
    <cellStyle name="Currency 125 2 3 2 4 3" xfId="17178" xr:uid="{00000000-0005-0000-0000-0000D82C0000}"/>
    <cellStyle name="Currency 125 2 3 2 4 3 2" xfId="39713" xr:uid="{00000000-0005-0000-0000-0000D92C0000}"/>
    <cellStyle name="Currency 125 2 3 2 4 4" xfId="22807" xr:uid="{00000000-0005-0000-0000-0000DA2C0000}"/>
    <cellStyle name="Currency 125 2 3 2 4 4 2" xfId="45333" xr:uid="{00000000-0005-0000-0000-0000DB2C0000}"/>
    <cellStyle name="Currency 125 2 3 2 4 5" xfId="28473" xr:uid="{00000000-0005-0000-0000-0000DC2C0000}"/>
    <cellStyle name="Currency 125 2 3 2 5" xfId="7804" xr:uid="{00000000-0005-0000-0000-0000DD2C0000}"/>
    <cellStyle name="Currency 125 2 3 2 5 2" xfId="13420" xr:uid="{00000000-0005-0000-0000-0000DE2C0000}"/>
    <cellStyle name="Currency 125 2 3 2 5 2 2" xfId="35961" xr:uid="{00000000-0005-0000-0000-0000DF2C0000}"/>
    <cellStyle name="Currency 125 2 3 2 5 3" xfId="19050" xr:uid="{00000000-0005-0000-0000-0000E02C0000}"/>
    <cellStyle name="Currency 125 2 3 2 5 3 2" xfId="41585" xr:uid="{00000000-0005-0000-0000-0000E12C0000}"/>
    <cellStyle name="Currency 125 2 3 2 5 4" xfId="24679" xr:uid="{00000000-0005-0000-0000-0000E22C0000}"/>
    <cellStyle name="Currency 125 2 3 2 5 4 2" xfId="47205" xr:uid="{00000000-0005-0000-0000-0000E32C0000}"/>
    <cellStyle name="Currency 125 2 3 2 5 5" xfId="30345" xr:uid="{00000000-0005-0000-0000-0000E42C0000}"/>
    <cellStyle name="Currency 125 2 3 2 6" xfId="9676" xr:uid="{00000000-0005-0000-0000-0000E52C0000}"/>
    <cellStyle name="Currency 125 2 3 2 6 2" xfId="32217" xr:uid="{00000000-0005-0000-0000-0000E62C0000}"/>
    <cellStyle name="Currency 125 2 3 2 7" xfId="15306" xr:uid="{00000000-0005-0000-0000-0000E72C0000}"/>
    <cellStyle name="Currency 125 2 3 2 7 2" xfId="37841" xr:uid="{00000000-0005-0000-0000-0000E82C0000}"/>
    <cellStyle name="Currency 125 2 3 2 8" xfId="20935" xr:uid="{00000000-0005-0000-0000-0000E92C0000}"/>
    <cellStyle name="Currency 125 2 3 2 8 2" xfId="43461" xr:uid="{00000000-0005-0000-0000-0000EA2C0000}"/>
    <cellStyle name="Currency 125 2 3 2 9" xfId="26601" xr:uid="{00000000-0005-0000-0000-0000EB2C0000}"/>
    <cellStyle name="Currency 125 2 3 3" xfId="4294" xr:uid="{00000000-0005-0000-0000-0000EC2C0000}"/>
    <cellStyle name="Currency 125 2 3 3 10" xfId="50263" xr:uid="{00000000-0005-0000-0000-0000ED2C0000}"/>
    <cellStyle name="Currency 125 2 3 3 2" xfId="5230" xr:uid="{00000000-0005-0000-0000-0000EE2C0000}"/>
    <cellStyle name="Currency 125 2 3 3 2 2" xfId="7102" xr:uid="{00000000-0005-0000-0000-0000EF2C0000}"/>
    <cellStyle name="Currency 125 2 3 3 2 2 2" xfId="12718" xr:uid="{00000000-0005-0000-0000-0000F02C0000}"/>
    <cellStyle name="Currency 125 2 3 3 2 2 2 2" xfId="35259" xr:uid="{00000000-0005-0000-0000-0000F12C0000}"/>
    <cellStyle name="Currency 125 2 3 3 2 2 3" xfId="18348" xr:uid="{00000000-0005-0000-0000-0000F22C0000}"/>
    <cellStyle name="Currency 125 2 3 3 2 2 3 2" xfId="40883" xr:uid="{00000000-0005-0000-0000-0000F32C0000}"/>
    <cellStyle name="Currency 125 2 3 3 2 2 4" xfId="23977" xr:uid="{00000000-0005-0000-0000-0000F42C0000}"/>
    <cellStyle name="Currency 125 2 3 3 2 2 4 2" xfId="46503" xr:uid="{00000000-0005-0000-0000-0000F52C0000}"/>
    <cellStyle name="Currency 125 2 3 3 2 2 5" xfId="29643" xr:uid="{00000000-0005-0000-0000-0000F62C0000}"/>
    <cellStyle name="Currency 125 2 3 3 2 3" xfId="8974" xr:uid="{00000000-0005-0000-0000-0000F72C0000}"/>
    <cellStyle name="Currency 125 2 3 3 2 3 2" xfId="14590" xr:uid="{00000000-0005-0000-0000-0000F82C0000}"/>
    <cellStyle name="Currency 125 2 3 3 2 3 2 2" xfId="37131" xr:uid="{00000000-0005-0000-0000-0000F92C0000}"/>
    <cellStyle name="Currency 125 2 3 3 2 3 3" xfId="20220" xr:uid="{00000000-0005-0000-0000-0000FA2C0000}"/>
    <cellStyle name="Currency 125 2 3 3 2 3 3 2" xfId="42755" xr:uid="{00000000-0005-0000-0000-0000FB2C0000}"/>
    <cellStyle name="Currency 125 2 3 3 2 3 4" xfId="25849" xr:uid="{00000000-0005-0000-0000-0000FC2C0000}"/>
    <cellStyle name="Currency 125 2 3 3 2 3 4 2" xfId="48375" xr:uid="{00000000-0005-0000-0000-0000FD2C0000}"/>
    <cellStyle name="Currency 125 2 3 3 2 3 5" xfId="31515" xr:uid="{00000000-0005-0000-0000-0000FE2C0000}"/>
    <cellStyle name="Currency 125 2 3 3 2 4" xfId="10846" xr:uid="{00000000-0005-0000-0000-0000FF2C0000}"/>
    <cellStyle name="Currency 125 2 3 3 2 4 2" xfId="33387" xr:uid="{00000000-0005-0000-0000-0000002D0000}"/>
    <cellStyle name="Currency 125 2 3 3 2 5" xfId="16476" xr:uid="{00000000-0005-0000-0000-0000012D0000}"/>
    <cellStyle name="Currency 125 2 3 3 2 5 2" xfId="39011" xr:uid="{00000000-0005-0000-0000-0000022D0000}"/>
    <cellStyle name="Currency 125 2 3 3 2 6" xfId="22105" xr:uid="{00000000-0005-0000-0000-0000032D0000}"/>
    <cellStyle name="Currency 125 2 3 3 2 6 2" xfId="44631" xr:uid="{00000000-0005-0000-0000-0000042D0000}"/>
    <cellStyle name="Currency 125 2 3 3 2 7" xfId="27771" xr:uid="{00000000-0005-0000-0000-0000052D0000}"/>
    <cellStyle name="Currency 125 2 3 3 2 8" xfId="51199" xr:uid="{00000000-0005-0000-0000-0000062D0000}"/>
    <cellStyle name="Currency 125 2 3 3 3" xfId="6166" xr:uid="{00000000-0005-0000-0000-0000072D0000}"/>
    <cellStyle name="Currency 125 2 3 3 3 2" xfId="11782" xr:uid="{00000000-0005-0000-0000-0000082D0000}"/>
    <cellStyle name="Currency 125 2 3 3 3 2 2" xfId="34323" xr:uid="{00000000-0005-0000-0000-0000092D0000}"/>
    <cellStyle name="Currency 125 2 3 3 3 3" xfId="17412" xr:uid="{00000000-0005-0000-0000-00000A2D0000}"/>
    <cellStyle name="Currency 125 2 3 3 3 3 2" xfId="39947" xr:uid="{00000000-0005-0000-0000-00000B2D0000}"/>
    <cellStyle name="Currency 125 2 3 3 3 4" xfId="23041" xr:uid="{00000000-0005-0000-0000-00000C2D0000}"/>
    <cellStyle name="Currency 125 2 3 3 3 4 2" xfId="45567" xr:uid="{00000000-0005-0000-0000-00000D2D0000}"/>
    <cellStyle name="Currency 125 2 3 3 3 5" xfId="28707" xr:uid="{00000000-0005-0000-0000-00000E2D0000}"/>
    <cellStyle name="Currency 125 2 3 3 4" xfId="8038" xr:uid="{00000000-0005-0000-0000-00000F2D0000}"/>
    <cellStyle name="Currency 125 2 3 3 4 2" xfId="13654" xr:uid="{00000000-0005-0000-0000-0000102D0000}"/>
    <cellStyle name="Currency 125 2 3 3 4 2 2" xfId="36195" xr:uid="{00000000-0005-0000-0000-0000112D0000}"/>
    <cellStyle name="Currency 125 2 3 3 4 3" xfId="19284" xr:uid="{00000000-0005-0000-0000-0000122D0000}"/>
    <cellStyle name="Currency 125 2 3 3 4 3 2" xfId="41819" xr:uid="{00000000-0005-0000-0000-0000132D0000}"/>
    <cellStyle name="Currency 125 2 3 3 4 4" xfId="24913" xr:uid="{00000000-0005-0000-0000-0000142D0000}"/>
    <cellStyle name="Currency 125 2 3 3 4 4 2" xfId="47439" xr:uid="{00000000-0005-0000-0000-0000152D0000}"/>
    <cellStyle name="Currency 125 2 3 3 4 5" xfId="30579" xr:uid="{00000000-0005-0000-0000-0000162D0000}"/>
    <cellStyle name="Currency 125 2 3 3 5" xfId="9910" xr:uid="{00000000-0005-0000-0000-0000172D0000}"/>
    <cellStyle name="Currency 125 2 3 3 5 2" xfId="32451" xr:uid="{00000000-0005-0000-0000-0000182D0000}"/>
    <cellStyle name="Currency 125 2 3 3 6" xfId="15540" xr:uid="{00000000-0005-0000-0000-0000192D0000}"/>
    <cellStyle name="Currency 125 2 3 3 6 2" xfId="38075" xr:uid="{00000000-0005-0000-0000-00001A2D0000}"/>
    <cellStyle name="Currency 125 2 3 3 7" xfId="21169" xr:uid="{00000000-0005-0000-0000-00001B2D0000}"/>
    <cellStyle name="Currency 125 2 3 3 7 2" xfId="43695" xr:uid="{00000000-0005-0000-0000-00001C2D0000}"/>
    <cellStyle name="Currency 125 2 3 3 8" xfId="26835" xr:uid="{00000000-0005-0000-0000-00001D2D0000}"/>
    <cellStyle name="Currency 125 2 3 3 9" xfId="49326" xr:uid="{00000000-0005-0000-0000-00001E2D0000}"/>
    <cellStyle name="Currency 125 2 3 4" xfId="4762" xr:uid="{00000000-0005-0000-0000-00001F2D0000}"/>
    <cellStyle name="Currency 125 2 3 4 2" xfId="6634" xr:uid="{00000000-0005-0000-0000-0000202D0000}"/>
    <cellStyle name="Currency 125 2 3 4 2 2" xfId="12250" xr:uid="{00000000-0005-0000-0000-0000212D0000}"/>
    <cellStyle name="Currency 125 2 3 4 2 2 2" xfId="34791" xr:uid="{00000000-0005-0000-0000-0000222D0000}"/>
    <cellStyle name="Currency 125 2 3 4 2 3" xfId="17880" xr:uid="{00000000-0005-0000-0000-0000232D0000}"/>
    <cellStyle name="Currency 125 2 3 4 2 3 2" xfId="40415" xr:uid="{00000000-0005-0000-0000-0000242D0000}"/>
    <cellStyle name="Currency 125 2 3 4 2 4" xfId="23509" xr:uid="{00000000-0005-0000-0000-0000252D0000}"/>
    <cellStyle name="Currency 125 2 3 4 2 4 2" xfId="46035" xr:uid="{00000000-0005-0000-0000-0000262D0000}"/>
    <cellStyle name="Currency 125 2 3 4 2 5" xfId="29175" xr:uid="{00000000-0005-0000-0000-0000272D0000}"/>
    <cellStyle name="Currency 125 2 3 4 3" xfId="8506" xr:uid="{00000000-0005-0000-0000-0000282D0000}"/>
    <cellStyle name="Currency 125 2 3 4 3 2" xfId="14122" xr:uid="{00000000-0005-0000-0000-0000292D0000}"/>
    <cellStyle name="Currency 125 2 3 4 3 2 2" xfId="36663" xr:uid="{00000000-0005-0000-0000-00002A2D0000}"/>
    <cellStyle name="Currency 125 2 3 4 3 3" xfId="19752" xr:uid="{00000000-0005-0000-0000-00002B2D0000}"/>
    <cellStyle name="Currency 125 2 3 4 3 3 2" xfId="42287" xr:uid="{00000000-0005-0000-0000-00002C2D0000}"/>
    <cellStyle name="Currency 125 2 3 4 3 4" xfId="25381" xr:uid="{00000000-0005-0000-0000-00002D2D0000}"/>
    <cellStyle name="Currency 125 2 3 4 3 4 2" xfId="47907" xr:uid="{00000000-0005-0000-0000-00002E2D0000}"/>
    <cellStyle name="Currency 125 2 3 4 3 5" xfId="31047" xr:uid="{00000000-0005-0000-0000-00002F2D0000}"/>
    <cellStyle name="Currency 125 2 3 4 4" xfId="10378" xr:uid="{00000000-0005-0000-0000-0000302D0000}"/>
    <cellStyle name="Currency 125 2 3 4 4 2" xfId="32919" xr:uid="{00000000-0005-0000-0000-0000312D0000}"/>
    <cellStyle name="Currency 125 2 3 4 5" xfId="16008" xr:uid="{00000000-0005-0000-0000-0000322D0000}"/>
    <cellStyle name="Currency 125 2 3 4 5 2" xfId="38543" xr:uid="{00000000-0005-0000-0000-0000332D0000}"/>
    <cellStyle name="Currency 125 2 3 4 6" xfId="21637" xr:uid="{00000000-0005-0000-0000-0000342D0000}"/>
    <cellStyle name="Currency 125 2 3 4 6 2" xfId="44163" xr:uid="{00000000-0005-0000-0000-0000352D0000}"/>
    <cellStyle name="Currency 125 2 3 4 7" xfId="27303" xr:uid="{00000000-0005-0000-0000-0000362D0000}"/>
    <cellStyle name="Currency 125 2 3 4 8" xfId="50731" xr:uid="{00000000-0005-0000-0000-0000372D0000}"/>
    <cellStyle name="Currency 125 2 3 5" xfId="5698" xr:uid="{00000000-0005-0000-0000-0000382D0000}"/>
    <cellStyle name="Currency 125 2 3 5 2" xfId="11314" xr:uid="{00000000-0005-0000-0000-0000392D0000}"/>
    <cellStyle name="Currency 125 2 3 5 2 2" xfId="33855" xr:uid="{00000000-0005-0000-0000-00003A2D0000}"/>
    <cellStyle name="Currency 125 2 3 5 3" xfId="16944" xr:uid="{00000000-0005-0000-0000-00003B2D0000}"/>
    <cellStyle name="Currency 125 2 3 5 3 2" xfId="39479" xr:uid="{00000000-0005-0000-0000-00003C2D0000}"/>
    <cellStyle name="Currency 125 2 3 5 4" xfId="22573" xr:uid="{00000000-0005-0000-0000-00003D2D0000}"/>
    <cellStyle name="Currency 125 2 3 5 4 2" xfId="45099" xr:uid="{00000000-0005-0000-0000-00003E2D0000}"/>
    <cellStyle name="Currency 125 2 3 5 5" xfId="28239" xr:uid="{00000000-0005-0000-0000-00003F2D0000}"/>
    <cellStyle name="Currency 125 2 3 6" xfId="7570" xr:uid="{00000000-0005-0000-0000-0000402D0000}"/>
    <cellStyle name="Currency 125 2 3 6 2" xfId="13186" xr:uid="{00000000-0005-0000-0000-0000412D0000}"/>
    <cellStyle name="Currency 125 2 3 6 2 2" xfId="35727" xr:uid="{00000000-0005-0000-0000-0000422D0000}"/>
    <cellStyle name="Currency 125 2 3 6 3" xfId="18816" xr:uid="{00000000-0005-0000-0000-0000432D0000}"/>
    <cellStyle name="Currency 125 2 3 6 3 2" xfId="41351" xr:uid="{00000000-0005-0000-0000-0000442D0000}"/>
    <cellStyle name="Currency 125 2 3 6 4" xfId="24445" xr:uid="{00000000-0005-0000-0000-0000452D0000}"/>
    <cellStyle name="Currency 125 2 3 6 4 2" xfId="46971" xr:uid="{00000000-0005-0000-0000-0000462D0000}"/>
    <cellStyle name="Currency 125 2 3 6 5" xfId="30111" xr:uid="{00000000-0005-0000-0000-0000472D0000}"/>
    <cellStyle name="Currency 125 2 3 7" xfId="9442" xr:uid="{00000000-0005-0000-0000-0000482D0000}"/>
    <cellStyle name="Currency 125 2 3 7 2" xfId="31983" xr:uid="{00000000-0005-0000-0000-0000492D0000}"/>
    <cellStyle name="Currency 125 2 3 8" xfId="15072" xr:uid="{00000000-0005-0000-0000-00004A2D0000}"/>
    <cellStyle name="Currency 125 2 3 8 2" xfId="37607" xr:uid="{00000000-0005-0000-0000-00004B2D0000}"/>
    <cellStyle name="Currency 125 2 3 9" xfId="20701" xr:uid="{00000000-0005-0000-0000-00004C2D0000}"/>
    <cellStyle name="Currency 125 2 3 9 2" xfId="43227" xr:uid="{00000000-0005-0000-0000-00004D2D0000}"/>
    <cellStyle name="Currency 125 2 4" xfId="3982" xr:uid="{00000000-0005-0000-0000-00004E2D0000}"/>
    <cellStyle name="Currency 125 2 4 10" xfId="49014" xr:uid="{00000000-0005-0000-0000-00004F2D0000}"/>
    <cellStyle name="Currency 125 2 4 11" xfId="49951" xr:uid="{00000000-0005-0000-0000-0000502D0000}"/>
    <cellStyle name="Currency 125 2 4 2" xfId="4450" xr:uid="{00000000-0005-0000-0000-0000512D0000}"/>
    <cellStyle name="Currency 125 2 4 2 10" xfId="50419" xr:uid="{00000000-0005-0000-0000-0000522D0000}"/>
    <cellStyle name="Currency 125 2 4 2 2" xfId="5386" xr:uid="{00000000-0005-0000-0000-0000532D0000}"/>
    <cellStyle name="Currency 125 2 4 2 2 2" xfId="7258" xr:uid="{00000000-0005-0000-0000-0000542D0000}"/>
    <cellStyle name="Currency 125 2 4 2 2 2 2" xfId="12874" xr:uid="{00000000-0005-0000-0000-0000552D0000}"/>
    <cellStyle name="Currency 125 2 4 2 2 2 2 2" xfId="35415" xr:uid="{00000000-0005-0000-0000-0000562D0000}"/>
    <cellStyle name="Currency 125 2 4 2 2 2 3" xfId="18504" xr:uid="{00000000-0005-0000-0000-0000572D0000}"/>
    <cellStyle name="Currency 125 2 4 2 2 2 3 2" xfId="41039" xr:uid="{00000000-0005-0000-0000-0000582D0000}"/>
    <cellStyle name="Currency 125 2 4 2 2 2 4" xfId="24133" xr:uid="{00000000-0005-0000-0000-0000592D0000}"/>
    <cellStyle name="Currency 125 2 4 2 2 2 4 2" xfId="46659" xr:uid="{00000000-0005-0000-0000-00005A2D0000}"/>
    <cellStyle name="Currency 125 2 4 2 2 2 5" xfId="29799" xr:uid="{00000000-0005-0000-0000-00005B2D0000}"/>
    <cellStyle name="Currency 125 2 4 2 2 3" xfId="9130" xr:uid="{00000000-0005-0000-0000-00005C2D0000}"/>
    <cellStyle name="Currency 125 2 4 2 2 3 2" xfId="14746" xr:uid="{00000000-0005-0000-0000-00005D2D0000}"/>
    <cellStyle name="Currency 125 2 4 2 2 3 2 2" xfId="37287" xr:uid="{00000000-0005-0000-0000-00005E2D0000}"/>
    <cellStyle name="Currency 125 2 4 2 2 3 3" xfId="20376" xr:uid="{00000000-0005-0000-0000-00005F2D0000}"/>
    <cellStyle name="Currency 125 2 4 2 2 3 3 2" xfId="42911" xr:uid="{00000000-0005-0000-0000-0000602D0000}"/>
    <cellStyle name="Currency 125 2 4 2 2 3 4" xfId="26005" xr:uid="{00000000-0005-0000-0000-0000612D0000}"/>
    <cellStyle name="Currency 125 2 4 2 2 3 4 2" xfId="48531" xr:uid="{00000000-0005-0000-0000-0000622D0000}"/>
    <cellStyle name="Currency 125 2 4 2 2 3 5" xfId="31671" xr:uid="{00000000-0005-0000-0000-0000632D0000}"/>
    <cellStyle name="Currency 125 2 4 2 2 4" xfId="11002" xr:uid="{00000000-0005-0000-0000-0000642D0000}"/>
    <cellStyle name="Currency 125 2 4 2 2 4 2" xfId="33543" xr:uid="{00000000-0005-0000-0000-0000652D0000}"/>
    <cellStyle name="Currency 125 2 4 2 2 5" xfId="16632" xr:uid="{00000000-0005-0000-0000-0000662D0000}"/>
    <cellStyle name="Currency 125 2 4 2 2 5 2" xfId="39167" xr:uid="{00000000-0005-0000-0000-0000672D0000}"/>
    <cellStyle name="Currency 125 2 4 2 2 6" xfId="22261" xr:uid="{00000000-0005-0000-0000-0000682D0000}"/>
    <cellStyle name="Currency 125 2 4 2 2 6 2" xfId="44787" xr:uid="{00000000-0005-0000-0000-0000692D0000}"/>
    <cellStyle name="Currency 125 2 4 2 2 7" xfId="27927" xr:uid="{00000000-0005-0000-0000-00006A2D0000}"/>
    <cellStyle name="Currency 125 2 4 2 2 8" xfId="51355" xr:uid="{00000000-0005-0000-0000-00006B2D0000}"/>
    <cellStyle name="Currency 125 2 4 2 3" xfId="6322" xr:uid="{00000000-0005-0000-0000-00006C2D0000}"/>
    <cellStyle name="Currency 125 2 4 2 3 2" xfId="11938" xr:uid="{00000000-0005-0000-0000-00006D2D0000}"/>
    <cellStyle name="Currency 125 2 4 2 3 2 2" xfId="34479" xr:uid="{00000000-0005-0000-0000-00006E2D0000}"/>
    <cellStyle name="Currency 125 2 4 2 3 3" xfId="17568" xr:uid="{00000000-0005-0000-0000-00006F2D0000}"/>
    <cellStyle name="Currency 125 2 4 2 3 3 2" xfId="40103" xr:uid="{00000000-0005-0000-0000-0000702D0000}"/>
    <cellStyle name="Currency 125 2 4 2 3 4" xfId="23197" xr:uid="{00000000-0005-0000-0000-0000712D0000}"/>
    <cellStyle name="Currency 125 2 4 2 3 4 2" xfId="45723" xr:uid="{00000000-0005-0000-0000-0000722D0000}"/>
    <cellStyle name="Currency 125 2 4 2 3 5" xfId="28863" xr:uid="{00000000-0005-0000-0000-0000732D0000}"/>
    <cellStyle name="Currency 125 2 4 2 4" xfId="8194" xr:uid="{00000000-0005-0000-0000-0000742D0000}"/>
    <cellStyle name="Currency 125 2 4 2 4 2" xfId="13810" xr:uid="{00000000-0005-0000-0000-0000752D0000}"/>
    <cellStyle name="Currency 125 2 4 2 4 2 2" xfId="36351" xr:uid="{00000000-0005-0000-0000-0000762D0000}"/>
    <cellStyle name="Currency 125 2 4 2 4 3" xfId="19440" xr:uid="{00000000-0005-0000-0000-0000772D0000}"/>
    <cellStyle name="Currency 125 2 4 2 4 3 2" xfId="41975" xr:uid="{00000000-0005-0000-0000-0000782D0000}"/>
    <cellStyle name="Currency 125 2 4 2 4 4" xfId="25069" xr:uid="{00000000-0005-0000-0000-0000792D0000}"/>
    <cellStyle name="Currency 125 2 4 2 4 4 2" xfId="47595" xr:uid="{00000000-0005-0000-0000-00007A2D0000}"/>
    <cellStyle name="Currency 125 2 4 2 4 5" xfId="30735" xr:uid="{00000000-0005-0000-0000-00007B2D0000}"/>
    <cellStyle name="Currency 125 2 4 2 5" xfId="10066" xr:uid="{00000000-0005-0000-0000-00007C2D0000}"/>
    <cellStyle name="Currency 125 2 4 2 5 2" xfId="32607" xr:uid="{00000000-0005-0000-0000-00007D2D0000}"/>
    <cellStyle name="Currency 125 2 4 2 6" xfId="15696" xr:uid="{00000000-0005-0000-0000-00007E2D0000}"/>
    <cellStyle name="Currency 125 2 4 2 6 2" xfId="38231" xr:uid="{00000000-0005-0000-0000-00007F2D0000}"/>
    <cellStyle name="Currency 125 2 4 2 7" xfId="21325" xr:uid="{00000000-0005-0000-0000-0000802D0000}"/>
    <cellStyle name="Currency 125 2 4 2 7 2" xfId="43851" xr:uid="{00000000-0005-0000-0000-0000812D0000}"/>
    <cellStyle name="Currency 125 2 4 2 8" xfId="26991" xr:uid="{00000000-0005-0000-0000-0000822D0000}"/>
    <cellStyle name="Currency 125 2 4 2 9" xfId="49482" xr:uid="{00000000-0005-0000-0000-0000832D0000}"/>
    <cellStyle name="Currency 125 2 4 3" xfId="4918" xr:uid="{00000000-0005-0000-0000-0000842D0000}"/>
    <cellStyle name="Currency 125 2 4 3 2" xfId="6790" xr:uid="{00000000-0005-0000-0000-0000852D0000}"/>
    <cellStyle name="Currency 125 2 4 3 2 2" xfId="12406" xr:uid="{00000000-0005-0000-0000-0000862D0000}"/>
    <cellStyle name="Currency 125 2 4 3 2 2 2" xfId="34947" xr:uid="{00000000-0005-0000-0000-0000872D0000}"/>
    <cellStyle name="Currency 125 2 4 3 2 3" xfId="18036" xr:uid="{00000000-0005-0000-0000-0000882D0000}"/>
    <cellStyle name="Currency 125 2 4 3 2 3 2" xfId="40571" xr:uid="{00000000-0005-0000-0000-0000892D0000}"/>
    <cellStyle name="Currency 125 2 4 3 2 4" xfId="23665" xr:uid="{00000000-0005-0000-0000-00008A2D0000}"/>
    <cellStyle name="Currency 125 2 4 3 2 4 2" xfId="46191" xr:uid="{00000000-0005-0000-0000-00008B2D0000}"/>
    <cellStyle name="Currency 125 2 4 3 2 5" xfId="29331" xr:uid="{00000000-0005-0000-0000-00008C2D0000}"/>
    <cellStyle name="Currency 125 2 4 3 3" xfId="8662" xr:uid="{00000000-0005-0000-0000-00008D2D0000}"/>
    <cellStyle name="Currency 125 2 4 3 3 2" xfId="14278" xr:uid="{00000000-0005-0000-0000-00008E2D0000}"/>
    <cellStyle name="Currency 125 2 4 3 3 2 2" xfId="36819" xr:uid="{00000000-0005-0000-0000-00008F2D0000}"/>
    <cellStyle name="Currency 125 2 4 3 3 3" xfId="19908" xr:uid="{00000000-0005-0000-0000-0000902D0000}"/>
    <cellStyle name="Currency 125 2 4 3 3 3 2" xfId="42443" xr:uid="{00000000-0005-0000-0000-0000912D0000}"/>
    <cellStyle name="Currency 125 2 4 3 3 4" xfId="25537" xr:uid="{00000000-0005-0000-0000-0000922D0000}"/>
    <cellStyle name="Currency 125 2 4 3 3 4 2" xfId="48063" xr:uid="{00000000-0005-0000-0000-0000932D0000}"/>
    <cellStyle name="Currency 125 2 4 3 3 5" xfId="31203" xr:uid="{00000000-0005-0000-0000-0000942D0000}"/>
    <cellStyle name="Currency 125 2 4 3 4" xfId="10534" xr:uid="{00000000-0005-0000-0000-0000952D0000}"/>
    <cellStyle name="Currency 125 2 4 3 4 2" xfId="33075" xr:uid="{00000000-0005-0000-0000-0000962D0000}"/>
    <cellStyle name="Currency 125 2 4 3 5" xfId="16164" xr:uid="{00000000-0005-0000-0000-0000972D0000}"/>
    <cellStyle name="Currency 125 2 4 3 5 2" xfId="38699" xr:uid="{00000000-0005-0000-0000-0000982D0000}"/>
    <cellStyle name="Currency 125 2 4 3 6" xfId="21793" xr:uid="{00000000-0005-0000-0000-0000992D0000}"/>
    <cellStyle name="Currency 125 2 4 3 6 2" xfId="44319" xr:uid="{00000000-0005-0000-0000-00009A2D0000}"/>
    <cellStyle name="Currency 125 2 4 3 7" xfId="27459" xr:uid="{00000000-0005-0000-0000-00009B2D0000}"/>
    <cellStyle name="Currency 125 2 4 3 8" xfId="50887" xr:uid="{00000000-0005-0000-0000-00009C2D0000}"/>
    <cellStyle name="Currency 125 2 4 4" xfId="5854" xr:uid="{00000000-0005-0000-0000-00009D2D0000}"/>
    <cellStyle name="Currency 125 2 4 4 2" xfId="11470" xr:uid="{00000000-0005-0000-0000-00009E2D0000}"/>
    <cellStyle name="Currency 125 2 4 4 2 2" xfId="34011" xr:uid="{00000000-0005-0000-0000-00009F2D0000}"/>
    <cellStyle name="Currency 125 2 4 4 3" xfId="17100" xr:uid="{00000000-0005-0000-0000-0000A02D0000}"/>
    <cellStyle name="Currency 125 2 4 4 3 2" xfId="39635" xr:uid="{00000000-0005-0000-0000-0000A12D0000}"/>
    <cellStyle name="Currency 125 2 4 4 4" xfId="22729" xr:uid="{00000000-0005-0000-0000-0000A22D0000}"/>
    <cellStyle name="Currency 125 2 4 4 4 2" xfId="45255" xr:uid="{00000000-0005-0000-0000-0000A32D0000}"/>
    <cellStyle name="Currency 125 2 4 4 5" xfId="28395" xr:uid="{00000000-0005-0000-0000-0000A42D0000}"/>
    <cellStyle name="Currency 125 2 4 5" xfId="7726" xr:uid="{00000000-0005-0000-0000-0000A52D0000}"/>
    <cellStyle name="Currency 125 2 4 5 2" xfId="13342" xr:uid="{00000000-0005-0000-0000-0000A62D0000}"/>
    <cellStyle name="Currency 125 2 4 5 2 2" xfId="35883" xr:uid="{00000000-0005-0000-0000-0000A72D0000}"/>
    <cellStyle name="Currency 125 2 4 5 3" xfId="18972" xr:uid="{00000000-0005-0000-0000-0000A82D0000}"/>
    <cellStyle name="Currency 125 2 4 5 3 2" xfId="41507" xr:uid="{00000000-0005-0000-0000-0000A92D0000}"/>
    <cellStyle name="Currency 125 2 4 5 4" xfId="24601" xr:uid="{00000000-0005-0000-0000-0000AA2D0000}"/>
    <cellStyle name="Currency 125 2 4 5 4 2" xfId="47127" xr:uid="{00000000-0005-0000-0000-0000AB2D0000}"/>
    <cellStyle name="Currency 125 2 4 5 5" xfId="30267" xr:uid="{00000000-0005-0000-0000-0000AC2D0000}"/>
    <cellStyle name="Currency 125 2 4 6" xfId="9598" xr:uid="{00000000-0005-0000-0000-0000AD2D0000}"/>
    <cellStyle name="Currency 125 2 4 6 2" xfId="32139" xr:uid="{00000000-0005-0000-0000-0000AE2D0000}"/>
    <cellStyle name="Currency 125 2 4 7" xfId="15228" xr:uid="{00000000-0005-0000-0000-0000AF2D0000}"/>
    <cellStyle name="Currency 125 2 4 7 2" xfId="37763" xr:uid="{00000000-0005-0000-0000-0000B02D0000}"/>
    <cellStyle name="Currency 125 2 4 8" xfId="20857" xr:uid="{00000000-0005-0000-0000-0000B12D0000}"/>
    <cellStyle name="Currency 125 2 4 8 2" xfId="43383" xr:uid="{00000000-0005-0000-0000-0000B22D0000}"/>
    <cellStyle name="Currency 125 2 4 9" xfId="26523" xr:uid="{00000000-0005-0000-0000-0000B32D0000}"/>
    <cellStyle name="Currency 125 2 5" xfId="4216" xr:uid="{00000000-0005-0000-0000-0000B42D0000}"/>
    <cellStyle name="Currency 125 2 5 10" xfId="50185" xr:uid="{00000000-0005-0000-0000-0000B52D0000}"/>
    <cellStyle name="Currency 125 2 5 2" xfId="5152" xr:uid="{00000000-0005-0000-0000-0000B62D0000}"/>
    <cellStyle name="Currency 125 2 5 2 2" xfId="7024" xr:uid="{00000000-0005-0000-0000-0000B72D0000}"/>
    <cellStyle name="Currency 125 2 5 2 2 2" xfId="12640" xr:uid="{00000000-0005-0000-0000-0000B82D0000}"/>
    <cellStyle name="Currency 125 2 5 2 2 2 2" xfId="35181" xr:uid="{00000000-0005-0000-0000-0000B92D0000}"/>
    <cellStyle name="Currency 125 2 5 2 2 3" xfId="18270" xr:uid="{00000000-0005-0000-0000-0000BA2D0000}"/>
    <cellStyle name="Currency 125 2 5 2 2 3 2" xfId="40805" xr:uid="{00000000-0005-0000-0000-0000BB2D0000}"/>
    <cellStyle name="Currency 125 2 5 2 2 4" xfId="23899" xr:uid="{00000000-0005-0000-0000-0000BC2D0000}"/>
    <cellStyle name="Currency 125 2 5 2 2 4 2" xfId="46425" xr:uid="{00000000-0005-0000-0000-0000BD2D0000}"/>
    <cellStyle name="Currency 125 2 5 2 2 5" xfId="29565" xr:uid="{00000000-0005-0000-0000-0000BE2D0000}"/>
    <cellStyle name="Currency 125 2 5 2 3" xfId="8896" xr:uid="{00000000-0005-0000-0000-0000BF2D0000}"/>
    <cellStyle name="Currency 125 2 5 2 3 2" xfId="14512" xr:uid="{00000000-0005-0000-0000-0000C02D0000}"/>
    <cellStyle name="Currency 125 2 5 2 3 2 2" xfId="37053" xr:uid="{00000000-0005-0000-0000-0000C12D0000}"/>
    <cellStyle name="Currency 125 2 5 2 3 3" xfId="20142" xr:uid="{00000000-0005-0000-0000-0000C22D0000}"/>
    <cellStyle name="Currency 125 2 5 2 3 3 2" xfId="42677" xr:uid="{00000000-0005-0000-0000-0000C32D0000}"/>
    <cellStyle name="Currency 125 2 5 2 3 4" xfId="25771" xr:uid="{00000000-0005-0000-0000-0000C42D0000}"/>
    <cellStyle name="Currency 125 2 5 2 3 4 2" xfId="48297" xr:uid="{00000000-0005-0000-0000-0000C52D0000}"/>
    <cellStyle name="Currency 125 2 5 2 3 5" xfId="31437" xr:uid="{00000000-0005-0000-0000-0000C62D0000}"/>
    <cellStyle name="Currency 125 2 5 2 4" xfId="10768" xr:uid="{00000000-0005-0000-0000-0000C72D0000}"/>
    <cellStyle name="Currency 125 2 5 2 4 2" xfId="33309" xr:uid="{00000000-0005-0000-0000-0000C82D0000}"/>
    <cellStyle name="Currency 125 2 5 2 5" xfId="16398" xr:uid="{00000000-0005-0000-0000-0000C92D0000}"/>
    <cellStyle name="Currency 125 2 5 2 5 2" xfId="38933" xr:uid="{00000000-0005-0000-0000-0000CA2D0000}"/>
    <cellStyle name="Currency 125 2 5 2 6" xfId="22027" xr:uid="{00000000-0005-0000-0000-0000CB2D0000}"/>
    <cellStyle name="Currency 125 2 5 2 6 2" xfId="44553" xr:uid="{00000000-0005-0000-0000-0000CC2D0000}"/>
    <cellStyle name="Currency 125 2 5 2 7" xfId="27693" xr:uid="{00000000-0005-0000-0000-0000CD2D0000}"/>
    <cellStyle name="Currency 125 2 5 2 8" xfId="51121" xr:uid="{00000000-0005-0000-0000-0000CE2D0000}"/>
    <cellStyle name="Currency 125 2 5 3" xfId="6088" xr:uid="{00000000-0005-0000-0000-0000CF2D0000}"/>
    <cellStyle name="Currency 125 2 5 3 2" xfId="11704" xr:uid="{00000000-0005-0000-0000-0000D02D0000}"/>
    <cellStyle name="Currency 125 2 5 3 2 2" xfId="34245" xr:uid="{00000000-0005-0000-0000-0000D12D0000}"/>
    <cellStyle name="Currency 125 2 5 3 3" xfId="17334" xr:uid="{00000000-0005-0000-0000-0000D22D0000}"/>
    <cellStyle name="Currency 125 2 5 3 3 2" xfId="39869" xr:uid="{00000000-0005-0000-0000-0000D32D0000}"/>
    <cellStyle name="Currency 125 2 5 3 4" xfId="22963" xr:uid="{00000000-0005-0000-0000-0000D42D0000}"/>
    <cellStyle name="Currency 125 2 5 3 4 2" xfId="45489" xr:uid="{00000000-0005-0000-0000-0000D52D0000}"/>
    <cellStyle name="Currency 125 2 5 3 5" xfId="28629" xr:uid="{00000000-0005-0000-0000-0000D62D0000}"/>
    <cellStyle name="Currency 125 2 5 4" xfId="7960" xr:uid="{00000000-0005-0000-0000-0000D72D0000}"/>
    <cellStyle name="Currency 125 2 5 4 2" xfId="13576" xr:uid="{00000000-0005-0000-0000-0000D82D0000}"/>
    <cellStyle name="Currency 125 2 5 4 2 2" xfId="36117" xr:uid="{00000000-0005-0000-0000-0000D92D0000}"/>
    <cellStyle name="Currency 125 2 5 4 3" xfId="19206" xr:uid="{00000000-0005-0000-0000-0000DA2D0000}"/>
    <cellStyle name="Currency 125 2 5 4 3 2" xfId="41741" xr:uid="{00000000-0005-0000-0000-0000DB2D0000}"/>
    <cellStyle name="Currency 125 2 5 4 4" xfId="24835" xr:uid="{00000000-0005-0000-0000-0000DC2D0000}"/>
    <cellStyle name="Currency 125 2 5 4 4 2" xfId="47361" xr:uid="{00000000-0005-0000-0000-0000DD2D0000}"/>
    <cellStyle name="Currency 125 2 5 4 5" xfId="30501" xr:uid="{00000000-0005-0000-0000-0000DE2D0000}"/>
    <cellStyle name="Currency 125 2 5 5" xfId="9832" xr:uid="{00000000-0005-0000-0000-0000DF2D0000}"/>
    <cellStyle name="Currency 125 2 5 5 2" xfId="32373" xr:uid="{00000000-0005-0000-0000-0000E02D0000}"/>
    <cellStyle name="Currency 125 2 5 6" xfId="15462" xr:uid="{00000000-0005-0000-0000-0000E12D0000}"/>
    <cellStyle name="Currency 125 2 5 6 2" xfId="37997" xr:uid="{00000000-0005-0000-0000-0000E22D0000}"/>
    <cellStyle name="Currency 125 2 5 7" xfId="21091" xr:uid="{00000000-0005-0000-0000-0000E32D0000}"/>
    <cellStyle name="Currency 125 2 5 7 2" xfId="43617" xr:uid="{00000000-0005-0000-0000-0000E42D0000}"/>
    <cellStyle name="Currency 125 2 5 8" xfId="26757" xr:uid="{00000000-0005-0000-0000-0000E52D0000}"/>
    <cellStyle name="Currency 125 2 5 9" xfId="49248" xr:uid="{00000000-0005-0000-0000-0000E62D0000}"/>
    <cellStyle name="Currency 125 2 6" xfId="4684" xr:uid="{00000000-0005-0000-0000-0000E72D0000}"/>
    <cellStyle name="Currency 125 2 6 2" xfId="6556" xr:uid="{00000000-0005-0000-0000-0000E82D0000}"/>
    <cellStyle name="Currency 125 2 6 2 2" xfId="12172" xr:uid="{00000000-0005-0000-0000-0000E92D0000}"/>
    <cellStyle name="Currency 125 2 6 2 2 2" xfId="34713" xr:uid="{00000000-0005-0000-0000-0000EA2D0000}"/>
    <cellStyle name="Currency 125 2 6 2 3" xfId="17802" xr:uid="{00000000-0005-0000-0000-0000EB2D0000}"/>
    <cellStyle name="Currency 125 2 6 2 3 2" xfId="40337" xr:uid="{00000000-0005-0000-0000-0000EC2D0000}"/>
    <cellStyle name="Currency 125 2 6 2 4" xfId="23431" xr:uid="{00000000-0005-0000-0000-0000ED2D0000}"/>
    <cellStyle name="Currency 125 2 6 2 4 2" xfId="45957" xr:uid="{00000000-0005-0000-0000-0000EE2D0000}"/>
    <cellStyle name="Currency 125 2 6 2 5" xfId="29097" xr:uid="{00000000-0005-0000-0000-0000EF2D0000}"/>
    <cellStyle name="Currency 125 2 6 3" xfId="8428" xr:uid="{00000000-0005-0000-0000-0000F02D0000}"/>
    <cellStyle name="Currency 125 2 6 3 2" xfId="14044" xr:uid="{00000000-0005-0000-0000-0000F12D0000}"/>
    <cellStyle name="Currency 125 2 6 3 2 2" xfId="36585" xr:uid="{00000000-0005-0000-0000-0000F22D0000}"/>
    <cellStyle name="Currency 125 2 6 3 3" xfId="19674" xr:uid="{00000000-0005-0000-0000-0000F32D0000}"/>
    <cellStyle name="Currency 125 2 6 3 3 2" xfId="42209" xr:uid="{00000000-0005-0000-0000-0000F42D0000}"/>
    <cellStyle name="Currency 125 2 6 3 4" xfId="25303" xr:uid="{00000000-0005-0000-0000-0000F52D0000}"/>
    <cellStyle name="Currency 125 2 6 3 4 2" xfId="47829" xr:uid="{00000000-0005-0000-0000-0000F62D0000}"/>
    <cellStyle name="Currency 125 2 6 3 5" xfId="30969" xr:uid="{00000000-0005-0000-0000-0000F72D0000}"/>
    <cellStyle name="Currency 125 2 6 4" xfId="10300" xr:uid="{00000000-0005-0000-0000-0000F82D0000}"/>
    <cellStyle name="Currency 125 2 6 4 2" xfId="32841" xr:uid="{00000000-0005-0000-0000-0000F92D0000}"/>
    <cellStyle name="Currency 125 2 6 5" xfId="15930" xr:uid="{00000000-0005-0000-0000-0000FA2D0000}"/>
    <cellStyle name="Currency 125 2 6 5 2" xfId="38465" xr:uid="{00000000-0005-0000-0000-0000FB2D0000}"/>
    <cellStyle name="Currency 125 2 6 6" xfId="21559" xr:uid="{00000000-0005-0000-0000-0000FC2D0000}"/>
    <cellStyle name="Currency 125 2 6 6 2" xfId="44085" xr:uid="{00000000-0005-0000-0000-0000FD2D0000}"/>
    <cellStyle name="Currency 125 2 6 7" xfId="27225" xr:uid="{00000000-0005-0000-0000-0000FE2D0000}"/>
    <cellStyle name="Currency 125 2 6 8" xfId="50653" xr:uid="{00000000-0005-0000-0000-0000FF2D0000}"/>
    <cellStyle name="Currency 125 2 7" xfId="5620" xr:uid="{00000000-0005-0000-0000-0000002E0000}"/>
    <cellStyle name="Currency 125 2 7 2" xfId="11236" xr:uid="{00000000-0005-0000-0000-0000012E0000}"/>
    <cellStyle name="Currency 125 2 7 2 2" xfId="33777" xr:uid="{00000000-0005-0000-0000-0000022E0000}"/>
    <cellStyle name="Currency 125 2 7 3" xfId="16866" xr:uid="{00000000-0005-0000-0000-0000032E0000}"/>
    <cellStyle name="Currency 125 2 7 3 2" xfId="39401" xr:uid="{00000000-0005-0000-0000-0000042E0000}"/>
    <cellStyle name="Currency 125 2 7 4" xfId="22495" xr:uid="{00000000-0005-0000-0000-0000052E0000}"/>
    <cellStyle name="Currency 125 2 7 4 2" xfId="45021" xr:uid="{00000000-0005-0000-0000-0000062E0000}"/>
    <cellStyle name="Currency 125 2 7 5" xfId="28161" xr:uid="{00000000-0005-0000-0000-0000072E0000}"/>
    <cellStyle name="Currency 125 2 8" xfId="7492" xr:uid="{00000000-0005-0000-0000-0000082E0000}"/>
    <cellStyle name="Currency 125 2 8 2" xfId="13108" xr:uid="{00000000-0005-0000-0000-0000092E0000}"/>
    <cellStyle name="Currency 125 2 8 2 2" xfId="35649" xr:uid="{00000000-0005-0000-0000-00000A2E0000}"/>
    <cellStyle name="Currency 125 2 8 3" xfId="18738" xr:uid="{00000000-0005-0000-0000-00000B2E0000}"/>
    <cellStyle name="Currency 125 2 8 3 2" xfId="41273" xr:uid="{00000000-0005-0000-0000-00000C2E0000}"/>
    <cellStyle name="Currency 125 2 8 4" xfId="24367" xr:uid="{00000000-0005-0000-0000-00000D2E0000}"/>
    <cellStyle name="Currency 125 2 8 4 2" xfId="46893" xr:uid="{00000000-0005-0000-0000-00000E2E0000}"/>
    <cellStyle name="Currency 125 2 8 5" xfId="30033" xr:uid="{00000000-0005-0000-0000-00000F2E0000}"/>
    <cellStyle name="Currency 125 2 9" xfId="9364" xr:uid="{00000000-0005-0000-0000-0000102E0000}"/>
    <cellStyle name="Currency 125 2 9 2" xfId="31905" xr:uid="{00000000-0005-0000-0000-0000112E0000}"/>
    <cellStyle name="Currency 125 3" xfId="3865" xr:uid="{00000000-0005-0000-0000-0000122E0000}"/>
    <cellStyle name="Currency 125 3 10" xfId="26406" xr:uid="{00000000-0005-0000-0000-0000132E0000}"/>
    <cellStyle name="Currency 125 3 11" xfId="48897" xr:uid="{00000000-0005-0000-0000-0000142E0000}"/>
    <cellStyle name="Currency 125 3 12" xfId="49834" xr:uid="{00000000-0005-0000-0000-0000152E0000}"/>
    <cellStyle name="Currency 125 3 2" xfId="4099" xr:uid="{00000000-0005-0000-0000-0000162E0000}"/>
    <cellStyle name="Currency 125 3 2 10" xfId="49131" xr:uid="{00000000-0005-0000-0000-0000172E0000}"/>
    <cellStyle name="Currency 125 3 2 11" xfId="50068" xr:uid="{00000000-0005-0000-0000-0000182E0000}"/>
    <cellStyle name="Currency 125 3 2 2" xfId="4567" xr:uid="{00000000-0005-0000-0000-0000192E0000}"/>
    <cellStyle name="Currency 125 3 2 2 10" xfId="50536" xr:uid="{00000000-0005-0000-0000-00001A2E0000}"/>
    <cellStyle name="Currency 125 3 2 2 2" xfId="5503" xr:uid="{00000000-0005-0000-0000-00001B2E0000}"/>
    <cellStyle name="Currency 125 3 2 2 2 2" xfId="7375" xr:uid="{00000000-0005-0000-0000-00001C2E0000}"/>
    <cellStyle name="Currency 125 3 2 2 2 2 2" xfId="12991" xr:uid="{00000000-0005-0000-0000-00001D2E0000}"/>
    <cellStyle name="Currency 125 3 2 2 2 2 2 2" xfId="35532" xr:uid="{00000000-0005-0000-0000-00001E2E0000}"/>
    <cellStyle name="Currency 125 3 2 2 2 2 3" xfId="18621" xr:uid="{00000000-0005-0000-0000-00001F2E0000}"/>
    <cellStyle name="Currency 125 3 2 2 2 2 3 2" xfId="41156" xr:uid="{00000000-0005-0000-0000-0000202E0000}"/>
    <cellStyle name="Currency 125 3 2 2 2 2 4" xfId="24250" xr:uid="{00000000-0005-0000-0000-0000212E0000}"/>
    <cellStyle name="Currency 125 3 2 2 2 2 4 2" xfId="46776" xr:uid="{00000000-0005-0000-0000-0000222E0000}"/>
    <cellStyle name="Currency 125 3 2 2 2 2 5" xfId="29916" xr:uid="{00000000-0005-0000-0000-0000232E0000}"/>
    <cellStyle name="Currency 125 3 2 2 2 3" xfId="9247" xr:uid="{00000000-0005-0000-0000-0000242E0000}"/>
    <cellStyle name="Currency 125 3 2 2 2 3 2" xfId="14863" xr:uid="{00000000-0005-0000-0000-0000252E0000}"/>
    <cellStyle name="Currency 125 3 2 2 2 3 2 2" xfId="37404" xr:uid="{00000000-0005-0000-0000-0000262E0000}"/>
    <cellStyle name="Currency 125 3 2 2 2 3 3" xfId="20493" xr:uid="{00000000-0005-0000-0000-0000272E0000}"/>
    <cellStyle name="Currency 125 3 2 2 2 3 3 2" xfId="43028" xr:uid="{00000000-0005-0000-0000-0000282E0000}"/>
    <cellStyle name="Currency 125 3 2 2 2 3 4" xfId="26122" xr:uid="{00000000-0005-0000-0000-0000292E0000}"/>
    <cellStyle name="Currency 125 3 2 2 2 3 4 2" xfId="48648" xr:uid="{00000000-0005-0000-0000-00002A2E0000}"/>
    <cellStyle name="Currency 125 3 2 2 2 3 5" xfId="31788" xr:uid="{00000000-0005-0000-0000-00002B2E0000}"/>
    <cellStyle name="Currency 125 3 2 2 2 4" xfId="11119" xr:uid="{00000000-0005-0000-0000-00002C2E0000}"/>
    <cellStyle name="Currency 125 3 2 2 2 4 2" xfId="33660" xr:uid="{00000000-0005-0000-0000-00002D2E0000}"/>
    <cellStyle name="Currency 125 3 2 2 2 5" xfId="16749" xr:uid="{00000000-0005-0000-0000-00002E2E0000}"/>
    <cellStyle name="Currency 125 3 2 2 2 5 2" xfId="39284" xr:uid="{00000000-0005-0000-0000-00002F2E0000}"/>
    <cellStyle name="Currency 125 3 2 2 2 6" xfId="22378" xr:uid="{00000000-0005-0000-0000-0000302E0000}"/>
    <cellStyle name="Currency 125 3 2 2 2 6 2" xfId="44904" xr:uid="{00000000-0005-0000-0000-0000312E0000}"/>
    <cellStyle name="Currency 125 3 2 2 2 7" xfId="28044" xr:uid="{00000000-0005-0000-0000-0000322E0000}"/>
    <cellStyle name="Currency 125 3 2 2 2 8" xfId="51472" xr:uid="{00000000-0005-0000-0000-0000332E0000}"/>
    <cellStyle name="Currency 125 3 2 2 3" xfId="6439" xr:uid="{00000000-0005-0000-0000-0000342E0000}"/>
    <cellStyle name="Currency 125 3 2 2 3 2" xfId="12055" xr:uid="{00000000-0005-0000-0000-0000352E0000}"/>
    <cellStyle name="Currency 125 3 2 2 3 2 2" xfId="34596" xr:uid="{00000000-0005-0000-0000-0000362E0000}"/>
    <cellStyle name="Currency 125 3 2 2 3 3" xfId="17685" xr:uid="{00000000-0005-0000-0000-0000372E0000}"/>
    <cellStyle name="Currency 125 3 2 2 3 3 2" xfId="40220" xr:uid="{00000000-0005-0000-0000-0000382E0000}"/>
    <cellStyle name="Currency 125 3 2 2 3 4" xfId="23314" xr:uid="{00000000-0005-0000-0000-0000392E0000}"/>
    <cellStyle name="Currency 125 3 2 2 3 4 2" xfId="45840" xr:uid="{00000000-0005-0000-0000-00003A2E0000}"/>
    <cellStyle name="Currency 125 3 2 2 3 5" xfId="28980" xr:uid="{00000000-0005-0000-0000-00003B2E0000}"/>
    <cellStyle name="Currency 125 3 2 2 4" xfId="8311" xr:uid="{00000000-0005-0000-0000-00003C2E0000}"/>
    <cellStyle name="Currency 125 3 2 2 4 2" xfId="13927" xr:uid="{00000000-0005-0000-0000-00003D2E0000}"/>
    <cellStyle name="Currency 125 3 2 2 4 2 2" xfId="36468" xr:uid="{00000000-0005-0000-0000-00003E2E0000}"/>
    <cellStyle name="Currency 125 3 2 2 4 3" xfId="19557" xr:uid="{00000000-0005-0000-0000-00003F2E0000}"/>
    <cellStyle name="Currency 125 3 2 2 4 3 2" xfId="42092" xr:uid="{00000000-0005-0000-0000-0000402E0000}"/>
    <cellStyle name="Currency 125 3 2 2 4 4" xfId="25186" xr:uid="{00000000-0005-0000-0000-0000412E0000}"/>
    <cellStyle name="Currency 125 3 2 2 4 4 2" xfId="47712" xr:uid="{00000000-0005-0000-0000-0000422E0000}"/>
    <cellStyle name="Currency 125 3 2 2 4 5" xfId="30852" xr:uid="{00000000-0005-0000-0000-0000432E0000}"/>
    <cellStyle name="Currency 125 3 2 2 5" xfId="10183" xr:uid="{00000000-0005-0000-0000-0000442E0000}"/>
    <cellStyle name="Currency 125 3 2 2 5 2" xfId="32724" xr:uid="{00000000-0005-0000-0000-0000452E0000}"/>
    <cellStyle name="Currency 125 3 2 2 6" xfId="15813" xr:uid="{00000000-0005-0000-0000-0000462E0000}"/>
    <cellStyle name="Currency 125 3 2 2 6 2" xfId="38348" xr:uid="{00000000-0005-0000-0000-0000472E0000}"/>
    <cellStyle name="Currency 125 3 2 2 7" xfId="21442" xr:uid="{00000000-0005-0000-0000-0000482E0000}"/>
    <cellStyle name="Currency 125 3 2 2 7 2" xfId="43968" xr:uid="{00000000-0005-0000-0000-0000492E0000}"/>
    <cellStyle name="Currency 125 3 2 2 8" xfId="27108" xr:uid="{00000000-0005-0000-0000-00004A2E0000}"/>
    <cellStyle name="Currency 125 3 2 2 9" xfId="49599" xr:uid="{00000000-0005-0000-0000-00004B2E0000}"/>
    <cellStyle name="Currency 125 3 2 3" xfId="5035" xr:uid="{00000000-0005-0000-0000-00004C2E0000}"/>
    <cellStyle name="Currency 125 3 2 3 2" xfId="6907" xr:uid="{00000000-0005-0000-0000-00004D2E0000}"/>
    <cellStyle name="Currency 125 3 2 3 2 2" xfId="12523" xr:uid="{00000000-0005-0000-0000-00004E2E0000}"/>
    <cellStyle name="Currency 125 3 2 3 2 2 2" xfId="35064" xr:uid="{00000000-0005-0000-0000-00004F2E0000}"/>
    <cellStyle name="Currency 125 3 2 3 2 3" xfId="18153" xr:uid="{00000000-0005-0000-0000-0000502E0000}"/>
    <cellStyle name="Currency 125 3 2 3 2 3 2" xfId="40688" xr:uid="{00000000-0005-0000-0000-0000512E0000}"/>
    <cellStyle name="Currency 125 3 2 3 2 4" xfId="23782" xr:uid="{00000000-0005-0000-0000-0000522E0000}"/>
    <cellStyle name="Currency 125 3 2 3 2 4 2" xfId="46308" xr:uid="{00000000-0005-0000-0000-0000532E0000}"/>
    <cellStyle name="Currency 125 3 2 3 2 5" xfId="29448" xr:uid="{00000000-0005-0000-0000-0000542E0000}"/>
    <cellStyle name="Currency 125 3 2 3 3" xfId="8779" xr:uid="{00000000-0005-0000-0000-0000552E0000}"/>
    <cellStyle name="Currency 125 3 2 3 3 2" xfId="14395" xr:uid="{00000000-0005-0000-0000-0000562E0000}"/>
    <cellStyle name="Currency 125 3 2 3 3 2 2" xfId="36936" xr:uid="{00000000-0005-0000-0000-0000572E0000}"/>
    <cellStyle name="Currency 125 3 2 3 3 3" xfId="20025" xr:uid="{00000000-0005-0000-0000-0000582E0000}"/>
    <cellStyle name="Currency 125 3 2 3 3 3 2" xfId="42560" xr:uid="{00000000-0005-0000-0000-0000592E0000}"/>
    <cellStyle name="Currency 125 3 2 3 3 4" xfId="25654" xr:uid="{00000000-0005-0000-0000-00005A2E0000}"/>
    <cellStyle name="Currency 125 3 2 3 3 4 2" xfId="48180" xr:uid="{00000000-0005-0000-0000-00005B2E0000}"/>
    <cellStyle name="Currency 125 3 2 3 3 5" xfId="31320" xr:uid="{00000000-0005-0000-0000-00005C2E0000}"/>
    <cellStyle name="Currency 125 3 2 3 4" xfId="10651" xr:uid="{00000000-0005-0000-0000-00005D2E0000}"/>
    <cellStyle name="Currency 125 3 2 3 4 2" xfId="33192" xr:uid="{00000000-0005-0000-0000-00005E2E0000}"/>
    <cellStyle name="Currency 125 3 2 3 5" xfId="16281" xr:uid="{00000000-0005-0000-0000-00005F2E0000}"/>
    <cellStyle name="Currency 125 3 2 3 5 2" xfId="38816" xr:uid="{00000000-0005-0000-0000-0000602E0000}"/>
    <cellStyle name="Currency 125 3 2 3 6" xfId="21910" xr:uid="{00000000-0005-0000-0000-0000612E0000}"/>
    <cellStyle name="Currency 125 3 2 3 6 2" xfId="44436" xr:uid="{00000000-0005-0000-0000-0000622E0000}"/>
    <cellStyle name="Currency 125 3 2 3 7" xfId="27576" xr:uid="{00000000-0005-0000-0000-0000632E0000}"/>
    <cellStyle name="Currency 125 3 2 3 8" xfId="51004" xr:uid="{00000000-0005-0000-0000-0000642E0000}"/>
    <cellStyle name="Currency 125 3 2 4" xfId="5971" xr:uid="{00000000-0005-0000-0000-0000652E0000}"/>
    <cellStyle name="Currency 125 3 2 4 2" xfId="11587" xr:uid="{00000000-0005-0000-0000-0000662E0000}"/>
    <cellStyle name="Currency 125 3 2 4 2 2" xfId="34128" xr:uid="{00000000-0005-0000-0000-0000672E0000}"/>
    <cellStyle name="Currency 125 3 2 4 3" xfId="17217" xr:uid="{00000000-0005-0000-0000-0000682E0000}"/>
    <cellStyle name="Currency 125 3 2 4 3 2" xfId="39752" xr:uid="{00000000-0005-0000-0000-0000692E0000}"/>
    <cellStyle name="Currency 125 3 2 4 4" xfId="22846" xr:uid="{00000000-0005-0000-0000-00006A2E0000}"/>
    <cellStyle name="Currency 125 3 2 4 4 2" xfId="45372" xr:uid="{00000000-0005-0000-0000-00006B2E0000}"/>
    <cellStyle name="Currency 125 3 2 4 5" xfId="28512" xr:uid="{00000000-0005-0000-0000-00006C2E0000}"/>
    <cellStyle name="Currency 125 3 2 5" xfId="7843" xr:uid="{00000000-0005-0000-0000-00006D2E0000}"/>
    <cellStyle name="Currency 125 3 2 5 2" xfId="13459" xr:uid="{00000000-0005-0000-0000-00006E2E0000}"/>
    <cellStyle name="Currency 125 3 2 5 2 2" xfId="36000" xr:uid="{00000000-0005-0000-0000-00006F2E0000}"/>
    <cellStyle name="Currency 125 3 2 5 3" xfId="19089" xr:uid="{00000000-0005-0000-0000-0000702E0000}"/>
    <cellStyle name="Currency 125 3 2 5 3 2" xfId="41624" xr:uid="{00000000-0005-0000-0000-0000712E0000}"/>
    <cellStyle name="Currency 125 3 2 5 4" xfId="24718" xr:uid="{00000000-0005-0000-0000-0000722E0000}"/>
    <cellStyle name="Currency 125 3 2 5 4 2" xfId="47244" xr:uid="{00000000-0005-0000-0000-0000732E0000}"/>
    <cellStyle name="Currency 125 3 2 5 5" xfId="30384" xr:uid="{00000000-0005-0000-0000-0000742E0000}"/>
    <cellStyle name="Currency 125 3 2 6" xfId="9715" xr:uid="{00000000-0005-0000-0000-0000752E0000}"/>
    <cellStyle name="Currency 125 3 2 6 2" xfId="32256" xr:uid="{00000000-0005-0000-0000-0000762E0000}"/>
    <cellStyle name="Currency 125 3 2 7" xfId="15345" xr:uid="{00000000-0005-0000-0000-0000772E0000}"/>
    <cellStyle name="Currency 125 3 2 7 2" xfId="37880" xr:uid="{00000000-0005-0000-0000-0000782E0000}"/>
    <cellStyle name="Currency 125 3 2 8" xfId="20974" xr:uid="{00000000-0005-0000-0000-0000792E0000}"/>
    <cellStyle name="Currency 125 3 2 8 2" xfId="43500" xr:uid="{00000000-0005-0000-0000-00007A2E0000}"/>
    <cellStyle name="Currency 125 3 2 9" xfId="26640" xr:uid="{00000000-0005-0000-0000-00007B2E0000}"/>
    <cellStyle name="Currency 125 3 3" xfId="4333" xr:uid="{00000000-0005-0000-0000-00007C2E0000}"/>
    <cellStyle name="Currency 125 3 3 10" xfId="50302" xr:uid="{00000000-0005-0000-0000-00007D2E0000}"/>
    <cellStyle name="Currency 125 3 3 2" xfId="5269" xr:uid="{00000000-0005-0000-0000-00007E2E0000}"/>
    <cellStyle name="Currency 125 3 3 2 2" xfId="7141" xr:uid="{00000000-0005-0000-0000-00007F2E0000}"/>
    <cellStyle name="Currency 125 3 3 2 2 2" xfId="12757" xr:uid="{00000000-0005-0000-0000-0000802E0000}"/>
    <cellStyle name="Currency 125 3 3 2 2 2 2" xfId="35298" xr:uid="{00000000-0005-0000-0000-0000812E0000}"/>
    <cellStyle name="Currency 125 3 3 2 2 3" xfId="18387" xr:uid="{00000000-0005-0000-0000-0000822E0000}"/>
    <cellStyle name="Currency 125 3 3 2 2 3 2" xfId="40922" xr:uid="{00000000-0005-0000-0000-0000832E0000}"/>
    <cellStyle name="Currency 125 3 3 2 2 4" xfId="24016" xr:uid="{00000000-0005-0000-0000-0000842E0000}"/>
    <cellStyle name="Currency 125 3 3 2 2 4 2" xfId="46542" xr:uid="{00000000-0005-0000-0000-0000852E0000}"/>
    <cellStyle name="Currency 125 3 3 2 2 5" xfId="29682" xr:uid="{00000000-0005-0000-0000-0000862E0000}"/>
    <cellStyle name="Currency 125 3 3 2 3" xfId="9013" xr:uid="{00000000-0005-0000-0000-0000872E0000}"/>
    <cellStyle name="Currency 125 3 3 2 3 2" xfId="14629" xr:uid="{00000000-0005-0000-0000-0000882E0000}"/>
    <cellStyle name="Currency 125 3 3 2 3 2 2" xfId="37170" xr:uid="{00000000-0005-0000-0000-0000892E0000}"/>
    <cellStyle name="Currency 125 3 3 2 3 3" xfId="20259" xr:uid="{00000000-0005-0000-0000-00008A2E0000}"/>
    <cellStyle name="Currency 125 3 3 2 3 3 2" xfId="42794" xr:uid="{00000000-0005-0000-0000-00008B2E0000}"/>
    <cellStyle name="Currency 125 3 3 2 3 4" xfId="25888" xr:uid="{00000000-0005-0000-0000-00008C2E0000}"/>
    <cellStyle name="Currency 125 3 3 2 3 4 2" xfId="48414" xr:uid="{00000000-0005-0000-0000-00008D2E0000}"/>
    <cellStyle name="Currency 125 3 3 2 3 5" xfId="31554" xr:uid="{00000000-0005-0000-0000-00008E2E0000}"/>
    <cellStyle name="Currency 125 3 3 2 4" xfId="10885" xr:uid="{00000000-0005-0000-0000-00008F2E0000}"/>
    <cellStyle name="Currency 125 3 3 2 4 2" xfId="33426" xr:uid="{00000000-0005-0000-0000-0000902E0000}"/>
    <cellStyle name="Currency 125 3 3 2 5" xfId="16515" xr:uid="{00000000-0005-0000-0000-0000912E0000}"/>
    <cellStyle name="Currency 125 3 3 2 5 2" xfId="39050" xr:uid="{00000000-0005-0000-0000-0000922E0000}"/>
    <cellStyle name="Currency 125 3 3 2 6" xfId="22144" xr:uid="{00000000-0005-0000-0000-0000932E0000}"/>
    <cellStyle name="Currency 125 3 3 2 6 2" xfId="44670" xr:uid="{00000000-0005-0000-0000-0000942E0000}"/>
    <cellStyle name="Currency 125 3 3 2 7" xfId="27810" xr:uid="{00000000-0005-0000-0000-0000952E0000}"/>
    <cellStyle name="Currency 125 3 3 2 8" xfId="51238" xr:uid="{00000000-0005-0000-0000-0000962E0000}"/>
    <cellStyle name="Currency 125 3 3 3" xfId="6205" xr:uid="{00000000-0005-0000-0000-0000972E0000}"/>
    <cellStyle name="Currency 125 3 3 3 2" xfId="11821" xr:uid="{00000000-0005-0000-0000-0000982E0000}"/>
    <cellStyle name="Currency 125 3 3 3 2 2" xfId="34362" xr:uid="{00000000-0005-0000-0000-0000992E0000}"/>
    <cellStyle name="Currency 125 3 3 3 3" xfId="17451" xr:uid="{00000000-0005-0000-0000-00009A2E0000}"/>
    <cellStyle name="Currency 125 3 3 3 3 2" xfId="39986" xr:uid="{00000000-0005-0000-0000-00009B2E0000}"/>
    <cellStyle name="Currency 125 3 3 3 4" xfId="23080" xr:uid="{00000000-0005-0000-0000-00009C2E0000}"/>
    <cellStyle name="Currency 125 3 3 3 4 2" xfId="45606" xr:uid="{00000000-0005-0000-0000-00009D2E0000}"/>
    <cellStyle name="Currency 125 3 3 3 5" xfId="28746" xr:uid="{00000000-0005-0000-0000-00009E2E0000}"/>
    <cellStyle name="Currency 125 3 3 4" xfId="8077" xr:uid="{00000000-0005-0000-0000-00009F2E0000}"/>
    <cellStyle name="Currency 125 3 3 4 2" xfId="13693" xr:uid="{00000000-0005-0000-0000-0000A02E0000}"/>
    <cellStyle name="Currency 125 3 3 4 2 2" xfId="36234" xr:uid="{00000000-0005-0000-0000-0000A12E0000}"/>
    <cellStyle name="Currency 125 3 3 4 3" xfId="19323" xr:uid="{00000000-0005-0000-0000-0000A22E0000}"/>
    <cellStyle name="Currency 125 3 3 4 3 2" xfId="41858" xr:uid="{00000000-0005-0000-0000-0000A32E0000}"/>
    <cellStyle name="Currency 125 3 3 4 4" xfId="24952" xr:uid="{00000000-0005-0000-0000-0000A42E0000}"/>
    <cellStyle name="Currency 125 3 3 4 4 2" xfId="47478" xr:uid="{00000000-0005-0000-0000-0000A52E0000}"/>
    <cellStyle name="Currency 125 3 3 4 5" xfId="30618" xr:uid="{00000000-0005-0000-0000-0000A62E0000}"/>
    <cellStyle name="Currency 125 3 3 5" xfId="9949" xr:uid="{00000000-0005-0000-0000-0000A72E0000}"/>
    <cellStyle name="Currency 125 3 3 5 2" xfId="32490" xr:uid="{00000000-0005-0000-0000-0000A82E0000}"/>
    <cellStyle name="Currency 125 3 3 6" xfId="15579" xr:uid="{00000000-0005-0000-0000-0000A92E0000}"/>
    <cellStyle name="Currency 125 3 3 6 2" xfId="38114" xr:uid="{00000000-0005-0000-0000-0000AA2E0000}"/>
    <cellStyle name="Currency 125 3 3 7" xfId="21208" xr:uid="{00000000-0005-0000-0000-0000AB2E0000}"/>
    <cellStyle name="Currency 125 3 3 7 2" xfId="43734" xr:uid="{00000000-0005-0000-0000-0000AC2E0000}"/>
    <cellStyle name="Currency 125 3 3 8" xfId="26874" xr:uid="{00000000-0005-0000-0000-0000AD2E0000}"/>
    <cellStyle name="Currency 125 3 3 9" xfId="49365" xr:uid="{00000000-0005-0000-0000-0000AE2E0000}"/>
    <cellStyle name="Currency 125 3 4" xfId="4801" xr:uid="{00000000-0005-0000-0000-0000AF2E0000}"/>
    <cellStyle name="Currency 125 3 4 2" xfId="6673" xr:uid="{00000000-0005-0000-0000-0000B02E0000}"/>
    <cellStyle name="Currency 125 3 4 2 2" xfId="12289" xr:uid="{00000000-0005-0000-0000-0000B12E0000}"/>
    <cellStyle name="Currency 125 3 4 2 2 2" xfId="34830" xr:uid="{00000000-0005-0000-0000-0000B22E0000}"/>
    <cellStyle name="Currency 125 3 4 2 3" xfId="17919" xr:uid="{00000000-0005-0000-0000-0000B32E0000}"/>
    <cellStyle name="Currency 125 3 4 2 3 2" xfId="40454" xr:uid="{00000000-0005-0000-0000-0000B42E0000}"/>
    <cellStyle name="Currency 125 3 4 2 4" xfId="23548" xr:uid="{00000000-0005-0000-0000-0000B52E0000}"/>
    <cellStyle name="Currency 125 3 4 2 4 2" xfId="46074" xr:uid="{00000000-0005-0000-0000-0000B62E0000}"/>
    <cellStyle name="Currency 125 3 4 2 5" xfId="29214" xr:uid="{00000000-0005-0000-0000-0000B72E0000}"/>
    <cellStyle name="Currency 125 3 4 3" xfId="8545" xr:uid="{00000000-0005-0000-0000-0000B82E0000}"/>
    <cellStyle name="Currency 125 3 4 3 2" xfId="14161" xr:uid="{00000000-0005-0000-0000-0000B92E0000}"/>
    <cellStyle name="Currency 125 3 4 3 2 2" xfId="36702" xr:uid="{00000000-0005-0000-0000-0000BA2E0000}"/>
    <cellStyle name="Currency 125 3 4 3 3" xfId="19791" xr:uid="{00000000-0005-0000-0000-0000BB2E0000}"/>
    <cellStyle name="Currency 125 3 4 3 3 2" xfId="42326" xr:uid="{00000000-0005-0000-0000-0000BC2E0000}"/>
    <cellStyle name="Currency 125 3 4 3 4" xfId="25420" xr:uid="{00000000-0005-0000-0000-0000BD2E0000}"/>
    <cellStyle name="Currency 125 3 4 3 4 2" xfId="47946" xr:uid="{00000000-0005-0000-0000-0000BE2E0000}"/>
    <cellStyle name="Currency 125 3 4 3 5" xfId="31086" xr:uid="{00000000-0005-0000-0000-0000BF2E0000}"/>
    <cellStyle name="Currency 125 3 4 4" xfId="10417" xr:uid="{00000000-0005-0000-0000-0000C02E0000}"/>
    <cellStyle name="Currency 125 3 4 4 2" xfId="32958" xr:uid="{00000000-0005-0000-0000-0000C12E0000}"/>
    <cellStyle name="Currency 125 3 4 5" xfId="16047" xr:uid="{00000000-0005-0000-0000-0000C22E0000}"/>
    <cellStyle name="Currency 125 3 4 5 2" xfId="38582" xr:uid="{00000000-0005-0000-0000-0000C32E0000}"/>
    <cellStyle name="Currency 125 3 4 6" xfId="21676" xr:uid="{00000000-0005-0000-0000-0000C42E0000}"/>
    <cellStyle name="Currency 125 3 4 6 2" xfId="44202" xr:uid="{00000000-0005-0000-0000-0000C52E0000}"/>
    <cellStyle name="Currency 125 3 4 7" xfId="27342" xr:uid="{00000000-0005-0000-0000-0000C62E0000}"/>
    <cellStyle name="Currency 125 3 4 8" xfId="50770" xr:uid="{00000000-0005-0000-0000-0000C72E0000}"/>
    <cellStyle name="Currency 125 3 5" xfId="5737" xr:uid="{00000000-0005-0000-0000-0000C82E0000}"/>
    <cellStyle name="Currency 125 3 5 2" xfId="11353" xr:uid="{00000000-0005-0000-0000-0000C92E0000}"/>
    <cellStyle name="Currency 125 3 5 2 2" xfId="33894" xr:uid="{00000000-0005-0000-0000-0000CA2E0000}"/>
    <cellStyle name="Currency 125 3 5 3" xfId="16983" xr:uid="{00000000-0005-0000-0000-0000CB2E0000}"/>
    <cellStyle name="Currency 125 3 5 3 2" xfId="39518" xr:uid="{00000000-0005-0000-0000-0000CC2E0000}"/>
    <cellStyle name="Currency 125 3 5 4" xfId="22612" xr:uid="{00000000-0005-0000-0000-0000CD2E0000}"/>
    <cellStyle name="Currency 125 3 5 4 2" xfId="45138" xr:uid="{00000000-0005-0000-0000-0000CE2E0000}"/>
    <cellStyle name="Currency 125 3 5 5" xfId="28278" xr:uid="{00000000-0005-0000-0000-0000CF2E0000}"/>
    <cellStyle name="Currency 125 3 6" xfId="7609" xr:uid="{00000000-0005-0000-0000-0000D02E0000}"/>
    <cellStyle name="Currency 125 3 6 2" xfId="13225" xr:uid="{00000000-0005-0000-0000-0000D12E0000}"/>
    <cellStyle name="Currency 125 3 6 2 2" xfId="35766" xr:uid="{00000000-0005-0000-0000-0000D22E0000}"/>
    <cellStyle name="Currency 125 3 6 3" xfId="18855" xr:uid="{00000000-0005-0000-0000-0000D32E0000}"/>
    <cellStyle name="Currency 125 3 6 3 2" xfId="41390" xr:uid="{00000000-0005-0000-0000-0000D42E0000}"/>
    <cellStyle name="Currency 125 3 6 4" xfId="24484" xr:uid="{00000000-0005-0000-0000-0000D52E0000}"/>
    <cellStyle name="Currency 125 3 6 4 2" xfId="47010" xr:uid="{00000000-0005-0000-0000-0000D62E0000}"/>
    <cellStyle name="Currency 125 3 6 5" xfId="30150" xr:uid="{00000000-0005-0000-0000-0000D72E0000}"/>
    <cellStyle name="Currency 125 3 7" xfId="9481" xr:uid="{00000000-0005-0000-0000-0000D82E0000}"/>
    <cellStyle name="Currency 125 3 7 2" xfId="32022" xr:uid="{00000000-0005-0000-0000-0000D92E0000}"/>
    <cellStyle name="Currency 125 3 8" xfId="15111" xr:uid="{00000000-0005-0000-0000-0000DA2E0000}"/>
    <cellStyle name="Currency 125 3 8 2" xfId="37646" xr:uid="{00000000-0005-0000-0000-0000DB2E0000}"/>
    <cellStyle name="Currency 125 3 9" xfId="20740" xr:uid="{00000000-0005-0000-0000-0000DC2E0000}"/>
    <cellStyle name="Currency 125 3 9 2" xfId="43266" xr:uid="{00000000-0005-0000-0000-0000DD2E0000}"/>
    <cellStyle name="Currency 125 4" xfId="3787" xr:uid="{00000000-0005-0000-0000-0000DE2E0000}"/>
    <cellStyle name="Currency 125 4 10" xfId="26328" xr:uid="{00000000-0005-0000-0000-0000DF2E0000}"/>
    <cellStyle name="Currency 125 4 11" xfId="48819" xr:uid="{00000000-0005-0000-0000-0000E02E0000}"/>
    <cellStyle name="Currency 125 4 12" xfId="49756" xr:uid="{00000000-0005-0000-0000-0000E12E0000}"/>
    <cellStyle name="Currency 125 4 2" xfId="4021" xr:uid="{00000000-0005-0000-0000-0000E22E0000}"/>
    <cellStyle name="Currency 125 4 2 10" xfId="49053" xr:uid="{00000000-0005-0000-0000-0000E32E0000}"/>
    <cellStyle name="Currency 125 4 2 11" xfId="49990" xr:uid="{00000000-0005-0000-0000-0000E42E0000}"/>
    <cellStyle name="Currency 125 4 2 2" xfId="4489" xr:uid="{00000000-0005-0000-0000-0000E52E0000}"/>
    <cellStyle name="Currency 125 4 2 2 10" xfId="50458" xr:uid="{00000000-0005-0000-0000-0000E62E0000}"/>
    <cellStyle name="Currency 125 4 2 2 2" xfId="5425" xr:uid="{00000000-0005-0000-0000-0000E72E0000}"/>
    <cellStyle name="Currency 125 4 2 2 2 2" xfId="7297" xr:uid="{00000000-0005-0000-0000-0000E82E0000}"/>
    <cellStyle name="Currency 125 4 2 2 2 2 2" xfId="12913" xr:uid="{00000000-0005-0000-0000-0000E92E0000}"/>
    <cellStyle name="Currency 125 4 2 2 2 2 2 2" xfId="35454" xr:uid="{00000000-0005-0000-0000-0000EA2E0000}"/>
    <cellStyle name="Currency 125 4 2 2 2 2 3" xfId="18543" xr:uid="{00000000-0005-0000-0000-0000EB2E0000}"/>
    <cellStyle name="Currency 125 4 2 2 2 2 3 2" xfId="41078" xr:uid="{00000000-0005-0000-0000-0000EC2E0000}"/>
    <cellStyle name="Currency 125 4 2 2 2 2 4" xfId="24172" xr:uid="{00000000-0005-0000-0000-0000ED2E0000}"/>
    <cellStyle name="Currency 125 4 2 2 2 2 4 2" xfId="46698" xr:uid="{00000000-0005-0000-0000-0000EE2E0000}"/>
    <cellStyle name="Currency 125 4 2 2 2 2 5" xfId="29838" xr:uid="{00000000-0005-0000-0000-0000EF2E0000}"/>
    <cellStyle name="Currency 125 4 2 2 2 3" xfId="9169" xr:uid="{00000000-0005-0000-0000-0000F02E0000}"/>
    <cellStyle name="Currency 125 4 2 2 2 3 2" xfId="14785" xr:uid="{00000000-0005-0000-0000-0000F12E0000}"/>
    <cellStyle name="Currency 125 4 2 2 2 3 2 2" xfId="37326" xr:uid="{00000000-0005-0000-0000-0000F22E0000}"/>
    <cellStyle name="Currency 125 4 2 2 2 3 3" xfId="20415" xr:uid="{00000000-0005-0000-0000-0000F32E0000}"/>
    <cellStyle name="Currency 125 4 2 2 2 3 3 2" xfId="42950" xr:uid="{00000000-0005-0000-0000-0000F42E0000}"/>
    <cellStyle name="Currency 125 4 2 2 2 3 4" xfId="26044" xr:uid="{00000000-0005-0000-0000-0000F52E0000}"/>
    <cellStyle name="Currency 125 4 2 2 2 3 4 2" xfId="48570" xr:uid="{00000000-0005-0000-0000-0000F62E0000}"/>
    <cellStyle name="Currency 125 4 2 2 2 3 5" xfId="31710" xr:uid="{00000000-0005-0000-0000-0000F72E0000}"/>
    <cellStyle name="Currency 125 4 2 2 2 4" xfId="11041" xr:uid="{00000000-0005-0000-0000-0000F82E0000}"/>
    <cellStyle name="Currency 125 4 2 2 2 4 2" xfId="33582" xr:uid="{00000000-0005-0000-0000-0000F92E0000}"/>
    <cellStyle name="Currency 125 4 2 2 2 5" xfId="16671" xr:uid="{00000000-0005-0000-0000-0000FA2E0000}"/>
    <cellStyle name="Currency 125 4 2 2 2 5 2" xfId="39206" xr:uid="{00000000-0005-0000-0000-0000FB2E0000}"/>
    <cellStyle name="Currency 125 4 2 2 2 6" xfId="22300" xr:uid="{00000000-0005-0000-0000-0000FC2E0000}"/>
    <cellStyle name="Currency 125 4 2 2 2 6 2" xfId="44826" xr:uid="{00000000-0005-0000-0000-0000FD2E0000}"/>
    <cellStyle name="Currency 125 4 2 2 2 7" xfId="27966" xr:uid="{00000000-0005-0000-0000-0000FE2E0000}"/>
    <cellStyle name="Currency 125 4 2 2 2 8" xfId="51394" xr:uid="{00000000-0005-0000-0000-0000FF2E0000}"/>
    <cellStyle name="Currency 125 4 2 2 3" xfId="6361" xr:uid="{00000000-0005-0000-0000-0000002F0000}"/>
    <cellStyle name="Currency 125 4 2 2 3 2" xfId="11977" xr:uid="{00000000-0005-0000-0000-0000012F0000}"/>
    <cellStyle name="Currency 125 4 2 2 3 2 2" xfId="34518" xr:uid="{00000000-0005-0000-0000-0000022F0000}"/>
    <cellStyle name="Currency 125 4 2 2 3 3" xfId="17607" xr:uid="{00000000-0005-0000-0000-0000032F0000}"/>
    <cellStyle name="Currency 125 4 2 2 3 3 2" xfId="40142" xr:uid="{00000000-0005-0000-0000-0000042F0000}"/>
    <cellStyle name="Currency 125 4 2 2 3 4" xfId="23236" xr:uid="{00000000-0005-0000-0000-0000052F0000}"/>
    <cellStyle name="Currency 125 4 2 2 3 4 2" xfId="45762" xr:uid="{00000000-0005-0000-0000-0000062F0000}"/>
    <cellStyle name="Currency 125 4 2 2 3 5" xfId="28902" xr:uid="{00000000-0005-0000-0000-0000072F0000}"/>
    <cellStyle name="Currency 125 4 2 2 4" xfId="8233" xr:uid="{00000000-0005-0000-0000-0000082F0000}"/>
    <cellStyle name="Currency 125 4 2 2 4 2" xfId="13849" xr:uid="{00000000-0005-0000-0000-0000092F0000}"/>
    <cellStyle name="Currency 125 4 2 2 4 2 2" xfId="36390" xr:uid="{00000000-0005-0000-0000-00000A2F0000}"/>
    <cellStyle name="Currency 125 4 2 2 4 3" xfId="19479" xr:uid="{00000000-0005-0000-0000-00000B2F0000}"/>
    <cellStyle name="Currency 125 4 2 2 4 3 2" xfId="42014" xr:uid="{00000000-0005-0000-0000-00000C2F0000}"/>
    <cellStyle name="Currency 125 4 2 2 4 4" xfId="25108" xr:uid="{00000000-0005-0000-0000-00000D2F0000}"/>
    <cellStyle name="Currency 125 4 2 2 4 4 2" xfId="47634" xr:uid="{00000000-0005-0000-0000-00000E2F0000}"/>
    <cellStyle name="Currency 125 4 2 2 4 5" xfId="30774" xr:uid="{00000000-0005-0000-0000-00000F2F0000}"/>
    <cellStyle name="Currency 125 4 2 2 5" xfId="10105" xr:uid="{00000000-0005-0000-0000-0000102F0000}"/>
    <cellStyle name="Currency 125 4 2 2 5 2" xfId="32646" xr:uid="{00000000-0005-0000-0000-0000112F0000}"/>
    <cellStyle name="Currency 125 4 2 2 6" xfId="15735" xr:uid="{00000000-0005-0000-0000-0000122F0000}"/>
    <cellStyle name="Currency 125 4 2 2 6 2" xfId="38270" xr:uid="{00000000-0005-0000-0000-0000132F0000}"/>
    <cellStyle name="Currency 125 4 2 2 7" xfId="21364" xr:uid="{00000000-0005-0000-0000-0000142F0000}"/>
    <cellStyle name="Currency 125 4 2 2 7 2" xfId="43890" xr:uid="{00000000-0005-0000-0000-0000152F0000}"/>
    <cellStyle name="Currency 125 4 2 2 8" xfId="27030" xr:uid="{00000000-0005-0000-0000-0000162F0000}"/>
    <cellStyle name="Currency 125 4 2 2 9" xfId="49521" xr:uid="{00000000-0005-0000-0000-0000172F0000}"/>
    <cellStyle name="Currency 125 4 2 3" xfId="4957" xr:uid="{00000000-0005-0000-0000-0000182F0000}"/>
    <cellStyle name="Currency 125 4 2 3 2" xfId="6829" xr:uid="{00000000-0005-0000-0000-0000192F0000}"/>
    <cellStyle name="Currency 125 4 2 3 2 2" xfId="12445" xr:uid="{00000000-0005-0000-0000-00001A2F0000}"/>
    <cellStyle name="Currency 125 4 2 3 2 2 2" xfId="34986" xr:uid="{00000000-0005-0000-0000-00001B2F0000}"/>
    <cellStyle name="Currency 125 4 2 3 2 3" xfId="18075" xr:uid="{00000000-0005-0000-0000-00001C2F0000}"/>
    <cellStyle name="Currency 125 4 2 3 2 3 2" xfId="40610" xr:uid="{00000000-0005-0000-0000-00001D2F0000}"/>
    <cellStyle name="Currency 125 4 2 3 2 4" xfId="23704" xr:uid="{00000000-0005-0000-0000-00001E2F0000}"/>
    <cellStyle name="Currency 125 4 2 3 2 4 2" xfId="46230" xr:uid="{00000000-0005-0000-0000-00001F2F0000}"/>
    <cellStyle name="Currency 125 4 2 3 2 5" xfId="29370" xr:uid="{00000000-0005-0000-0000-0000202F0000}"/>
    <cellStyle name="Currency 125 4 2 3 3" xfId="8701" xr:uid="{00000000-0005-0000-0000-0000212F0000}"/>
    <cellStyle name="Currency 125 4 2 3 3 2" xfId="14317" xr:uid="{00000000-0005-0000-0000-0000222F0000}"/>
    <cellStyle name="Currency 125 4 2 3 3 2 2" xfId="36858" xr:uid="{00000000-0005-0000-0000-0000232F0000}"/>
    <cellStyle name="Currency 125 4 2 3 3 3" xfId="19947" xr:uid="{00000000-0005-0000-0000-0000242F0000}"/>
    <cellStyle name="Currency 125 4 2 3 3 3 2" xfId="42482" xr:uid="{00000000-0005-0000-0000-0000252F0000}"/>
    <cellStyle name="Currency 125 4 2 3 3 4" xfId="25576" xr:uid="{00000000-0005-0000-0000-0000262F0000}"/>
    <cellStyle name="Currency 125 4 2 3 3 4 2" xfId="48102" xr:uid="{00000000-0005-0000-0000-0000272F0000}"/>
    <cellStyle name="Currency 125 4 2 3 3 5" xfId="31242" xr:uid="{00000000-0005-0000-0000-0000282F0000}"/>
    <cellStyle name="Currency 125 4 2 3 4" xfId="10573" xr:uid="{00000000-0005-0000-0000-0000292F0000}"/>
    <cellStyle name="Currency 125 4 2 3 4 2" xfId="33114" xr:uid="{00000000-0005-0000-0000-00002A2F0000}"/>
    <cellStyle name="Currency 125 4 2 3 5" xfId="16203" xr:uid="{00000000-0005-0000-0000-00002B2F0000}"/>
    <cellStyle name="Currency 125 4 2 3 5 2" xfId="38738" xr:uid="{00000000-0005-0000-0000-00002C2F0000}"/>
    <cellStyle name="Currency 125 4 2 3 6" xfId="21832" xr:uid="{00000000-0005-0000-0000-00002D2F0000}"/>
    <cellStyle name="Currency 125 4 2 3 6 2" xfId="44358" xr:uid="{00000000-0005-0000-0000-00002E2F0000}"/>
    <cellStyle name="Currency 125 4 2 3 7" xfId="27498" xr:uid="{00000000-0005-0000-0000-00002F2F0000}"/>
    <cellStyle name="Currency 125 4 2 3 8" xfId="50926" xr:uid="{00000000-0005-0000-0000-0000302F0000}"/>
    <cellStyle name="Currency 125 4 2 4" xfId="5893" xr:uid="{00000000-0005-0000-0000-0000312F0000}"/>
    <cellStyle name="Currency 125 4 2 4 2" xfId="11509" xr:uid="{00000000-0005-0000-0000-0000322F0000}"/>
    <cellStyle name="Currency 125 4 2 4 2 2" xfId="34050" xr:uid="{00000000-0005-0000-0000-0000332F0000}"/>
    <cellStyle name="Currency 125 4 2 4 3" xfId="17139" xr:uid="{00000000-0005-0000-0000-0000342F0000}"/>
    <cellStyle name="Currency 125 4 2 4 3 2" xfId="39674" xr:uid="{00000000-0005-0000-0000-0000352F0000}"/>
    <cellStyle name="Currency 125 4 2 4 4" xfId="22768" xr:uid="{00000000-0005-0000-0000-0000362F0000}"/>
    <cellStyle name="Currency 125 4 2 4 4 2" xfId="45294" xr:uid="{00000000-0005-0000-0000-0000372F0000}"/>
    <cellStyle name="Currency 125 4 2 4 5" xfId="28434" xr:uid="{00000000-0005-0000-0000-0000382F0000}"/>
    <cellStyle name="Currency 125 4 2 5" xfId="7765" xr:uid="{00000000-0005-0000-0000-0000392F0000}"/>
    <cellStyle name="Currency 125 4 2 5 2" xfId="13381" xr:uid="{00000000-0005-0000-0000-00003A2F0000}"/>
    <cellStyle name="Currency 125 4 2 5 2 2" xfId="35922" xr:uid="{00000000-0005-0000-0000-00003B2F0000}"/>
    <cellStyle name="Currency 125 4 2 5 3" xfId="19011" xr:uid="{00000000-0005-0000-0000-00003C2F0000}"/>
    <cellStyle name="Currency 125 4 2 5 3 2" xfId="41546" xr:uid="{00000000-0005-0000-0000-00003D2F0000}"/>
    <cellStyle name="Currency 125 4 2 5 4" xfId="24640" xr:uid="{00000000-0005-0000-0000-00003E2F0000}"/>
    <cellStyle name="Currency 125 4 2 5 4 2" xfId="47166" xr:uid="{00000000-0005-0000-0000-00003F2F0000}"/>
    <cellStyle name="Currency 125 4 2 5 5" xfId="30306" xr:uid="{00000000-0005-0000-0000-0000402F0000}"/>
    <cellStyle name="Currency 125 4 2 6" xfId="9637" xr:uid="{00000000-0005-0000-0000-0000412F0000}"/>
    <cellStyle name="Currency 125 4 2 6 2" xfId="32178" xr:uid="{00000000-0005-0000-0000-0000422F0000}"/>
    <cellStyle name="Currency 125 4 2 7" xfId="15267" xr:uid="{00000000-0005-0000-0000-0000432F0000}"/>
    <cellStyle name="Currency 125 4 2 7 2" xfId="37802" xr:uid="{00000000-0005-0000-0000-0000442F0000}"/>
    <cellStyle name="Currency 125 4 2 8" xfId="20896" xr:uid="{00000000-0005-0000-0000-0000452F0000}"/>
    <cellStyle name="Currency 125 4 2 8 2" xfId="43422" xr:uid="{00000000-0005-0000-0000-0000462F0000}"/>
    <cellStyle name="Currency 125 4 2 9" xfId="26562" xr:uid="{00000000-0005-0000-0000-0000472F0000}"/>
    <cellStyle name="Currency 125 4 3" xfId="4255" xr:uid="{00000000-0005-0000-0000-0000482F0000}"/>
    <cellStyle name="Currency 125 4 3 10" xfId="50224" xr:uid="{00000000-0005-0000-0000-0000492F0000}"/>
    <cellStyle name="Currency 125 4 3 2" xfId="5191" xr:uid="{00000000-0005-0000-0000-00004A2F0000}"/>
    <cellStyle name="Currency 125 4 3 2 2" xfId="7063" xr:uid="{00000000-0005-0000-0000-00004B2F0000}"/>
    <cellStyle name="Currency 125 4 3 2 2 2" xfId="12679" xr:uid="{00000000-0005-0000-0000-00004C2F0000}"/>
    <cellStyle name="Currency 125 4 3 2 2 2 2" xfId="35220" xr:uid="{00000000-0005-0000-0000-00004D2F0000}"/>
    <cellStyle name="Currency 125 4 3 2 2 3" xfId="18309" xr:uid="{00000000-0005-0000-0000-00004E2F0000}"/>
    <cellStyle name="Currency 125 4 3 2 2 3 2" xfId="40844" xr:uid="{00000000-0005-0000-0000-00004F2F0000}"/>
    <cellStyle name="Currency 125 4 3 2 2 4" xfId="23938" xr:uid="{00000000-0005-0000-0000-0000502F0000}"/>
    <cellStyle name="Currency 125 4 3 2 2 4 2" xfId="46464" xr:uid="{00000000-0005-0000-0000-0000512F0000}"/>
    <cellStyle name="Currency 125 4 3 2 2 5" xfId="29604" xr:uid="{00000000-0005-0000-0000-0000522F0000}"/>
    <cellStyle name="Currency 125 4 3 2 3" xfId="8935" xr:uid="{00000000-0005-0000-0000-0000532F0000}"/>
    <cellStyle name="Currency 125 4 3 2 3 2" xfId="14551" xr:uid="{00000000-0005-0000-0000-0000542F0000}"/>
    <cellStyle name="Currency 125 4 3 2 3 2 2" xfId="37092" xr:uid="{00000000-0005-0000-0000-0000552F0000}"/>
    <cellStyle name="Currency 125 4 3 2 3 3" xfId="20181" xr:uid="{00000000-0005-0000-0000-0000562F0000}"/>
    <cellStyle name="Currency 125 4 3 2 3 3 2" xfId="42716" xr:uid="{00000000-0005-0000-0000-0000572F0000}"/>
    <cellStyle name="Currency 125 4 3 2 3 4" xfId="25810" xr:uid="{00000000-0005-0000-0000-0000582F0000}"/>
    <cellStyle name="Currency 125 4 3 2 3 4 2" xfId="48336" xr:uid="{00000000-0005-0000-0000-0000592F0000}"/>
    <cellStyle name="Currency 125 4 3 2 3 5" xfId="31476" xr:uid="{00000000-0005-0000-0000-00005A2F0000}"/>
    <cellStyle name="Currency 125 4 3 2 4" xfId="10807" xr:uid="{00000000-0005-0000-0000-00005B2F0000}"/>
    <cellStyle name="Currency 125 4 3 2 4 2" xfId="33348" xr:uid="{00000000-0005-0000-0000-00005C2F0000}"/>
    <cellStyle name="Currency 125 4 3 2 5" xfId="16437" xr:uid="{00000000-0005-0000-0000-00005D2F0000}"/>
    <cellStyle name="Currency 125 4 3 2 5 2" xfId="38972" xr:uid="{00000000-0005-0000-0000-00005E2F0000}"/>
    <cellStyle name="Currency 125 4 3 2 6" xfId="22066" xr:uid="{00000000-0005-0000-0000-00005F2F0000}"/>
    <cellStyle name="Currency 125 4 3 2 6 2" xfId="44592" xr:uid="{00000000-0005-0000-0000-0000602F0000}"/>
    <cellStyle name="Currency 125 4 3 2 7" xfId="27732" xr:uid="{00000000-0005-0000-0000-0000612F0000}"/>
    <cellStyle name="Currency 125 4 3 2 8" xfId="51160" xr:uid="{00000000-0005-0000-0000-0000622F0000}"/>
    <cellStyle name="Currency 125 4 3 3" xfId="6127" xr:uid="{00000000-0005-0000-0000-0000632F0000}"/>
    <cellStyle name="Currency 125 4 3 3 2" xfId="11743" xr:uid="{00000000-0005-0000-0000-0000642F0000}"/>
    <cellStyle name="Currency 125 4 3 3 2 2" xfId="34284" xr:uid="{00000000-0005-0000-0000-0000652F0000}"/>
    <cellStyle name="Currency 125 4 3 3 3" xfId="17373" xr:uid="{00000000-0005-0000-0000-0000662F0000}"/>
    <cellStyle name="Currency 125 4 3 3 3 2" xfId="39908" xr:uid="{00000000-0005-0000-0000-0000672F0000}"/>
    <cellStyle name="Currency 125 4 3 3 4" xfId="23002" xr:uid="{00000000-0005-0000-0000-0000682F0000}"/>
    <cellStyle name="Currency 125 4 3 3 4 2" xfId="45528" xr:uid="{00000000-0005-0000-0000-0000692F0000}"/>
    <cellStyle name="Currency 125 4 3 3 5" xfId="28668" xr:uid="{00000000-0005-0000-0000-00006A2F0000}"/>
    <cellStyle name="Currency 125 4 3 4" xfId="7999" xr:uid="{00000000-0005-0000-0000-00006B2F0000}"/>
    <cellStyle name="Currency 125 4 3 4 2" xfId="13615" xr:uid="{00000000-0005-0000-0000-00006C2F0000}"/>
    <cellStyle name="Currency 125 4 3 4 2 2" xfId="36156" xr:uid="{00000000-0005-0000-0000-00006D2F0000}"/>
    <cellStyle name="Currency 125 4 3 4 3" xfId="19245" xr:uid="{00000000-0005-0000-0000-00006E2F0000}"/>
    <cellStyle name="Currency 125 4 3 4 3 2" xfId="41780" xr:uid="{00000000-0005-0000-0000-00006F2F0000}"/>
    <cellStyle name="Currency 125 4 3 4 4" xfId="24874" xr:uid="{00000000-0005-0000-0000-0000702F0000}"/>
    <cellStyle name="Currency 125 4 3 4 4 2" xfId="47400" xr:uid="{00000000-0005-0000-0000-0000712F0000}"/>
    <cellStyle name="Currency 125 4 3 4 5" xfId="30540" xr:uid="{00000000-0005-0000-0000-0000722F0000}"/>
    <cellStyle name="Currency 125 4 3 5" xfId="9871" xr:uid="{00000000-0005-0000-0000-0000732F0000}"/>
    <cellStyle name="Currency 125 4 3 5 2" xfId="32412" xr:uid="{00000000-0005-0000-0000-0000742F0000}"/>
    <cellStyle name="Currency 125 4 3 6" xfId="15501" xr:uid="{00000000-0005-0000-0000-0000752F0000}"/>
    <cellStyle name="Currency 125 4 3 6 2" xfId="38036" xr:uid="{00000000-0005-0000-0000-0000762F0000}"/>
    <cellStyle name="Currency 125 4 3 7" xfId="21130" xr:uid="{00000000-0005-0000-0000-0000772F0000}"/>
    <cellStyle name="Currency 125 4 3 7 2" xfId="43656" xr:uid="{00000000-0005-0000-0000-0000782F0000}"/>
    <cellStyle name="Currency 125 4 3 8" xfId="26796" xr:uid="{00000000-0005-0000-0000-0000792F0000}"/>
    <cellStyle name="Currency 125 4 3 9" xfId="49287" xr:uid="{00000000-0005-0000-0000-00007A2F0000}"/>
    <cellStyle name="Currency 125 4 4" xfId="4723" xr:uid="{00000000-0005-0000-0000-00007B2F0000}"/>
    <cellStyle name="Currency 125 4 4 2" xfId="6595" xr:uid="{00000000-0005-0000-0000-00007C2F0000}"/>
    <cellStyle name="Currency 125 4 4 2 2" xfId="12211" xr:uid="{00000000-0005-0000-0000-00007D2F0000}"/>
    <cellStyle name="Currency 125 4 4 2 2 2" xfId="34752" xr:uid="{00000000-0005-0000-0000-00007E2F0000}"/>
    <cellStyle name="Currency 125 4 4 2 3" xfId="17841" xr:uid="{00000000-0005-0000-0000-00007F2F0000}"/>
    <cellStyle name="Currency 125 4 4 2 3 2" xfId="40376" xr:uid="{00000000-0005-0000-0000-0000802F0000}"/>
    <cellStyle name="Currency 125 4 4 2 4" xfId="23470" xr:uid="{00000000-0005-0000-0000-0000812F0000}"/>
    <cellStyle name="Currency 125 4 4 2 4 2" xfId="45996" xr:uid="{00000000-0005-0000-0000-0000822F0000}"/>
    <cellStyle name="Currency 125 4 4 2 5" xfId="29136" xr:uid="{00000000-0005-0000-0000-0000832F0000}"/>
    <cellStyle name="Currency 125 4 4 3" xfId="8467" xr:uid="{00000000-0005-0000-0000-0000842F0000}"/>
    <cellStyle name="Currency 125 4 4 3 2" xfId="14083" xr:uid="{00000000-0005-0000-0000-0000852F0000}"/>
    <cellStyle name="Currency 125 4 4 3 2 2" xfId="36624" xr:uid="{00000000-0005-0000-0000-0000862F0000}"/>
    <cellStyle name="Currency 125 4 4 3 3" xfId="19713" xr:uid="{00000000-0005-0000-0000-0000872F0000}"/>
    <cellStyle name="Currency 125 4 4 3 3 2" xfId="42248" xr:uid="{00000000-0005-0000-0000-0000882F0000}"/>
    <cellStyle name="Currency 125 4 4 3 4" xfId="25342" xr:uid="{00000000-0005-0000-0000-0000892F0000}"/>
    <cellStyle name="Currency 125 4 4 3 4 2" xfId="47868" xr:uid="{00000000-0005-0000-0000-00008A2F0000}"/>
    <cellStyle name="Currency 125 4 4 3 5" xfId="31008" xr:uid="{00000000-0005-0000-0000-00008B2F0000}"/>
    <cellStyle name="Currency 125 4 4 4" xfId="10339" xr:uid="{00000000-0005-0000-0000-00008C2F0000}"/>
    <cellStyle name="Currency 125 4 4 4 2" xfId="32880" xr:uid="{00000000-0005-0000-0000-00008D2F0000}"/>
    <cellStyle name="Currency 125 4 4 5" xfId="15969" xr:uid="{00000000-0005-0000-0000-00008E2F0000}"/>
    <cellStyle name="Currency 125 4 4 5 2" xfId="38504" xr:uid="{00000000-0005-0000-0000-00008F2F0000}"/>
    <cellStyle name="Currency 125 4 4 6" xfId="21598" xr:uid="{00000000-0005-0000-0000-0000902F0000}"/>
    <cellStyle name="Currency 125 4 4 6 2" xfId="44124" xr:uid="{00000000-0005-0000-0000-0000912F0000}"/>
    <cellStyle name="Currency 125 4 4 7" xfId="27264" xr:uid="{00000000-0005-0000-0000-0000922F0000}"/>
    <cellStyle name="Currency 125 4 4 8" xfId="50692" xr:uid="{00000000-0005-0000-0000-0000932F0000}"/>
    <cellStyle name="Currency 125 4 5" xfId="5659" xr:uid="{00000000-0005-0000-0000-0000942F0000}"/>
    <cellStyle name="Currency 125 4 5 2" xfId="11275" xr:uid="{00000000-0005-0000-0000-0000952F0000}"/>
    <cellStyle name="Currency 125 4 5 2 2" xfId="33816" xr:uid="{00000000-0005-0000-0000-0000962F0000}"/>
    <cellStyle name="Currency 125 4 5 3" xfId="16905" xr:uid="{00000000-0005-0000-0000-0000972F0000}"/>
    <cellStyle name="Currency 125 4 5 3 2" xfId="39440" xr:uid="{00000000-0005-0000-0000-0000982F0000}"/>
    <cellStyle name="Currency 125 4 5 4" xfId="22534" xr:uid="{00000000-0005-0000-0000-0000992F0000}"/>
    <cellStyle name="Currency 125 4 5 4 2" xfId="45060" xr:uid="{00000000-0005-0000-0000-00009A2F0000}"/>
    <cellStyle name="Currency 125 4 5 5" xfId="28200" xr:uid="{00000000-0005-0000-0000-00009B2F0000}"/>
    <cellStyle name="Currency 125 4 6" xfId="7531" xr:uid="{00000000-0005-0000-0000-00009C2F0000}"/>
    <cellStyle name="Currency 125 4 6 2" xfId="13147" xr:uid="{00000000-0005-0000-0000-00009D2F0000}"/>
    <cellStyle name="Currency 125 4 6 2 2" xfId="35688" xr:uid="{00000000-0005-0000-0000-00009E2F0000}"/>
    <cellStyle name="Currency 125 4 6 3" xfId="18777" xr:uid="{00000000-0005-0000-0000-00009F2F0000}"/>
    <cellStyle name="Currency 125 4 6 3 2" xfId="41312" xr:uid="{00000000-0005-0000-0000-0000A02F0000}"/>
    <cellStyle name="Currency 125 4 6 4" xfId="24406" xr:uid="{00000000-0005-0000-0000-0000A12F0000}"/>
    <cellStyle name="Currency 125 4 6 4 2" xfId="46932" xr:uid="{00000000-0005-0000-0000-0000A22F0000}"/>
    <cellStyle name="Currency 125 4 6 5" xfId="30072" xr:uid="{00000000-0005-0000-0000-0000A32F0000}"/>
    <cellStyle name="Currency 125 4 7" xfId="9403" xr:uid="{00000000-0005-0000-0000-0000A42F0000}"/>
    <cellStyle name="Currency 125 4 7 2" xfId="31944" xr:uid="{00000000-0005-0000-0000-0000A52F0000}"/>
    <cellStyle name="Currency 125 4 8" xfId="15033" xr:uid="{00000000-0005-0000-0000-0000A62F0000}"/>
    <cellStyle name="Currency 125 4 8 2" xfId="37568" xr:uid="{00000000-0005-0000-0000-0000A72F0000}"/>
    <cellStyle name="Currency 125 4 9" xfId="20662" xr:uid="{00000000-0005-0000-0000-0000A82F0000}"/>
    <cellStyle name="Currency 125 4 9 2" xfId="43188" xr:uid="{00000000-0005-0000-0000-0000A92F0000}"/>
    <cellStyle name="Currency 125 5" xfId="3943" xr:uid="{00000000-0005-0000-0000-0000AA2F0000}"/>
    <cellStyle name="Currency 125 5 10" xfId="48975" xr:uid="{00000000-0005-0000-0000-0000AB2F0000}"/>
    <cellStyle name="Currency 125 5 11" xfId="49912" xr:uid="{00000000-0005-0000-0000-0000AC2F0000}"/>
    <cellStyle name="Currency 125 5 2" xfId="4411" xr:uid="{00000000-0005-0000-0000-0000AD2F0000}"/>
    <cellStyle name="Currency 125 5 2 10" xfId="50380" xr:uid="{00000000-0005-0000-0000-0000AE2F0000}"/>
    <cellStyle name="Currency 125 5 2 2" xfId="5347" xr:uid="{00000000-0005-0000-0000-0000AF2F0000}"/>
    <cellStyle name="Currency 125 5 2 2 2" xfId="7219" xr:uid="{00000000-0005-0000-0000-0000B02F0000}"/>
    <cellStyle name="Currency 125 5 2 2 2 2" xfId="12835" xr:uid="{00000000-0005-0000-0000-0000B12F0000}"/>
    <cellStyle name="Currency 125 5 2 2 2 2 2" xfId="35376" xr:uid="{00000000-0005-0000-0000-0000B22F0000}"/>
    <cellStyle name="Currency 125 5 2 2 2 3" xfId="18465" xr:uid="{00000000-0005-0000-0000-0000B32F0000}"/>
    <cellStyle name="Currency 125 5 2 2 2 3 2" xfId="41000" xr:uid="{00000000-0005-0000-0000-0000B42F0000}"/>
    <cellStyle name="Currency 125 5 2 2 2 4" xfId="24094" xr:uid="{00000000-0005-0000-0000-0000B52F0000}"/>
    <cellStyle name="Currency 125 5 2 2 2 4 2" xfId="46620" xr:uid="{00000000-0005-0000-0000-0000B62F0000}"/>
    <cellStyle name="Currency 125 5 2 2 2 5" xfId="29760" xr:uid="{00000000-0005-0000-0000-0000B72F0000}"/>
    <cellStyle name="Currency 125 5 2 2 3" xfId="9091" xr:uid="{00000000-0005-0000-0000-0000B82F0000}"/>
    <cellStyle name="Currency 125 5 2 2 3 2" xfId="14707" xr:uid="{00000000-0005-0000-0000-0000B92F0000}"/>
    <cellStyle name="Currency 125 5 2 2 3 2 2" xfId="37248" xr:uid="{00000000-0005-0000-0000-0000BA2F0000}"/>
    <cellStyle name="Currency 125 5 2 2 3 3" xfId="20337" xr:uid="{00000000-0005-0000-0000-0000BB2F0000}"/>
    <cellStyle name="Currency 125 5 2 2 3 3 2" xfId="42872" xr:uid="{00000000-0005-0000-0000-0000BC2F0000}"/>
    <cellStyle name="Currency 125 5 2 2 3 4" xfId="25966" xr:uid="{00000000-0005-0000-0000-0000BD2F0000}"/>
    <cellStyle name="Currency 125 5 2 2 3 4 2" xfId="48492" xr:uid="{00000000-0005-0000-0000-0000BE2F0000}"/>
    <cellStyle name="Currency 125 5 2 2 3 5" xfId="31632" xr:uid="{00000000-0005-0000-0000-0000BF2F0000}"/>
    <cellStyle name="Currency 125 5 2 2 4" xfId="10963" xr:uid="{00000000-0005-0000-0000-0000C02F0000}"/>
    <cellStyle name="Currency 125 5 2 2 4 2" xfId="33504" xr:uid="{00000000-0005-0000-0000-0000C12F0000}"/>
    <cellStyle name="Currency 125 5 2 2 5" xfId="16593" xr:uid="{00000000-0005-0000-0000-0000C22F0000}"/>
    <cellStyle name="Currency 125 5 2 2 5 2" xfId="39128" xr:uid="{00000000-0005-0000-0000-0000C32F0000}"/>
    <cellStyle name="Currency 125 5 2 2 6" xfId="22222" xr:uid="{00000000-0005-0000-0000-0000C42F0000}"/>
    <cellStyle name="Currency 125 5 2 2 6 2" xfId="44748" xr:uid="{00000000-0005-0000-0000-0000C52F0000}"/>
    <cellStyle name="Currency 125 5 2 2 7" xfId="27888" xr:uid="{00000000-0005-0000-0000-0000C62F0000}"/>
    <cellStyle name="Currency 125 5 2 2 8" xfId="51316" xr:uid="{00000000-0005-0000-0000-0000C72F0000}"/>
    <cellStyle name="Currency 125 5 2 3" xfId="6283" xr:uid="{00000000-0005-0000-0000-0000C82F0000}"/>
    <cellStyle name="Currency 125 5 2 3 2" xfId="11899" xr:uid="{00000000-0005-0000-0000-0000C92F0000}"/>
    <cellStyle name="Currency 125 5 2 3 2 2" xfId="34440" xr:uid="{00000000-0005-0000-0000-0000CA2F0000}"/>
    <cellStyle name="Currency 125 5 2 3 3" xfId="17529" xr:uid="{00000000-0005-0000-0000-0000CB2F0000}"/>
    <cellStyle name="Currency 125 5 2 3 3 2" xfId="40064" xr:uid="{00000000-0005-0000-0000-0000CC2F0000}"/>
    <cellStyle name="Currency 125 5 2 3 4" xfId="23158" xr:uid="{00000000-0005-0000-0000-0000CD2F0000}"/>
    <cellStyle name="Currency 125 5 2 3 4 2" xfId="45684" xr:uid="{00000000-0005-0000-0000-0000CE2F0000}"/>
    <cellStyle name="Currency 125 5 2 3 5" xfId="28824" xr:uid="{00000000-0005-0000-0000-0000CF2F0000}"/>
    <cellStyle name="Currency 125 5 2 4" xfId="8155" xr:uid="{00000000-0005-0000-0000-0000D02F0000}"/>
    <cellStyle name="Currency 125 5 2 4 2" xfId="13771" xr:uid="{00000000-0005-0000-0000-0000D12F0000}"/>
    <cellStyle name="Currency 125 5 2 4 2 2" xfId="36312" xr:uid="{00000000-0005-0000-0000-0000D22F0000}"/>
    <cellStyle name="Currency 125 5 2 4 3" xfId="19401" xr:uid="{00000000-0005-0000-0000-0000D32F0000}"/>
    <cellStyle name="Currency 125 5 2 4 3 2" xfId="41936" xr:uid="{00000000-0005-0000-0000-0000D42F0000}"/>
    <cellStyle name="Currency 125 5 2 4 4" xfId="25030" xr:uid="{00000000-0005-0000-0000-0000D52F0000}"/>
    <cellStyle name="Currency 125 5 2 4 4 2" xfId="47556" xr:uid="{00000000-0005-0000-0000-0000D62F0000}"/>
    <cellStyle name="Currency 125 5 2 4 5" xfId="30696" xr:uid="{00000000-0005-0000-0000-0000D72F0000}"/>
    <cellStyle name="Currency 125 5 2 5" xfId="10027" xr:uid="{00000000-0005-0000-0000-0000D82F0000}"/>
    <cellStyle name="Currency 125 5 2 5 2" xfId="32568" xr:uid="{00000000-0005-0000-0000-0000D92F0000}"/>
    <cellStyle name="Currency 125 5 2 6" xfId="15657" xr:uid="{00000000-0005-0000-0000-0000DA2F0000}"/>
    <cellStyle name="Currency 125 5 2 6 2" xfId="38192" xr:uid="{00000000-0005-0000-0000-0000DB2F0000}"/>
    <cellStyle name="Currency 125 5 2 7" xfId="21286" xr:uid="{00000000-0005-0000-0000-0000DC2F0000}"/>
    <cellStyle name="Currency 125 5 2 7 2" xfId="43812" xr:uid="{00000000-0005-0000-0000-0000DD2F0000}"/>
    <cellStyle name="Currency 125 5 2 8" xfId="26952" xr:uid="{00000000-0005-0000-0000-0000DE2F0000}"/>
    <cellStyle name="Currency 125 5 2 9" xfId="49443" xr:uid="{00000000-0005-0000-0000-0000DF2F0000}"/>
    <cellStyle name="Currency 125 5 3" xfId="4879" xr:uid="{00000000-0005-0000-0000-0000E02F0000}"/>
    <cellStyle name="Currency 125 5 3 2" xfId="6751" xr:uid="{00000000-0005-0000-0000-0000E12F0000}"/>
    <cellStyle name="Currency 125 5 3 2 2" xfId="12367" xr:uid="{00000000-0005-0000-0000-0000E22F0000}"/>
    <cellStyle name="Currency 125 5 3 2 2 2" xfId="34908" xr:uid="{00000000-0005-0000-0000-0000E32F0000}"/>
    <cellStyle name="Currency 125 5 3 2 3" xfId="17997" xr:uid="{00000000-0005-0000-0000-0000E42F0000}"/>
    <cellStyle name="Currency 125 5 3 2 3 2" xfId="40532" xr:uid="{00000000-0005-0000-0000-0000E52F0000}"/>
    <cellStyle name="Currency 125 5 3 2 4" xfId="23626" xr:uid="{00000000-0005-0000-0000-0000E62F0000}"/>
    <cellStyle name="Currency 125 5 3 2 4 2" xfId="46152" xr:uid="{00000000-0005-0000-0000-0000E72F0000}"/>
    <cellStyle name="Currency 125 5 3 2 5" xfId="29292" xr:uid="{00000000-0005-0000-0000-0000E82F0000}"/>
    <cellStyle name="Currency 125 5 3 3" xfId="8623" xr:uid="{00000000-0005-0000-0000-0000E92F0000}"/>
    <cellStyle name="Currency 125 5 3 3 2" xfId="14239" xr:uid="{00000000-0005-0000-0000-0000EA2F0000}"/>
    <cellStyle name="Currency 125 5 3 3 2 2" xfId="36780" xr:uid="{00000000-0005-0000-0000-0000EB2F0000}"/>
    <cellStyle name="Currency 125 5 3 3 3" xfId="19869" xr:uid="{00000000-0005-0000-0000-0000EC2F0000}"/>
    <cellStyle name="Currency 125 5 3 3 3 2" xfId="42404" xr:uid="{00000000-0005-0000-0000-0000ED2F0000}"/>
    <cellStyle name="Currency 125 5 3 3 4" xfId="25498" xr:uid="{00000000-0005-0000-0000-0000EE2F0000}"/>
    <cellStyle name="Currency 125 5 3 3 4 2" xfId="48024" xr:uid="{00000000-0005-0000-0000-0000EF2F0000}"/>
    <cellStyle name="Currency 125 5 3 3 5" xfId="31164" xr:uid="{00000000-0005-0000-0000-0000F02F0000}"/>
    <cellStyle name="Currency 125 5 3 4" xfId="10495" xr:uid="{00000000-0005-0000-0000-0000F12F0000}"/>
    <cellStyle name="Currency 125 5 3 4 2" xfId="33036" xr:uid="{00000000-0005-0000-0000-0000F22F0000}"/>
    <cellStyle name="Currency 125 5 3 5" xfId="16125" xr:uid="{00000000-0005-0000-0000-0000F32F0000}"/>
    <cellStyle name="Currency 125 5 3 5 2" xfId="38660" xr:uid="{00000000-0005-0000-0000-0000F42F0000}"/>
    <cellStyle name="Currency 125 5 3 6" xfId="21754" xr:uid="{00000000-0005-0000-0000-0000F52F0000}"/>
    <cellStyle name="Currency 125 5 3 6 2" xfId="44280" xr:uid="{00000000-0005-0000-0000-0000F62F0000}"/>
    <cellStyle name="Currency 125 5 3 7" xfId="27420" xr:uid="{00000000-0005-0000-0000-0000F72F0000}"/>
    <cellStyle name="Currency 125 5 3 8" xfId="50848" xr:uid="{00000000-0005-0000-0000-0000F82F0000}"/>
    <cellStyle name="Currency 125 5 4" xfId="5815" xr:uid="{00000000-0005-0000-0000-0000F92F0000}"/>
    <cellStyle name="Currency 125 5 4 2" xfId="11431" xr:uid="{00000000-0005-0000-0000-0000FA2F0000}"/>
    <cellStyle name="Currency 125 5 4 2 2" xfId="33972" xr:uid="{00000000-0005-0000-0000-0000FB2F0000}"/>
    <cellStyle name="Currency 125 5 4 3" xfId="17061" xr:uid="{00000000-0005-0000-0000-0000FC2F0000}"/>
    <cellStyle name="Currency 125 5 4 3 2" xfId="39596" xr:uid="{00000000-0005-0000-0000-0000FD2F0000}"/>
    <cellStyle name="Currency 125 5 4 4" xfId="22690" xr:uid="{00000000-0005-0000-0000-0000FE2F0000}"/>
    <cellStyle name="Currency 125 5 4 4 2" xfId="45216" xr:uid="{00000000-0005-0000-0000-0000FF2F0000}"/>
    <cellStyle name="Currency 125 5 4 5" xfId="28356" xr:uid="{00000000-0005-0000-0000-000000300000}"/>
    <cellStyle name="Currency 125 5 5" xfId="7687" xr:uid="{00000000-0005-0000-0000-000001300000}"/>
    <cellStyle name="Currency 125 5 5 2" xfId="13303" xr:uid="{00000000-0005-0000-0000-000002300000}"/>
    <cellStyle name="Currency 125 5 5 2 2" xfId="35844" xr:uid="{00000000-0005-0000-0000-000003300000}"/>
    <cellStyle name="Currency 125 5 5 3" xfId="18933" xr:uid="{00000000-0005-0000-0000-000004300000}"/>
    <cellStyle name="Currency 125 5 5 3 2" xfId="41468" xr:uid="{00000000-0005-0000-0000-000005300000}"/>
    <cellStyle name="Currency 125 5 5 4" xfId="24562" xr:uid="{00000000-0005-0000-0000-000006300000}"/>
    <cellStyle name="Currency 125 5 5 4 2" xfId="47088" xr:uid="{00000000-0005-0000-0000-000007300000}"/>
    <cellStyle name="Currency 125 5 5 5" xfId="30228" xr:uid="{00000000-0005-0000-0000-000008300000}"/>
    <cellStyle name="Currency 125 5 6" xfId="9559" xr:uid="{00000000-0005-0000-0000-000009300000}"/>
    <cellStyle name="Currency 125 5 6 2" xfId="32100" xr:uid="{00000000-0005-0000-0000-00000A300000}"/>
    <cellStyle name="Currency 125 5 7" xfId="15189" xr:uid="{00000000-0005-0000-0000-00000B300000}"/>
    <cellStyle name="Currency 125 5 7 2" xfId="37724" xr:uid="{00000000-0005-0000-0000-00000C300000}"/>
    <cellStyle name="Currency 125 5 8" xfId="20818" xr:uid="{00000000-0005-0000-0000-00000D300000}"/>
    <cellStyle name="Currency 125 5 8 2" xfId="43344" xr:uid="{00000000-0005-0000-0000-00000E300000}"/>
    <cellStyle name="Currency 125 5 9" xfId="26484" xr:uid="{00000000-0005-0000-0000-00000F300000}"/>
    <cellStyle name="Currency 125 6" xfId="4177" xr:uid="{00000000-0005-0000-0000-000010300000}"/>
    <cellStyle name="Currency 125 6 10" xfId="50146" xr:uid="{00000000-0005-0000-0000-000011300000}"/>
    <cellStyle name="Currency 125 6 2" xfId="5113" xr:uid="{00000000-0005-0000-0000-000012300000}"/>
    <cellStyle name="Currency 125 6 2 2" xfId="6985" xr:uid="{00000000-0005-0000-0000-000013300000}"/>
    <cellStyle name="Currency 125 6 2 2 2" xfId="12601" xr:uid="{00000000-0005-0000-0000-000014300000}"/>
    <cellStyle name="Currency 125 6 2 2 2 2" xfId="35142" xr:uid="{00000000-0005-0000-0000-000015300000}"/>
    <cellStyle name="Currency 125 6 2 2 3" xfId="18231" xr:uid="{00000000-0005-0000-0000-000016300000}"/>
    <cellStyle name="Currency 125 6 2 2 3 2" xfId="40766" xr:uid="{00000000-0005-0000-0000-000017300000}"/>
    <cellStyle name="Currency 125 6 2 2 4" xfId="23860" xr:uid="{00000000-0005-0000-0000-000018300000}"/>
    <cellStyle name="Currency 125 6 2 2 4 2" xfId="46386" xr:uid="{00000000-0005-0000-0000-000019300000}"/>
    <cellStyle name="Currency 125 6 2 2 5" xfId="29526" xr:uid="{00000000-0005-0000-0000-00001A300000}"/>
    <cellStyle name="Currency 125 6 2 3" xfId="8857" xr:uid="{00000000-0005-0000-0000-00001B300000}"/>
    <cellStyle name="Currency 125 6 2 3 2" xfId="14473" xr:uid="{00000000-0005-0000-0000-00001C300000}"/>
    <cellStyle name="Currency 125 6 2 3 2 2" xfId="37014" xr:uid="{00000000-0005-0000-0000-00001D300000}"/>
    <cellStyle name="Currency 125 6 2 3 3" xfId="20103" xr:uid="{00000000-0005-0000-0000-00001E300000}"/>
    <cellStyle name="Currency 125 6 2 3 3 2" xfId="42638" xr:uid="{00000000-0005-0000-0000-00001F300000}"/>
    <cellStyle name="Currency 125 6 2 3 4" xfId="25732" xr:uid="{00000000-0005-0000-0000-000020300000}"/>
    <cellStyle name="Currency 125 6 2 3 4 2" xfId="48258" xr:uid="{00000000-0005-0000-0000-000021300000}"/>
    <cellStyle name="Currency 125 6 2 3 5" xfId="31398" xr:uid="{00000000-0005-0000-0000-000022300000}"/>
    <cellStyle name="Currency 125 6 2 4" xfId="10729" xr:uid="{00000000-0005-0000-0000-000023300000}"/>
    <cellStyle name="Currency 125 6 2 4 2" xfId="33270" xr:uid="{00000000-0005-0000-0000-000024300000}"/>
    <cellStyle name="Currency 125 6 2 5" xfId="16359" xr:uid="{00000000-0005-0000-0000-000025300000}"/>
    <cellStyle name="Currency 125 6 2 5 2" xfId="38894" xr:uid="{00000000-0005-0000-0000-000026300000}"/>
    <cellStyle name="Currency 125 6 2 6" xfId="21988" xr:uid="{00000000-0005-0000-0000-000027300000}"/>
    <cellStyle name="Currency 125 6 2 6 2" xfId="44514" xr:uid="{00000000-0005-0000-0000-000028300000}"/>
    <cellStyle name="Currency 125 6 2 7" xfId="27654" xr:uid="{00000000-0005-0000-0000-000029300000}"/>
    <cellStyle name="Currency 125 6 2 8" xfId="51082" xr:uid="{00000000-0005-0000-0000-00002A300000}"/>
    <cellStyle name="Currency 125 6 3" xfId="6049" xr:uid="{00000000-0005-0000-0000-00002B300000}"/>
    <cellStyle name="Currency 125 6 3 2" xfId="11665" xr:uid="{00000000-0005-0000-0000-00002C300000}"/>
    <cellStyle name="Currency 125 6 3 2 2" xfId="34206" xr:uid="{00000000-0005-0000-0000-00002D300000}"/>
    <cellStyle name="Currency 125 6 3 3" xfId="17295" xr:uid="{00000000-0005-0000-0000-00002E300000}"/>
    <cellStyle name="Currency 125 6 3 3 2" xfId="39830" xr:uid="{00000000-0005-0000-0000-00002F300000}"/>
    <cellStyle name="Currency 125 6 3 4" xfId="22924" xr:uid="{00000000-0005-0000-0000-000030300000}"/>
    <cellStyle name="Currency 125 6 3 4 2" xfId="45450" xr:uid="{00000000-0005-0000-0000-000031300000}"/>
    <cellStyle name="Currency 125 6 3 5" xfId="28590" xr:uid="{00000000-0005-0000-0000-000032300000}"/>
    <cellStyle name="Currency 125 6 4" xfId="7921" xr:uid="{00000000-0005-0000-0000-000033300000}"/>
    <cellStyle name="Currency 125 6 4 2" xfId="13537" xr:uid="{00000000-0005-0000-0000-000034300000}"/>
    <cellStyle name="Currency 125 6 4 2 2" xfId="36078" xr:uid="{00000000-0005-0000-0000-000035300000}"/>
    <cellStyle name="Currency 125 6 4 3" xfId="19167" xr:uid="{00000000-0005-0000-0000-000036300000}"/>
    <cellStyle name="Currency 125 6 4 3 2" xfId="41702" xr:uid="{00000000-0005-0000-0000-000037300000}"/>
    <cellStyle name="Currency 125 6 4 4" xfId="24796" xr:uid="{00000000-0005-0000-0000-000038300000}"/>
    <cellStyle name="Currency 125 6 4 4 2" xfId="47322" xr:uid="{00000000-0005-0000-0000-000039300000}"/>
    <cellStyle name="Currency 125 6 4 5" xfId="30462" xr:uid="{00000000-0005-0000-0000-00003A300000}"/>
    <cellStyle name="Currency 125 6 5" xfId="9793" xr:uid="{00000000-0005-0000-0000-00003B300000}"/>
    <cellStyle name="Currency 125 6 5 2" xfId="32334" xr:uid="{00000000-0005-0000-0000-00003C300000}"/>
    <cellStyle name="Currency 125 6 6" xfId="15423" xr:uid="{00000000-0005-0000-0000-00003D300000}"/>
    <cellStyle name="Currency 125 6 6 2" xfId="37958" xr:uid="{00000000-0005-0000-0000-00003E300000}"/>
    <cellStyle name="Currency 125 6 7" xfId="21052" xr:uid="{00000000-0005-0000-0000-00003F300000}"/>
    <cellStyle name="Currency 125 6 7 2" xfId="43578" xr:uid="{00000000-0005-0000-0000-000040300000}"/>
    <cellStyle name="Currency 125 6 8" xfId="26718" xr:uid="{00000000-0005-0000-0000-000041300000}"/>
    <cellStyle name="Currency 125 6 9" xfId="49209" xr:uid="{00000000-0005-0000-0000-000042300000}"/>
    <cellStyle name="Currency 125 7" xfId="4645" xr:uid="{00000000-0005-0000-0000-000043300000}"/>
    <cellStyle name="Currency 125 7 2" xfId="6517" xr:uid="{00000000-0005-0000-0000-000044300000}"/>
    <cellStyle name="Currency 125 7 2 2" xfId="12133" xr:uid="{00000000-0005-0000-0000-000045300000}"/>
    <cellStyle name="Currency 125 7 2 2 2" xfId="34674" xr:uid="{00000000-0005-0000-0000-000046300000}"/>
    <cellStyle name="Currency 125 7 2 3" xfId="17763" xr:uid="{00000000-0005-0000-0000-000047300000}"/>
    <cellStyle name="Currency 125 7 2 3 2" xfId="40298" xr:uid="{00000000-0005-0000-0000-000048300000}"/>
    <cellStyle name="Currency 125 7 2 4" xfId="23392" xr:uid="{00000000-0005-0000-0000-000049300000}"/>
    <cellStyle name="Currency 125 7 2 4 2" xfId="45918" xr:uid="{00000000-0005-0000-0000-00004A300000}"/>
    <cellStyle name="Currency 125 7 2 5" xfId="29058" xr:uid="{00000000-0005-0000-0000-00004B300000}"/>
    <cellStyle name="Currency 125 7 3" xfId="8389" xr:uid="{00000000-0005-0000-0000-00004C300000}"/>
    <cellStyle name="Currency 125 7 3 2" xfId="14005" xr:uid="{00000000-0005-0000-0000-00004D300000}"/>
    <cellStyle name="Currency 125 7 3 2 2" xfId="36546" xr:uid="{00000000-0005-0000-0000-00004E300000}"/>
    <cellStyle name="Currency 125 7 3 3" xfId="19635" xr:uid="{00000000-0005-0000-0000-00004F300000}"/>
    <cellStyle name="Currency 125 7 3 3 2" xfId="42170" xr:uid="{00000000-0005-0000-0000-000050300000}"/>
    <cellStyle name="Currency 125 7 3 4" xfId="25264" xr:uid="{00000000-0005-0000-0000-000051300000}"/>
    <cellStyle name="Currency 125 7 3 4 2" xfId="47790" xr:uid="{00000000-0005-0000-0000-000052300000}"/>
    <cellStyle name="Currency 125 7 3 5" xfId="30930" xr:uid="{00000000-0005-0000-0000-000053300000}"/>
    <cellStyle name="Currency 125 7 4" xfId="10261" xr:uid="{00000000-0005-0000-0000-000054300000}"/>
    <cellStyle name="Currency 125 7 4 2" xfId="32802" xr:uid="{00000000-0005-0000-0000-000055300000}"/>
    <cellStyle name="Currency 125 7 5" xfId="15891" xr:uid="{00000000-0005-0000-0000-000056300000}"/>
    <cellStyle name="Currency 125 7 5 2" xfId="38426" xr:uid="{00000000-0005-0000-0000-000057300000}"/>
    <cellStyle name="Currency 125 7 6" xfId="21520" xr:uid="{00000000-0005-0000-0000-000058300000}"/>
    <cellStyle name="Currency 125 7 6 2" xfId="44046" xr:uid="{00000000-0005-0000-0000-000059300000}"/>
    <cellStyle name="Currency 125 7 7" xfId="27186" xr:uid="{00000000-0005-0000-0000-00005A300000}"/>
    <cellStyle name="Currency 125 7 8" xfId="50614" xr:uid="{00000000-0005-0000-0000-00005B300000}"/>
    <cellStyle name="Currency 125 8" xfId="5581" xr:uid="{00000000-0005-0000-0000-00005C300000}"/>
    <cellStyle name="Currency 125 8 2" xfId="11197" xr:uid="{00000000-0005-0000-0000-00005D300000}"/>
    <cellStyle name="Currency 125 8 2 2" xfId="33738" xr:uid="{00000000-0005-0000-0000-00005E300000}"/>
    <cellStyle name="Currency 125 8 3" xfId="16827" xr:uid="{00000000-0005-0000-0000-00005F300000}"/>
    <cellStyle name="Currency 125 8 3 2" xfId="39362" xr:uid="{00000000-0005-0000-0000-000060300000}"/>
    <cellStyle name="Currency 125 8 4" xfId="22456" xr:uid="{00000000-0005-0000-0000-000061300000}"/>
    <cellStyle name="Currency 125 8 4 2" xfId="44982" xr:uid="{00000000-0005-0000-0000-000062300000}"/>
    <cellStyle name="Currency 125 8 5" xfId="28122" xr:uid="{00000000-0005-0000-0000-000063300000}"/>
    <cellStyle name="Currency 125 9" xfId="7453" xr:uid="{00000000-0005-0000-0000-000064300000}"/>
    <cellStyle name="Currency 125 9 2" xfId="13069" xr:uid="{00000000-0005-0000-0000-000065300000}"/>
    <cellStyle name="Currency 125 9 2 2" xfId="35610" xr:uid="{00000000-0005-0000-0000-000066300000}"/>
    <cellStyle name="Currency 125 9 3" xfId="18699" xr:uid="{00000000-0005-0000-0000-000067300000}"/>
    <cellStyle name="Currency 125 9 3 2" xfId="41234" xr:uid="{00000000-0005-0000-0000-000068300000}"/>
    <cellStyle name="Currency 125 9 4" xfId="24328" xr:uid="{00000000-0005-0000-0000-000069300000}"/>
    <cellStyle name="Currency 125 9 4 2" xfId="46854" xr:uid="{00000000-0005-0000-0000-00006A300000}"/>
    <cellStyle name="Currency 125 9 5" xfId="29994" xr:uid="{00000000-0005-0000-0000-00006B300000}"/>
    <cellStyle name="Currency 126" xfId="3702" xr:uid="{00000000-0005-0000-0000-00006C300000}"/>
    <cellStyle name="Currency 126 10" xfId="9320" xr:uid="{00000000-0005-0000-0000-00006D300000}"/>
    <cellStyle name="Currency 126 10 2" xfId="31861" xr:uid="{00000000-0005-0000-0000-00006E300000}"/>
    <cellStyle name="Currency 126 11" xfId="14950" xr:uid="{00000000-0005-0000-0000-00006F300000}"/>
    <cellStyle name="Currency 126 11 2" xfId="37485" xr:uid="{00000000-0005-0000-0000-000070300000}"/>
    <cellStyle name="Currency 126 12" xfId="20579" xr:uid="{00000000-0005-0000-0000-000071300000}"/>
    <cellStyle name="Currency 126 12 2" xfId="43105" xr:uid="{00000000-0005-0000-0000-000072300000}"/>
    <cellStyle name="Currency 126 13" xfId="26245" xr:uid="{00000000-0005-0000-0000-000073300000}"/>
    <cellStyle name="Currency 126 14" xfId="48736" xr:uid="{00000000-0005-0000-0000-000074300000}"/>
    <cellStyle name="Currency 126 15" xfId="49673" xr:uid="{00000000-0005-0000-0000-000075300000}"/>
    <cellStyle name="Currency 126 2" xfId="3741" xr:uid="{00000000-0005-0000-0000-000076300000}"/>
    <cellStyle name="Currency 126 2 10" xfId="14989" xr:uid="{00000000-0005-0000-0000-000077300000}"/>
    <cellStyle name="Currency 126 2 10 2" xfId="37524" xr:uid="{00000000-0005-0000-0000-000078300000}"/>
    <cellStyle name="Currency 126 2 11" xfId="20618" xr:uid="{00000000-0005-0000-0000-000079300000}"/>
    <cellStyle name="Currency 126 2 11 2" xfId="43144" xr:uid="{00000000-0005-0000-0000-00007A300000}"/>
    <cellStyle name="Currency 126 2 12" xfId="26284" xr:uid="{00000000-0005-0000-0000-00007B300000}"/>
    <cellStyle name="Currency 126 2 13" xfId="48775" xr:uid="{00000000-0005-0000-0000-00007C300000}"/>
    <cellStyle name="Currency 126 2 14" xfId="49712" xr:uid="{00000000-0005-0000-0000-00007D300000}"/>
    <cellStyle name="Currency 126 2 2" xfId="3899" xr:uid="{00000000-0005-0000-0000-00007E300000}"/>
    <cellStyle name="Currency 126 2 2 10" xfId="26440" xr:uid="{00000000-0005-0000-0000-00007F300000}"/>
    <cellStyle name="Currency 126 2 2 11" xfId="48931" xr:uid="{00000000-0005-0000-0000-000080300000}"/>
    <cellStyle name="Currency 126 2 2 12" xfId="49868" xr:uid="{00000000-0005-0000-0000-000081300000}"/>
    <cellStyle name="Currency 126 2 2 2" xfId="4133" xr:uid="{00000000-0005-0000-0000-000082300000}"/>
    <cellStyle name="Currency 126 2 2 2 10" xfId="49165" xr:uid="{00000000-0005-0000-0000-000083300000}"/>
    <cellStyle name="Currency 126 2 2 2 11" xfId="50102" xr:uid="{00000000-0005-0000-0000-000084300000}"/>
    <cellStyle name="Currency 126 2 2 2 2" xfId="4601" xr:uid="{00000000-0005-0000-0000-000085300000}"/>
    <cellStyle name="Currency 126 2 2 2 2 10" xfId="50570" xr:uid="{00000000-0005-0000-0000-000086300000}"/>
    <cellStyle name="Currency 126 2 2 2 2 2" xfId="5537" xr:uid="{00000000-0005-0000-0000-000087300000}"/>
    <cellStyle name="Currency 126 2 2 2 2 2 2" xfId="7409" xr:uid="{00000000-0005-0000-0000-000088300000}"/>
    <cellStyle name="Currency 126 2 2 2 2 2 2 2" xfId="13025" xr:uid="{00000000-0005-0000-0000-000089300000}"/>
    <cellStyle name="Currency 126 2 2 2 2 2 2 2 2" xfId="35566" xr:uid="{00000000-0005-0000-0000-00008A300000}"/>
    <cellStyle name="Currency 126 2 2 2 2 2 2 3" xfId="18655" xr:uid="{00000000-0005-0000-0000-00008B300000}"/>
    <cellStyle name="Currency 126 2 2 2 2 2 2 3 2" xfId="41190" xr:uid="{00000000-0005-0000-0000-00008C300000}"/>
    <cellStyle name="Currency 126 2 2 2 2 2 2 4" xfId="24284" xr:uid="{00000000-0005-0000-0000-00008D300000}"/>
    <cellStyle name="Currency 126 2 2 2 2 2 2 4 2" xfId="46810" xr:uid="{00000000-0005-0000-0000-00008E300000}"/>
    <cellStyle name="Currency 126 2 2 2 2 2 2 5" xfId="29950" xr:uid="{00000000-0005-0000-0000-00008F300000}"/>
    <cellStyle name="Currency 126 2 2 2 2 2 3" xfId="9281" xr:uid="{00000000-0005-0000-0000-000090300000}"/>
    <cellStyle name="Currency 126 2 2 2 2 2 3 2" xfId="14897" xr:uid="{00000000-0005-0000-0000-000091300000}"/>
    <cellStyle name="Currency 126 2 2 2 2 2 3 2 2" xfId="37438" xr:uid="{00000000-0005-0000-0000-000092300000}"/>
    <cellStyle name="Currency 126 2 2 2 2 2 3 3" xfId="20527" xr:uid="{00000000-0005-0000-0000-000093300000}"/>
    <cellStyle name="Currency 126 2 2 2 2 2 3 3 2" xfId="43062" xr:uid="{00000000-0005-0000-0000-000094300000}"/>
    <cellStyle name="Currency 126 2 2 2 2 2 3 4" xfId="26156" xr:uid="{00000000-0005-0000-0000-000095300000}"/>
    <cellStyle name="Currency 126 2 2 2 2 2 3 4 2" xfId="48682" xr:uid="{00000000-0005-0000-0000-000096300000}"/>
    <cellStyle name="Currency 126 2 2 2 2 2 3 5" xfId="31822" xr:uid="{00000000-0005-0000-0000-000097300000}"/>
    <cellStyle name="Currency 126 2 2 2 2 2 4" xfId="11153" xr:uid="{00000000-0005-0000-0000-000098300000}"/>
    <cellStyle name="Currency 126 2 2 2 2 2 4 2" xfId="33694" xr:uid="{00000000-0005-0000-0000-000099300000}"/>
    <cellStyle name="Currency 126 2 2 2 2 2 5" xfId="16783" xr:uid="{00000000-0005-0000-0000-00009A300000}"/>
    <cellStyle name="Currency 126 2 2 2 2 2 5 2" xfId="39318" xr:uid="{00000000-0005-0000-0000-00009B300000}"/>
    <cellStyle name="Currency 126 2 2 2 2 2 6" xfId="22412" xr:uid="{00000000-0005-0000-0000-00009C300000}"/>
    <cellStyle name="Currency 126 2 2 2 2 2 6 2" xfId="44938" xr:uid="{00000000-0005-0000-0000-00009D300000}"/>
    <cellStyle name="Currency 126 2 2 2 2 2 7" xfId="28078" xr:uid="{00000000-0005-0000-0000-00009E300000}"/>
    <cellStyle name="Currency 126 2 2 2 2 2 8" xfId="51506" xr:uid="{00000000-0005-0000-0000-00009F300000}"/>
    <cellStyle name="Currency 126 2 2 2 2 3" xfId="6473" xr:uid="{00000000-0005-0000-0000-0000A0300000}"/>
    <cellStyle name="Currency 126 2 2 2 2 3 2" xfId="12089" xr:uid="{00000000-0005-0000-0000-0000A1300000}"/>
    <cellStyle name="Currency 126 2 2 2 2 3 2 2" xfId="34630" xr:uid="{00000000-0005-0000-0000-0000A2300000}"/>
    <cellStyle name="Currency 126 2 2 2 2 3 3" xfId="17719" xr:uid="{00000000-0005-0000-0000-0000A3300000}"/>
    <cellStyle name="Currency 126 2 2 2 2 3 3 2" xfId="40254" xr:uid="{00000000-0005-0000-0000-0000A4300000}"/>
    <cellStyle name="Currency 126 2 2 2 2 3 4" xfId="23348" xr:uid="{00000000-0005-0000-0000-0000A5300000}"/>
    <cellStyle name="Currency 126 2 2 2 2 3 4 2" xfId="45874" xr:uid="{00000000-0005-0000-0000-0000A6300000}"/>
    <cellStyle name="Currency 126 2 2 2 2 3 5" xfId="29014" xr:uid="{00000000-0005-0000-0000-0000A7300000}"/>
    <cellStyle name="Currency 126 2 2 2 2 4" xfId="8345" xr:uid="{00000000-0005-0000-0000-0000A8300000}"/>
    <cellStyle name="Currency 126 2 2 2 2 4 2" xfId="13961" xr:uid="{00000000-0005-0000-0000-0000A9300000}"/>
    <cellStyle name="Currency 126 2 2 2 2 4 2 2" xfId="36502" xr:uid="{00000000-0005-0000-0000-0000AA300000}"/>
    <cellStyle name="Currency 126 2 2 2 2 4 3" xfId="19591" xr:uid="{00000000-0005-0000-0000-0000AB300000}"/>
    <cellStyle name="Currency 126 2 2 2 2 4 3 2" xfId="42126" xr:uid="{00000000-0005-0000-0000-0000AC300000}"/>
    <cellStyle name="Currency 126 2 2 2 2 4 4" xfId="25220" xr:uid="{00000000-0005-0000-0000-0000AD300000}"/>
    <cellStyle name="Currency 126 2 2 2 2 4 4 2" xfId="47746" xr:uid="{00000000-0005-0000-0000-0000AE300000}"/>
    <cellStyle name="Currency 126 2 2 2 2 4 5" xfId="30886" xr:uid="{00000000-0005-0000-0000-0000AF300000}"/>
    <cellStyle name="Currency 126 2 2 2 2 5" xfId="10217" xr:uid="{00000000-0005-0000-0000-0000B0300000}"/>
    <cellStyle name="Currency 126 2 2 2 2 5 2" xfId="32758" xr:uid="{00000000-0005-0000-0000-0000B1300000}"/>
    <cellStyle name="Currency 126 2 2 2 2 6" xfId="15847" xr:uid="{00000000-0005-0000-0000-0000B2300000}"/>
    <cellStyle name="Currency 126 2 2 2 2 6 2" xfId="38382" xr:uid="{00000000-0005-0000-0000-0000B3300000}"/>
    <cellStyle name="Currency 126 2 2 2 2 7" xfId="21476" xr:uid="{00000000-0005-0000-0000-0000B4300000}"/>
    <cellStyle name="Currency 126 2 2 2 2 7 2" xfId="44002" xr:uid="{00000000-0005-0000-0000-0000B5300000}"/>
    <cellStyle name="Currency 126 2 2 2 2 8" xfId="27142" xr:uid="{00000000-0005-0000-0000-0000B6300000}"/>
    <cellStyle name="Currency 126 2 2 2 2 9" xfId="49633" xr:uid="{00000000-0005-0000-0000-0000B7300000}"/>
    <cellStyle name="Currency 126 2 2 2 3" xfId="5069" xr:uid="{00000000-0005-0000-0000-0000B8300000}"/>
    <cellStyle name="Currency 126 2 2 2 3 2" xfId="6941" xr:uid="{00000000-0005-0000-0000-0000B9300000}"/>
    <cellStyle name="Currency 126 2 2 2 3 2 2" xfId="12557" xr:uid="{00000000-0005-0000-0000-0000BA300000}"/>
    <cellStyle name="Currency 126 2 2 2 3 2 2 2" xfId="35098" xr:uid="{00000000-0005-0000-0000-0000BB300000}"/>
    <cellStyle name="Currency 126 2 2 2 3 2 3" xfId="18187" xr:uid="{00000000-0005-0000-0000-0000BC300000}"/>
    <cellStyle name="Currency 126 2 2 2 3 2 3 2" xfId="40722" xr:uid="{00000000-0005-0000-0000-0000BD300000}"/>
    <cellStyle name="Currency 126 2 2 2 3 2 4" xfId="23816" xr:uid="{00000000-0005-0000-0000-0000BE300000}"/>
    <cellStyle name="Currency 126 2 2 2 3 2 4 2" xfId="46342" xr:uid="{00000000-0005-0000-0000-0000BF300000}"/>
    <cellStyle name="Currency 126 2 2 2 3 2 5" xfId="29482" xr:uid="{00000000-0005-0000-0000-0000C0300000}"/>
    <cellStyle name="Currency 126 2 2 2 3 3" xfId="8813" xr:uid="{00000000-0005-0000-0000-0000C1300000}"/>
    <cellStyle name="Currency 126 2 2 2 3 3 2" xfId="14429" xr:uid="{00000000-0005-0000-0000-0000C2300000}"/>
    <cellStyle name="Currency 126 2 2 2 3 3 2 2" xfId="36970" xr:uid="{00000000-0005-0000-0000-0000C3300000}"/>
    <cellStyle name="Currency 126 2 2 2 3 3 3" xfId="20059" xr:uid="{00000000-0005-0000-0000-0000C4300000}"/>
    <cellStyle name="Currency 126 2 2 2 3 3 3 2" xfId="42594" xr:uid="{00000000-0005-0000-0000-0000C5300000}"/>
    <cellStyle name="Currency 126 2 2 2 3 3 4" xfId="25688" xr:uid="{00000000-0005-0000-0000-0000C6300000}"/>
    <cellStyle name="Currency 126 2 2 2 3 3 4 2" xfId="48214" xr:uid="{00000000-0005-0000-0000-0000C7300000}"/>
    <cellStyle name="Currency 126 2 2 2 3 3 5" xfId="31354" xr:uid="{00000000-0005-0000-0000-0000C8300000}"/>
    <cellStyle name="Currency 126 2 2 2 3 4" xfId="10685" xr:uid="{00000000-0005-0000-0000-0000C9300000}"/>
    <cellStyle name="Currency 126 2 2 2 3 4 2" xfId="33226" xr:uid="{00000000-0005-0000-0000-0000CA300000}"/>
    <cellStyle name="Currency 126 2 2 2 3 5" xfId="16315" xr:uid="{00000000-0005-0000-0000-0000CB300000}"/>
    <cellStyle name="Currency 126 2 2 2 3 5 2" xfId="38850" xr:uid="{00000000-0005-0000-0000-0000CC300000}"/>
    <cellStyle name="Currency 126 2 2 2 3 6" xfId="21944" xr:uid="{00000000-0005-0000-0000-0000CD300000}"/>
    <cellStyle name="Currency 126 2 2 2 3 6 2" xfId="44470" xr:uid="{00000000-0005-0000-0000-0000CE300000}"/>
    <cellStyle name="Currency 126 2 2 2 3 7" xfId="27610" xr:uid="{00000000-0005-0000-0000-0000CF300000}"/>
    <cellStyle name="Currency 126 2 2 2 3 8" xfId="51038" xr:uid="{00000000-0005-0000-0000-0000D0300000}"/>
    <cellStyle name="Currency 126 2 2 2 4" xfId="6005" xr:uid="{00000000-0005-0000-0000-0000D1300000}"/>
    <cellStyle name="Currency 126 2 2 2 4 2" xfId="11621" xr:uid="{00000000-0005-0000-0000-0000D2300000}"/>
    <cellStyle name="Currency 126 2 2 2 4 2 2" xfId="34162" xr:uid="{00000000-0005-0000-0000-0000D3300000}"/>
    <cellStyle name="Currency 126 2 2 2 4 3" xfId="17251" xr:uid="{00000000-0005-0000-0000-0000D4300000}"/>
    <cellStyle name="Currency 126 2 2 2 4 3 2" xfId="39786" xr:uid="{00000000-0005-0000-0000-0000D5300000}"/>
    <cellStyle name="Currency 126 2 2 2 4 4" xfId="22880" xr:uid="{00000000-0005-0000-0000-0000D6300000}"/>
    <cellStyle name="Currency 126 2 2 2 4 4 2" xfId="45406" xr:uid="{00000000-0005-0000-0000-0000D7300000}"/>
    <cellStyle name="Currency 126 2 2 2 4 5" xfId="28546" xr:uid="{00000000-0005-0000-0000-0000D8300000}"/>
    <cellStyle name="Currency 126 2 2 2 5" xfId="7877" xr:uid="{00000000-0005-0000-0000-0000D9300000}"/>
    <cellStyle name="Currency 126 2 2 2 5 2" xfId="13493" xr:uid="{00000000-0005-0000-0000-0000DA300000}"/>
    <cellStyle name="Currency 126 2 2 2 5 2 2" xfId="36034" xr:uid="{00000000-0005-0000-0000-0000DB300000}"/>
    <cellStyle name="Currency 126 2 2 2 5 3" xfId="19123" xr:uid="{00000000-0005-0000-0000-0000DC300000}"/>
    <cellStyle name="Currency 126 2 2 2 5 3 2" xfId="41658" xr:uid="{00000000-0005-0000-0000-0000DD300000}"/>
    <cellStyle name="Currency 126 2 2 2 5 4" xfId="24752" xr:uid="{00000000-0005-0000-0000-0000DE300000}"/>
    <cellStyle name="Currency 126 2 2 2 5 4 2" xfId="47278" xr:uid="{00000000-0005-0000-0000-0000DF300000}"/>
    <cellStyle name="Currency 126 2 2 2 5 5" xfId="30418" xr:uid="{00000000-0005-0000-0000-0000E0300000}"/>
    <cellStyle name="Currency 126 2 2 2 6" xfId="9749" xr:uid="{00000000-0005-0000-0000-0000E1300000}"/>
    <cellStyle name="Currency 126 2 2 2 6 2" xfId="32290" xr:uid="{00000000-0005-0000-0000-0000E2300000}"/>
    <cellStyle name="Currency 126 2 2 2 7" xfId="15379" xr:uid="{00000000-0005-0000-0000-0000E3300000}"/>
    <cellStyle name="Currency 126 2 2 2 7 2" xfId="37914" xr:uid="{00000000-0005-0000-0000-0000E4300000}"/>
    <cellStyle name="Currency 126 2 2 2 8" xfId="21008" xr:uid="{00000000-0005-0000-0000-0000E5300000}"/>
    <cellStyle name="Currency 126 2 2 2 8 2" xfId="43534" xr:uid="{00000000-0005-0000-0000-0000E6300000}"/>
    <cellStyle name="Currency 126 2 2 2 9" xfId="26674" xr:uid="{00000000-0005-0000-0000-0000E7300000}"/>
    <cellStyle name="Currency 126 2 2 3" xfId="4367" xr:uid="{00000000-0005-0000-0000-0000E8300000}"/>
    <cellStyle name="Currency 126 2 2 3 10" xfId="50336" xr:uid="{00000000-0005-0000-0000-0000E9300000}"/>
    <cellStyle name="Currency 126 2 2 3 2" xfId="5303" xr:uid="{00000000-0005-0000-0000-0000EA300000}"/>
    <cellStyle name="Currency 126 2 2 3 2 2" xfId="7175" xr:uid="{00000000-0005-0000-0000-0000EB300000}"/>
    <cellStyle name="Currency 126 2 2 3 2 2 2" xfId="12791" xr:uid="{00000000-0005-0000-0000-0000EC300000}"/>
    <cellStyle name="Currency 126 2 2 3 2 2 2 2" xfId="35332" xr:uid="{00000000-0005-0000-0000-0000ED300000}"/>
    <cellStyle name="Currency 126 2 2 3 2 2 3" xfId="18421" xr:uid="{00000000-0005-0000-0000-0000EE300000}"/>
    <cellStyle name="Currency 126 2 2 3 2 2 3 2" xfId="40956" xr:uid="{00000000-0005-0000-0000-0000EF300000}"/>
    <cellStyle name="Currency 126 2 2 3 2 2 4" xfId="24050" xr:uid="{00000000-0005-0000-0000-0000F0300000}"/>
    <cellStyle name="Currency 126 2 2 3 2 2 4 2" xfId="46576" xr:uid="{00000000-0005-0000-0000-0000F1300000}"/>
    <cellStyle name="Currency 126 2 2 3 2 2 5" xfId="29716" xr:uid="{00000000-0005-0000-0000-0000F2300000}"/>
    <cellStyle name="Currency 126 2 2 3 2 3" xfId="9047" xr:uid="{00000000-0005-0000-0000-0000F3300000}"/>
    <cellStyle name="Currency 126 2 2 3 2 3 2" xfId="14663" xr:uid="{00000000-0005-0000-0000-0000F4300000}"/>
    <cellStyle name="Currency 126 2 2 3 2 3 2 2" xfId="37204" xr:uid="{00000000-0005-0000-0000-0000F5300000}"/>
    <cellStyle name="Currency 126 2 2 3 2 3 3" xfId="20293" xr:uid="{00000000-0005-0000-0000-0000F6300000}"/>
    <cellStyle name="Currency 126 2 2 3 2 3 3 2" xfId="42828" xr:uid="{00000000-0005-0000-0000-0000F7300000}"/>
    <cellStyle name="Currency 126 2 2 3 2 3 4" xfId="25922" xr:uid="{00000000-0005-0000-0000-0000F8300000}"/>
    <cellStyle name="Currency 126 2 2 3 2 3 4 2" xfId="48448" xr:uid="{00000000-0005-0000-0000-0000F9300000}"/>
    <cellStyle name="Currency 126 2 2 3 2 3 5" xfId="31588" xr:uid="{00000000-0005-0000-0000-0000FA300000}"/>
    <cellStyle name="Currency 126 2 2 3 2 4" xfId="10919" xr:uid="{00000000-0005-0000-0000-0000FB300000}"/>
    <cellStyle name="Currency 126 2 2 3 2 4 2" xfId="33460" xr:uid="{00000000-0005-0000-0000-0000FC300000}"/>
    <cellStyle name="Currency 126 2 2 3 2 5" xfId="16549" xr:uid="{00000000-0005-0000-0000-0000FD300000}"/>
    <cellStyle name="Currency 126 2 2 3 2 5 2" xfId="39084" xr:uid="{00000000-0005-0000-0000-0000FE300000}"/>
    <cellStyle name="Currency 126 2 2 3 2 6" xfId="22178" xr:uid="{00000000-0005-0000-0000-0000FF300000}"/>
    <cellStyle name="Currency 126 2 2 3 2 6 2" xfId="44704" xr:uid="{00000000-0005-0000-0000-000000310000}"/>
    <cellStyle name="Currency 126 2 2 3 2 7" xfId="27844" xr:uid="{00000000-0005-0000-0000-000001310000}"/>
    <cellStyle name="Currency 126 2 2 3 2 8" xfId="51272" xr:uid="{00000000-0005-0000-0000-000002310000}"/>
    <cellStyle name="Currency 126 2 2 3 3" xfId="6239" xr:uid="{00000000-0005-0000-0000-000003310000}"/>
    <cellStyle name="Currency 126 2 2 3 3 2" xfId="11855" xr:uid="{00000000-0005-0000-0000-000004310000}"/>
    <cellStyle name="Currency 126 2 2 3 3 2 2" xfId="34396" xr:uid="{00000000-0005-0000-0000-000005310000}"/>
    <cellStyle name="Currency 126 2 2 3 3 3" xfId="17485" xr:uid="{00000000-0005-0000-0000-000006310000}"/>
    <cellStyle name="Currency 126 2 2 3 3 3 2" xfId="40020" xr:uid="{00000000-0005-0000-0000-000007310000}"/>
    <cellStyle name="Currency 126 2 2 3 3 4" xfId="23114" xr:uid="{00000000-0005-0000-0000-000008310000}"/>
    <cellStyle name="Currency 126 2 2 3 3 4 2" xfId="45640" xr:uid="{00000000-0005-0000-0000-000009310000}"/>
    <cellStyle name="Currency 126 2 2 3 3 5" xfId="28780" xr:uid="{00000000-0005-0000-0000-00000A310000}"/>
    <cellStyle name="Currency 126 2 2 3 4" xfId="8111" xr:uid="{00000000-0005-0000-0000-00000B310000}"/>
    <cellStyle name="Currency 126 2 2 3 4 2" xfId="13727" xr:uid="{00000000-0005-0000-0000-00000C310000}"/>
    <cellStyle name="Currency 126 2 2 3 4 2 2" xfId="36268" xr:uid="{00000000-0005-0000-0000-00000D310000}"/>
    <cellStyle name="Currency 126 2 2 3 4 3" xfId="19357" xr:uid="{00000000-0005-0000-0000-00000E310000}"/>
    <cellStyle name="Currency 126 2 2 3 4 3 2" xfId="41892" xr:uid="{00000000-0005-0000-0000-00000F310000}"/>
    <cellStyle name="Currency 126 2 2 3 4 4" xfId="24986" xr:uid="{00000000-0005-0000-0000-000010310000}"/>
    <cellStyle name="Currency 126 2 2 3 4 4 2" xfId="47512" xr:uid="{00000000-0005-0000-0000-000011310000}"/>
    <cellStyle name="Currency 126 2 2 3 4 5" xfId="30652" xr:uid="{00000000-0005-0000-0000-000012310000}"/>
    <cellStyle name="Currency 126 2 2 3 5" xfId="9983" xr:uid="{00000000-0005-0000-0000-000013310000}"/>
    <cellStyle name="Currency 126 2 2 3 5 2" xfId="32524" xr:uid="{00000000-0005-0000-0000-000014310000}"/>
    <cellStyle name="Currency 126 2 2 3 6" xfId="15613" xr:uid="{00000000-0005-0000-0000-000015310000}"/>
    <cellStyle name="Currency 126 2 2 3 6 2" xfId="38148" xr:uid="{00000000-0005-0000-0000-000016310000}"/>
    <cellStyle name="Currency 126 2 2 3 7" xfId="21242" xr:uid="{00000000-0005-0000-0000-000017310000}"/>
    <cellStyle name="Currency 126 2 2 3 7 2" xfId="43768" xr:uid="{00000000-0005-0000-0000-000018310000}"/>
    <cellStyle name="Currency 126 2 2 3 8" xfId="26908" xr:uid="{00000000-0005-0000-0000-000019310000}"/>
    <cellStyle name="Currency 126 2 2 3 9" xfId="49399" xr:uid="{00000000-0005-0000-0000-00001A310000}"/>
    <cellStyle name="Currency 126 2 2 4" xfId="4835" xr:uid="{00000000-0005-0000-0000-00001B310000}"/>
    <cellStyle name="Currency 126 2 2 4 2" xfId="6707" xr:uid="{00000000-0005-0000-0000-00001C310000}"/>
    <cellStyle name="Currency 126 2 2 4 2 2" xfId="12323" xr:uid="{00000000-0005-0000-0000-00001D310000}"/>
    <cellStyle name="Currency 126 2 2 4 2 2 2" xfId="34864" xr:uid="{00000000-0005-0000-0000-00001E310000}"/>
    <cellStyle name="Currency 126 2 2 4 2 3" xfId="17953" xr:uid="{00000000-0005-0000-0000-00001F310000}"/>
    <cellStyle name="Currency 126 2 2 4 2 3 2" xfId="40488" xr:uid="{00000000-0005-0000-0000-000020310000}"/>
    <cellStyle name="Currency 126 2 2 4 2 4" xfId="23582" xr:uid="{00000000-0005-0000-0000-000021310000}"/>
    <cellStyle name="Currency 126 2 2 4 2 4 2" xfId="46108" xr:uid="{00000000-0005-0000-0000-000022310000}"/>
    <cellStyle name="Currency 126 2 2 4 2 5" xfId="29248" xr:uid="{00000000-0005-0000-0000-000023310000}"/>
    <cellStyle name="Currency 126 2 2 4 3" xfId="8579" xr:uid="{00000000-0005-0000-0000-000024310000}"/>
    <cellStyle name="Currency 126 2 2 4 3 2" xfId="14195" xr:uid="{00000000-0005-0000-0000-000025310000}"/>
    <cellStyle name="Currency 126 2 2 4 3 2 2" xfId="36736" xr:uid="{00000000-0005-0000-0000-000026310000}"/>
    <cellStyle name="Currency 126 2 2 4 3 3" xfId="19825" xr:uid="{00000000-0005-0000-0000-000027310000}"/>
    <cellStyle name="Currency 126 2 2 4 3 3 2" xfId="42360" xr:uid="{00000000-0005-0000-0000-000028310000}"/>
    <cellStyle name="Currency 126 2 2 4 3 4" xfId="25454" xr:uid="{00000000-0005-0000-0000-000029310000}"/>
    <cellStyle name="Currency 126 2 2 4 3 4 2" xfId="47980" xr:uid="{00000000-0005-0000-0000-00002A310000}"/>
    <cellStyle name="Currency 126 2 2 4 3 5" xfId="31120" xr:uid="{00000000-0005-0000-0000-00002B310000}"/>
    <cellStyle name="Currency 126 2 2 4 4" xfId="10451" xr:uid="{00000000-0005-0000-0000-00002C310000}"/>
    <cellStyle name="Currency 126 2 2 4 4 2" xfId="32992" xr:uid="{00000000-0005-0000-0000-00002D310000}"/>
    <cellStyle name="Currency 126 2 2 4 5" xfId="16081" xr:uid="{00000000-0005-0000-0000-00002E310000}"/>
    <cellStyle name="Currency 126 2 2 4 5 2" xfId="38616" xr:uid="{00000000-0005-0000-0000-00002F310000}"/>
    <cellStyle name="Currency 126 2 2 4 6" xfId="21710" xr:uid="{00000000-0005-0000-0000-000030310000}"/>
    <cellStyle name="Currency 126 2 2 4 6 2" xfId="44236" xr:uid="{00000000-0005-0000-0000-000031310000}"/>
    <cellStyle name="Currency 126 2 2 4 7" xfId="27376" xr:uid="{00000000-0005-0000-0000-000032310000}"/>
    <cellStyle name="Currency 126 2 2 4 8" xfId="50804" xr:uid="{00000000-0005-0000-0000-000033310000}"/>
    <cellStyle name="Currency 126 2 2 5" xfId="5771" xr:uid="{00000000-0005-0000-0000-000034310000}"/>
    <cellStyle name="Currency 126 2 2 5 2" xfId="11387" xr:uid="{00000000-0005-0000-0000-000035310000}"/>
    <cellStyle name="Currency 126 2 2 5 2 2" xfId="33928" xr:uid="{00000000-0005-0000-0000-000036310000}"/>
    <cellStyle name="Currency 126 2 2 5 3" xfId="17017" xr:uid="{00000000-0005-0000-0000-000037310000}"/>
    <cellStyle name="Currency 126 2 2 5 3 2" xfId="39552" xr:uid="{00000000-0005-0000-0000-000038310000}"/>
    <cellStyle name="Currency 126 2 2 5 4" xfId="22646" xr:uid="{00000000-0005-0000-0000-000039310000}"/>
    <cellStyle name="Currency 126 2 2 5 4 2" xfId="45172" xr:uid="{00000000-0005-0000-0000-00003A310000}"/>
    <cellStyle name="Currency 126 2 2 5 5" xfId="28312" xr:uid="{00000000-0005-0000-0000-00003B310000}"/>
    <cellStyle name="Currency 126 2 2 6" xfId="7643" xr:uid="{00000000-0005-0000-0000-00003C310000}"/>
    <cellStyle name="Currency 126 2 2 6 2" xfId="13259" xr:uid="{00000000-0005-0000-0000-00003D310000}"/>
    <cellStyle name="Currency 126 2 2 6 2 2" xfId="35800" xr:uid="{00000000-0005-0000-0000-00003E310000}"/>
    <cellStyle name="Currency 126 2 2 6 3" xfId="18889" xr:uid="{00000000-0005-0000-0000-00003F310000}"/>
    <cellStyle name="Currency 126 2 2 6 3 2" xfId="41424" xr:uid="{00000000-0005-0000-0000-000040310000}"/>
    <cellStyle name="Currency 126 2 2 6 4" xfId="24518" xr:uid="{00000000-0005-0000-0000-000041310000}"/>
    <cellStyle name="Currency 126 2 2 6 4 2" xfId="47044" xr:uid="{00000000-0005-0000-0000-000042310000}"/>
    <cellStyle name="Currency 126 2 2 6 5" xfId="30184" xr:uid="{00000000-0005-0000-0000-000043310000}"/>
    <cellStyle name="Currency 126 2 2 7" xfId="9515" xr:uid="{00000000-0005-0000-0000-000044310000}"/>
    <cellStyle name="Currency 126 2 2 7 2" xfId="32056" xr:uid="{00000000-0005-0000-0000-000045310000}"/>
    <cellStyle name="Currency 126 2 2 8" xfId="15145" xr:uid="{00000000-0005-0000-0000-000046310000}"/>
    <cellStyle name="Currency 126 2 2 8 2" xfId="37680" xr:uid="{00000000-0005-0000-0000-000047310000}"/>
    <cellStyle name="Currency 126 2 2 9" xfId="20774" xr:uid="{00000000-0005-0000-0000-000048310000}"/>
    <cellStyle name="Currency 126 2 2 9 2" xfId="43300" xr:uid="{00000000-0005-0000-0000-000049310000}"/>
    <cellStyle name="Currency 126 2 3" xfId="3821" xr:uid="{00000000-0005-0000-0000-00004A310000}"/>
    <cellStyle name="Currency 126 2 3 10" xfId="26362" xr:uid="{00000000-0005-0000-0000-00004B310000}"/>
    <cellStyle name="Currency 126 2 3 11" xfId="48853" xr:uid="{00000000-0005-0000-0000-00004C310000}"/>
    <cellStyle name="Currency 126 2 3 12" xfId="49790" xr:uid="{00000000-0005-0000-0000-00004D310000}"/>
    <cellStyle name="Currency 126 2 3 2" xfId="4055" xr:uid="{00000000-0005-0000-0000-00004E310000}"/>
    <cellStyle name="Currency 126 2 3 2 10" xfId="49087" xr:uid="{00000000-0005-0000-0000-00004F310000}"/>
    <cellStyle name="Currency 126 2 3 2 11" xfId="50024" xr:uid="{00000000-0005-0000-0000-000050310000}"/>
    <cellStyle name="Currency 126 2 3 2 2" xfId="4523" xr:uid="{00000000-0005-0000-0000-000051310000}"/>
    <cellStyle name="Currency 126 2 3 2 2 10" xfId="50492" xr:uid="{00000000-0005-0000-0000-000052310000}"/>
    <cellStyle name="Currency 126 2 3 2 2 2" xfId="5459" xr:uid="{00000000-0005-0000-0000-000053310000}"/>
    <cellStyle name="Currency 126 2 3 2 2 2 2" xfId="7331" xr:uid="{00000000-0005-0000-0000-000054310000}"/>
    <cellStyle name="Currency 126 2 3 2 2 2 2 2" xfId="12947" xr:uid="{00000000-0005-0000-0000-000055310000}"/>
    <cellStyle name="Currency 126 2 3 2 2 2 2 2 2" xfId="35488" xr:uid="{00000000-0005-0000-0000-000056310000}"/>
    <cellStyle name="Currency 126 2 3 2 2 2 2 3" xfId="18577" xr:uid="{00000000-0005-0000-0000-000057310000}"/>
    <cellStyle name="Currency 126 2 3 2 2 2 2 3 2" xfId="41112" xr:uid="{00000000-0005-0000-0000-000058310000}"/>
    <cellStyle name="Currency 126 2 3 2 2 2 2 4" xfId="24206" xr:uid="{00000000-0005-0000-0000-000059310000}"/>
    <cellStyle name="Currency 126 2 3 2 2 2 2 4 2" xfId="46732" xr:uid="{00000000-0005-0000-0000-00005A310000}"/>
    <cellStyle name="Currency 126 2 3 2 2 2 2 5" xfId="29872" xr:uid="{00000000-0005-0000-0000-00005B310000}"/>
    <cellStyle name="Currency 126 2 3 2 2 2 3" xfId="9203" xr:uid="{00000000-0005-0000-0000-00005C310000}"/>
    <cellStyle name="Currency 126 2 3 2 2 2 3 2" xfId="14819" xr:uid="{00000000-0005-0000-0000-00005D310000}"/>
    <cellStyle name="Currency 126 2 3 2 2 2 3 2 2" xfId="37360" xr:uid="{00000000-0005-0000-0000-00005E310000}"/>
    <cellStyle name="Currency 126 2 3 2 2 2 3 3" xfId="20449" xr:uid="{00000000-0005-0000-0000-00005F310000}"/>
    <cellStyle name="Currency 126 2 3 2 2 2 3 3 2" xfId="42984" xr:uid="{00000000-0005-0000-0000-000060310000}"/>
    <cellStyle name="Currency 126 2 3 2 2 2 3 4" xfId="26078" xr:uid="{00000000-0005-0000-0000-000061310000}"/>
    <cellStyle name="Currency 126 2 3 2 2 2 3 4 2" xfId="48604" xr:uid="{00000000-0005-0000-0000-000062310000}"/>
    <cellStyle name="Currency 126 2 3 2 2 2 3 5" xfId="31744" xr:uid="{00000000-0005-0000-0000-000063310000}"/>
    <cellStyle name="Currency 126 2 3 2 2 2 4" xfId="11075" xr:uid="{00000000-0005-0000-0000-000064310000}"/>
    <cellStyle name="Currency 126 2 3 2 2 2 4 2" xfId="33616" xr:uid="{00000000-0005-0000-0000-000065310000}"/>
    <cellStyle name="Currency 126 2 3 2 2 2 5" xfId="16705" xr:uid="{00000000-0005-0000-0000-000066310000}"/>
    <cellStyle name="Currency 126 2 3 2 2 2 5 2" xfId="39240" xr:uid="{00000000-0005-0000-0000-000067310000}"/>
    <cellStyle name="Currency 126 2 3 2 2 2 6" xfId="22334" xr:uid="{00000000-0005-0000-0000-000068310000}"/>
    <cellStyle name="Currency 126 2 3 2 2 2 6 2" xfId="44860" xr:uid="{00000000-0005-0000-0000-000069310000}"/>
    <cellStyle name="Currency 126 2 3 2 2 2 7" xfId="28000" xr:uid="{00000000-0005-0000-0000-00006A310000}"/>
    <cellStyle name="Currency 126 2 3 2 2 2 8" xfId="51428" xr:uid="{00000000-0005-0000-0000-00006B310000}"/>
    <cellStyle name="Currency 126 2 3 2 2 3" xfId="6395" xr:uid="{00000000-0005-0000-0000-00006C310000}"/>
    <cellStyle name="Currency 126 2 3 2 2 3 2" xfId="12011" xr:uid="{00000000-0005-0000-0000-00006D310000}"/>
    <cellStyle name="Currency 126 2 3 2 2 3 2 2" xfId="34552" xr:uid="{00000000-0005-0000-0000-00006E310000}"/>
    <cellStyle name="Currency 126 2 3 2 2 3 3" xfId="17641" xr:uid="{00000000-0005-0000-0000-00006F310000}"/>
    <cellStyle name="Currency 126 2 3 2 2 3 3 2" xfId="40176" xr:uid="{00000000-0005-0000-0000-000070310000}"/>
    <cellStyle name="Currency 126 2 3 2 2 3 4" xfId="23270" xr:uid="{00000000-0005-0000-0000-000071310000}"/>
    <cellStyle name="Currency 126 2 3 2 2 3 4 2" xfId="45796" xr:uid="{00000000-0005-0000-0000-000072310000}"/>
    <cellStyle name="Currency 126 2 3 2 2 3 5" xfId="28936" xr:uid="{00000000-0005-0000-0000-000073310000}"/>
    <cellStyle name="Currency 126 2 3 2 2 4" xfId="8267" xr:uid="{00000000-0005-0000-0000-000074310000}"/>
    <cellStyle name="Currency 126 2 3 2 2 4 2" xfId="13883" xr:uid="{00000000-0005-0000-0000-000075310000}"/>
    <cellStyle name="Currency 126 2 3 2 2 4 2 2" xfId="36424" xr:uid="{00000000-0005-0000-0000-000076310000}"/>
    <cellStyle name="Currency 126 2 3 2 2 4 3" xfId="19513" xr:uid="{00000000-0005-0000-0000-000077310000}"/>
    <cellStyle name="Currency 126 2 3 2 2 4 3 2" xfId="42048" xr:uid="{00000000-0005-0000-0000-000078310000}"/>
    <cellStyle name="Currency 126 2 3 2 2 4 4" xfId="25142" xr:uid="{00000000-0005-0000-0000-000079310000}"/>
    <cellStyle name="Currency 126 2 3 2 2 4 4 2" xfId="47668" xr:uid="{00000000-0005-0000-0000-00007A310000}"/>
    <cellStyle name="Currency 126 2 3 2 2 4 5" xfId="30808" xr:uid="{00000000-0005-0000-0000-00007B310000}"/>
    <cellStyle name="Currency 126 2 3 2 2 5" xfId="10139" xr:uid="{00000000-0005-0000-0000-00007C310000}"/>
    <cellStyle name="Currency 126 2 3 2 2 5 2" xfId="32680" xr:uid="{00000000-0005-0000-0000-00007D310000}"/>
    <cellStyle name="Currency 126 2 3 2 2 6" xfId="15769" xr:uid="{00000000-0005-0000-0000-00007E310000}"/>
    <cellStyle name="Currency 126 2 3 2 2 6 2" xfId="38304" xr:uid="{00000000-0005-0000-0000-00007F310000}"/>
    <cellStyle name="Currency 126 2 3 2 2 7" xfId="21398" xr:uid="{00000000-0005-0000-0000-000080310000}"/>
    <cellStyle name="Currency 126 2 3 2 2 7 2" xfId="43924" xr:uid="{00000000-0005-0000-0000-000081310000}"/>
    <cellStyle name="Currency 126 2 3 2 2 8" xfId="27064" xr:uid="{00000000-0005-0000-0000-000082310000}"/>
    <cellStyle name="Currency 126 2 3 2 2 9" xfId="49555" xr:uid="{00000000-0005-0000-0000-000083310000}"/>
    <cellStyle name="Currency 126 2 3 2 3" xfId="4991" xr:uid="{00000000-0005-0000-0000-000084310000}"/>
    <cellStyle name="Currency 126 2 3 2 3 2" xfId="6863" xr:uid="{00000000-0005-0000-0000-000085310000}"/>
    <cellStyle name="Currency 126 2 3 2 3 2 2" xfId="12479" xr:uid="{00000000-0005-0000-0000-000086310000}"/>
    <cellStyle name="Currency 126 2 3 2 3 2 2 2" xfId="35020" xr:uid="{00000000-0005-0000-0000-000087310000}"/>
    <cellStyle name="Currency 126 2 3 2 3 2 3" xfId="18109" xr:uid="{00000000-0005-0000-0000-000088310000}"/>
    <cellStyle name="Currency 126 2 3 2 3 2 3 2" xfId="40644" xr:uid="{00000000-0005-0000-0000-000089310000}"/>
    <cellStyle name="Currency 126 2 3 2 3 2 4" xfId="23738" xr:uid="{00000000-0005-0000-0000-00008A310000}"/>
    <cellStyle name="Currency 126 2 3 2 3 2 4 2" xfId="46264" xr:uid="{00000000-0005-0000-0000-00008B310000}"/>
    <cellStyle name="Currency 126 2 3 2 3 2 5" xfId="29404" xr:uid="{00000000-0005-0000-0000-00008C310000}"/>
    <cellStyle name="Currency 126 2 3 2 3 3" xfId="8735" xr:uid="{00000000-0005-0000-0000-00008D310000}"/>
    <cellStyle name="Currency 126 2 3 2 3 3 2" xfId="14351" xr:uid="{00000000-0005-0000-0000-00008E310000}"/>
    <cellStyle name="Currency 126 2 3 2 3 3 2 2" xfId="36892" xr:uid="{00000000-0005-0000-0000-00008F310000}"/>
    <cellStyle name="Currency 126 2 3 2 3 3 3" xfId="19981" xr:uid="{00000000-0005-0000-0000-000090310000}"/>
    <cellStyle name="Currency 126 2 3 2 3 3 3 2" xfId="42516" xr:uid="{00000000-0005-0000-0000-000091310000}"/>
    <cellStyle name="Currency 126 2 3 2 3 3 4" xfId="25610" xr:uid="{00000000-0005-0000-0000-000092310000}"/>
    <cellStyle name="Currency 126 2 3 2 3 3 4 2" xfId="48136" xr:uid="{00000000-0005-0000-0000-000093310000}"/>
    <cellStyle name="Currency 126 2 3 2 3 3 5" xfId="31276" xr:uid="{00000000-0005-0000-0000-000094310000}"/>
    <cellStyle name="Currency 126 2 3 2 3 4" xfId="10607" xr:uid="{00000000-0005-0000-0000-000095310000}"/>
    <cellStyle name="Currency 126 2 3 2 3 4 2" xfId="33148" xr:uid="{00000000-0005-0000-0000-000096310000}"/>
    <cellStyle name="Currency 126 2 3 2 3 5" xfId="16237" xr:uid="{00000000-0005-0000-0000-000097310000}"/>
    <cellStyle name="Currency 126 2 3 2 3 5 2" xfId="38772" xr:uid="{00000000-0005-0000-0000-000098310000}"/>
    <cellStyle name="Currency 126 2 3 2 3 6" xfId="21866" xr:uid="{00000000-0005-0000-0000-000099310000}"/>
    <cellStyle name="Currency 126 2 3 2 3 6 2" xfId="44392" xr:uid="{00000000-0005-0000-0000-00009A310000}"/>
    <cellStyle name="Currency 126 2 3 2 3 7" xfId="27532" xr:uid="{00000000-0005-0000-0000-00009B310000}"/>
    <cellStyle name="Currency 126 2 3 2 3 8" xfId="50960" xr:uid="{00000000-0005-0000-0000-00009C310000}"/>
    <cellStyle name="Currency 126 2 3 2 4" xfId="5927" xr:uid="{00000000-0005-0000-0000-00009D310000}"/>
    <cellStyle name="Currency 126 2 3 2 4 2" xfId="11543" xr:uid="{00000000-0005-0000-0000-00009E310000}"/>
    <cellStyle name="Currency 126 2 3 2 4 2 2" xfId="34084" xr:uid="{00000000-0005-0000-0000-00009F310000}"/>
    <cellStyle name="Currency 126 2 3 2 4 3" xfId="17173" xr:uid="{00000000-0005-0000-0000-0000A0310000}"/>
    <cellStyle name="Currency 126 2 3 2 4 3 2" xfId="39708" xr:uid="{00000000-0005-0000-0000-0000A1310000}"/>
    <cellStyle name="Currency 126 2 3 2 4 4" xfId="22802" xr:uid="{00000000-0005-0000-0000-0000A2310000}"/>
    <cellStyle name="Currency 126 2 3 2 4 4 2" xfId="45328" xr:uid="{00000000-0005-0000-0000-0000A3310000}"/>
    <cellStyle name="Currency 126 2 3 2 4 5" xfId="28468" xr:uid="{00000000-0005-0000-0000-0000A4310000}"/>
    <cellStyle name="Currency 126 2 3 2 5" xfId="7799" xr:uid="{00000000-0005-0000-0000-0000A5310000}"/>
    <cellStyle name="Currency 126 2 3 2 5 2" xfId="13415" xr:uid="{00000000-0005-0000-0000-0000A6310000}"/>
    <cellStyle name="Currency 126 2 3 2 5 2 2" xfId="35956" xr:uid="{00000000-0005-0000-0000-0000A7310000}"/>
    <cellStyle name="Currency 126 2 3 2 5 3" xfId="19045" xr:uid="{00000000-0005-0000-0000-0000A8310000}"/>
    <cellStyle name="Currency 126 2 3 2 5 3 2" xfId="41580" xr:uid="{00000000-0005-0000-0000-0000A9310000}"/>
    <cellStyle name="Currency 126 2 3 2 5 4" xfId="24674" xr:uid="{00000000-0005-0000-0000-0000AA310000}"/>
    <cellStyle name="Currency 126 2 3 2 5 4 2" xfId="47200" xr:uid="{00000000-0005-0000-0000-0000AB310000}"/>
    <cellStyle name="Currency 126 2 3 2 5 5" xfId="30340" xr:uid="{00000000-0005-0000-0000-0000AC310000}"/>
    <cellStyle name="Currency 126 2 3 2 6" xfId="9671" xr:uid="{00000000-0005-0000-0000-0000AD310000}"/>
    <cellStyle name="Currency 126 2 3 2 6 2" xfId="32212" xr:uid="{00000000-0005-0000-0000-0000AE310000}"/>
    <cellStyle name="Currency 126 2 3 2 7" xfId="15301" xr:uid="{00000000-0005-0000-0000-0000AF310000}"/>
    <cellStyle name="Currency 126 2 3 2 7 2" xfId="37836" xr:uid="{00000000-0005-0000-0000-0000B0310000}"/>
    <cellStyle name="Currency 126 2 3 2 8" xfId="20930" xr:uid="{00000000-0005-0000-0000-0000B1310000}"/>
    <cellStyle name="Currency 126 2 3 2 8 2" xfId="43456" xr:uid="{00000000-0005-0000-0000-0000B2310000}"/>
    <cellStyle name="Currency 126 2 3 2 9" xfId="26596" xr:uid="{00000000-0005-0000-0000-0000B3310000}"/>
    <cellStyle name="Currency 126 2 3 3" xfId="4289" xr:uid="{00000000-0005-0000-0000-0000B4310000}"/>
    <cellStyle name="Currency 126 2 3 3 10" xfId="50258" xr:uid="{00000000-0005-0000-0000-0000B5310000}"/>
    <cellStyle name="Currency 126 2 3 3 2" xfId="5225" xr:uid="{00000000-0005-0000-0000-0000B6310000}"/>
    <cellStyle name="Currency 126 2 3 3 2 2" xfId="7097" xr:uid="{00000000-0005-0000-0000-0000B7310000}"/>
    <cellStyle name="Currency 126 2 3 3 2 2 2" xfId="12713" xr:uid="{00000000-0005-0000-0000-0000B8310000}"/>
    <cellStyle name="Currency 126 2 3 3 2 2 2 2" xfId="35254" xr:uid="{00000000-0005-0000-0000-0000B9310000}"/>
    <cellStyle name="Currency 126 2 3 3 2 2 3" xfId="18343" xr:uid="{00000000-0005-0000-0000-0000BA310000}"/>
    <cellStyle name="Currency 126 2 3 3 2 2 3 2" xfId="40878" xr:uid="{00000000-0005-0000-0000-0000BB310000}"/>
    <cellStyle name="Currency 126 2 3 3 2 2 4" xfId="23972" xr:uid="{00000000-0005-0000-0000-0000BC310000}"/>
    <cellStyle name="Currency 126 2 3 3 2 2 4 2" xfId="46498" xr:uid="{00000000-0005-0000-0000-0000BD310000}"/>
    <cellStyle name="Currency 126 2 3 3 2 2 5" xfId="29638" xr:uid="{00000000-0005-0000-0000-0000BE310000}"/>
    <cellStyle name="Currency 126 2 3 3 2 3" xfId="8969" xr:uid="{00000000-0005-0000-0000-0000BF310000}"/>
    <cellStyle name="Currency 126 2 3 3 2 3 2" xfId="14585" xr:uid="{00000000-0005-0000-0000-0000C0310000}"/>
    <cellStyle name="Currency 126 2 3 3 2 3 2 2" xfId="37126" xr:uid="{00000000-0005-0000-0000-0000C1310000}"/>
    <cellStyle name="Currency 126 2 3 3 2 3 3" xfId="20215" xr:uid="{00000000-0005-0000-0000-0000C2310000}"/>
    <cellStyle name="Currency 126 2 3 3 2 3 3 2" xfId="42750" xr:uid="{00000000-0005-0000-0000-0000C3310000}"/>
    <cellStyle name="Currency 126 2 3 3 2 3 4" xfId="25844" xr:uid="{00000000-0005-0000-0000-0000C4310000}"/>
    <cellStyle name="Currency 126 2 3 3 2 3 4 2" xfId="48370" xr:uid="{00000000-0005-0000-0000-0000C5310000}"/>
    <cellStyle name="Currency 126 2 3 3 2 3 5" xfId="31510" xr:uid="{00000000-0005-0000-0000-0000C6310000}"/>
    <cellStyle name="Currency 126 2 3 3 2 4" xfId="10841" xr:uid="{00000000-0005-0000-0000-0000C7310000}"/>
    <cellStyle name="Currency 126 2 3 3 2 4 2" xfId="33382" xr:uid="{00000000-0005-0000-0000-0000C8310000}"/>
    <cellStyle name="Currency 126 2 3 3 2 5" xfId="16471" xr:uid="{00000000-0005-0000-0000-0000C9310000}"/>
    <cellStyle name="Currency 126 2 3 3 2 5 2" xfId="39006" xr:uid="{00000000-0005-0000-0000-0000CA310000}"/>
    <cellStyle name="Currency 126 2 3 3 2 6" xfId="22100" xr:uid="{00000000-0005-0000-0000-0000CB310000}"/>
    <cellStyle name="Currency 126 2 3 3 2 6 2" xfId="44626" xr:uid="{00000000-0005-0000-0000-0000CC310000}"/>
    <cellStyle name="Currency 126 2 3 3 2 7" xfId="27766" xr:uid="{00000000-0005-0000-0000-0000CD310000}"/>
    <cellStyle name="Currency 126 2 3 3 2 8" xfId="51194" xr:uid="{00000000-0005-0000-0000-0000CE310000}"/>
    <cellStyle name="Currency 126 2 3 3 3" xfId="6161" xr:uid="{00000000-0005-0000-0000-0000CF310000}"/>
    <cellStyle name="Currency 126 2 3 3 3 2" xfId="11777" xr:uid="{00000000-0005-0000-0000-0000D0310000}"/>
    <cellStyle name="Currency 126 2 3 3 3 2 2" xfId="34318" xr:uid="{00000000-0005-0000-0000-0000D1310000}"/>
    <cellStyle name="Currency 126 2 3 3 3 3" xfId="17407" xr:uid="{00000000-0005-0000-0000-0000D2310000}"/>
    <cellStyle name="Currency 126 2 3 3 3 3 2" xfId="39942" xr:uid="{00000000-0005-0000-0000-0000D3310000}"/>
    <cellStyle name="Currency 126 2 3 3 3 4" xfId="23036" xr:uid="{00000000-0005-0000-0000-0000D4310000}"/>
    <cellStyle name="Currency 126 2 3 3 3 4 2" xfId="45562" xr:uid="{00000000-0005-0000-0000-0000D5310000}"/>
    <cellStyle name="Currency 126 2 3 3 3 5" xfId="28702" xr:uid="{00000000-0005-0000-0000-0000D6310000}"/>
    <cellStyle name="Currency 126 2 3 3 4" xfId="8033" xr:uid="{00000000-0005-0000-0000-0000D7310000}"/>
    <cellStyle name="Currency 126 2 3 3 4 2" xfId="13649" xr:uid="{00000000-0005-0000-0000-0000D8310000}"/>
    <cellStyle name="Currency 126 2 3 3 4 2 2" xfId="36190" xr:uid="{00000000-0005-0000-0000-0000D9310000}"/>
    <cellStyle name="Currency 126 2 3 3 4 3" xfId="19279" xr:uid="{00000000-0005-0000-0000-0000DA310000}"/>
    <cellStyle name="Currency 126 2 3 3 4 3 2" xfId="41814" xr:uid="{00000000-0005-0000-0000-0000DB310000}"/>
    <cellStyle name="Currency 126 2 3 3 4 4" xfId="24908" xr:uid="{00000000-0005-0000-0000-0000DC310000}"/>
    <cellStyle name="Currency 126 2 3 3 4 4 2" xfId="47434" xr:uid="{00000000-0005-0000-0000-0000DD310000}"/>
    <cellStyle name="Currency 126 2 3 3 4 5" xfId="30574" xr:uid="{00000000-0005-0000-0000-0000DE310000}"/>
    <cellStyle name="Currency 126 2 3 3 5" xfId="9905" xr:uid="{00000000-0005-0000-0000-0000DF310000}"/>
    <cellStyle name="Currency 126 2 3 3 5 2" xfId="32446" xr:uid="{00000000-0005-0000-0000-0000E0310000}"/>
    <cellStyle name="Currency 126 2 3 3 6" xfId="15535" xr:uid="{00000000-0005-0000-0000-0000E1310000}"/>
    <cellStyle name="Currency 126 2 3 3 6 2" xfId="38070" xr:uid="{00000000-0005-0000-0000-0000E2310000}"/>
    <cellStyle name="Currency 126 2 3 3 7" xfId="21164" xr:uid="{00000000-0005-0000-0000-0000E3310000}"/>
    <cellStyle name="Currency 126 2 3 3 7 2" xfId="43690" xr:uid="{00000000-0005-0000-0000-0000E4310000}"/>
    <cellStyle name="Currency 126 2 3 3 8" xfId="26830" xr:uid="{00000000-0005-0000-0000-0000E5310000}"/>
    <cellStyle name="Currency 126 2 3 3 9" xfId="49321" xr:uid="{00000000-0005-0000-0000-0000E6310000}"/>
    <cellStyle name="Currency 126 2 3 4" xfId="4757" xr:uid="{00000000-0005-0000-0000-0000E7310000}"/>
    <cellStyle name="Currency 126 2 3 4 2" xfId="6629" xr:uid="{00000000-0005-0000-0000-0000E8310000}"/>
    <cellStyle name="Currency 126 2 3 4 2 2" xfId="12245" xr:uid="{00000000-0005-0000-0000-0000E9310000}"/>
    <cellStyle name="Currency 126 2 3 4 2 2 2" xfId="34786" xr:uid="{00000000-0005-0000-0000-0000EA310000}"/>
    <cellStyle name="Currency 126 2 3 4 2 3" xfId="17875" xr:uid="{00000000-0005-0000-0000-0000EB310000}"/>
    <cellStyle name="Currency 126 2 3 4 2 3 2" xfId="40410" xr:uid="{00000000-0005-0000-0000-0000EC310000}"/>
    <cellStyle name="Currency 126 2 3 4 2 4" xfId="23504" xr:uid="{00000000-0005-0000-0000-0000ED310000}"/>
    <cellStyle name="Currency 126 2 3 4 2 4 2" xfId="46030" xr:uid="{00000000-0005-0000-0000-0000EE310000}"/>
    <cellStyle name="Currency 126 2 3 4 2 5" xfId="29170" xr:uid="{00000000-0005-0000-0000-0000EF310000}"/>
    <cellStyle name="Currency 126 2 3 4 3" xfId="8501" xr:uid="{00000000-0005-0000-0000-0000F0310000}"/>
    <cellStyle name="Currency 126 2 3 4 3 2" xfId="14117" xr:uid="{00000000-0005-0000-0000-0000F1310000}"/>
    <cellStyle name="Currency 126 2 3 4 3 2 2" xfId="36658" xr:uid="{00000000-0005-0000-0000-0000F2310000}"/>
    <cellStyle name="Currency 126 2 3 4 3 3" xfId="19747" xr:uid="{00000000-0005-0000-0000-0000F3310000}"/>
    <cellStyle name="Currency 126 2 3 4 3 3 2" xfId="42282" xr:uid="{00000000-0005-0000-0000-0000F4310000}"/>
    <cellStyle name="Currency 126 2 3 4 3 4" xfId="25376" xr:uid="{00000000-0005-0000-0000-0000F5310000}"/>
    <cellStyle name="Currency 126 2 3 4 3 4 2" xfId="47902" xr:uid="{00000000-0005-0000-0000-0000F6310000}"/>
    <cellStyle name="Currency 126 2 3 4 3 5" xfId="31042" xr:uid="{00000000-0005-0000-0000-0000F7310000}"/>
    <cellStyle name="Currency 126 2 3 4 4" xfId="10373" xr:uid="{00000000-0005-0000-0000-0000F8310000}"/>
    <cellStyle name="Currency 126 2 3 4 4 2" xfId="32914" xr:uid="{00000000-0005-0000-0000-0000F9310000}"/>
    <cellStyle name="Currency 126 2 3 4 5" xfId="16003" xr:uid="{00000000-0005-0000-0000-0000FA310000}"/>
    <cellStyle name="Currency 126 2 3 4 5 2" xfId="38538" xr:uid="{00000000-0005-0000-0000-0000FB310000}"/>
    <cellStyle name="Currency 126 2 3 4 6" xfId="21632" xr:uid="{00000000-0005-0000-0000-0000FC310000}"/>
    <cellStyle name="Currency 126 2 3 4 6 2" xfId="44158" xr:uid="{00000000-0005-0000-0000-0000FD310000}"/>
    <cellStyle name="Currency 126 2 3 4 7" xfId="27298" xr:uid="{00000000-0005-0000-0000-0000FE310000}"/>
    <cellStyle name="Currency 126 2 3 4 8" xfId="50726" xr:uid="{00000000-0005-0000-0000-0000FF310000}"/>
    <cellStyle name="Currency 126 2 3 5" xfId="5693" xr:uid="{00000000-0005-0000-0000-000000320000}"/>
    <cellStyle name="Currency 126 2 3 5 2" xfId="11309" xr:uid="{00000000-0005-0000-0000-000001320000}"/>
    <cellStyle name="Currency 126 2 3 5 2 2" xfId="33850" xr:uid="{00000000-0005-0000-0000-000002320000}"/>
    <cellStyle name="Currency 126 2 3 5 3" xfId="16939" xr:uid="{00000000-0005-0000-0000-000003320000}"/>
    <cellStyle name="Currency 126 2 3 5 3 2" xfId="39474" xr:uid="{00000000-0005-0000-0000-000004320000}"/>
    <cellStyle name="Currency 126 2 3 5 4" xfId="22568" xr:uid="{00000000-0005-0000-0000-000005320000}"/>
    <cellStyle name="Currency 126 2 3 5 4 2" xfId="45094" xr:uid="{00000000-0005-0000-0000-000006320000}"/>
    <cellStyle name="Currency 126 2 3 5 5" xfId="28234" xr:uid="{00000000-0005-0000-0000-000007320000}"/>
    <cellStyle name="Currency 126 2 3 6" xfId="7565" xr:uid="{00000000-0005-0000-0000-000008320000}"/>
    <cellStyle name="Currency 126 2 3 6 2" xfId="13181" xr:uid="{00000000-0005-0000-0000-000009320000}"/>
    <cellStyle name="Currency 126 2 3 6 2 2" xfId="35722" xr:uid="{00000000-0005-0000-0000-00000A320000}"/>
    <cellStyle name="Currency 126 2 3 6 3" xfId="18811" xr:uid="{00000000-0005-0000-0000-00000B320000}"/>
    <cellStyle name="Currency 126 2 3 6 3 2" xfId="41346" xr:uid="{00000000-0005-0000-0000-00000C320000}"/>
    <cellStyle name="Currency 126 2 3 6 4" xfId="24440" xr:uid="{00000000-0005-0000-0000-00000D320000}"/>
    <cellStyle name="Currency 126 2 3 6 4 2" xfId="46966" xr:uid="{00000000-0005-0000-0000-00000E320000}"/>
    <cellStyle name="Currency 126 2 3 6 5" xfId="30106" xr:uid="{00000000-0005-0000-0000-00000F320000}"/>
    <cellStyle name="Currency 126 2 3 7" xfId="9437" xr:uid="{00000000-0005-0000-0000-000010320000}"/>
    <cellStyle name="Currency 126 2 3 7 2" xfId="31978" xr:uid="{00000000-0005-0000-0000-000011320000}"/>
    <cellStyle name="Currency 126 2 3 8" xfId="15067" xr:uid="{00000000-0005-0000-0000-000012320000}"/>
    <cellStyle name="Currency 126 2 3 8 2" xfId="37602" xr:uid="{00000000-0005-0000-0000-000013320000}"/>
    <cellStyle name="Currency 126 2 3 9" xfId="20696" xr:uid="{00000000-0005-0000-0000-000014320000}"/>
    <cellStyle name="Currency 126 2 3 9 2" xfId="43222" xr:uid="{00000000-0005-0000-0000-000015320000}"/>
    <cellStyle name="Currency 126 2 4" xfId="3977" xr:uid="{00000000-0005-0000-0000-000016320000}"/>
    <cellStyle name="Currency 126 2 4 10" xfId="49009" xr:uid="{00000000-0005-0000-0000-000017320000}"/>
    <cellStyle name="Currency 126 2 4 11" xfId="49946" xr:uid="{00000000-0005-0000-0000-000018320000}"/>
    <cellStyle name="Currency 126 2 4 2" xfId="4445" xr:uid="{00000000-0005-0000-0000-000019320000}"/>
    <cellStyle name="Currency 126 2 4 2 10" xfId="50414" xr:uid="{00000000-0005-0000-0000-00001A320000}"/>
    <cellStyle name="Currency 126 2 4 2 2" xfId="5381" xr:uid="{00000000-0005-0000-0000-00001B320000}"/>
    <cellStyle name="Currency 126 2 4 2 2 2" xfId="7253" xr:uid="{00000000-0005-0000-0000-00001C320000}"/>
    <cellStyle name="Currency 126 2 4 2 2 2 2" xfId="12869" xr:uid="{00000000-0005-0000-0000-00001D320000}"/>
    <cellStyle name="Currency 126 2 4 2 2 2 2 2" xfId="35410" xr:uid="{00000000-0005-0000-0000-00001E320000}"/>
    <cellStyle name="Currency 126 2 4 2 2 2 3" xfId="18499" xr:uid="{00000000-0005-0000-0000-00001F320000}"/>
    <cellStyle name="Currency 126 2 4 2 2 2 3 2" xfId="41034" xr:uid="{00000000-0005-0000-0000-000020320000}"/>
    <cellStyle name="Currency 126 2 4 2 2 2 4" xfId="24128" xr:uid="{00000000-0005-0000-0000-000021320000}"/>
    <cellStyle name="Currency 126 2 4 2 2 2 4 2" xfId="46654" xr:uid="{00000000-0005-0000-0000-000022320000}"/>
    <cellStyle name="Currency 126 2 4 2 2 2 5" xfId="29794" xr:uid="{00000000-0005-0000-0000-000023320000}"/>
    <cellStyle name="Currency 126 2 4 2 2 3" xfId="9125" xr:uid="{00000000-0005-0000-0000-000024320000}"/>
    <cellStyle name="Currency 126 2 4 2 2 3 2" xfId="14741" xr:uid="{00000000-0005-0000-0000-000025320000}"/>
    <cellStyle name="Currency 126 2 4 2 2 3 2 2" xfId="37282" xr:uid="{00000000-0005-0000-0000-000026320000}"/>
    <cellStyle name="Currency 126 2 4 2 2 3 3" xfId="20371" xr:uid="{00000000-0005-0000-0000-000027320000}"/>
    <cellStyle name="Currency 126 2 4 2 2 3 3 2" xfId="42906" xr:uid="{00000000-0005-0000-0000-000028320000}"/>
    <cellStyle name="Currency 126 2 4 2 2 3 4" xfId="26000" xr:uid="{00000000-0005-0000-0000-000029320000}"/>
    <cellStyle name="Currency 126 2 4 2 2 3 4 2" xfId="48526" xr:uid="{00000000-0005-0000-0000-00002A320000}"/>
    <cellStyle name="Currency 126 2 4 2 2 3 5" xfId="31666" xr:uid="{00000000-0005-0000-0000-00002B320000}"/>
    <cellStyle name="Currency 126 2 4 2 2 4" xfId="10997" xr:uid="{00000000-0005-0000-0000-00002C320000}"/>
    <cellStyle name="Currency 126 2 4 2 2 4 2" xfId="33538" xr:uid="{00000000-0005-0000-0000-00002D320000}"/>
    <cellStyle name="Currency 126 2 4 2 2 5" xfId="16627" xr:uid="{00000000-0005-0000-0000-00002E320000}"/>
    <cellStyle name="Currency 126 2 4 2 2 5 2" xfId="39162" xr:uid="{00000000-0005-0000-0000-00002F320000}"/>
    <cellStyle name="Currency 126 2 4 2 2 6" xfId="22256" xr:uid="{00000000-0005-0000-0000-000030320000}"/>
    <cellStyle name="Currency 126 2 4 2 2 6 2" xfId="44782" xr:uid="{00000000-0005-0000-0000-000031320000}"/>
    <cellStyle name="Currency 126 2 4 2 2 7" xfId="27922" xr:uid="{00000000-0005-0000-0000-000032320000}"/>
    <cellStyle name="Currency 126 2 4 2 2 8" xfId="51350" xr:uid="{00000000-0005-0000-0000-000033320000}"/>
    <cellStyle name="Currency 126 2 4 2 3" xfId="6317" xr:uid="{00000000-0005-0000-0000-000034320000}"/>
    <cellStyle name="Currency 126 2 4 2 3 2" xfId="11933" xr:uid="{00000000-0005-0000-0000-000035320000}"/>
    <cellStyle name="Currency 126 2 4 2 3 2 2" xfId="34474" xr:uid="{00000000-0005-0000-0000-000036320000}"/>
    <cellStyle name="Currency 126 2 4 2 3 3" xfId="17563" xr:uid="{00000000-0005-0000-0000-000037320000}"/>
    <cellStyle name="Currency 126 2 4 2 3 3 2" xfId="40098" xr:uid="{00000000-0005-0000-0000-000038320000}"/>
    <cellStyle name="Currency 126 2 4 2 3 4" xfId="23192" xr:uid="{00000000-0005-0000-0000-000039320000}"/>
    <cellStyle name="Currency 126 2 4 2 3 4 2" xfId="45718" xr:uid="{00000000-0005-0000-0000-00003A320000}"/>
    <cellStyle name="Currency 126 2 4 2 3 5" xfId="28858" xr:uid="{00000000-0005-0000-0000-00003B320000}"/>
    <cellStyle name="Currency 126 2 4 2 4" xfId="8189" xr:uid="{00000000-0005-0000-0000-00003C320000}"/>
    <cellStyle name="Currency 126 2 4 2 4 2" xfId="13805" xr:uid="{00000000-0005-0000-0000-00003D320000}"/>
    <cellStyle name="Currency 126 2 4 2 4 2 2" xfId="36346" xr:uid="{00000000-0005-0000-0000-00003E320000}"/>
    <cellStyle name="Currency 126 2 4 2 4 3" xfId="19435" xr:uid="{00000000-0005-0000-0000-00003F320000}"/>
    <cellStyle name="Currency 126 2 4 2 4 3 2" xfId="41970" xr:uid="{00000000-0005-0000-0000-000040320000}"/>
    <cellStyle name="Currency 126 2 4 2 4 4" xfId="25064" xr:uid="{00000000-0005-0000-0000-000041320000}"/>
    <cellStyle name="Currency 126 2 4 2 4 4 2" xfId="47590" xr:uid="{00000000-0005-0000-0000-000042320000}"/>
    <cellStyle name="Currency 126 2 4 2 4 5" xfId="30730" xr:uid="{00000000-0005-0000-0000-000043320000}"/>
    <cellStyle name="Currency 126 2 4 2 5" xfId="10061" xr:uid="{00000000-0005-0000-0000-000044320000}"/>
    <cellStyle name="Currency 126 2 4 2 5 2" xfId="32602" xr:uid="{00000000-0005-0000-0000-000045320000}"/>
    <cellStyle name="Currency 126 2 4 2 6" xfId="15691" xr:uid="{00000000-0005-0000-0000-000046320000}"/>
    <cellStyle name="Currency 126 2 4 2 6 2" xfId="38226" xr:uid="{00000000-0005-0000-0000-000047320000}"/>
    <cellStyle name="Currency 126 2 4 2 7" xfId="21320" xr:uid="{00000000-0005-0000-0000-000048320000}"/>
    <cellStyle name="Currency 126 2 4 2 7 2" xfId="43846" xr:uid="{00000000-0005-0000-0000-000049320000}"/>
    <cellStyle name="Currency 126 2 4 2 8" xfId="26986" xr:uid="{00000000-0005-0000-0000-00004A320000}"/>
    <cellStyle name="Currency 126 2 4 2 9" xfId="49477" xr:uid="{00000000-0005-0000-0000-00004B320000}"/>
    <cellStyle name="Currency 126 2 4 3" xfId="4913" xr:uid="{00000000-0005-0000-0000-00004C320000}"/>
    <cellStyle name="Currency 126 2 4 3 2" xfId="6785" xr:uid="{00000000-0005-0000-0000-00004D320000}"/>
    <cellStyle name="Currency 126 2 4 3 2 2" xfId="12401" xr:uid="{00000000-0005-0000-0000-00004E320000}"/>
    <cellStyle name="Currency 126 2 4 3 2 2 2" xfId="34942" xr:uid="{00000000-0005-0000-0000-00004F320000}"/>
    <cellStyle name="Currency 126 2 4 3 2 3" xfId="18031" xr:uid="{00000000-0005-0000-0000-000050320000}"/>
    <cellStyle name="Currency 126 2 4 3 2 3 2" xfId="40566" xr:uid="{00000000-0005-0000-0000-000051320000}"/>
    <cellStyle name="Currency 126 2 4 3 2 4" xfId="23660" xr:uid="{00000000-0005-0000-0000-000052320000}"/>
    <cellStyle name="Currency 126 2 4 3 2 4 2" xfId="46186" xr:uid="{00000000-0005-0000-0000-000053320000}"/>
    <cellStyle name="Currency 126 2 4 3 2 5" xfId="29326" xr:uid="{00000000-0005-0000-0000-000054320000}"/>
    <cellStyle name="Currency 126 2 4 3 3" xfId="8657" xr:uid="{00000000-0005-0000-0000-000055320000}"/>
    <cellStyle name="Currency 126 2 4 3 3 2" xfId="14273" xr:uid="{00000000-0005-0000-0000-000056320000}"/>
    <cellStyle name="Currency 126 2 4 3 3 2 2" xfId="36814" xr:uid="{00000000-0005-0000-0000-000057320000}"/>
    <cellStyle name="Currency 126 2 4 3 3 3" xfId="19903" xr:uid="{00000000-0005-0000-0000-000058320000}"/>
    <cellStyle name="Currency 126 2 4 3 3 3 2" xfId="42438" xr:uid="{00000000-0005-0000-0000-000059320000}"/>
    <cellStyle name="Currency 126 2 4 3 3 4" xfId="25532" xr:uid="{00000000-0005-0000-0000-00005A320000}"/>
    <cellStyle name="Currency 126 2 4 3 3 4 2" xfId="48058" xr:uid="{00000000-0005-0000-0000-00005B320000}"/>
    <cellStyle name="Currency 126 2 4 3 3 5" xfId="31198" xr:uid="{00000000-0005-0000-0000-00005C320000}"/>
    <cellStyle name="Currency 126 2 4 3 4" xfId="10529" xr:uid="{00000000-0005-0000-0000-00005D320000}"/>
    <cellStyle name="Currency 126 2 4 3 4 2" xfId="33070" xr:uid="{00000000-0005-0000-0000-00005E320000}"/>
    <cellStyle name="Currency 126 2 4 3 5" xfId="16159" xr:uid="{00000000-0005-0000-0000-00005F320000}"/>
    <cellStyle name="Currency 126 2 4 3 5 2" xfId="38694" xr:uid="{00000000-0005-0000-0000-000060320000}"/>
    <cellStyle name="Currency 126 2 4 3 6" xfId="21788" xr:uid="{00000000-0005-0000-0000-000061320000}"/>
    <cellStyle name="Currency 126 2 4 3 6 2" xfId="44314" xr:uid="{00000000-0005-0000-0000-000062320000}"/>
    <cellStyle name="Currency 126 2 4 3 7" xfId="27454" xr:uid="{00000000-0005-0000-0000-000063320000}"/>
    <cellStyle name="Currency 126 2 4 3 8" xfId="50882" xr:uid="{00000000-0005-0000-0000-000064320000}"/>
    <cellStyle name="Currency 126 2 4 4" xfId="5849" xr:uid="{00000000-0005-0000-0000-000065320000}"/>
    <cellStyle name="Currency 126 2 4 4 2" xfId="11465" xr:uid="{00000000-0005-0000-0000-000066320000}"/>
    <cellStyle name="Currency 126 2 4 4 2 2" xfId="34006" xr:uid="{00000000-0005-0000-0000-000067320000}"/>
    <cellStyle name="Currency 126 2 4 4 3" xfId="17095" xr:uid="{00000000-0005-0000-0000-000068320000}"/>
    <cellStyle name="Currency 126 2 4 4 3 2" xfId="39630" xr:uid="{00000000-0005-0000-0000-000069320000}"/>
    <cellStyle name="Currency 126 2 4 4 4" xfId="22724" xr:uid="{00000000-0005-0000-0000-00006A320000}"/>
    <cellStyle name="Currency 126 2 4 4 4 2" xfId="45250" xr:uid="{00000000-0005-0000-0000-00006B320000}"/>
    <cellStyle name="Currency 126 2 4 4 5" xfId="28390" xr:uid="{00000000-0005-0000-0000-00006C320000}"/>
    <cellStyle name="Currency 126 2 4 5" xfId="7721" xr:uid="{00000000-0005-0000-0000-00006D320000}"/>
    <cellStyle name="Currency 126 2 4 5 2" xfId="13337" xr:uid="{00000000-0005-0000-0000-00006E320000}"/>
    <cellStyle name="Currency 126 2 4 5 2 2" xfId="35878" xr:uid="{00000000-0005-0000-0000-00006F320000}"/>
    <cellStyle name="Currency 126 2 4 5 3" xfId="18967" xr:uid="{00000000-0005-0000-0000-000070320000}"/>
    <cellStyle name="Currency 126 2 4 5 3 2" xfId="41502" xr:uid="{00000000-0005-0000-0000-000071320000}"/>
    <cellStyle name="Currency 126 2 4 5 4" xfId="24596" xr:uid="{00000000-0005-0000-0000-000072320000}"/>
    <cellStyle name="Currency 126 2 4 5 4 2" xfId="47122" xr:uid="{00000000-0005-0000-0000-000073320000}"/>
    <cellStyle name="Currency 126 2 4 5 5" xfId="30262" xr:uid="{00000000-0005-0000-0000-000074320000}"/>
    <cellStyle name="Currency 126 2 4 6" xfId="9593" xr:uid="{00000000-0005-0000-0000-000075320000}"/>
    <cellStyle name="Currency 126 2 4 6 2" xfId="32134" xr:uid="{00000000-0005-0000-0000-000076320000}"/>
    <cellStyle name="Currency 126 2 4 7" xfId="15223" xr:uid="{00000000-0005-0000-0000-000077320000}"/>
    <cellStyle name="Currency 126 2 4 7 2" xfId="37758" xr:uid="{00000000-0005-0000-0000-000078320000}"/>
    <cellStyle name="Currency 126 2 4 8" xfId="20852" xr:uid="{00000000-0005-0000-0000-000079320000}"/>
    <cellStyle name="Currency 126 2 4 8 2" xfId="43378" xr:uid="{00000000-0005-0000-0000-00007A320000}"/>
    <cellStyle name="Currency 126 2 4 9" xfId="26518" xr:uid="{00000000-0005-0000-0000-00007B320000}"/>
    <cellStyle name="Currency 126 2 5" xfId="4211" xr:uid="{00000000-0005-0000-0000-00007C320000}"/>
    <cellStyle name="Currency 126 2 5 10" xfId="50180" xr:uid="{00000000-0005-0000-0000-00007D320000}"/>
    <cellStyle name="Currency 126 2 5 2" xfId="5147" xr:uid="{00000000-0005-0000-0000-00007E320000}"/>
    <cellStyle name="Currency 126 2 5 2 2" xfId="7019" xr:uid="{00000000-0005-0000-0000-00007F320000}"/>
    <cellStyle name="Currency 126 2 5 2 2 2" xfId="12635" xr:uid="{00000000-0005-0000-0000-000080320000}"/>
    <cellStyle name="Currency 126 2 5 2 2 2 2" xfId="35176" xr:uid="{00000000-0005-0000-0000-000081320000}"/>
    <cellStyle name="Currency 126 2 5 2 2 3" xfId="18265" xr:uid="{00000000-0005-0000-0000-000082320000}"/>
    <cellStyle name="Currency 126 2 5 2 2 3 2" xfId="40800" xr:uid="{00000000-0005-0000-0000-000083320000}"/>
    <cellStyle name="Currency 126 2 5 2 2 4" xfId="23894" xr:uid="{00000000-0005-0000-0000-000084320000}"/>
    <cellStyle name="Currency 126 2 5 2 2 4 2" xfId="46420" xr:uid="{00000000-0005-0000-0000-000085320000}"/>
    <cellStyle name="Currency 126 2 5 2 2 5" xfId="29560" xr:uid="{00000000-0005-0000-0000-000086320000}"/>
    <cellStyle name="Currency 126 2 5 2 3" xfId="8891" xr:uid="{00000000-0005-0000-0000-000087320000}"/>
    <cellStyle name="Currency 126 2 5 2 3 2" xfId="14507" xr:uid="{00000000-0005-0000-0000-000088320000}"/>
    <cellStyle name="Currency 126 2 5 2 3 2 2" xfId="37048" xr:uid="{00000000-0005-0000-0000-000089320000}"/>
    <cellStyle name="Currency 126 2 5 2 3 3" xfId="20137" xr:uid="{00000000-0005-0000-0000-00008A320000}"/>
    <cellStyle name="Currency 126 2 5 2 3 3 2" xfId="42672" xr:uid="{00000000-0005-0000-0000-00008B320000}"/>
    <cellStyle name="Currency 126 2 5 2 3 4" xfId="25766" xr:uid="{00000000-0005-0000-0000-00008C320000}"/>
    <cellStyle name="Currency 126 2 5 2 3 4 2" xfId="48292" xr:uid="{00000000-0005-0000-0000-00008D320000}"/>
    <cellStyle name="Currency 126 2 5 2 3 5" xfId="31432" xr:uid="{00000000-0005-0000-0000-00008E320000}"/>
    <cellStyle name="Currency 126 2 5 2 4" xfId="10763" xr:uid="{00000000-0005-0000-0000-00008F320000}"/>
    <cellStyle name="Currency 126 2 5 2 4 2" xfId="33304" xr:uid="{00000000-0005-0000-0000-000090320000}"/>
    <cellStyle name="Currency 126 2 5 2 5" xfId="16393" xr:uid="{00000000-0005-0000-0000-000091320000}"/>
    <cellStyle name="Currency 126 2 5 2 5 2" xfId="38928" xr:uid="{00000000-0005-0000-0000-000092320000}"/>
    <cellStyle name="Currency 126 2 5 2 6" xfId="22022" xr:uid="{00000000-0005-0000-0000-000093320000}"/>
    <cellStyle name="Currency 126 2 5 2 6 2" xfId="44548" xr:uid="{00000000-0005-0000-0000-000094320000}"/>
    <cellStyle name="Currency 126 2 5 2 7" xfId="27688" xr:uid="{00000000-0005-0000-0000-000095320000}"/>
    <cellStyle name="Currency 126 2 5 2 8" xfId="51116" xr:uid="{00000000-0005-0000-0000-000096320000}"/>
    <cellStyle name="Currency 126 2 5 3" xfId="6083" xr:uid="{00000000-0005-0000-0000-000097320000}"/>
    <cellStyle name="Currency 126 2 5 3 2" xfId="11699" xr:uid="{00000000-0005-0000-0000-000098320000}"/>
    <cellStyle name="Currency 126 2 5 3 2 2" xfId="34240" xr:uid="{00000000-0005-0000-0000-000099320000}"/>
    <cellStyle name="Currency 126 2 5 3 3" xfId="17329" xr:uid="{00000000-0005-0000-0000-00009A320000}"/>
    <cellStyle name="Currency 126 2 5 3 3 2" xfId="39864" xr:uid="{00000000-0005-0000-0000-00009B320000}"/>
    <cellStyle name="Currency 126 2 5 3 4" xfId="22958" xr:uid="{00000000-0005-0000-0000-00009C320000}"/>
    <cellStyle name="Currency 126 2 5 3 4 2" xfId="45484" xr:uid="{00000000-0005-0000-0000-00009D320000}"/>
    <cellStyle name="Currency 126 2 5 3 5" xfId="28624" xr:uid="{00000000-0005-0000-0000-00009E320000}"/>
    <cellStyle name="Currency 126 2 5 4" xfId="7955" xr:uid="{00000000-0005-0000-0000-00009F320000}"/>
    <cellStyle name="Currency 126 2 5 4 2" xfId="13571" xr:uid="{00000000-0005-0000-0000-0000A0320000}"/>
    <cellStyle name="Currency 126 2 5 4 2 2" xfId="36112" xr:uid="{00000000-0005-0000-0000-0000A1320000}"/>
    <cellStyle name="Currency 126 2 5 4 3" xfId="19201" xr:uid="{00000000-0005-0000-0000-0000A2320000}"/>
    <cellStyle name="Currency 126 2 5 4 3 2" xfId="41736" xr:uid="{00000000-0005-0000-0000-0000A3320000}"/>
    <cellStyle name="Currency 126 2 5 4 4" xfId="24830" xr:uid="{00000000-0005-0000-0000-0000A4320000}"/>
    <cellStyle name="Currency 126 2 5 4 4 2" xfId="47356" xr:uid="{00000000-0005-0000-0000-0000A5320000}"/>
    <cellStyle name="Currency 126 2 5 4 5" xfId="30496" xr:uid="{00000000-0005-0000-0000-0000A6320000}"/>
    <cellStyle name="Currency 126 2 5 5" xfId="9827" xr:uid="{00000000-0005-0000-0000-0000A7320000}"/>
    <cellStyle name="Currency 126 2 5 5 2" xfId="32368" xr:uid="{00000000-0005-0000-0000-0000A8320000}"/>
    <cellStyle name="Currency 126 2 5 6" xfId="15457" xr:uid="{00000000-0005-0000-0000-0000A9320000}"/>
    <cellStyle name="Currency 126 2 5 6 2" xfId="37992" xr:uid="{00000000-0005-0000-0000-0000AA320000}"/>
    <cellStyle name="Currency 126 2 5 7" xfId="21086" xr:uid="{00000000-0005-0000-0000-0000AB320000}"/>
    <cellStyle name="Currency 126 2 5 7 2" xfId="43612" xr:uid="{00000000-0005-0000-0000-0000AC320000}"/>
    <cellStyle name="Currency 126 2 5 8" xfId="26752" xr:uid="{00000000-0005-0000-0000-0000AD320000}"/>
    <cellStyle name="Currency 126 2 5 9" xfId="49243" xr:uid="{00000000-0005-0000-0000-0000AE320000}"/>
    <cellStyle name="Currency 126 2 6" xfId="4679" xr:uid="{00000000-0005-0000-0000-0000AF320000}"/>
    <cellStyle name="Currency 126 2 6 2" xfId="6551" xr:uid="{00000000-0005-0000-0000-0000B0320000}"/>
    <cellStyle name="Currency 126 2 6 2 2" xfId="12167" xr:uid="{00000000-0005-0000-0000-0000B1320000}"/>
    <cellStyle name="Currency 126 2 6 2 2 2" xfId="34708" xr:uid="{00000000-0005-0000-0000-0000B2320000}"/>
    <cellStyle name="Currency 126 2 6 2 3" xfId="17797" xr:uid="{00000000-0005-0000-0000-0000B3320000}"/>
    <cellStyle name="Currency 126 2 6 2 3 2" xfId="40332" xr:uid="{00000000-0005-0000-0000-0000B4320000}"/>
    <cellStyle name="Currency 126 2 6 2 4" xfId="23426" xr:uid="{00000000-0005-0000-0000-0000B5320000}"/>
    <cellStyle name="Currency 126 2 6 2 4 2" xfId="45952" xr:uid="{00000000-0005-0000-0000-0000B6320000}"/>
    <cellStyle name="Currency 126 2 6 2 5" xfId="29092" xr:uid="{00000000-0005-0000-0000-0000B7320000}"/>
    <cellStyle name="Currency 126 2 6 3" xfId="8423" xr:uid="{00000000-0005-0000-0000-0000B8320000}"/>
    <cellStyle name="Currency 126 2 6 3 2" xfId="14039" xr:uid="{00000000-0005-0000-0000-0000B9320000}"/>
    <cellStyle name="Currency 126 2 6 3 2 2" xfId="36580" xr:uid="{00000000-0005-0000-0000-0000BA320000}"/>
    <cellStyle name="Currency 126 2 6 3 3" xfId="19669" xr:uid="{00000000-0005-0000-0000-0000BB320000}"/>
    <cellStyle name="Currency 126 2 6 3 3 2" xfId="42204" xr:uid="{00000000-0005-0000-0000-0000BC320000}"/>
    <cellStyle name="Currency 126 2 6 3 4" xfId="25298" xr:uid="{00000000-0005-0000-0000-0000BD320000}"/>
    <cellStyle name="Currency 126 2 6 3 4 2" xfId="47824" xr:uid="{00000000-0005-0000-0000-0000BE320000}"/>
    <cellStyle name="Currency 126 2 6 3 5" xfId="30964" xr:uid="{00000000-0005-0000-0000-0000BF320000}"/>
    <cellStyle name="Currency 126 2 6 4" xfId="10295" xr:uid="{00000000-0005-0000-0000-0000C0320000}"/>
    <cellStyle name="Currency 126 2 6 4 2" xfId="32836" xr:uid="{00000000-0005-0000-0000-0000C1320000}"/>
    <cellStyle name="Currency 126 2 6 5" xfId="15925" xr:uid="{00000000-0005-0000-0000-0000C2320000}"/>
    <cellStyle name="Currency 126 2 6 5 2" xfId="38460" xr:uid="{00000000-0005-0000-0000-0000C3320000}"/>
    <cellStyle name="Currency 126 2 6 6" xfId="21554" xr:uid="{00000000-0005-0000-0000-0000C4320000}"/>
    <cellStyle name="Currency 126 2 6 6 2" xfId="44080" xr:uid="{00000000-0005-0000-0000-0000C5320000}"/>
    <cellStyle name="Currency 126 2 6 7" xfId="27220" xr:uid="{00000000-0005-0000-0000-0000C6320000}"/>
    <cellStyle name="Currency 126 2 6 8" xfId="50648" xr:uid="{00000000-0005-0000-0000-0000C7320000}"/>
    <cellStyle name="Currency 126 2 7" xfId="5615" xr:uid="{00000000-0005-0000-0000-0000C8320000}"/>
    <cellStyle name="Currency 126 2 7 2" xfId="11231" xr:uid="{00000000-0005-0000-0000-0000C9320000}"/>
    <cellStyle name="Currency 126 2 7 2 2" xfId="33772" xr:uid="{00000000-0005-0000-0000-0000CA320000}"/>
    <cellStyle name="Currency 126 2 7 3" xfId="16861" xr:uid="{00000000-0005-0000-0000-0000CB320000}"/>
    <cellStyle name="Currency 126 2 7 3 2" xfId="39396" xr:uid="{00000000-0005-0000-0000-0000CC320000}"/>
    <cellStyle name="Currency 126 2 7 4" xfId="22490" xr:uid="{00000000-0005-0000-0000-0000CD320000}"/>
    <cellStyle name="Currency 126 2 7 4 2" xfId="45016" xr:uid="{00000000-0005-0000-0000-0000CE320000}"/>
    <cellStyle name="Currency 126 2 7 5" xfId="28156" xr:uid="{00000000-0005-0000-0000-0000CF320000}"/>
    <cellStyle name="Currency 126 2 8" xfId="7487" xr:uid="{00000000-0005-0000-0000-0000D0320000}"/>
    <cellStyle name="Currency 126 2 8 2" xfId="13103" xr:uid="{00000000-0005-0000-0000-0000D1320000}"/>
    <cellStyle name="Currency 126 2 8 2 2" xfId="35644" xr:uid="{00000000-0005-0000-0000-0000D2320000}"/>
    <cellStyle name="Currency 126 2 8 3" xfId="18733" xr:uid="{00000000-0005-0000-0000-0000D3320000}"/>
    <cellStyle name="Currency 126 2 8 3 2" xfId="41268" xr:uid="{00000000-0005-0000-0000-0000D4320000}"/>
    <cellStyle name="Currency 126 2 8 4" xfId="24362" xr:uid="{00000000-0005-0000-0000-0000D5320000}"/>
    <cellStyle name="Currency 126 2 8 4 2" xfId="46888" xr:uid="{00000000-0005-0000-0000-0000D6320000}"/>
    <cellStyle name="Currency 126 2 8 5" xfId="30028" xr:uid="{00000000-0005-0000-0000-0000D7320000}"/>
    <cellStyle name="Currency 126 2 9" xfId="9359" xr:uid="{00000000-0005-0000-0000-0000D8320000}"/>
    <cellStyle name="Currency 126 2 9 2" xfId="31900" xr:uid="{00000000-0005-0000-0000-0000D9320000}"/>
    <cellStyle name="Currency 126 3" xfId="3860" xr:uid="{00000000-0005-0000-0000-0000DA320000}"/>
    <cellStyle name="Currency 126 3 10" xfId="26401" xr:uid="{00000000-0005-0000-0000-0000DB320000}"/>
    <cellStyle name="Currency 126 3 11" xfId="48892" xr:uid="{00000000-0005-0000-0000-0000DC320000}"/>
    <cellStyle name="Currency 126 3 12" xfId="49829" xr:uid="{00000000-0005-0000-0000-0000DD320000}"/>
    <cellStyle name="Currency 126 3 2" xfId="4094" xr:uid="{00000000-0005-0000-0000-0000DE320000}"/>
    <cellStyle name="Currency 126 3 2 10" xfId="49126" xr:uid="{00000000-0005-0000-0000-0000DF320000}"/>
    <cellStyle name="Currency 126 3 2 11" xfId="50063" xr:uid="{00000000-0005-0000-0000-0000E0320000}"/>
    <cellStyle name="Currency 126 3 2 2" xfId="4562" xr:uid="{00000000-0005-0000-0000-0000E1320000}"/>
    <cellStyle name="Currency 126 3 2 2 10" xfId="50531" xr:uid="{00000000-0005-0000-0000-0000E2320000}"/>
    <cellStyle name="Currency 126 3 2 2 2" xfId="5498" xr:uid="{00000000-0005-0000-0000-0000E3320000}"/>
    <cellStyle name="Currency 126 3 2 2 2 2" xfId="7370" xr:uid="{00000000-0005-0000-0000-0000E4320000}"/>
    <cellStyle name="Currency 126 3 2 2 2 2 2" xfId="12986" xr:uid="{00000000-0005-0000-0000-0000E5320000}"/>
    <cellStyle name="Currency 126 3 2 2 2 2 2 2" xfId="35527" xr:uid="{00000000-0005-0000-0000-0000E6320000}"/>
    <cellStyle name="Currency 126 3 2 2 2 2 3" xfId="18616" xr:uid="{00000000-0005-0000-0000-0000E7320000}"/>
    <cellStyle name="Currency 126 3 2 2 2 2 3 2" xfId="41151" xr:uid="{00000000-0005-0000-0000-0000E8320000}"/>
    <cellStyle name="Currency 126 3 2 2 2 2 4" xfId="24245" xr:uid="{00000000-0005-0000-0000-0000E9320000}"/>
    <cellStyle name="Currency 126 3 2 2 2 2 4 2" xfId="46771" xr:uid="{00000000-0005-0000-0000-0000EA320000}"/>
    <cellStyle name="Currency 126 3 2 2 2 2 5" xfId="29911" xr:uid="{00000000-0005-0000-0000-0000EB320000}"/>
    <cellStyle name="Currency 126 3 2 2 2 3" xfId="9242" xr:uid="{00000000-0005-0000-0000-0000EC320000}"/>
    <cellStyle name="Currency 126 3 2 2 2 3 2" xfId="14858" xr:uid="{00000000-0005-0000-0000-0000ED320000}"/>
    <cellStyle name="Currency 126 3 2 2 2 3 2 2" xfId="37399" xr:uid="{00000000-0005-0000-0000-0000EE320000}"/>
    <cellStyle name="Currency 126 3 2 2 2 3 3" xfId="20488" xr:uid="{00000000-0005-0000-0000-0000EF320000}"/>
    <cellStyle name="Currency 126 3 2 2 2 3 3 2" xfId="43023" xr:uid="{00000000-0005-0000-0000-0000F0320000}"/>
    <cellStyle name="Currency 126 3 2 2 2 3 4" xfId="26117" xr:uid="{00000000-0005-0000-0000-0000F1320000}"/>
    <cellStyle name="Currency 126 3 2 2 2 3 4 2" xfId="48643" xr:uid="{00000000-0005-0000-0000-0000F2320000}"/>
    <cellStyle name="Currency 126 3 2 2 2 3 5" xfId="31783" xr:uid="{00000000-0005-0000-0000-0000F3320000}"/>
    <cellStyle name="Currency 126 3 2 2 2 4" xfId="11114" xr:uid="{00000000-0005-0000-0000-0000F4320000}"/>
    <cellStyle name="Currency 126 3 2 2 2 4 2" xfId="33655" xr:uid="{00000000-0005-0000-0000-0000F5320000}"/>
    <cellStyle name="Currency 126 3 2 2 2 5" xfId="16744" xr:uid="{00000000-0005-0000-0000-0000F6320000}"/>
    <cellStyle name="Currency 126 3 2 2 2 5 2" xfId="39279" xr:uid="{00000000-0005-0000-0000-0000F7320000}"/>
    <cellStyle name="Currency 126 3 2 2 2 6" xfId="22373" xr:uid="{00000000-0005-0000-0000-0000F8320000}"/>
    <cellStyle name="Currency 126 3 2 2 2 6 2" xfId="44899" xr:uid="{00000000-0005-0000-0000-0000F9320000}"/>
    <cellStyle name="Currency 126 3 2 2 2 7" xfId="28039" xr:uid="{00000000-0005-0000-0000-0000FA320000}"/>
    <cellStyle name="Currency 126 3 2 2 2 8" xfId="51467" xr:uid="{00000000-0005-0000-0000-0000FB320000}"/>
    <cellStyle name="Currency 126 3 2 2 3" xfId="6434" xr:uid="{00000000-0005-0000-0000-0000FC320000}"/>
    <cellStyle name="Currency 126 3 2 2 3 2" xfId="12050" xr:uid="{00000000-0005-0000-0000-0000FD320000}"/>
    <cellStyle name="Currency 126 3 2 2 3 2 2" xfId="34591" xr:uid="{00000000-0005-0000-0000-0000FE320000}"/>
    <cellStyle name="Currency 126 3 2 2 3 3" xfId="17680" xr:uid="{00000000-0005-0000-0000-0000FF320000}"/>
    <cellStyle name="Currency 126 3 2 2 3 3 2" xfId="40215" xr:uid="{00000000-0005-0000-0000-000000330000}"/>
    <cellStyle name="Currency 126 3 2 2 3 4" xfId="23309" xr:uid="{00000000-0005-0000-0000-000001330000}"/>
    <cellStyle name="Currency 126 3 2 2 3 4 2" xfId="45835" xr:uid="{00000000-0005-0000-0000-000002330000}"/>
    <cellStyle name="Currency 126 3 2 2 3 5" xfId="28975" xr:uid="{00000000-0005-0000-0000-000003330000}"/>
    <cellStyle name="Currency 126 3 2 2 4" xfId="8306" xr:uid="{00000000-0005-0000-0000-000004330000}"/>
    <cellStyle name="Currency 126 3 2 2 4 2" xfId="13922" xr:uid="{00000000-0005-0000-0000-000005330000}"/>
    <cellStyle name="Currency 126 3 2 2 4 2 2" xfId="36463" xr:uid="{00000000-0005-0000-0000-000006330000}"/>
    <cellStyle name="Currency 126 3 2 2 4 3" xfId="19552" xr:uid="{00000000-0005-0000-0000-000007330000}"/>
    <cellStyle name="Currency 126 3 2 2 4 3 2" xfId="42087" xr:uid="{00000000-0005-0000-0000-000008330000}"/>
    <cellStyle name="Currency 126 3 2 2 4 4" xfId="25181" xr:uid="{00000000-0005-0000-0000-000009330000}"/>
    <cellStyle name="Currency 126 3 2 2 4 4 2" xfId="47707" xr:uid="{00000000-0005-0000-0000-00000A330000}"/>
    <cellStyle name="Currency 126 3 2 2 4 5" xfId="30847" xr:uid="{00000000-0005-0000-0000-00000B330000}"/>
    <cellStyle name="Currency 126 3 2 2 5" xfId="10178" xr:uid="{00000000-0005-0000-0000-00000C330000}"/>
    <cellStyle name="Currency 126 3 2 2 5 2" xfId="32719" xr:uid="{00000000-0005-0000-0000-00000D330000}"/>
    <cellStyle name="Currency 126 3 2 2 6" xfId="15808" xr:uid="{00000000-0005-0000-0000-00000E330000}"/>
    <cellStyle name="Currency 126 3 2 2 6 2" xfId="38343" xr:uid="{00000000-0005-0000-0000-00000F330000}"/>
    <cellStyle name="Currency 126 3 2 2 7" xfId="21437" xr:uid="{00000000-0005-0000-0000-000010330000}"/>
    <cellStyle name="Currency 126 3 2 2 7 2" xfId="43963" xr:uid="{00000000-0005-0000-0000-000011330000}"/>
    <cellStyle name="Currency 126 3 2 2 8" xfId="27103" xr:uid="{00000000-0005-0000-0000-000012330000}"/>
    <cellStyle name="Currency 126 3 2 2 9" xfId="49594" xr:uid="{00000000-0005-0000-0000-000013330000}"/>
    <cellStyle name="Currency 126 3 2 3" xfId="5030" xr:uid="{00000000-0005-0000-0000-000014330000}"/>
    <cellStyle name="Currency 126 3 2 3 2" xfId="6902" xr:uid="{00000000-0005-0000-0000-000015330000}"/>
    <cellStyle name="Currency 126 3 2 3 2 2" xfId="12518" xr:uid="{00000000-0005-0000-0000-000016330000}"/>
    <cellStyle name="Currency 126 3 2 3 2 2 2" xfId="35059" xr:uid="{00000000-0005-0000-0000-000017330000}"/>
    <cellStyle name="Currency 126 3 2 3 2 3" xfId="18148" xr:uid="{00000000-0005-0000-0000-000018330000}"/>
    <cellStyle name="Currency 126 3 2 3 2 3 2" xfId="40683" xr:uid="{00000000-0005-0000-0000-000019330000}"/>
    <cellStyle name="Currency 126 3 2 3 2 4" xfId="23777" xr:uid="{00000000-0005-0000-0000-00001A330000}"/>
    <cellStyle name="Currency 126 3 2 3 2 4 2" xfId="46303" xr:uid="{00000000-0005-0000-0000-00001B330000}"/>
    <cellStyle name="Currency 126 3 2 3 2 5" xfId="29443" xr:uid="{00000000-0005-0000-0000-00001C330000}"/>
    <cellStyle name="Currency 126 3 2 3 3" xfId="8774" xr:uid="{00000000-0005-0000-0000-00001D330000}"/>
    <cellStyle name="Currency 126 3 2 3 3 2" xfId="14390" xr:uid="{00000000-0005-0000-0000-00001E330000}"/>
    <cellStyle name="Currency 126 3 2 3 3 2 2" xfId="36931" xr:uid="{00000000-0005-0000-0000-00001F330000}"/>
    <cellStyle name="Currency 126 3 2 3 3 3" xfId="20020" xr:uid="{00000000-0005-0000-0000-000020330000}"/>
    <cellStyle name="Currency 126 3 2 3 3 3 2" xfId="42555" xr:uid="{00000000-0005-0000-0000-000021330000}"/>
    <cellStyle name="Currency 126 3 2 3 3 4" xfId="25649" xr:uid="{00000000-0005-0000-0000-000022330000}"/>
    <cellStyle name="Currency 126 3 2 3 3 4 2" xfId="48175" xr:uid="{00000000-0005-0000-0000-000023330000}"/>
    <cellStyle name="Currency 126 3 2 3 3 5" xfId="31315" xr:uid="{00000000-0005-0000-0000-000024330000}"/>
    <cellStyle name="Currency 126 3 2 3 4" xfId="10646" xr:uid="{00000000-0005-0000-0000-000025330000}"/>
    <cellStyle name="Currency 126 3 2 3 4 2" xfId="33187" xr:uid="{00000000-0005-0000-0000-000026330000}"/>
    <cellStyle name="Currency 126 3 2 3 5" xfId="16276" xr:uid="{00000000-0005-0000-0000-000027330000}"/>
    <cellStyle name="Currency 126 3 2 3 5 2" xfId="38811" xr:uid="{00000000-0005-0000-0000-000028330000}"/>
    <cellStyle name="Currency 126 3 2 3 6" xfId="21905" xr:uid="{00000000-0005-0000-0000-000029330000}"/>
    <cellStyle name="Currency 126 3 2 3 6 2" xfId="44431" xr:uid="{00000000-0005-0000-0000-00002A330000}"/>
    <cellStyle name="Currency 126 3 2 3 7" xfId="27571" xr:uid="{00000000-0005-0000-0000-00002B330000}"/>
    <cellStyle name="Currency 126 3 2 3 8" xfId="50999" xr:uid="{00000000-0005-0000-0000-00002C330000}"/>
    <cellStyle name="Currency 126 3 2 4" xfId="5966" xr:uid="{00000000-0005-0000-0000-00002D330000}"/>
    <cellStyle name="Currency 126 3 2 4 2" xfId="11582" xr:uid="{00000000-0005-0000-0000-00002E330000}"/>
    <cellStyle name="Currency 126 3 2 4 2 2" xfId="34123" xr:uid="{00000000-0005-0000-0000-00002F330000}"/>
    <cellStyle name="Currency 126 3 2 4 3" xfId="17212" xr:uid="{00000000-0005-0000-0000-000030330000}"/>
    <cellStyle name="Currency 126 3 2 4 3 2" xfId="39747" xr:uid="{00000000-0005-0000-0000-000031330000}"/>
    <cellStyle name="Currency 126 3 2 4 4" xfId="22841" xr:uid="{00000000-0005-0000-0000-000032330000}"/>
    <cellStyle name="Currency 126 3 2 4 4 2" xfId="45367" xr:uid="{00000000-0005-0000-0000-000033330000}"/>
    <cellStyle name="Currency 126 3 2 4 5" xfId="28507" xr:uid="{00000000-0005-0000-0000-000034330000}"/>
    <cellStyle name="Currency 126 3 2 5" xfId="7838" xr:uid="{00000000-0005-0000-0000-000035330000}"/>
    <cellStyle name="Currency 126 3 2 5 2" xfId="13454" xr:uid="{00000000-0005-0000-0000-000036330000}"/>
    <cellStyle name="Currency 126 3 2 5 2 2" xfId="35995" xr:uid="{00000000-0005-0000-0000-000037330000}"/>
    <cellStyle name="Currency 126 3 2 5 3" xfId="19084" xr:uid="{00000000-0005-0000-0000-000038330000}"/>
    <cellStyle name="Currency 126 3 2 5 3 2" xfId="41619" xr:uid="{00000000-0005-0000-0000-000039330000}"/>
    <cellStyle name="Currency 126 3 2 5 4" xfId="24713" xr:uid="{00000000-0005-0000-0000-00003A330000}"/>
    <cellStyle name="Currency 126 3 2 5 4 2" xfId="47239" xr:uid="{00000000-0005-0000-0000-00003B330000}"/>
    <cellStyle name="Currency 126 3 2 5 5" xfId="30379" xr:uid="{00000000-0005-0000-0000-00003C330000}"/>
    <cellStyle name="Currency 126 3 2 6" xfId="9710" xr:uid="{00000000-0005-0000-0000-00003D330000}"/>
    <cellStyle name="Currency 126 3 2 6 2" xfId="32251" xr:uid="{00000000-0005-0000-0000-00003E330000}"/>
    <cellStyle name="Currency 126 3 2 7" xfId="15340" xr:uid="{00000000-0005-0000-0000-00003F330000}"/>
    <cellStyle name="Currency 126 3 2 7 2" xfId="37875" xr:uid="{00000000-0005-0000-0000-000040330000}"/>
    <cellStyle name="Currency 126 3 2 8" xfId="20969" xr:uid="{00000000-0005-0000-0000-000041330000}"/>
    <cellStyle name="Currency 126 3 2 8 2" xfId="43495" xr:uid="{00000000-0005-0000-0000-000042330000}"/>
    <cellStyle name="Currency 126 3 2 9" xfId="26635" xr:uid="{00000000-0005-0000-0000-000043330000}"/>
    <cellStyle name="Currency 126 3 3" xfId="4328" xr:uid="{00000000-0005-0000-0000-000044330000}"/>
    <cellStyle name="Currency 126 3 3 10" xfId="50297" xr:uid="{00000000-0005-0000-0000-000045330000}"/>
    <cellStyle name="Currency 126 3 3 2" xfId="5264" xr:uid="{00000000-0005-0000-0000-000046330000}"/>
    <cellStyle name="Currency 126 3 3 2 2" xfId="7136" xr:uid="{00000000-0005-0000-0000-000047330000}"/>
    <cellStyle name="Currency 126 3 3 2 2 2" xfId="12752" xr:uid="{00000000-0005-0000-0000-000048330000}"/>
    <cellStyle name="Currency 126 3 3 2 2 2 2" xfId="35293" xr:uid="{00000000-0005-0000-0000-000049330000}"/>
    <cellStyle name="Currency 126 3 3 2 2 3" xfId="18382" xr:uid="{00000000-0005-0000-0000-00004A330000}"/>
    <cellStyle name="Currency 126 3 3 2 2 3 2" xfId="40917" xr:uid="{00000000-0005-0000-0000-00004B330000}"/>
    <cellStyle name="Currency 126 3 3 2 2 4" xfId="24011" xr:uid="{00000000-0005-0000-0000-00004C330000}"/>
    <cellStyle name="Currency 126 3 3 2 2 4 2" xfId="46537" xr:uid="{00000000-0005-0000-0000-00004D330000}"/>
    <cellStyle name="Currency 126 3 3 2 2 5" xfId="29677" xr:uid="{00000000-0005-0000-0000-00004E330000}"/>
    <cellStyle name="Currency 126 3 3 2 3" xfId="9008" xr:uid="{00000000-0005-0000-0000-00004F330000}"/>
    <cellStyle name="Currency 126 3 3 2 3 2" xfId="14624" xr:uid="{00000000-0005-0000-0000-000050330000}"/>
    <cellStyle name="Currency 126 3 3 2 3 2 2" xfId="37165" xr:uid="{00000000-0005-0000-0000-000051330000}"/>
    <cellStyle name="Currency 126 3 3 2 3 3" xfId="20254" xr:uid="{00000000-0005-0000-0000-000052330000}"/>
    <cellStyle name="Currency 126 3 3 2 3 3 2" xfId="42789" xr:uid="{00000000-0005-0000-0000-000053330000}"/>
    <cellStyle name="Currency 126 3 3 2 3 4" xfId="25883" xr:uid="{00000000-0005-0000-0000-000054330000}"/>
    <cellStyle name="Currency 126 3 3 2 3 4 2" xfId="48409" xr:uid="{00000000-0005-0000-0000-000055330000}"/>
    <cellStyle name="Currency 126 3 3 2 3 5" xfId="31549" xr:uid="{00000000-0005-0000-0000-000056330000}"/>
    <cellStyle name="Currency 126 3 3 2 4" xfId="10880" xr:uid="{00000000-0005-0000-0000-000057330000}"/>
    <cellStyle name="Currency 126 3 3 2 4 2" xfId="33421" xr:uid="{00000000-0005-0000-0000-000058330000}"/>
    <cellStyle name="Currency 126 3 3 2 5" xfId="16510" xr:uid="{00000000-0005-0000-0000-000059330000}"/>
    <cellStyle name="Currency 126 3 3 2 5 2" xfId="39045" xr:uid="{00000000-0005-0000-0000-00005A330000}"/>
    <cellStyle name="Currency 126 3 3 2 6" xfId="22139" xr:uid="{00000000-0005-0000-0000-00005B330000}"/>
    <cellStyle name="Currency 126 3 3 2 6 2" xfId="44665" xr:uid="{00000000-0005-0000-0000-00005C330000}"/>
    <cellStyle name="Currency 126 3 3 2 7" xfId="27805" xr:uid="{00000000-0005-0000-0000-00005D330000}"/>
    <cellStyle name="Currency 126 3 3 2 8" xfId="51233" xr:uid="{00000000-0005-0000-0000-00005E330000}"/>
    <cellStyle name="Currency 126 3 3 3" xfId="6200" xr:uid="{00000000-0005-0000-0000-00005F330000}"/>
    <cellStyle name="Currency 126 3 3 3 2" xfId="11816" xr:uid="{00000000-0005-0000-0000-000060330000}"/>
    <cellStyle name="Currency 126 3 3 3 2 2" xfId="34357" xr:uid="{00000000-0005-0000-0000-000061330000}"/>
    <cellStyle name="Currency 126 3 3 3 3" xfId="17446" xr:uid="{00000000-0005-0000-0000-000062330000}"/>
    <cellStyle name="Currency 126 3 3 3 3 2" xfId="39981" xr:uid="{00000000-0005-0000-0000-000063330000}"/>
    <cellStyle name="Currency 126 3 3 3 4" xfId="23075" xr:uid="{00000000-0005-0000-0000-000064330000}"/>
    <cellStyle name="Currency 126 3 3 3 4 2" xfId="45601" xr:uid="{00000000-0005-0000-0000-000065330000}"/>
    <cellStyle name="Currency 126 3 3 3 5" xfId="28741" xr:uid="{00000000-0005-0000-0000-000066330000}"/>
    <cellStyle name="Currency 126 3 3 4" xfId="8072" xr:uid="{00000000-0005-0000-0000-000067330000}"/>
    <cellStyle name="Currency 126 3 3 4 2" xfId="13688" xr:uid="{00000000-0005-0000-0000-000068330000}"/>
    <cellStyle name="Currency 126 3 3 4 2 2" xfId="36229" xr:uid="{00000000-0005-0000-0000-000069330000}"/>
    <cellStyle name="Currency 126 3 3 4 3" xfId="19318" xr:uid="{00000000-0005-0000-0000-00006A330000}"/>
    <cellStyle name="Currency 126 3 3 4 3 2" xfId="41853" xr:uid="{00000000-0005-0000-0000-00006B330000}"/>
    <cellStyle name="Currency 126 3 3 4 4" xfId="24947" xr:uid="{00000000-0005-0000-0000-00006C330000}"/>
    <cellStyle name="Currency 126 3 3 4 4 2" xfId="47473" xr:uid="{00000000-0005-0000-0000-00006D330000}"/>
    <cellStyle name="Currency 126 3 3 4 5" xfId="30613" xr:uid="{00000000-0005-0000-0000-00006E330000}"/>
    <cellStyle name="Currency 126 3 3 5" xfId="9944" xr:uid="{00000000-0005-0000-0000-00006F330000}"/>
    <cellStyle name="Currency 126 3 3 5 2" xfId="32485" xr:uid="{00000000-0005-0000-0000-000070330000}"/>
    <cellStyle name="Currency 126 3 3 6" xfId="15574" xr:uid="{00000000-0005-0000-0000-000071330000}"/>
    <cellStyle name="Currency 126 3 3 6 2" xfId="38109" xr:uid="{00000000-0005-0000-0000-000072330000}"/>
    <cellStyle name="Currency 126 3 3 7" xfId="21203" xr:uid="{00000000-0005-0000-0000-000073330000}"/>
    <cellStyle name="Currency 126 3 3 7 2" xfId="43729" xr:uid="{00000000-0005-0000-0000-000074330000}"/>
    <cellStyle name="Currency 126 3 3 8" xfId="26869" xr:uid="{00000000-0005-0000-0000-000075330000}"/>
    <cellStyle name="Currency 126 3 3 9" xfId="49360" xr:uid="{00000000-0005-0000-0000-000076330000}"/>
    <cellStyle name="Currency 126 3 4" xfId="4796" xr:uid="{00000000-0005-0000-0000-000077330000}"/>
    <cellStyle name="Currency 126 3 4 2" xfId="6668" xr:uid="{00000000-0005-0000-0000-000078330000}"/>
    <cellStyle name="Currency 126 3 4 2 2" xfId="12284" xr:uid="{00000000-0005-0000-0000-000079330000}"/>
    <cellStyle name="Currency 126 3 4 2 2 2" xfId="34825" xr:uid="{00000000-0005-0000-0000-00007A330000}"/>
    <cellStyle name="Currency 126 3 4 2 3" xfId="17914" xr:uid="{00000000-0005-0000-0000-00007B330000}"/>
    <cellStyle name="Currency 126 3 4 2 3 2" xfId="40449" xr:uid="{00000000-0005-0000-0000-00007C330000}"/>
    <cellStyle name="Currency 126 3 4 2 4" xfId="23543" xr:uid="{00000000-0005-0000-0000-00007D330000}"/>
    <cellStyle name="Currency 126 3 4 2 4 2" xfId="46069" xr:uid="{00000000-0005-0000-0000-00007E330000}"/>
    <cellStyle name="Currency 126 3 4 2 5" xfId="29209" xr:uid="{00000000-0005-0000-0000-00007F330000}"/>
    <cellStyle name="Currency 126 3 4 3" xfId="8540" xr:uid="{00000000-0005-0000-0000-000080330000}"/>
    <cellStyle name="Currency 126 3 4 3 2" xfId="14156" xr:uid="{00000000-0005-0000-0000-000081330000}"/>
    <cellStyle name="Currency 126 3 4 3 2 2" xfId="36697" xr:uid="{00000000-0005-0000-0000-000082330000}"/>
    <cellStyle name="Currency 126 3 4 3 3" xfId="19786" xr:uid="{00000000-0005-0000-0000-000083330000}"/>
    <cellStyle name="Currency 126 3 4 3 3 2" xfId="42321" xr:uid="{00000000-0005-0000-0000-000084330000}"/>
    <cellStyle name="Currency 126 3 4 3 4" xfId="25415" xr:uid="{00000000-0005-0000-0000-000085330000}"/>
    <cellStyle name="Currency 126 3 4 3 4 2" xfId="47941" xr:uid="{00000000-0005-0000-0000-000086330000}"/>
    <cellStyle name="Currency 126 3 4 3 5" xfId="31081" xr:uid="{00000000-0005-0000-0000-000087330000}"/>
    <cellStyle name="Currency 126 3 4 4" xfId="10412" xr:uid="{00000000-0005-0000-0000-000088330000}"/>
    <cellStyle name="Currency 126 3 4 4 2" xfId="32953" xr:uid="{00000000-0005-0000-0000-000089330000}"/>
    <cellStyle name="Currency 126 3 4 5" xfId="16042" xr:uid="{00000000-0005-0000-0000-00008A330000}"/>
    <cellStyle name="Currency 126 3 4 5 2" xfId="38577" xr:uid="{00000000-0005-0000-0000-00008B330000}"/>
    <cellStyle name="Currency 126 3 4 6" xfId="21671" xr:uid="{00000000-0005-0000-0000-00008C330000}"/>
    <cellStyle name="Currency 126 3 4 6 2" xfId="44197" xr:uid="{00000000-0005-0000-0000-00008D330000}"/>
    <cellStyle name="Currency 126 3 4 7" xfId="27337" xr:uid="{00000000-0005-0000-0000-00008E330000}"/>
    <cellStyle name="Currency 126 3 4 8" xfId="50765" xr:uid="{00000000-0005-0000-0000-00008F330000}"/>
    <cellStyle name="Currency 126 3 5" xfId="5732" xr:uid="{00000000-0005-0000-0000-000090330000}"/>
    <cellStyle name="Currency 126 3 5 2" xfId="11348" xr:uid="{00000000-0005-0000-0000-000091330000}"/>
    <cellStyle name="Currency 126 3 5 2 2" xfId="33889" xr:uid="{00000000-0005-0000-0000-000092330000}"/>
    <cellStyle name="Currency 126 3 5 3" xfId="16978" xr:uid="{00000000-0005-0000-0000-000093330000}"/>
    <cellStyle name="Currency 126 3 5 3 2" xfId="39513" xr:uid="{00000000-0005-0000-0000-000094330000}"/>
    <cellStyle name="Currency 126 3 5 4" xfId="22607" xr:uid="{00000000-0005-0000-0000-000095330000}"/>
    <cellStyle name="Currency 126 3 5 4 2" xfId="45133" xr:uid="{00000000-0005-0000-0000-000096330000}"/>
    <cellStyle name="Currency 126 3 5 5" xfId="28273" xr:uid="{00000000-0005-0000-0000-000097330000}"/>
    <cellStyle name="Currency 126 3 6" xfId="7604" xr:uid="{00000000-0005-0000-0000-000098330000}"/>
    <cellStyle name="Currency 126 3 6 2" xfId="13220" xr:uid="{00000000-0005-0000-0000-000099330000}"/>
    <cellStyle name="Currency 126 3 6 2 2" xfId="35761" xr:uid="{00000000-0005-0000-0000-00009A330000}"/>
    <cellStyle name="Currency 126 3 6 3" xfId="18850" xr:uid="{00000000-0005-0000-0000-00009B330000}"/>
    <cellStyle name="Currency 126 3 6 3 2" xfId="41385" xr:uid="{00000000-0005-0000-0000-00009C330000}"/>
    <cellStyle name="Currency 126 3 6 4" xfId="24479" xr:uid="{00000000-0005-0000-0000-00009D330000}"/>
    <cellStyle name="Currency 126 3 6 4 2" xfId="47005" xr:uid="{00000000-0005-0000-0000-00009E330000}"/>
    <cellStyle name="Currency 126 3 6 5" xfId="30145" xr:uid="{00000000-0005-0000-0000-00009F330000}"/>
    <cellStyle name="Currency 126 3 7" xfId="9476" xr:uid="{00000000-0005-0000-0000-0000A0330000}"/>
    <cellStyle name="Currency 126 3 7 2" xfId="32017" xr:uid="{00000000-0005-0000-0000-0000A1330000}"/>
    <cellStyle name="Currency 126 3 8" xfId="15106" xr:uid="{00000000-0005-0000-0000-0000A2330000}"/>
    <cellStyle name="Currency 126 3 8 2" xfId="37641" xr:uid="{00000000-0005-0000-0000-0000A3330000}"/>
    <cellStyle name="Currency 126 3 9" xfId="20735" xr:uid="{00000000-0005-0000-0000-0000A4330000}"/>
    <cellStyle name="Currency 126 3 9 2" xfId="43261" xr:uid="{00000000-0005-0000-0000-0000A5330000}"/>
    <cellStyle name="Currency 126 4" xfId="3782" xr:uid="{00000000-0005-0000-0000-0000A6330000}"/>
    <cellStyle name="Currency 126 4 10" xfId="26323" xr:uid="{00000000-0005-0000-0000-0000A7330000}"/>
    <cellStyle name="Currency 126 4 11" xfId="48814" xr:uid="{00000000-0005-0000-0000-0000A8330000}"/>
    <cellStyle name="Currency 126 4 12" xfId="49751" xr:uid="{00000000-0005-0000-0000-0000A9330000}"/>
    <cellStyle name="Currency 126 4 2" xfId="4016" xr:uid="{00000000-0005-0000-0000-0000AA330000}"/>
    <cellStyle name="Currency 126 4 2 10" xfId="49048" xr:uid="{00000000-0005-0000-0000-0000AB330000}"/>
    <cellStyle name="Currency 126 4 2 11" xfId="49985" xr:uid="{00000000-0005-0000-0000-0000AC330000}"/>
    <cellStyle name="Currency 126 4 2 2" xfId="4484" xr:uid="{00000000-0005-0000-0000-0000AD330000}"/>
    <cellStyle name="Currency 126 4 2 2 10" xfId="50453" xr:uid="{00000000-0005-0000-0000-0000AE330000}"/>
    <cellStyle name="Currency 126 4 2 2 2" xfId="5420" xr:uid="{00000000-0005-0000-0000-0000AF330000}"/>
    <cellStyle name="Currency 126 4 2 2 2 2" xfId="7292" xr:uid="{00000000-0005-0000-0000-0000B0330000}"/>
    <cellStyle name="Currency 126 4 2 2 2 2 2" xfId="12908" xr:uid="{00000000-0005-0000-0000-0000B1330000}"/>
    <cellStyle name="Currency 126 4 2 2 2 2 2 2" xfId="35449" xr:uid="{00000000-0005-0000-0000-0000B2330000}"/>
    <cellStyle name="Currency 126 4 2 2 2 2 3" xfId="18538" xr:uid="{00000000-0005-0000-0000-0000B3330000}"/>
    <cellStyle name="Currency 126 4 2 2 2 2 3 2" xfId="41073" xr:uid="{00000000-0005-0000-0000-0000B4330000}"/>
    <cellStyle name="Currency 126 4 2 2 2 2 4" xfId="24167" xr:uid="{00000000-0005-0000-0000-0000B5330000}"/>
    <cellStyle name="Currency 126 4 2 2 2 2 4 2" xfId="46693" xr:uid="{00000000-0005-0000-0000-0000B6330000}"/>
    <cellStyle name="Currency 126 4 2 2 2 2 5" xfId="29833" xr:uid="{00000000-0005-0000-0000-0000B7330000}"/>
    <cellStyle name="Currency 126 4 2 2 2 3" xfId="9164" xr:uid="{00000000-0005-0000-0000-0000B8330000}"/>
    <cellStyle name="Currency 126 4 2 2 2 3 2" xfId="14780" xr:uid="{00000000-0005-0000-0000-0000B9330000}"/>
    <cellStyle name="Currency 126 4 2 2 2 3 2 2" xfId="37321" xr:uid="{00000000-0005-0000-0000-0000BA330000}"/>
    <cellStyle name="Currency 126 4 2 2 2 3 3" xfId="20410" xr:uid="{00000000-0005-0000-0000-0000BB330000}"/>
    <cellStyle name="Currency 126 4 2 2 2 3 3 2" xfId="42945" xr:uid="{00000000-0005-0000-0000-0000BC330000}"/>
    <cellStyle name="Currency 126 4 2 2 2 3 4" xfId="26039" xr:uid="{00000000-0005-0000-0000-0000BD330000}"/>
    <cellStyle name="Currency 126 4 2 2 2 3 4 2" xfId="48565" xr:uid="{00000000-0005-0000-0000-0000BE330000}"/>
    <cellStyle name="Currency 126 4 2 2 2 3 5" xfId="31705" xr:uid="{00000000-0005-0000-0000-0000BF330000}"/>
    <cellStyle name="Currency 126 4 2 2 2 4" xfId="11036" xr:uid="{00000000-0005-0000-0000-0000C0330000}"/>
    <cellStyle name="Currency 126 4 2 2 2 4 2" xfId="33577" xr:uid="{00000000-0005-0000-0000-0000C1330000}"/>
    <cellStyle name="Currency 126 4 2 2 2 5" xfId="16666" xr:uid="{00000000-0005-0000-0000-0000C2330000}"/>
    <cellStyle name="Currency 126 4 2 2 2 5 2" xfId="39201" xr:uid="{00000000-0005-0000-0000-0000C3330000}"/>
    <cellStyle name="Currency 126 4 2 2 2 6" xfId="22295" xr:uid="{00000000-0005-0000-0000-0000C4330000}"/>
    <cellStyle name="Currency 126 4 2 2 2 6 2" xfId="44821" xr:uid="{00000000-0005-0000-0000-0000C5330000}"/>
    <cellStyle name="Currency 126 4 2 2 2 7" xfId="27961" xr:uid="{00000000-0005-0000-0000-0000C6330000}"/>
    <cellStyle name="Currency 126 4 2 2 2 8" xfId="51389" xr:uid="{00000000-0005-0000-0000-0000C7330000}"/>
    <cellStyle name="Currency 126 4 2 2 3" xfId="6356" xr:uid="{00000000-0005-0000-0000-0000C8330000}"/>
    <cellStyle name="Currency 126 4 2 2 3 2" xfId="11972" xr:uid="{00000000-0005-0000-0000-0000C9330000}"/>
    <cellStyle name="Currency 126 4 2 2 3 2 2" xfId="34513" xr:uid="{00000000-0005-0000-0000-0000CA330000}"/>
    <cellStyle name="Currency 126 4 2 2 3 3" xfId="17602" xr:uid="{00000000-0005-0000-0000-0000CB330000}"/>
    <cellStyle name="Currency 126 4 2 2 3 3 2" xfId="40137" xr:uid="{00000000-0005-0000-0000-0000CC330000}"/>
    <cellStyle name="Currency 126 4 2 2 3 4" xfId="23231" xr:uid="{00000000-0005-0000-0000-0000CD330000}"/>
    <cellStyle name="Currency 126 4 2 2 3 4 2" xfId="45757" xr:uid="{00000000-0005-0000-0000-0000CE330000}"/>
    <cellStyle name="Currency 126 4 2 2 3 5" xfId="28897" xr:uid="{00000000-0005-0000-0000-0000CF330000}"/>
    <cellStyle name="Currency 126 4 2 2 4" xfId="8228" xr:uid="{00000000-0005-0000-0000-0000D0330000}"/>
    <cellStyle name="Currency 126 4 2 2 4 2" xfId="13844" xr:uid="{00000000-0005-0000-0000-0000D1330000}"/>
    <cellStyle name="Currency 126 4 2 2 4 2 2" xfId="36385" xr:uid="{00000000-0005-0000-0000-0000D2330000}"/>
    <cellStyle name="Currency 126 4 2 2 4 3" xfId="19474" xr:uid="{00000000-0005-0000-0000-0000D3330000}"/>
    <cellStyle name="Currency 126 4 2 2 4 3 2" xfId="42009" xr:uid="{00000000-0005-0000-0000-0000D4330000}"/>
    <cellStyle name="Currency 126 4 2 2 4 4" xfId="25103" xr:uid="{00000000-0005-0000-0000-0000D5330000}"/>
    <cellStyle name="Currency 126 4 2 2 4 4 2" xfId="47629" xr:uid="{00000000-0005-0000-0000-0000D6330000}"/>
    <cellStyle name="Currency 126 4 2 2 4 5" xfId="30769" xr:uid="{00000000-0005-0000-0000-0000D7330000}"/>
    <cellStyle name="Currency 126 4 2 2 5" xfId="10100" xr:uid="{00000000-0005-0000-0000-0000D8330000}"/>
    <cellStyle name="Currency 126 4 2 2 5 2" xfId="32641" xr:uid="{00000000-0005-0000-0000-0000D9330000}"/>
    <cellStyle name="Currency 126 4 2 2 6" xfId="15730" xr:uid="{00000000-0005-0000-0000-0000DA330000}"/>
    <cellStyle name="Currency 126 4 2 2 6 2" xfId="38265" xr:uid="{00000000-0005-0000-0000-0000DB330000}"/>
    <cellStyle name="Currency 126 4 2 2 7" xfId="21359" xr:uid="{00000000-0005-0000-0000-0000DC330000}"/>
    <cellStyle name="Currency 126 4 2 2 7 2" xfId="43885" xr:uid="{00000000-0005-0000-0000-0000DD330000}"/>
    <cellStyle name="Currency 126 4 2 2 8" xfId="27025" xr:uid="{00000000-0005-0000-0000-0000DE330000}"/>
    <cellStyle name="Currency 126 4 2 2 9" xfId="49516" xr:uid="{00000000-0005-0000-0000-0000DF330000}"/>
    <cellStyle name="Currency 126 4 2 3" xfId="4952" xr:uid="{00000000-0005-0000-0000-0000E0330000}"/>
    <cellStyle name="Currency 126 4 2 3 2" xfId="6824" xr:uid="{00000000-0005-0000-0000-0000E1330000}"/>
    <cellStyle name="Currency 126 4 2 3 2 2" xfId="12440" xr:uid="{00000000-0005-0000-0000-0000E2330000}"/>
    <cellStyle name="Currency 126 4 2 3 2 2 2" xfId="34981" xr:uid="{00000000-0005-0000-0000-0000E3330000}"/>
    <cellStyle name="Currency 126 4 2 3 2 3" xfId="18070" xr:uid="{00000000-0005-0000-0000-0000E4330000}"/>
    <cellStyle name="Currency 126 4 2 3 2 3 2" xfId="40605" xr:uid="{00000000-0005-0000-0000-0000E5330000}"/>
    <cellStyle name="Currency 126 4 2 3 2 4" xfId="23699" xr:uid="{00000000-0005-0000-0000-0000E6330000}"/>
    <cellStyle name="Currency 126 4 2 3 2 4 2" xfId="46225" xr:uid="{00000000-0005-0000-0000-0000E7330000}"/>
    <cellStyle name="Currency 126 4 2 3 2 5" xfId="29365" xr:uid="{00000000-0005-0000-0000-0000E8330000}"/>
    <cellStyle name="Currency 126 4 2 3 3" xfId="8696" xr:uid="{00000000-0005-0000-0000-0000E9330000}"/>
    <cellStyle name="Currency 126 4 2 3 3 2" xfId="14312" xr:uid="{00000000-0005-0000-0000-0000EA330000}"/>
    <cellStyle name="Currency 126 4 2 3 3 2 2" xfId="36853" xr:uid="{00000000-0005-0000-0000-0000EB330000}"/>
    <cellStyle name="Currency 126 4 2 3 3 3" xfId="19942" xr:uid="{00000000-0005-0000-0000-0000EC330000}"/>
    <cellStyle name="Currency 126 4 2 3 3 3 2" xfId="42477" xr:uid="{00000000-0005-0000-0000-0000ED330000}"/>
    <cellStyle name="Currency 126 4 2 3 3 4" xfId="25571" xr:uid="{00000000-0005-0000-0000-0000EE330000}"/>
    <cellStyle name="Currency 126 4 2 3 3 4 2" xfId="48097" xr:uid="{00000000-0005-0000-0000-0000EF330000}"/>
    <cellStyle name="Currency 126 4 2 3 3 5" xfId="31237" xr:uid="{00000000-0005-0000-0000-0000F0330000}"/>
    <cellStyle name="Currency 126 4 2 3 4" xfId="10568" xr:uid="{00000000-0005-0000-0000-0000F1330000}"/>
    <cellStyle name="Currency 126 4 2 3 4 2" xfId="33109" xr:uid="{00000000-0005-0000-0000-0000F2330000}"/>
    <cellStyle name="Currency 126 4 2 3 5" xfId="16198" xr:uid="{00000000-0005-0000-0000-0000F3330000}"/>
    <cellStyle name="Currency 126 4 2 3 5 2" xfId="38733" xr:uid="{00000000-0005-0000-0000-0000F4330000}"/>
    <cellStyle name="Currency 126 4 2 3 6" xfId="21827" xr:uid="{00000000-0005-0000-0000-0000F5330000}"/>
    <cellStyle name="Currency 126 4 2 3 6 2" xfId="44353" xr:uid="{00000000-0005-0000-0000-0000F6330000}"/>
    <cellStyle name="Currency 126 4 2 3 7" xfId="27493" xr:uid="{00000000-0005-0000-0000-0000F7330000}"/>
    <cellStyle name="Currency 126 4 2 3 8" xfId="50921" xr:uid="{00000000-0005-0000-0000-0000F8330000}"/>
    <cellStyle name="Currency 126 4 2 4" xfId="5888" xr:uid="{00000000-0005-0000-0000-0000F9330000}"/>
    <cellStyle name="Currency 126 4 2 4 2" xfId="11504" xr:uid="{00000000-0005-0000-0000-0000FA330000}"/>
    <cellStyle name="Currency 126 4 2 4 2 2" xfId="34045" xr:uid="{00000000-0005-0000-0000-0000FB330000}"/>
    <cellStyle name="Currency 126 4 2 4 3" xfId="17134" xr:uid="{00000000-0005-0000-0000-0000FC330000}"/>
    <cellStyle name="Currency 126 4 2 4 3 2" xfId="39669" xr:uid="{00000000-0005-0000-0000-0000FD330000}"/>
    <cellStyle name="Currency 126 4 2 4 4" xfId="22763" xr:uid="{00000000-0005-0000-0000-0000FE330000}"/>
    <cellStyle name="Currency 126 4 2 4 4 2" xfId="45289" xr:uid="{00000000-0005-0000-0000-0000FF330000}"/>
    <cellStyle name="Currency 126 4 2 4 5" xfId="28429" xr:uid="{00000000-0005-0000-0000-000000340000}"/>
    <cellStyle name="Currency 126 4 2 5" xfId="7760" xr:uid="{00000000-0005-0000-0000-000001340000}"/>
    <cellStyle name="Currency 126 4 2 5 2" xfId="13376" xr:uid="{00000000-0005-0000-0000-000002340000}"/>
    <cellStyle name="Currency 126 4 2 5 2 2" xfId="35917" xr:uid="{00000000-0005-0000-0000-000003340000}"/>
    <cellStyle name="Currency 126 4 2 5 3" xfId="19006" xr:uid="{00000000-0005-0000-0000-000004340000}"/>
    <cellStyle name="Currency 126 4 2 5 3 2" xfId="41541" xr:uid="{00000000-0005-0000-0000-000005340000}"/>
    <cellStyle name="Currency 126 4 2 5 4" xfId="24635" xr:uid="{00000000-0005-0000-0000-000006340000}"/>
    <cellStyle name="Currency 126 4 2 5 4 2" xfId="47161" xr:uid="{00000000-0005-0000-0000-000007340000}"/>
    <cellStyle name="Currency 126 4 2 5 5" xfId="30301" xr:uid="{00000000-0005-0000-0000-000008340000}"/>
    <cellStyle name="Currency 126 4 2 6" xfId="9632" xr:uid="{00000000-0005-0000-0000-000009340000}"/>
    <cellStyle name="Currency 126 4 2 6 2" xfId="32173" xr:uid="{00000000-0005-0000-0000-00000A340000}"/>
    <cellStyle name="Currency 126 4 2 7" xfId="15262" xr:uid="{00000000-0005-0000-0000-00000B340000}"/>
    <cellStyle name="Currency 126 4 2 7 2" xfId="37797" xr:uid="{00000000-0005-0000-0000-00000C340000}"/>
    <cellStyle name="Currency 126 4 2 8" xfId="20891" xr:uid="{00000000-0005-0000-0000-00000D340000}"/>
    <cellStyle name="Currency 126 4 2 8 2" xfId="43417" xr:uid="{00000000-0005-0000-0000-00000E340000}"/>
    <cellStyle name="Currency 126 4 2 9" xfId="26557" xr:uid="{00000000-0005-0000-0000-00000F340000}"/>
    <cellStyle name="Currency 126 4 3" xfId="4250" xr:uid="{00000000-0005-0000-0000-000010340000}"/>
    <cellStyle name="Currency 126 4 3 10" xfId="50219" xr:uid="{00000000-0005-0000-0000-000011340000}"/>
    <cellStyle name="Currency 126 4 3 2" xfId="5186" xr:uid="{00000000-0005-0000-0000-000012340000}"/>
    <cellStyle name="Currency 126 4 3 2 2" xfId="7058" xr:uid="{00000000-0005-0000-0000-000013340000}"/>
    <cellStyle name="Currency 126 4 3 2 2 2" xfId="12674" xr:uid="{00000000-0005-0000-0000-000014340000}"/>
    <cellStyle name="Currency 126 4 3 2 2 2 2" xfId="35215" xr:uid="{00000000-0005-0000-0000-000015340000}"/>
    <cellStyle name="Currency 126 4 3 2 2 3" xfId="18304" xr:uid="{00000000-0005-0000-0000-000016340000}"/>
    <cellStyle name="Currency 126 4 3 2 2 3 2" xfId="40839" xr:uid="{00000000-0005-0000-0000-000017340000}"/>
    <cellStyle name="Currency 126 4 3 2 2 4" xfId="23933" xr:uid="{00000000-0005-0000-0000-000018340000}"/>
    <cellStyle name="Currency 126 4 3 2 2 4 2" xfId="46459" xr:uid="{00000000-0005-0000-0000-000019340000}"/>
    <cellStyle name="Currency 126 4 3 2 2 5" xfId="29599" xr:uid="{00000000-0005-0000-0000-00001A340000}"/>
    <cellStyle name="Currency 126 4 3 2 3" xfId="8930" xr:uid="{00000000-0005-0000-0000-00001B340000}"/>
    <cellStyle name="Currency 126 4 3 2 3 2" xfId="14546" xr:uid="{00000000-0005-0000-0000-00001C340000}"/>
    <cellStyle name="Currency 126 4 3 2 3 2 2" xfId="37087" xr:uid="{00000000-0005-0000-0000-00001D340000}"/>
    <cellStyle name="Currency 126 4 3 2 3 3" xfId="20176" xr:uid="{00000000-0005-0000-0000-00001E340000}"/>
    <cellStyle name="Currency 126 4 3 2 3 3 2" xfId="42711" xr:uid="{00000000-0005-0000-0000-00001F340000}"/>
    <cellStyle name="Currency 126 4 3 2 3 4" xfId="25805" xr:uid="{00000000-0005-0000-0000-000020340000}"/>
    <cellStyle name="Currency 126 4 3 2 3 4 2" xfId="48331" xr:uid="{00000000-0005-0000-0000-000021340000}"/>
    <cellStyle name="Currency 126 4 3 2 3 5" xfId="31471" xr:uid="{00000000-0005-0000-0000-000022340000}"/>
    <cellStyle name="Currency 126 4 3 2 4" xfId="10802" xr:uid="{00000000-0005-0000-0000-000023340000}"/>
    <cellStyle name="Currency 126 4 3 2 4 2" xfId="33343" xr:uid="{00000000-0005-0000-0000-000024340000}"/>
    <cellStyle name="Currency 126 4 3 2 5" xfId="16432" xr:uid="{00000000-0005-0000-0000-000025340000}"/>
    <cellStyle name="Currency 126 4 3 2 5 2" xfId="38967" xr:uid="{00000000-0005-0000-0000-000026340000}"/>
    <cellStyle name="Currency 126 4 3 2 6" xfId="22061" xr:uid="{00000000-0005-0000-0000-000027340000}"/>
    <cellStyle name="Currency 126 4 3 2 6 2" xfId="44587" xr:uid="{00000000-0005-0000-0000-000028340000}"/>
    <cellStyle name="Currency 126 4 3 2 7" xfId="27727" xr:uid="{00000000-0005-0000-0000-000029340000}"/>
    <cellStyle name="Currency 126 4 3 2 8" xfId="51155" xr:uid="{00000000-0005-0000-0000-00002A340000}"/>
    <cellStyle name="Currency 126 4 3 3" xfId="6122" xr:uid="{00000000-0005-0000-0000-00002B340000}"/>
    <cellStyle name="Currency 126 4 3 3 2" xfId="11738" xr:uid="{00000000-0005-0000-0000-00002C340000}"/>
    <cellStyle name="Currency 126 4 3 3 2 2" xfId="34279" xr:uid="{00000000-0005-0000-0000-00002D340000}"/>
    <cellStyle name="Currency 126 4 3 3 3" xfId="17368" xr:uid="{00000000-0005-0000-0000-00002E340000}"/>
    <cellStyle name="Currency 126 4 3 3 3 2" xfId="39903" xr:uid="{00000000-0005-0000-0000-00002F340000}"/>
    <cellStyle name="Currency 126 4 3 3 4" xfId="22997" xr:uid="{00000000-0005-0000-0000-000030340000}"/>
    <cellStyle name="Currency 126 4 3 3 4 2" xfId="45523" xr:uid="{00000000-0005-0000-0000-000031340000}"/>
    <cellStyle name="Currency 126 4 3 3 5" xfId="28663" xr:uid="{00000000-0005-0000-0000-000032340000}"/>
    <cellStyle name="Currency 126 4 3 4" xfId="7994" xr:uid="{00000000-0005-0000-0000-000033340000}"/>
    <cellStyle name="Currency 126 4 3 4 2" xfId="13610" xr:uid="{00000000-0005-0000-0000-000034340000}"/>
    <cellStyle name="Currency 126 4 3 4 2 2" xfId="36151" xr:uid="{00000000-0005-0000-0000-000035340000}"/>
    <cellStyle name="Currency 126 4 3 4 3" xfId="19240" xr:uid="{00000000-0005-0000-0000-000036340000}"/>
    <cellStyle name="Currency 126 4 3 4 3 2" xfId="41775" xr:uid="{00000000-0005-0000-0000-000037340000}"/>
    <cellStyle name="Currency 126 4 3 4 4" xfId="24869" xr:uid="{00000000-0005-0000-0000-000038340000}"/>
    <cellStyle name="Currency 126 4 3 4 4 2" xfId="47395" xr:uid="{00000000-0005-0000-0000-000039340000}"/>
    <cellStyle name="Currency 126 4 3 4 5" xfId="30535" xr:uid="{00000000-0005-0000-0000-00003A340000}"/>
    <cellStyle name="Currency 126 4 3 5" xfId="9866" xr:uid="{00000000-0005-0000-0000-00003B340000}"/>
    <cellStyle name="Currency 126 4 3 5 2" xfId="32407" xr:uid="{00000000-0005-0000-0000-00003C340000}"/>
    <cellStyle name="Currency 126 4 3 6" xfId="15496" xr:uid="{00000000-0005-0000-0000-00003D340000}"/>
    <cellStyle name="Currency 126 4 3 6 2" xfId="38031" xr:uid="{00000000-0005-0000-0000-00003E340000}"/>
    <cellStyle name="Currency 126 4 3 7" xfId="21125" xr:uid="{00000000-0005-0000-0000-00003F340000}"/>
    <cellStyle name="Currency 126 4 3 7 2" xfId="43651" xr:uid="{00000000-0005-0000-0000-000040340000}"/>
    <cellStyle name="Currency 126 4 3 8" xfId="26791" xr:uid="{00000000-0005-0000-0000-000041340000}"/>
    <cellStyle name="Currency 126 4 3 9" xfId="49282" xr:uid="{00000000-0005-0000-0000-000042340000}"/>
    <cellStyle name="Currency 126 4 4" xfId="4718" xr:uid="{00000000-0005-0000-0000-000043340000}"/>
    <cellStyle name="Currency 126 4 4 2" xfId="6590" xr:uid="{00000000-0005-0000-0000-000044340000}"/>
    <cellStyle name="Currency 126 4 4 2 2" xfId="12206" xr:uid="{00000000-0005-0000-0000-000045340000}"/>
    <cellStyle name="Currency 126 4 4 2 2 2" xfId="34747" xr:uid="{00000000-0005-0000-0000-000046340000}"/>
    <cellStyle name="Currency 126 4 4 2 3" xfId="17836" xr:uid="{00000000-0005-0000-0000-000047340000}"/>
    <cellStyle name="Currency 126 4 4 2 3 2" xfId="40371" xr:uid="{00000000-0005-0000-0000-000048340000}"/>
    <cellStyle name="Currency 126 4 4 2 4" xfId="23465" xr:uid="{00000000-0005-0000-0000-000049340000}"/>
    <cellStyle name="Currency 126 4 4 2 4 2" xfId="45991" xr:uid="{00000000-0005-0000-0000-00004A340000}"/>
    <cellStyle name="Currency 126 4 4 2 5" xfId="29131" xr:uid="{00000000-0005-0000-0000-00004B340000}"/>
    <cellStyle name="Currency 126 4 4 3" xfId="8462" xr:uid="{00000000-0005-0000-0000-00004C340000}"/>
    <cellStyle name="Currency 126 4 4 3 2" xfId="14078" xr:uid="{00000000-0005-0000-0000-00004D340000}"/>
    <cellStyle name="Currency 126 4 4 3 2 2" xfId="36619" xr:uid="{00000000-0005-0000-0000-00004E340000}"/>
    <cellStyle name="Currency 126 4 4 3 3" xfId="19708" xr:uid="{00000000-0005-0000-0000-00004F340000}"/>
    <cellStyle name="Currency 126 4 4 3 3 2" xfId="42243" xr:uid="{00000000-0005-0000-0000-000050340000}"/>
    <cellStyle name="Currency 126 4 4 3 4" xfId="25337" xr:uid="{00000000-0005-0000-0000-000051340000}"/>
    <cellStyle name="Currency 126 4 4 3 4 2" xfId="47863" xr:uid="{00000000-0005-0000-0000-000052340000}"/>
    <cellStyle name="Currency 126 4 4 3 5" xfId="31003" xr:uid="{00000000-0005-0000-0000-000053340000}"/>
    <cellStyle name="Currency 126 4 4 4" xfId="10334" xr:uid="{00000000-0005-0000-0000-000054340000}"/>
    <cellStyle name="Currency 126 4 4 4 2" xfId="32875" xr:uid="{00000000-0005-0000-0000-000055340000}"/>
    <cellStyle name="Currency 126 4 4 5" xfId="15964" xr:uid="{00000000-0005-0000-0000-000056340000}"/>
    <cellStyle name="Currency 126 4 4 5 2" xfId="38499" xr:uid="{00000000-0005-0000-0000-000057340000}"/>
    <cellStyle name="Currency 126 4 4 6" xfId="21593" xr:uid="{00000000-0005-0000-0000-000058340000}"/>
    <cellStyle name="Currency 126 4 4 6 2" xfId="44119" xr:uid="{00000000-0005-0000-0000-000059340000}"/>
    <cellStyle name="Currency 126 4 4 7" xfId="27259" xr:uid="{00000000-0005-0000-0000-00005A340000}"/>
    <cellStyle name="Currency 126 4 4 8" xfId="50687" xr:uid="{00000000-0005-0000-0000-00005B340000}"/>
    <cellStyle name="Currency 126 4 5" xfId="5654" xr:uid="{00000000-0005-0000-0000-00005C340000}"/>
    <cellStyle name="Currency 126 4 5 2" xfId="11270" xr:uid="{00000000-0005-0000-0000-00005D340000}"/>
    <cellStyle name="Currency 126 4 5 2 2" xfId="33811" xr:uid="{00000000-0005-0000-0000-00005E340000}"/>
    <cellStyle name="Currency 126 4 5 3" xfId="16900" xr:uid="{00000000-0005-0000-0000-00005F340000}"/>
    <cellStyle name="Currency 126 4 5 3 2" xfId="39435" xr:uid="{00000000-0005-0000-0000-000060340000}"/>
    <cellStyle name="Currency 126 4 5 4" xfId="22529" xr:uid="{00000000-0005-0000-0000-000061340000}"/>
    <cellStyle name="Currency 126 4 5 4 2" xfId="45055" xr:uid="{00000000-0005-0000-0000-000062340000}"/>
    <cellStyle name="Currency 126 4 5 5" xfId="28195" xr:uid="{00000000-0005-0000-0000-000063340000}"/>
    <cellStyle name="Currency 126 4 6" xfId="7526" xr:uid="{00000000-0005-0000-0000-000064340000}"/>
    <cellStyle name="Currency 126 4 6 2" xfId="13142" xr:uid="{00000000-0005-0000-0000-000065340000}"/>
    <cellStyle name="Currency 126 4 6 2 2" xfId="35683" xr:uid="{00000000-0005-0000-0000-000066340000}"/>
    <cellStyle name="Currency 126 4 6 3" xfId="18772" xr:uid="{00000000-0005-0000-0000-000067340000}"/>
    <cellStyle name="Currency 126 4 6 3 2" xfId="41307" xr:uid="{00000000-0005-0000-0000-000068340000}"/>
    <cellStyle name="Currency 126 4 6 4" xfId="24401" xr:uid="{00000000-0005-0000-0000-000069340000}"/>
    <cellStyle name="Currency 126 4 6 4 2" xfId="46927" xr:uid="{00000000-0005-0000-0000-00006A340000}"/>
    <cellStyle name="Currency 126 4 6 5" xfId="30067" xr:uid="{00000000-0005-0000-0000-00006B340000}"/>
    <cellStyle name="Currency 126 4 7" xfId="9398" xr:uid="{00000000-0005-0000-0000-00006C340000}"/>
    <cellStyle name="Currency 126 4 7 2" xfId="31939" xr:uid="{00000000-0005-0000-0000-00006D340000}"/>
    <cellStyle name="Currency 126 4 8" xfId="15028" xr:uid="{00000000-0005-0000-0000-00006E340000}"/>
    <cellStyle name="Currency 126 4 8 2" xfId="37563" xr:uid="{00000000-0005-0000-0000-00006F340000}"/>
    <cellStyle name="Currency 126 4 9" xfId="20657" xr:uid="{00000000-0005-0000-0000-000070340000}"/>
    <cellStyle name="Currency 126 4 9 2" xfId="43183" xr:uid="{00000000-0005-0000-0000-000071340000}"/>
    <cellStyle name="Currency 126 5" xfId="3938" xr:uid="{00000000-0005-0000-0000-000072340000}"/>
    <cellStyle name="Currency 126 5 10" xfId="48970" xr:uid="{00000000-0005-0000-0000-000073340000}"/>
    <cellStyle name="Currency 126 5 11" xfId="49907" xr:uid="{00000000-0005-0000-0000-000074340000}"/>
    <cellStyle name="Currency 126 5 2" xfId="4406" xr:uid="{00000000-0005-0000-0000-000075340000}"/>
    <cellStyle name="Currency 126 5 2 10" xfId="50375" xr:uid="{00000000-0005-0000-0000-000076340000}"/>
    <cellStyle name="Currency 126 5 2 2" xfId="5342" xr:uid="{00000000-0005-0000-0000-000077340000}"/>
    <cellStyle name="Currency 126 5 2 2 2" xfId="7214" xr:uid="{00000000-0005-0000-0000-000078340000}"/>
    <cellStyle name="Currency 126 5 2 2 2 2" xfId="12830" xr:uid="{00000000-0005-0000-0000-000079340000}"/>
    <cellStyle name="Currency 126 5 2 2 2 2 2" xfId="35371" xr:uid="{00000000-0005-0000-0000-00007A340000}"/>
    <cellStyle name="Currency 126 5 2 2 2 3" xfId="18460" xr:uid="{00000000-0005-0000-0000-00007B340000}"/>
    <cellStyle name="Currency 126 5 2 2 2 3 2" xfId="40995" xr:uid="{00000000-0005-0000-0000-00007C340000}"/>
    <cellStyle name="Currency 126 5 2 2 2 4" xfId="24089" xr:uid="{00000000-0005-0000-0000-00007D340000}"/>
    <cellStyle name="Currency 126 5 2 2 2 4 2" xfId="46615" xr:uid="{00000000-0005-0000-0000-00007E340000}"/>
    <cellStyle name="Currency 126 5 2 2 2 5" xfId="29755" xr:uid="{00000000-0005-0000-0000-00007F340000}"/>
    <cellStyle name="Currency 126 5 2 2 3" xfId="9086" xr:uid="{00000000-0005-0000-0000-000080340000}"/>
    <cellStyle name="Currency 126 5 2 2 3 2" xfId="14702" xr:uid="{00000000-0005-0000-0000-000081340000}"/>
    <cellStyle name="Currency 126 5 2 2 3 2 2" xfId="37243" xr:uid="{00000000-0005-0000-0000-000082340000}"/>
    <cellStyle name="Currency 126 5 2 2 3 3" xfId="20332" xr:uid="{00000000-0005-0000-0000-000083340000}"/>
    <cellStyle name="Currency 126 5 2 2 3 3 2" xfId="42867" xr:uid="{00000000-0005-0000-0000-000084340000}"/>
    <cellStyle name="Currency 126 5 2 2 3 4" xfId="25961" xr:uid="{00000000-0005-0000-0000-000085340000}"/>
    <cellStyle name="Currency 126 5 2 2 3 4 2" xfId="48487" xr:uid="{00000000-0005-0000-0000-000086340000}"/>
    <cellStyle name="Currency 126 5 2 2 3 5" xfId="31627" xr:uid="{00000000-0005-0000-0000-000087340000}"/>
    <cellStyle name="Currency 126 5 2 2 4" xfId="10958" xr:uid="{00000000-0005-0000-0000-000088340000}"/>
    <cellStyle name="Currency 126 5 2 2 4 2" xfId="33499" xr:uid="{00000000-0005-0000-0000-000089340000}"/>
    <cellStyle name="Currency 126 5 2 2 5" xfId="16588" xr:uid="{00000000-0005-0000-0000-00008A340000}"/>
    <cellStyle name="Currency 126 5 2 2 5 2" xfId="39123" xr:uid="{00000000-0005-0000-0000-00008B340000}"/>
    <cellStyle name="Currency 126 5 2 2 6" xfId="22217" xr:uid="{00000000-0005-0000-0000-00008C340000}"/>
    <cellStyle name="Currency 126 5 2 2 6 2" xfId="44743" xr:uid="{00000000-0005-0000-0000-00008D340000}"/>
    <cellStyle name="Currency 126 5 2 2 7" xfId="27883" xr:uid="{00000000-0005-0000-0000-00008E340000}"/>
    <cellStyle name="Currency 126 5 2 2 8" xfId="51311" xr:uid="{00000000-0005-0000-0000-00008F340000}"/>
    <cellStyle name="Currency 126 5 2 3" xfId="6278" xr:uid="{00000000-0005-0000-0000-000090340000}"/>
    <cellStyle name="Currency 126 5 2 3 2" xfId="11894" xr:uid="{00000000-0005-0000-0000-000091340000}"/>
    <cellStyle name="Currency 126 5 2 3 2 2" xfId="34435" xr:uid="{00000000-0005-0000-0000-000092340000}"/>
    <cellStyle name="Currency 126 5 2 3 3" xfId="17524" xr:uid="{00000000-0005-0000-0000-000093340000}"/>
    <cellStyle name="Currency 126 5 2 3 3 2" xfId="40059" xr:uid="{00000000-0005-0000-0000-000094340000}"/>
    <cellStyle name="Currency 126 5 2 3 4" xfId="23153" xr:uid="{00000000-0005-0000-0000-000095340000}"/>
    <cellStyle name="Currency 126 5 2 3 4 2" xfId="45679" xr:uid="{00000000-0005-0000-0000-000096340000}"/>
    <cellStyle name="Currency 126 5 2 3 5" xfId="28819" xr:uid="{00000000-0005-0000-0000-000097340000}"/>
    <cellStyle name="Currency 126 5 2 4" xfId="8150" xr:uid="{00000000-0005-0000-0000-000098340000}"/>
    <cellStyle name="Currency 126 5 2 4 2" xfId="13766" xr:uid="{00000000-0005-0000-0000-000099340000}"/>
    <cellStyle name="Currency 126 5 2 4 2 2" xfId="36307" xr:uid="{00000000-0005-0000-0000-00009A340000}"/>
    <cellStyle name="Currency 126 5 2 4 3" xfId="19396" xr:uid="{00000000-0005-0000-0000-00009B340000}"/>
    <cellStyle name="Currency 126 5 2 4 3 2" xfId="41931" xr:uid="{00000000-0005-0000-0000-00009C340000}"/>
    <cellStyle name="Currency 126 5 2 4 4" xfId="25025" xr:uid="{00000000-0005-0000-0000-00009D340000}"/>
    <cellStyle name="Currency 126 5 2 4 4 2" xfId="47551" xr:uid="{00000000-0005-0000-0000-00009E340000}"/>
    <cellStyle name="Currency 126 5 2 4 5" xfId="30691" xr:uid="{00000000-0005-0000-0000-00009F340000}"/>
    <cellStyle name="Currency 126 5 2 5" xfId="10022" xr:uid="{00000000-0005-0000-0000-0000A0340000}"/>
    <cellStyle name="Currency 126 5 2 5 2" xfId="32563" xr:uid="{00000000-0005-0000-0000-0000A1340000}"/>
    <cellStyle name="Currency 126 5 2 6" xfId="15652" xr:uid="{00000000-0005-0000-0000-0000A2340000}"/>
    <cellStyle name="Currency 126 5 2 6 2" xfId="38187" xr:uid="{00000000-0005-0000-0000-0000A3340000}"/>
    <cellStyle name="Currency 126 5 2 7" xfId="21281" xr:uid="{00000000-0005-0000-0000-0000A4340000}"/>
    <cellStyle name="Currency 126 5 2 7 2" xfId="43807" xr:uid="{00000000-0005-0000-0000-0000A5340000}"/>
    <cellStyle name="Currency 126 5 2 8" xfId="26947" xr:uid="{00000000-0005-0000-0000-0000A6340000}"/>
    <cellStyle name="Currency 126 5 2 9" xfId="49438" xr:uid="{00000000-0005-0000-0000-0000A7340000}"/>
    <cellStyle name="Currency 126 5 3" xfId="4874" xr:uid="{00000000-0005-0000-0000-0000A8340000}"/>
    <cellStyle name="Currency 126 5 3 2" xfId="6746" xr:uid="{00000000-0005-0000-0000-0000A9340000}"/>
    <cellStyle name="Currency 126 5 3 2 2" xfId="12362" xr:uid="{00000000-0005-0000-0000-0000AA340000}"/>
    <cellStyle name="Currency 126 5 3 2 2 2" xfId="34903" xr:uid="{00000000-0005-0000-0000-0000AB340000}"/>
    <cellStyle name="Currency 126 5 3 2 3" xfId="17992" xr:uid="{00000000-0005-0000-0000-0000AC340000}"/>
    <cellStyle name="Currency 126 5 3 2 3 2" xfId="40527" xr:uid="{00000000-0005-0000-0000-0000AD340000}"/>
    <cellStyle name="Currency 126 5 3 2 4" xfId="23621" xr:uid="{00000000-0005-0000-0000-0000AE340000}"/>
    <cellStyle name="Currency 126 5 3 2 4 2" xfId="46147" xr:uid="{00000000-0005-0000-0000-0000AF340000}"/>
    <cellStyle name="Currency 126 5 3 2 5" xfId="29287" xr:uid="{00000000-0005-0000-0000-0000B0340000}"/>
    <cellStyle name="Currency 126 5 3 3" xfId="8618" xr:uid="{00000000-0005-0000-0000-0000B1340000}"/>
    <cellStyle name="Currency 126 5 3 3 2" xfId="14234" xr:uid="{00000000-0005-0000-0000-0000B2340000}"/>
    <cellStyle name="Currency 126 5 3 3 2 2" xfId="36775" xr:uid="{00000000-0005-0000-0000-0000B3340000}"/>
    <cellStyle name="Currency 126 5 3 3 3" xfId="19864" xr:uid="{00000000-0005-0000-0000-0000B4340000}"/>
    <cellStyle name="Currency 126 5 3 3 3 2" xfId="42399" xr:uid="{00000000-0005-0000-0000-0000B5340000}"/>
    <cellStyle name="Currency 126 5 3 3 4" xfId="25493" xr:uid="{00000000-0005-0000-0000-0000B6340000}"/>
    <cellStyle name="Currency 126 5 3 3 4 2" xfId="48019" xr:uid="{00000000-0005-0000-0000-0000B7340000}"/>
    <cellStyle name="Currency 126 5 3 3 5" xfId="31159" xr:uid="{00000000-0005-0000-0000-0000B8340000}"/>
    <cellStyle name="Currency 126 5 3 4" xfId="10490" xr:uid="{00000000-0005-0000-0000-0000B9340000}"/>
    <cellStyle name="Currency 126 5 3 4 2" xfId="33031" xr:uid="{00000000-0005-0000-0000-0000BA340000}"/>
    <cellStyle name="Currency 126 5 3 5" xfId="16120" xr:uid="{00000000-0005-0000-0000-0000BB340000}"/>
    <cellStyle name="Currency 126 5 3 5 2" xfId="38655" xr:uid="{00000000-0005-0000-0000-0000BC340000}"/>
    <cellStyle name="Currency 126 5 3 6" xfId="21749" xr:uid="{00000000-0005-0000-0000-0000BD340000}"/>
    <cellStyle name="Currency 126 5 3 6 2" xfId="44275" xr:uid="{00000000-0005-0000-0000-0000BE340000}"/>
    <cellStyle name="Currency 126 5 3 7" xfId="27415" xr:uid="{00000000-0005-0000-0000-0000BF340000}"/>
    <cellStyle name="Currency 126 5 3 8" xfId="50843" xr:uid="{00000000-0005-0000-0000-0000C0340000}"/>
    <cellStyle name="Currency 126 5 4" xfId="5810" xr:uid="{00000000-0005-0000-0000-0000C1340000}"/>
    <cellStyle name="Currency 126 5 4 2" xfId="11426" xr:uid="{00000000-0005-0000-0000-0000C2340000}"/>
    <cellStyle name="Currency 126 5 4 2 2" xfId="33967" xr:uid="{00000000-0005-0000-0000-0000C3340000}"/>
    <cellStyle name="Currency 126 5 4 3" xfId="17056" xr:uid="{00000000-0005-0000-0000-0000C4340000}"/>
    <cellStyle name="Currency 126 5 4 3 2" xfId="39591" xr:uid="{00000000-0005-0000-0000-0000C5340000}"/>
    <cellStyle name="Currency 126 5 4 4" xfId="22685" xr:uid="{00000000-0005-0000-0000-0000C6340000}"/>
    <cellStyle name="Currency 126 5 4 4 2" xfId="45211" xr:uid="{00000000-0005-0000-0000-0000C7340000}"/>
    <cellStyle name="Currency 126 5 4 5" xfId="28351" xr:uid="{00000000-0005-0000-0000-0000C8340000}"/>
    <cellStyle name="Currency 126 5 5" xfId="7682" xr:uid="{00000000-0005-0000-0000-0000C9340000}"/>
    <cellStyle name="Currency 126 5 5 2" xfId="13298" xr:uid="{00000000-0005-0000-0000-0000CA340000}"/>
    <cellStyle name="Currency 126 5 5 2 2" xfId="35839" xr:uid="{00000000-0005-0000-0000-0000CB340000}"/>
    <cellStyle name="Currency 126 5 5 3" xfId="18928" xr:uid="{00000000-0005-0000-0000-0000CC340000}"/>
    <cellStyle name="Currency 126 5 5 3 2" xfId="41463" xr:uid="{00000000-0005-0000-0000-0000CD340000}"/>
    <cellStyle name="Currency 126 5 5 4" xfId="24557" xr:uid="{00000000-0005-0000-0000-0000CE340000}"/>
    <cellStyle name="Currency 126 5 5 4 2" xfId="47083" xr:uid="{00000000-0005-0000-0000-0000CF340000}"/>
    <cellStyle name="Currency 126 5 5 5" xfId="30223" xr:uid="{00000000-0005-0000-0000-0000D0340000}"/>
    <cellStyle name="Currency 126 5 6" xfId="9554" xr:uid="{00000000-0005-0000-0000-0000D1340000}"/>
    <cellStyle name="Currency 126 5 6 2" xfId="32095" xr:uid="{00000000-0005-0000-0000-0000D2340000}"/>
    <cellStyle name="Currency 126 5 7" xfId="15184" xr:uid="{00000000-0005-0000-0000-0000D3340000}"/>
    <cellStyle name="Currency 126 5 7 2" xfId="37719" xr:uid="{00000000-0005-0000-0000-0000D4340000}"/>
    <cellStyle name="Currency 126 5 8" xfId="20813" xr:uid="{00000000-0005-0000-0000-0000D5340000}"/>
    <cellStyle name="Currency 126 5 8 2" xfId="43339" xr:uid="{00000000-0005-0000-0000-0000D6340000}"/>
    <cellStyle name="Currency 126 5 9" xfId="26479" xr:uid="{00000000-0005-0000-0000-0000D7340000}"/>
    <cellStyle name="Currency 126 6" xfId="4172" xr:uid="{00000000-0005-0000-0000-0000D8340000}"/>
    <cellStyle name="Currency 126 6 10" xfId="50141" xr:uid="{00000000-0005-0000-0000-0000D9340000}"/>
    <cellStyle name="Currency 126 6 2" xfId="5108" xr:uid="{00000000-0005-0000-0000-0000DA340000}"/>
    <cellStyle name="Currency 126 6 2 2" xfId="6980" xr:uid="{00000000-0005-0000-0000-0000DB340000}"/>
    <cellStyle name="Currency 126 6 2 2 2" xfId="12596" xr:uid="{00000000-0005-0000-0000-0000DC340000}"/>
    <cellStyle name="Currency 126 6 2 2 2 2" xfId="35137" xr:uid="{00000000-0005-0000-0000-0000DD340000}"/>
    <cellStyle name="Currency 126 6 2 2 3" xfId="18226" xr:uid="{00000000-0005-0000-0000-0000DE340000}"/>
    <cellStyle name="Currency 126 6 2 2 3 2" xfId="40761" xr:uid="{00000000-0005-0000-0000-0000DF340000}"/>
    <cellStyle name="Currency 126 6 2 2 4" xfId="23855" xr:uid="{00000000-0005-0000-0000-0000E0340000}"/>
    <cellStyle name="Currency 126 6 2 2 4 2" xfId="46381" xr:uid="{00000000-0005-0000-0000-0000E1340000}"/>
    <cellStyle name="Currency 126 6 2 2 5" xfId="29521" xr:uid="{00000000-0005-0000-0000-0000E2340000}"/>
    <cellStyle name="Currency 126 6 2 3" xfId="8852" xr:uid="{00000000-0005-0000-0000-0000E3340000}"/>
    <cellStyle name="Currency 126 6 2 3 2" xfId="14468" xr:uid="{00000000-0005-0000-0000-0000E4340000}"/>
    <cellStyle name="Currency 126 6 2 3 2 2" xfId="37009" xr:uid="{00000000-0005-0000-0000-0000E5340000}"/>
    <cellStyle name="Currency 126 6 2 3 3" xfId="20098" xr:uid="{00000000-0005-0000-0000-0000E6340000}"/>
    <cellStyle name="Currency 126 6 2 3 3 2" xfId="42633" xr:uid="{00000000-0005-0000-0000-0000E7340000}"/>
    <cellStyle name="Currency 126 6 2 3 4" xfId="25727" xr:uid="{00000000-0005-0000-0000-0000E8340000}"/>
    <cellStyle name="Currency 126 6 2 3 4 2" xfId="48253" xr:uid="{00000000-0005-0000-0000-0000E9340000}"/>
    <cellStyle name="Currency 126 6 2 3 5" xfId="31393" xr:uid="{00000000-0005-0000-0000-0000EA340000}"/>
    <cellStyle name="Currency 126 6 2 4" xfId="10724" xr:uid="{00000000-0005-0000-0000-0000EB340000}"/>
    <cellStyle name="Currency 126 6 2 4 2" xfId="33265" xr:uid="{00000000-0005-0000-0000-0000EC340000}"/>
    <cellStyle name="Currency 126 6 2 5" xfId="16354" xr:uid="{00000000-0005-0000-0000-0000ED340000}"/>
    <cellStyle name="Currency 126 6 2 5 2" xfId="38889" xr:uid="{00000000-0005-0000-0000-0000EE340000}"/>
    <cellStyle name="Currency 126 6 2 6" xfId="21983" xr:uid="{00000000-0005-0000-0000-0000EF340000}"/>
    <cellStyle name="Currency 126 6 2 6 2" xfId="44509" xr:uid="{00000000-0005-0000-0000-0000F0340000}"/>
    <cellStyle name="Currency 126 6 2 7" xfId="27649" xr:uid="{00000000-0005-0000-0000-0000F1340000}"/>
    <cellStyle name="Currency 126 6 2 8" xfId="51077" xr:uid="{00000000-0005-0000-0000-0000F2340000}"/>
    <cellStyle name="Currency 126 6 3" xfId="6044" xr:uid="{00000000-0005-0000-0000-0000F3340000}"/>
    <cellStyle name="Currency 126 6 3 2" xfId="11660" xr:uid="{00000000-0005-0000-0000-0000F4340000}"/>
    <cellStyle name="Currency 126 6 3 2 2" xfId="34201" xr:uid="{00000000-0005-0000-0000-0000F5340000}"/>
    <cellStyle name="Currency 126 6 3 3" xfId="17290" xr:uid="{00000000-0005-0000-0000-0000F6340000}"/>
    <cellStyle name="Currency 126 6 3 3 2" xfId="39825" xr:uid="{00000000-0005-0000-0000-0000F7340000}"/>
    <cellStyle name="Currency 126 6 3 4" xfId="22919" xr:uid="{00000000-0005-0000-0000-0000F8340000}"/>
    <cellStyle name="Currency 126 6 3 4 2" xfId="45445" xr:uid="{00000000-0005-0000-0000-0000F9340000}"/>
    <cellStyle name="Currency 126 6 3 5" xfId="28585" xr:uid="{00000000-0005-0000-0000-0000FA340000}"/>
    <cellStyle name="Currency 126 6 4" xfId="7916" xr:uid="{00000000-0005-0000-0000-0000FB340000}"/>
    <cellStyle name="Currency 126 6 4 2" xfId="13532" xr:uid="{00000000-0005-0000-0000-0000FC340000}"/>
    <cellStyle name="Currency 126 6 4 2 2" xfId="36073" xr:uid="{00000000-0005-0000-0000-0000FD340000}"/>
    <cellStyle name="Currency 126 6 4 3" xfId="19162" xr:uid="{00000000-0005-0000-0000-0000FE340000}"/>
    <cellStyle name="Currency 126 6 4 3 2" xfId="41697" xr:uid="{00000000-0005-0000-0000-0000FF340000}"/>
    <cellStyle name="Currency 126 6 4 4" xfId="24791" xr:uid="{00000000-0005-0000-0000-000000350000}"/>
    <cellStyle name="Currency 126 6 4 4 2" xfId="47317" xr:uid="{00000000-0005-0000-0000-000001350000}"/>
    <cellStyle name="Currency 126 6 4 5" xfId="30457" xr:uid="{00000000-0005-0000-0000-000002350000}"/>
    <cellStyle name="Currency 126 6 5" xfId="9788" xr:uid="{00000000-0005-0000-0000-000003350000}"/>
    <cellStyle name="Currency 126 6 5 2" xfId="32329" xr:uid="{00000000-0005-0000-0000-000004350000}"/>
    <cellStyle name="Currency 126 6 6" xfId="15418" xr:uid="{00000000-0005-0000-0000-000005350000}"/>
    <cellStyle name="Currency 126 6 6 2" xfId="37953" xr:uid="{00000000-0005-0000-0000-000006350000}"/>
    <cellStyle name="Currency 126 6 7" xfId="21047" xr:uid="{00000000-0005-0000-0000-000007350000}"/>
    <cellStyle name="Currency 126 6 7 2" xfId="43573" xr:uid="{00000000-0005-0000-0000-000008350000}"/>
    <cellStyle name="Currency 126 6 8" xfId="26713" xr:uid="{00000000-0005-0000-0000-000009350000}"/>
    <cellStyle name="Currency 126 6 9" xfId="49204" xr:uid="{00000000-0005-0000-0000-00000A350000}"/>
    <cellStyle name="Currency 126 7" xfId="4640" xr:uid="{00000000-0005-0000-0000-00000B350000}"/>
    <cellStyle name="Currency 126 7 2" xfId="6512" xr:uid="{00000000-0005-0000-0000-00000C350000}"/>
    <cellStyle name="Currency 126 7 2 2" xfId="12128" xr:uid="{00000000-0005-0000-0000-00000D350000}"/>
    <cellStyle name="Currency 126 7 2 2 2" xfId="34669" xr:uid="{00000000-0005-0000-0000-00000E350000}"/>
    <cellStyle name="Currency 126 7 2 3" xfId="17758" xr:uid="{00000000-0005-0000-0000-00000F350000}"/>
    <cellStyle name="Currency 126 7 2 3 2" xfId="40293" xr:uid="{00000000-0005-0000-0000-000010350000}"/>
    <cellStyle name="Currency 126 7 2 4" xfId="23387" xr:uid="{00000000-0005-0000-0000-000011350000}"/>
    <cellStyle name="Currency 126 7 2 4 2" xfId="45913" xr:uid="{00000000-0005-0000-0000-000012350000}"/>
    <cellStyle name="Currency 126 7 2 5" xfId="29053" xr:uid="{00000000-0005-0000-0000-000013350000}"/>
    <cellStyle name="Currency 126 7 3" xfId="8384" xr:uid="{00000000-0005-0000-0000-000014350000}"/>
    <cellStyle name="Currency 126 7 3 2" xfId="14000" xr:uid="{00000000-0005-0000-0000-000015350000}"/>
    <cellStyle name="Currency 126 7 3 2 2" xfId="36541" xr:uid="{00000000-0005-0000-0000-000016350000}"/>
    <cellStyle name="Currency 126 7 3 3" xfId="19630" xr:uid="{00000000-0005-0000-0000-000017350000}"/>
    <cellStyle name="Currency 126 7 3 3 2" xfId="42165" xr:uid="{00000000-0005-0000-0000-000018350000}"/>
    <cellStyle name="Currency 126 7 3 4" xfId="25259" xr:uid="{00000000-0005-0000-0000-000019350000}"/>
    <cellStyle name="Currency 126 7 3 4 2" xfId="47785" xr:uid="{00000000-0005-0000-0000-00001A350000}"/>
    <cellStyle name="Currency 126 7 3 5" xfId="30925" xr:uid="{00000000-0005-0000-0000-00001B350000}"/>
    <cellStyle name="Currency 126 7 4" xfId="10256" xr:uid="{00000000-0005-0000-0000-00001C350000}"/>
    <cellStyle name="Currency 126 7 4 2" xfId="32797" xr:uid="{00000000-0005-0000-0000-00001D350000}"/>
    <cellStyle name="Currency 126 7 5" xfId="15886" xr:uid="{00000000-0005-0000-0000-00001E350000}"/>
    <cellStyle name="Currency 126 7 5 2" xfId="38421" xr:uid="{00000000-0005-0000-0000-00001F350000}"/>
    <cellStyle name="Currency 126 7 6" xfId="21515" xr:uid="{00000000-0005-0000-0000-000020350000}"/>
    <cellStyle name="Currency 126 7 6 2" xfId="44041" xr:uid="{00000000-0005-0000-0000-000021350000}"/>
    <cellStyle name="Currency 126 7 7" xfId="27181" xr:uid="{00000000-0005-0000-0000-000022350000}"/>
    <cellStyle name="Currency 126 7 8" xfId="50609" xr:uid="{00000000-0005-0000-0000-000023350000}"/>
    <cellStyle name="Currency 126 8" xfId="5576" xr:uid="{00000000-0005-0000-0000-000024350000}"/>
    <cellStyle name="Currency 126 8 2" xfId="11192" xr:uid="{00000000-0005-0000-0000-000025350000}"/>
    <cellStyle name="Currency 126 8 2 2" xfId="33733" xr:uid="{00000000-0005-0000-0000-000026350000}"/>
    <cellStyle name="Currency 126 8 3" xfId="16822" xr:uid="{00000000-0005-0000-0000-000027350000}"/>
    <cellStyle name="Currency 126 8 3 2" xfId="39357" xr:uid="{00000000-0005-0000-0000-000028350000}"/>
    <cellStyle name="Currency 126 8 4" xfId="22451" xr:uid="{00000000-0005-0000-0000-000029350000}"/>
    <cellStyle name="Currency 126 8 4 2" xfId="44977" xr:uid="{00000000-0005-0000-0000-00002A350000}"/>
    <cellStyle name="Currency 126 8 5" xfId="28117" xr:uid="{00000000-0005-0000-0000-00002B350000}"/>
    <cellStyle name="Currency 126 9" xfId="7448" xr:uid="{00000000-0005-0000-0000-00002C350000}"/>
    <cellStyle name="Currency 126 9 2" xfId="13064" xr:uid="{00000000-0005-0000-0000-00002D350000}"/>
    <cellStyle name="Currency 126 9 2 2" xfId="35605" xr:uid="{00000000-0005-0000-0000-00002E350000}"/>
    <cellStyle name="Currency 126 9 3" xfId="18694" xr:uid="{00000000-0005-0000-0000-00002F350000}"/>
    <cellStyle name="Currency 126 9 3 2" xfId="41229" xr:uid="{00000000-0005-0000-0000-000030350000}"/>
    <cellStyle name="Currency 126 9 4" xfId="24323" xr:uid="{00000000-0005-0000-0000-000031350000}"/>
    <cellStyle name="Currency 126 9 4 2" xfId="46849" xr:uid="{00000000-0005-0000-0000-000032350000}"/>
    <cellStyle name="Currency 126 9 5" xfId="29989" xr:uid="{00000000-0005-0000-0000-000033350000}"/>
    <cellStyle name="Currency 127" xfId="3706" xr:uid="{00000000-0005-0000-0000-000034350000}"/>
    <cellStyle name="Currency 127 10" xfId="9324" xr:uid="{00000000-0005-0000-0000-000035350000}"/>
    <cellStyle name="Currency 127 10 2" xfId="31865" xr:uid="{00000000-0005-0000-0000-000036350000}"/>
    <cellStyle name="Currency 127 11" xfId="14954" xr:uid="{00000000-0005-0000-0000-000037350000}"/>
    <cellStyle name="Currency 127 11 2" xfId="37489" xr:uid="{00000000-0005-0000-0000-000038350000}"/>
    <cellStyle name="Currency 127 12" xfId="20583" xr:uid="{00000000-0005-0000-0000-000039350000}"/>
    <cellStyle name="Currency 127 12 2" xfId="43109" xr:uid="{00000000-0005-0000-0000-00003A350000}"/>
    <cellStyle name="Currency 127 13" xfId="26249" xr:uid="{00000000-0005-0000-0000-00003B350000}"/>
    <cellStyle name="Currency 127 14" xfId="48740" xr:uid="{00000000-0005-0000-0000-00003C350000}"/>
    <cellStyle name="Currency 127 15" xfId="49677" xr:uid="{00000000-0005-0000-0000-00003D350000}"/>
    <cellStyle name="Currency 127 2" xfId="3745" xr:uid="{00000000-0005-0000-0000-00003E350000}"/>
    <cellStyle name="Currency 127 2 10" xfId="14993" xr:uid="{00000000-0005-0000-0000-00003F350000}"/>
    <cellStyle name="Currency 127 2 10 2" xfId="37528" xr:uid="{00000000-0005-0000-0000-000040350000}"/>
    <cellStyle name="Currency 127 2 11" xfId="20622" xr:uid="{00000000-0005-0000-0000-000041350000}"/>
    <cellStyle name="Currency 127 2 11 2" xfId="43148" xr:uid="{00000000-0005-0000-0000-000042350000}"/>
    <cellStyle name="Currency 127 2 12" xfId="26288" xr:uid="{00000000-0005-0000-0000-000043350000}"/>
    <cellStyle name="Currency 127 2 13" xfId="48779" xr:uid="{00000000-0005-0000-0000-000044350000}"/>
    <cellStyle name="Currency 127 2 14" xfId="49716" xr:uid="{00000000-0005-0000-0000-000045350000}"/>
    <cellStyle name="Currency 127 2 2" xfId="3903" xr:uid="{00000000-0005-0000-0000-000046350000}"/>
    <cellStyle name="Currency 127 2 2 10" xfId="26444" xr:uid="{00000000-0005-0000-0000-000047350000}"/>
    <cellStyle name="Currency 127 2 2 11" xfId="48935" xr:uid="{00000000-0005-0000-0000-000048350000}"/>
    <cellStyle name="Currency 127 2 2 12" xfId="49872" xr:uid="{00000000-0005-0000-0000-000049350000}"/>
    <cellStyle name="Currency 127 2 2 2" xfId="4137" xr:uid="{00000000-0005-0000-0000-00004A350000}"/>
    <cellStyle name="Currency 127 2 2 2 10" xfId="49169" xr:uid="{00000000-0005-0000-0000-00004B350000}"/>
    <cellStyle name="Currency 127 2 2 2 11" xfId="50106" xr:uid="{00000000-0005-0000-0000-00004C350000}"/>
    <cellStyle name="Currency 127 2 2 2 2" xfId="4605" xr:uid="{00000000-0005-0000-0000-00004D350000}"/>
    <cellStyle name="Currency 127 2 2 2 2 10" xfId="50574" xr:uid="{00000000-0005-0000-0000-00004E350000}"/>
    <cellStyle name="Currency 127 2 2 2 2 2" xfId="5541" xr:uid="{00000000-0005-0000-0000-00004F350000}"/>
    <cellStyle name="Currency 127 2 2 2 2 2 2" xfId="7413" xr:uid="{00000000-0005-0000-0000-000050350000}"/>
    <cellStyle name="Currency 127 2 2 2 2 2 2 2" xfId="13029" xr:uid="{00000000-0005-0000-0000-000051350000}"/>
    <cellStyle name="Currency 127 2 2 2 2 2 2 2 2" xfId="35570" xr:uid="{00000000-0005-0000-0000-000052350000}"/>
    <cellStyle name="Currency 127 2 2 2 2 2 2 3" xfId="18659" xr:uid="{00000000-0005-0000-0000-000053350000}"/>
    <cellStyle name="Currency 127 2 2 2 2 2 2 3 2" xfId="41194" xr:uid="{00000000-0005-0000-0000-000054350000}"/>
    <cellStyle name="Currency 127 2 2 2 2 2 2 4" xfId="24288" xr:uid="{00000000-0005-0000-0000-000055350000}"/>
    <cellStyle name="Currency 127 2 2 2 2 2 2 4 2" xfId="46814" xr:uid="{00000000-0005-0000-0000-000056350000}"/>
    <cellStyle name="Currency 127 2 2 2 2 2 2 5" xfId="29954" xr:uid="{00000000-0005-0000-0000-000057350000}"/>
    <cellStyle name="Currency 127 2 2 2 2 2 3" xfId="9285" xr:uid="{00000000-0005-0000-0000-000058350000}"/>
    <cellStyle name="Currency 127 2 2 2 2 2 3 2" xfId="14901" xr:uid="{00000000-0005-0000-0000-000059350000}"/>
    <cellStyle name="Currency 127 2 2 2 2 2 3 2 2" xfId="37442" xr:uid="{00000000-0005-0000-0000-00005A350000}"/>
    <cellStyle name="Currency 127 2 2 2 2 2 3 3" xfId="20531" xr:uid="{00000000-0005-0000-0000-00005B350000}"/>
    <cellStyle name="Currency 127 2 2 2 2 2 3 3 2" xfId="43066" xr:uid="{00000000-0005-0000-0000-00005C350000}"/>
    <cellStyle name="Currency 127 2 2 2 2 2 3 4" xfId="26160" xr:uid="{00000000-0005-0000-0000-00005D350000}"/>
    <cellStyle name="Currency 127 2 2 2 2 2 3 4 2" xfId="48686" xr:uid="{00000000-0005-0000-0000-00005E350000}"/>
    <cellStyle name="Currency 127 2 2 2 2 2 3 5" xfId="31826" xr:uid="{00000000-0005-0000-0000-00005F350000}"/>
    <cellStyle name="Currency 127 2 2 2 2 2 4" xfId="11157" xr:uid="{00000000-0005-0000-0000-000060350000}"/>
    <cellStyle name="Currency 127 2 2 2 2 2 4 2" xfId="33698" xr:uid="{00000000-0005-0000-0000-000061350000}"/>
    <cellStyle name="Currency 127 2 2 2 2 2 5" xfId="16787" xr:uid="{00000000-0005-0000-0000-000062350000}"/>
    <cellStyle name="Currency 127 2 2 2 2 2 5 2" xfId="39322" xr:uid="{00000000-0005-0000-0000-000063350000}"/>
    <cellStyle name="Currency 127 2 2 2 2 2 6" xfId="22416" xr:uid="{00000000-0005-0000-0000-000064350000}"/>
    <cellStyle name="Currency 127 2 2 2 2 2 6 2" xfId="44942" xr:uid="{00000000-0005-0000-0000-000065350000}"/>
    <cellStyle name="Currency 127 2 2 2 2 2 7" xfId="28082" xr:uid="{00000000-0005-0000-0000-000066350000}"/>
    <cellStyle name="Currency 127 2 2 2 2 2 8" xfId="51510" xr:uid="{00000000-0005-0000-0000-000067350000}"/>
    <cellStyle name="Currency 127 2 2 2 2 3" xfId="6477" xr:uid="{00000000-0005-0000-0000-000068350000}"/>
    <cellStyle name="Currency 127 2 2 2 2 3 2" xfId="12093" xr:uid="{00000000-0005-0000-0000-000069350000}"/>
    <cellStyle name="Currency 127 2 2 2 2 3 2 2" xfId="34634" xr:uid="{00000000-0005-0000-0000-00006A350000}"/>
    <cellStyle name="Currency 127 2 2 2 2 3 3" xfId="17723" xr:uid="{00000000-0005-0000-0000-00006B350000}"/>
    <cellStyle name="Currency 127 2 2 2 2 3 3 2" xfId="40258" xr:uid="{00000000-0005-0000-0000-00006C350000}"/>
    <cellStyle name="Currency 127 2 2 2 2 3 4" xfId="23352" xr:uid="{00000000-0005-0000-0000-00006D350000}"/>
    <cellStyle name="Currency 127 2 2 2 2 3 4 2" xfId="45878" xr:uid="{00000000-0005-0000-0000-00006E350000}"/>
    <cellStyle name="Currency 127 2 2 2 2 3 5" xfId="29018" xr:uid="{00000000-0005-0000-0000-00006F350000}"/>
    <cellStyle name="Currency 127 2 2 2 2 4" xfId="8349" xr:uid="{00000000-0005-0000-0000-000070350000}"/>
    <cellStyle name="Currency 127 2 2 2 2 4 2" xfId="13965" xr:uid="{00000000-0005-0000-0000-000071350000}"/>
    <cellStyle name="Currency 127 2 2 2 2 4 2 2" xfId="36506" xr:uid="{00000000-0005-0000-0000-000072350000}"/>
    <cellStyle name="Currency 127 2 2 2 2 4 3" xfId="19595" xr:uid="{00000000-0005-0000-0000-000073350000}"/>
    <cellStyle name="Currency 127 2 2 2 2 4 3 2" xfId="42130" xr:uid="{00000000-0005-0000-0000-000074350000}"/>
    <cellStyle name="Currency 127 2 2 2 2 4 4" xfId="25224" xr:uid="{00000000-0005-0000-0000-000075350000}"/>
    <cellStyle name="Currency 127 2 2 2 2 4 4 2" xfId="47750" xr:uid="{00000000-0005-0000-0000-000076350000}"/>
    <cellStyle name="Currency 127 2 2 2 2 4 5" xfId="30890" xr:uid="{00000000-0005-0000-0000-000077350000}"/>
    <cellStyle name="Currency 127 2 2 2 2 5" xfId="10221" xr:uid="{00000000-0005-0000-0000-000078350000}"/>
    <cellStyle name="Currency 127 2 2 2 2 5 2" xfId="32762" xr:uid="{00000000-0005-0000-0000-000079350000}"/>
    <cellStyle name="Currency 127 2 2 2 2 6" xfId="15851" xr:uid="{00000000-0005-0000-0000-00007A350000}"/>
    <cellStyle name="Currency 127 2 2 2 2 6 2" xfId="38386" xr:uid="{00000000-0005-0000-0000-00007B350000}"/>
    <cellStyle name="Currency 127 2 2 2 2 7" xfId="21480" xr:uid="{00000000-0005-0000-0000-00007C350000}"/>
    <cellStyle name="Currency 127 2 2 2 2 7 2" xfId="44006" xr:uid="{00000000-0005-0000-0000-00007D350000}"/>
    <cellStyle name="Currency 127 2 2 2 2 8" xfId="27146" xr:uid="{00000000-0005-0000-0000-00007E350000}"/>
    <cellStyle name="Currency 127 2 2 2 2 9" xfId="49637" xr:uid="{00000000-0005-0000-0000-00007F350000}"/>
    <cellStyle name="Currency 127 2 2 2 3" xfId="5073" xr:uid="{00000000-0005-0000-0000-000080350000}"/>
    <cellStyle name="Currency 127 2 2 2 3 2" xfId="6945" xr:uid="{00000000-0005-0000-0000-000081350000}"/>
    <cellStyle name="Currency 127 2 2 2 3 2 2" xfId="12561" xr:uid="{00000000-0005-0000-0000-000082350000}"/>
    <cellStyle name="Currency 127 2 2 2 3 2 2 2" xfId="35102" xr:uid="{00000000-0005-0000-0000-000083350000}"/>
    <cellStyle name="Currency 127 2 2 2 3 2 3" xfId="18191" xr:uid="{00000000-0005-0000-0000-000084350000}"/>
    <cellStyle name="Currency 127 2 2 2 3 2 3 2" xfId="40726" xr:uid="{00000000-0005-0000-0000-000085350000}"/>
    <cellStyle name="Currency 127 2 2 2 3 2 4" xfId="23820" xr:uid="{00000000-0005-0000-0000-000086350000}"/>
    <cellStyle name="Currency 127 2 2 2 3 2 4 2" xfId="46346" xr:uid="{00000000-0005-0000-0000-000087350000}"/>
    <cellStyle name="Currency 127 2 2 2 3 2 5" xfId="29486" xr:uid="{00000000-0005-0000-0000-000088350000}"/>
    <cellStyle name="Currency 127 2 2 2 3 3" xfId="8817" xr:uid="{00000000-0005-0000-0000-000089350000}"/>
    <cellStyle name="Currency 127 2 2 2 3 3 2" xfId="14433" xr:uid="{00000000-0005-0000-0000-00008A350000}"/>
    <cellStyle name="Currency 127 2 2 2 3 3 2 2" xfId="36974" xr:uid="{00000000-0005-0000-0000-00008B350000}"/>
    <cellStyle name="Currency 127 2 2 2 3 3 3" xfId="20063" xr:uid="{00000000-0005-0000-0000-00008C350000}"/>
    <cellStyle name="Currency 127 2 2 2 3 3 3 2" xfId="42598" xr:uid="{00000000-0005-0000-0000-00008D350000}"/>
    <cellStyle name="Currency 127 2 2 2 3 3 4" xfId="25692" xr:uid="{00000000-0005-0000-0000-00008E350000}"/>
    <cellStyle name="Currency 127 2 2 2 3 3 4 2" xfId="48218" xr:uid="{00000000-0005-0000-0000-00008F350000}"/>
    <cellStyle name="Currency 127 2 2 2 3 3 5" xfId="31358" xr:uid="{00000000-0005-0000-0000-000090350000}"/>
    <cellStyle name="Currency 127 2 2 2 3 4" xfId="10689" xr:uid="{00000000-0005-0000-0000-000091350000}"/>
    <cellStyle name="Currency 127 2 2 2 3 4 2" xfId="33230" xr:uid="{00000000-0005-0000-0000-000092350000}"/>
    <cellStyle name="Currency 127 2 2 2 3 5" xfId="16319" xr:uid="{00000000-0005-0000-0000-000093350000}"/>
    <cellStyle name="Currency 127 2 2 2 3 5 2" xfId="38854" xr:uid="{00000000-0005-0000-0000-000094350000}"/>
    <cellStyle name="Currency 127 2 2 2 3 6" xfId="21948" xr:uid="{00000000-0005-0000-0000-000095350000}"/>
    <cellStyle name="Currency 127 2 2 2 3 6 2" xfId="44474" xr:uid="{00000000-0005-0000-0000-000096350000}"/>
    <cellStyle name="Currency 127 2 2 2 3 7" xfId="27614" xr:uid="{00000000-0005-0000-0000-000097350000}"/>
    <cellStyle name="Currency 127 2 2 2 3 8" xfId="51042" xr:uid="{00000000-0005-0000-0000-000098350000}"/>
    <cellStyle name="Currency 127 2 2 2 4" xfId="6009" xr:uid="{00000000-0005-0000-0000-000099350000}"/>
    <cellStyle name="Currency 127 2 2 2 4 2" xfId="11625" xr:uid="{00000000-0005-0000-0000-00009A350000}"/>
    <cellStyle name="Currency 127 2 2 2 4 2 2" xfId="34166" xr:uid="{00000000-0005-0000-0000-00009B350000}"/>
    <cellStyle name="Currency 127 2 2 2 4 3" xfId="17255" xr:uid="{00000000-0005-0000-0000-00009C350000}"/>
    <cellStyle name="Currency 127 2 2 2 4 3 2" xfId="39790" xr:uid="{00000000-0005-0000-0000-00009D350000}"/>
    <cellStyle name="Currency 127 2 2 2 4 4" xfId="22884" xr:uid="{00000000-0005-0000-0000-00009E350000}"/>
    <cellStyle name="Currency 127 2 2 2 4 4 2" xfId="45410" xr:uid="{00000000-0005-0000-0000-00009F350000}"/>
    <cellStyle name="Currency 127 2 2 2 4 5" xfId="28550" xr:uid="{00000000-0005-0000-0000-0000A0350000}"/>
    <cellStyle name="Currency 127 2 2 2 5" xfId="7881" xr:uid="{00000000-0005-0000-0000-0000A1350000}"/>
    <cellStyle name="Currency 127 2 2 2 5 2" xfId="13497" xr:uid="{00000000-0005-0000-0000-0000A2350000}"/>
    <cellStyle name="Currency 127 2 2 2 5 2 2" xfId="36038" xr:uid="{00000000-0005-0000-0000-0000A3350000}"/>
    <cellStyle name="Currency 127 2 2 2 5 3" xfId="19127" xr:uid="{00000000-0005-0000-0000-0000A4350000}"/>
    <cellStyle name="Currency 127 2 2 2 5 3 2" xfId="41662" xr:uid="{00000000-0005-0000-0000-0000A5350000}"/>
    <cellStyle name="Currency 127 2 2 2 5 4" xfId="24756" xr:uid="{00000000-0005-0000-0000-0000A6350000}"/>
    <cellStyle name="Currency 127 2 2 2 5 4 2" xfId="47282" xr:uid="{00000000-0005-0000-0000-0000A7350000}"/>
    <cellStyle name="Currency 127 2 2 2 5 5" xfId="30422" xr:uid="{00000000-0005-0000-0000-0000A8350000}"/>
    <cellStyle name="Currency 127 2 2 2 6" xfId="9753" xr:uid="{00000000-0005-0000-0000-0000A9350000}"/>
    <cellStyle name="Currency 127 2 2 2 6 2" xfId="32294" xr:uid="{00000000-0005-0000-0000-0000AA350000}"/>
    <cellStyle name="Currency 127 2 2 2 7" xfId="15383" xr:uid="{00000000-0005-0000-0000-0000AB350000}"/>
    <cellStyle name="Currency 127 2 2 2 7 2" xfId="37918" xr:uid="{00000000-0005-0000-0000-0000AC350000}"/>
    <cellStyle name="Currency 127 2 2 2 8" xfId="21012" xr:uid="{00000000-0005-0000-0000-0000AD350000}"/>
    <cellStyle name="Currency 127 2 2 2 8 2" xfId="43538" xr:uid="{00000000-0005-0000-0000-0000AE350000}"/>
    <cellStyle name="Currency 127 2 2 2 9" xfId="26678" xr:uid="{00000000-0005-0000-0000-0000AF350000}"/>
    <cellStyle name="Currency 127 2 2 3" xfId="4371" xr:uid="{00000000-0005-0000-0000-0000B0350000}"/>
    <cellStyle name="Currency 127 2 2 3 10" xfId="50340" xr:uid="{00000000-0005-0000-0000-0000B1350000}"/>
    <cellStyle name="Currency 127 2 2 3 2" xfId="5307" xr:uid="{00000000-0005-0000-0000-0000B2350000}"/>
    <cellStyle name="Currency 127 2 2 3 2 2" xfId="7179" xr:uid="{00000000-0005-0000-0000-0000B3350000}"/>
    <cellStyle name="Currency 127 2 2 3 2 2 2" xfId="12795" xr:uid="{00000000-0005-0000-0000-0000B4350000}"/>
    <cellStyle name="Currency 127 2 2 3 2 2 2 2" xfId="35336" xr:uid="{00000000-0005-0000-0000-0000B5350000}"/>
    <cellStyle name="Currency 127 2 2 3 2 2 3" xfId="18425" xr:uid="{00000000-0005-0000-0000-0000B6350000}"/>
    <cellStyle name="Currency 127 2 2 3 2 2 3 2" xfId="40960" xr:uid="{00000000-0005-0000-0000-0000B7350000}"/>
    <cellStyle name="Currency 127 2 2 3 2 2 4" xfId="24054" xr:uid="{00000000-0005-0000-0000-0000B8350000}"/>
    <cellStyle name="Currency 127 2 2 3 2 2 4 2" xfId="46580" xr:uid="{00000000-0005-0000-0000-0000B9350000}"/>
    <cellStyle name="Currency 127 2 2 3 2 2 5" xfId="29720" xr:uid="{00000000-0005-0000-0000-0000BA350000}"/>
    <cellStyle name="Currency 127 2 2 3 2 3" xfId="9051" xr:uid="{00000000-0005-0000-0000-0000BB350000}"/>
    <cellStyle name="Currency 127 2 2 3 2 3 2" xfId="14667" xr:uid="{00000000-0005-0000-0000-0000BC350000}"/>
    <cellStyle name="Currency 127 2 2 3 2 3 2 2" xfId="37208" xr:uid="{00000000-0005-0000-0000-0000BD350000}"/>
    <cellStyle name="Currency 127 2 2 3 2 3 3" xfId="20297" xr:uid="{00000000-0005-0000-0000-0000BE350000}"/>
    <cellStyle name="Currency 127 2 2 3 2 3 3 2" xfId="42832" xr:uid="{00000000-0005-0000-0000-0000BF350000}"/>
    <cellStyle name="Currency 127 2 2 3 2 3 4" xfId="25926" xr:uid="{00000000-0005-0000-0000-0000C0350000}"/>
    <cellStyle name="Currency 127 2 2 3 2 3 4 2" xfId="48452" xr:uid="{00000000-0005-0000-0000-0000C1350000}"/>
    <cellStyle name="Currency 127 2 2 3 2 3 5" xfId="31592" xr:uid="{00000000-0005-0000-0000-0000C2350000}"/>
    <cellStyle name="Currency 127 2 2 3 2 4" xfId="10923" xr:uid="{00000000-0005-0000-0000-0000C3350000}"/>
    <cellStyle name="Currency 127 2 2 3 2 4 2" xfId="33464" xr:uid="{00000000-0005-0000-0000-0000C4350000}"/>
    <cellStyle name="Currency 127 2 2 3 2 5" xfId="16553" xr:uid="{00000000-0005-0000-0000-0000C5350000}"/>
    <cellStyle name="Currency 127 2 2 3 2 5 2" xfId="39088" xr:uid="{00000000-0005-0000-0000-0000C6350000}"/>
    <cellStyle name="Currency 127 2 2 3 2 6" xfId="22182" xr:uid="{00000000-0005-0000-0000-0000C7350000}"/>
    <cellStyle name="Currency 127 2 2 3 2 6 2" xfId="44708" xr:uid="{00000000-0005-0000-0000-0000C8350000}"/>
    <cellStyle name="Currency 127 2 2 3 2 7" xfId="27848" xr:uid="{00000000-0005-0000-0000-0000C9350000}"/>
    <cellStyle name="Currency 127 2 2 3 2 8" xfId="51276" xr:uid="{00000000-0005-0000-0000-0000CA350000}"/>
    <cellStyle name="Currency 127 2 2 3 3" xfId="6243" xr:uid="{00000000-0005-0000-0000-0000CB350000}"/>
    <cellStyle name="Currency 127 2 2 3 3 2" xfId="11859" xr:uid="{00000000-0005-0000-0000-0000CC350000}"/>
    <cellStyle name="Currency 127 2 2 3 3 2 2" xfId="34400" xr:uid="{00000000-0005-0000-0000-0000CD350000}"/>
    <cellStyle name="Currency 127 2 2 3 3 3" xfId="17489" xr:uid="{00000000-0005-0000-0000-0000CE350000}"/>
    <cellStyle name="Currency 127 2 2 3 3 3 2" xfId="40024" xr:uid="{00000000-0005-0000-0000-0000CF350000}"/>
    <cellStyle name="Currency 127 2 2 3 3 4" xfId="23118" xr:uid="{00000000-0005-0000-0000-0000D0350000}"/>
    <cellStyle name="Currency 127 2 2 3 3 4 2" xfId="45644" xr:uid="{00000000-0005-0000-0000-0000D1350000}"/>
    <cellStyle name="Currency 127 2 2 3 3 5" xfId="28784" xr:uid="{00000000-0005-0000-0000-0000D2350000}"/>
    <cellStyle name="Currency 127 2 2 3 4" xfId="8115" xr:uid="{00000000-0005-0000-0000-0000D3350000}"/>
    <cellStyle name="Currency 127 2 2 3 4 2" xfId="13731" xr:uid="{00000000-0005-0000-0000-0000D4350000}"/>
    <cellStyle name="Currency 127 2 2 3 4 2 2" xfId="36272" xr:uid="{00000000-0005-0000-0000-0000D5350000}"/>
    <cellStyle name="Currency 127 2 2 3 4 3" xfId="19361" xr:uid="{00000000-0005-0000-0000-0000D6350000}"/>
    <cellStyle name="Currency 127 2 2 3 4 3 2" xfId="41896" xr:uid="{00000000-0005-0000-0000-0000D7350000}"/>
    <cellStyle name="Currency 127 2 2 3 4 4" xfId="24990" xr:uid="{00000000-0005-0000-0000-0000D8350000}"/>
    <cellStyle name="Currency 127 2 2 3 4 4 2" xfId="47516" xr:uid="{00000000-0005-0000-0000-0000D9350000}"/>
    <cellStyle name="Currency 127 2 2 3 4 5" xfId="30656" xr:uid="{00000000-0005-0000-0000-0000DA350000}"/>
    <cellStyle name="Currency 127 2 2 3 5" xfId="9987" xr:uid="{00000000-0005-0000-0000-0000DB350000}"/>
    <cellStyle name="Currency 127 2 2 3 5 2" xfId="32528" xr:uid="{00000000-0005-0000-0000-0000DC350000}"/>
    <cellStyle name="Currency 127 2 2 3 6" xfId="15617" xr:uid="{00000000-0005-0000-0000-0000DD350000}"/>
    <cellStyle name="Currency 127 2 2 3 6 2" xfId="38152" xr:uid="{00000000-0005-0000-0000-0000DE350000}"/>
    <cellStyle name="Currency 127 2 2 3 7" xfId="21246" xr:uid="{00000000-0005-0000-0000-0000DF350000}"/>
    <cellStyle name="Currency 127 2 2 3 7 2" xfId="43772" xr:uid="{00000000-0005-0000-0000-0000E0350000}"/>
    <cellStyle name="Currency 127 2 2 3 8" xfId="26912" xr:uid="{00000000-0005-0000-0000-0000E1350000}"/>
    <cellStyle name="Currency 127 2 2 3 9" xfId="49403" xr:uid="{00000000-0005-0000-0000-0000E2350000}"/>
    <cellStyle name="Currency 127 2 2 4" xfId="4839" xr:uid="{00000000-0005-0000-0000-0000E3350000}"/>
    <cellStyle name="Currency 127 2 2 4 2" xfId="6711" xr:uid="{00000000-0005-0000-0000-0000E4350000}"/>
    <cellStyle name="Currency 127 2 2 4 2 2" xfId="12327" xr:uid="{00000000-0005-0000-0000-0000E5350000}"/>
    <cellStyle name="Currency 127 2 2 4 2 2 2" xfId="34868" xr:uid="{00000000-0005-0000-0000-0000E6350000}"/>
    <cellStyle name="Currency 127 2 2 4 2 3" xfId="17957" xr:uid="{00000000-0005-0000-0000-0000E7350000}"/>
    <cellStyle name="Currency 127 2 2 4 2 3 2" xfId="40492" xr:uid="{00000000-0005-0000-0000-0000E8350000}"/>
    <cellStyle name="Currency 127 2 2 4 2 4" xfId="23586" xr:uid="{00000000-0005-0000-0000-0000E9350000}"/>
    <cellStyle name="Currency 127 2 2 4 2 4 2" xfId="46112" xr:uid="{00000000-0005-0000-0000-0000EA350000}"/>
    <cellStyle name="Currency 127 2 2 4 2 5" xfId="29252" xr:uid="{00000000-0005-0000-0000-0000EB350000}"/>
    <cellStyle name="Currency 127 2 2 4 3" xfId="8583" xr:uid="{00000000-0005-0000-0000-0000EC350000}"/>
    <cellStyle name="Currency 127 2 2 4 3 2" xfId="14199" xr:uid="{00000000-0005-0000-0000-0000ED350000}"/>
    <cellStyle name="Currency 127 2 2 4 3 2 2" xfId="36740" xr:uid="{00000000-0005-0000-0000-0000EE350000}"/>
    <cellStyle name="Currency 127 2 2 4 3 3" xfId="19829" xr:uid="{00000000-0005-0000-0000-0000EF350000}"/>
    <cellStyle name="Currency 127 2 2 4 3 3 2" xfId="42364" xr:uid="{00000000-0005-0000-0000-0000F0350000}"/>
    <cellStyle name="Currency 127 2 2 4 3 4" xfId="25458" xr:uid="{00000000-0005-0000-0000-0000F1350000}"/>
    <cellStyle name="Currency 127 2 2 4 3 4 2" xfId="47984" xr:uid="{00000000-0005-0000-0000-0000F2350000}"/>
    <cellStyle name="Currency 127 2 2 4 3 5" xfId="31124" xr:uid="{00000000-0005-0000-0000-0000F3350000}"/>
    <cellStyle name="Currency 127 2 2 4 4" xfId="10455" xr:uid="{00000000-0005-0000-0000-0000F4350000}"/>
    <cellStyle name="Currency 127 2 2 4 4 2" xfId="32996" xr:uid="{00000000-0005-0000-0000-0000F5350000}"/>
    <cellStyle name="Currency 127 2 2 4 5" xfId="16085" xr:uid="{00000000-0005-0000-0000-0000F6350000}"/>
    <cellStyle name="Currency 127 2 2 4 5 2" xfId="38620" xr:uid="{00000000-0005-0000-0000-0000F7350000}"/>
    <cellStyle name="Currency 127 2 2 4 6" xfId="21714" xr:uid="{00000000-0005-0000-0000-0000F8350000}"/>
    <cellStyle name="Currency 127 2 2 4 6 2" xfId="44240" xr:uid="{00000000-0005-0000-0000-0000F9350000}"/>
    <cellStyle name="Currency 127 2 2 4 7" xfId="27380" xr:uid="{00000000-0005-0000-0000-0000FA350000}"/>
    <cellStyle name="Currency 127 2 2 4 8" xfId="50808" xr:uid="{00000000-0005-0000-0000-0000FB350000}"/>
    <cellStyle name="Currency 127 2 2 5" xfId="5775" xr:uid="{00000000-0005-0000-0000-0000FC350000}"/>
    <cellStyle name="Currency 127 2 2 5 2" xfId="11391" xr:uid="{00000000-0005-0000-0000-0000FD350000}"/>
    <cellStyle name="Currency 127 2 2 5 2 2" xfId="33932" xr:uid="{00000000-0005-0000-0000-0000FE350000}"/>
    <cellStyle name="Currency 127 2 2 5 3" xfId="17021" xr:uid="{00000000-0005-0000-0000-0000FF350000}"/>
    <cellStyle name="Currency 127 2 2 5 3 2" xfId="39556" xr:uid="{00000000-0005-0000-0000-000000360000}"/>
    <cellStyle name="Currency 127 2 2 5 4" xfId="22650" xr:uid="{00000000-0005-0000-0000-000001360000}"/>
    <cellStyle name="Currency 127 2 2 5 4 2" xfId="45176" xr:uid="{00000000-0005-0000-0000-000002360000}"/>
    <cellStyle name="Currency 127 2 2 5 5" xfId="28316" xr:uid="{00000000-0005-0000-0000-000003360000}"/>
    <cellStyle name="Currency 127 2 2 6" xfId="7647" xr:uid="{00000000-0005-0000-0000-000004360000}"/>
    <cellStyle name="Currency 127 2 2 6 2" xfId="13263" xr:uid="{00000000-0005-0000-0000-000005360000}"/>
    <cellStyle name="Currency 127 2 2 6 2 2" xfId="35804" xr:uid="{00000000-0005-0000-0000-000006360000}"/>
    <cellStyle name="Currency 127 2 2 6 3" xfId="18893" xr:uid="{00000000-0005-0000-0000-000007360000}"/>
    <cellStyle name="Currency 127 2 2 6 3 2" xfId="41428" xr:uid="{00000000-0005-0000-0000-000008360000}"/>
    <cellStyle name="Currency 127 2 2 6 4" xfId="24522" xr:uid="{00000000-0005-0000-0000-000009360000}"/>
    <cellStyle name="Currency 127 2 2 6 4 2" xfId="47048" xr:uid="{00000000-0005-0000-0000-00000A360000}"/>
    <cellStyle name="Currency 127 2 2 6 5" xfId="30188" xr:uid="{00000000-0005-0000-0000-00000B360000}"/>
    <cellStyle name="Currency 127 2 2 7" xfId="9519" xr:uid="{00000000-0005-0000-0000-00000C360000}"/>
    <cellStyle name="Currency 127 2 2 7 2" xfId="32060" xr:uid="{00000000-0005-0000-0000-00000D360000}"/>
    <cellStyle name="Currency 127 2 2 8" xfId="15149" xr:uid="{00000000-0005-0000-0000-00000E360000}"/>
    <cellStyle name="Currency 127 2 2 8 2" xfId="37684" xr:uid="{00000000-0005-0000-0000-00000F360000}"/>
    <cellStyle name="Currency 127 2 2 9" xfId="20778" xr:uid="{00000000-0005-0000-0000-000010360000}"/>
    <cellStyle name="Currency 127 2 2 9 2" xfId="43304" xr:uid="{00000000-0005-0000-0000-000011360000}"/>
    <cellStyle name="Currency 127 2 3" xfId="3825" xr:uid="{00000000-0005-0000-0000-000012360000}"/>
    <cellStyle name="Currency 127 2 3 10" xfId="26366" xr:uid="{00000000-0005-0000-0000-000013360000}"/>
    <cellStyle name="Currency 127 2 3 11" xfId="48857" xr:uid="{00000000-0005-0000-0000-000014360000}"/>
    <cellStyle name="Currency 127 2 3 12" xfId="49794" xr:uid="{00000000-0005-0000-0000-000015360000}"/>
    <cellStyle name="Currency 127 2 3 2" xfId="4059" xr:uid="{00000000-0005-0000-0000-000016360000}"/>
    <cellStyle name="Currency 127 2 3 2 10" xfId="49091" xr:uid="{00000000-0005-0000-0000-000017360000}"/>
    <cellStyle name="Currency 127 2 3 2 11" xfId="50028" xr:uid="{00000000-0005-0000-0000-000018360000}"/>
    <cellStyle name="Currency 127 2 3 2 2" xfId="4527" xr:uid="{00000000-0005-0000-0000-000019360000}"/>
    <cellStyle name="Currency 127 2 3 2 2 10" xfId="50496" xr:uid="{00000000-0005-0000-0000-00001A360000}"/>
    <cellStyle name="Currency 127 2 3 2 2 2" xfId="5463" xr:uid="{00000000-0005-0000-0000-00001B360000}"/>
    <cellStyle name="Currency 127 2 3 2 2 2 2" xfId="7335" xr:uid="{00000000-0005-0000-0000-00001C360000}"/>
    <cellStyle name="Currency 127 2 3 2 2 2 2 2" xfId="12951" xr:uid="{00000000-0005-0000-0000-00001D360000}"/>
    <cellStyle name="Currency 127 2 3 2 2 2 2 2 2" xfId="35492" xr:uid="{00000000-0005-0000-0000-00001E360000}"/>
    <cellStyle name="Currency 127 2 3 2 2 2 2 3" xfId="18581" xr:uid="{00000000-0005-0000-0000-00001F360000}"/>
    <cellStyle name="Currency 127 2 3 2 2 2 2 3 2" xfId="41116" xr:uid="{00000000-0005-0000-0000-000020360000}"/>
    <cellStyle name="Currency 127 2 3 2 2 2 2 4" xfId="24210" xr:uid="{00000000-0005-0000-0000-000021360000}"/>
    <cellStyle name="Currency 127 2 3 2 2 2 2 4 2" xfId="46736" xr:uid="{00000000-0005-0000-0000-000022360000}"/>
    <cellStyle name="Currency 127 2 3 2 2 2 2 5" xfId="29876" xr:uid="{00000000-0005-0000-0000-000023360000}"/>
    <cellStyle name="Currency 127 2 3 2 2 2 3" xfId="9207" xr:uid="{00000000-0005-0000-0000-000024360000}"/>
    <cellStyle name="Currency 127 2 3 2 2 2 3 2" xfId="14823" xr:uid="{00000000-0005-0000-0000-000025360000}"/>
    <cellStyle name="Currency 127 2 3 2 2 2 3 2 2" xfId="37364" xr:uid="{00000000-0005-0000-0000-000026360000}"/>
    <cellStyle name="Currency 127 2 3 2 2 2 3 3" xfId="20453" xr:uid="{00000000-0005-0000-0000-000027360000}"/>
    <cellStyle name="Currency 127 2 3 2 2 2 3 3 2" xfId="42988" xr:uid="{00000000-0005-0000-0000-000028360000}"/>
    <cellStyle name="Currency 127 2 3 2 2 2 3 4" xfId="26082" xr:uid="{00000000-0005-0000-0000-000029360000}"/>
    <cellStyle name="Currency 127 2 3 2 2 2 3 4 2" xfId="48608" xr:uid="{00000000-0005-0000-0000-00002A360000}"/>
    <cellStyle name="Currency 127 2 3 2 2 2 3 5" xfId="31748" xr:uid="{00000000-0005-0000-0000-00002B360000}"/>
    <cellStyle name="Currency 127 2 3 2 2 2 4" xfId="11079" xr:uid="{00000000-0005-0000-0000-00002C360000}"/>
    <cellStyle name="Currency 127 2 3 2 2 2 4 2" xfId="33620" xr:uid="{00000000-0005-0000-0000-00002D360000}"/>
    <cellStyle name="Currency 127 2 3 2 2 2 5" xfId="16709" xr:uid="{00000000-0005-0000-0000-00002E360000}"/>
    <cellStyle name="Currency 127 2 3 2 2 2 5 2" xfId="39244" xr:uid="{00000000-0005-0000-0000-00002F360000}"/>
    <cellStyle name="Currency 127 2 3 2 2 2 6" xfId="22338" xr:uid="{00000000-0005-0000-0000-000030360000}"/>
    <cellStyle name="Currency 127 2 3 2 2 2 6 2" xfId="44864" xr:uid="{00000000-0005-0000-0000-000031360000}"/>
    <cellStyle name="Currency 127 2 3 2 2 2 7" xfId="28004" xr:uid="{00000000-0005-0000-0000-000032360000}"/>
    <cellStyle name="Currency 127 2 3 2 2 2 8" xfId="51432" xr:uid="{00000000-0005-0000-0000-000033360000}"/>
    <cellStyle name="Currency 127 2 3 2 2 3" xfId="6399" xr:uid="{00000000-0005-0000-0000-000034360000}"/>
    <cellStyle name="Currency 127 2 3 2 2 3 2" xfId="12015" xr:uid="{00000000-0005-0000-0000-000035360000}"/>
    <cellStyle name="Currency 127 2 3 2 2 3 2 2" xfId="34556" xr:uid="{00000000-0005-0000-0000-000036360000}"/>
    <cellStyle name="Currency 127 2 3 2 2 3 3" xfId="17645" xr:uid="{00000000-0005-0000-0000-000037360000}"/>
    <cellStyle name="Currency 127 2 3 2 2 3 3 2" xfId="40180" xr:uid="{00000000-0005-0000-0000-000038360000}"/>
    <cellStyle name="Currency 127 2 3 2 2 3 4" xfId="23274" xr:uid="{00000000-0005-0000-0000-000039360000}"/>
    <cellStyle name="Currency 127 2 3 2 2 3 4 2" xfId="45800" xr:uid="{00000000-0005-0000-0000-00003A360000}"/>
    <cellStyle name="Currency 127 2 3 2 2 3 5" xfId="28940" xr:uid="{00000000-0005-0000-0000-00003B360000}"/>
    <cellStyle name="Currency 127 2 3 2 2 4" xfId="8271" xr:uid="{00000000-0005-0000-0000-00003C360000}"/>
    <cellStyle name="Currency 127 2 3 2 2 4 2" xfId="13887" xr:uid="{00000000-0005-0000-0000-00003D360000}"/>
    <cellStyle name="Currency 127 2 3 2 2 4 2 2" xfId="36428" xr:uid="{00000000-0005-0000-0000-00003E360000}"/>
    <cellStyle name="Currency 127 2 3 2 2 4 3" xfId="19517" xr:uid="{00000000-0005-0000-0000-00003F360000}"/>
    <cellStyle name="Currency 127 2 3 2 2 4 3 2" xfId="42052" xr:uid="{00000000-0005-0000-0000-000040360000}"/>
    <cellStyle name="Currency 127 2 3 2 2 4 4" xfId="25146" xr:uid="{00000000-0005-0000-0000-000041360000}"/>
    <cellStyle name="Currency 127 2 3 2 2 4 4 2" xfId="47672" xr:uid="{00000000-0005-0000-0000-000042360000}"/>
    <cellStyle name="Currency 127 2 3 2 2 4 5" xfId="30812" xr:uid="{00000000-0005-0000-0000-000043360000}"/>
    <cellStyle name="Currency 127 2 3 2 2 5" xfId="10143" xr:uid="{00000000-0005-0000-0000-000044360000}"/>
    <cellStyle name="Currency 127 2 3 2 2 5 2" xfId="32684" xr:uid="{00000000-0005-0000-0000-000045360000}"/>
    <cellStyle name="Currency 127 2 3 2 2 6" xfId="15773" xr:uid="{00000000-0005-0000-0000-000046360000}"/>
    <cellStyle name="Currency 127 2 3 2 2 6 2" xfId="38308" xr:uid="{00000000-0005-0000-0000-000047360000}"/>
    <cellStyle name="Currency 127 2 3 2 2 7" xfId="21402" xr:uid="{00000000-0005-0000-0000-000048360000}"/>
    <cellStyle name="Currency 127 2 3 2 2 7 2" xfId="43928" xr:uid="{00000000-0005-0000-0000-000049360000}"/>
    <cellStyle name="Currency 127 2 3 2 2 8" xfId="27068" xr:uid="{00000000-0005-0000-0000-00004A360000}"/>
    <cellStyle name="Currency 127 2 3 2 2 9" xfId="49559" xr:uid="{00000000-0005-0000-0000-00004B360000}"/>
    <cellStyle name="Currency 127 2 3 2 3" xfId="4995" xr:uid="{00000000-0005-0000-0000-00004C360000}"/>
    <cellStyle name="Currency 127 2 3 2 3 2" xfId="6867" xr:uid="{00000000-0005-0000-0000-00004D360000}"/>
    <cellStyle name="Currency 127 2 3 2 3 2 2" xfId="12483" xr:uid="{00000000-0005-0000-0000-00004E360000}"/>
    <cellStyle name="Currency 127 2 3 2 3 2 2 2" xfId="35024" xr:uid="{00000000-0005-0000-0000-00004F360000}"/>
    <cellStyle name="Currency 127 2 3 2 3 2 3" xfId="18113" xr:uid="{00000000-0005-0000-0000-000050360000}"/>
    <cellStyle name="Currency 127 2 3 2 3 2 3 2" xfId="40648" xr:uid="{00000000-0005-0000-0000-000051360000}"/>
    <cellStyle name="Currency 127 2 3 2 3 2 4" xfId="23742" xr:uid="{00000000-0005-0000-0000-000052360000}"/>
    <cellStyle name="Currency 127 2 3 2 3 2 4 2" xfId="46268" xr:uid="{00000000-0005-0000-0000-000053360000}"/>
    <cellStyle name="Currency 127 2 3 2 3 2 5" xfId="29408" xr:uid="{00000000-0005-0000-0000-000054360000}"/>
    <cellStyle name="Currency 127 2 3 2 3 3" xfId="8739" xr:uid="{00000000-0005-0000-0000-000055360000}"/>
    <cellStyle name="Currency 127 2 3 2 3 3 2" xfId="14355" xr:uid="{00000000-0005-0000-0000-000056360000}"/>
    <cellStyle name="Currency 127 2 3 2 3 3 2 2" xfId="36896" xr:uid="{00000000-0005-0000-0000-000057360000}"/>
    <cellStyle name="Currency 127 2 3 2 3 3 3" xfId="19985" xr:uid="{00000000-0005-0000-0000-000058360000}"/>
    <cellStyle name="Currency 127 2 3 2 3 3 3 2" xfId="42520" xr:uid="{00000000-0005-0000-0000-000059360000}"/>
    <cellStyle name="Currency 127 2 3 2 3 3 4" xfId="25614" xr:uid="{00000000-0005-0000-0000-00005A360000}"/>
    <cellStyle name="Currency 127 2 3 2 3 3 4 2" xfId="48140" xr:uid="{00000000-0005-0000-0000-00005B360000}"/>
    <cellStyle name="Currency 127 2 3 2 3 3 5" xfId="31280" xr:uid="{00000000-0005-0000-0000-00005C360000}"/>
    <cellStyle name="Currency 127 2 3 2 3 4" xfId="10611" xr:uid="{00000000-0005-0000-0000-00005D360000}"/>
    <cellStyle name="Currency 127 2 3 2 3 4 2" xfId="33152" xr:uid="{00000000-0005-0000-0000-00005E360000}"/>
    <cellStyle name="Currency 127 2 3 2 3 5" xfId="16241" xr:uid="{00000000-0005-0000-0000-00005F360000}"/>
    <cellStyle name="Currency 127 2 3 2 3 5 2" xfId="38776" xr:uid="{00000000-0005-0000-0000-000060360000}"/>
    <cellStyle name="Currency 127 2 3 2 3 6" xfId="21870" xr:uid="{00000000-0005-0000-0000-000061360000}"/>
    <cellStyle name="Currency 127 2 3 2 3 6 2" xfId="44396" xr:uid="{00000000-0005-0000-0000-000062360000}"/>
    <cellStyle name="Currency 127 2 3 2 3 7" xfId="27536" xr:uid="{00000000-0005-0000-0000-000063360000}"/>
    <cellStyle name="Currency 127 2 3 2 3 8" xfId="50964" xr:uid="{00000000-0005-0000-0000-000064360000}"/>
    <cellStyle name="Currency 127 2 3 2 4" xfId="5931" xr:uid="{00000000-0005-0000-0000-000065360000}"/>
    <cellStyle name="Currency 127 2 3 2 4 2" xfId="11547" xr:uid="{00000000-0005-0000-0000-000066360000}"/>
    <cellStyle name="Currency 127 2 3 2 4 2 2" xfId="34088" xr:uid="{00000000-0005-0000-0000-000067360000}"/>
    <cellStyle name="Currency 127 2 3 2 4 3" xfId="17177" xr:uid="{00000000-0005-0000-0000-000068360000}"/>
    <cellStyle name="Currency 127 2 3 2 4 3 2" xfId="39712" xr:uid="{00000000-0005-0000-0000-000069360000}"/>
    <cellStyle name="Currency 127 2 3 2 4 4" xfId="22806" xr:uid="{00000000-0005-0000-0000-00006A360000}"/>
    <cellStyle name="Currency 127 2 3 2 4 4 2" xfId="45332" xr:uid="{00000000-0005-0000-0000-00006B360000}"/>
    <cellStyle name="Currency 127 2 3 2 4 5" xfId="28472" xr:uid="{00000000-0005-0000-0000-00006C360000}"/>
    <cellStyle name="Currency 127 2 3 2 5" xfId="7803" xr:uid="{00000000-0005-0000-0000-00006D360000}"/>
    <cellStyle name="Currency 127 2 3 2 5 2" xfId="13419" xr:uid="{00000000-0005-0000-0000-00006E360000}"/>
    <cellStyle name="Currency 127 2 3 2 5 2 2" xfId="35960" xr:uid="{00000000-0005-0000-0000-00006F360000}"/>
    <cellStyle name="Currency 127 2 3 2 5 3" xfId="19049" xr:uid="{00000000-0005-0000-0000-000070360000}"/>
    <cellStyle name="Currency 127 2 3 2 5 3 2" xfId="41584" xr:uid="{00000000-0005-0000-0000-000071360000}"/>
    <cellStyle name="Currency 127 2 3 2 5 4" xfId="24678" xr:uid="{00000000-0005-0000-0000-000072360000}"/>
    <cellStyle name="Currency 127 2 3 2 5 4 2" xfId="47204" xr:uid="{00000000-0005-0000-0000-000073360000}"/>
    <cellStyle name="Currency 127 2 3 2 5 5" xfId="30344" xr:uid="{00000000-0005-0000-0000-000074360000}"/>
    <cellStyle name="Currency 127 2 3 2 6" xfId="9675" xr:uid="{00000000-0005-0000-0000-000075360000}"/>
    <cellStyle name="Currency 127 2 3 2 6 2" xfId="32216" xr:uid="{00000000-0005-0000-0000-000076360000}"/>
    <cellStyle name="Currency 127 2 3 2 7" xfId="15305" xr:uid="{00000000-0005-0000-0000-000077360000}"/>
    <cellStyle name="Currency 127 2 3 2 7 2" xfId="37840" xr:uid="{00000000-0005-0000-0000-000078360000}"/>
    <cellStyle name="Currency 127 2 3 2 8" xfId="20934" xr:uid="{00000000-0005-0000-0000-000079360000}"/>
    <cellStyle name="Currency 127 2 3 2 8 2" xfId="43460" xr:uid="{00000000-0005-0000-0000-00007A360000}"/>
    <cellStyle name="Currency 127 2 3 2 9" xfId="26600" xr:uid="{00000000-0005-0000-0000-00007B360000}"/>
    <cellStyle name="Currency 127 2 3 3" xfId="4293" xr:uid="{00000000-0005-0000-0000-00007C360000}"/>
    <cellStyle name="Currency 127 2 3 3 10" xfId="50262" xr:uid="{00000000-0005-0000-0000-00007D360000}"/>
    <cellStyle name="Currency 127 2 3 3 2" xfId="5229" xr:uid="{00000000-0005-0000-0000-00007E360000}"/>
    <cellStyle name="Currency 127 2 3 3 2 2" xfId="7101" xr:uid="{00000000-0005-0000-0000-00007F360000}"/>
    <cellStyle name="Currency 127 2 3 3 2 2 2" xfId="12717" xr:uid="{00000000-0005-0000-0000-000080360000}"/>
    <cellStyle name="Currency 127 2 3 3 2 2 2 2" xfId="35258" xr:uid="{00000000-0005-0000-0000-000081360000}"/>
    <cellStyle name="Currency 127 2 3 3 2 2 3" xfId="18347" xr:uid="{00000000-0005-0000-0000-000082360000}"/>
    <cellStyle name="Currency 127 2 3 3 2 2 3 2" xfId="40882" xr:uid="{00000000-0005-0000-0000-000083360000}"/>
    <cellStyle name="Currency 127 2 3 3 2 2 4" xfId="23976" xr:uid="{00000000-0005-0000-0000-000084360000}"/>
    <cellStyle name="Currency 127 2 3 3 2 2 4 2" xfId="46502" xr:uid="{00000000-0005-0000-0000-000085360000}"/>
    <cellStyle name="Currency 127 2 3 3 2 2 5" xfId="29642" xr:uid="{00000000-0005-0000-0000-000086360000}"/>
    <cellStyle name="Currency 127 2 3 3 2 3" xfId="8973" xr:uid="{00000000-0005-0000-0000-000087360000}"/>
    <cellStyle name="Currency 127 2 3 3 2 3 2" xfId="14589" xr:uid="{00000000-0005-0000-0000-000088360000}"/>
    <cellStyle name="Currency 127 2 3 3 2 3 2 2" xfId="37130" xr:uid="{00000000-0005-0000-0000-000089360000}"/>
    <cellStyle name="Currency 127 2 3 3 2 3 3" xfId="20219" xr:uid="{00000000-0005-0000-0000-00008A360000}"/>
    <cellStyle name="Currency 127 2 3 3 2 3 3 2" xfId="42754" xr:uid="{00000000-0005-0000-0000-00008B360000}"/>
    <cellStyle name="Currency 127 2 3 3 2 3 4" xfId="25848" xr:uid="{00000000-0005-0000-0000-00008C360000}"/>
    <cellStyle name="Currency 127 2 3 3 2 3 4 2" xfId="48374" xr:uid="{00000000-0005-0000-0000-00008D360000}"/>
    <cellStyle name="Currency 127 2 3 3 2 3 5" xfId="31514" xr:uid="{00000000-0005-0000-0000-00008E360000}"/>
    <cellStyle name="Currency 127 2 3 3 2 4" xfId="10845" xr:uid="{00000000-0005-0000-0000-00008F360000}"/>
    <cellStyle name="Currency 127 2 3 3 2 4 2" xfId="33386" xr:uid="{00000000-0005-0000-0000-000090360000}"/>
    <cellStyle name="Currency 127 2 3 3 2 5" xfId="16475" xr:uid="{00000000-0005-0000-0000-000091360000}"/>
    <cellStyle name="Currency 127 2 3 3 2 5 2" xfId="39010" xr:uid="{00000000-0005-0000-0000-000092360000}"/>
    <cellStyle name="Currency 127 2 3 3 2 6" xfId="22104" xr:uid="{00000000-0005-0000-0000-000093360000}"/>
    <cellStyle name="Currency 127 2 3 3 2 6 2" xfId="44630" xr:uid="{00000000-0005-0000-0000-000094360000}"/>
    <cellStyle name="Currency 127 2 3 3 2 7" xfId="27770" xr:uid="{00000000-0005-0000-0000-000095360000}"/>
    <cellStyle name="Currency 127 2 3 3 2 8" xfId="51198" xr:uid="{00000000-0005-0000-0000-000096360000}"/>
    <cellStyle name="Currency 127 2 3 3 3" xfId="6165" xr:uid="{00000000-0005-0000-0000-000097360000}"/>
    <cellStyle name="Currency 127 2 3 3 3 2" xfId="11781" xr:uid="{00000000-0005-0000-0000-000098360000}"/>
    <cellStyle name="Currency 127 2 3 3 3 2 2" xfId="34322" xr:uid="{00000000-0005-0000-0000-000099360000}"/>
    <cellStyle name="Currency 127 2 3 3 3 3" xfId="17411" xr:uid="{00000000-0005-0000-0000-00009A360000}"/>
    <cellStyle name="Currency 127 2 3 3 3 3 2" xfId="39946" xr:uid="{00000000-0005-0000-0000-00009B360000}"/>
    <cellStyle name="Currency 127 2 3 3 3 4" xfId="23040" xr:uid="{00000000-0005-0000-0000-00009C360000}"/>
    <cellStyle name="Currency 127 2 3 3 3 4 2" xfId="45566" xr:uid="{00000000-0005-0000-0000-00009D360000}"/>
    <cellStyle name="Currency 127 2 3 3 3 5" xfId="28706" xr:uid="{00000000-0005-0000-0000-00009E360000}"/>
    <cellStyle name="Currency 127 2 3 3 4" xfId="8037" xr:uid="{00000000-0005-0000-0000-00009F360000}"/>
    <cellStyle name="Currency 127 2 3 3 4 2" xfId="13653" xr:uid="{00000000-0005-0000-0000-0000A0360000}"/>
    <cellStyle name="Currency 127 2 3 3 4 2 2" xfId="36194" xr:uid="{00000000-0005-0000-0000-0000A1360000}"/>
    <cellStyle name="Currency 127 2 3 3 4 3" xfId="19283" xr:uid="{00000000-0005-0000-0000-0000A2360000}"/>
    <cellStyle name="Currency 127 2 3 3 4 3 2" xfId="41818" xr:uid="{00000000-0005-0000-0000-0000A3360000}"/>
    <cellStyle name="Currency 127 2 3 3 4 4" xfId="24912" xr:uid="{00000000-0005-0000-0000-0000A4360000}"/>
    <cellStyle name="Currency 127 2 3 3 4 4 2" xfId="47438" xr:uid="{00000000-0005-0000-0000-0000A5360000}"/>
    <cellStyle name="Currency 127 2 3 3 4 5" xfId="30578" xr:uid="{00000000-0005-0000-0000-0000A6360000}"/>
    <cellStyle name="Currency 127 2 3 3 5" xfId="9909" xr:uid="{00000000-0005-0000-0000-0000A7360000}"/>
    <cellStyle name="Currency 127 2 3 3 5 2" xfId="32450" xr:uid="{00000000-0005-0000-0000-0000A8360000}"/>
    <cellStyle name="Currency 127 2 3 3 6" xfId="15539" xr:uid="{00000000-0005-0000-0000-0000A9360000}"/>
    <cellStyle name="Currency 127 2 3 3 6 2" xfId="38074" xr:uid="{00000000-0005-0000-0000-0000AA360000}"/>
    <cellStyle name="Currency 127 2 3 3 7" xfId="21168" xr:uid="{00000000-0005-0000-0000-0000AB360000}"/>
    <cellStyle name="Currency 127 2 3 3 7 2" xfId="43694" xr:uid="{00000000-0005-0000-0000-0000AC360000}"/>
    <cellStyle name="Currency 127 2 3 3 8" xfId="26834" xr:uid="{00000000-0005-0000-0000-0000AD360000}"/>
    <cellStyle name="Currency 127 2 3 3 9" xfId="49325" xr:uid="{00000000-0005-0000-0000-0000AE360000}"/>
    <cellStyle name="Currency 127 2 3 4" xfId="4761" xr:uid="{00000000-0005-0000-0000-0000AF360000}"/>
    <cellStyle name="Currency 127 2 3 4 2" xfId="6633" xr:uid="{00000000-0005-0000-0000-0000B0360000}"/>
    <cellStyle name="Currency 127 2 3 4 2 2" xfId="12249" xr:uid="{00000000-0005-0000-0000-0000B1360000}"/>
    <cellStyle name="Currency 127 2 3 4 2 2 2" xfId="34790" xr:uid="{00000000-0005-0000-0000-0000B2360000}"/>
    <cellStyle name="Currency 127 2 3 4 2 3" xfId="17879" xr:uid="{00000000-0005-0000-0000-0000B3360000}"/>
    <cellStyle name="Currency 127 2 3 4 2 3 2" xfId="40414" xr:uid="{00000000-0005-0000-0000-0000B4360000}"/>
    <cellStyle name="Currency 127 2 3 4 2 4" xfId="23508" xr:uid="{00000000-0005-0000-0000-0000B5360000}"/>
    <cellStyle name="Currency 127 2 3 4 2 4 2" xfId="46034" xr:uid="{00000000-0005-0000-0000-0000B6360000}"/>
    <cellStyle name="Currency 127 2 3 4 2 5" xfId="29174" xr:uid="{00000000-0005-0000-0000-0000B7360000}"/>
    <cellStyle name="Currency 127 2 3 4 3" xfId="8505" xr:uid="{00000000-0005-0000-0000-0000B8360000}"/>
    <cellStyle name="Currency 127 2 3 4 3 2" xfId="14121" xr:uid="{00000000-0005-0000-0000-0000B9360000}"/>
    <cellStyle name="Currency 127 2 3 4 3 2 2" xfId="36662" xr:uid="{00000000-0005-0000-0000-0000BA360000}"/>
    <cellStyle name="Currency 127 2 3 4 3 3" xfId="19751" xr:uid="{00000000-0005-0000-0000-0000BB360000}"/>
    <cellStyle name="Currency 127 2 3 4 3 3 2" xfId="42286" xr:uid="{00000000-0005-0000-0000-0000BC360000}"/>
    <cellStyle name="Currency 127 2 3 4 3 4" xfId="25380" xr:uid="{00000000-0005-0000-0000-0000BD360000}"/>
    <cellStyle name="Currency 127 2 3 4 3 4 2" xfId="47906" xr:uid="{00000000-0005-0000-0000-0000BE360000}"/>
    <cellStyle name="Currency 127 2 3 4 3 5" xfId="31046" xr:uid="{00000000-0005-0000-0000-0000BF360000}"/>
    <cellStyle name="Currency 127 2 3 4 4" xfId="10377" xr:uid="{00000000-0005-0000-0000-0000C0360000}"/>
    <cellStyle name="Currency 127 2 3 4 4 2" xfId="32918" xr:uid="{00000000-0005-0000-0000-0000C1360000}"/>
    <cellStyle name="Currency 127 2 3 4 5" xfId="16007" xr:uid="{00000000-0005-0000-0000-0000C2360000}"/>
    <cellStyle name="Currency 127 2 3 4 5 2" xfId="38542" xr:uid="{00000000-0005-0000-0000-0000C3360000}"/>
    <cellStyle name="Currency 127 2 3 4 6" xfId="21636" xr:uid="{00000000-0005-0000-0000-0000C4360000}"/>
    <cellStyle name="Currency 127 2 3 4 6 2" xfId="44162" xr:uid="{00000000-0005-0000-0000-0000C5360000}"/>
    <cellStyle name="Currency 127 2 3 4 7" xfId="27302" xr:uid="{00000000-0005-0000-0000-0000C6360000}"/>
    <cellStyle name="Currency 127 2 3 4 8" xfId="50730" xr:uid="{00000000-0005-0000-0000-0000C7360000}"/>
    <cellStyle name="Currency 127 2 3 5" xfId="5697" xr:uid="{00000000-0005-0000-0000-0000C8360000}"/>
    <cellStyle name="Currency 127 2 3 5 2" xfId="11313" xr:uid="{00000000-0005-0000-0000-0000C9360000}"/>
    <cellStyle name="Currency 127 2 3 5 2 2" xfId="33854" xr:uid="{00000000-0005-0000-0000-0000CA360000}"/>
    <cellStyle name="Currency 127 2 3 5 3" xfId="16943" xr:uid="{00000000-0005-0000-0000-0000CB360000}"/>
    <cellStyle name="Currency 127 2 3 5 3 2" xfId="39478" xr:uid="{00000000-0005-0000-0000-0000CC360000}"/>
    <cellStyle name="Currency 127 2 3 5 4" xfId="22572" xr:uid="{00000000-0005-0000-0000-0000CD360000}"/>
    <cellStyle name="Currency 127 2 3 5 4 2" xfId="45098" xr:uid="{00000000-0005-0000-0000-0000CE360000}"/>
    <cellStyle name="Currency 127 2 3 5 5" xfId="28238" xr:uid="{00000000-0005-0000-0000-0000CF360000}"/>
    <cellStyle name="Currency 127 2 3 6" xfId="7569" xr:uid="{00000000-0005-0000-0000-0000D0360000}"/>
    <cellStyle name="Currency 127 2 3 6 2" xfId="13185" xr:uid="{00000000-0005-0000-0000-0000D1360000}"/>
    <cellStyle name="Currency 127 2 3 6 2 2" xfId="35726" xr:uid="{00000000-0005-0000-0000-0000D2360000}"/>
    <cellStyle name="Currency 127 2 3 6 3" xfId="18815" xr:uid="{00000000-0005-0000-0000-0000D3360000}"/>
    <cellStyle name="Currency 127 2 3 6 3 2" xfId="41350" xr:uid="{00000000-0005-0000-0000-0000D4360000}"/>
    <cellStyle name="Currency 127 2 3 6 4" xfId="24444" xr:uid="{00000000-0005-0000-0000-0000D5360000}"/>
    <cellStyle name="Currency 127 2 3 6 4 2" xfId="46970" xr:uid="{00000000-0005-0000-0000-0000D6360000}"/>
    <cellStyle name="Currency 127 2 3 6 5" xfId="30110" xr:uid="{00000000-0005-0000-0000-0000D7360000}"/>
    <cellStyle name="Currency 127 2 3 7" xfId="9441" xr:uid="{00000000-0005-0000-0000-0000D8360000}"/>
    <cellStyle name="Currency 127 2 3 7 2" xfId="31982" xr:uid="{00000000-0005-0000-0000-0000D9360000}"/>
    <cellStyle name="Currency 127 2 3 8" xfId="15071" xr:uid="{00000000-0005-0000-0000-0000DA360000}"/>
    <cellStyle name="Currency 127 2 3 8 2" xfId="37606" xr:uid="{00000000-0005-0000-0000-0000DB360000}"/>
    <cellStyle name="Currency 127 2 3 9" xfId="20700" xr:uid="{00000000-0005-0000-0000-0000DC360000}"/>
    <cellStyle name="Currency 127 2 3 9 2" xfId="43226" xr:uid="{00000000-0005-0000-0000-0000DD360000}"/>
    <cellStyle name="Currency 127 2 4" xfId="3981" xr:uid="{00000000-0005-0000-0000-0000DE360000}"/>
    <cellStyle name="Currency 127 2 4 10" xfId="49013" xr:uid="{00000000-0005-0000-0000-0000DF360000}"/>
    <cellStyle name="Currency 127 2 4 11" xfId="49950" xr:uid="{00000000-0005-0000-0000-0000E0360000}"/>
    <cellStyle name="Currency 127 2 4 2" xfId="4449" xr:uid="{00000000-0005-0000-0000-0000E1360000}"/>
    <cellStyle name="Currency 127 2 4 2 10" xfId="50418" xr:uid="{00000000-0005-0000-0000-0000E2360000}"/>
    <cellStyle name="Currency 127 2 4 2 2" xfId="5385" xr:uid="{00000000-0005-0000-0000-0000E3360000}"/>
    <cellStyle name="Currency 127 2 4 2 2 2" xfId="7257" xr:uid="{00000000-0005-0000-0000-0000E4360000}"/>
    <cellStyle name="Currency 127 2 4 2 2 2 2" xfId="12873" xr:uid="{00000000-0005-0000-0000-0000E5360000}"/>
    <cellStyle name="Currency 127 2 4 2 2 2 2 2" xfId="35414" xr:uid="{00000000-0005-0000-0000-0000E6360000}"/>
    <cellStyle name="Currency 127 2 4 2 2 2 3" xfId="18503" xr:uid="{00000000-0005-0000-0000-0000E7360000}"/>
    <cellStyle name="Currency 127 2 4 2 2 2 3 2" xfId="41038" xr:uid="{00000000-0005-0000-0000-0000E8360000}"/>
    <cellStyle name="Currency 127 2 4 2 2 2 4" xfId="24132" xr:uid="{00000000-0005-0000-0000-0000E9360000}"/>
    <cellStyle name="Currency 127 2 4 2 2 2 4 2" xfId="46658" xr:uid="{00000000-0005-0000-0000-0000EA360000}"/>
    <cellStyle name="Currency 127 2 4 2 2 2 5" xfId="29798" xr:uid="{00000000-0005-0000-0000-0000EB360000}"/>
    <cellStyle name="Currency 127 2 4 2 2 3" xfId="9129" xr:uid="{00000000-0005-0000-0000-0000EC360000}"/>
    <cellStyle name="Currency 127 2 4 2 2 3 2" xfId="14745" xr:uid="{00000000-0005-0000-0000-0000ED360000}"/>
    <cellStyle name="Currency 127 2 4 2 2 3 2 2" xfId="37286" xr:uid="{00000000-0005-0000-0000-0000EE360000}"/>
    <cellStyle name="Currency 127 2 4 2 2 3 3" xfId="20375" xr:uid="{00000000-0005-0000-0000-0000EF360000}"/>
    <cellStyle name="Currency 127 2 4 2 2 3 3 2" xfId="42910" xr:uid="{00000000-0005-0000-0000-0000F0360000}"/>
    <cellStyle name="Currency 127 2 4 2 2 3 4" xfId="26004" xr:uid="{00000000-0005-0000-0000-0000F1360000}"/>
    <cellStyle name="Currency 127 2 4 2 2 3 4 2" xfId="48530" xr:uid="{00000000-0005-0000-0000-0000F2360000}"/>
    <cellStyle name="Currency 127 2 4 2 2 3 5" xfId="31670" xr:uid="{00000000-0005-0000-0000-0000F3360000}"/>
    <cellStyle name="Currency 127 2 4 2 2 4" xfId="11001" xr:uid="{00000000-0005-0000-0000-0000F4360000}"/>
    <cellStyle name="Currency 127 2 4 2 2 4 2" xfId="33542" xr:uid="{00000000-0005-0000-0000-0000F5360000}"/>
    <cellStyle name="Currency 127 2 4 2 2 5" xfId="16631" xr:uid="{00000000-0005-0000-0000-0000F6360000}"/>
    <cellStyle name="Currency 127 2 4 2 2 5 2" xfId="39166" xr:uid="{00000000-0005-0000-0000-0000F7360000}"/>
    <cellStyle name="Currency 127 2 4 2 2 6" xfId="22260" xr:uid="{00000000-0005-0000-0000-0000F8360000}"/>
    <cellStyle name="Currency 127 2 4 2 2 6 2" xfId="44786" xr:uid="{00000000-0005-0000-0000-0000F9360000}"/>
    <cellStyle name="Currency 127 2 4 2 2 7" xfId="27926" xr:uid="{00000000-0005-0000-0000-0000FA360000}"/>
    <cellStyle name="Currency 127 2 4 2 2 8" xfId="51354" xr:uid="{00000000-0005-0000-0000-0000FB360000}"/>
    <cellStyle name="Currency 127 2 4 2 3" xfId="6321" xr:uid="{00000000-0005-0000-0000-0000FC360000}"/>
    <cellStyle name="Currency 127 2 4 2 3 2" xfId="11937" xr:uid="{00000000-0005-0000-0000-0000FD360000}"/>
    <cellStyle name="Currency 127 2 4 2 3 2 2" xfId="34478" xr:uid="{00000000-0005-0000-0000-0000FE360000}"/>
    <cellStyle name="Currency 127 2 4 2 3 3" xfId="17567" xr:uid="{00000000-0005-0000-0000-0000FF360000}"/>
    <cellStyle name="Currency 127 2 4 2 3 3 2" xfId="40102" xr:uid="{00000000-0005-0000-0000-000000370000}"/>
    <cellStyle name="Currency 127 2 4 2 3 4" xfId="23196" xr:uid="{00000000-0005-0000-0000-000001370000}"/>
    <cellStyle name="Currency 127 2 4 2 3 4 2" xfId="45722" xr:uid="{00000000-0005-0000-0000-000002370000}"/>
    <cellStyle name="Currency 127 2 4 2 3 5" xfId="28862" xr:uid="{00000000-0005-0000-0000-000003370000}"/>
    <cellStyle name="Currency 127 2 4 2 4" xfId="8193" xr:uid="{00000000-0005-0000-0000-000004370000}"/>
    <cellStyle name="Currency 127 2 4 2 4 2" xfId="13809" xr:uid="{00000000-0005-0000-0000-000005370000}"/>
    <cellStyle name="Currency 127 2 4 2 4 2 2" xfId="36350" xr:uid="{00000000-0005-0000-0000-000006370000}"/>
    <cellStyle name="Currency 127 2 4 2 4 3" xfId="19439" xr:uid="{00000000-0005-0000-0000-000007370000}"/>
    <cellStyle name="Currency 127 2 4 2 4 3 2" xfId="41974" xr:uid="{00000000-0005-0000-0000-000008370000}"/>
    <cellStyle name="Currency 127 2 4 2 4 4" xfId="25068" xr:uid="{00000000-0005-0000-0000-000009370000}"/>
    <cellStyle name="Currency 127 2 4 2 4 4 2" xfId="47594" xr:uid="{00000000-0005-0000-0000-00000A370000}"/>
    <cellStyle name="Currency 127 2 4 2 4 5" xfId="30734" xr:uid="{00000000-0005-0000-0000-00000B370000}"/>
    <cellStyle name="Currency 127 2 4 2 5" xfId="10065" xr:uid="{00000000-0005-0000-0000-00000C370000}"/>
    <cellStyle name="Currency 127 2 4 2 5 2" xfId="32606" xr:uid="{00000000-0005-0000-0000-00000D370000}"/>
    <cellStyle name="Currency 127 2 4 2 6" xfId="15695" xr:uid="{00000000-0005-0000-0000-00000E370000}"/>
    <cellStyle name="Currency 127 2 4 2 6 2" xfId="38230" xr:uid="{00000000-0005-0000-0000-00000F370000}"/>
    <cellStyle name="Currency 127 2 4 2 7" xfId="21324" xr:uid="{00000000-0005-0000-0000-000010370000}"/>
    <cellStyle name="Currency 127 2 4 2 7 2" xfId="43850" xr:uid="{00000000-0005-0000-0000-000011370000}"/>
    <cellStyle name="Currency 127 2 4 2 8" xfId="26990" xr:uid="{00000000-0005-0000-0000-000012370000}"/>
    <cellStyle name="Currency 127 2 4 2 9" xfId="49481" xr:uid="{00000000-0005-0000-0000-000013370000}"/>
    <cellStyle name="Currency 127 2 4 3" xfId="4917" xr:uid="{00000000-0005-0000-0000-000014370000}"/>
    <cellStyle name="Currency 127 2 4 3 2" xfId="6789" xr:uid="{00000000-0005-0000-0000-000015370000}"/>
    <cellStyle name="Currency 127 2 4 3 2 2" xfId="12405" xr:uid="{00000000-0005-0000-0000-000016370000}"/>
    <cellStyle name="Currency 127 2 4 3 2 2 2" xfId="34946" xr:uid="{00000000-0005-0000-0000-000017370000}"/>
    <cellStyle name="Currency 127 2 4 3 2 3" xfId="18035" xr:uid="{00000000-0005-0000-0000-000018370000}"/>
    <cellStyle name="Currency 127 2 4 3 2 3 2" xfId="40570" xr:uid="{00000000-0005-0000-0000-000019370000}"/>
    <cellStyle name="Currency 127 2 4 3 2 4" xfId="23664" xr:uid="{00000000-0005-0000-0000-00001A370000}"/>
    <cellStyle name="Currency 127 2 4 3 2 4 2" xfId="46190" xr:uid="{00000000-0005-0000-0000-00001B370000}"/>
    <cellStyle name="Currency 127 2 4 3 2 5" xfId="29330" xr:uid="{00000000-0005-0000-0000-00001C370000}"/>
    <cellStyle name="Currency 127 2 4 3 3" xfId="8661" xr:uid="{00000000-0005-0000-0000-00001D370000}"/>
    <cellStyle name="Currency 127 2 4 3 3 2" xfId="14277" xr:uid="{00000000-0005-0000-0000-00001E370000}"/>
    <cellStyle name="Currency 127 2 4 3 3 2 2" xfId="36818" xr:uid="{00000000-0005-0000-0000-00001F370000}"/>
    <cellStyle name="Currency 127 2 4 3 3 3" xfId="19907" xr:uid="{00000000-0005-0000-0000-000020370000}"/>
    <cellStyle name="Currency 127 2 4 3 3 3 2" xfId="42442" xr:uid="{00000000-0005-0000-0000-000021370000}"/>
    <cellStyle name="Currency 127 2 4 3 3 4" xfId="25536" xr:uid="{00000000-0005-0000-0000-000022370000}"/>
    <cellStyle name="Currency 127 2 4 3 3 4 2" xfId="48062" xr:uid="{00000000-0005-0000-0000-000023370000}"/>
    <cellStyle name="Currency 127 2 4 3 3 5" xfId="31202" xr:uid="{00000000-0005-0000-0000-000024370000}"/>
    <cellStyle name="Currency 127 2 4 3 4" xfId="10533" xr:uid="{00000000-0005-0000-0000-000025370000}"/>
    <cellStyle name="Currency 127 2 4 3 4 2" xfId="33074" xr:uid="{00000000-0005-0000-0000-000026370000}"/>
    <cellStyle name="Currency 127 2 4 3 5" xfId="16163" xr:uid="{00000000-0005-0000-0000-000027370000}"/>
    <cellStyle name="Currency 127 2 4 3 5 2" xfId="38698" xr:uid="{00000000-0005-0000-0000-000028370000}"/>
    <cellStyle name="Currency 127 2 4 3 6" xfId="21792" xr:uid="{00000000-0005-0000-0000-000029370000}"/>
    <cellStyle name="Currency 127 2 4 3 6 2" xfId="44318" xr:uid="{00000000-0005-0000-0000-00002A370000}"/>
    <cellStyle name="Currency 127 2 4 3 7" xfId="27458" xr:uid="{00000000-0005-0000-0000-00002B370000}"/>
    <cellStyle name="Currency 127 2 4 3 8" xfId="50886" xr:uid="{00000000-0005-0000-0000-00002C370000}"/>
    <cellStyle name="Currency 127 2 4 4" xfId="5853" xr:uid="{00000000-0005-0000-0000-00002D370000}"/>
    <cellStyle name="Currency 127 2 4 4 2" xfId="11469" xr:uid="{00000000-0005-0000-0000-00002E370000}"/>
    <cellStyle name="Currency 127 2 4 4 2 2" xfId="34010" xr:uid="{00000000-0005-0000-0000-00002F370000}"/>
    <cellStyle name="Currency 127 2 4 4 3" xfId="17099" xr:uid="{00000000-0005-0000-0000-000030370000}"/>
    <cellStyle name="Currency 127 2 4 4 3 2" xfId="39634" xr:uid="{00000000-0005-0000-0000-000031370000}"/>
    <cellStyle name="Currency 127 2 4 4 4" xfId="22728" xr:uid="{00000000-0005-0000-0000-000032370000}"/>
    <cellStyle name="Currency 127 2 4 4 4 2" xfId="45254" xr:uid="{00000000-0005-0000-0000-000033370000}"/>
    <cellStyle name="Currency 127 2 4 4 5" xfId="28394" xr:uid="{00000000-0005-0000-0000-000034370000}"/>
    <cellStyle name="Currency 127 2 4 5" xfId="7725" xr:uid="{00000000-0005-0000-0000-000035370000}"/>
    <cellStyle name="Currency 127 2 4 5 2" xfId="13341" xr:uid="{00000000-0005-0000-0000-000036370000}"/>
    <cellStyle name="Currency 127 2 4 5 2 2" xfId="35882" xr:uid="{00000000-0005-0000-0000-000037370000}"/>
    <cellStyle name="Currency 127 2 4 5 3" xfId="18971" xr:uid="{00000000-0005-0000-0000-000038370000}"/>
    <cellStyle name="Currency 127 2 4 5 3 2" xfId="41506" xr:uid="{00000000-0005-0000-0000-000039370000}"/>
    <cellStyle name="Currency 127 2 4 5 4" xfId="24600" xr:uid="{00000000-0005-0000-0000-00003A370000}"/>
    <cellStyle name="Currency 127 2 4 5 4 2" xfId="47126" xr:uid="{00000000-0005-0000-0000-00003B370000}"/>
    <cellStyle name="Currency 127 2 4 5 5" xfId="30266" xr:uid="{00000000-0005-0000-0000-00003C370000}"/>
    <cellStyle name="Currency 127 2 4 6" xfId="9597" xr:uid="{00000000-0005-0000-0000-00003D370000}"/>
    <cellStyle name="Currency 127 2 4 6 2" xfId="32138" xr:uid="{00000000-0005-0000-0000-00003E370000}"/>
    <cellStyle name="Currency 127 2 4 7" xfId="15227" xr:uid="{00000000-0005-0000-0000-00003F370000}"/>
    <cellStyle name="Currency 127 2 4 7 2" xfId="37762" xr:uid="{00000000-0005-0000-0000-000040370000}"/>
    <cellStyle name="Currency 127 2 4 8" xfId="20856" xr:uid="{00000000-0005-0000-0000-000041370000}"/>
    <cellStyle name="Currency 127 2 4 8 2" xfId="43382" xr:uid="{00000000-0005-0000-0000-000042370000}"/>
    <cellStyle name="Currency 127 2 4 9" xfId="26522" xr:uid="{00000000-0005-0000-0000-000043370000}"/>
    <cellStyle name="Currency 127 2 5" xfId="4215" xr:uid="{00000000-0005-0000-0000-000044370000}"/>
    <cellStyle name="Currency 127 2 5 10" xfId="50184" xr:uid="{00000000-0005-0000-0000-000045370000}"/>
    <cellStyle name="Currency 127 2 5 2" xfId="5151" xr:uid="{00000000-0005-0000-0000-000046370000}"/>
    <cellStyle name="Currency 127 2 5 2 2" xfId="7023" xr:uid="{00000000-0005-0000-0000-000047370000}"/>
    <cellStyle name="Currency 127 2 5 2 2 2" xfId="12639" xr:uid="{00000000-0005-0000-0000-000048370000}"/>
    <cellStyle name="Currency 127 2 5 2 2 2 2" xfId="35180" xr:uid="{00000000-0005-0000-0000-000049370000}"/>
    <cellStyle name="Currency 127 2 5 2 2 3" xfId="18269" xr:uid="{00000000-0005-0000-0000-00004A370000}"/>
    <cellStyle name="Currency 127 2 5 2 2 3 2" xfId="40804" xr:uid="{00000000-0005-0000-0000-00004B370000}"/>
    <cellStyle name="Currency 127 2 5 2 2 4" xfId="23898" xr:uid="{00000000-0005-0000-0000-00004C370000}"/>
    <cellStyle name="Currency 127 2 5 2 2 4 2" xfId="46424" xr:uid="{00000000-0005-0000-0000-00004D370000}"/>
    <cellStyle name="Currency 127 2 5 2 2 5" xfId="29564" xr:uid="{00000000-0005-0000-0000-00004E370000}"/>
    <cellStyle name="Currency 127 2 5 2 3" xfId="8895" xr:uid="{00000000-0005-0000-0000-00004F370000}"/>
    <cellStyle name="Currency 127 2 5 2 3 2" xfId="14511" xr:uid="{00000000-0005-0000-0000-000050370000}"/>
    <cellStyle name="Currency 127 2 5 2 3 2 2" xfId="37052" xr:uid="{00000000-0005-0000-0000-000051370000}"/>
    <cellStyle name="Currency 127 2 5 2 3 3" xfId="20141" xr:uid="{00000000-0005-0000-0000-000052370000}"/>
    <cellStyle name="Currency 127 2 5 2 3 3 2" xfId="42676" xr:uid="{00000000-0005-0000-0000-000053370000}"/>
    <cellStyle name="Currency 127 2 5 2 3 4" xfId="25770" xr:uid="{00000000-0005-0000-0000-000054370000}"/>
    <cellStyle name="Currency 127 2 5 2 3 4 2" xfId="48296" xr:uid="{00000000-0005-0000-0000-000055370000}"/>
    <cellStyle name="Currency 127 2 5 2 3 5" xfId="31436" xr:uid="{00000000-0005-0000-0000-000056370000}"/>
    <cellStyle name="Currency 127 2 5 2 4" xfId="10767" xr:uid="{00000000-0005-0000-0000-000057370000}"/>
    <cellStyle name="Currency 127 2 5 2 4 2" xfId="33308" xr:uid="{00000000-0005-0000-0000-000058370000}"/>
    <cellStyle name="Currency 127 2 5 2 5" xfId="16397" xr:uid="{00000000-0005-0000-0000-000059370000}"/>
    <cellStyle name="Currency 127 2 5 2 5 2" xfId="38932" xr:uid="{00000000-0005-0000-0000-00005A370000}"/>
    <cellStyle name="Currency 127 2 5 2 6" xfId="22026" xr:uid="{00000000-0005-0000-0000-00005B370000}"/>
    <cellStyle name="Currency 127 2 5 2 6 2" xfId="44552" xr:uid="{00000000-0005-0000-0000-00005C370000}"/>
    <cellStyle name="Currency 127 2 5 2 7" xfId="27692" xr:uid="{00000000-0005-0000-0000-00005D370000}"/>
    <cellStyle name="Currency 127 2 5 2 8" xfId="51120" xr:uid="{00000000-0005-0000-0000-00005E370000}"/>
    <cellStyle name="Currency 127 2 5 3" xfId="6087" xr:uid="{00000000-0005-0000-0000-00005F370000}"/>
    <cellStyle name="Currency 127 2 5 3 2" xfId="11703" xr:uid="{00000000-0005-0000-0000-000060370000}"/>
    <cellStyle name="Currency 127 2 5 3 2 2" xfId="34244" xr:uid="{00000000-0005-0000-0000-000061370000}"/>
    <cellStyle name="Currency 127 2 5 3 3" xfId="17333" xr:uid="{00000000-0005-0000-0000-000062370000}"/>
    <cellStyle name="Currency 127 2 5 3 3 2" xfId="39868" xr:uid="{00000000-0005-0000-0000-000063370000}"/>
    <cellStyle name="Currency 127 2 5 3 4" xfId="22962" xr:uid="{00000000-0005-0000-0000-000064370000}"/>
    <cellStyle name="Currency 127 2 5 3 4 2" xfId="45488" xr:uid="{00000000-0005-0000-0000-000065370000}"/>
    <cellStyle name="Currency 127 2 5 3 5" xfId="28628" xr:uid="{00000000-0005-0000-0000-000066370000}"/>
    <cellStyle name="Currency 127 2 5 4" xfId="7959" xr:uid="{00000000-0005-0000-0000-000067370000}"/>
    <cellStyle name="Currency 127 2 5 4 2" xfId="13575" xr:uid="{00000000-0005-0000-0000-000068370000}"/>
    <cellStyle name="Currency 127 2 5 4 2 2" xfId="36116" xr:uid="{00000000-0005-0000-0000-000069370000}"/>
    <cellStyle name="Currency 127 2 5 4 3" xfId="19205" xr:uid="{00000000-0005-0000-0000-00006A370000}"/>
    <cellStyle name="Currency 127 2 5 4 3 2" xfId="41740" xr:uid="{00000000-0005-0000-0000-00006B370000}"/>
    <cellStyle name="Currency 127 2 5 4 4" xfId="24834" xr:uid="{00000000-0005-0000-0000-00006C370000}"/>
    <cellStyle name="Currency 127 2 5 4 4 2" xfId="47360" xr:uid="{00000000-0005-0000-0000-00006D370000}"/>
    <cellStyle name="Currency 127 2 5 4 5" xfId="30500" xr:uid="{00000000-0005-0000-0000-00006E370000}"/>
    <cellStyle name="Currency 127 2 5 5" xfId="9831" xr:uid="{00000000-0005-0000-0000-00006F370000}"/>
    <cellStyle name="Currency 127 2 5 5 2" xfId="32372" xr:uid="{00000000-0005-0000-0000-000070370000}"/>
    <cellStyle name="Currency 127 2 5 6" xfId="15461" xr:uid="{00000000-0005-0000-0000-000071370000}"/>
    <cellStyle name="Currency 127 2 5 6 2" xfId="37996" xr:uid="{00000000-0005-0000-0000-000072370000}"/>
    <cellStyle name="Currency 127 2 5 7" xfId="21090" xr:uid="{00000000-0005-0000-0000-000073370000}"/>
    <cellStyle name="Currency 127 2 5 7 2" xfId="43616" xr:uid="{00000000-0005-0000-0000-000074370000}"/>
    <cellStyle name="Currency 127 2 5 8" xfId="26756" xr:uid="{00000000-0005-0000-0000-000075370000}"/>
    <cellStyle name="Currency 127 2 5 9" xfId="49247" xr:uid="{00000000-0005-0000-0000-000076370000}"/>
    <cellStyle name="Currency 127 2 6" xfId="4683" xr:uid="{00000000-0005-0000-0000-000077370000}"/>
    <cellStyle name="Currency 127 2 6 2" xfId="6555" xr:uid="{00000000-0005-0000-0000-000078370000}"/>
    <cellStyle name="Currency 127 2 6 2 2" xfId="12171" xr:uid="{00000000-0005-0000-0000-000079370000}"/>
    <cellStyle name="Currency 127 2 6 2 2 2" xfId="34712" xr:uid="{00000000-0005-0000-0000-00007A370000}"/>
    <cellStyle name="Currency 127 2 6 2 3" xfId="17801" xr:uid="{00000000-0005-0000-0000-00007B370000}"/>
    <cellStyle name="Currency 127 2 6 2 3 2" xfId="40336" xr:uid="{00000000-0005-0000-0000-00007C370000}"/>
    <cellStyle name="Currency 127 2 6 2 4" xfId="23430" xr:uid="{00000000-0005-0000-0000-00007D370000}"/>
    <cellStyle name="Currency 127 2 6 2 4 2" xfId="45956" xr:uid="{00000000-0005-0000-0000-00007E370000}"/>
    <cellStyle name="Currency 127 2 6 2 5" xfId="29096" xr:uid="{00000000-0005-0000-0000-00007F370000}"/>
    <cellStyle name="Currency 127 2 6 3" xfId="8427" xr:uid="{00000000-0005-0000-0000-000080370000}"/>
    <cellStyle name="Currency 127 2 6 3 2" xfId="14043" xr:uid="{00000000-0005-0000-0000-000081370000}"/>
    <cellStyle name="Currency 127 2 6 3 2 2" xfId="36584" xr:uid="{00000000-0005-0000-0000-000082370000}"/>
    <cellStyle name="Currency 127 2 6 3 3" xfId="19673" xr:uid="{00000000-0005-0000-0000-000083370000}"/>
    <cellStyle name="Currency 127 2 6 3 3 2" xfId="42208" xr:uid="{00000000-0005-0000-0000-000084370000}"/>
    <cellStyle name="Currency 127 2 6 3 4" xfId="25302" xr:uid="{00000000-0005-0000-0000-000085370000}"/>
    <cellStyle name="Currency 127 2 6 3 4 2" xfId="47828" xr:uid="{00000000-0005-0000-0000-000086370000}"/>
    <cellStyle name="Currency 127 2 6 3 5" xfId="30968" xr:uid="{00000000-0005-0000-0000-000087370000}"/>
    <cellStyle name="Currency 127 2 6 4" xfId="10299" xr:uid="{00000000-0005-0000-0000-000088370000}"/>
    <cellStyle name="Currency 127 2 6 4 2" xfId="32840" xr:uid="{00000000-0005-0000-0000-000089370000}"/>
    <cellStyle name="Currency 127 2 6 5" xfId="15929" xr:uid="{00000000-0005-0000-0000-00008A370000}"/>
    <cellStyle name="Currency 127 2 6 5 2" xfId="38464" xr:uid="{00000000-0005-0000-0000-00008B370000}"/>
    <cellStyle name="Currency 127 2 6 6" xfId="21558" xr:uid="{00000000-0005-0000-0000-00008C370000}"/>
    <cellStyle name="Currency 127 2 6 6 2" xfId="44084" xr:uid="{00000000-0005-0000-0000-00008D370000}"/>
    <cellStyle name="Currency 127 2 6 7" xfId="27224" xr:uid="{00000000-0005-0000-0000-00008E370000}"/>
    <cellStyle name="Currency 127 2 6 8" xfId="50652" xr:uid="{00000000-0005-0000-0000-00008F370000}"/>
    <cellStyle name="Currency 127 2 7" xfId="5619" xr:uid="{00000000-0005-0000-0000-000090370000}"/>
    <cellStyle name="Currency 127 2 7 2" xfId="11235" xr:uid="{00000000-0005-0000-0000-000091370000}"/>
    <cellStyle name="Currency 127 2 7 2 2" xfId="33776" xr:uid="{00000000-0005-0000-0000-000092370000}"/>
    <cellStyle name="Currency 127 2 7 3" xfId="16865" xr:uid="{00000000-0005-0000-0000-000093370000}"/>
    <cellStyle name="Currency 127 2 7 3 2" xfId="39400" xr:uid="{00000000-0005-0000-0000-000094370000}"/>
    <cellStyle name="Currency 127 2 7 4" xfId="22494" xr:uid="{00000000-0005-0000-0000-000095370000}"/>
    <cellStyle name="Currency 127 2 7 4 2" xfId="45020" xr:uid="{00000000-0005-0000-0000-000096370000}"/>
    <cellStyle name="Currency 127 2 7 5" xfId="28160" xr:uid="{00000000-0005-0000-0000-000097370000}"/>
    <cellStyle name="Currency 127 2 8" xfId="7491" xr:uid="{00000000-0005-0000-0000-000098370000}"/>
    <cellStyle name="Currency 127 2 8 2" xfId="13107" xr:uid="{00000000-0005-0000-0000-000099370000}"/>
    <cellStyle name="Currency 127 2 8 2 2" xfId="35648" xr:uid="{00000000-0005-0000-0000-00009A370000}"/>
    <cellStyle name="Currency 127 2 8 3" xfId="18737" xr:uid="{00000000-0005-0000-0000-00009B370000}"/>
    <cellStyle name="Currency 127 2 8 3 2" xfId="41272" xr:uid="{00000000-0005-0000-0000-00009C370000}"/>
    <cellStyle name="Currency 127 2 8 4" xfId="24366" xr:uid="{00000000-0005-0000-0000-00009D370000}"/>
    <cellStyle name="Currency 127 2 8 4 2" xfId="46892" xr:uid="{00000000-0005-0000-0000-00009E370000}"/>
    <cellStyle name="Currency 127 2 8 5" xfId="30032" xr:uid="{00000000-0005-0000-0000-00009F370000}"/>
    <cellStyle name="Currency 127 2 9" xfId="9363" xr:uid="{00000000-0005-0000-0000-0000A0370000}"/>
    <cellStyle name="Currency 127 2 9 2" xfId="31904" xr:uid="{00000000-0005-0000-0000-0000A1370000}"/>
    <cellStyle name="Currency 127 3" xfId="3864" xr:uid="{00000000-0005-0000-0000-0000A2370000}"/>
    <cellStyle name="Currency 127 3 10" xfId="26405" xr:uid="{00000000-0005-0000-0000-0000A3370000}"/>
    <cellStyle name="Currency 127 3 11" xfId="48896" xr:uid="{00000000-0005-0000-0000-0000A4370000}"/>
    <cellStyle name="Currency 127 3 12" xfId="49833" xr:uid="{00000000-0005-0000-0000-0000A5370000}"/>
    <cellStyle name="Currency 127 3 2" xfId="4098" xr:uid="{00000000-0005-0000-0000-0000A6370000}"/>
    <cellStyle name="Currency 127 3 2 10" xfId="49130" xr:uid="{00000000-0005-0000-0000-0000A7370000}"/>
    <cellStyle name="Currency 127 3 2 11" xfId="50067" xr:uid="{00000000-0005-0000-0000-0000A8370000}"/>
    <cellStyle name="Currency 127 3 2 2" xfId="4566" xr:uid="{00000000-0005-0000-0000-0000A9370000}"/>
    <cellStyle name="Currency 127 3 2 2 10" xfId="50535" xr:uid="{00000000-0005-0000-0000-0000AA370000}"/>
    <cellStyle name="Currency 127 3 2 2 2" xfId="5502" xr:uid="{00000000-0005-0000-0000-0000AB370000}"/>
    <cellStyle name="Currency 127 3 2 2 2 2" xfId="7374" xr:uid="{00000000-0005-0000-0000-0000AC370000}"/>
    <cellStyle name="Currency 127 3 2 2 2 2 2" xfId="12990" xr:uid="{00000000-0005-0000-0000-0000AD370000}"/>
    <cellStyle name="Currency 127 3 2 2 2 2 2 2" xfId="35531" xr:uid="{00000000-0005-0000-0000-0000AE370000}"/>
    <cellStyle name="Currency 127 3 2 2 2 2 3" xfId="18620" xr:uid="{00000000-0005-0000-0000-0000AF370000}"/>
    <cellStyle name="Currency 127 3 2 2 2 2 3 2" xfId="41155" xr:uid="{00000000-0005-0000-0000-0000B0370000}"/>
    <cellStyle name="Currency 127 3 2 2 2 2 4" xfId="24249" xr:uid="{00000000-0005-0000-0000-0000B1370000}"/>
    <cellStyle name="Currency 127 3 2 2 2 2 4 2" xfId="46775" xr:uid="{00000000-0005-0000-0000-0000B2370000}"/>
    <cellStyle name="Currency 127 3 2 2 2 2 5" xfId="29915" xr:uid="{00000000-0005-0000-0000-0000B3370000}"/>
    <cellStyle name="Currency 127 3 2 2 2 3" xfId="9246" xr:uid="{00000000-0005-0000-0000-0000B4370000}"/>
    <cellStyle name="Currency 127 3 2 2 2 3 2" xfId="14862" xr:uid="{00000000-0005-0000-0000-0000B5370000}"/>
    <cellStyle name="Currency 127 3 2 2 2 3 2 2" xfId="37403" xr:uid="{00000000-0005-0000-0000-0000B6370000}"/>
    <cellStyle name="Currency 127 3 2 2 2 3 3" xfId="20492" xr:uid="{00000000-0005-0000-0000-0000B7370000}"/>
    <cellStyle name="Currency 127 3 2 2 2 3 3 2" xfId="43027" xr:uid="{00000000-0005-0000-0000-0000B8370000}"/>
    <cellStyle name="Currency 127 3 2 2 2 3 4" xfId="26121" xr:uid="{00000000-0005-0000-0000-0000B9370000}"/>
    <cellStyle name="Currency 127 3 2 2 2 3 4 2" xfId="48647" xr:uid="{00000000-0005-0000-0000-0000BA370000}"/>
    <cellStyle name="Currency 127 3 2 2 2 3 5" xfId="31787" xr:uid="{00000000-0005-0000-0000-0000BB370000}"/>
    <cellStyle name="Currency 127 3 2 2 2 4" xfId="11118" xr:uid="{00000000-0005-0000-0000-0000BC370000}"/>
    <cellStyle name="Currency 127 3 2 2 2 4 2" xfId="33659" xr:uid="{00000000-0005-0000-0000-0000BD370000}"/>
    <cellStyle name="Currency 127 3 2 2 2 5" xfId="16748" xr:uid="{00000000-0005-0000-0000-0000BE370000}"/>
    <cellStyle name="Currency 127 3 2 2 2 5 2" xfId="39283" xr:uid="{00000000-0005-0000-0000-0000BF370000}"/>
    <cellStyle name="Currency 127 3 2 2 2 6" xfId="22377" xr:uid="{00000000-0005-0000-0000-0000C0370000}"/>
    <cellStyle name="Currency 127 3 2 2 2 6 2" xfId="44903" xr:uid="{00000000-0005-0000-0000-0000C1370000}"/>
    <cellStyle name="Currency 127 3 2 2 2 7" xfId="28043" xr:uid="{00000000-0005-0000-0000-0000C2370000}"/>
    <cellStyle name="Currency 127 3 2 2 2 8" xfId="51471" xr:uid="{00000000-0005-0000-0000-0000C3370000}"/>
    <cellStyle name="Currency 127 3 2 2 3" xfId="6438" xr:uid="{00000000-0005-0000-0000-0000C4370000}"/>
    <cellStyle name="Currency 127 3 2 2 3 2" xfId="12054" xr:uid="{00000000-0005-0000-0000-0000C5370000}"/>
    <cellStyle name="Currency 127 3 2 2 3 2 2" xfId="34595" xr:uid="{00000000-0005-0000-0000-0000C6370000}"/>
    <cellStyle name="Currency 127 3 2 2 3 3" xfId="17684" xr:uid="{00000000-0005-0000-0000-0000C7370000}"/>
    <cellStyle name="Currency 127 3 2 2 3 3 2" xfId="40219" xr:uid="{00000000-0005-0000-0000-0000C8370000}"/>
    <cellStyle name="Currency 127 3 2 2 3 4" xfId="23313" xr:uid="{00000000-0005-0000-0000-0000C9370000}"/>
    <cellStyle name="Currency 127 3 2 2 3 4 2" xfId="45839" xr:uid="{00000000-0005-0000-0000-0000CA370000}"/>
    <cellStyle name="Currency 127 3 2 2 3 5" xfId="28979" xr:uid="{00000000-0005-0000-0000-0000CB370000}"/>
    <cellStyle name="Currency 127 3 2 2 4" xfId="8310" xr:uid="{00000000-0005-0000-0000-0000CC370000}"/>
    <cellStyle name="Currency 127 3 2 2 4 2" xfId="13926" xr:uid="{00000000-0005-0000-0000-0000CD370000}"/>
    <cellStyle name="Currency 127 3 2 2 4 2 2" xfId="36467" xr:uid="{00000000-0005-0000-0000-0000CE370000}"/>
    <cellStyle name="Currency 127 3 2 2 4 3" xfId="19556" xr:uid="{00000000-0005-0000-0000-0000CF370000}"/>
    <cellStyle name="Currency 127 3 2 2 4 3 2" xfId="42091" xr:uid="{00000000-0005-0000-0000-0000D0370000}"/>
    <cellStyle name="Currency 127 3 2 2 4 4" xfId="25185" xr:uid="{00000000-0005-0000-0000-0000D1370000}"/>
    <cellStyle name="Currency 127 3 2 2 4 4 2" xfId="47711" xr:uid="{00000000-0005-0000-0000-0000D2370000}"/>
    <cellStyle name="Currency 127 3 2 2 4 5" xfId="30851" xr:uid="{00000000-0005-0000-0000-0000D3370000}"/>
    <cellStyle name="Currency 127 3 2 2 5" xfId="10182" xr:uid="{00000000-0005-0000-0000-0000D4370000}"/>
    <cellStyle name="Currency 127 3 2 2 5 2" xfId="32723" xr:uid="{00000000-0005-0000-0000-0000D5370000}"/>
    <cellStyle name="Currency 127 3 2 2 6" xfId="15812" xr:uid="{00000000-0005-0000-0000-0000D6370000}"/>
    <cellStyle name="Currency 127 3 2 2 6 2" xfId="38347" xr:uid="{00000000-0005-0000-0000-0000D7370000}"/>
    <cellStyle name="Currency 127 3 2 2 7" xfId="21441" xr:uid="{00000000-0005-0000-0000-0000D8370000}"/>
    <cellStyle name="Currency 127 3 2 2 7 2" xfId="43967" xr:uid="{00000000-0005-0000-0000-0000D9370000}"/>
    <cellStyle name="Currency 127 3 2 2 8" xfId="27107" xr:uid="{00000000-0005-0000-0000-0000DA370000}"/>
    <cellStyle name="Currency 127 3 2 2 9" xfId="49598" xr:uid="{00000000-0005-0000-0000-0000DB370000}"/>
    <cellStyle name="Currency 127 3 2 3" xfId="5034" xr:uid="{00000000-0005-0000-0000-0000DC370000}"/>
    <cellStyle name="Currency 127 3 2 3 2" xfId="6906" xr:uid="{00000000-0005-0000-0000-0000DD370000}"/>
    <cellStyle name="Currency 127 3 2 3 2 2" xfId="12522" xr:uid="{00000000-0005-0000-0000-0000DE370000}"/>
    <cellStyle name="Currency 127 3 2 3 2 2 2" xfId="35063" xr:uid="{00000000-0005-0000-0000-0000DF370000}"/>
    <cellStyle name="Currency 127 3 2 3 2 3" xfId="18152" xr:uid="{00000000-0005-0000-0000-0000E0370000}"/>
    <cellStyle name="Currency 127 3 2 3 2 3 2" xfId="40687" xr:uid="{00000000-0005-0000-0000-0000E1370000}"/>
    <cellStyle name="Currency 127 3 2 3 2 4" xfId="23781" xr:uid="{00000000-0005-0000-0000-0000E2370000}"/>
    <cellStyle name="Currency 127 3 2 3 2 4 2" xfId="46307" xr:uid="{00000000-0005-0000-0000-0000E3370000}"/>
    <cellStyle name="Currency 127 3 2 3 2 5" xfId="29447" xr:uid="{00000000-0005-0000-0000-0000E4370000}"/>
    <cellStyle name="Currency 127 3 2 3 3" xfId="8778" xr:uid="{00000000-0005-0000-0000-0000E5370000}"/>
    <cellStyle name="Currency 127 3 2 3 3 2" xfId="14394" xr:uid="{00000000-0005-0000-0000-0000E6370000}"/>
    <cellStyle name="Currency 127 3 2 3 3 2 2" xfId="36935" xr:uid="{00000000-0005-0000-0000-0000E7370000}"/>
    <cellStyle name="Currency 127 3 2 3 3 3" xfId="20024" xr:uid="{00000000-0005-0000-0000-0000E8370000}"/>
    <cellStyle name="Currency 127 3 2 3 3 3 2" xfId="42559" xr:uid="{00000000-0005-0000-0000-0000E9370000}"/>
    <cellStyle name="Currency 127 3 2 3 3 4" xfId="25653" xr:uid="{00000000-0005-0000-0000-0000EA370000}"/>
    <cellStyle name="Currency 127 3 2 3 3 4 2" xfId="48179" xr:uid="{00000000-0005-0000-0000-0000EB370000}"/>
    <cellStyle name="Currency 127 3 2 3 3 5" xfId="31319" xr:uid="{00000000-0005-0000-0000-0000EC370000}"/>
    <cellStyle name="Currency 127 3 2 3 4" xfId="10650" xr:uid="{00000000-0005-0000-0000-0000ED370000}"/>
    <cellStyle name="Currency 127 3 2 3 4 2" xfId="33191" xr:uid="{00000000-0005-0000-0000-0000EE370000}"/>
    <cellStyle name="Currency 127 3 2 3 5" xfId="16280" xr:uid="{00000000-0005-0000-0000-0000EF370000}"/>
    <cellStyle name="Currency 127 3 2 3 5 2" xfId="38815" xr:uid="{00000000-0005-0000-0000-0000F0370000}"/>
    <cellStyle name="Currency 127 3 2 3 6" xfId="21909" xr:uid="{00000000-0005-0000-0000-0000F1370000}"/>
    <cellStyle name="Currency 127 3 2 3 6 2" xfId="44435" xr:uid="{00000000-0005-0000-0000-0000F2370000}"/>
    <cellStyle name="Currency 127 3 2 3 7" xfId="27575" xr:uid="{00000000-0005-0000-0000-0000F3370000}"/>
    <cellStyle name="Currency 127 3 2 3 8" xfId="51003" xr:uid="{00000000-0005-0000-0000-0000F4370000}"/>
    <cellStyle name="Currency 127 3 2 4" xfId="5970" xr:uid="{00000000-0005-0000-0000-0000F5370000}"/>
    <cellStyle name="Currency 127 3 2 4 2" xfId="11586" xr:uid="{00000000-0005-0000-0000-0000F6370000}"/>
    <cellStyle name="Currency 127 3 2 4 2 2" xfId="34127" xr:uid="{00000000-0005-0000-0000-0000F7370000}"/>
    <cellStyle name="Currency 127 3 2 4 3" xfId="17216" xr:uid="{00000000-0005-0000-0000-0000F8370000}"/>
    <cellStyle name="Currency 127 3 2 4 3 2" xfId="39751" xr:uid="{00000000-0005-0000-0000-0000F9370000}"/>
    <cellStyle name="Currency 127 3 2 4 4" xfId="22845" xr:uid="{00000000-0005-0000-0000-0000FA370000}"/>
    <cellStyle name="Currency 127 3 2 4 4 2" xfId="45371" xr:uid="{00000000-0005-0000-0000-0000FB370000}"/>
    <cellStyle name="Currency 127 3 2 4 5" xfId="28511" xr:uid="{00000000-0005-0000-0000-0000FC370000}"/>
    <cellStyle name="Currency 127 3 2 5" xfId="7842" xr:uid="{00000000-0005-0000-0000-0000FD370000}"/>
    <cellStyle name="Currency 127 3 2 5 2" xfId="13458" xr:uid="{00000000-0005-0000-0000-0000FE370000}"/>
    <cellStyle name="Currency 127 3 2 5 2 2" xfId="35999" xr:uid="{00000000-0005-0000-0000-0000FF370000}"/>
    <cellStyle name="Currency 127 3 2 5 3" xfId="19088" xr:uid="{00000000-0005-0000-0000-000000380000}"/>
    <cellStyle name="Currency 127 3 2 5 3 2" xfId="41623" xr:uid="{00000000-0005-0000-0000-000001380000}"/>
    <cellStyle name="Currency 127 3 2 5 4" xfId="24717" xr:uid="{00000000-0005-0000-0000-000002380000}"/>
    <cellStyle name="Currency 127 3 2 5 4 2" xfId="47243" xr:uid="{00000000-0005-0000-0000-000003380000}"/>
    <cellStyle name="Currency 127 3 2 5 5" xfId="30383" xr:uid="{00000000-0005-0000-0000-000004380000}"/>
    <cellStyle name="Currency 127 3 2 6" xfId="9714" xr:uid="{00000000-0005-0000-0000-000005380000}"/>
    <cellStyle name="Currency 127 3 2 6 2" xfId="32255" xr:uid="{00000000-0005-0000-0000-000006380000}"/>
    <cellStyle name="Currency 127 3 2 7" xfId="15344" xr:uid="{00000000-0005-0000-0000-000007380000}"/>
    <cellStyle name="Currency 127 3 2 7 2" xfId="37879" xr:uid="{00000000-0005-0000-0000-000008380000}"/>
    <cellStyle name="Currency 127 3 2 8" xfId="20973" xr:uid="{00000000-0005-0000-0000-000009380000}"/>
    <cellStyle name="Currency 127 3 2 8 2" xfId="43499" xr:uid="{00000000-0005-0000-0000-00000A380000}"/>
    <cellStyle name="Currency 127 3 2 9" xfId="26639" xr:uid="{00000000-0005-0000-0000-00000B380000}"/>
    <cellStyle name="Currency 127 3 3" xfId="4332" xr:uid="{00000000-0005-0000-0000-00000C380000}"/>
    <cellStyle name="Currency 127 3 3 10" xfId="50301" xr:uid="{00000000-0005-0000-0000-00000D380000}"/>
    <cellStyle name="Currency 127 3 3 2" xfId="5268" xr:uid="{00000000-0005-0000-0000-00000E380000}"/>
    <cellStyle name="Currency 127 3 3 2 2" xfId="7140" xr:uid="{00000000-0005-0000-0000-00000F380000}"/>
    <cellStyle name="Currency 127 3 3 2 2 2" xfId="12756" xr:uid="{00000000-0005-0000-0000-000010380000}"/>
    <cellStyle name="Currency 127 3 3 2 2 2 2" xfId="35297" xr:uid="{00000000-0005-0000-0000-000011380000}"/>
    <cellStyle name="Currency 127 3 3 2 2 3" xfId="18386" xr:uid="{00000000-0005-0000-0000-000012380000}"/>
    <cellStyle name="Currency 127 3 3 2 2 3 2" xfId="40921" xr:uid="{00000000-0005-0000-0000-000013380000}"/>
    <cellStyle name="Currency 127 3 3 2 2 4" xfId="24015" xr:uid="{00000000-0005-0000-0000-000014380000}"/>
    <cellStyle name="Currency 127 3 3 2 2 4 2" xfId="46541" xr:uid="{00000000-0005-0000-0000-000015380000}"/>
    <cellStyle name="Currency 127 3 3 2 2 5" xfId="29681" xr:uid="{00000000-0005-0000-0000-000016380000}"/>
    <cellStyle name="Currency 127 3 3 2 3" xfId="9012" xr:uid="{00000000-0005-0000-0000-000017380000}"/>
    <cellStyle name="Currency 127 3 3 2 3 2" xfId="14628" xr:uid="{00000000-0005-0000-0000-000018380000}"/>
    <cellStyle name="Currency 127 3 3 2 3 2 2" xfId="37169" xr:uid="{00000000-0005-0000-0000-000019380000}"/>
    <cellStyle name="Currency 127 3 3 2 3 3" xfId="20258" xr:uid="{00000000-0005-0000-0000-00001A380000}"/>
    <cellStyle name="Currency 127 3 3 2 3 3 2" xfId="42793" xr:uid="{00000000-0005-0000-0000-00001B380000}"/>
    <cellStyle name="Currency 127 3 3 2 3 4" xfId="25887" xr:uid="{00000000-0005-0000-0000-00001C380000}"/>
    <cellStyle name="Currency 127 3 3 2 3 4 2" xfId="48413" xr:uid="{00000000-0005-0000-0000-00001D380000}"/>
    <cellStyle name="Currency 127 3 3 2 3 5" xfId="31553" xr:uid="{00000000-0005-0000-0000-00001E380000}"/>
    <cellStyle name="Currency 127 3 3 2 4" xfId="10884" xr:uid="{00000000-0005-0000-0000-00001F380000}"/>
    <cellStyle name="Currency 127 3 3 2 4 2" xfId="33425" xr:uid="{00000000-0005-0000-0000-000020380000}"/>
    <cellStyle name="Currency 127 3 3 2 5" xfId="16514" xr:uid="{00000000-0005-0000-0000-000021380000}"/>
    <cellStyle name="Currency 127 3 3 2 5 2" xfId="39049" xr:uid="{00000000-0005-0000-0000-000022380000}"/>
    <cellStyle name="Currency 127 3 3 2 6" xfId="22143" xr:uid="{00000000-0005-0000-0000-000023380000}"/>
    <cellStyle name="Currency 127 3 3 2 6 2" xfId="44669" xr:uid="{00000000-0005-0000-0000-000024380000}"/>
    <cellStyle name="Currency 127 3 3 2 7" xfId="27809" xr:uid="{00000000-0005-0000-0000-000025380000}"/>
    <cellStyle name="Currency 127 3 3 2 8" xfId="51237" xr:uid="{00000000-0005-0000-0000-000026380000}"/>
    <cellStyle name="Currency 127 3 3 3" xfId="6204" xr:uid="{00000000-0005-0000-0000-000027380000}"/>
    <cellStyle name="Currency 127 3 3 3 2" xfId="11820" xr:uid="{00000000-0005-0000-0000-000028380000}"/>
    <cellStyle name="Currency 127 3 3 3 2 2" xfId="34361" xr:uid="{00000000-0005-0000-0000-000029380000}"/>
    <cellStyle name="Currency 127 3 3 3 3" xfId="17450" xr:uid="{00000000-0005-0000-0000-00002A380000}"/>
    <cellStyle name="Currency 127 3 3 3 3 2" xfId="39985" xr:uid="{00000000-0005-0000-0000-00002B380000}"/>
    <cellStyle name="Currency 127 3 3 3 4" xfId="23079" xr:uid="{00000000-0005-0000-0000-00002C380000}"/>
    <cellStyle name="Currency 127 3 3 3 4 2" xfId="45605" xr:uid="{00000000-0005-0000-0000-00002D380000}"/>
    <cellStyle name="Currency 127 3 3 3 5" xfId="28745" xr:uid="{00000000-0005-0000-0000-00002E380000}"/>
    <cellStyle name="Currency 127 3 3 4" xfId="8076" xr:uid="{00000000-0005-0000-0000-00002F380000}"/>
    <cellStyle name="Currency 127 3 3 4 2" xfId="13692" xr:uid="{00000000-0005-0000-0000-000030380000}"/>
    <cellStyle name="Currency 127 3 3 4 2 2" xfId="36233" xr:uid="{00000000-0005-0000-0000-000031380000}"/>
    <cellStyle name="Currency 127 3 3 4 3" xfId="19322" xr:uid="{00000000-0005-0000-0000-000032380000}"/>
    <cellStyle name="Currency 127 3 3 4 3 2" xfId="41857" xr:uid="{00000000-0005-0000-0000-000033380000}"/>
    <cellStyle name="Currency 127 3 3 4 4" xfId="24951" xr:uid="{00000000-0005-0000-0000-000034380000}"/>
    <cellStyle name="Currency 127 3 3 4 4 2" xfId="47477" xr:uid="{00000000-0005-0000-0000-000035380000}"/>
    <cellStyle name="Currency 127 3 3 4 5" xfId="30617" xr:uid="{00000000-0005-0000-0000-000036380000}"/>
    <cellStyle name="Currency 127 3 3 5" xfId="9948" xr:uid="{00000000-0005-0000-0000-000037380000}"/>
    <cellStyle name="Currency 127 3 3 5 2" xfId="32489" xr:uid="{00000000-0005-0000-0000-000038380000}"/>
    <cellStyle name="Currency 127 3 3 6" xfId="15578" xr:uid="{00000000-0005-0000-0000-000039380000}"/>
    <cellStyle name="Currency 127 3 3 6 2" xfId="38113" xr:uid="{00000000-0005-0000-0000-00003A380000}"/>
    <cellStyle name="Currency 127 3 3 7" xfId="21207" xr:uid="{00000000-0005-0000-0000-00003B380000}"/>
    <cellStyle name="Currency 127 3 3 7 2" xfId="43733" xr:uid="{00000000-0005-0000-0000-00003C380000}"/>
    <cellStyle name="Currency 127 3 3 8" xfId="26873" xr:uid="{00000000-0005-0000-0000-00003D380000}"/>
    <cellStyle name="Currency 127 3 3 9" xfId="49364" xr:uid="{00000000-0005-0000-0000-00003E380000}"/>
    <cellStyle name="Currency 127 3 4" xfId="4800" xr:uid="{00000000-0005-0000-0000-00003F380000}"/>
    <cellStyle name="Currency 127 3 4 2" xfId="6672" xr:uid="{00000000-0005-0000-0000-000040380000}"/>
    <cellStyle name="Currency 127 3 4 2 2" xfId="12288" xr:uid="{00000000-0005-0000-0000-000041380000}"/>
    <cellStyle name="Currency 127 3 4 2 2 2" xfId="34829" xr:uid="{00000000-0005-0000-0000-000042380000}"/>
    <cellStyle name="Currency 127 3 4 2 3" xfId="17918" xr:uid="{00000000-0005-0000-0000-000043380000}"/>
    <cellStyle name="Currency 127 3 4 2 3 2" xfId="40453" xr:uid="{00000000-0005-0000-0000-000044380000}"/>
    <cellStyle name="Currency 127 3 4 2 4" xfId="23547" xr:uid="{00000000-0005-0000-0000-000045380000}"/>
    <cellStyle name="Currency 127 3 4 2 4 2" xfId="46073" xr:uid="{00000000-0005-0000-0000-000046380000}"/>
    <cellStyle name="Currency 127 3 4 2 5" xfId="29213" xr:uid="{00000000-0005-0000-0000-000047380000}"/>
    <cellStyle name="Currency 127 3 4 3" xfId="8544" xr:uid="{00000000-0005-0000-0000-000048380000}"/>
    <cellStyle name="Currency 127 3 4 3 2" xfId="14160" xr:uid="{00000000-0005-0000-0000-000049380000}"/>
    <cellStyle name="Currency 127 3 4 3 2 2" xfId="36701" xr:uid="{00000000-0005-0000-0000-00004A380000}"/>
    <cellStyle name="Currency 127 3 4 3 3" xfId="19790" xr:uid="{00000000-0005-0000-0000-00004B380000}"/>
    <cellStyle name="Currency 127 3 4 3 3 2" xfId="42325" xr:uid="{00000000-0005-0000-0000-00004C380000}"/>
    <cellStyle name="Currency 127 3 4 3 4" xfId="25419" xr:uid="{00000000-0005-0000-0000-00004D380000}"/>
    <cellStyle name="Currency 127 3 4 3 4 2" xfId="47945" xr:uid="{00000000-0005-0000-0000-00004E380000}"/>
    <cellStyle name="Currency 127 3 4 3 5" xfId="31085" xr:uid="{00000000-0005-0000-0000-00004F380000}"/>
    <cellStyle name="Currency 127 3 4 4" xfId="10416" xr:uid="{00000000-0005-0000-0000-000050380000}"/>
    <cellStyle name="Currency 127 3 4 4 2" xfId="32957" xr:uid="{00000000-0005-0000-0000-000051380000}"/>
    <cellStyle name="Currency 127 3 4 5" xfId="16046" xr:uid="{00000000-0005-0000-0000-000052380000}"/>
    <cellStyle name="Currency 127 3 4 5 2" xfId="38581" xr:uid="{00000000-0005-0000-0000-000053380000}"/>
    <cellStyle name="Currency 127 3 4 6" xfId="21675" xr:uid="{00000000-0005-0000-0000-000054380000}"/>
    <cellStyle name="Currency 127 3 4 6 2" xfId="44201" xr:uid="{00000000-0005-0000-0000-000055380000}"/>
    <cellStyle name="Currency 127 3 4 7" xfId="27341" xr:uid="{00000000-0005-0000-0000-000056380000}"/>
    <cellStyle name="Currency 127 3 4 8" xfId="50769" xr:uid="{00000000-0005-0000-0000-000057380000}"/>
    <cellStyle name="Currency 127 3 5" xfId="5736" xr:uid="{00000000-0005-0000-0000-000058380000}"/>
    <cellStyle name="Currency 127 3 5 2" xfId="11352" xr:uid="{00000000-0005-0000-0000-000059380000}"/>
    <cellStyle name="Currency 127 3 5 2 2" xfId="33893" xr:uid="{00000000-0005-0000-0000-00005A380000}"/>
    <cellStyle name="Currency 127 3 5 3" xfId="16982" xr:uid="{00000000-0005-0000-0000-00005B380000}"/>
    <cellStyle name="Currency 127 3 5 3 2" xfId="39517" xr:uid="{00000000-0005-0000-0000-00005C380000}"/>
    <cellStyle name="Currency 127 3 5 4" xfId="22611" xr:uid="{00000000-0005-0000-0000-00005D380000}"/>
    <cellStyle name="Currency 127 3 5 4 2" xfId="45137" xr:uid="{00000000-0005-0000-0000-00005E380000}"/>
    <cellStyle name="Currency 127 3 5 5" xfId="28277" xr:uid="{00000000-0005-0000-0000-00005F380000}"/>
    <cellStyle name="Currency 127 3 6" xfId="7608" xr:uid="{00000000-0005-0000-0000-000060380000}"/>
    <cellStyle name="Currency 127 3 6 2" xfId="13224" xr:uid="{00000000-0005-0000-0000-000061380000}"/>
    <cellStyle name="Currency 127 3 6 2 2" xfId="35765" xr:uid="{00000000-0005-0000-0000-000062380000}"/>
    <cellStyle name="Currency 127 3 6 3" xfId="18854" xr:uid="{00000000-0005-0000-0000-000063380000}"/>
    <cellStyle name="Currency 127 3 6 3 2" xfId="41389" xr:uid="{00000000-0005-0000-0000-000064380000}"/>
    <cellStyle name="Currency 127 3 6 4" xfId="24483" xr:uid="{00000000-0005-0000-0000-000065380000}"/>
    <cellStyle name="Currency 127 3 6 4 2" xfId="47009" xr:uid="{00000000-0005-0000-0000-000066380000}"/>
    <cellStyle name="Currency 127 3 6 5" xfId="30149" xr:uid="{00000000-0005-0000-0000-000067380000}"/>
    <cellStyle name="Currency 127 3 7" xfId="9480" xr:uid="{00000000-0005-0000-0000-000068380000}"/>
    <cellStyle name="Currency 127 3 7 2" xfId="32021" xr:uid="{00000000-0005-0000-0000-000069380000}"/>
    <cellStyle name="Currency 127 3 8" xfId="15110" xr:uid="{00000000-0005-0000-0000-00006A380000}"/>
    <cellStyle name="Currency 127 3 8 2" xfId="37645" xr:uid="{00000000-0005-0000-0000-00006B380000}"/>
    <cellStyle name="Currency 127 3 9" xfId="20739" xr:uid="{00000000-0005-0000-0000-00006C380000}"/>
    <cellStyle name="Currency 127 3 9 2" xfId="43265" xr:uid="{00000000-0005-0000-0000-00006D380000}"/>
    <cellStyle name="Currency 127 4" xfId="3786" xr:uid="{00000000-0005-0000-0000-00006E380000}"/>
    <cellStyle name="Currency 127 4 10" xfId="26327" xr:uid="{00000000-0005-0000-0000-00006F380000}"/>
    <cellStyle name="Currency 127 4 11" xfId="48818" xr:uid="{00000000-0005-0000-0000-000070380000}"/>
    <cellStyle name="Currency 127 4 12" xfId="49755" xr:uid="{00000000-0005-0000-0000-000071380000}"/>
    <cellStyle name="Currency 127 4 2" xfId="4020" xr:uid="{00000000-0005-0000-0000-000072380000}"/>
    <cellStyle name="Currency 127 4 2 10" xfId="49052" xr:uid="{00000000-0005-0000-0000-000073380000}"/>
    <cellStyle name="Currency 127 4 2 11" xfId="49989" xr:uid="{00000000-0005-0000-0000-000074380000}"/>
    <cellStyle name="Currency 127 4 2 2" xfId="4488" xr:uid="{00000000-0005-0000-0000-000075380000}"/>
    <cellStyle name="Currency 127 4 2 2 10" xfId="50457" xr:uid="{00000000-0005-0000-0000-000076380000}"/>
    <cellStyle name="Currency 127 4 2 2 2" xfId="5424" xr:uid="{00000000-0005-0000-0000-000077380000}"/>
    <cellStyle name="Currency 127 4 2 2 2 2" xfId="7296" xr:uid="{00000000-0005-0000-0000-000078380000}"/>
    <cellStyle name="Currency 127 4 2 2 2 2 2" xfId="12912" xr:uid="{00000000-0005-0000-0000-000079380000}"/>
    <cellStyle name="Currency 127 4 2 2 2 2 2 2" xfId="35453" xr:uid="{00000000-0005-0000-0000-00007A380000}"/>
    <cellStyle name="Currency 127 4 2 2 2 2 3" xfId="18542" xr:uid="{00000000-0005-0000-0000-00007B380000}"/>
    <cellStyle name="Currency 127 4 2 2 2 2 3 2" xfId="41077" xr:uid="{00000000-0005-0000-0000-00007C380000}"/>
    <cellStyle name="Currency 127 4 2 2 2 2 4" xfId="24171" xr:uid="{00000000-0005-0000-0000-00007D380000}"/>
    <cellStyle name="Currency 127 4 2 2 2 2 4 2" xfId="46697" xr:uid="{00000000-0005-0000-0000-00007E380000}"/>
    <cellStyle name="Currency 127 4 2 2 2 2 5" xfId="29837" xr:uid="{00000000-0005-0000-0000-00007F380000}"/>
    <cellStyle name="Currency 127 4 2 2 2 3" xfId="9168" xr:uid="{00000000-0005-0000-0000-000080380000}"/>
    <cellStyle name="Currency 127 4 2 2 2 3 2" xfId="14784" xr:uid="{00000000-0005-0000-0000-000081380000}"/>
    <cellStyle name="Currency 127 4 2 2 2 3 2 2" xfId="37325" xr:uid="{00000000-0005-0000-0000-000082380000}"/>
    <cellStyle name="Currency 127 4 2 2 2 3 3" xfId="20414" xr:uid="{00000000-0005-0000-0000-000083380000}"/>
    <cellStyle name="Currency 127 4 2 2 2 3 3 2" xfId="42949" xr:uid="{00000000-0005-0000-0000-000084380000}"/>
    <cellStyle name="Currency 127 4 2 2 2 3 4" xfId="26043" xr:uid="{00000000-0005-0000-0000-000085380000}"/>
    <cellStyle name="Currency 127 4 2 2 2 3 4 2" xfId="48569" xr:uid="{00000000-0005-0000-0000-000086380000}"/>
    <cellStyle name="Currency 127 4 2 2 2 3 5" xfId="31709" xr:uid="{00000000-0005-0000-0000-000087380000}"/>
    <cellStyle name="Currency 127 4 2 2 2 4" xfId="11040" xr:uid="{00000000-0005-0000-0000-000088380000}"/>
    <cellStyle name="Currency 127 4 2 2 2 4 2" xfId="33581" xr:uid="{00000000-0005-0000-0000-000089380000}"/>
    <cellStyle name="Currency 127 4 2 2 2 5" xfId="16670" xr:uid="{00000000-0005-0000-0000-00008A380000}"/>
    <cellStyle name="Currency 127 4 2 2 2 5 2" xfId="39205" xr:uid="{00000000-0005-0000-0000-00008B380000}"/>
    <cellStyle name="Currency 127 4 2 2 2 6" xfId="22299" xr:uid="{00000000-0005-0000-0000-00008C380000}"/>
    <cellStyle name="Currency 127 4 2 2 2 6 2" xfId="44825" xr:uid="{00000000-0005-0000-0000-00008D380000}"/>
    <cellStyle name="Currency 127 4 2 2 2 7" xfId="27965" xr:uid="{00000000-0005-0000-0000-00008E380000}"/>
    <cellStyle name="Currency 127 4 2 2 2 8" xfId="51393" xr:uid="{00000000-0005-0000-0000-00008F380000}"/>
    <cellStyle name="Currency 127 4 2 2 3" xfId="6360" xr:uid="{00000000-0005-0000-0000-000090380000}"/>
    <cellStyle name="Currency 127 4 2 2 3 2" xfId="11976" xr:uid="{00000000-0005-0000-0000-000091380000}"/>
    <cellStyle name="Currency 127 4 2 2 3 2 2" xfId="34517" xr:uid="{00000000-0005-0000-0000-000092380000}"/>
    <cellStyle name="Currency 127 4 2 2 3 3" xfId="17606" xr:uid="{00000000-0005-0000-0000-000093380000}"/>
    <cellStyle name="Currency 127 4 2 2 3 3 2" xfId="40141" xr:uid="{00000000-0005-0000-0000-000094380000}"/>
    <cellStyle name="Currency 127 4 2 2 3 4" xfId="23235" xr:uid="{00000000-0005-0000-0000-000095380000}"/>
    <cellStyle name="Currency 127 4 2 2 3 4 2" xfId="45761" xr:uid="{00000000-0005-0000-0000-000096380000}"/>
    <cellStyle name="Currency 127 4 2 2 3 5" xfId="28901" xr:uid="{00000000-0005-0000-0000-000097380000}"/>
    <cellStyle name="Currency 127 4 2 2 4" xfId="8232" xr:uid="{00000000-0005-0000-0000-000098380000}"/>
    <cellStyle name="Currency 127 4 2 2 4 2" xfId="13848" xr:uid="{00000000-0005-0000-0000-000099380000}"/>
    <cellStyle name="Currency 127 4 2 2 4 2 2" xfId="36389" xr:uid="{00000000-0005-0000-0000-00009A380000}"/>
    <cellStyle name="Currency 127 4 2 2 4 3" xfId="19478" xr:uid="{00000000-0005-0000-0000-00009B380000}"/>
    <cellStyle name="Currency 127 4 2 2 4 3 2" xfId="42013" xr:uid="{00000000-0005-0000-0000-00009C380000}"/>
    <cellStyle name="Currency 127 4 2 2 4 4" xfId="25107" xr:uid="{00000000-0005-0000-0000-00009D380000}"/>
    <cellStyle name="Currency 127 4 2 2 4 4 2" xfId="47633" xr:uid="{00000000-0005-0000-0000-00009E380000}"/>
    <cellStyle name="Currency 127 4 2 2 4 5" xfId="30773" xr:uid="{00000000-0005-0000-0000-00009F380000}"/>
    <cellStyle name="Currency 127 4 2 2 5" xfId="10104" xr:uid="{00000000-0005-0000-0000-0000A0380000}"/>
    <cellStyle name="Currency 127 4 2 2 5 2" xfId="32645" xr:uid="{00000000-0005-0000-0000-0000A1380000}"/>
    <cellStyle name="Currency 127 4 2 2 6" xfId="15734" xr:uid="{00000000-0005-0000-0000-0000A2380000}"/>
    <cellStyle name="Currency 127 4 2 2 6 2" xfId="38269" xr:uid="{00000000-0005-0000-0000-0000A3380000}"/>
    <cellStyle name="Currency 127 4 2 2 7" xfId="21363" xr:uid="{00000000-0005-0000-0000-0000A4380000}"/>
    <cellStyle name="Currency 127 4 2 2 7 2" xfId="43889" xr:uid="{00000000-0005-0000-0000-0000A5380000}"/>
    <cellStyle name="Currency 127 4 2 2 8" xfId="27029" xr:uid="{00000000-0005-0000-0000-0000A6380000}"/>
    <cellStyle name="Currency 127 4 2 2 9" xfId="49520" xr:uid="{00000000-0005-0000-0000-0000A7380000}"/>
    <cellStyle name="Currency 127 4 2 3" xfId="4956" xr:uid="{00000000-0005-0000-0000-0000A8380000}"/>
    <cellStyle name="Currency 127 4 2 3 2" xfId="6828" xr:uid="{00000000-0005-0000-0000-0000A9380000}"/>
    <cellStyle name="Currency 127 4 2 3 2 2" xfId="12444" xr:uid="{00000000-0005-0000-0000-0000AA380000}"/>
    <cellStyle name="Currency 127 4 2 3 2 2 2" xfId="34985" xr:uid="{00000000-0005-0000-0000-0000AB380000}"/>
    <cellStyle name="Currency 127 4 2 3 2 3" xfId="18074" xr:uid="{00000000-0005-0000-0000-0000AC380000}"/>
    <cellStyle name="Currency 127 4 2 3 2 3 2" xfId="40609" xr:uid="{00000000-0005-0000-0000-0000AD380000}"/>
    <cellStyle name="Currency 127 4 2 3 2 4" xfId="23703" xr:uid="{00000000-0005-0000-0000-0000AE380000}"/>
    <cellStyle name="Currency 127 4 2 3 2 4 2" xfId="46229" xr:uid="{00000000-0005-0000-0000-0000AF380000}"/>
    <cellStyle name="Currency 127 4 2 3 2 5" xfId="29369" xr:uid="{00000000-0005-0000-0000-0000B0380000}"/>
    <cellStyle name="Currency 127 4 2 3 3" xfId="8700" xr:uid="{00000000-0005-0000-0000-0000B1380000}"/>
    <cellStyle name="Currency 127 4 2 3 3 2" xfId="14316" xr:uid="{00000000-0005-0000-0000-0000B2380000}"/>
    <cellStyle name="Currency 127 4 2 3 3 2 2" xfId="36857" xr:uid="{00000000-0005-0000-0000-0000B3380000}"/>
    <cellStyle name="Currency 127 4 2 3 3 3" xfId="19946" xr:uid="{00000000-0005-0000-0000-0000B4380000}"/>
    <cellStyle name="Currency 127 4 2 3 3 3 2" xfId="42481" xr:uid="{00000000-0005-0000-0000-0000B5380000}"/>
    <cellStyle name="Currency 127 4 2 3 3 4" xfId="25575" xr:uid="{00000000-0005-0000-0000-0000B6380000}"/>
    <cellStyle name="Currency 127 4 2 3 3 4 2" xfId="48101" xr:uid="{00000000-0005-0000-0000-0000B7380000}"/>
    <cellStyle name="Currency 127 4 2 3 3 5" xfId="31241" xr:uid="{00000000-0005-0000-0000-0000B8380000}"/>
    <cellStyle name="Currency 127 4 2 3 4" xfId="10572" xr:uid="{00000000-0005-0000-0000-0000B9380000}"/>
    <cellStyle name="Currency 127 4 2 3 4 2" xfId="33113" xr:uid="{00000000-0005-0000-0000-0000BA380000}"/>
    <cellStyle name="Currency 127 4 2 3 5" xfId="16202" xr:uid="{00000000-0005-0000-0000-0000BB380000}"/>
    <cellStyle name="Currency 127 4 2 3 5 2" xfId="38737" xr:uid="{00000000-0005-0000-0000-0000BC380000}"/>
    <cellStyle name="Currency 127 4 2 3 6" xfId="21831" xr:uid="{00000000-0005-0000-0000-0000BD380000}"/>
    <cellStyle name="Currency 127 4 2 3 6 2" xfId="44357" xr:uid="{00000000-0005-0000-0000-0000BE380000}"/>
    <cellStyle name="Currency 127 4 2 3 7" xfId="27497" xr:uid="{00000000-0005-0000-0000-0000BF380000}"/>
    <cellStyle name="Currency 127 4 2 3 8" xfId="50925" xr:uid="{00000000-0005-0000-0000-0000C0380000}"/>
    <cellStyle name="Currency 127 4 2 4" xfId="5892" xr:uid="{00000000-0005-0000-0000-0000C1380000}"/>
    <cellStyle name="Currency 127 4 2 4 2" xfId="11508" xr:uid="{00000000-0005-0000-0000-0000C2380000}"/>
    <cellStyle name="Currency 127 4 2 4 2 2" xfId="34049" xr:uid="{00000000-0005-0000-0000-0000C3380000}"/>
    <cellStyle name="Currency 127 4 2 4 3" xfId="17138" xr:uid="{00000000-0005-0000-0000-0000C4380000}"/>
    <cellStyle name="Currency 127 4 2 4 3 2" xfId="39673" xr:uid="{00000000-0005-0000-0000-0000C5380000}"/>
    <cellStyle name="Currency 127 4 2 4 4" xfId="22767" xr:uid="{00000000-0005-0000-0000-0000C6380000}"/>
    <cellStyle name="Currency 127 4 2 4 4 2" xfId="45293" xr:uid="{00000000-0005-0000-0000-0000C7380000}"/>
    <cellStyle name="Currency 127 4 2 4 5" xfId="28433" xr:uid="{00000000-0005-0000-0000-0000C8380000}"/>
    <cellStyle name="Currency 127 4 2 5" xfId="7764" xr:uid="{00000000-0005-0000-0000-0000C9380000}"/>
    <cellStyle name="Currency 127 4 2 5 2" xfId="13380" xr:uid="{00000000-0005-0000-0000-0000CA380000}"/>
    <cellStyle name="Currency 127 4 2 5 2 2" xfId="35921" xr:uid="{00000000-0005-0000-0000-0000CB380000}"/>
    <cellStyle name="Currency 127 4 2 5 3" xfId="19010" xr:uid="{00000000-0005-0000-0000-0000CC380000}"/>
    <cellStyle name="Currency 127 4 2 5 3 2" xfId="41545" xr:uid="{00000000-0005-0000-0000-0000CD380000}"/>
    <cellStyle name="Currency 127 4 2 5 4" xfId="24639" xr:uid="{00000000-0005-0000-0000-0000CE380000}"/>
    <cellStyle name="Currency 127 4 2 5 4 2" xfId="47165" xr:uid="{00000000-0005-0000-0000-0000CF380000}"/>
    <cellStyle name="Currency 127 4 2 5 5" xfId="30305" xr:uid="{00000000-0005-0000-0000-0000D0380000}"/>
    <cellStyle name="Currency 127 4 2 6" xfId="9636" xr:uid="{00000000-0005-0000-0000-0000D1380000}"/>
    <cellStyle name="Currency 127 4 2 6 2" xfId="32177" xr:uid="{00000000-0005-0000-0000-0000D2380000}"/>
    <cellStyle name="Currency 127 4 2 7" xfId="15266" xr:uid="{00000000-0005-0000-0000-0000D3380000}"/>
    <cellStyle name="Currency 127 4 2 7 2" xfId="37801" xr:uid="{00000000-0005-0000-0000-0000D4380000}"/>
    <cellStyle name="Currency 127 4 2 8" xfId="20895" xr:uid="{00000000-0005-0000-0000-0000D5380000}"/>
    <cellStyle name="Currency 127 4 2 8 2" xfId="43421" xr:uid="{00000000-0005-0000-0000-0000D6380000}"/>
    <cellStyle name="Currency 127 4 2 9" xfId="26561" xr:uid="{00000000-0005-0000-0000-0000D7380000}"/>
    <cellStyle name="Currency 127 4 3" xfId="4254" xr:uid="{00000000-0005-0000-0000-0000D8380000}"/>
    <cellStyle name="Currency 127 4 3 10" xfId="50223" xr:uid="{00000000-0005-0000-0000-0000D9380000}"/>
    <cellStyle name="Currency 127 4 3 2" xfId="5190" xr:uid="{00000000-0005-0000-0000-0000DA380000}"/>
    <cellStyle name="Currency 127 4 3 2 2" xfId="7062" xr:uid="{00000000-0005-0000-0000-0000DB380000}"/>
    <cellStyle name="Currency 127 4 3 2 2 2" xfId="12678" xr:uid="{00000000-0005-0000-0000-0000DC380000}"/>
    <cellStyle name="Currency 127 4 3 2 2 2 2" xfId="35219" xr:uid="{00000000-0005-0000-0000-0000DD380000}"/>
    <cellStyle name="Currency 127 4 3 2 2 3" xfId="18308" xr:uid="{00000000-0005-0000-0000-0000DE380000}"/>
    <cellStyle name="Currency 127 4 3 2 2 3 2" xfId="40843" xr:uid="{00000000-0005-0000-0000-0000DF380000}"/>
    <cellStyle name="Currency 127 4 3 2 2 4" xfId="23937" xr:uid="{00000000-0005-0000-0000-0000E0380000}"/>
    <cellStyle name="Currency 127 4 3 2 2 4 2" xfId="46463" xr:uid="{00000000-0005-0000-0000-0000E1380000}"/>
    <cellStyle name="Currency 127 4 3 2 2 5" xfId="29603" xr:uid="{00000000-0005-0000-0000-0000E2380000}"/>
    <cellStyle name="Currency 127 4 3 2 3" xfId="8934" xr:uid="{00000000-0005-0000-0000-0000E3380000}"/>
    <cellStyle name="Currency 127 4 3 2 3 2" xfId="14550" xr:uid="{00000000-0005-0000-0000-0000E4380000}"/>
    <cellStyle name="Currency 127 4 3 2 3 2 2" xfId="37091" xr:uid="{00000000-0005-0000-0000-0000E5380000}"/>
    <cellStyle name="Currency 127 4 3 2 3 3" xfId="20180" xr:uid="{00000000-0005-0000-0000-0000E6380000}"/>
    <cellStyle name="Currency 127 4 3 2 3 3 2" xfId="42715" xr:uid="{00000000-0005-0000-0000-0000E7380000}"/>
    <cellStyle name="Currency 127 4 3 2 3 4" xfId="25809" xr:uid="{00000000-0005-0000-0000-0000E8380000}"/>
    <cellStyle name="Currency 127 4 3 2 3 4 2" xfId="48335" xr:uid="{00000000-0005-0000-0000-0000E9380000}"/>
    <cellStyle name="Currency 127 4 3 2 3 5" xfId="31475" xr:uid="{00000000-0005-0000-0000-0000EA380000}"/>
    <cellStyle name="Currency 127 4 3 2 4" xfId="10806" xr:uid="{00000000-0005-0000-0000-0000EB380000}"/>
    <cellStyle name="Currency 127 4 3 2 4 2" xfId="33347" xr:uid="{00000000-0005-0000-0000-0000EC380000}"/>
    <cellStyle name="Currency 127 4 3 2 5" xfId="16436" xr:uid="{00000000-0005-0000-0000-0000ED380000}"/>
    <cellStyle name="Currency 127 4 3 2 5 2" xfId="38971" xr:uid="{00000000-0005-0000-0000-0000EE380000}"/>
    <cellStyle name="Currency 127 4 3 2 6" xfId="22065" xr:uid="{00000000-0005-0000-0000-0000EF380000}"/>
    <cellStyle name="Currency 127 4 3 2 6 2" xfId="44591" xr:uid="{00000000-0005-0000-0000-0000F0380000}"/>
    <cellStyle name="Currency 127 4 3 2 7" xfId="27731" xr:uid="{00000000-0005-0000-0000-0000F1380000}"/>
    <cellStyle name="Currency 127 4 3 2 8" xfId="51159" xr:uid="{00000000-0005-0000-0000-0000F2380000}"/>
    <cellStyle name="Currency 127 4 3 3" xfId="6126" xr:uid="{00000000-0005-0000-0000-0000F3380000}"/>
    <cellStyle name="Currency 127 4 3 3 2" xfId="11742" xr:uid="{00000000-0005-0000-0000-0000F4380000}"/>
    <cellStyle name="Currency 127 4 3 3 2 2" xfId="34283" xr:uid="{00000000-0005-0000-0000-0000F5380000}"/>
    <cellStyle name="Currency 127 4 3 3 3" xfId="17372" xr:uid="{00000000-0005-0000-0000-0000F6380000}"/>
    <cellStyle name="Currency 127 4 3 3 3 2" xfId="39907" xr:uid="{00000000-0005-0000-0000-0000F7380000}"/>
    <cellStyle name="Currency 127 4 3 3 4" xfId="23001" xr:uid="{00000000-0005-0000-0000-0000F8380000}"/>
    <cellStyle name="Currency 127 4 3 3 4 2" xfId="45527" xr:uid="{00000000-0005-0000-0000-0000F9380000}"/>
    <cellStyle name="Currency 127 4 3 3 5" xfId="28667" xr:uid="{00000000-0005-0000-0000-0000FA380000}"/>
    <cellStyle name="Currency 127 4 3 4" xfId="7998" xr:uid="{00000000-0005-0000-0000-0000FB380000}"/>
    <cellStyle name="Currency 127 4 3 4 2" xfId="13614" xr:uid="{00000000-0005-0000-0000-0000FC380000}"/>
    <cellStyle name="Currency 127 4 3 4 2 2" xfId="36155" xr:uid="{00000000-0005-0000-0000-0000FD380000}"/>
    <cellStyle name="Currency 127 4 3 4 3" xfId="19244" xr:uid="{00000000-0005-0000-0000-0000FE380000}"/>
    <cellStyle name="Currency 127 4 3 4 3 2" xfId="41779" xr:uid="{00000000-0005-0000-0000-0000FF380000}"/>
    <cellStyle name="Currency 127 4 3 4 4" xfId="24873" xr:uid="{00000000-0005-0000-0000-000000390000}"/>
    <cellStyle name="Currency 127 4 3 4 4 2" xfId="47399" xr:uid="{00000000-0005-0000-0000-000001390000}"/>
    <cellStyle name="Currency 127 4 3 4 5" xfId="30539" xr:uid="{00000000-0005-0000-0000-000002390000}"/>
    <cellStyle name="Currency 127 4 3 5" xfId="9870" xr:uid="{00000000-0005-0000-0000-000003390000}"/>
    <cellStyle name="Currency 127 4 3 5 2" xfId="32411" xr:uid="{00000000-0005-0000-0000-000004390000}"/>
    <cellStyle name="Currency 127 4 3 6" xfId="15500" xr:uid="{00000000-0005-0000-0000-000005390000}"/>
    <cellStyle name="Currency 127 4 3 6 2" xfId="38035" xr:uid="{00000000-0005-0000-0000-000006390000}"/>
    <cellStyle name="Currency 127 4 3 7" xfId="21129" xr:uid="{00000000-0005-0000-0000-000007390000}"/>
    <cellStyle name="Currency 127 4 3 7 2" xfId="43655" xr:uid="{00000000-0005-0000-0000-000008390000}"/>
    <cellStyle name="Currency 127 4 3 8" xfId="26795" xr:uid="{00000000-0005-0000-0000-000009390000}"/>
    <cellStyle name="Currency 127 4 3 9" xfId="49286" xr:uid="{00000000-0005-0000-0000-00000A390000}"/>
    <cellStyle name="Currency 127 4 4" xfId="4722" xr:uid="{00000000-0005-0000-0000-00000B390000}"/>
    <cellStyle name="Currency 127 4 4 2" xfId="6594" xr:uid="{00000000-0005-0000-0000-00000C390000}"/>
    <cellStyle name="Currency 127 4 4 2 2" xfId="12210" xr:uid="{00000000-0005-0000-0000-00000D390000}"/>
    <cellStyle name="Currency 127 4 4 2 2 2" xfId="34751" xr:uid="{00000000-0005-0000-0000-00000E390000}"/>
    <cellStyle name="Currency 127 4 4 2 3" xfId="17840" xr:uid="{00000000-0005-0000-0000-00000F390000}"/>
    <cellStyle name="Currency 127 4 4 2 3 2" xfId="40375" xr:uid="{00000000-0005-0000-0000-000010390000}"/>
    <cellStyle name="Currency 127 4 4 2 4" xfId="23469" xr:uid="{00000000-0005-0000-0000-000011390000}"/>
    <cellStyle name="Currency 127 4 4 2 4 2" xfId="45995" xr:uid="{00000000-0005-0000-0000-000012390000}"/>
    <cellStyle name="Currency 127 4 4 2 5" xfId="29135" xr:uid="{00000000-0005-0000-0000-000013390000}"/>
    <cellStyle name="Currency 127 4 4 3" xfId="8466" xr:uid="{00000000-0005-0000-0000-000014390000}"/>
    <cellStyle name="Currency 127 4 4 3 2" xfId="14082" xr:uid="{00000000-0005-0000-0000-000015390000}"/>
    <cellStyle name="Currency 127 4 4 3 2 2" xfId="36623" xr:uid="{00000000-0005-0000-0000-000016390000}"/>
    <cellStyle name="Currency 127 4 4 3 3" xfId="19712" xr:uid="{00000000-0005-0000-0000-000017390000}"/>
    <cellStyle name="Currency 127 4 4 3 3 2" xfId="42247" xr:uid="{00000000-0005-0000-0000-000018390000}"/>
    <cellStyle name="Currency 127 4 4 3 4" xfId="25341" xr:uid="{00000000-0005-0000-0000-000019390000}"/>
    <cellStyle name="Currency 127 4 4 3 4 2" xfId="47867" xr:uid="{00000000-0005-0000-0000-00001A390000}"/>
    <cellStyle name="Currency 127 4 4 3 5" xfId="31007" xr:uid="{00000000-0005-0000-0000-00001B390000}"/>
    <cellStyle name="Currency 127 4 4 4" xfId="10338" xr:uid="{00000000-0005-0000-0000-00001C390000}"/>
    <cellStyle name="Currency 127 4 4 4 2" xfId="32879" xr:uid="{00000000-0005-0000-0000-00001D390000}"/>
    <cellStyle name="Currency 127 4 4 5" xfId="15968" xr:uid="{00000000-0005-0000-0000-00001E390000}"/>
    <cellStyle name="Currency 127 4 4 5 2" xfId="38503" xr:uid="{00000000-0005-0000-0000-00001F390000}"/>
    <cellStyle name="Currency 127 4 4 6" xfId="21597" xr:uid="{00000000-0005-0000-0000-000020390000}"/>
    <cellStyle name="Currency 127 4 4 6 2" xfId="44123" xr:uid="{00000000-0005-0000-0000-000021390000}"/>
    <cellStyle name="Currency 127 4 4 7" xfId="27263" xr:uid="{00000000-0005-0000-0000-000022390000}"/>
    <cellStyle name="Currency 127 4 4 8" xfId="50691" xr:uid="{00000000-0005-0000-0000-000023390000}"/>
    <cellStyle name="Currency 127 4 5" xfId="5658" xr:uid="{00000000-0005-0000-0000-000024390000}"/>
    <cellStyle name="Currency 127 4 5 2" xfId="11274" xr:uid="{00000000-0005-0000-0000-000025390000}"/>
    <cellStyle name="Currency 127 4 5 2 2" xfId="33815" xr:uid="{00000000-0005-0000-0000-000026390000}"/>
    <cellStyle name="Currency 127 4 5 3" xfId="16904" xr:uid="{00000000-0005-0000-0000-000027390000}"/>
    <cellStyle name="Currency 127 4 5 3 2" xfId="39439" xr:uid="{00000000-0005-0000-0000-000028390000}"/>
    <cellStyle name="Currency 127 4 5 4" xfId="22533" xr:uid="{00000000-0005-0000-0000-000029390000}"/>
    <cellStyle name="Currency 127 4 5 4 2" xfId="45059" xr:uid="{00000000-0005-0000-0000-00002A390000}"/>
    <cellStyle name="Currency 127 4 5 5" xfId="28199" xr:uid="{00000000-0005-0000-0000-00002B390000}"/>
    <cellStyle name="Currency 127 4 6" xfId="7530" xr:uid="{00000000-0005-0000-0000-00002C390000}"/>
    <cellStyle name="Currency 127 4 6 2" xfId="13146" xr:uid="{00000000-0005-0000-0000-00002D390000}"/>
    <cellStyle name="Currency 127 4 6 2 2" xfId="35687" xr:uid="{00000000-0005-0000-0000-00002E390000}"/>
    <cellStyle name="Currency 127 4 6 3" xfId="18776" xr:uid="{00000000-0005-0000-0000-00002F390000}"/>
    <cellStyle name="Currency 127 4 6 3 2" xfId="41311" xr:uid="{00000000-0005-0000-0000-000030390000}"/>
    <cellStyle name="Currency 127 4 6 4" xfId="24405" xr:uid="{00000000-0005-0000-0000-000031390000}"/>
    <cellStyle name="Currency 127 4 6 4 2" xfId="46931" xr:uid="{00000000-0005-0000-0000-000032390000}"/>
    <cellStyle name="Currency 127 4 6 5" xfId="30071" xr:uid="{00000000-0005-0000-0000-000033390000}"/>
    <cellStyle name="Currency 127 4 7" xfId="9402" xr:uid="{00000000-0005-0000-0000-000034390000}"/>
    <cellStyle name="Currency 127 4 7 2" xfId="31943" xr:uid="{00000000-0005-0000-0000-000035390000}"/>
    <cellStyle name="Currency 127 4 8" xfId="15032" xr:uid="{00000000-0005-0000-0000-000036390000}"/>
    <cellStyle name="Currency 127 4 8 2" xfId="37567" xr:uid="{00000000-0005-0000-0000-000037390000}"/>
    <cellStyle name="Currency 127 4 9" xfId="20661" xr:uid="{00000000-0005-0000-0000-000038390000}"/>
    <cellStyle name="Currency 127 4 9 2" xfId="43187" xr:uid="{00000000-0005-0000-0000-000039390000}"/>
    <cellStyle name="Currency 127 5" xfId="3942" xr:uid="{00000000-0005-0000-0000-00003A390000}"/>
    <cellStyle name="Currency 127 5 10" xfId="48974" xr:uid="{00000000-0005-0000-0000-00003B390000}"/>
    <cellStyle name="Currency 127 5 11" xfId="49911" xr:uid="{00000000-0005-0000-0000-00003C390000}"/>
    <cellStyle name="Currency 127 5 2" xfId="4410" xr:uid="{00000000-0005-0000-0000-00003D390000}"/>
    <cellStyle name="Currency 127 5 2 10" xfId="50379" xr:uid="{00000000-0005-0000-0000-00003E390000}"/>
    <cellStyle name="Currency 127 5 2 2" xfId="5346" xr:uid="{00000000-0005-0000-0000-00003F390000}"/>
    <cellStyle name="Currency 127 5 2 2 2" xfId="7218" xr:uid="{00000000-0005-0000-0000-000040390000}"/>
    <cellStyle name="Currency 127 5 2 2 2 2" xfId="12834" xr:uid="{00000000-0005-0000-0000-000041390000}"/>
    <cellStyle name="Currency 127 5 2 2 2 2 2" xfId="35375" xr:uid="{00000000-0005-0000-0000-000042390000}"/>
    <cellStyle name="Currency 127 5 2 2 2 3" xfId="18464" xr:uid="{00000000-0005-0000-0000-000043390000}"/>
    <cellStyle name="Currency 127 5 2 2 2 3 2" xfId="40999" xr:uid="{00000000-0005-0000-0000-000044390000}"/>
    <cellStyle name="Currency 127 5 2 2 2 4" xfId="24093" xr:uid="{00000000-0005-0000-0000-000045390000}"/>
    <cellStyle name="Currency 127 5 2 2 2 4 2" xfId="46619" xr:uid="{00000000-0005-0000-0000-000046390000}"/>
    <cellStyle name="Currency 127 5 2 2 2 5" xfId="29759" xr:uid="{00000000-0005-0000-0000-000047390000}"/>
    <cellStyle name="Currency 127 5 2 2 3" xfId="9090" xr:uid="{00000000-0005-0000-0000-000048390000}"/>
    <cellStyle name="Currency 127 5 2 2 3 2" xfId="14706" xr:uid="{00000000-0005-0000-0000-000049390000}"/>
    <cellStyle name="Currency 127 5 2 2 3 2 2" xfId="37247" xr:uid="{00000000-0005-0000-0000-00004A390000}"/>
    <cellStyle name="Currency 127 5 2 2 3 3" xfId="20336" xr:uid="{00000000-0005-0000-0000-00004B390000}"/>
    <cellStyle name="Currency 127 5 2 2 3 3 2" xfId="42871" xr:uid="{00000000-0005-0000-0000-00004C390000}"/>
    <cellStyle name="Currency 127 5 2 2 3 4" xfId="25965" xr:uid="{00000000-0005-0000-0000-00004D390000}"/>
    <cellStyle name="Currency 127 5 2 2 3 4 2" xfId="48491" xr:uid="{00000000-0005-0000-0000-00004E390000}"/>
    <cellStyle name="Currency 127 5 2 2 3 5" xfId="31631" xr:uid="{00000000-0005-0000-0000-00004F390000}"/>
    <cellStyle name="Currency 127 5 2 2 4" xfId="10962" xr:uid="{00000000-0005-0000-0000-000050390000}"/>
    <cellStyle name="Currency 127 5 2 2 4 2" xfId="33503" xr:uid="{00000000-0005-0000-0000-000051390000}"/>
    <cellStyle name="Currency 127 5 2 2 5" xfId="16592" xr:uid="{00000000-0005-0000-0000-000052390000}"/>
    <cellStyle name="Currency 127 5 2 2 5 2" xfId="39127" xr:uid="{00000000-0005-0000-0000-000053390000}"/>
    <cellStyle name="Currency 127 5 2 2 6" xfId="22221" xr:uid="{00000000-0005-0000-0000-000054390000}"/>
    <cellStyle name="Currency 127 5 2 2 6 2" xfId="44747" xr:uid="{00000000-0005-0000-0000-000055390000}"/>
    <cellStyle name="Currency 127 5 2 2 7" xfId="27887" xr:uid="{00000000-0005-0000-0000-000056390000}"/>
    <cellStyle name="Currency 127 5 2 2 8" xfId="51315" xr:uid="{00000000-0005-0000-0000-000057390000}"/>
    <cellStyle name="Currency 127 5 2 3" xfId="6282" xr:uid="{00000000-0005-0000-0000-000058390000}"/>
    <cellStyle name="Currency 127 5 2 3 2" xfId="11898" xr:uid="{00000000-0005-0000-0000-000059390000}"/>
    <cellStyle name="Currency 127 5 2 3 2 2" xfId="34439" xr:uid="{00000000-0005-0000-0000-00005A390000}"/>
    <cellStyle name="Currency 127 5 2 3 3" xfId="17528" xr:uid="{00000000-0005-0000-0000-00005B390000}"/>
    <cellStyle name="Currency 127 5 2 3 3 2" xfId="40063" xr:uid="{00000000-0005-0000-0000-00005C390000}"/>
    <cellStyle name="Currency 127 5 2 3 4" xfId="23157" xr:uid="{00000000-0005-0000-0000-00005D390000}"/>
    <cellStyle name="Currency 127 5 2 3 4 2" xfId="45683" xr:uid="{00000000-0005-0000-0000-00005E390000}"/>
    <cellStyle name="Currency 127 5 2 3 5" xfId="28823" xr:uid="{00000000-0005-0000-0000-00005F390000}"/>
    <cellStyle name="Currency 127 5 2 4" xfId="8154" xr:uid="{00000000-0005-0000-0000-000060390000}"/>
    <cellStyle name="Currency 127 5 2 4 2" xfId="13770" xr:uid="{00000000-0005-0000-0000-000061390000}"/>
    <cellStyle name="Currency 127 5 2 4 2 2" xfId="36311" xr:uid="{00000000-0005-0000-0000-000062390000}"/>
    <cellStyle name="Currency 127 5 2 4 3" xfId="19400" xr:uid="{00000000-0005-0000-0000-000063390000}"/>
    <cellStyle name="Currency 127 5 2 4 3 2" xfId="41935" xr:uid="{00000000-0005-0000-0000-000064390000}"/>
    <cellStyle name="Currency 127 5 2 4 4" xfId="25029" xr:uid="{00000000-0005-0000-0000-000065390000}"/>
    <cellStyle name="Currency 127 5 2 4 4 2" xfId="47555" xr:uid="{00000000-0005-0000-0000-000066390000}"/>
    <cellStyle name="Currency 127 5 2 4 5" xfId="30695" xr:uid="{00000000-0005-0000-0000-000067390000}"/>
    <cellStyle name="Currency 127 5 2 5" xfId="10026" xr:uid="{00000000-0005-0000-0000-000068390000}"/>
    <cellStyle name="Currency 127 5 2 5 2" xfId="32567" xr:uid="{00000000-0005-0000-0000-000069390000}"/>
    <cellStyle name="Currency 127 5 2 6" xfId="15656" xr:uid="{00000000-0005-0000-0000-00006A390000}"/>
    <cellStyle name="Currency 127 5 2 6 2" xfId="38191" xr:uid="{00000000-0005-0000-0000-00006B390000}"/>
    <cellStyle name="Currency 127 5 2 7" xfId="21285" xr:uid="{00000000-0005-0000-0000-00006C390000}"/>
    <cellStyle name="Currency 127 5 2 7 2" xfId="43811" xr:uid="{00000000-0005-0000-0000-00006D390000}"/>
    <cellStyle name="Currency 127 5 2 8" xfId="26951" xr:uid="{00000000-0005-0000-0000-00006E390000}"/>
    <cellStyle name="Currency 127 5 2 9" xfId="49442" xr:uid="{00000000-0005-0000-0000-00006F390000}"/>
    <cellStyle name="Currency 127 5 3" xfId="4878" xr:uid="{00000000-0005-0000-0000-000070390000}"/>
    <cellStyle name="Currency 127 5 3 2" xfId="6750" xr:uid="{00000000-0005-0000-0000-000071390000}"/>
    <cellStyle name="Currency 127 5 3 2 2" xfId="12366" xr:uid="{00000000-0005-0000-0000-000072390000}"/>
    <cellStyle name="Currency 127 5 3 2 2 2" xfId="34907" xr:uid="{00000000-0005-0000-0000-000073390000}"/>
    <cellStyle name="Currency 127 5 3 2 3" xfId="17996" xr:uid="{00000000-0005-0000-0000-000074390000}"/>
    <cellStyle name="Currency 127 5 3 2 3 2" xfId="40531" xr:uid="{00000000-0005-0000-0000-000075390000}"/>
    <cellStyle name="Currency 127 5 3 2 4" xfId="23625" xr:uid="{00000000-0005-0000-0000-000076390000}"/>
    <cellStyle name="Currency 127 5 3 2 4 2" xfId="46151" xr:uid="{00000000-0005-0000-0000-000077390000}"/>
    <cellStyle name="Currency 127 5 3 2 5" xfId="29291" xr:uid="{00000000-0005-0000-0000-000078390000}"/>
    <cellStyle name="Currency 127 5 3 3" xfId="8622" xr:uid="{00000000-0005-0000-0000-000079390000}"/>
    <cellStyle name="Currency 127 5 3 3 2" xfId="14238" xr:uid="{00000000-0005-0000-0000-00007A390000}"/>
    <cellStyle name="Currency 127 5 3 3 2 2" xfId="36779" xr:uid="{00000000-0005-0000-0000-00007B390000}"/>
    <cellStyle name="Currency 127 5 3 3 3" xfId="19868" xr:uid="{00000000-0005-0000-0000-00007C390000}"/>
    <cellStyle name="Currency 127 5 3 3 3 2" xfId="42403" xr:uid="{00000000-0005-0000-0000-00007D390000}"/>
    <cellStyle name="Currency 127 5 3 3 4" xfId="25497" xr:uid="{00000000-0005-0000-0000-00007E390000}"/>
    <cellStyle name="Currency 127 5 3 3 4 2" xfId="48023" xr:uid="{00000000-0005-0000-0000-00007F390000}"/>
    <cellStyle name="Currency 127 5 3 3 5" xfId="31163" xr:uid="{00000000-0005-0000-0000-000080390000}"/>
    <cellStyle name="Currency 127 5 3 4" xfId="10494" xr:uid="{00000000-0005-0000-0000-000081390000}"/>
    <cellStyle name="Currency 127 5 3 4 2" xfId="33035" xr:uid="{00000000-0005-0000-0000-000082390000}"/>
    <cellStyle name="Currency 127 5 3 5" xfId="16124" xr:uid="{00000000-0005-0000-0000-000083390000}"/>
    <cellStyle name="Currency 127 5 3 5 2" xfId="38659" xr:uid="{00000000-0005-0000-0000-000084390000}"/>
    <cellStyle name="Currency 127 5 3 6" xfId="21753" xr:uid="{00000000-0005-0000-0000-000085390000}"/>
    <cellStyle name="Currency 127 5 3 6 2" xfId="44279" xr:uid="{00000000-0005-0000-0000-000086390000}"/>
    <cellStyle name="Currency 127 5 3 7" xfId="27419" xr:uid="{00000000-0005-0000-0000-000087390000}"/>
    <cellStyle name="Currency 127 5 3 8" xfId="50847" xr:uid="{00000000-0005-0000-0000-000088390000}"/>
    <cellStyle name="Currency 127 5 4" xfId="5814" xr:uid="{00000000-0005-0000-0000-000089390000}"/>
    <cellStyle name="Currency 127 5 4 2" xfId="11430" xr:uid="{00000000-0005-0000-0000-00008A390000}"/>
    <cellStyle name="Currency 127 5 4 2 2" xfId="33971" xr:uid="{00000000-0005-0000-0000-00008B390000}"/>
    <cellStyle name="Currency 127 5 4 3" xfId="17060" xr:uid="{00000000-0005-0000-0000-00008C390000}"/>
    <cellStyle name="Currency 127 5 4 3 2" xfId="39595" xr:uid="{00000000-0005-0000-0000-00008D390000}"/>
    <cellStyle name="Currency 127 5 4 4" xfId="22689" xr:uid="{00000000-0005-0000-0000-00008E390000}"/>
    <cellStyle name="Currency 127 5 4 4 2" xfId="45215" xr:uid="{00000000-0005-0000-0000-00008F390000}"/>
    <cellStyle name="Currency 127 5 4 5" xfId="28355" xr:uid="{00000000-0005-0000-0000-000090390000}"/>
    <cellStyle name="Currency 127 5 5" xfId="7686" xr:uid="{00000000-0005-0000-0000-000091390000}"/>
    <cellStyle name="Currency 127 5 5 2" xfId="13302" xr:uid="{00000000-0005-0000-0000-000092390000}"/>
    <cellStyle name="Currency 127 5 5 2 2" xfId="35843" xr:uid="{00000000-0005-0000-0000-000093390000}"/>
    <cellStyle name="Currency 127 5 5 3" xfId="18932" xr:uid="{00000000-0005-0000-0000-000094390000}"/>
    <cellStyle name="Currency 127 5 5 3 2" xfId="41467" xr:uid="{00000000-0005-0000-0000-000095390000}"/>
    <cellStyle name="Currency 127 5 5 4" xfId="24561" xr:uid="{00000000-0005-0000-0000-000096390000}"/>
    <cellStyle name="Currency 127 5 5 4 2" xfId="47087" xr:uid="{00000000-0005-0000-0000-000097390000}"/>
    <cellStyle name="Currency 127 5 5 5" xfId="30227" xr:uid="{00000000-0005-0000-0000-000098390000}"/>
    <cellStyle name="Currency 127 5 6" xfId="9558" xr:uid="{00000000-0005-0000-0000-000099390000}"/>
    <cellStyle name="Currency 127 5 6 2" xfId="32099" xr:uid="{00000000-0005-0000-0000-00009A390000}"/>
    <cellStyle name="Currency 127 5 7" xfId="15188" xr:uid="{00000000-0005-0000-0000-00009B390000}"/>
    <cellStyle name="Currency 127 5 7 2" xfId="37723" xr:uid="{00000000-0005-0000-0000-00009C390000}"/>
    <cellStyle name="Currency 127 5 8" xfId="20817" xr:uid="{00000000-0005-0000-0000-00009D390000}"/>
    <cellStyle name="Currency 127 5 8 2" xfId="43343" xr:uid="{00000000-0005-0000-0000-00009E390000}"/>
    <cellStyle name="Currency 127 5 9" xfId="26483" xr:uid="{00000000-0005-0000-0000-00009F390000}"/>
    <cellStyle name="Currency 127 6" xfId="4176" xr:uid="{00000000-0005-0000-0000-0000A0390000}"/>
    <cellStyle name="Currency 127 6 10" xfId="50145" xr:uid="{00000000-0005-0000-0000-0000A1390000}"/>
    <cellStyle name="Currency 127 6 2" xfId="5112" xr:uid="{00000000-0005-0000-0000-0000A2390000}"/>
    <cellStyle name="Currency 127 6 2 2" xfId="6984" xr:uid="{00000000-0005-0000-0000-0000A3390000}"/>
    <cellStyle name="Currency 127 6 2 2 2" xfId="12600" xr:uid="{00000000-0005-0000-0000-0000A4390000}"/>
    <cellStyle name="Currency 127 6 2 2 2 2" xfId="35141" xr:uid="{00000000-0005-0000-0000-0000A5390000}"/>
    <cellStyle name="Currency 127 6 2 2 3" xfId="18230" xr:uid="{00000000-0005-0000-0000-0000A6390000}"/>
    <cellStyle name="Currency 127 6 2 2 3 2" xfId="40765" xr:uid="{00000000-0005-0000-0000-0000A7390000}"/>
    <cellStyle name="Currency 127 6 2 2 4" xfId="23859" xr:uid="{00000000-0005-0000-0000-0000A8390000}"/>
    <cellStyle name="Currency 127 6 2 2 4 2" xfId="46385" xr:uid="{00000000-0005-0000-0000-0000A9390000}"/>
    <cellStyle name="Currency 127 6 2 2 5" xfId="29525" xr:uid="{00000000-0005-0000-0000-0000AA390000}"/>
    <cellStyle name="Currency 127 6 2 3" xfId="8856" xr:uid="{00000000-0005-0000-0000-0000AB390000}"/>
    <cellStyle name="Currency 127 6 2 3 2" xfId="14472" xr:uid="{00000000-0005-0000-0000-0000AC390000}"/>
    <cellStyle name="Currency 127 6 2 3 2 2" xfId="37013" xr:uid="{00000000-0005-0000-0000-0000AD390000}"/>
    <cellStyle name="Currency 127 6 2 3 3" xfId="20102" xr:uid="{00000000-0005-0000-0000-0000AE390000}"/>
    <cellStyle name="Currency 127 6 2 3 3 2" xfId="42637" xr:uid="{00000000-0005-0000-0000-0000AF390000}"/>
    <cellStyle name="Currency 127 6 2 3 4" xfId="25731" xr:uid="{00000000-0005-0000-0000-0000B0390000}"/>
    <cellStyle name="Currency 127 6 2 3 4 2" xfId="48257" xr:uid="{00000000-0005-0000-0000-0000B1390000}"/>
    <cellStyle name="Currency 127 6 2 3 5" xfId="31397" xr:uid="{00000000-0005-0000-0000-0000B2390000}"/>
    <cellStyle name="Currency 127 6 2 4" xfId="10728" xr:uid="{00000000-0005-0000-0000-0000B3390000}"/>
    <cellStyle name="Currency 127 6 2 4 2" xfId="33269" xr:uid="{00000000-0005-0000-0000-0000B4390000}"/>
    <cellStyle name="Currency 127 6 2 5" xfId="16358" xr:uid="{00000000-0005-0000-0000-0000B5390000}"/>
    <cellStyle name="Currency 127 6 2 5 2" xfId="38893" xr:uid="{00000000-0005-0000-0000-0000B6390000}"/>
    <cellStyle name="Currency 127 6 2 6" xfId="21987" xr:uid="{00000000-0005-0000-0000-0000B7390000}"/>
    <cellStyle name="Currency 127 6 2 6 2" xfId="44513" xr:uid="{00000000-0005-0000-0000-0000B8390000}"/>
    <cellStyle name="Currency 127 6 2 7" xfId="27653" xr:uid="{00000000-0005-0000-0000-0000B9390000}"/>
    <cellStyle name="Currency 127 6 2 8" xfId="51081" xr:uid="{00000000-0005-0000-0000-0000BA390000}"/>
    <cellStyle name="Currency 127 6 3" xfId="6048" xr:uid="{00000000-0005-0000-0000-0000BB390000}"/>
    <cellStyle name="Currency 127 6 3 2" xfId="11664" xr:uid="{00000000-0005-0000-0000-0000BC390000}"/>
    <cellStyle name="Currency 127 6 3 2 2" xfId="34205" xr:uid="{00000000-0005-0000-0000-0000BD390000}"/>
    <cellStyle name="Currency 127 6 3 3" xfId="17294" xr:uid="{00000000-0005-0000-0000-0000BE390000}"/>
    <cellStyle name="Currency 127 6 3 3 2" xfId="39829" xr:uid="{00000000-0005-0000-0000-0000BF390000}"/>
    <cellStyle name="Currency 127 6 3 4" xfId="22923" xr:uid="{00000000-0005-0000-0000-0000C0390000}"/>
    <cellStyle name="Currency 127 6 3 4 2" xfId="45449" xr:uid="{00000000-0005-0000-0000-0000C1390000}"/>
    <cellStyle name="Currency 127 6 3 5" xfId="28589" xr:uid="{00000000-0005-0000-0000-0000C2390000}"/>
    <cellStyle name="Currency 127 6 4" xfId="7920" xr:uid="{00000000-0005-0000-0000-0000C3390000}"/>
    <cellStyle name="Currency 127 6 4 2" xfId="13536" xr:uid="{00000000-0005-0000-0000-0000C4390000}"/>
    <cellStyle name="Currency 127 6 4 2 2" xfId="36077" xr:uid="{00000000-0005-0000-0000-0000C5390000}"/>
    <cellStyle name="Currency 127 6 4 3" xfId="19166" xr:uid="{00000000-0005-0000-0000-0000C6390000}"/>
    <cellStyle name="Currency 127 6 4 3 2" xfId="41701" xr:uid="{00000000-0005-0000-0000-0000C7390000}"/>
    <cellStyle name="Currency 127 6 4 4" xfId="24795" xr:uid="{00000000-0005-0000-0000-0000C8390000}"/>
    <cellStyle name="Currency 127 6 4 4 2" xfId="47321" xr:uid="{00000000-0005-0000-0000-0000C9390000}"/>
    <cellStyle name="Currency 127 6 4 5" xfId="30461" xr:uid="{00000000-0005-0000-0000-0000CA390000}"/>
    <cellStyle name="Currency 127 6 5" xfId="9792" xr:uid="{00000000-0005-0000-0000-0000CB390000}"/>
    <cellStyle name="Currency 127 6 5 2" xfId="32333" xr:uid="{00000000-0005-0000-0000-0000CC390000}"/>
    <cellStyle name="Currency 127 6 6" xfId="15422" xr:uid="{00000000-0005-0000-0000-0000CD390000}"/>
    <cellStyle name="Currency 127 6 6 2" xfId="37957" xr:uid="{00000000-0005-0000-0000-0000CE390000}"/>
    <cellStyle name="Currency 127 6 7" xfId="21051" xr:uid="{00000000-0005-0000-0000-0000CF390000}"/>
    <cellStyle name="Currency 127 6 7 2" xfId="43577" xr:uid="{00000000-0005-0000-0000-0000D0390000}"/>
    <cellStyle name="Currency 127 6 8" xfId="26717" xr:uid="{00000000-0005-0000-0000-0000D1390000}"/>
    <cellStyle name="Currency 127 6 9" xfId="49208" xr:uid="{00000000-0005-0000-0000-0000D2390000}"/>
    <cellStyle name="Currency 127 7" xfId="4644" xr:uid="{00000000-0005-0000-0000-0000D3390000}"/>
    <cellStyle name="Currency 127 7 2" xfId="6516" xr:uid="{00000000-0005-0000-0000-0000D4390000}"/>
    <cellStyle name="Currency 127 7 2 2" xfId="12132" xr:uid="{00000000-0005-0000-0000-0000D5390000}"/>
    <cellStyle name="Currency 127 7 2 2 2" xfId="34673" xr:uid="{00000000-0005-0000-0000-0000D6390000}"/>
    <cellStyle name="Currency 127 7 2 3" xfId="17762" xr:uid="{00000000-0005-0000-0000-0000D7390000}"/>
    <cellStyle name="Currency 127 7 2 3 2" xfId="40297" xr:uid="{00000000-0005-0000-0000-0000D8390000}"/>
    <cellStyle name="Currency 127 7 2 4" xfId="23391" xr:uid="{00000000-0005-0000-0000-0000D9390000}"/>
    <cellStyle name="Currency 127 7 2 4 2" xfId="45917" xr:uid="{00000000-0005-0000-0000-0000DA390000}"/>
    <cellStyle name="Currency 127 7 2 5" xfId="29057" xr:uid="{00000000-0005-0000-0000-0000DB390000}"/>
    <cellStyle name="Currency 127 7 3" xfId="8388" xr:uid="{00000000-0005-0000-0000-0000DC390000}"/>
    <cellStyle name="Currency 127 7 3 2" xfId="14004" xr:uid="{00000000-0005-0000-0000-0000DD390000}"/>
    <cellStyle name="Currency 127 7 3 2 2" xfId="36545" xr:uid="{00000000-0005-0000-0000-0000DE390000}"/>
    <cellStyle name="Currency 127 7 3 3" xfId="19634" xr:uid="{00000000-0005-0000-0000-0000DF390000}"/>
    <cellStyle name="Currency 127 7 3 3 2" xfId="42169" xr:uid="{00000000-0005-0000-0000-0000E0390000}"/>
    <cellStyle name="Currency 127 7 3 4" xfId="25263" xr:uid="{00000000-0005-0000-0000-0000E1390000}"/>
    <cellStyle name="Currency 127 7 3 4 2" xfId="47789" xr:uid="{00000000-0005-0000-0000-0000E2390000}"/>
    <cellStyle name="Currency 127 7 3 5" xfId="30929" xr:uid="{00000000-0005-0000-0000-0000E3390000}"/>
    <cellStyle name="Currency 127 7 4" xfId="10260" xr:uid="{00000000-0005-0000-0000-0000E4390000}"/>
    <cellStyle name="Currency 127 7 4 2" xfId="32801" xr:uid="{00000000-0005-0000-0000-0000E5390000}"/>
    <cellStyle name="Currency 127 7 5" xfId="15890" xr:uid="{00000000-0005-0000-0000-0000E6390000}"/>
    <cellStyle name="Currency 127 7 5 2" xfId="38425" xr:uid="{00000000-0005-0000-0000-0000E7390000}"/>
    <cellStyle name="Currency 127 7 6" xfId="21519" xr:uid="{00000000-0005-0000-0000-0000E8390000}"/>
    <cellStyle name="Currency 127 7 6 2" xfId="44045" xr:uid="{00000000-0005-0000-0000-0000E9390000}"/>
    <cellStyle name="Currency 127 7 7" xfId="27185" xr:uid="{00000000-0005-0000-0000-0000EA390000}"/>
    <cellStyle name="Currency 127 7 8" xfId="50613" xr:uid="{00000000-0005-0000-0000-0000EB390000}"/>
    <cellStyle name="Currency 127 8" xfId="5580" xr:uid="{00000000-0005-0000-0000-0000EC390000}"/>
    <cellStyle name="Currency 127 8 2" xfId="11196" xr:uid="{00000000-0005-0000-0000-0000ED390000}"/>
    <cellStyle name="Currency 127 8 2 2" xfId="33737" xr:uid="{00000000-0005-0000-0000-0000EE390000}"/>
    <cellStyle name="Currency 127 8 3" xfId="16826" xr:uid="{00000000-0005-0000-0000-0000EF390000}"/>
    <cellStyle name="Currency 127 8 3 2" xfId="39361" xr:uid="{00000000-0005-0000-0000-0000F0390000}"/>
    <cellStyle name="Currency 127 8 4" xfId="22455" xr:uid="{00000000-0005-0000-0000-0000F1390000}"/>
    <cellStyle name="Currency 127 8 4 2" xfId="44981" xr:uid="{00000000-0005-0000-0000-0000F2390000}"/>
    <cellStyle name="Currency 127 8 5" xfId="28121" xr:uid="{00000000-0005-0000-0000-0000F3390000}"/>
    <cellStyle name="Currency 127 9" xfId="7452" xr:uid="{00000000-0005-0000-0000-0000F4390000}"/>
    <cellStyle name="Currency 127 9 2" xfId="13068" xr:uid="{00000000-0005-0000-0000-0000F5390000}"/>
    <cellStyle name="Currency 127 9 2 2" xfId="35609" xr:uid="{00000000-0005-0000-0000-0000F6390000}"/>
    <cellStyle name="Currency 127 9 3" xfId="18698" xr:uid="{00000000-0005-0000-0000-0000F7390000}"/>
    <cellStyle name="Currency 127 9 3 2" xfId="41233" xr:uid="{00000000-0005-0000-0000-0000F8390000}"/>
    <cellStyle name="Currency 127 9 4" xfId="24327" xr:uid="{00000000-0005-0000-0000-0000F9390000}"/>
    <cellStyle name="Currency 127 9 4 2" xfId="46853" xr:uid="{00000000-0005-0000-0000-0000FA390000}"/>
    <cellStyle name="Currency 127 9 5" xfId="29993" xr:uid="{00000000-0005-0000-0000-0000FB390000}"/>
    <cellStyle name="Currency 128" xfId="14905" xr:uid="{00000000-0005-0000-0000-0000FC390000}"/>
    <cellStyle name="Currency 128 2" xfId="37446" xr:uid="{00000000-0005-0000-0000-0000FD390000}"/>
    <cellStyle name="Currency 13" xfId="17" xr:uid="{00000000-0005-0000-0000-0000FE390000}"/>
    <cellStyle name="Currency 14" xfId="19" xr:uid="{00000000-0005-0000-0000-0000FF390000}"/>
    <cellStyle name="Currency 15" xfId="20" xr:uid="{00000000-0005-0000-0000-0000003A0000}"/>
    <cellStyle name="Currency 16" xfId="16" xr:uid="{00000000-0005-0000-0000-0000013A0000}"/>
    <cellStyle name="Currency 17" xfId="21" xr:uid="{00000000-0005-0000-0000-0000023A0000}"/>
    <cellStyle name="Currency 18" xfId="18" xr:uid="{00000000-0005-0000-0000-0000033A0000}"/>
    <cellStyle name="Currency 19" xfId="22" xr:uid="{00000000-0005-0000-0000-0000043A0000}"/>
    <cellStyle name="Currency 2" xfId="3" xr:uid="{00000000-0005-0000-0000-0000053A0000}"/>
    <cellStyle name="Currency 2 2" xfId="246" xr:uid="{00000000-0005-0000-0000-0000063A0000}"/>
    <cellStyle name="Currency 2 3" xfId="245" xr:uid="{00000000-0005-0000-0000-0000073A0000}"/>
    <cellStyle name="Currency 2 4" xfId="261" xr:uid="{00000000-0005-0000-0000-0000083A0000}"/>
    <cellStyle name="Currency 2 5" xfId="247" xr:uid="{00000000-0005-0000-0000-0000093A0000}"/>
    <cellStyle name="Currency 2 6" xfId="248" xr:uid="{00000000-0005-0000-0000-00000A3A0000}"/>
    <cellStyle name="Currency 2 7" xfId="249" xr:uid="{00000000-0005-0000-0000-00000B3A0000}"/>
    <cellStyle name="Currency 2 8" xfId="243" xr:uid="{00000000-0005-0000-0000-00000C3A0000}"/>
    <cellStyle name="Currency 20" xfId="23" xr:uid="{00000000-0005-0000-0000-00000D3A0000}"/>
    <cellStyle name="Currency 21" xfId="26" xr:uid="{00000000-0005-0000-0000-00000E3A0000}"/>
    <cellStyle name="Currency 22" xfId="24" xr:uid="{00000000-0005-0000-0000-00000F3A0000}"/>
    <cellStyle name="Currency 23" xfId="27" xr:uid="{00000000-0005-0000-0000-0000103A0000}"/>
    <cellStyle name="Currency 24" xfId="28" xr:uid="{00000000-0005-0000-0000-0000113A0000}"/>
    <cellStyle name="Currency 25" xfId="25" xr:uid="{00000000-0005-0000-0000-0000123A0000}"/>
    <cellStyle name="Currency 26" xfId="29" xr:uid="{00000000-0005-0000-0000-0000133A0000}"/>
    <cellStyle name="Currency 27" xfId="31" xr:uid="{00000000-0005-0000-0000-0000143A0000}"/>
    <cellStyle name="Currency 28" xfId="30" xr:uid="{00000000-0005-0000-0000-0000153A0000}"/>
    <cellStyle name="Currency 29" xfId="33" xr:uid="{00000000-0005-0000-0000-0000163A0000}"/>
    <cellStyle name="Currency 3" xfId="7" xr:uid="{00000000-0005-0000-0000-0000173A0000}"/>
    <cellStyle name="Currency 3 2" xfId="250" xr:uid="{00000000-0005-0000-0000-0000183A0000}"/>
    <cellStyle name="Currency 3 3" xfId="212" xr:uid="{00000000-0005-0000-0000-0000193A0000}"/>
    <cellStyle name="Currency 3 4" xfId="251" xr:uid="{00000000-0005-0000-0000-00001A3A0000}"/>
    <cellStyle name="Currency 3 5" xfId="204" xr:uid="{00000000-0005-0000-0000-00001B3A0000}"/>
    <cellStyle name="Currency 30" xfId="32" xr:uid="{00000000-0005-0000-0000-00001C3A0000}"/>
    <cellStyle name="Currency 31" xfId="34" xr:uid="{00000000-0005-0000-0000-00001D3A0000}"/>
    <cellStyle name="Currency 32" xfId="36" xr:uid="{00000000-0005-0000-0000-00001E3A0000}"/>
    <cellStyle name="Currency 33" xfId="35" xr:uid="{00000000-0005-0000-0000-00001F3A0000}"/>
    <cellStyle name="Currency 34" xfId="38" xr:uid="{00000000-0005-0000-0000-0000203A0000}"/>
    <cellStyle name="Currency 35" xfId="37" xr:uid="{00000000-0005-0000-0000-0000213A0000}"/>
    <cellStyle name="Currency 36" xfId="39" xr:uid="{00000000-0005-0000-0000-0000223A0000}"/>
    <cellStyle name="Currency 37" xfId="40" xr:uid="{00000000-0005-0000-0000-0000233A0000}"/>
    <cellStyle name="Currency 38" xfId="41" xr:uid="{00000000-0005-0000-0000-0000243A0000}"/>
    <cellStyle name="Currency 39" xfId="44" xr:uid="{00000000-0005-0000-0000-0000253A0000}"/>
    <cellStyle name="Currency 4" xfId="8" xr:uid="{00000000-0005-0000-0000-0000263A0000}"/>
    <cellStyle name="Currency 4 2" xfId="253" xr:uid="{00000000-0005-0000-0000-0000273A0000}"/>
    <cellStyle name="Currency 4 3" xfId="252" xr:uid="{00000000-0005-0000-0000-0000283A0000}"/>
    <cellStyle name="Currency 40" xfId="42" xr:uid="{00000000-0005-0000-0000-0000293A0000}"/>
    <cellStyle name="Currency 41" xfId="46" xr:uid="{00000000-0005-0000-0000-00002A3A0000}"/>
    <cellStyle name="Currency 42" xfId="45" xr:uid="{00000000-0005-0000-0000-00002B3A0000}"/>
    <cellStyle name="Currency 43" xfId="47" xr:uid="{00000000-0005-0000-0000-00002C3A0000}"/>
    <cellStyle name="Currency 44" xfId="48" xr:uid="{00000000-0005-0000-0000-00002D3A0000}"/>
    <cellStyle name="Currency 45" xfId="49" xr:uid="{00000000-0005-0000-0000-00002E3A0000}"/>
    <cellStyle name="Currency 46" xfId="50" xr:uid="{00000000-0005-0000-0000-00002F3A0000}"/>
    <cellStyle name="Currency 47" xfId="51" xr:uid="{00000000-0005-0000-0000-0000303A0000}"/>
    <cellStyle name="Currency 48" xfId="52" xr:uid="{00000000-0005-0000-0000-0000313A0000}"/>
    <cellStyle name="Currency 49" xfId="53" xr:uid="{00000000-0005-0000-0000-0000323A0000}"/>
    <cellStyle name="Currency 5" xfId="6" xr:uid="{00000000-0005-0000-0000-0000333A0000}"/>
    <cellStyle name="Currency 5 2" xfId="255" xr:uid="{00000000-0005-0000-0000-0000343A0000}"/>
    <cellStyle name="Currency 5 3" xfId="230" xr:uid="{00000000-0005-0000-0000-0000353A0000}"/>
    <cellStyle name="Currency 50" xfId="54" xr:uid="{00000000-0005-0000-0000-0000363A0000}"/>
    <cellStyle name="Currency 51" xfId="55" xr:uid="{00000000-0005-0000-0000-0000373A0000}"/>
    <cellStyle name="Currency 52" xfId="56" xr:uid="{00000000-0005-0000-0000-0000383A0000}"/>
    <cellStyle name="Currency 53" xfId="57" xr:uid="{00000000-0005-0000-0000-0000393A0000}"/>
    <cellStyle name="Currency 54" xfId="58" xr:uid="{00000000-0005-0000-0000-00003A3A0000}"/>
    <cellStyle name="Currency 55" xfId="59" xr:uid="{00000000-0005-0000-0000-00003B3A0000}"/>
    <cellStyle name="Currency 56" xfId="60" xr:uid="{00000000-0005-0000-0000-00003C3A0000}"/>
    <cellStyle name="Currency 57" xfId="61" xr:uid="{00000000-0005-0000-0000-00003D3A0000}"/>
    <cellStyle name="Currency 58" xfId="62" xr:uid="{00000000-0005-0000-0000-00003E3A0000}"/>
    <cellStyle name="Currency 59" xfId="63" xr:uid="{00000000-0005-0000-0000-00003F3A0000}"/>
    <cellStyle name="Currency 6" xfId="9" xr:uid="{00000000-0005-0000-0000-0000403A0000}"/>
    <cellStyle name="Currency 6 2" xfId="257" xr:uid="{00000000-0005-0000-0000-0000413A0000}"/>
    <cellStyle name="Currency 6 3" xfId="254" xr:uid="{00000000-0005-0000-0000-0000423A0000}"/>
    <cellStyle name="Currency 60" xfId="64" xr:uid="{00000000-0005-0000-0000-0000433A0000}"/>
    <cellStyle name="Currency 61" xfId="65" xr:uid="{00000000-0005-0000-0000-0000443A0000}"/>
    <cellStyle name="Currency 62" xfId="66" xr:uid="{00000000-0005-0000-0000-0000453A0000}"/>
    <cellStyle name="Currency 63" xfId="43" xr:uid="{00000000-0005-0000-0000-0000463A0000}"/>
    <cellStyle name="Currency 64" xfId="68" xr:uid="{00000000-0005-0000-0000-0000473A0000}"/>
    <cellStyle name="Currency 65" xfId="67" xr:uid="{00000000-0005-0000-0000-0000483A0000}"/>
    <cellStyle name="Currency 66" xfId="70" xr:uid="{00000000-0005-0000-0000-0000493A0000}"/>
    <cellStyle name="Currency 67" xfId="69" xr:uid="{00000000-0005-0000-0000-00004A3A0000}"/>
    <cellStyle name="Currency 68" xfId="71" xr:uid="{00000000-0005-0000-0000-00004B3A0000}"/>
    <cellStyle name="Currency 69" xfId="72" xr:uid="{00000000-0005-0000-0000-00004C3A0000}"/>
    <cellStyle name="Currency 7" xfId="10" xr:uid="{00000000-0005-0000-0000-00004D3A0000}"/>
    <cellStyle name="Currency 7 2" xfId="256" xr:uid="{00000000-0005-0000-0000-00004E3A0000}"/>
    <cellStyle name="Currency 70" xfId="73" xr:uid="{00000000-0005-0000-0000-00004F3A0000}"/>
    <cellStyle name="Currency 71" xfId="74" xr:uid="{00000000-0005-0000-0000-0000503A0000}"/>
    <cellStyle name="Currency 72" xfId="75" xr:uid="{00000000-0005-0000-0000-0000513A0000}"/>
    <cellStyle name="Currency 73" xfId="76" xr:uid="{00000000-0005-0000-0000-0000523A0000}"/>
    <cellStyle name="Currency 74" xfId="77" xr:uid="{00000000-0005-0000-0000-0000533A0000}"/>
    <cellStyle name="Currency 75" xfId="78" xr:uid="{00000000-0005-0000-0000-0000543A0000}"/>
    <cellStyle name="Currency 76" xfId="79" xr:uid="{00000000-0005-0000-0000-0000553A0000}"/>
    <cellStyle name="Currency 77" xfId="80" xr:uid="{00000000-0005-0000-0000-0000563A0000}"/>
    <cellStyle name="Currency 78" xfId="81" xr:uid="{00000000-0005-0000-0000-0000573A0000}"/>
    <cellStyle name="Currency 79" xfId="82" xr:uid="{00000000-0005-0000-0000-0000583A0000}"/>
    <cellStyle name="Currency 8" xfId="12" xr:uid="{00000000-0005-0000-0000-0000593A0000}"/>
    <cellStyle name="Currency 8 2" xfId="298" xr:uid="{00000000-0005-0000-0000-00005A3A0000}"/>
    <cellStyle name="Currency 80" xfId="84" xr:uid="{00000000-0005-0000-0000-00005B3A0000}"/>
    <cellStyle name="Currency 81" xfId="83" xr:uid="{00000000-0005-0000-0000-00005C3A0000}"/>
    <cellStyle name="Currency 82" xfId="86" xr:uid="{00000000-0005-0000-0000-00005D3A0000}"/>
    <cellStyle name="Currency 83" xfId="85" xr:uid="{00000000-0005-0000-0000-00005E3A0000}"/>
    <cellStyle name="Currency 84" xfId="88" xr:uid="{00000000-0005-0000-0000-00005F3A0000}"/>
    <cellStyle name="Currency 85" xfId="87" xr:uid="{00000000-0005-0000-0000-0000603A0000}"/>
    <cellStyle name="Currency 86" xfId="89" xr:uid="{00000000-0005-0000-0000-0000613A0000}"/>
    <cellStyle name="Currency 87" xfId="90" xr:uid="{00000000-0005-0000-0000-0000623A0000}"/>
    <cellStyle name="Currency 88" xfId="91" xr:uid="{00000000-0005-0000-0000-0000633A0000}"/>
    <cellStyle name="Currency 89" xfId="92" xr:uid="{00000000-0005-0000-0000-0000643A0000}"/>
    <cellStyle name="Currency 9" xfId="13" xr:uid="{00000000-0005-0000-0000-0000653A0000}"/>
    <cellStyle name="Currency 9 2" xfId="258" xr:uid="{00000000-0005-0000-0000-0000663A0000}"/>
    <cellStyle name="Currency 90" xfId="93" xr:uid="{00000000-0005-0000-0000-0000673A0000}"/>
    <cellStyle name="Currency 91" xfId="94" xr:uid="{00000000-0005-0000-0000-0000683A0000}"/>
    <cellStyle name="Currency 92" xfId="95" xr:uid="{00000000-0005-0000-0000-0000693A0000}"/>
    <cellStyle name="Currency 93" xfId="96" xr:uid="{00000000-0005-0000-0000-00006A3A0000}"/>
    <cellStyle name="Currency 94" xfId="97" xr:uid="{00000000-0005-0000-0000-00006B3A0000}"/>
    <cellStyle name="Currency 95" xfId="98" xr:uid="{00000000-0005-0000-0000-00006C3A0000}"/>
    <cellStyle name="Currency 96" xfId="99" xr:uid="{00000000-0005-0000-0000-00006D3A0000}"/>
    <cellStyle name="Currency 97" xfId="100" xr:uid="{00000000-0005-0000-0000-00006E3A0000}"/>
    <cellStyle name="Currency 98" xfId="101" xr:uid="{00000000-0005-0000-0000-00006F3A0000}"/>
    <cellStyle name="Currency 99" xfId="102" xr:uid="{00000000-0005-0000-0000-0000703A0000}"/>
    <cellStyle name="Explanatory Text" xfId="127" builtinId="53" customBuiltin="1"/>
    <cellStyle name="Explanatory Text 2" xfId="172" xr:uid="{00000000-0005-0000-0000-0000723A0000}"/>
    <cellStyle name="Explanatory Text 2 2" xfId="26181" xr:uid="{00000000-0005-0000-0000-0000733A0000}"/>
    <cellStyle name="Good" xfId="117" builtinId="26" customBuiltin="1"/>
    <cellStyle name="Good 2" xfId="162" xr:uid="{00000000-0005-0000-0000-0000753A0000}"/>
    <cellStyle name="Good 2 2" xfId="26171" xr:uid="{00000000-0005-0000-0000-0000763A0000}"/>
    <cellStyle name="Heading 1" xfId="113" builtinId="16" customBuiltin="1"/>
    <cellStyle name="Heading 1 2" xfId="158" xr:uid="{00000000-0005-0000-0000-0000783A0000}"/>
    <cellStyle name="Heading 1 2 2" xfId="26167" xr:uid="{00000000-0005-0000-0000-0000793A0000}"/>
    <cellStyle name="Heading 1 3" xfId="26207" xr:uid="{00000000-0005-0000-0000-00007A3A0000}"/>
    <cellStyle name="Heading 2" xfId="114" builtinId="17" customBuiltin="1"/>
    <cellStyle name="Heading 2 2" xfId="159" xr:uid="{00000000-0005-0000-0000-00007C3A0000}"/>
    <cellStyle name="Heading 2 2 2" xfId="26168" xr:uid="{00000000-0005-0000-0000-00007D3A0000}"/>
    <cellStyle name="Heading 2 3" xfId="26208" xr:uid="{00000000-0005-0000-0000-00007E3A0000}"/>
    <cellStyle name="Heading 3" xfId="115" builtinId="18" customBuiltin="1"/>
    <cellStyle name="Heading 3 2" xfId="160" xr:uid="{00000000-0005-0000-0000-0000803A0000}"/>
    <cellStyle name="Heading 3 2 2" xfId="26169" xr:uid="{00000000-0005-0000-0000-0000813A0000}"/>
    <cellStyle name="Heading 3 3" xfId="26209" xr:uid="{00000000-0005-0000-0000-0000823A0000}"/>
    <cellStyle name="Heading 4" xfId="116" builtinId="19" customBuiltin="1"/>
    <cellStyle name="Heading 4 2" xfId="161" xr:uid="{00000000-0005-0000-0000-0000843A0000}"/>
    <cellStyle name="Heading 4 2 2" xfId="26170" xr:uid="{00000000-0005-0000-0000-0000853A0000}"/>
    <cellStyle name="Heading 4 3" xfId="26210" xr:uid="{00000000-0005-0000-0000-0000863A0000}"/>
    <cellStyle name="Hyperlink" xfId="3748" builtinId="8"/>
    <cellStyle name="Input" xfId="120" builtinId="20" customBuiltin="1"/>
    <cellStyle name="Input 2" xfId="165" xr:uid="{00000000-0005-0000-0000-0000893A0000}"/>
    <cellStyle name="Input 2 2" xfId="26174" xr:uid="{00000000-0005-0000-0000-00008A3A0000}"/>
    <cellStyle name="Linked Cell" xfId="123" builtinId="24" customBuiltin="1"/>
    <cellStyle name="Linked Cell 2" xfId="168" xr:uid="{00000000-0005-0000-0000-00008C3A0000}"/>
    <cellStyle name="Linked Cell 2 2" xfId="26177" xr:uid="{00000000-0005-0000-0000-00008D3A0000}"/>
    <cellStyle name="Neutral" xfId="119" builtinId="28" customBuiltin="1"/>
    <cellStyle name="Neutral 2" xfId="164" xr:uid="{00000000-0005-0000-0000-00008F3A0000}"/>
    <cellStyle name="Neutral 2 2" xfId="26173" xr:uid="{00000000-0005-0000-0000-0000903A0000}"/>
    <cellStyle name="Normal" xfId="0" builtinId="0"/>
    <cellStyle name="Normal 10" xfId="206" xr:uid="{00000000-0005-0000-0000-0000923A0000}"/>
    <cellStyle name="Normal 100" xfId="285" xr:uid="{00000000-0005-0000-0000-0000933A0000}"/>
    <cellStyle name="Normal 100 2" xfId="260" xr:uid="{00000000-0005-0000-0000-0000943A0000}"/>
    <cellStyle name="Normal 101" xfId="262" xr:uid="{00000000-0005-0000-0000-0000953A0000}"/>
    <cellStyle name="Normal 102" xfId="214" xr:uid="{00000000-0005-0000-0000-0000963A0000}"/>
    <cellStyle name="Normal 103" xfId="264" xr:uid="{00000000-0005-0000-0000-0000973A0000}"/>
    <cellStyle name="Normal 104" xfId="266" xr:uid="{00000000-0005-0000-0000-0000983A0000}"/>
    <cellStyle name="Normal 105" xfId="263" xr:uid="{00000000-0005-0000-0000-0000993A0000}"/>
    <cellStyle name="Normal 106" xfId="268" xr:uid="{00000000-0005-0000-0000-00009A3A0000}"/>
    <cellStyle name="Normal 107" xfId="265" xr:uid="{00000000-0005-0000-0000-00009B3A0000}"/>
    <cellStyle name="Normal 107 2" xfId="267" xr:uid="{00000000-0005-0000-0000-00009C3A0000}"/>
    <cellStyle name="Normal 107 3" xfId="270" xr:uid="{00000000-0005-0000-0000-00009D3A0000}"/>
    <cellStyle name="Normal 107 4" xfId="205" xr:uid="{00000000-0005-0000-0000-00009E3A0000}"/>
    <cellStyle name="Normal 107 5" xfId="269" xr:uid="{00000000-0005-0000-0000-00009F3A0000}"/>
    <cellStyle name="Normal 107 6" xfId="272" xr:uid="{00000000-0005-0000-0000-0000A03A0000}"/>
    <cellStyle name="Normal 108" xfId="271" xr:uid="{00000000-0005-0000-0000-0000A13A0000}"/>
    <cellStyle name="Normal 108 2" xfId="215" xr:uid="{00000000-0005-0000-0000-0000A23A0000}"/>
    <cellStyle name="Normal 109" xfId="276" xr:uid="{00000000-0005-0000-0000-0000A33A0000}"/>
    <cellStyle name="Normal 11" xfId="273" xr:uid="{00000000-0005-0000-0000-0000A43A0000}"/>
    <cellStyle name="Normal 11 10" xfId="274" xr:uid="{00000000-0005-0000-0000-0000A53A0000}"/>
    <cellStyle name="Normal 11 10 10" xfId="277" xr:uid="{00000000-0005-0000-0000-0000A63A0000}"/>
    <cellStyle name="Normal 11 10 11" xfId="275" xr:uid="{00000000-0005-0000-0000-0000A73A0000}"/>
    <cellStyle name="Normal 11 10 12" xfId="278" xr:uid="{00000000-0005-0000-0000-0000A83A0000}"/>
    <cellStyle name="Normal 11 10 13" xfId="209" xr:uid="{00000000-0005-0000-0000-0000A93A0000}"/>
    <cellStyle name="Normal 11 10 14" xfId="279" xr:uid="{00000000-0005-0000-0000-0000AA3A0000}"/>
    <cellStyle name="Normal 11 10 15" xfId="299" xr:uid="{00000000-0005-0000-0000-0000AB3A0000}"/>
    <cellStyle name="Normal 11 10 16" xfId="280" xr:uid="{00000000-0005-0000-0000-0000AC3A0000}"/>
    <cellStyle name="Normal 11 10 2" xfId="287" xr:uid="{00000000-0005-0000-0000-0000AD3A0000}"/>
    <cellStyle name="Normal 11 10 3" xfId="281" xr:uid="{00000000-0005-0000-0000-0000AE3A0000}"/>
    <cellStyle name="Normal 11 10 4" xfId="282" xr:uid="{00000000-0005-0000-0000-0000AF3A0000}"/>
    <cellStyle name="Normal 11 10 5" xfId="290" xr:uid="{00000000-0005-0000-0000-0000B03A0000}"/>
    <cellStyle name="Normal 11 10 6" xfId="288" xr:uid="{00000000-0005-0000-0000-0000B13A0000}"/>
    <cellStyle name="Normal 11 10 7" xfId="289" xr:uid="{00000000-0005-0000-0000-0000B23A0000}"/>
    <cellStyle name="Normal 11 10 8" xfId="219" xr:uid="{00000000-0005-0000-0000-0000B33A0000}"/>
    <cellStyle name="Normal 11 10 9" xfId="216" xr:uid="{00000000-0005-0000-0000-0000B43A0000}"/>
    <cellStyle name="Normal 11 11" xfId="220" xr:uid="{00000000-0005-0000-0000-0000B53A0000}"/>
    <cellStyle name="Normal 11 11 10" xfId="217" xr:uid="{00000000-0005-0000-0000-0000B63A0000}"/>
    <cellStyle name="Normal 11 11 11" xfId="221" xr:uid="{00000000-0005-0000-0000-0000B73A0000}"/>
    <cellStyle name="Normal 11 11 12" xfId="207" xr:uid="{00000000-0005-0000-0000-0000B83A0000}"/>
    <cellStyle name="Normal 11 11 13" xfId="222" xr:uid="{00000000-0005-0000-0000-0000B93A0000}"/>
    <cellStyle name="Normal 11 11 14" xfId="224" xr:uid="{00000000-0005-0000-0000-0000BA3A0000}"/>
    <cellStyle name="Normal 11 11 15" xfId="223" xr:uid="{00000000-0005-0000-0000-0000BB3A0000}"/>
    <cellStyle name="Normal 11 11 16" xfId="296" xr:uid="{00000000-0005-0000-0000-0000BC3A0000}"/>
    <cellStyle name="Normal 11 11 2" xfId="324" xr:uid="{00000000-0005-0000-0000-0000BD3A0000}"/>
    <cellStyle name="Normal 11 11 3" xfId="305" xr:uid="{00000000-0005-0000-0000-0000BE3A0000}"/>
    <cellStyle name="Normal 11 11 4" xfId="283" xr:uid="{00000000-0005-0000-0000-0000BF3A0000}"/>
    <cellStyle name="Normal 11 11 5" xfId="284" xr:uid="{00000000-0005-0000-0000-0000C03A0000}"/>
    <cellStyle name="Normal 11 11 6" xfId="286" xr:uid="{00000000-0005-0000-0000-0000C13A0000}"/>
    <cellStyle name="Normal 11 11 7" xfId="321" xr:uid="{00000000-0005-0000-0000-0000C23A0000}"/>
    <cellStyle name="Normal 11 11 8" xfId="314" xr:uid="{00000000-0005-0000-0000-0000C33A0000}"/>
    <cellStyle name="Normal 11 11 9" xfId="307" xr:uid="{00000000-0005-0000-0000-0000C43A0000}"/>
    <cellStyle name="Normal 11 12" xfId="323" xr:uid="{00000000-0005-0000-0000-0000C53A0000}"/>
    <cellStyle name="Normal 11 12 10" xfId="312" xr:uid="{00000000-0005-0000-0000-0000C63A0000}"/>
    <cellStyle name="Normal 11 12 11" xfId="295" xr:uid="{00000000-0005-0000-0000-0000C73A0000}"/>
    <cellStyle name="Normal 11 12 12" xfId="309" xr:uid="{00000000-0005-0000-0000-0000C83A0000}"/>
    <cellStyle name="Normal 11 12 13" xfId="302" xr:uid="{00000000-0005-0000-0000-0000C93A0000}"/>
    <cellStyle name="Normal 11 12 14" xfId="318" xr:uid="{00000000-0005-0000-0000-0000CA3A0000}"/>
    <cellStyle name="Normal 11 12 15" xfId="311" xr:uid="{00000000-0005-0000-0000-0000CB3A0000}"/>
    <cellStyle name="Normal 11 12 16" xfId="300" xr:uid="{00000000-0005-0000-0000-0000CC3A0000}"/>
    <cellStyle name="Normal 11 12 2" xfId="316" xr:uid="{00000000-0005-0000-0000-0000CD3A0000}"/>
    <cellStyle name="Normal 11 12 3" xfId="313" xr:uid="{00000000-0005-0000-0000-0000CE3A0000}"/>
    <cellStyle name="Normal 11 12 4" xfId="306" xr:uid="{00000000-0005-0000-0000-0000CF3A0000}"/>
    <cellStyle name="Normal 11 12 5" xfId="322" xr:uid="{00000000-0005-0000-0000-0000D03A0000}"/>
    <cellStyle name="Normal 11 12 6" xfId="315" xr:uid="{00000000-0005-0000-0000-0000D13A0000}"/>
    <cellStyle name="Normal 11 12 7" xfId="304" xr:uid="{00000000-0005-0000-0000-0000D23A0000}"/>
    <cellStyle name="Normal 11 12 8" xfId="320" xr:uid="{00000000-0005-0000-0000-0000D33A0000}"/>
    <cellStyle name="Normal 11 12 9" xfId="317" xr:uid="{00000000-0005-0000-0000-0000D43A0000}"/>
    <cellStyle name="Normal 11 13" xfId="310" xr:uid="{00000000-0005-0000-0000-0000D53A0000}"/>
    <cellStyle name="Normal 11 13 10" xfId="303" xr:uid="{00000000-0005-0000-0000-0000D63A0000}"/>
    <cellStyle name="Normal 11 13 11" xfId="319" xr:uid="{00000000-0005-0000-0000-0000D73A0000}"/>
    <cellStyle name="Normal 11 13 12" xfId="308" xr:uid="{00000000-0005-0000-0000-0000D83A0000}"/>
    <cellStyle name="Normal 11 13 13" xfId="291" xr:uid="{00000000-0005-0000-0000-0000D93A0000}"/>
    <cellStyle name="Normal 11 13 14" xfId="325" xr:uid="{00000000-0005-0000-0000-0000DA3A0000}"/>
    <cellStyle name="Normal 11 13 15" xfId="326" xr:uid="{00000000-0005-0000-0000-0000DB3A0000}"/>
    <cellStyle name="Normal 11 13 16" xfId="327" xr:uid="{00000000-0005-0000-0000-0000DC3A0000}"/>
    <cellStyle name="Normal 11 13 2" xfId="328" xr:uid="{00000000-0005-0000-0000-0000DD3A0000}"/>
    <cellStyle name="Normal 11 13 3" xfId="329" xr:uid="{00000000-0005-0000-0000-0000DE3A0000}"/>
    <cellStyle name="Normal 11 13 4" xfId="330" xr:uid="{00000000-0005-0000-0000-0000DF3A0000}"/>
    <cellStyle name="Normal 11 13 5" xfId="331" xr:uid="{00000000-0005-0000-0000-0000E03A0000}"/>
    <cellStyle name="Normal 11 13 6" xfId="332" xr:uid="{00000000-0005-0000-0000-0000E13A0000}"/>
    <cellStyle name="Normal 11 13 7" xfId="333" xr:uid="{00000000-0005-0000-0000-0000E23A0000}"/>
    <cellStyle name="Normal 11 13 8" xfId="334" xr:uid="{00000000-0005-0000-0000-0000E33A0000}"/>
    <cellStyle name="Normal 11 13 9" xfId="335" xr:uid="{00000000-0005-0000-0000-0000E43A0000}"/>
    <cellStyle name="Normal 11 14" xfId="336" xr:uid="{00000000-0005-0000-0000-0000E53A0000}"/>
    <cellStyle name="Normal 11 14 10" xfId="337" xr:uid="{00000000-0005-0000-0000-0000E63A0000}"/>
    <cellStyle name="Normal 11 14 11" xfId="338" xr:uid="{00000000-0005-0000-0000-0000E73A0000}"/>
    <cellStyle name="Normal 11 14 12" xfId="339" xr:uid="{00000000-0005-0000-0000-0000E83A0000}"/>
    <cellStyle name="Normal 11 14 13" xfId="340" xr:uid="{00000000-0005-0000-0000-0000E93A0000}"/>
    <cellStyle name="Normal 11 14 14" xfId="341" xr:uid="{00000000-0005-0000-0000-0000EA3A0000}"/>
    <cellStyle name="Normal 11 14 15" xfId="342" xr:uid="{00000000-0005-0000-0000-0000EB3A0000}"/>
    <cellStyle name="Normal 11 14 16" xfId="343" xr:uid="{00000000-0005-0000-0000-0000EC3A0000}"/>
    <cellStyle name="Normal 11 14 2" xfId="344" xr:uid="{00000000-0005-0000-0000-0000ED3A0000}"/>
    <cellStyle name="Normal 11 14 3" xfId="345" xr:uid="{00000000-0005-0000-0000-0000EE3A0000}"/>
    <cellStyle name="Normal 11 14 4" xfId="346" xr:uid="{00000000-0005-0000-0000-0000EF3A0000}"/>
    <cellStyle name="Normal 11 14 5" xfId="347" xr:uid="{00000000-0005-0000-0000-0000F03A0000}"/>
    <cellStyle name="Normal 11 14 6" xfId="348" xr:uid="{00000000-0005-0000-0000-0000F13A0000}"/>
    <cellStyle name="Normal 11 14 7" xfId="349" xr:uid="{00000000-0005-0000-0000-0000F23A0000}"/>
    <cellStyle name="Normal 11 14 8" xfId="350" xr:uid="{00000000-0005-0000-0000-0000F33A0000}"/>
    <cellStyle name="Normal 11 14 9" xfId="351" xr:uid="{00000000-0005-0000-0000-0000F43A0000}"/>
    <cellStyle name="Normal 11 15" xfId="352" xr:uid="{00000000-0005-0000-0000-0000F53A0000}"/>
    <cellStyle name="Normal 11 15 10" xfId="353" xr:uid="{00000000-0005-0000-0000-0000F63A0000}"/>
    <cellStyle name="Normal 11 15 11" xfId="354" xr:uid="{00000000-0005-0000-0000-0000F73A0000}"/>
    <cellStyle name="Normal 11 15 12" xfId="355" xr:uid="{00000000-0005-0000-0000-0000F83A0000}"/>
    <cellStyle name="Normal 11 15 13" xfId="356" xr:uid="{00000000-0005-0000-0000-0000F93A0000}"/>
    <cellStyle name="Normal 11 15 14" xfId="357" xr:uid="{00000000-0005-0000-0000-0000FA3A0000}"/>
    <cellStyle name="Normal 11 15 15" xfId="358" xr:uid="{00000000-0005-0000-0000-0000FB3A0000}"/>
    <cellStyle name="Normal 11 15 16" xfId="359" xr:uid="{00000000-0005-0000-0000-0000FC3A0000}"/>
    <cellStyle name="Normal 11 15 2" xfId="360" xr:uid="{00000000-0005-0000-0000-0000FD3A0000}"/>
    <cellStyle name="Normal 11 15 3" xfId="361" xr:uid="{00000000-0005-0000-0000-0000FE3A0000}"/>
    <cellStyle name="Normal 11 15 4" xfId="362" xr:uid="{00000000-0005-0000-0000-0000FF3A0000}"/>
    <cellStyle name="Normal 11 15 5" xfId="363" xr:uid="{00000000-0005-0000-0000-0000003B0000}"/>
    <cellStyle name="Normal 11 15 6" xfId="364" xr:uid="{00000000-0005-0000-0000-0000013B0000}"/>
    <cellStyle name="Normal 11 15 7" xfId="365" xr:uid="{00000000-0005-0000-0000-0000023B0000}"/>
    <cellStyle name="Normal 11 15 8" xfId="366" xr:uid="{00000000-0005-0000-0000-0000033B0000}"/>
    <cellStyle name="Normal 11 15 9" xfId="367" xr:uid="{00000000-0005-0000-0000-0000043B0000}"/>
    <cellStyle name="Normal 11 16" xfId="368" xr:uid="{00000000-0005-0000-0000-0000053B0000}"/>
    <cellStyle name="Normal 11 16 10" xfId="369" xr:uid="{00000000-0005-0000-0000-0000063B0000}"/>
    <cellStyle name="Normal 11 16 11" xfId="370" xr:uid="{00000000-0005-0000-0000-0000073B0000}"/>
    <cellStyle name="Normal 11 16 12" xfId="371" xr:uid="{00000000-0005-0000-0000-0000083B0000}"/>
    <cellStyle name="Normal 11 16 13" xfId="372" xr:uid="{00000000-0005-0000-0000-0000093B0000}"/>
    <cellStyle name="Normal 11 16 14" xfId="373" xr:uid="{00000000-0005-0000-0000-00000A3B0000}"/>
    <cellStyle name="Normal 11 16 15" xfId="374" xr:uid="{00000000-0005-0000-0000-00000B3B0000}"/>
    <cellStyle name="Normal 11 16 16" xfId="375" xr:uid="{00000000-0005-0000-0000-00000C3B0000}"/>
    <cellStyle name="Normal 11 16 2" xfId="376" xr:uid="{00000000-0005-0000-0000-00000D3B0000}"/>
    <cellStyle name="Normal 11 16 3" xfId="377" xr:uid="{00000000-0005-0000-0000-00000E3B0000}"/>
    <cellStyle name="Normal 11 16 4" xfId="378" xr:uid="{00000000-0005-0000-0000-00000F3B0000}"/>
    <cellStyle name="Normal 11 16 5" xfId="379" xr:uid="{00000000-0005-0000-0000-0000103B0000}"/>
    <cellStyle name="Normal 11 16 6" xfId="380" xr:uid="{00000000-0005-0000-0000-0000113B0000}"/>
    <cellStyle name="Normal 11 16 7" xfId="381" xr:uid="{00000000-0005-0000-0000-0000123B0000}"/>
    <cellStyle name="Normal 11 16 8" xfId="382" xr:uid="{00000000-0005-0000-0000-0000133B0000}"/>
    <cellStyle name="Normal 11 16 9" xfId="383" xr:uid="{00000000-0005-0000-0000-0000143B0000}"/>
    <cellStyle name="Normal 11 17" xfId="384" xr:uid="{00000000-0005-0000-0000-0000153B0000}"/>
    <cellStyle name="Normal 11 17 10" xfId="385" xr:uid="{00000000-0005-0000-0000-0000163B0000}"/>
    <cellStyle name="Normal 11 17 11" xfId="386" xr:uid="{00000000-0005-0000-0000-0000173B0000}"/>
    <cellStyle name="Normal 11 17 12" xfId="387" xr:uid="{00000000-0005-0000-0000-0000183B0000}"/>
    <cellStyle name="Normal 11 17 13" xfId="388" xr:uid="{00000000-0005-0000-0000-0000193B0000}"/>
    <cellStyle name="Normal 11 17 14" xfId="389" xr:uid="{00000000-0005-0000-0000-00001A3B0000}"/>
    <cellStyle name="Normal 11 17 15" xfId="390" xr:uid="{00000000-0005-0000-0000-00001B3B0000}"/>
    <cellStyle name="Normal 11 17 16" xfId="391" xr:uid="{00000000-0005-0000-0000-00001C3B0000}"/>
    <cellStyle name="Normal 11 17 2" xfId="392" xr:uid="{00000000-0005-0000-0000-00001D3B0000}"/>
    <cellStyle name="Normal 11 17 3" xfId="393" xr:uid="{00000000-0005-0000-0000-00001E3B0000}"/>
    <cellStyle name="Normal 11 17 4" xfId="394" xr:uid="{00000000-0005-0000-0000-00001F3B0000}"/>
    <cellStyle name="Normal 11 17 5" xfId="395" xr:uid="{00000000-0005-0000-0000-0000203B0000}"/>
    <cellStyle name="Normal 11 17 6" xfId="396" xr:uid="{00000000-0005-0000-0000-0000213B0000}"/>
    <cellStyle name="Normal 11 17 7" xfId="397" xr:uid="{00000000-0005-0000-0000-0000223B0000}"/>
    <cellStyle name="Normal 11 17 8" xfId="398" xr:uid="{00000000-0005-0000-0000-0000233B0000}"/>
    <cellStyle name="Normal 11 17 9" xfId="399" xr:uid="{00000000-0005-0000-0000-0000243B0000}"/>
    <cellStyle name="Normal 11 18" xfId="400" xr:uid="{00000000-0005-0000-0000-0000253B0000}"/>
    <cellStyle name="Normal 11 18 10" xfId="401" xr:uid="{00000000-0005-0000-0000-0000263B0000}"/>
    <cellStyle name="Normal 11 18 11" xfId="402" xr:uid="{00000000-0005-0000-0000-0000273B0000}"/>
    <cellStyle name="Normal 11 18 12" xfId="403" xr:uid="{00000000-0005-0000-0000-0000283B0000}"/>
    <cellStyle name="Normal 11 18 13" xfId="404" xr:uid="{00000000-0005-0000-0000-0000293B0000}"/>
    <cellStyle name="Normal 11 18 14" xfId="405" xr:uid="{00000000-0005-0000-0000-00002A3B0000}"/>
    <cellStyle name="Normal 11 18 15" xfId="406" xr:uid="{00000000-0005-0000-0000-00002B3B0000}"/>
    <cellStyle name="Normal 11 18 16" xfId="407" xr:uid="{00000000-0005-0000-0000-00002C3B0000}"/>
    <cellStyle name="Normal 11 18 2" xfId="408" xr:uid="{00000000-0005-0000-0000-00002D3B0000}"/>
    <cellStyle name="Normal 11 18 3" xfId="409" xr:uid="{00000000-0005-0000-0000-00002E3B0000}"/>
    <cellStyle name="Normal 11 18 4" xfId="410" xr:uid="{00000000-0005-0000-0000-00002F3B0000}"/>
    <cellStyle name="Normal 11 18 5" xfId="411" xr:uid="{00000000-0005-0000-0000-0000303B0000}"/>
    <cellStyle name="Normal 11 18 6" xfId="412" xr:uid="{00000000-0005-0000-0000-0000313B0000}"/>
    <cellStyle name="Normal 11 18 7" xfId="413" xr:uid="{00000000-0005-0000-0000-0000323B0000}"/>
    <cellStyle name="Normal 11 18 8" xfId="414" xr:uid="{00000000-0005-0000-0000-0000333B0000}"/>
    <cellStyle name="Normal 11 18 9" xfId="415" xr:uid="{00000000-0005-0000-0000-0000343B0000}"/>
    <cellStyle name="Normal 11 19" xfId="416" xr:uid="{00000000-0005-0000-0000-0000353B0000}"/>
    <cellStyle name="Normal 11 19 10" xfId="417" xr:uid="{00000000-0005-0000-0000-0000363B0000}"/>
    <cellStyle name="Normal 11 19 11" xfId="418" xr:uid="{00000000-0005-0000-0000-0000373B0000}"/>
    <cellStyle name="Normal 11 19 12" xfId="419" xr:uid="{00000000-0005-0000-0000-0000383B0000}"/>
    <cellStyle name="Normal 11 19 13" xfId="420" xr:uid="{00000000-0005-0000-0000-0000393B0000}"/>
    <cellStyle name="Normal 11 19 14" xfId="421" xr:uid="{00000000-0005-0000-0000-00003A3B0000}"/>
    <cellStyle name="Normal 11 19 15" xfId="422" xr:uid="{00000000-0005-0000-0000-00003B3B0000}"/>
    <cellStyle name="Normal 11 19 16" xfId="423" xr:uid="{00000000-0005-0000-0000-00003C3B0000}"/>
    <cellStyle name="Normal 11 19 2" xfId="424" xr:uid="{00000000-0005-0000-0000-00003D3B0000}"/>
    <cellStyle name="Normal 11 19 3" xfId="425" xr:uid="{00000000-0005-0000-0000-00003E3B0000}"/>
    <cellStyle name="Normal 11 19 4" xfId="426" xr:uid="{00000000-0005-0000-0000-00003F3B0000}"/>
    <cellStyle name="Normal 11 19 5" xfId="427" xr:uid="{00000000-0005-0000-0000-0000403B0000}"/>
    <cellStyle name="Normal 11 19 6" xfId="428" xr:uid="{00000000-0005-0000-0000-0000413B0000}"/>
    <cellStyle name="Normal 11 19 7" xfId="429" xr:uid="{00000000-0005-0000-0000-0000423B0000}"/>
    <cellStyle name="Normal 11 19 8" xfId="430" xr:uid="{00000000-0005-0000-0000-0000433B0000}"/>
    <cellStyle name="Normal 11 19 9" xfId="431" xr:uid="{00000000-0005-0000-0000-0000443B0000}"/>
    <cellStyle name="Normal 11 2" xfId="432" xr:uid="{00000000-0005-0000-0000-0000453B0000}"/>
    <cellStyle name="Normal 11 2 10" xfId="433" xr:uid="{00000000-0005-0000-0000-0000463B0000}"/>
    <cellStyle name="Normal 11 2 11" xfId="434" xr:uid="{00000000-0005-0000-0000-0000473B0000}"/>
    <cellStyle name="Normal 11 2 12" xfId="435" xr:uid="{00000000-0005-0000-0000-0000483B0000}"/>
    <cellStyle name="Normal 11 2 13" xfId="436" xr:uid="{00000000-0005-0000-0000-0000493B0000}"/>
    <cellStyle name="Normal 11 2 14" xfId="437" xr:uid="{00000000-0005-0000-0000-00004A3B0000}"/>
    <cellStyle name="Normal 11 2 15" xfId="438" xr:uid="{00000000-0005-0000-0000-00004B3B0000}"/>
    <cellStyle name="Normal 11 2 16" xfId="439" xr:uid="{00000000-0005-0000-0000-00004C3B0000}"/>
    <cellStyle name="Normal 11 2 2" xfId="440" xr:uid="{00000000-0005-0000-0000-00004D3B0000}"/>
    <cellStyle name="Normal 11 2 3" xfId="441" xr:uid="{00000000-0005-0000-0000-00004E3B0000}"/>
    <cellStyle name="Normal 11 2 4" xfId="442" xr:uid="{00000000-0005-0000-0000-00004F3B0000}"/>
    <cellStyle name="Normal 11 2 5" xfId="443" xr:uid="{00000000-0005-0000-0000-0000503B0000}"/>
    <cellStyle name="Normal 11 2 6" xfId="444" xr:uid="{00000000-0005-0000-0000-0000513B0000}"/>
    <cellStyle name="Normal 11 2 7" xfId="445" xr:uid="{00000000-0005-0000-0000-0000523B0000}"/>
    <cellStyle name="Normal 11 2 8" xfId="446" xr:uid="{00000000-0005-0000-0000-0000533B0000}"/>
    <cellStyle name="Normal 11 2 9" xfId="447" xr:uid="{00000000-0005-0000-0000-0000543B0000}"/>
    <cellStyle name="Normal 11 20" xfId="448" xr:uid="{00000000-0005-0000-0000-0000553B0000}"/>
    <cellStyle name="Normal 11 20 10" xfId="449" xr:uid="{00000000-0005-0000-0000-0000563B0000}"/>
    <cellStyle name="Normal 11 20 11" xfId="450" xr:uid="{00000000-0005-0000-0000-0000573B0000}"/>
    <cellStyle name="Normal 11 20 12" xfId="451" xr:uid="{00000000-0005-0000-0000-0000583B0000}"/>
    <cellStyle name="Normal 11 20 13" xfId="452" xr:uid="{00000000-0005-0000-0000-0000593B0000}"/>
    <cellStyle name="Normal 11 20 14" xfId="453" xr:uid="{00000000-0005-0000-0000-00005A3B0000}"/>
    <cellStyle name="Normal 11 20 15" xfId="454" xr:uid="{00000000-0005-0000-0000-00005B3B0000}"/>
    <cellStyle name="Normal 11 20 16" xfId="455" xr:uid="{00000000-0005-0000-0000-00005C3B0000}"/>
    <cellStyle name="Normal 11 20 2" xfId="456" xr:uid="{00000000-0005-0000-0000-00005D3B0000}"/>
    <cellStyle name="Normal 11 20 3" xfId="457" xr:uid="{00000000-0005-0000-0000-00005E3B0000}"/>
    <cellStyle name="Normal 11 20 4" xfId="458" xr:uid="{00000000-0005-0000-0000-00005F3B0000}"/>
    <cellStyle name="Normal 11 20 5" xfId="459" xr:uid="{00000000-0005-0000-0000-0000603B0000}"/>
    <cellStyle name="Normal 11 20 6" xfId="460" xr:uid="{00000000-0005-0000-0000-0000613B0000}"/>
    <cellStyle name="Normal 11 20 7" xfId="461" xr:uid="{00000000-0005-0000-0000-0000623B0000}"/>
    <cellStyle name="Normal 11 20 8" xfId="462" xr:uid="{00000000-0005-0000-0000-0000633B0000}"/>
    <cellStyle name="Normal 11 20 9" xfId="463" xr:uid="{00000000-0005-0000-0000-0000643B0000}"/>
    <cellStyle name="Normal 11 21" xfId="464" xr:uid="{00000000-0005-0000-0000-0000653B0000}"/>
    <cellStyle name="Normal 11 21 10" xfId="465" xr:uid="{00000000-0005-0000-0000-0000663B0000}"/>
    <cellStyle name="Normal 11 21 11" xfId="466" xr:uid="{00000000-0005-0000-0000-0000673B0000}"/>
    <cellStyle name="Normal 11 21 12" xfId="467" xr:uid="{00000000-0005-0000-0000-0000683B0000}"/>
    <cellStyle name="Normal 11 21 13" xfId="468" xr:uid="{00000000-0005-0000-0000-0000693B0000}"/>
    <cellStyle name="Normal 11 21 14" xfId="469" xr:uid="{00000000-0005-0000-0000-00006A3B0000}"/>
    <cellStyle name="Normal 11 21 15" xfId="470" xr:uid="{00000000-0005-0000-0000-00006B3B0000}"/>
    <cellStyle name="Normal 11 21 16" xfId="471" xr:uid="{00000000-0005-0000-0000-00006C3B0000}"/>
    <cellStyle name="Normal 11 21 2" xfId="472" xr:uid="{00000000-0005-0000-0000-00006D3B0000}"/>
    <cellStyle name="Normal 11 21 3" xfId="473" xr:uid="{00000000-0005-0000-0000-00006E3B0000}"/>
    <cellStyle name="Normal 11 21 4" xfId="474" xr:uid="{00000000-0005-0000-0000-00006F3B0000}"/>
    <cellStyle name="Normal 11 21 5" xfId="475" xr:uid="{00000000-0005-0000-0000-0000703B0000}"/>
    <cellStyle name="Normal 11 21 6" xfId="476" xr:uid="{00000000-0005-0000-0000-0000713B0000}"/>
    <cellStyle name="Normal 11 21 7" xfId="477" xr:uid="{00000000-0005-0000-0000-0000723B0000}"/>
    <cellStyle name="Normal 11 21 8" xfId="478" xr:uid="{00000000-0005-0000-0000-0000733B0000}"/>
    <cellStyle name="Normal 11 21 9" xfId="479" xr:uid="{00000000-0005-0000-0000-0000743B0000}"/>
    <cellStyle name="Normal 11 22" xfId="480" xr:uid="{00000000-0005-0000-0000-0000753B0000}"/>
    <cellStyle name="Normal 11 23" xfId="481" xr:uid="{00000000-0005-0000-0000-0000763B0000}"/>
    <cellStyle name="Normal 11 24" xfId="482" xr:uid="{00000000-0005-0000-0000-0000773B0000}"/>
    <cellStyle name="Normal 11 25" xfId="483" xr:uid="{00000000-0005-0000-0000-0000783B0000}"/>
    <cellStyle name="Normal 11 26" xfId="484" xr:uid="{00000000-0005-0000-0000-0000793B0000}"/>
    <cellStyle name="Normal 11 27" xfId="485" xr:uid="{00000000-0005-0000-0000-00007A3B0000}"/>
    <cellStyle name="Normal 11 28" xfId="486" xr:uid="{00000000-0005-0000-0000-00007B3B0000}"/>
    <cellStyle name="Normal 11 29" xfId="487" xr:uid="{00000000-0005-0000-0000-00007C3B0000}"/>
    <cellStyle name="Normal 11 3" xfId="488" xr:uid="{00000000-0005-0000-0000-00007D3B0000}"/>
    <cellStyle name="Normal 11 3 10" xfId="489" xr:uid="{00000000-0005-0000-0000-00007E3B0000}"/>
    <cellStyle name="Normal 11 3 11" xfId="490" xr:uid="{00000000-0005-0000-0000-00007F3B0000}"/>
    <cellStyle name="Normal 11 3 12" xfId="491" xr:uid="{00000000-0005-0000-0000-0000803B0000}"/>
    <cellStyle name="Normal 11 3 13" xfId="492" xr:uid="{00000000-0005-0000-0000-0000813B0000}"/>
    <cellStyle name="Normal 11 3 14" xfId="493" xr:uid="{00000000-0005-0000-0000-0000823B0000}"/>
    <cellStyle name="Normal 11 3 15" xfId="494" xr:uid="{00000000-0005-0000-0000-0000833B0000}"/>
    <cellStyle name="Normal 11 3 16" xfId="495" xr:uid="{00000000-0005-0000-0000-0000843B0000}"/>
    <cellStyle name="Normal 11 3 2" xfId="496" xr:uid="{00000000-0005-0000-0000-0000853B0000}"/>
    <cellStyle name="Normal 11 3 3" xfId="497" xr:uid="{00000000-0005-0000-0000-0000863B0000}"/>
    <cellStyle name="Normal 11 3 4" xfId="498" xr:uid="{00000000-0005-0000-0000-0000873B0000}"/>
    <cellStyle name="Normal 11 3 5" xfId="499" xr:uid="{00000000-0005-0000-0000-0000883B0000}"/>
    <cellStyle name="Normal 11 3 6" xfId="500" xr:uid="{00000000-0005-0000-0000-0000893B0000}"/>
    <cellStyle name="Normal 11 3 7" xfId="501" xr:uid="{00000000-0005-0000-0000-00008A3B0000}"/>
    <cellStyle name="Normal 11 3 8" xfId="502" xr:uid="{00000000-0005-0000-0000-00008B3B0000}"/>
    <cellStyle name="Normal 11 3 9" xfId="503" xr:uid="{00000000-0005-0000-0000-00008C3B0000}"/>
    <cellStyle name="Normal 11 30" xfId="504" xr:uid="{00000000-0005-0000-0000-00008D3B0000}"/>
    <cellStyle name="Normal 11 31" xfId="505" xr:uid="{00000000-0005-0000-0000-00008E3B0000}"/>
    <cellStyle name="Normal 11 32" xfId="506" xr:uid="{00000000-0005-0000-0000-00008F3B0000}"/>
    <cellStyle name="Normal 11 33" xfId="507" xr:uid="{00000000-0005-0000-0000-0000903B0000}"/>
    <cellStyle name="Normal 11 34" xfId="508" xr:uid="{00000000-0005-0000-0000-0000913B0000}"/>
    <cellStyle name="Normal 11 35" xfId="509" xr:uid="{00000000-0005-0000-0000-0000923B0000}"/>
    <cellStyle name="Normal 11 36" xfId="510" xr:uid="{00000000-0005-0000-0000-0000933B0000}"/>
    <cellStyle name="Normal 11 4" xfId="511" xr:uid="{00000000-0005-0000-0000-0000943B0000}"/>
    <cellStyle name="Normal 11 4 10" xfId="512" xr:uid="{00000000-0005-0000-0000-0000953B0000}"/>
    <cellStyle name="Normal 11 4 11" xfId="513" xr:uid="{00000000-0005-0000-0000-0000963B0000}"/>
    <cellStyle name="Normal 11 4 12" xfId="514" xr:uid="{00000000-0005-0000-0000-0000973B0000}"/>
    <cellStyle name="Normal 11 4 13" xfId="515" xr:uid="{00000000-0005-0000-0000-0000983B0000}"/>
    <cellStyle name="Normal 11 4 14" xfId="516" xr:uid="{00000000-0005-0000-0000-0000993B0000}"/>
    <cellStyle name="Normal 11 4 15" xfId="517" xr:uid="{00000000-0005-0000-0000-00009A3B0000}"/>
    <cellStyle name="Normal 11 4 16" xfId="518" xr:uid="{00000000-0005-0000-0000-00009B3B0000}"/>
    <cellStyle name="Normal 11 4 2" xfId="519" xr:uid="{00000000-0005-0000-0000-00009C3B0000}"/>
    <cellStyle name="Normal 11 4 3" xfId="520" xr:uid="{00000000-0005-0000-0000-00009D3B0000}"/>
    <cellStyle name="Normal 11 4 4" xfId="521" xr:uid="{00000000-0005-0000-0000-00009E3B0000}"/>
    <cellStyle name="Normal 11 4 5" xfId="522" xr:uid="{00000000-0005-0000-0000-00009F3B0000}"/>
    <cellStyle name="Normal 11 4 6" xfId="523" xr:uid="{00000000-0005-0000-0000-0000A03B0000}"/>
    <cellStyle name="Normal 11 4 7" xfId="524" xr:uid="{00000000-0005-0000-0000-0000A13B0000}"/>
    <cellStyle name="Normal 11 4 8" xfId="525" xr:uid="{00000000-0005-0000-0000-0000A23B0000}"/>
    <cellStyle name="Normal 11 4 9" xfId="526" xr:uid="{00000000-0005-0000-0000-0000A33B0000}"/>
    <cellStyle name="Normal 11 5" xfId="527" xr:uid="{00000000-0005-0000-0000-0000A43B0000}"/>
    <cellStyle name="Normal 11 5 10" xfId="528" xr:uid="{00000000-0005-0000-0000-0000A53B0000}"/>
    <cellStyle name="Normal 11 5 11" xfId="529" xr:uid="{00000000-0005-0000-0000-0000A63B0000}"/>
    <cellStyle name="Normal 11 5 12" xfId="530" xr:uid="{00000000-0005-0000-0000-0000A73B0000}"/>
    <cellStyle name="Normal 11 5 13" xfId="531" xr:uid="{00000000-0005-0000-0000-0000A83B0000}"/>
    <cellStyle name="Normal 11 5 14" xfId="532" xr:uid="{00000000-0005-0000-0000-0000A93B0000}"/>
    <cellStyle name="Normal 11 5 15" xfId="533" xr:uid="{00000000-0005-0000-0000-0000AA3B0000}"/>
    <cellStyle name="Normal 11 5 16" xfId="534" xr:uid="{00000000-0005-0000-0000-0000AB3B0000}"/>
    <cellStyle name="Normal 11 5 2" xfId="535" xr:uid="{00000000-0005-0000-0000-0000AC3B0000}"/>
    <cellStyle name="Normal 11 5 3" xfId="536" xr:uid="{00000000-0005-0000-0000-0000AD3B0000}"/>
    <cellStyle name="Normal 11 5 4" xfId="537" xr:uid="{00000000-0005-0000-0000-0000AE3B0000}"/>
    <cellStyle name="Normal 11 5 5" xfId="538" xr:uid="{00000000-0005-0000-0000-0000AF3B0000}"/>
    <cellStyle name="Normal 11 5 6" xfId="539" xr:uid="{00000000-0005-0000-0000-0000B03B0000}"/>
    <cellStyle name="Normal 11 5 7" xfId="540" xr:uid="{00000000-0005-0000-0000-0000B13B0000}"/>
    <cellStyle name="Normal 11 5 8" xfId="541" xr:uid="{00000000-0005-0000-0000-0000B23B0000}"/>
    <cellStyle name="Normal 11 5 9" xfId="542" xr:uid="{00000000-0005-0000-0000-0000B33B0000}"/>
    <cellStyle name="Normal 11 6" xfId="543" xr:uid="{00000000-0005-0000-0000-0000B43B0000}"/>
    <cellStyle name="Normal 11 6 10" xfId="544" xr:uid="{00000000-0005-0000-0000-0000B53B0000}"/>
    <cellStyle name="Normal 11 6 11" xfId="545" xr:uid="{00000000-0005-0000-0000-0000B63B0000}"/>
    <cellStyle name="Normal 11 6 12" xfId="546" xr:uid="{00000000-0005-0000-0000-0000B73B0000}"/>
    <cellStyle name="Normal 11 6 13" xfId="547" xr:uid="{00000000-0005-0000-0000-0000B83B0000}"/>
    <cellStyle name="Normal 11 6 14" xfId="548" xr:uid="{00000000-0005-0000-0000-0000B93B0000}"/>
    <cellStyle name="Normal 11 6 15" xfId="549" xr:uid="{00000000-0005-0000-0000-0000BA3B0000}"/>
    <cellStyle name="Normal 11 6 16" xfId="550" xr:uid="{00000000-0005-0000-0000-0000BB3B0000}"/>
    <cellStyle name="Normal 11 6 2" xfId="551" xr:uid="{00000000-0005-0000-0000-0000BC3B0000}"/>
    <cellStyle name="Normal 11 6 3" xfId="552" xr:uid="{00000000-0005-0000-0000-0000BD3B0000}"/>
    <cellStyle name="Normal 11 6 4" xfId="553" xr:uid="{00000000-0005-0000-0000-0000BE3B0000}"/>
    <cellStyle name="Normal 11 6 5" xfId="554" xr:uid="{00000000-0005-0000-0000-0000BF3B0000}"/>
    <cellStyle name="Normal 11 6 6" xfId="555" xr:uid="{00000000-0005-0000-0000-0000C03B0000}"/>
    <cellStyle name="Normal 11 6 7" xfId="556" xr:uid="{00000000-0005-0000-0000-0000C13B0000}"/>
    <cellStyle name="Normal 11 6 8" xfId="557" xr:uid="{00000000-0005-0000-0000-0000C23B0000}"/>
    <cellStyle name="Normal 11 6 9" xfId="558" xr:uid="{00000000-0005-0000-0000-0000C33B0000}"/>
    <cellStyle name="Normal 11 7" xfId="559" xr:uid="{00000000-0005-0000-0000-0000C43B0000}"/>
    <cellStyle name="Normal 11 7 10" xfId="560" xr:uid="{00000000-0005-0000-0000-0000C53B0000}"/>
    <cellStyle name="Normal 11 7 11" xfId="561" xr:uid="{00000000-0005-0000-0000-0000C63B0000}"/>
    <cellStyle name="Normal 11 7 12" xfId="562" xr:uid="{00000000-0005-0000-0000-0000C73B0000}"/>
    <cellStyle name="Normal 11 7 13" xfId="563" xr:uid="{00000000-0005-0000-0000-0000C83B0000}"/>
    <cellStyle name="Normal 11 7 14" xfId="564" xr:uid="{00000000-0005-0000-0000-0000C93B0000}"/>
    <cellStyle name="Normal 11 7 15" xfId="565" xr:uid="{00000000-0005-0000-0000-0000CA3B0000}"/>
    <cellStyle name="Normal 11 7 16" xfId="566" xr:uid="{00000000-0005-0000-0000-0000CB3B0000}"/>
    <cellStyle name="Normal 11 7 2" xfId="567" xr:uid="{00000000-0005-0000-0000-0000CC3B0000}"/>
    <cellStyle name="Normal 11 7 3" xfId="568" xr:uid="{00000000-0005-0000-0000-0000CD3B0000}"/>
    <cellStyle name="Normal 11 7 4" xfId="569" xr:uid="{00000000-0005-0000-0000-0000CE3B0000}"/>
    <cellStyle name="Normal 11 7 5" xfId="570" xr:uid="{00000000-0005-0000-0000-0000CF3B0000}"/>
    <cellStyle name="Normal 11 7 6" xfId="571" xr:uid="{00000000-0005-0000-0000-0000D03B0000}"/>
    <cellStyle name="Normal 11 7 7" xfId="572" xr:uid="{00000000-0005-0000-0000-0000D13B0000}"/>
    <cellStyle name="Normal 11 7 8" xfId="573" xr:uid="{00000000-0005-0000-0000-0000D23B0000}"/>
    <cellStyle name="Normal 11 7 9" xfId="574" xr:uid="{00000000-0005-0000-0000-0000D33B0000}"/>
    <cellStyle name="Normal 11 8" xfId="575" xr:uid="{00000000-0005-0000-0000-0000D43B0000}"/>
    <cellStyle name="Normal 11 8 10" xfId="576" xr:uid="{00000000-0005-0000-0000-0000D53B0000}"/>
    <cellStyle name="Normal 11 8 11" xfId="577" xr:uid="{00000000-0005-0000-0000-0000D63B0000}"/>
    <cellStyle name="Normal 11 8 12" xfId="578" xr:uid="{00000000-0005-0000-0000-0000D73B0000}"/>
    <cellStyle name="Normal 11 8 13" xfId="579" xr:uid="{00000000-0005-0000-0000-0000D83B0000}"/>
    <cellStyle name="Normal 11 8 14" xfId="580" xr:uid="{00000000-0005-0000-0000-0000D93B0000}"/>
    <cellStyle name="Normal 11 8 15" xfId="581" xr:uid="{00000000-0005-0000-0000-0000DA3B0000}"/>
    <cellStyle name="Normal 11 8 16" xfId="582" xr:uid="{00000000-0005-0000-0000-0000DB3B0000}"/>
    <cellStyle name="Normal 11 8 2" xfId="583" xr:uid="{00000000-0005-0000-0000-0000DC3B0000}"/>
    <cellStyle name="Normal 11 8 3" xfId="584" xr:uid="{00000000-0005-0000-0000-0000DD3B0000}"/>
    <cellStyle name="Normal 11 8 4" xfId="585" xr:uid="{00000000-0005-0000-0000-0000DE3B0000}"/>
    <cellStyle name="Normal 11 8 5" xfId="586" xr:uid="{00000000-0005-0000-0000-0000DF3B0000}"/>
    <cellStyle name="Normal 11 8 6" xfId="587" xr:uid="{00000000-0005-0000-0000-0000E03B0000}"/>
    <cellStyle name="Normal 11 8 7" xfId="588" xr:uid="{00000000-0005-0000-0000-0000E13B0000}"/>
    <cellStyle name="Normal 11 8 8" xfId="589" xr:uid="{00000000-0005-0000-0000-0000E23B0000}"/>
    <cellStyle name="Normal 11 8 9" xfId="590" xr:uid="{00000000-0005-0000-0000-0000E33B0000}"/>
    <cellStyle name="Normal 11 9" xfId="591" xr:uid="{00000000-0005-0000-0000-0000E43B0000}"/>
    <cellStyle name="Normal 11 9 10" xfId="592" xr:uid="{00000000-0005-0000-0000-0000E53B0000}"/>
    <cellStyle name="Normal 11 9 11" xfId="593" xr:uid="{00000000-0005-0000-0000-0000E63B0000}"/>
    <cellStyle name="Normal 11 9 12" xfId="594" xr:uid="{00000000-0005-0000-0000-0000E73B0000}"/>
    <cellStyle name="Normal 11 9 13" xfId="595" xr:uid="{00000000-0005-0000-0000-0000E83B0000}"/>
    <cellStyle name="Normal 11 9 14" xfId="596" xr:uid="{00000000-0005-0000-0000-0000E93B0000}"/>
    <cellStyle name="Normal 11 9 15" xfId="597" xr:uid="{00000000-0005-0000-0000-0000EA3B0000}"/>
    <cellStyle name="Normal 11 9 16" xfId="598" xr:uid="{00000000-0005-0000-0000-0000EB3B0000}"/>
    <cellStyle name="Normal 11 9 2" xfId="599" xr:uid="{00000000-0005-0000-0000-0000EC3B0000}"/>
    <cellStyle name="Normal 11 9 3" xfId="600" xr:uid="{00000000-0005-0000-0000-0000ED3B0000}"/>
    <cellStyle name="Normal 11 9 4" xfId="601" xr:uid="{00000000-0005-0000-0000-0000EE3B0000}"/>
    <cellStyle name="Normal 11 9 5" xfId="602" xr:uid="{00000000-0005-0000-0000-0000EF3B0000}"/>
    <cellStyle name="Normal 11 9 6" xfId="603" xr:uid="{00000000-0005-0000-0000-0000F03B0000}"/>
    <cellStyle name="Normal 11 9 7" xfId="604" xr:uid="{00000000-0005-0000-0000-0000F13B0000}"/>
    <cellStyle name="Normal 11 9 8" xfId="605" xr:uid="{00000000-0005-0000-0000-0000F23B0000}"/>
    <cellStyle name="Normal 11 9 9" xfId="606" xr:uid="{00000000-0005-0000-0000-0000F33B0000}"/>
    <cellStyle name="Normal 110" xfId="607" xr:uid="{00000000-0005-0000-0000-0000F43B0000}"/>
    <cellStyle name="Normal 110 2" xfId="608" xr:uid="{00000000-0005-0000-0000-0000F53B0000}"/>
    <cellStyle name="Normal 111" xfId="609" xr:uid="{00000000-0005-0000-0000-0000F63B0000}"/>
    <cellStyle name="Normal 112" xfId="213" xr:uid="{00000000-0005-0000-0000-0000F73B0000}"/>
    <cellStyle name="Normal 112 10" xfId="9288" xr:uid="{00000000-0005-0000-0000-0000F83B0000}"/>
    <cellStyle name="Normal 112 10 2" xfId="31829" xr:uid="{00000000-0005-0000-0000-0000F93B0000}"/>
    <cellStyle name="Normal 112 11" xfId="14908" xr:uid="{00000000-0005-0000-0000-0000FA3B0000}"/>
    <cellStyle name="Normal 112 11 2" xfId="37448" xr:uid="{00000000-0005-0000-0000-0000FB3B0000}"/>
    <cellStyle name="Normal 112 12" xfId="20547" xr:uid="{00000000-0005-0000-0000-0000FC3B0000}"/>
    <cellStyle name="Normal 112 12 2" xfId="43073" xr:uid="{00000000-0005-0000-0000-0000FD3B0000}"/>
    <cellStyle name="Normal 112 13" xfId="26213" xr:uid="{00000000-0005-0000-0000-0000FE3B0000}"/>
    <cellStyle name="Normal 112 14" xfId="48704" xr:uid="{00000000-0005-0000-0000-0000FF3B0000}"/>
    <cellStyle name="Normal 112 15" xfId="49641" xr:uid="{00000000-0005-0000-0000-0000003C0000}"/>
    <cellStyle name="Normal 112 2" xfId="3709" xr:uid="{00000000-0005-0000-0000-0000013C0000}"/>
    <cellStyle name="Normal 112 2 10" xfId="14957" xr:uid="{00000000-0005-0000-0000-0000023C0000}"/>
    <cellStyle name="Normal 112 2 10 2" xfId="37492" xr:uid="{00000000-0005-0000-0000-0000033C0000}"/>
    <cellStyle name="Normal 112 2 11" xfId="20586" xr:uid="{00000000-0005-0000-0000-0000043C0000}"/>
    <cellStyle name="Normal 112 2 11 2" xfId="43112" xr:uid="{00000000-0005-0000-0000-0000053C0000}"/>
    <cellStyle name="Normal 112 2 12" xfId="26252" xr:uid="{00000000-0005-0000-0000-0000063C0000}"/>
    <cellStyle name="Normal 112 2 13" xfId="48743" xr:uid="{00000000-0005-0000-0000-0000073C0000}"/>
    <cellStyle name="Normal 112 2 14" xfId="49680" xr:uid="{00000000-0005-0000-0000-0000083C0000}"/>
    <cellStyle name="Normal 112 2 2" xfId="3867" xr:uid="{00000000-0005-0000-0000-0000093C0000}"/>
    <cellStyle name="Normal 112 2 2 10" xfId="26408" xr:uid="{00000000-0005-0000-0000-00000A3C0000}"/>
    <cellStyle name="Normal 112 2 2 11" xfId="48899" xr:uid="{00000000-0005-0000-0000-00000B3C0000}"/>
    <cellStyle name="Normal 112 2 2 12" xfId="49836" xr:uid="{00000000-0005-0000-0000-00000C3C0000}"/>
    <cellStyle name="Normal 112 2 2 2" xfId="4101" xr:uid="{00000000-0005-0000-0000-00000D3C0000}"/>
    <cellStyle name="Normal 112 2 2 2 10" xfId="49133" xr:uid="{00000000-0005-0000-0000-00000E3C0000}"/>
    <cellStyle name="Normal 112 2 2 2 11" xfId="50070" xr:uid="{00000000-0005-0000-0000-00000F3C0000}"/>
    <cellStyle name="Normal 112 2 2 2 2" xfId="4569" xr:uid="{00000000-0005-0000-0000-0000103C0000}"/>
    <cellStyle name="Normal 112 2 2 2 2 10" xfId="50538" xr:uid="{00000000-0005-0000-0000-0000113C0000}"/>
    <cellStyle name="Normal 112 2 2 2 2 2" xfId="5505" xr:uid="{00000000-0005-0000-0000-0000123C0000}"/>
    <cellStyle name="Normal 112 2 2 2 2 2 2" xfId="7377" xr:uid="{00000000-0005-0000-0000-0000133C0000}"/>
    <cellStyle name="Normal 112 2 2 2 2 2 2 2" xfId="12993" xr:uid="{00000000-0005-0000-0000-0000143C0000}"/>
    <cellStyle name="Normal 112 2 2 2 2 2 2 2 2" xfId="35534" xr:uid="{00000000-0005-0000-0000-0000153C0000}"/>
    <cellStyle name="Normal 112 2 2 2 2 2 2 3" xfId="18623" xr:uid="{00000000-0005-0000-0000-0000163C0000}"/>
    <cellStyle name="Normal 112 2 2 2 2 2 2 3 2" xfId="41158" xr:uid="{00000000-0005-0000-0000-0000173C0000}"/>
    <cellStyle name="Normal 112 2 2 2 2 2 2 4" xfId="24252" xr:uid="{00000000-0005-0000-0000-0000183C0000}"/>
    <cellStyle name="Normal 112 2 2 2 2 2 2 4 2" xfId="46778" xr:uid="{00000000-0005-0000-0000-0000193C0000}"/>
    <cellStyle name="Normal 112 2 2 2 2 2 2 5" xfId="29918" xr:uid="{00000000-0005-0000-0000-00001A3C0000}"/>
    <cellStyle name="Normal 112 2 2 2 2 2 3" xfId="9249" xr:uid="{00000000-0005-0000-0000-00001B3C0000}"/>
    <cellStyle name="Normal 112 2 2 2 2 2 3 2" xfId="14865" xr:uid="{00000000-0005-0000-0000-00001C3C0000}"/>
    <cellStyle name="Normal 112 2 2 2 2 2 3 2 2" xfId="37406" xr:uid="{00000000-0005-0000-0000-00001D3C0000}"/>
    <cellStyle name="Normal 112 2 2 2 2 2 3 3" xfId="20495" xr:uid="{00000000-0005-0000-0000-00001E3C0000}"/>
    <cellStyle name="Normal 112 2 2 2 2 2 3 3 2" xfId="43030" xr:uid="{00000000-0005-0000-0000-00001F3C0000}"/>
    <cellStyle name="Normal 112 2 2 2 2 2 3 4" xfId="26124" xr:uid="{00000000-0005-0000-0000-0000203C0000}"/>
    <cellStyle name="Normal 112 2 2 2 2 2 3 4 2" xfId="48650" xr:uid="{00000000-0005-0000-0000-0000213C0000}"/>
    <cellStyle name="Normal 112 2 2 2 2 2 3 5" xfId="31790" xr:uid="{00000000-0005-0000-0000-0000223C0000}"/>
    <cellStyle name="Normal 112 2 2 2 2 2 4" xfId="11121" xr:uid="{00000000-0005-0000-0000-0000233C0000}"/>
    <cellStyle name="Normal 112 2 2 2 2 2 4 2" xfId="33662" xr:uid="{00000000-0005-0000-0000-0000243C0000}"/>
    <cellStyle name="Normal 112 2 2 2 2 2 5" xfId="16751" xr:uid="{00000000-0005-0000-0000-0000253C0000}"/>
    <cellStyle name="Normal 112 2 2 2 2 2 5 2" xfId="39286" xr:uid="{00000000-0005-0000-0000-0000263C0000}"/>
    <cellStyle name="Normal 112 2 2 2 2 2 6" xfId="22380" xr:uid="{00000000-0005-0000-0000-0000273C0000}"/>
    <cellStyle name="Normal 112 2 2 2 2 2 6 2" xfId="44906" xr:uid="{00000000-0005-0000-0000-0000283C0000}"/>
    <cellStyle name="Normal 112 2 2 2 2 2 7" xfId="28046" xr:uid="{00000000-0005-0000-0000-0000293C0000}"/>
    <cellStyle name="Normal 112 2 2 2 2 2 8" xfId="51474" xr:uid="{00000000-0005-0000-0000-00002A3C0000}"/>
    <cellStyle name="Normal 112 2 2 2 2 3" xfId="6441" xr:uid="{00000000-0005-0000-0000-00002B3C0000}"/>
    <cellStyle name="Normal 112 2 2 2 2 3 2" xfId="12057" xr:uid="{00000000-0005-0000-0000-00002C3C0000}"/>
    <cellStyle name="Normal 112 2 2 2 2 3 2 2" xfId="34598" xr:uid="{00000000-0005-0000-0000-00002D3C0000}"/>
    <cellStyle name="Normal 112 2 2 2 2 3 3" xfId="17687" xr:uid="{00000000-0005-0000-0000-00002E3C0000}"/>
    <cellStyle name="Normal 112 2 2 2 2 3 3 2" xfId="40222" xr:uid="{00000000-0005-0000-0000-00002F3C0000}"/>
    <cellStyle name="Normal 112 2 2 2 2 3 4" xfId="23316" xr:uid="{00000000-0005-0000-0000-0000303C0000}"/>
    <cellStyle name="Normal 112 2 2 2 2 3 4 2" xfId="45842" xr:uid="{00000000-0005-0000-0000-0000313C0000}"/>
    <cellStyle name="Normal 112 2 2 2 2 3 5" xfId="28982" xr:uid="{00000000-0005-0000-0000-0000323C0000}"/>
    <cellStyle name="Normal 112 2 2 2 2 4" xfId="8313" xr:uid="{00000000-0005-0000-0000-0000333C0000}"/>
    <cellStyle name="Normal 112 2 2 2 2 4 2" xfId="13929" xr:uid="{00000000-0005-0000-0000-0000343C0000}"/>
    <cellStyle name="Normal 112 2 2 2 2 4 2 2" xfId="36470" xr:uid="{00000000-0005-0000-0000-0000353C0000}"/>
    <cellStyle name="Normal 112 2 2 2 2 4 3" xfId="19559" xr:uid="{00000000-0005-0000-0000-0000363C0000}"/>
    <cellStyle name="Normal 112 2 2 2 2 4 3 2" xfId="42094" xr:uid="{00000000-0005-0000-0000-0000373C0000}"/>
    <cellStyle name="Normal 112 2 2 2 2 4 4" xfId="25188" xr:uid="{00000000-0005-0000-0000-0000383C0000}"/>
    <cellStyle name="Normal 112 2 2 2 2 4 4 2" xfId="47714" xr:uid="{00000000-0005-0000-0000-0000393C0000}"/>
    <cellStyle name="Normal 112 2 2 2 2 4 5" xfId="30854" xr:uid="{00000000-0005-0000-0000-00003A3C0000}"/>
    <cellStyle name="Normal 112 2 2 2 2 5" xfId="10185" xr:uid="{00000000-0005-0000-0000-00003B3C0000}"/>
    <cellStyle name="Normal 112 2 2 2 2 5 2" xfId="32726" xr:uid="{00000000-0005-0000-0000-00003C3C0000}"/>
    <cellStyle name="Normal 112 2 2 2 2 6" xfId="15815" xr:uid="{00000000-0005-0000-0000-00003D3C0000}"/>
    <cellStyle name="Normal 112 2 2 2 2 6 2" xfId="38350" xr:uid="{00000000-0005-0000-0000-00003E3C0000}"/>
    <cellStyle name="Normal 112 2 2 2 2 7" xfId="21444" xr:uid="{00000000-0005-0000-0000-00003F3C0000}"/>
    <cellStyle name="Normal 112 2 2 2 2 7 2" xfId="43970" xr:uid="{00000000-0005-0000-0000-0000403C0000}"/>
    <cellStyle name="Normal 112 2 2 2 2 8" xfId="27110" xr:uid="{00000000-0005-0000-0000-0000413C0000}"/>
    <cellStyle name="Normal 112 2 2 2 2 9" xfId="49601" xr:uid="{00000000-0005-0000-0000-0000423C0000}"/>
    <cellStyle name="Normal 112 2 2 2 3" xfId="5037" xr:uid="{00000000-0005-0000-0000-0000433C0000}"/>
    <cellStyle name="Normal 112 2 2 2 3 2" xfId="6909" xr:uid="{00000000-0005-0000-0000-0000443C0000}"/>
    <cellStyle name="Normal 112 2 2 2 3 2 2" xfId="12525" xr:uid="{00000000-0005-0000-0000-0000453C0000}"/>
    <cellStyle name="Normal 112 2 2 2 3 2 2 2" xfId="35066" xr:uid="{00000000-0005-0000-0000-0000463C0000}"/>
    <cellStyle name="Normal 112 2 2 2 3 2 3" xfId="18155" xr:uid="{00000000-0005-0000-0000-0000473C0000}"/>
    <cellStyle name="Normal 112 2 2 2 3 2 3 2" xfId="40690" xr:uid="{00000000-0005-0000-0000-0000483C0000}"/>
    <cellStyle name="Normal 112 2 2 2 3 2 4" xfId="23784" xr:uid="{00000000-0005-0000-0000-0000493C0000}"/>
    <cellStyle name="Normal 112 2 2 2 3 2 4 2" xfId="46310" xr:uid="{00000000-0005-0000-0000-00004A3C0000}"/>
    <cellStyle name="Normal 112 2 2 2 3 2 5" xfId="29450" xr:uid="{00000000-0005-0000-0000-00004B3C0000}"/>
    <cellStyle name="Normal 112 2 2 2 3 3" xfId="8781" xr:uid="{00000000-0005-0000-0000-00004C3C0000}"/>
    <cellStyle name="Normal 112 2 2 2 3 3 2" xfId="14397" xr:uid="{00000000-0005-0000-0000-00004D3C0000}"/>
    <cellStyle name="Normal 112 2 2 2 3 3 2 2" xfId="36938" xr:uid="{00000000-0005-0000-0000-00004E3C0000}"/>
    <cellStyle name="Normal 112 2 2 2 3 3 3" xfId="20027" xr:uid="{00000000-0005-0000-0000-00004F3C0000}"/>
    <cellStyle name="Normal 112 2 2 2 3 3 3 2" xfId="42562" xr:uid="{00000000-0005-0000-0000-0000503C0000}"/>
    <cellStyle name="Normal 112 2 2 2 3 3 4" xfId="25656" xr:uid="{00000000-0005-0000-0000-0000513C0000}"/>
    <cellStyle name="Normal 112 2 2 2 3 3 4 2" xfId="48182" xr:uid="{00000000-0005-0000-0000-0000523C0000}"/>
    <cellStyle name="Normal 112 2 2 2 3 3 5" xfId="31322" xr:uid="{00000000-0005-0000-0000-0000533C0000}"/>
    <cellStyle name="Normal 112 2 2 2 3 4" xfId="10653" xr:uid="{00000000-0005-0000-0000-0000543C0000}"/>
    <cellStyle name="Normal 112 2 2 2 3 4 2" xfId="33194" xr:uid="{00000000-0005-0000-0000-0000553C0000}"/>
    <cellStyle name="Normal 112 2 2 2 3 5" xfId="16283" xr:uid="{00000000-0005-0000-0000-0000563C0000}"/>
    <cellStyle name="Normal 112 2 2 2 3 5 2" xfId="38818" xr:uid="{00000000-0005-0000-0000-0000573C0000}"/>
    <cellStyle name="Normal 112 2 2 2 3 6" xfId="21912" xr:uid="{00000000-0005-0000-0000-0000583C0000}"/>
    <cellStyle name="Normal 112 2 2 2 3 6 2" xfId="44438" xr:uid="{00000000-0005-0000-0000-0000593C0000}"/>
    <cellStyle name="Normal 112 2 2 2 3 7" xfId="27578" xr:uid="{00000000-0005-0000-0000-00005A3C0000}"/>
    <cellStyle name="Normal 112 2 2 2 3 8" xfId="51006" xr:uid="{00000000-0005-0000-0000-00005B3C0000}"/>
    <cellStyle name="Normal 112 2 2 2 4" xfId="5973" xr:uid="{00000000-0005-0000-0000-00005C3C0000}"/>
    <cellStyle name="Normal 112 2 2 2 4 2" xfId="11589" xr:uid="{00000000-0005-0000-0000-00005D3C0000}"/>
    <cellStyle name="Normal 112 2 2 2 4 2 2" xfId="34130" xr:uid="{00000000-0005-0000-0000-00005E3C0000}"/>
    <cellStyle name="Normal 112 2 2 2 4 3" xfId="17219" xr:uid="{00000000-0005-0000-0000-00005F3C0000}"/>
    <cellStyle name="Normal 112 2 2 2 4 3 2" xfId="39754" xr:uid="{00000000-0005-0000-0000-0000603C0000}"/>
    <cellStyle name="Normal 112 2 2 2 4 4" xfId="22848" xr:uid="{00000000-0005-0000-0000-0000613C0000}"/>
    <cellStyle name="Normal 112 2 2 2 4 4 2" xfId="45374" xr:uid="{00000000-0005-0000-0000-0000623C0000}"/>
    <cellStyle name="Normal 112 2 2 2 4 5" xfId="28514" xr:uid="{00000000-0005-0000-0000-0000633C0000}"/>
    <cellStyle name="Normal 112 2 2 2 5" xfId="7845" xr:uid="{00000000-0005-0000-0000-0000643C0000}"/>
    <cellStyle name="Normal 112 2 2 2 5 2" xfId="13461" xr:uid="{00000000-0005-0000-0000-0000653C0000}"/>
    <cellStyle name="Normal 112 2 2 2 5 2 2" xfId="36002" xr:uid="{00000000-0005-0000-0000-0000663C0000}"/>
    <cellStyle name="Normal 112 2 2 2 5 3" xfId="19091" xr:uid="{00000000-0005-0000-0000-0000673C0000}"/>
    <cellStyle name="Normal 112 2 2 2 5 3 2" xfId="41626" xr:uid="{00000000-0005-0000-0000-0000683C0000}"/>
    <cellStyle name="Normal 112 2 2 2 5 4" xfId="24720" xr:uid="{00000000-0005-0000-0000-0000693C0000}"/>
    <cellStyle name="Normal 112 2 2 2 5 4 2" xfId="47246" xr:uid="{00000000-0005-0000-0000-00006A3C0000}"/>
    <cellStyle name="Normal 112 2 2 2 5 5" xfId="30386" xr:uid="{00000000-0005-0000-0000-00006B3C0000}"/>
    <cellStyle name="Normal 112 2 2 2 6" xfId="9717" xr:uid="{00000000-0005-0000-0000-00006C3C0000}"/>
    <cellStyle name="Normal 112 2 2 2 6 2" xfId="32258" xr:uid="{00000000-0005-0000-0000-00006D3C0000}"/>
    <cellStyle name="Normal 112 2 2 2 7" xfId="15347" xr:uid="{00000000-0005-0000-0000-00006E3C0000}"/>
    <cellStyle name="Normal 112 2 2 2 7 2" xfId="37882" xr:uid="{00000000-0005-0000-0000-00006F3C0000}"/>
    <cellStyle name="Normal 112 2 2 2 8" xfId="20976" xr:uid="{00000000-0005-0000-0000-0000703C0000}"/>
    <cellStyle name="Normal 112 2 2 2 8 2" xfId="43502" xr:uid="{00000000-0005-0000-0000-0000713C0000}"/>
    <cellStyle name="Normal 112 2 2 2 9" xfId="26642" xr:uid="{00000000-0005-0000-0000-0000723C0000}"/>
    <cellStyle name="Normal 112 2 2 3" xfId="4335" xr:uid="{00000000-0005-0000-0000-0000733C0000}"/>
    <cellStyle name="Normal 112 2 2 3 10" xfId="50304" xr:uid="{00000000-0005-0000-0000-0000743C0000}"/>
    <cellStyle name="Normal 112 2 2 3 2" xfId="5271" xr:uid="{00000000-0005-0000-0000-0000753C0000}"/>
    <cellStyle name="Normal 112 2 2 3 2 2" xfId="7143" xr:uid="{00000000-0005-0000-0000-0000763C0000}"/>
    <cellStyle name="Normal 112 2 2 3 2 2 2" xfId="12759" xr:uid="{00000000-0005-0000-0000-0000773C0000}"/>
    <cellStyle name="Normal 112 2 2 3 2 2 2 2" xfId="35300" xr:uid="{00000000-0005-0000-0000-0000783C0000}"/>
    <cellStyle name="Normal 112 2 2 3 2 2 3" xfId="18389" xr:uid="{00000000-0005-0000-0000-0000793C0000}"/>
    <cellStyle name="Normal 112 2 2 3 2 2 3 2" xfId="40924" xr:uid="{00000000-0005-0000-0000-00007A3C0000}"/>
    <cellStyle name="Normal 112 2 2 3 2 2 4" xfId="24018" xr:uid="{00000000-0005-0000-0000-00007B3C0000}"/>
    <cellStyle name="Normal 112 2 2 3 2 2 4 2" xfId="46544" xr:uid="{00000000-0005-0000-0000-00007C3C0000}"/>
    <cellStyle name="Normal 112 2 2 3 2 2 5" xfId="29684" xr:uid="{00000000-0005-0000-0000-00007D3C0000}"/>
    <cellStyle name="Normal 112 2 2 3 2 3" xfId="9015" xr:uid="{00000000-0005-0000-0000-00007E3C0000}"/>
    <cellStyle name="Normal 112 2 2 3 2 3 2" xfId="14631" xr:uid="{00000000-0005-0000-0000-00007F3C0000}"/>
    <cellStyle name="Normal 112 2 2 3 2 3 2 2" xfId="37172" xr:uid="{00000000-0005-0000-0000-0000803C0000}"/>
    <cellStyle name="Normal 112 2 2 3 2 3 3" xfId="20261" xr:uid="{00000000-0005-0000-0000-0000813C0000}"/>
    <cellStyle name="Normal 112 2 2 3 2 3 3 2" xfId="42796" xr:uid="{00000000-0005-0000-0000-0000823C0000}"/>
    <cellStyle name="Normal 112 2 2 3 2 3 4" xfId="25890" xr:uid="{00000000-0005-0000-0000-0000833C0000}"/>
    <cellStyle name="Normal 112 2 2 3 2 3 4 2" xfId="48416" xr:uid="{00000000-0005-0000-0000-0000843C0000}"/>
    <cellStyle name="Normal 112 2 2 3 2 3 5" xfId="31556" xr:uid="{00000000-0005-0000-0000-0000853C0000}"/>
    <cellStyle name="Normal 112 2 2 3 2 4" xfId="10887" xr:uid="{00000000-0005-0000-0000-0000863C0000}"/>
    <cellStyle name="Normal 112 2 2 3 2 4 2" xfId="33428" xr:uid="{00000000-0005-0000-0000-0000873C0000}"/>
    <cellStyle name="Normal 112 2 2 3 2 5" xfId="16517" xr:uid="{00000000-0005-0000-0000-0000883C0000}"/>
    <cellStyle name="Normal 112 2 2 3 2 5 2" xfId="39052" xr:uid="{00000000-0005-0000-0000-0000893C0000}"/>
    <cellStyle name="Normal 112 2 2 3 2 6" xfId="22146" xr:uid="{00000000-0005-0000-0000-00008A3C0000}"/>
    <cellStyle name="Normal 112 2 2 3 2 6 2" xfId="44672" xr:uid="{00000000-0005-0000-0000-00008B3C0000}"/>
    <cellStyle name="Normal 112 2 2 3 2 7" xfId="27812" xr:uid="{00000000-0005-0000-0000-00008C3C0000}"/>
    <cellStyle name="Normal 112 2 2 3 2 8" xfId="51240" xr:uid="{00000000-0005-0000-0000-00008D3C0000}"/>
    <cellStyle name="Normal 112 2 2 3 3" xfId="6207" xr:uid="{00000000-0005-0000-0000-00008E3C0000}"/>
    <cellStyle name="Normal 112 2 2 3 3 2" xfId="11823" xr:uid="{00000000-0005-0000-0000-00008F3C0000}"/>
    <cellStyle name="Normal 112 2 2 3 3 2 2" xfId="34364" xr:uid="{00000000-0005-0000-0000-0000903C0000}"/>
    <cellStyle name="Normal 112 2 2 3 3 3" xfId="17453" xr:uid="{00000000-0005-0000-0000-0000913C0000}"/>
    <cellStyle name="Normal 112 2 2 3 3 3 2" xfId="39988" xr:uid="{00000000-0005-0000-0000-0000923C0000}"/>
    <cellStyle name="Normal 112 2 2 3 3 4" xfId="23082" xr:uid="{00000000-0005-0000-0000-0000933C0000}"/>
    <cellStyle name="Normal 112 2 2 3 3 4 2" xfId="45608" xr:uid="{00000000-0005-0000-0000-0000943C0000}"/>
    <cellStyle name="Normal 112 2 2 3 3 5" xfId="28748" xr:uid="{00000000-0005-0000-0000-0000953C0000}"/>
    <cellStyle name="Normal 112 2 2 3 4" xfId="8079" xr:uid="{00000000-0005-0000-0000-0000963C0000}"/>
    <cellStyle name="Normal 112 2 2 3 4 2" xfId="13695" xr:uid="{00000000-0005-0000-0000-0000973C0000}"/>
    <cellStyle name="Normal 112 2 2 3 4 2 2" xfId="36236" xr:uid="{00000000-0005-0000-0000-0000983C0000}"/>
    <cellStyle name="Normal 112 2 2 3 4 3" xfId="19325" xr:uid="{00000000-0005-0000-0000-0000993C0000}"/>
    <cellStyle name="Normal 112 2 2 3 4 3 2" xfId="41860" xr:uid="{00000000-0005-0000-0000-00009A3C0000}"/>
    <cellStyle name="Normal 112 2 2 3 4 4" xfId="24954" xr:uid="{00000000-0005-0000-0000-00009B3C0000}"/>
    <cellStyle name="Normal 112 2 2 3 4 4 2" xfId="47480" xr:uid="{00000000-0005-0000-0000-00009C3C0000}"/>
    <cellStyle name="Normal 112 2 2 3 4 5" xfId="30620" xr:uid="{00000000-0005-0000-0000-00009D3C0000}"/>
    <cellStyle name="Normal 112 2 2 3 5" xfId="9951" xr:uid="{00000000-0005-0000-0000-00009E3C0000}"/>
    <cellStyle name="Normal 112 2 2 3 5 2" xfId="32492" xr:uid="{00000000-0005-0000-0000-00009F3C0000}"/>
    <cellStyle name="Normal 112 2 2 3 6" xfId="15581" xr:uid="{00000000-0005-0000-0000-0000A03C0000}"/>
    <cellStyle name="Normal 112 2 2 3 6 2" xfId="38116" xr:uid="{00000000-0005-0000-0000-0000A13C0000}"/>
    <cellStyle name="Normal 112 2 2 3 7" xfId="21210" xr:uid="{00000000-0005-0000-0000-0000A23C0000}"/>
    <cellStyle name="Normal 112 2 2 3 7 2" xfId="43736" xr:uid="{00000000-0005-0000-0000-0000A33C0000}"/>
    <cellStyle name="Normal 112 2 2 3 8" xfId="26876" xr:uid="{00000000-0005-0000-0000-0000A43C0000}"/>
    <cellStyle name="Normal 112 2 2 3 9" xfId="49367" xr:uid="{00000000-0005-0000-0000-0000A53C0000}"/>
    <cellStyle name="Normal 112 2 2 4" xfId="4803" xr:uid="{00000000-0005-0000-0000-0000A63C0000}"/>
    <cellStyle name="Normal 112 2 2 4 2" xfId="6675" xr:uid="{00000000-0005-0000-0000-0000A73C0000}"/>
    <cellStyle name="Normal 112 2 2 4 2 2" xfId="12291" xr:uid="{00000000-0005-0000-0000-0000A83C0000}"/>
    <cellStyle name="Normal 112 2 2 4 2 2 2" xfId="34832" xr:uid="{00000000-0005-0000-0000-0000A93C0000}"/>
    <cellStyle name="Normal 112 2 2 4 2 3" xfId="17921" xr:uid="{00000000-0005-0000-0000-0000AA3C0000}"/>
    <cellStyle name="Normal 112 2 2 4 2 3 2" xfId="40456" xr:uid="{00000000-0005-0000-0000-0000AB3C0000}"/>
    <cellStyle name="Normal 112 2 2 4 2 4" xfId="23550" xr:uid="{00000000-0005-0000-0000-0000AC3C0000}"/>
    <cellStyle name="Normal 112 2 2 4 2 4 2" xfId="46076" xr:uid="{00000000-0005-0000-0000-0000AD3C0000}"/>
    <cellStyle name="Normal 112 2 2 4 2 5" xfId="29216" xr:uid="{00000000-0005-0000-0000-0000AE3C0000}"/>
    <cellStyle name="Normal 112 2 2 4 3" xfId="8547" xr:uid="{00000000-0005-0000-0000-0000AF3C0000}"/>
    <cellStyle name="Normal 112 2 2 4 3 2" xfId="14163" xr:uid="{00000000-0005-0000-0000-0000B03C0000}"/>
    <cellStyle name="Normal 112 2 2 4 3 2 2" xfId="36704" xr:uid="{00000000-0005-0000-0000-0000B13C0000}"/>
    <cellStyle name="Normal 112 2 2 4 3 3" xfId="19793" xr:uid="{00000000-0005-0000-0000-0000B23C0000}"/>
    <cellStyle name="Normal 112 2 2 4 3 3 2" xfId="42328" xr:uid="{00000000-0005-0000-0000-0000B33C0000}"/>
    <cellStyle name="Normal 112 2 2 4 3 4" xfId="25422" xr:uid="{00000000-0005-0000-0000-0000B43C0000}"/>
    <cellStyle name="Normal 112 2 2 4 3 4 2" xfId="47948" xr:uid="{00000000-0005-0000-0000-0000B53C0000}"/>
    <cellStyle name="Normal 112 2 2 4 3 5" xfId="31088" xr:uid="{00000000-0005-0000-0000-0000B63C0000}"/>
    <cellStyle name="Normal 112 2 2 4 4" xfId="10419" xr:uid="{00000000-0005-0000-0000-0000B73C0000}"/>
    <cellStyle name="Normal 112 2 2 4 4 2" xfId="32960" xr:uid="{00000000-0005-0000-0000-0000B83C0000}"/>
    <cellStyle name="Normal 112 2 2 4 5" xfId="16049" xr:uid="{00000000-0005-0000-0000-0000B93C0000}"/>
    <cellStyle name="Normal 112 2 2 4 5 2" xfId="38584" xr:uid="{00000000-0005-0000-0000-0000BA3C0000}"/>
    <cellStyle name="Normal 112 2 2 4 6" xfId="21678" xr:uid="{00000000-0005-0000-0000-0000BB3C0000}"/>
    <cellStyle name="Normal 112 2 2 4 6 2" xfId="44204" xr:uid="{00000000-0005-0000-0000-0000BC3C0000}"/>
    <cellStyle name="Normal 112 2 2 4 7" xfId="27344" xr:uid="{00000000-0005-0000-0000-0000BD3C0000}"/>
    <cellStyle name="Normal 112 2 2 4 8" xfId="50772" xr:uid="{00000000-0005-0000-0000-0000BE3C0000}"/>
    <cellStyle name="Normal 112 2 2 5" xfId="5739" xr:uid="{00000000-0005-0000-0000-0000BF3C0000}"/>
    <cellStyle name="Normal 112 2 2 5 2" xfId="11355" xr:uid="{00000000-0005-0000-0000-0000C03C0000}"/>
    <cellStyle name="Normal 112 2 2 5 2 2" xfId="33896" xr:uid="{00000000-0005-0000-0000-0000C13C0000}"/>
    <cellStyle name="Normal 112 2 2 5 3" xfId="16985" xr:uid="{00000000-0005-0000-0000-0000C23C0000}"/>
    <cellStyle name="Normal 112 2 2 5 3 2" xfId="39520" xr:uid="{00000000-0005-0000-0000-0000C33C0000}"/>
    <cellStyle name="Normal 112 2 2 5 4" xfId="22614" xr:uid="{00000000-0005-0000-0000-0000C43C0000}"/>
    <cellStyle name="Normal 112 2 2 5 4 2" xfId="45140" xr:uid="{00000000-0005-0000-0000-0000C53C0000}"/>
    <cellStyle name="Normal 112 2 2 5 5" xfId="28280" xr:uid="{00000000-0005-0000-0000-0000C63C0000}"/>
    <cellStyle name="Normal 112 2 2 6" xfId="7611" xr:uid="{00000000-0005-0000-0000-0000C73C0000}"/>
    <cellStyle name="Normal 112 2 2 6 2" xfId="13227" xr:uid="{00000000-0005-0000-0000-0000C83C0000}"/>
    <cellStyle name="Normal 112 2 2 6 2 2" xfId="35768" xr:uid="{00000000-0005-0000-0000-0000C93C0000}"/>
    <cellStyle name="Normal 112 2 2 6 3" xfId="18857" xr:uid="{00000000-0005-0000-0000-0000CA3C0000}"/>
    <cellStyle name="Normal 112 2 2 6 3 2" xfId="41392" xr:uid="{00000000-0005-0000-0000-0000CB3C0000}"/>
    <cellStyle name="Normal 112 2 2 6 4" xfId="24486" xr:uid="{00000000-0005-0000-0000-0000CC3C0000}"/>
    <cellStyle name="Normal 112 2 2 6 4 2" xfId="47012" xr:uid="{00000000-0005-0000-0000-0000CD3C0000}"/>
    <cellStyle name="Normal 112 2 2 6 5" xfId="30152" xr:uid="{00000000-0005-0000-0000-0000CE3C0000}"/>
    <cellStyle name="Normal 112 2 2 7" xfId="9483" xr:uid="{00000000-0005-0000-0000-0000CF3C0000}"/>
    <cellStyle name="Normal 112 2 2 7 2" xfId="32024" xr:uid="{00000000-0005-0000-0000-0000D03C0000}"/>
    <cellStyle name="Normal 112 2 2 8" xfId="15113" xr:uid="{00000000-0005-0000-0000-0000D13C0000}"/>
    <cellStyle name="Normal 112 2 2 8 2" xfId="37648" xr:uid="{00000000-0005-0000-0000-0000D23C0000}"/>
    <cellStyle name="Normal 112 2 2 9" xfId="20742" xr:uid="{00000000-0005-0000-0000-0000D33C0000}"/>
    <cellStyle name="Normal 112 2 2 9 2" xfId="43268" xr:uid="{00000000-0005-0000-0000-0000D43C0000}"/>
    <cellStyle name="Normal 112 2 3" xfId="3789" xr:uid="{00000000-0005-0000-0000-0000D53C0000}"/>
    <cellStyle name="Normal 112 2 3 10" xfId="26330" xr:uid="{00000000-0005-0000-0000-0000D63C0000}"/>
    <cellStyle name="Normal 112 2 3 11" xfId="48821" xr:uid="{00000000-0005-0000-0000-0000D73C0000}"/>
    <cellStyle name="Normal 112 2 3 12" xfId="49758" xr:uid="{00000000-0005-0000-0000-0000D83C0000}"/>
    <cellStyle name="Normal 112 2 3 2" xfId="4023" xr:uid="{00000000-0005-0000-0000-0000D93C0000}"/>
    <cellStyle name="Normal 112 2 3 2 10" xfId="49055" xr:uid="{00000000-0005-0000-0000-0000DA3C0000}"/>
    <cellStyle name="Normal 112 2 3 2 11" xfId="49992" xr:uid="{00000000-0005-0000-0000-0000DB3C0000}"/>
    <cellStyle name="Normal 112 2 3 2 2" xfId="4491" xr:uid="{00000000-0005-0000-0000-0000DC3C0000}"/>
    <cellStyle name="Normal 112 2 3 2 2 10" xfId="50460" xr:uid="{00000000-0005-0000-0000-0000DD3C0000}"/>
    <cellStyle name="Normal 112 2 3 2 2 2" xfId="5427" xr:uid="{00000000-0005-0000-0000-0000DE3C0000}"/>
    <cellStyle name="Normal 112 2 3 2 2 2 2" xfId="7299" xr:uid="{00000000-0005-0000-0000-0000DF3C0000}"/>
    <cellStyle name="Normal 112 2 3 2 2 2 2 2" xfId="12915" xr:uid="{00000000-0005-0000-0000-0000E03C0000}"/>
    <cellStyle name="Normal 112 2 3 2 2 2 2 2 2" xfId="35456" xr:uid="{00000000-0005-0000-0000-0000E13C0000}"/>
    <cellStyle name="Normal 112 2 3 2 2 2 2 3" xfId="18545" xr:uid="{00000000-0005-0000-0000-0000E23C0000}"/>
    <cellStyle name="Normal 112 2 3 2 2 2 2 3 2" xfId="41080" xr:uid="{00000000-0005-0000-0000-0000E33C0000}"/>
    <cellStyle name="Normal 112 2 3 2 2 2 2 4" xfId="24174" xr:uid="{00000000-0005-0000-0000-0000E43C0000}"/>
    <cellStyle name="Normal 112 2 3 2 2 2 2 4 2" xfId="46700" xr:uid="{00000000-0005-0000-0000-0000E53C0000}"/>
    <cellStyle name="Normal 112 2 3 2 2 2 2 5" xfId="29840" xr:uid="{00000000-0005-0000-0000-0000E63C0000}"/>
    <cellStyle name="Normal 112 2 3 2 2 2 3" xfId="9171" xr:uid="{00000000-0005-0000-0000-0000E73C0000}"/>
    <cellStyle name="Normal 112 2 3 2 2 2 3 2" xfId="14787" xr:uid="{00000000-0005-0000-0000-0000E83C0000}"/>
    <cellStyle name="Normal 112 2 3 2 2 2 3 2 2" xfId="37328" xr:uid="{00000000-0005-0000-0000-0000E93C0000}"/>
    <cellStyle name="Normal 112 2 3 2 2 2 3 3" xfId="20417" xr:uid="{00000000-0005-0000-0000-0000EA3C0000}"/>
    <cellStyle name="Normal 112 2 3 2 2 2 3 3 2" xfId="42952" xr:uid="{00000000-0005-0000-0000-0000EB3C0000}"/>
    <cellStyle name="Normal 112 2 3 2 2 2 3 4" xfId="26046" xr:uid="{00000000-0005-0000-0000-0000EC3C0000}"/>
    <cellStyle name="Normal 112 2 3 2 2 2 3 4 2" xfId="48572" xr:uid="{00000000-0005-0000-0000-0000ED3C0000}"/>
    <cellStyle name="Normal 112 2 3 2 2 2 3 5" xfId="31712" xr:uid="{00000000-0005-0000-0000-0000EE3C0000}"/>
    <cellStyle name="Normal 112 2 3 2 2 2 4" xfId="11043" xr:uid="{00000000-0005-0000-0000-0000EF3C0000}"/>
    <cellStyle name="Normal 112 2 3 2 2 2 4 2" xfId="33584" xr:uid="{00000000-0005-0000-0000-0000F03C0000}"/>
    <cellStyle name="Normal 112 2 3 2 2 2 5" xfId="16673" xr:uid="{00000000-0005-0000-0000-0000F13C0000}"/>
    <cellStyle name="Normal 112 2 3 2 2 2 5 2" xfId="39208" xr:uid="{00000000-0005-0000-0000-0000F23C0000}"/>
    <cellStyle name="Normal 112 2 3 2 2 2 6" xfId="22302" xr:uid="{00000000-0005-0000-0000-0000F33C0000}"/>
    <cellStyle name="Normal 112 2 3 2 2 2 6 2" xfId="44828" xr:uid="{00000000-0005-0000-0000-0000F43C0000}"/>
    <cellStyle name="Normal 112 2 3 2 2 2 7" xfId="27968" xr:uid="{00000000-0005-0000-0000-0000F53C0000}"/>
    <cellStyle name="Normal 112 2 3 2 2 2 8" xfId="51396" xr:uid="{00000000-0005-0000-0000-0000F63C0000}"/>
    <cellStyle name="Normal 112 2 3 2 2 3" xfId="6363" xr:uid="{00000000-0005-0000-0000-0000F73C0000}"/>
    <cellStyle name="Normal 112 2 3 2 2 3 2" xfId="11979" xr:uid="{00000000-0005-0000-0000-0000F83C0000}"/>
    <cellStyle name="Normal 112 2 3 2 2 3 2 2" xfId="34520" xr:uid="{00000000-0005-0000-0000-0000F93C0000}"/>
    <cellStyle name="Normal 112 2 3 2 2 3 3" xfId="17609" xr:uid="{00000000-0005-0000-0000-0000FA3C0000}"/>
    <cellStyle name="Normal 112 2 3 2 2 3 3 2" xfId="40144" xr:uid="{00000000-0005-0000-0000-0000FB3C0000}"/>
    <cellStyle name="Normal 112 2 3 2 2 3 4" xfId="23238" xr:uid="{00000000-0005-0000-0000-0000FC3C0000}"/>
    <cellStyle name="Normal 112 2 3 2 2 3 4 2" xfId="45764" xr:uid="{00000000-0005-0000-0000-0000FD3C0000}"/>
    <cellStyle name="Normal 112 2 3 2 2 3 5" xfId="28904" xr:uid="{00000000-0005-0000-0000-0000FE3C0000}"/>
    <cellStyle name="Normal 112 2 3 2 2 4" xfId="8235" xr:uid="{00000000-0005-0000-0000-0000FF3C0000}"/>
    <cellStyle name="Normal 112 2 3 2 2 4 2" xfId="13851" xr:uid="{00000000-0005-0000-0000-0000003D0000}"/>
    <cellStyle name="Normal 112 2 3 2 2 4 2 2" xfId="36392" xr:uid="{00000000-0005-0000-0000-0000013D0000}"/>
    <cellStyle name="Normal 112 2 3 2 2 4 3" xfId="19481" xr:uid="{00000000-0005-0000-0000-0000023D0000}"/>
    <cellStyle name="Normal 112 2 3 2 2 4 3 2" xfId="42016" xr:uid="{00000000-0005-0000-0000-0000033D0000}"/>
    <cellStyle name="Normal 112 2 3 2 2 4 4" xfId="25110" xr:uid="{00000000-0005-0000-0000-0000043D0000}"/>
    <cellStyle name="Normal 112 2 3 2 2 4 4 2" xfId="47636" xr:uid="{00000000-0005-0000-0000-0000053D0000}"/>
    <cellStyle name="Normal 112 2 3 2 2 4 5" xfId="30776" xr:uid="{00000000-0005-0000-0000-0000063D0000}"/>
    <cellStyle name="Normal 112 2 3 2 2 5" xfId="10107" xr:uid="{00000000-0005-0000-0000-0000073D0000}"/>
    <cellStyle name="Normal 112 2 3 2 2 5 2" xfId="32648" xr:uid="{00000000-0005-0000-0000-0000083D0000}"/>
    <cellStyle name="Normal 112 2 3 2 2 6" xfId="15737" xr:uid="{00000000-0005-0000-0000-0000093D0000}"/>
    <cellStyle name="Normal 112 2 3 2 2 6 2" xfId="38272" xr:uid="{00000000-0005-0000-0000-00000A3D0000}"/>
    <cellStyle name="Normal 112 2 3 2 2 7" xfId="21366" xr:uid="{00000000-0005-0000-0000-00000B3D0000}"/>
    <cellStyle name="Normal 112 2 3 2 2 7 2" xfId="43892" xr:uid="{00000000-0005-0000-0000-00000C3D0000}"/>
    <cellStyle name="Normal 112 2 3 2 2 8" xfId="27032" xr:uid="{00000000-0005-0000-0000-00000D3D0000}"/>
    <cellStyle name="Normal 112 2 3 2 2 9" xfId="49523" xr:uid="{00000000-0005-0000-0000-00000E3D0000}"/>
    <cellStyle name="Normal 112 2 3 2 3" xfId="4959" xr:uid="{00000000-0005-0000-0000-00000F3D0000}"/>
    <cellStyle name="Normal 112 2 3 2 3 2" xfId="6831" xr:uid="{00000000-0005-0000-0000-0000103D0000}"/>
    <cellStyle name="Normal 112 2 3 2 3 2 2" xfId="12447" xr:uid="{00000000-0005-0000-0000-0000113D0000}"/>
    <cellStyle name="Normal 112 2 3 2 3 2 2 2" xfId="34988" xr:uid="{00000000-0005-0000-0000-0000123D0000}"/>
    <cellStyle name="Normal 112 2 3 2 3 2 3" xfId="18077" xr:uid="{00000000-0005-0000-0000-0000133D0000}"/>
    <cellStyle name="Normal 112 2 3 2 3 2 3 2" xfId="40612" xr:uid="{00000000-0005-0000-0000-0000143D0000}"/>
    <cellStyle name="Normal 112 2 3 2 3 2 4" xfId="23706" xr:uid="{00000000-0005-0000-0000-0000153D0000}"/>
    <cellStyle name="Normal 112 2 3 2 3 2 4 2" xfId="46232" xr:uid="{00000000-0005-0000-0000-0000163D0000}"/>
    <cellStyle name="Normal 112 2 3 2 3 2 5" xfId="29372" xr:uid="{00000000-0005-0000-0000-0000173D0000}"/>
    <cellStyle name="Normal 112 2 3 2 3 3" xfId="8703" xr:uid="{00000000-0005-0000-0000-0000183D0000}"/>
    <cellStyle name="Normal 112 2 3 2 3 3 2" xfId="14319" xr:uid="{00000000-0005-0000-0000-0000193D0000}"/>
    <cellStyle name="Normal 112 2 3 2 3 3 2 2" xfId="36860" xr:uid="{00000000-0005-0000-0000-00001A3D0000}"/>
    <cellStyle name="Normal 112 2 3 2 3 3 3" xfId="19949" xr:uid="{00000000-0005-0000-0000-00001B3D0000}"/>
    <cellStyle name="Normal 112 2 3 2 3 3 3 2" xfId="42484" xr:uid="{00000000-0005-0000-0000-00001C3D0000}"/>
    <cellStyle name="Normal 112 2 3 2 3 3 4" xfId="25578" xr:uid="{00000000-0005-0000-0000-00001D3D0000}"/>
    <cellStyle name="Normal 112 2 3 2 3 3 4 2" xfId="48104" xr:uid="{00000000-0005-0000-0000-00001E3D0000}"/>
    <cellStyle name="Normal 112 2 3 2 3 3 5" xfId="31244" xr:uid="{00000000-0005-0000-0000-00001F3D0000}"/>
    <cellStyle name="Normal 112 2 3 2 3 4" xfId="10575" xr:uid="{00000000-0005-0000-0000-0000203D0000}"/>
    <cellStyle name="Normal 112 2 3 2 3 4 2" xfId="33116" xr:uid="{00000000-0005-0000-0000-0000213D0000}"/>
    <cellStyle name="Normal 112 2 3 2 3 5" xfId="16205" xr:uid="{00000000-0005-0000-0000-0000223D0000}"/>
    <cellStyle name="Normal 112 2 3 2 3 5 2" xfId="38740" xr:uid="{00000000-0005-0000-0000-0000233D0000}"/>
    <cellStyle name="Normal 112 2 3 2 3 6" xfId="21834" xr:uid="{00000000-0005-0000-0000-0000243D0000}"/>
    <cellStyle name="Normal 112 2 3 2 3 6 2" xfId="44360" xr:uid="{00000000-0005-0000-0000-0000253D0000}"/>
    <cellStyle name="Normal 112 2 3 2 3 7" xfId="27500" xr:uid="{00000000-0005-0000-0000-0000263D0000}"/>
    <cellStyle name="Normal 112 2 3 2 3 8" xfId="50928" xr:uid="{00000000-0005-0000-0000-0000273D0000}"/>
    <cellStyle name="Normal 112 2 3 2 4" xfId="5895" xr:uid="{00000000-0005-0000-0000-0000283D0000}"/>
    <cellStyle name="Normal 112 2 3 2 4 2" xfId="11511" xr:uid="{00000000-0005-0000-0000-0000293D0000}"/>
    <cellStyle name="Normal 112 2 3 2 4 2 2" xfId="34052" xr:uid="{00000000-0005-0000-0000-00002A3D0000}"/>
    <cellStyle name="Normal 112 2 3 2 4 3" xfId="17141" xr:uid="{00000000-0005-0000-0000-00002B3D0000}"/>
    <cellStyle name="Normal 112 2 3 2 4 3 2" xfId="39676" xr:uid="{00000000-0005-0000-0000-00002C3D0000}"/>
    <cellStyle name="Normal 112 2 3 2 4 4" xfId="22770" xr:uid="{00000000-0005-0000-0000-00002D3D0000}"/>
    <cellStyle name="Normal 112 2 3 2 4 4 2" xfId="45296" xr:uid="{00000000-0005-0000-0000-00002E3D0000}"/>
    <cellStyle name="Normal 112 2 3 2 4 5" xfId="28436" xr:uid="{00000000-0005-0000-0000-00002F3D0000}"/>
    <cellStyle name="Normal 112 2 3 2 5" xfId="7767" xr:uid="{00000000-0005-0000-0000-0000303D0000}"/>
    <cellStyle name="Normal 112 2 3 2 5 2" xfId="13383" xr:uid="{00000000-0005-0000-0000-0000313D0000}"/>
    <cellStyle name="Normal 112 2 3 2 5 2 2" xfId="35924" xr:uid="{00000000-0005-0000-0000-0000323D0000}"/>
    <cellStyle name="Normal 112 2 3 2 5 3" xfId="19013" xr:uid="{00000000-0005-0000-0000-0000333D0000}"/>
    <cellStyle name="Normal 112 2 3 2 5 3 2" xfId="41548" xr:uid="{00000000-0005-0000-0000-0000343D0000}"/>
    <cellStyle name="Normal 112 2 3 2 5 4" xfId="24642" xr:uid="{00000000-0005-0000-0000-0000353D0000}"/>
    <cellStyle name="Normal 112 2 3 2 5 4 2" xfId="47168" xr:uid="{00000000-0005-0000-0000-0000363D0000}"/>
    <cellStyle name="Normal 112 2 3 2 5 5" xfId="30308" xr:uid="{00000000-0005-0000-0000-0000373D0000}"/>
    <cellStyle name="Normal 112 2 3 2 6" xfId="9639" xr:uid="{00000000-0005-0000-0000-0000383D0000}"/>
    <cellStyle name="Normal 112 2 3 2 6 2" xfId="32180" xr:uid="{00000000-0005-0000-0000-0000393D0000}"/>
    <cellStyle name="Normal 112 2 3 2 7" xfId="15269" xr:uid="{00000000-0005-0000-0000-00003A3D0000}"/>
    <cellStyle name="Normal 112 2 3 2 7 2" xfId="37804" xr:uid="{00000000-0005-0000-0000-00003B3D0000}"/>
    <cellStyle name="Normal 112 2 3 2 8" xfId="20898" xr:uid="{00000000-0005-0000-0000-00003C3D0000}"/>
    <cellStyle name="Normal 112 2 3 2 8 2" xfId="43424" xr:uid="{00000000-0005-0000-0000-00003D3D0000}"/>
    <cellStyle name="Normal 112 2 3 2 9" xfId="26564" xr:uid="{00000000-0005-0000-0000-00003E3D0000}"/>
    <cellStyle name="Normal 112 2 3 3" xfId="4257" xr:uid="{00000000-0005-0000-0000-00003F3D0000}"/>
    <cellStyle name="Normal 112 2 3 3 10" xfId="50226" xr:uid="{00000000-0005-0000-0000-0000403D0000}"/>
    <cellStyle name="Normal 112 2 3 3 2" xfId="5193" xr:uid="{00000000-0005-0000-0000-0000413D0000}"/>
    <cellStyle name="Normal 112 2 3 3 2 2" xfId="7065" xr:uid="{00000000-0005-0000-0000-0000423D0000}"/>
    <cellStyle name="Normal 112 2 3 3 2 2 2" xfId="12681" xr:uid="{00000000-0005-0000-0000-0000433D0000}"/>
    <cellStyle name="Normal 112 2 3 3 2 2 2 2" xfId="35222" xr:uid="{00000000-0005-0000-0000-0000443D0000}"/>
    <cellStyle name="Normal 112 2 3 3 2 2 3" xfId="18311" xr:uid="{00000000-0005-0000-0000-0000453D0000}"/>
    <cellStyle name="Normal 112 2 3 3 2 2 3 2" xfId="40846" xr:uid="{00000000-0005-0000-0000-0000463D0000}"/>
    <cellStyle name="Normal 112 2 3 3 2 2 4" xfId="23940" xr:uid="{00000000-0005-0000-0000-0000473D0000}"/>
    <cellStyle name="Normal 112 2 3 3 2 2 4 2" xfId="46466" xr:uid="{00000000-0005-0000-0000-0000483D0000}"/>
    <cellStyle name="Normal 112 2 3 3 2 2 5" xfId="29606" xr:uid="{00000000-0005-0000-0000-0000493D0000}"/>
    <cellStyle name="Normal 112 2 3 3 2 3" xfId="8937" xr:uid="{00000000-0005-0000-0000-00004A3D0000}"/>
    <cellStyle name="Normal 112 2 3 3 2 3 2" xfId="14553" xr:uid="{00000000-0005-0000-0000-00004B3D0000}"/>
    <cellStyle name="Normal 112 2 3 3 2 3 2 2" xfId="37094" xr:uid="{00000000-0005-0000-0000-00004C3D0000}"/>
    <cellStyle name="Normal 112 2 3 3 2 3 3" xfId="20183" xr:uid="{00000000-0005-0000-0000-00004D3D0000}"/>
    <cellStyle name="Normal 112 2 3 3 2 3 3 2" xfId="42718" xr:uid="{00000000-0005-0000-0000-00004E3D0000}"/>
    <cellStyle name="Normal 112 2 3 3 2 3 4" xfId="25812" xr:uid="{00000000-0005-0000-0000-00004F3D0000}"/>
    <cellStyle name="Normal 112 2 3 3 2 3 4 2" xfId="48338" xr:uid="{00000000-0005-0000-0000-0000503D0000}"/>
    <cellStyle name="Normal 112 2 3 3 2 3 5" xfId="31478" xr:uid="{00000000-0005-0000-0000-0000513D0000}"/>
    <cellStyle name="Normal 112 2 3 3 2 4" xfId="10809" xr:uid="{00000000-0005-0000-0000-0000523D0000}"/>
    <cellStyle name="Normal 112 2 3 3 2 4 2" xfId="33350" xr:uid="{00000000-0005-0000-0000-0000533D0000}"/>
    <cellStyle name="Normal 112 2 3 3 2 5" xfId="16439" xr:uid="{00000000-0005-0000-0000-0000543D0000}"/>
    <cellStyle name="Normal 112 2 3 3 2 5 2" xfId="38974" xr:uid="{00000000-0005-0000-0000-0000553D0000}"/>
    <cellStyle name="Normal 112 2 3 3 2 6" xfId="22068" xr:uid="{00000000-0005-0000-0000-0000563D0000}"/>
    <cellStyle name="Normal 112 2 3 3 2 6 2" xfId="44594" xr:uid="{00000000-0005-0000-0000-0000573D0000}"/>
    <cellStyle name="Normal 112 2 3 3 2 7" xfId="27734" xr:uid="{00000000-0005-0000-0000-0000583D0000}"/>
    <cellStyle name="Normal 112 2 3 3 2 8" xfId="51162" xr:uid="{00000000-0005-0000-0000-0000593D0000}"/>
    <cellStyle name="Normal 112 2 3 3 3" xfId="6129" xr:uid="{00000000-0005-0000-0000-00005A3D0000}"/>
    <cellStyle name="Normal 112 2 3 3 3 2" xfId="11745" xr:uid="{00000000-0005-0000-0000-00005B3D0000}"/>
    <cellStyle name="Normal 112 2 3 3 3 2 2" xfId="34286" xr:uid="{00000000-0005-0000-0000-00005C3D0000}"/>
    <cellStyle name="Normal 112 2 3 3 3 3" xfId="17375" xr:uid="{00000000-0005-0000-0000-00005D3D0000}"/>
    <cellStyle name="Normal 112 2 3 3 3 3 2" xfId="39910" xr:uid="{00000000-0005-0000-0000-00005E3D0000}"/>
    <cellStyle name="Normal 112 2 3 3 3 4" xfId="23004" xr:uid="{00000000-0005-0000-0000-00005F3D0000}"/>
    <cellStyle name="Normal 112 2 3 3 3 4 2" xfId="45530" xr:uid="{00000000-0005-0000-0000-0000603D0000}"/>
    <cellStyle name="Normal 112 2 3 3 3 5" xfId="28670" xr:uid="{00000000-0005-0000-0000-0000613D0000}"/>
    <cellStyle name="Normal 112 2 3 3 4" xfId="8001" xr:uid="{00000000-0005-0000-0000-0000623D0000}"/>
    <cellStyle name="Normal 112 2 3 3 4 2" xfId="13617" xr:uid="{00000000-0005-0000-0000-0000633D0000}"/>
    <cellStyle name="Normal 112 2 3 3 4 2 2" xfId="36158" xr:uid="{00000000-0005-0000-0000-0000643D0000}"/>
    <cellStyle name="Normal 112 2 3 3 4 3" xfId="19247" xr:uid="{00000000-0005-0000-0000-0000653D0000}"/>
    <cellStyle name="Normal 112 2 3 3 4 3 2" xfId="41782" xr:uid="{00000000-0005-0000-0000-0000663D0000}"/>
    <cellStyle name="Normal 112 2 3 3 4 4" xfId="24876" xr:uid="{00000000-0005-0000-0000-0000673D0000}"/>
    <cellStyle name="Normal 112 2 3 3 4 4 2" xfId="47402" xr:uid="{00000000-0005-0000-0000-0000683D0000}"/>
    <cellStyle name="Normal 112 2 3 3 4 5" xfId="30542" xr:uid="{00000000-0005-0000-0000-0000693D0000}"/>
    <cellStyle name="Normal 112 2 3 3 5" xfId="9873" xr:uid="{00000000-0005-0000-0000-00006A3D0000}"/>
    <cellStyle name="Normal 112 2 3 3 5 2" xfId="32414" xr:uid="{00000000-0005-0000-0000-00006B3D0000}"/>
    <cellStyle name="Normal 112 2 3 3 6" xfId="15503" xr:uid="{00000000-0005-0000-0000-00006C3D0000}"/>
    <cellStyle name="Normal 112 2 3 3 6 2" xfId="38038" xr:uid="{00000000-0005-0000-0000-00006D3D0000}"/>
    <cellStyle name="Normal 112 2 3 3 7" xfId="21132" xr:uid="{00000000-0005-0000-0000-00006E3D0000}"/>
    <cellStyle name="Normal 112 2 3 3 7 2" xfId="43658" xr:uid="{00000000-0005-0000-0000-00006F3D0000}"/>
    <cellStyle name="Normal 112 2 3 3 8" xfId="26798" xr:uid="{00000000-0005-0000-0000-0000703D0000}"/>
    <cellStyle name="Normal 112 2 3 3 9" xfId="49289" xr:uid="{00000000-0005-0000-0000-0000713D0000}"/>
    <cellStyle name="Normal 112 2 3 4" xfId="4725" xr:uid="{00000000-0005-0000-0000-0000723D0000}"/>
    <cellStyle name="Normal 112 2 3 4 2" xfId="6597" xr:uid="{00000000-0005-0000-0000-0000733D0000}"/>
    <cellStyle name="Normal 112 2 3 4 2 2" xfId="12213" xr:uid="{00000000-0005-0000-0000-0000743D0000}"/>
    <cellStyle name="Normal 112 2 3 4 2 2 2" xfId="34754" xr:uid="{00000000-0005-0000-0000-0000753D0000}"/>
    <cellStyle name="Normal 112 2 3 4 2 3" xfId="17843" xr:uid="{00000000-0005-0000-0000-0000763D0000}"/>
    <cellStyle name="Normal 112 2 3 4 2 3 2" xfId="40378" xr:uid="{00000000-0005-0000-0000-0000773D0000}"/>
    <cellStyle name="Normal 112 2 3 4 2 4" xfId="23472" xr:uid="{00000000-0005-0000-0000-0000783D0000}"/>
    <cellStyle name="Normal 112 2 3 4 2 4 2" xfId="45998" xr:uid="{00000000-0005-0000-0000-0000793D0000}"/>
    <cellStyle name="Normal 112 2 3 4 2 5" xfId="29138" xr:uid="{00000000-0005-0000-0000-00007A3D0000}"/>
    <cellStyle name="Normal 112 2 3 4 3" xfId="8469" xr:uid="{00000000-0005-0000-0000-00007B3D0000}"/>
    <cellStyle name="Normal 112 2 3 4 3 2" xfId="14085" xr:uid="{00000000-0005-0000-0000-00007C3D0000}"/>
    <cellStyle name="Normal 112 2 3 4 3 2 2" xfId="36626" xr:uid="{00000000-0005-0000-0000-00007D3D0000}"/>
    <cellStyle name="Normal 112 2 3 4 3 3" xfId="19715" xr:uid="{00000000-0005-0000-0000-00007E3D0000}"/>
    <cellStyle name="Normal 112 2 3 4 3 3 2" xfId="42250" xr:uid="{00000000-0005-0000-0000-00007F3D0000}"/>
    <cellStyle name="Normal 112 2 3 4 3 4" xfId="25344" xr:uid="{00000000-0005-0000-0000-0000803D0000}"/>
    <cellStyle name="Normal 112 2 3 4 3 4 2" xfId="47870" xr:uid="{00000000-0005-0000-0000-0000813D0000}"/>
    <cellStyle name="Normal 112 2 3 4 3 5" xfId="31010" xr:uid="{00000000-0005-0000-0000-0000823D0000}"/>
    <cellStyle name="Normal 112 2 3 4 4" xfId="10341" xr:uid="{00000000-0005-0000-0000-0000833D0000}"/>
    <cellStyle name="Normal 112 2 3 4 4 2" xfId="32882" xr:uid="{00000000-0005-0000-0000-0000843D0000}"/>
    <cellStyle name="Normal 112 2 3 4 5" xfId="15971" xr:uid="{00000000-0005-0000-0000-0000853D0000}"/>
    <cellStyle name="Normal 112 2 3 4 5 2" xfId="38506" xr:uid="{00000000-0005-0000-0000-0000863D0000}"/>
    <cellStyle name="Normal 112 2 3 4 6" xfId="21600" xr:uid="{00000000-0005-0000-0000-0000873D0000}"/>
    <cellStyle name="Normal 112 2 3 4 6 2" xfId="44126" xr:uid="{00000000-0005-0000-0000-0000883D0000}"/>
    <cellStyle name="Normal 112 2 3 4 7" xfId="27266" xr:uid="{00000000-0005-0000-0000-0000893D0000}"/>
    <cellStyle name="Normal 112 2 3 4 8" xfId="50694" xr:uid="{00000000-0005-0000-0000-00008A3D0000}"/>
    <cellStyle name="Normal 112 2 3 5" xfId="5661" xr:uid="{00000000-0005-0000-0000-00008B3D0000}"/>
    <cellStyle name="Normal 112 2 3 5 2" xfId="11277" xr:uid="{00000000-0005-0000-0000-00008C3D0000}"/>
    <cellStyle name="Normal 112 2 3 5 2 2" xfId="33818" xr:uid="{00000000-0005-0000-0000-00008D3D0000}"/>
    <cellStyle name="Normal 112 2 3 5 3" xfId="16907" xr:uid="{00000000-0005-0000-0000-00008E3D0000}"/>
    <cellStyle name="Normal 112 2 3 5 3 2" xfId="39442" xr:uid="{00000000-0005-0000-0000-00008F3D0000}"/>
    <cellStyle name="Normal 112 2 3 5 4" xfId="22536" xr:uid="{00000000-0005-0000-0000-0000903D0000}"/>
    <cellStyle name="Normal 112 2 3 5 4 2" xfId="45062" xr:uid="{00000000-0005-0000-0000-0000913D0000}"/>
    <cellStyle name="Normal 112 2 3 5 5" xfId="28202" xr:uid="{00000000-0005-0000-0000-0000923D0000}"/>
    <cellStyle name="Normal 112 2 3 6" xfId="7533" xr:uid="{00000000-0005-0000-0000-0000933D0000}"/>
    <cellStyle name="Normal 112 2 3 6 2" xfId="13149" xr:uid="{00000000-0005-0000-0000-0000943D0000}"/>
    <cellStyle name="Normal 112 2 3 6 2 2" xfId="35690" xr:uid="{00000000-0005-0000-0000-0000953D0000}"/>
    <cellStyle name="Normal 112 2 3 6 3" xfId="18779" xr:uid="{00000000-0005-0000-0000-0000963D0000}"/>
    <cellStyle name="Normal 112 2 3 6 3 2" xfId="41314" xr:uid="{00000000-0005-0000-0000-0000973D0000}"/>
    <cellStyle name="Normal 112 2 3 6 4" xfId="24408" xr:uid="{00000000-0005-0000-0000-0000983D0000}"/>
    <cellStyle name="Normal 112 2 3 6 4 2" xfId="46934" xr:uid="{00000000-0005-0000-0000-0000993D0000}"/>
    <cellStyle name="Normal 112 2 3 6 5" xfId="30074" xr:uid="{00000000-0005-0000-0000-00009A3D0000}"/>
    <cellStyle name="Normal 112 2 3 7" xfId="9405" xr:uid="{00000000-0005-0000-0000-00009B3D0000}"/>
    <cellStyle name="Normal 112 2 3 7 2" xfId="31946" xr:uid="{00000000-0005-0000-0000-00009C3D0000}"/>
    <cellStyle name="Normal 112 2 3 8" xfId="15035" xr:uid="{00000000-0005-0000-0000-00009D3D0000}"/>
    <cellStyle name="Normal 112 2 3 8 2" xfId="37570" xr:uid="{00000000-0005-0000-0000-00009E3D0000}"/>
    <cellStyle name="Normal 112 2 3 9" xfId="20664" xr:uid="{00000000-0005-0000-0000-00009F3D0000}"/>
    <cellStyle name="Normal 112 2 3 9 2" xfId="43190" xr:uid="{00000000-0005-0000-0000-0000A03D0000}"/>
    <cellStyle name="Normal 112 2 4" xfId="3945" xr:uid="{00000000-0005-0000-0000-0000A13D0000}"/>
    <cellStyle name="Normal 112 2 4 10" xfId="48977" xr:uid="{00000000-0005-0000-0000-0000A23D0000}"/>
    <cellStyle name="Normal 112 2 4 11" xfId="49914" xr:uid="{00000000-0005-0000-0000-0000A33D0000}"/>
    <cellStyle name="Normal 112 2 4 2" xfId="4413" xr:uid="{00000000-0005-0000-0000-0000A43D0000}"/>
    <cellStyle name="Normal 112 2 4 2 10" xfId="50382" xr:uid="{00000000-0005-0000-0000-0000A53D0000}"/>
    <cellStyle name="Normal 112 2 4 2 2" xfId="5349" xr:uid="{00000000-0005-0000-0000-0000A63D0000}"/>
    <cellStyle name="Normal 112 2 4 2 2 2" xfId="7221" xr:uid="{00000000-0005-0000-0000-0000A73D0000}"/>
    <cellStyle name="Normal 112 2 4 2 2 2 2" xfId="12837" xr:uid="{00000000-0005-0000-0000-0000A83D0000}"/>
    <cellStyle name="Normal 112 2 4 2 2 2 2 2" xfId="35378" xr:uid="{00000000-0005-0000-0000-0000A93D0000}"/>
    <cellStyle name="Normal 112 2 4 2 2 2 3" xfId="18467" xr:uid="{00000000-0005-0000-0000-0000AA3D0000}"/>
    <cellStyle name="Normal 112 2 4 2 2 2 3 2" xfId="41002" xr:uid="{00000000-0005-0000-0000-0000AB3D0000}"/>
    <cellStyle name="Normal 112 2 4 2 2 2 4" xfId="24096" xr:uid="{00000000-0005-0000-0000-0000AC3D0000}"/>
    <cellStyle name="Normal 112 2 4 2 2 2 4 2" xfId="46622" xr:uid="{00000000-0005-0000-0000-0000AD3D0000}"/>
    <cellStyle name="Normal 112 2 4 2 2 2 5" xfId="29762" xr:uid="{00000000-0005-0000-0000-0000AE3D0000}"/>
    <cellStyle name="Normal 112 2 4 2 2 3" xfId="9093" xr:uid="{00000000-0005-0000-0000-0000AF3D0000}"/>
    <cellStyle name="Normal 112 2 4 2 2 3 2" xfId="14709" xr:uid="{00000000-0005-0000-0000-0000B03D0000}"/>
    <cellStyle name="Normal 112 2 4 2 2 3 2 2" xfId="37250" xr:uid="{00000000-0005-0000-0000-0000B13D0000}"/>
    <cellStyle name="Normal 112 2 4 2 2 3 3" xfId="20339" xr:uid="{00000000-0005-0000-0000-0000B23D0000}"/>
    <cellStyle name="Normal 112 2 4 2 2 3 3 2" xfId="42874" xr:uid="{00000000-0005-0000-0000-0000B33D0000}"/>
    <cellStyle name="Normal 112 2 4 2 2 3 4" xfId="25968" xr:uid="{00000000-0005-0000-0000-0000B43D0000}"/>
    <cellStyle name="Normal 112 2 4 2 2 3 4 2" xfId="48494" xr:uid="{00000000-0005-0000-0000-0000B53D0000}"/>
    <cellStyle name="Normal 112 2 4 2 2 3 5" xfId="31634" xr:uid="{00000000-0005-0000-0000-0000B63D0000}"/>
    <cellStyle name="Normal 112 2 4 2 2 4" xfId="10965" xr:uid="{00000000-0005-0000-0000-0000B73D0000}"/>
    <cellStyle name="Normal 112 2 4 2 2 4 2" xfId="33506" xr:uid="{00000000-0005-0000-0000-0000B83D0000}"/>
    <cellStyle name="Normal 112 2 4 2 2 5" xfId="16595" xr:uid="{00000000-0005-0000-0000-0000B93D0000}"/>
    <cellStyle name="Normal 112 2 4 2 2 5 2" xfId="39130" xr:uid="{00000000-0005-0000-0000-0000BA3D0000}"/>
    <cellStyle name="Normal 112 2 4 2 2 6" xfId="22224" xr:uid="{00000000-0005-0000-0000-0000BB3D0000}"/>
    <cellStyle name="Normal 112 2 4 2 2 6 2" xfId="44750" xr:uid="{00000000-0005-0000-0000-0000BC3D0000}"/>
    <cellStyle name="Normal 112 2 4 2 2 7" xfId="27890" xr:uid="{00000000-0005-0000-0000-0000BD3D0000}"/>
    <cellStyle name="Normal 112 2 4 2 2 8" xfId="51318" xr:uid="{00000000-0005-0000-0000-0000BE3D0000}"/>
    <cellStyle name="Normal 112 2 4 2 3" xfId="6285" xr:uid="{00000000-0005-0000-0000-0000BF3D0000}"/>
    <cellStyle name="Normal 112 2 4 2 3 2" xfId="11901" xr:uid="{00000000-0005-0000-0000-0000C03D0000}"/>
    <cellStyle name="Normal 112 2 4 2 3 2 2" xfId="34442" xr:uid="{00000000-0005-0000-0000-0000C13D0000}"/>
    <cellStyle name="Normal 112 2 4 2 3 3" xfId="17531" xr:uid="{00000000-0005-0000-0000-0000C23D0000}"/>
    <cellStyle name="Normal 112 2 4 2 3 3 2" xfId="40066" xr:uid="{00000000-0005-0000-0000-0000C33D0000}"/>
    <cellStyle name="Normal 112 2 4 2 3 4" xfId="23160" xr:uid="{00000000-0005-0000-0000-0000C43D0000}"/>
    <cellStyle name="Normal 112 2 4 2 3 4 2" xfId="45686" xr:uid="{00000000-0005-0000-0000-0000C53D0000}"/>
    <cellStyle name="Normal 112 2 4 2 3 5" xfId="28826" xr:uid="{00000000-0005-0000-0000-0000C63D0000}"/>
    <cellStyle name="Normal 112 2 4 2 4" xfId="8157" xr:uid="{00000000-0005-0000-0000-0000C73D0000}"/>
    <cellStyle name="Normal 112 2 4 2 4 2" xfId="13773" xr:uid="{00000000-0005-0000-0000-0000C83D0000}"/>
    <cellStyle name="Normal 112 2 4 2 4 2 2" xfId="36314" xr:uid="{00000000-0005-0000-0000-0000C93D0000}"/>
    <cellStyle name="Normal 112 2 4 2 4 3" xfId="19403" xr:uid="{00000000-0005-0000-0000-0000CA3D0000}"/>
    <cellStyle name="Normal 112 2 4 2 4 3 2" xfId="41938" xr:uid="{00000000-0005-0000-0000-0000CB3D0000}"/>
    <cellStyle name="Normal 112 2 4 2 4 4" xfId="25032" xr:uid="{00000000-0005-0000-0000-0000CC3D0000}"/>
    <cellStyle name="Normal 112 2 4 2 4 4 2" xfId="47558" xr:uid="{00000000-0005-0000-0000-0000CD3D0000}"/>
    <cellStyle name="Normal 112 2 4 2 4 5" xfId="30698" xr:uid="{00000000-0005-0000-0000-0000CE3D0000}"/>
    <cellStyle name="Normal 112 2 4 2 5" xfId="10029" xr:uid="{00000000-0005-0000-0000-0000CF3D0000}"/>
    <cellStyle name="Normal 112 2 4 2 5 2" xfId="32570" xr:uid="{00000000-0005-0000-0000-0000D03D0000}"/>
    <cellStyle name="Normal 112 2 4 2 6" xfId="15659" xr:uid="{00000000-0005-0000-0000-0000D13D0000}"/>
    <cellStyle name="Normal 112 2 4 2 6 2" xfId="38194" xr:uid="{00000000-0005-0000-0000-0000D23D0000}"/>
    <cellStyle name="Normal 112 2 4 2 7" xfId="21288" xr:uid="{00000000-0005-0000-0000-0000D33D0000}"/>
    <cellStyle name="Normal 112 2 4 2 7 2" xfId="43814" xr:uid="{00000000-0005-0000-0000-0000D43D0000}"/>
    <cellStyle name="Normal 112 2 4 2 8" xfId="26954" xr:uid="{00000000-0005-0000-0000-0000D53D0000}"/>
    <cellStyle name="Normal 112 2 4 2 9" xfId="49445" xr:uid="{00000000-0005-0000-0000-0000D63D0000}"/>
    <cellStyle name="Normal 112 2 4 3" xfId="4881" xr:uid="{00000000-0005-0000-0000-0000D73D0000}"/>
    <cellStyle name="Normal 112 2 4 3 2" xfId="6753" xr:uid="{00000000-0005-0000-0000-0000D83D0000}"/>
    <cellStyle name="Normal 112 2 4 3 2 2" xfId="12369" xr:uid="{00000000-0005-0000-0000-0000D93D0000}"/>
    <cellStyle name="Normal 112 2 4 3 2 2 2" xfId="34910" xr:uid="{00000000-0005-0000-0000-0000DA3D0000}"/>
    <cellStyle name="Normal 112 2 4 3 2 3" xfId="17999" xr:uid="{00000000-0005-0000-0000-0000DB3D0000}"/>
    <cellStyle name="Normal 112 2 4 3 2 3 2" xfId="40534" xr:uid="{00000000-0005-0000-0000-0000DC3D0000}"/>
    <cellStyle name="Normal 112 2 4 3 2 4" xfId="23628" xr:uid="{00000000-0005-0000-0000-0000DD3D0000}"/>
    <cellStyle name="Normal 112 2 4 3 2 4 2" xfId="46154" xr:uid="{00000000-0005-0000-0000-0000DE3D0000}"/>
    <cellStyle name="Normal 112 2 4 3 2 5" xfId="29294" xr:uid="{00000000-0005-0000-0000-0000DF3D0000}"/>
    <cellStyle name="Normal 112 2 4 3 3" xfId="8625" xr:uid="{00000000-0005-0000-0000-0000E03D0000}"/>
    <cellStyle name="Normal 112 2 4 3 3 2" xfId="14241" xr:uid="{00000000-0005-0000-0000-0000E13D0000}"/>
    <cellStyle name="Normal 112 2 4 3 3 2 2" xfId="36782" xr:uid="{00000000-0005-0000-0000-0000E23D0000}"/>
    <cellStyle name="Normal 112 2 4 3 3 3" xfId="19871" xr:uid="{00000000-0005-0000-0000-0000E33D0000}"/>
    <cellStyle name="Normal 112 2 4 3 3 3 2" xfId="42406" xr:uid="{00000000-0005-0000-0000-0000E43D0000}"/>
    <cellStyle name="Normal 112 2 4 3 3 4" xfId="25500" xr:uid="{00000000-0005-0000-0000-0000E53D0000}"/>
    <cellStyle name="Normal 112 2 4 3 3 4 2" xfId="48026" xr:uid="{00000000-0005-0000-0000-0000E63D0000}"/>
    <cellStyle name="Normal 112 2 4 3 3 5" xfId="31166" xr:uid="{00000000-0005-0000-0000-0000E73D0000}"/>
    <cellStyle name="Normal 112 2 4 3 4" xfId="10497" xr:uid="{00000000-0005-0000-0000-0000E83D0000}"/>
    <cellStyle name="Normal 112 2 4 3 4 2" xfId="33038" xr:uid="{00000000-0005-0000-0000-0000E93D0000}"/>
    <cellStyle name="Normal 112 2 4 3 5" xfId="16127" xr:uid="{00000000-0005-0000-0000-0000EA3D0000}"/>
    <cellStyle name="Normal 112 2 4 3 5 2" xfId="38662" xr:uid="{00000000-0005-0000-0000-0000EB3D0000}"/>
    <cellStyle name="Normal 112 2 4 3 6" xfId="21756" xr:uid="{00000000-0005-0000-0000-0000EC3D0000}"/>
    <cellStyle name="Normal 112 2 4 3 6 2" xfId="44282" xr:uid="{00000000-0005-0000-0000-0000ED3D0000}"/>
    <cellStyle name="Normal 112 2 4 3 7" xfId="27422" xr:uid="{00000000-0005-0000-0000-0000EE3D0000}"/>
    <cellStyle name="Normal 112 2 4 3 8" xfId="50850" xr:uid="{00000000-0005-0000-0000-0000EF3D0000}"/>
    <cellStyle name="Normal 112 2 4 4" xfId="5817" xr:uid="{00000000-0005-0000-0000-0000F03D0000}"/>
    <cellStyle name="Normal 112 2 4 4 2" xfId="11433" xr:uid="{00000000-0005-0000-0000-0000F13D0000}"/>
    <cellStyle name="Normal 112 2 4 4 2 2" xfId="33974" xr:uid="{00000000-0005-0000-0000-0000F23D0000}"/>
    <cellStyle name="Normal 112 2 4 4 3" xfId="17063" xr:uid="{00000000-0005-0000-0000-0000F33D0000}"/>
    <cellStyle name="Normal 112 2 4 4 3 2" xfId="39598" xr:uid="{00000000-0005-0000-0000-0000F43D0000}"/>
    <cellStyle name="Normal 112 2 4 4 4" xfId="22692" xr:uid="{00000000-0005-0000-0000-0000F53D0000}"/>
    <cellStyle name="Normal 112 2 4 4 4 2" xfId="45218" xr:uid="{00000000-0005-0000-0000-0000F63D0000}"/>
    <cellStyle name="Normal 112 2 4 4 5" xfId="28358" xr:uid="{00000000-0005-0000-0000-0000F73D0000}"/>
    <cellStyle name="Normal 112 2 4 5" xfId="7689" xr:uid="{00000000-0005-0000-0000-0000F83D0000}"/>
    <cellStyle name="Normal 112 2 4 5 2" xfId="13305" xr:uid="{00000000-0005-0000-0000-0000F93D0000}"/>
    <cellStyle name="Normal 112 2 4 5 2 2" xfId="35846" xr:uid="{00000000-0005-0000-0000-0000FA3D0000}"/>
    <cellStyle name="Normal 112 2 4 5 3" xfId="18935" xr:uid="{00000000-0005-0000-0000-0000FB3D0000}"/>
    <cellStyle name="Normal 112 2 4 5 3 2" xfId="41470" xr:uid="{00000000-0005-0000-0000-0000FC3D0000}"/>
    <cellStyle name="Normal 112 2 4 5 4" xfId="24564" xr:uid="{00000000-0005-0000-0000-0000FD3D0000}"/>
    <cellStyle name="Normal 112 2 4 5 4 2" xfId="47090" xr:uid="{00000000-0005-0000-0000-0000FE3D0000}"/>
    <cellStyle name="Normal 112 2 4 5 5" xfId="30230" xr:uid="{00000000-0005-0000-0000-0000FF3D0000}"/>
    <cellStyle name="Normal 112 2 4 6" xfId="9561" xr:uid="{00000000-0005-0000-0000-0000003E0000}"/>
    <cellStyle name="Normal 112 2 4 6 2" xfId="32102" xr:uid="{00000000-0005-0000-0000-0000013E0000}"/>
    <cellStyle name="Normal 112 2 4 7" xfId="15191" xr:uid="{00000000-0005-0000-0000-0000023E0000}"/>
    <cellStyle name="Normal 112 2 4 7 2" xfId="37726" xr:uid="{00000000-0005-0000-0000-0000033E0000}"/>
    <cellStyle name="Normal 112 2 4 8" xfId="20820" xr:uid="{00000000-0005-0000-0000-0000043E0000}"/>
    <cellStyle name="Normal 112 2 4 8 2" xfId="43346" xr:uid="{00000000-0005-0000-0000-0000053E0000}"/>
    <cellStyle name="Normal 112 2 4 9" xfId="26486" xr:uid="{00000000-0005-0000-0000-0000063E0000}"/>
    <cellStyle name="Normal 112 2 5" xfId="4179" xr:uid="{00000000-0005-0000-0000-0000073E0000}"/>
    <cellStyle name="Normal 112 2 5 10" xfId="50148" xr:uid="{00000000-0005-0000-0000-0000083E0000}"/>
    <cellStyle name="Normal 112 2 5 2" xfId="5115" xr:uid="{00000000-0005-0000-0000-0000093E0000}"/>
    <cellStyle name="Normal 112 2 5 2 2" xfId="6987" xr:uid="{00000000-0005-0000-0000-00000A3E0000}"/>
    <cellStyle name="Normal 112 2 5 2 2 2" xfId="12603" xr:uid="{00000000-0005-0000-0000-00000B3E0000}"/>
    <cellStyle name="Normal 112 2 5 2 2 2 2" xfId="35144" xr:uid="{00000000-0005-0000-0000-00000C3E0000}"/>
    <cellStyle name="Normal 112 2 5 2 2 3" xfId="18233" xr:uid="{00000000-0005-0000-0000-00000D3E0000}"/>
    <cellStyle name="Normal 112 2 5 2 2 3 2" xfId="40768" xr:uid="{00000000-0005-0000-0000-00000E3E0000}"/>
    <cellStyle name="Normal 112 2 5 2 2 4" xfId="23862" xr:uid="{00000000-0005-0000-0000-00000F3E0000}"/>
    <cellStyle name="Normal 112 2 5 2 2 4 2" xfId="46388" xr:uid="{00000000-0005-0000-0000-0000103E0000}"/>
    <cellStyle name="Normal 112 2 5 2 2 5" xfId="29528" xr:uid="{00000000-0005-0000-0000-0000113E0000}"/>
    <cellStyle name="Normal 112 2 5 2 3" xfId="8859" xr:uid="{00000000-0005-0000-0000-0000123E0000}"/>
    <cellStyle name="Normal 112 2 5 2 3 2" xfId="14475" xr:uid="{00000000-0005-0000-0000-0000133E0000}"/>
    <cellStyle name="Normal 112 2 5 2 3 2 2" xfId="37016" xr:uid="{00000000-0005-0000-0000-0000143E0000}"/>
    <cellStyle name="Normal 112 2 5 2 3 3" xfId="20105" xr:uid="{00000000-0005-0000-0000-0000153E0000}"/>
    <cellStyle name="Normal 112 2 5 2 3 3 2" xfId="42640" xr:uid="{00000000-0005-0000-0000-0000163E0000}"/>
    <cellStyle name="Normal 112 2 5 2 3 4" xfId="25734" xr:uid="{00000000-0005-0000-0000-0000173E0000}"/>
    <cellStyle name="Normal 112 2 5 2 3 4 2" xfId="48260" xr:uid="{00000000-0005-0000-0000-0000183E0000}"/>
    <cellStyle name="Normal 112 2 5 2 3 5" xfId="31400" xr:uid="{00000000-0005-0000-0000-0000193E0000}"/>
    <cellStyle name="Normal 112 2 5 2 4" xfId="10731" xr:uid="{00000000-0005-0000-0000-00001A3E0000}"/>
    <cellStyle name="Normal 112 2 5 2 4 2" xfId="33272" xr:uid="{00000000-0005-0000-0000-00001B3E0000}"/>
    <cellStyle name="Normal 112 2 5 2 5" xfId="16361" xr:uid="{00000000-0005-0000-0000-00001C3E0000}"/>
    <cellStyle name="Normal 112 2 5 2 5 2" xfId="38896" xr:uid="{00000000-0005-0000-0000-00001D3E0000}"/>
    <cellStyle name="Normal 112 2 5 2 6" xfId="21990" xr:uid="{00000000-0005-0000-0000-00001E3E0000}"/>
    <cellStyle name="Normal 112 2 5 2 6 2" xfId="44516" xr:uid="{00000000-0005-0000-0000-00001F3E0000}"/>
    <cellStyle name="Normal 112 2 5 2 7" xfId="27656" xr:uid="{00000000-0005-0000-0000-0000203E0000}"/>
    <cellStyle name="Normal 112 2 5 2 8" xfId="51084" xr:uid="{00000000-0005-0000-0000-0000213E0000}"/>
    <cellStyle name="Normal 112 2 5 3" xfId="6051" xr:uid="{00000000-0005-0000-0000-0000223E0000}"/>
    <cellStyle name="Normal 112 2 5 3 2" xfId="11667" xr:uid="{00000000-0005-0000-0000-0000233E0000}"/>
    <cellStyle name="Normal 112 2 5 3 2 2" xfId="34208" xr:uid="{00000000-0005-0000-0000-0000243E0000}"/>
    <cellStyle name="Normal 112 2 5 3 3" xfId="17297" xr:uid="{00000000-0005-0000-0000-0000253E0000}"/>
    <cellStyle name="Normal 112 2 5 3 3 2" xfId="39832" xr:uid="{00000000-0005-0000-0000-0000263E0000}"/>
    <cellStyle name="Normal 112 2 5 3 4" xfId="22926" xr:uid="{00000000-0005-0000-0000-0000273E0000}"/>
    <cellStyle name="Normal 112 2 5 3 4 2" xfId="45452" xr:uid="{00000000-0005-0000-0000-0000283E0000}"/>
    <cellStyle name="Normal 112 2 5 3 5" xfId="28592" xr:uid="{00000000-0005-0000-0000-0000293E0000}"/>
    <cellStyle name="Normal 112 2 5 4" xfId="7923" xr:uid="{00000000-0005-0000-0000-00002A3E0000}"/>
    <cellStyle name="Normal 112 2 5 4 2" xfId="13539" xr:uid="{00000000-0005-0000-0000-00002B3E0000}"/>
    <cellStyle name="Normal 112 2 5 4 2 2" xfId="36080" xr:uid="{00000000-0005-0000-0000-00002C3E0000}"/>
    <cellStyle name="Normal 112 2 5 4 3" xfId="19169" xr:uid="{00000000-0005-0000-0000-00002D3E0000}"/>
    <cellStyle name="Normal 112 2 5 4 3 2" xfId="41704" xr:uid="{00000000-0005-0000-0000-00002E3E0000}"/>
    <cellStyle name="Normal 112 2 5 4 4" xfId="24798" xr:uid="{00000000-0005-0000-0000-00002F3E0000}"/>
    <cellStyle name="Normal 112 2 5 4 4 2" xfId="47324" xr:uid="{00000000-0005-0000-0000-0000303E0000}"/>
    <cellStyle name="Normal 112 2 5 4 5" xfId="30464" xr:uid="{00000000-0005-0000-0000-0000313E0000}"/>
    <cellStyle name="Normal 112 2 5 5" xfId="9795" xr:uid="{00000000-0005-0000-0000-0000323E0000}"/>
    <cellStyle name="Normal 112 2 5 5 2" xfId="32336" xr:uid="{00000000-0005-0000-0000-0000333E0000}"/>
    <cellStyle name="Normal 112 2 5 6" xfId="15425" xr:uid="{00000000-0005-0000-0000-0000343E0000}"/>
    <cellStyle name="Normal 112 2 5 6 2" xfId="37960" xr:uid="{00000000-0005-0000-0000-0000353E0000}"/>
    <cellStyle name="Normal 112 2 5 7" xfId="21054" xr:uid="{00000000-0005-0000-0000-0000363E0000}"/>
    <cellStyle name="Normal 112 2 5 7 2" xfId="43580" xr:uid="{00000000-0005-0000-0000-0000373E0000}"/>
    <cellStyle name="Normal 112 2 5 8" xfId="26720" xr:uid="{00000000-0005-0000-0000-0000383E0000}"/>
    <cellStyle name="Normal 112 2 5 9" xfId="49211" xr:uid="{00000000-0005-0000-0000-0000393E0000}"/>
    <cellStyle name="Normal 112 2 6" xfId="4647" xr:uid="{00000000-0005-0000-0000-00003A3E0000}"/>
    <cellStyle name="Normal 112 2 6 2" xfId="6519" xr:uid="{00000000-0005-0000-0000-00003B3E0000}"/>
    <cellStyle name="Normal 112 2 6 2 2" xfId="12135" xr:uid="{00000000-0005-0000-0000-00003C3E0000}"/>
    <cellStyle name="Normal 112 2 6 2 2 2" xfId="34676" xr:uid="{00000000-0005-0000-0000-00003D3E0000}"/>
    <cellStyle name="Normal 112 2 6 2 3" xfId="17765" xr:uid="{00000000-0005-0000-0000-00003E3E0000}"/>
    <cellStyle name="Normal 112 2 6 2 3 2" xfId="40300" xr:uid="{00000000-0005-0000-0000-00003F3E0000}"/>
    <cellStyle name="Normal 112 2 6 2 4" xfId="23394" xr:uid="{00000000-0005-0000-0000-0000403E0000}"/>
    <cellStyle name="Normal 112 2 6 2 4 2" xfId="45920" xr:uid="{00000000-0005-0000-0000-0000413E0000}"/>
    <cellStyle name="Normal 112 2 6 2 5" xfId="29060" xr:uid="{00000000-0005-0000-0000-0000423E0000}"/>
    <cellStyle name="Normal 112 2 6 3" xfId="8391" xr:uid="{00000000-0005-0000-0000-0000433E0000}"/>
    <cellStyle name="Normal 112 2 6 3 2" xfId="14007" xr:uid="{00000000-0005-0000-0000-0000443E0000}"/>
    <cellStyle name="Normal 112 2 6 3 2 2" xfId="36548" xr:uid="{00000000-0005-0000-0000-0000453E0000}"/>
    <cellStyle name="Normal 112 2 6 3 3" xfId="19637" xr:uid="{00000000-0005-0000-0000-0000463E0000}"/>
    <cellStyle name="Normal 112 2 6 3 3 2" xfId="42172" xr:uid="{00000000-0005-0000-0000-0000473E0000}"/>
    <cellStyle name="Normal 112 2 6 3 4" xfId="25266" xr:uid="{00000000-0005-0000-0000-0000483E0000}"/>
    <cellStyle name="Normal 112 2 6 3 4 2" xfId="47792" xr:uid="{00000000-0005-0000-0000-0000493E0000}"/>
    <cellStyle name="Normal 112 2 6 3 5" xfId="30932" xr:uid="{00000000-0005-0000-0000-00004A3E0000}"/>
    <cellStyle name="Normal 112 2 6 4" xfId="10263" xr:uid="{00000000-0005-0000-0000-00004B3E0000}"/>
    <cellStyle name="Normal 112 2 6 4 2" xfId="32804" xr:uid="{00000000-0005-0000-0000-00004C3E0000}"/>
    <cellStyle name="Normal 112 2 6 5" xfId="15893" xr:uid="{00000000-0005-0000-0000-00004D3E0000}"/>
    <cellStyle name="Normal 112 2 6 5 2" xfId="38428" xr:uid="{00000000-0005-0000-0000-00004E3E0000}"/>
    <cellStyle name="Normal 112 2 6 6" xfId="21522" xr:uid="{00000000-0005-0000-0000-00004F3E0000}"/>
    <cellStyle name="Normal 112 2 6 6 2" xfId="44048" xr:uid="{00000000-0005-0000-0000-0000503E0000}"/>
    <cellStyle name="Normal 112 2 6 7" xfId="27188" xr:uid="{00000000-0005-0000-0000-0000513E0000}"/>
    <cellStyle name="Normal 112 2 6 8" xfId="50616" xr:uid="{00000000-0005-0000-0000-0000523E0000}"/>
    <cellStyle name="Normal 112 2 7" xfId="5583" xr:uid="{00000000-0005-0000-0000-0000533E0000}"/>
    <cellStyle name="Normal 112 2 7 2" xfId="11199" xr:uid="{00000000-0005-0000-0000-0000543E0000}"/>
    <cellStyle name="Normal 112 2 7 2 2" xfId="33740" xr:uid="{00000000-0005-0000-0000-0000553E0000}"/>
    <cellStyle name="Normal 112 2 7 3" xfId="16829" xr:uid="{00000000-0005-0000-0000-0000563E0000}"/>
    <cellStyle name="Normal 112 2 7 3 2" xfId="39364" xr:uid="{00000000-0005-0000-0000-0000573E0000}"/>
    <cellStyle name="Normal 112 2 7 4" xfId="22458" xr:uid="{00000000-0005-0000-0000-0000583E0000}"/>
    <cellStyle name="Normal 112 2 7 4 2" xfId="44984" xr:uid="{00000000-0005-0000-0000-0000593E0000}"/>
    <cellStyle name="Normal 112 2 7 5" xfId="28124" xr:uid="{00000000-0005-0000-0000-00005A3E0000}"/>
    <cellStyle name="Normal 112 2 8" xfId="7455" xr:uid="{00000000-0005-0000-0000-00005B3E0000}"/>
    <cellStyle name="Normal 112 2 8 2" xfId="13071" xr:uid="{00000000-0005-0000-0000-00005C3E0000}"/>
    <cellStyle name="Normal 112 2 8 2 2" xfId="35612" xr:uid="{00000000-0005-0000-0000-00005D3E0000}"/>
    <cellStyle name="Normal 112 2 8 3" xfId="18701" xr:uid="{00000000-0005-0000-0000-00005E3E0000}"/>
    <cellStyle name="Normal 112 2 8 3 2" xfId="41236" xr:uid="{00000000-0005-0000-0000-00005F3E0000}"/>
    <cellStyle name="Normal 112 2 8 4" xfId="24330" xr:uid="{00000000-0005-0000-0000-0000603E0000}"/>
    <cellStyle name="Normal 112 2 8 4 2" xfId="46856" xr:uid="{00000000-0005-0000-0000-0000613E0000}"/>
    <cellStyle name="Normal 112 2 8 5" xfId="29996" xr:uid="{00000000-0005-0000-0000-0000623E0000}"/>
    <cellStyle name="Normal 112 2 9" xfId="9327" xr:uid="{00000000-0005-0000-0000-0000633E0000}"/>
    <cellStyle name="Normal 112 2 9 2" xfId="31868" xr:uid="{00000000-0005-0000-0000-0000643E0000}"/>
    <cellStyle name="Normal 112 3" xfId="3828" xr:uid="{00000000-0005-0000-0000-0000653E0000}"/>
    <cellStyle name="Normal 112 3 10" xfId="26369" xr:uid="{00000000-0005-0000-0000-0000663E0000}"/>
    <cellStyle name="Normal 112 3 11" xfId="48860" xr:uid="{00000000-0005-0000-0000-0000673E0000}"/>
    <cellStyle name="Normal 112 3 12" xfId="49797" xr:uid="{00000000-0005-0000-0000-0000683E0000}"/>
    <cellStyle name="Normal 112 3 2" xfId="4062" xr:uid="{00000000-0005-0000-0000-0000693E0000}"/>
    <cellStyle name="Normal 112 3 2 10" xfId="49094" xr:uid="{00000000-0005-0000-0000-00006A3E0000}"/>
    <cellStyle name="Normal 112 3 2 11" xfId="50031" xr:uid="{00000000-0005-0000-0000-00006B3E0000}"/>
    <cellStyle name="Normal 112 3 2 2" xfId="4530" xr:uid="{00000000-0005-0000-0000-00006C3E0000}"/>
    <cellStyle name="Normal 112 3 2 2 10" xfId="50499" xr:uid="{00000000-0005-0000-0000-00006D3E0000}"/>
    <cellStyle name="Normal 112 3 2 2 2" xfId="5466" xr:uid="{00000000-0005-0000-0000-00006E3E0000}"/>
    <cellStyle name="Normal 112 3 2 2 2 2" xfId="7338" xr:uid="{00000000-0005-0000-0000-00006F3E0000}"/>
    <cellStyle name="Normal 112 3 2 2 2 2 2" xfId="12954" xr:uid="{00000000-0005-0000-0000-0000703E0000}"/>
    <cellStyle name="Normal 112 3 2 2 2 2 2 2" xfId="35495" xr:uid="{00000000-0005-0000-0000-0000713E0000}"/>
    <cellStyle name="Normal 112 3 2 2 2 2 3" xfId="18584" xr:uid="{00000000-0005-0000-0000-0000723E0000}"/>
    <cellStyle name="Normal 112 3 2 2 2 2 3 2" xfId="41119" xr:uid="{00000000-0005-0000-0000-0000733E0000}"/>
    <cellStyle name="Normal 112 3 2 2 2 2 4" xfId="24213" xr:uid="{00000000-0005-0000-0000-0000743E0000}"/>
    <cellStyle name="Normal 112 3 2 2 2 2 4 2" xfId="46739" xr:uid="{00000000-0005-0000-0000-0000753E0000}"/>
    <cellStyle name="Normal 112 3 2 2 2 2 5" xfId="29879" xr:uid="{00000000-0005-0000-0000-0000763E0000}"/>
    <cellStyle name="Normal 112 3 2 2 2 3" xfId="9210" xr:uid="{00000000-0005-0000-0000-0000773E0000}"/>
    <cellStyle name="Normal 112 3 2 2 2 3 2" xfId="14826" xr:uid="{00000000-0005-0000-0000-0000783E0000}"/>
    <cellStyle name="Normal 112 3 2 2 2 3 2 2" xfId="37367" xr:uid="{00000000-0005-0000-0000-0000793E0000}"/>
    <cellStyle name="Normal 112 3 2 2 2 3 3" xfId="20456" xr:uid="{00000000-0005-0000-0000-00007A3E0000}"/>
    <cellStyle name="Normal 112 3 2 2 2 3 3 2" xfId="42991" xr:uid="{00000000-0005-0000-0000-00007B3E0000}"/>
    <cellStyle name="Normal 112 3 2 2 2 3 4" xfId="26085" xr:uid="{00000000-0005-0000-0000-00007C3E0000}"/>
    <cellStyle name="Normal 112 3 2 2 2 3 4 2" xfId="48611" xr:uid="{00000000-0005-0000-0000-00007D3E0000}"/>
    <cellStyle name="Normal 112 3 2 2 2 3 5" xfId="31751" xr:uid="{00000000-0005-0000-0000-00007E3E0000}"/>
    <cellStyle name="Normal 112 3 2 2 2 4" xfId="11082" xr:uid="{00000000-0005-0000-0000-00007F3E0000}"/>
    <cellStyle name="Normal 112 3 2 2 2 4 2" xfId="33623" xr:uid="{00000000-0005-0000-0000-0000803E0000}"/>
    <cellStyle name="Normal 112 3 2 2 2 5" xfId="16712" xr:uid="{00000000-0005-0000-0000-0000813E0000}"/>
    <cellStyle name="Normal 112 3 2 2 2 5 2" xfId="39247" xr:uid="{00000000-0005-0000-0000-0000823E0000}"/>
    <cellStyle name="Normal 112 3 2 2 2 6" xfId="22341" xr:uid="{00000000-0005-0000-0000-0000833E0000}"/>
    <cellStyle name="Normal 112 3 2 2 2 6 2" xfId="44867" xr:uid="{00000000-0005-0000-0000-0000843E0000}"/>
    <cellStyle name="Normal 112 3 2 2 2 7" xfId="28007" xr:uid="{00000000-0005-0000-0000-0000853E0000}"/>
    <cellStyle name="Normal 112 3 2 2 2 8" xfId="51435" xr:uid="{00000000-0005-0000-0000-0000863E0000}"/>
    <cellStyle name="Normal 112 3 2 2 3" xfId="6402" xr:uid="{00000000-0005-0000-0000-0000873E0000}"/>
    <cellStyle name="Normal 112 3 2 2 3 2" xfId="12018" xr:uid="{00000000-0005-0000-0000-0000883E0000}"/>
    <cellStyle name="Normal 112 3 2 2 3 2 2" xfId="34559" xr:uid="{00000000-0005-0000-0000-0000893E0000}"/>
    <cellStyle name="Normal 112 3 2 2 3 3" xfId="17648" xr:uid="{00000000-0005-0000-0000-00008A3E0000}"/>
    <cellStyle name="Normal 112 3 2 2 3 3 2" xfId="40183" xr:uid="{00000000-0005-0000-0000-00008B3E0000}"/>
    <cellStyle name="Normal 112 3 2 2 3 4" xfId="23277" xr:uid="{00000000-0005-0000-0000-00008C3E0000}"/>
    <cellStyle name="Normal 112 3 2 2 3 4 2" xfId="45803" xr:uid="{00000000-0005-0000-0000-00008D3E0000}"/>
    <cellStyle name="Normal 112 3 2 2 3 5" xfId="28943" xr:uid="{00000000-0005-0000-0000-00008E3E0000}"/>
    <cellStyle name="Normal 112 3 2 2 4" xfId="8274" xr:uid="{00000000-0005-0000-0000-00008F3E0000}"/>
    <cellStyle name="Normal 112 3 2 2 4 2" xfId="13890" xr:uid="{00000000-0005-0000-0000-0000903E0000}"/>
    <cellStyle name="Normal 112 3 2 2 4 2 2" xfId="36431" xr:uid="{00000000-0005-0000-0000-0000913E0000}"/>
    <cellStyle name="Normal 112 3 2 2 4 3" xfId="19520" xr:uid="{00000000-0005-0000-0000-0000923E0000}"/>
    <cellStyle name="Normal 112 3 2 2 4 3 2" xfId="42055" xr:uid="{00000000-0005-0000-0000-0000933E0000}"/>
    <cellStyle name="Normal 112 3 2 2 4 4" xfId="25149" xr:uid="{00000000-0005-0000-0000-0000943E0000}"/>
    <cellStyle name="Normal 112 3 2 2 4 4 2" xfId="47675" xr:uid="{00000000-0005-0000-0000-0000953E0000}"/>
    <cellStyle name="Normal 112 3 2 2 4 5" xfId="30815" xr:uid="{00000000-0005-0000-0000-0000963E0000}"/>
    <cellStyle name="Normal 112 3 2 2 5" xfId="10146" xr:uid="{00000000-0005-0000-0000-0000973E0000}"/>
    <cellStyle name="Normal 112 3 2 2 5 2" xfId="32687" xr:uid="{00000000-0005-0000-0000-0000983E0000}"/>
    <cellStyle name="Normal 112 3 2 2 6" xfId="15776" xr:uid="{00000000-0005-0000-0000-0000993E0000}"/>
    <cellStyle name="Normal 112 3 2 2 6 2" xfId="38311" xr:uid="{00000000-0005-0000-0000-00009A3E0000}"/>
    <cellStyle name="Normal 112 3 2 2 7" xfId="21405" xr:uid="{00000000-0005-0000-0000-00009B3E0000}"/>
    <cellStyle name="Normal 112 3 2 2 7 2" xfId="43931" xr:uid="{00000000-0005-0000-0000-00009C3E0000}"/>
    <cellStyle name="Normal 112 3 2 2 8" xfId="27071" xr:uid="{00000000-0005-0000-0000-00009D3E0000}"/>
    <cellStyle name="Normal 112 3 2 2 9" xfId="49562" xr:uid="{00000000-0005-0000-0000-00009E3E0000}"/>
    <cellStyle name="Normal 112 3 2 3" xfId="4998" xr:uid="{00000000-0005-0000-0000-00009F3E0000}"/>
    <cellStyle name="Normal 112 3 2 3 2" xfId="6870" xr:uid="{00000000-0005-0000-0000-0000A03E0000}"/>
    <cellStyle name="Normal 112 3 2 3 2 2" xfId="12486" xr:uid="{00000000-0005-0000-0000-0000A13E0000}"/>
    <cellStyle name="Normal 112 3 2 3 2 2 2" xfId="35027" xr:uid="{00000000-0005-0000-0000-0000A23E0000}"/>
    <cellStyle name="Normal 112 3 2 3 2 3" xfId="18116" xr:uid="{00000000-0005-0000-0000-0000A33E0000}"/>
    <cellStyle name="Normal 112 3 2 3 2 3 2" xfId="40651" xr:uid="{00000000-0005-0000-0000-0000A43E0000}"/>
    <cellStyle name="Normal 112 3 2 3 2 4" xfId="23745" xr:uid="{00000000-0005-0000-0000-0000A53E0000}"/>
    <cellStyle name="Normal 112 3 2 3 2 4 2" xfId="46271" xr:uid="{00000000-0005-0000-0000-0000A63E0000}"/>
    <cellStyle name="Normal 112 3 2 3 2 5" xfId="29411" xr:uid="{00000000-0005-0000-0000-0000A73E0000}"/>
    <cellStyle name="Normal 112 3 2 3 3" xfId="8742" xr:uid="{00000000-0005-0000-0000-0000A83E0000}"/>
    <cellStyle name="Normal 112 3 2 3 3 2" xfId="14358" xr:uid="{00000000-0005-0000-0000-0000A93E0000}"/>
    <cellStyle name="Normal 112 3 2 3 3 2 2" xfId="36899" xr:uid="{00000000-0005-0000-0000-0000AA3E0000}"/>
    <cellStyle name="Normal 112 3 2 3 3 3" xfId="19988" xr:uid="{00000000-0005-0000-0000-0000AB3E0000}"/>
    <cellStyle name="Normal 112 3 2 3 3 3 2" xfId="42523" xr:uid="{00000000-0005-0000-0000-0000AC3E0000}"/>
    <cellStyle name="Normal 112 3 2 3 3 4" xfId="25617" xr:uid="{00000000-0005-0000-0000-0000AD3E0000}"/>
    <cellStyle name="Normal 112 3 2 3 3 4 2" xfId="48143" xr:uid="{00000000-0005-0000-0000-0000AE3E0000}"/>
    <cellStyle name="Normal 112 3 2 3 3 5" xfId="31283" xr:uid="{00000000-0005-0000-0000-0000AF3E0000}"/>
    <cellStyle name="Normal 112 3 2 3 4" xfId="10614" xr:uid="{00000000-0005-0000-0000-0000B03E0000}"/>
    <cellStyle name="Normal 112 3 2 3 4 2" xfId="33155" xr:uid="{00000000-0005-0000-0000-0000B13E0000}"/>
    <cellStyle name="Normal 112 3 2 3 5" xfId="16244" xr:uid="{00000000-0005-0000-0000-0000B23E0000}"/>
    <cellStyle name="Normal 112 3 2 3 5 2" xfId="38779" xr:uid="{00000000-0005-0000-0000-0000B33E0000}"/>
    <cellStyle name="Normal 112 3 2 3 6" xfId="21873" xr:uid="{00000000-0005-0000-0000-0000B43E0000}"/>
    <cellStyle name="Normal 112 3 2 3 6 2" xfId="44399" xr:uid="{00000000-0005-0000-0000-0000B53E0000}"/>
    <cellStyle name="Normal 112 3 2 3 7" xfId="27539" xr:uid="{00000000-0005-0000-0000-0000B63E0000}"/>
    <cellStyle name="Normal 112 3 2 3 8" xfId="50967" xr:uid="{00000000-0005-0000-0000-0000B73E0000}"/>
    <cellStyle name="Normal 112 3 2 4" xfId="5934" xr:uid="{00000000-0005-0000-0000-0000B83E0000}"/>
    <cellStyle name="Normal 112 3 2 4 2" xfId="11550" xr:uid="{00000000-0005-0000-0000-0000B93E0000}"/>
    <cellStyle name="Normal 112 3 2 4 2 2" xfId="34091" xr:uid="{00000000-0005-0000-0000-0000BA3E0000}"/>
    <cellStyle name="Normal 112 3 2 4 3" xfId="17180" xr:uid="{00000000-0005-0000-0000-0000BB3E0000}"/>
    <cellStyle name="Normal 112 3 2 4 3 2" xfId="39715" xr:uid="{00000000-0005-0000-0000-0000BC3E0000}"/>
    <cellStyle name="Normal 112 3 2 4 4" xfId="22809" xr:uid="{00000000-0005-0000-0000-0000BD3E0000}"/>
    <cellStyle name="Normal 112 3 2 4 4 2" xfId="45335" xr:uid="{00000000-0005-0000-0000-0000BE3E0000}"/>
    <cellStyle name="Normal 112 3 2 4 5" xfId="28475" xr:uid="{00000000-0005-0000-0000-0000BF3E0000}"/>
    <cellStyle name="Normal 112 3 2 5" xfId="7806" xr:uid="{00000000-0005-0000-0000-0000C03E0000}"/>
    <cellStyle name="Normal 112 3 2 5 2" xfId="13422" xr:uid="{00000000-0005-0000-0000-0000C13E0000}"/>
    <cellStyle name="Normal 112 3 2 5 2 2" xfId="35963" xr:uid="{00000000-0005-0000-0000-0000C23E0000}"/>
    <cellStyle name="Normal 112 3 2 5 3" xfId="19052" xr:uid="{00000000-0005-0000-0000-0000C33E0000}"/>
    <cellStyle name="Normal 112 3 2 5 3 2" xfId="41587" xr:uid="{00000000-0005-0000-0000-0000C43E0000}"/>
    <cellStyle name="Normal 112 3 2 5 4" xfId="24681" xr:uid="{00000000-0005-0000-0000-0000C53E0000}"/>
    <cellStyle name="Normal 112 3 2 5 4 2" xfId="47207" xr:uid="{00000000-0005-0000-0000-0000C63E0000}"/>
    <cellStyle name="Normal 112 3 2 5 5" xfId="30347" xr:uid="{00000000-0005-0000-0000-0000C73E0000}"/>
    <cellStyle name="Normal 112 3 2 6" xfId="9678" xr:uid="{00000000-0005-0000-0000-0000C83E0000}"/>
    <cellStyle name="Normal 112 3 2 6 2" xfId="32219" xr:uid="{00000000-0005-0000-0000-0000C93E0000}"/>
    <cellStyle name="Normal 112 3 2 7" xfId="15308" xr:uid="{00000000-0005-0000-0000-0000CA3E0000}"/>
    <cellStyle name="Normal 112 3 2 7 2" xfId="37843" xr:uid="{00000000-0005-0000-0000-0000CB3E0000}"/>
    <cellStyle name="Normal 112 3 2 8" xfId="20937" xr:uid="{00000000-0005-0000-0000-0000CC3E0000}"/>
    <cellStyle name="Normal 112 3 2 8 2" xfId="43463" xr:uid="{00000000-0005-0000-0000-0000CD3E0000}"/>
    <cellStyle name="Normal 112 3 2 9" xfId="26603" xr:uid="{00000000-0005-0000-0000-0000CE3E0000}"/>
    <cellStyle name="Normal 112 3 3" xfId="4296" xr:uid="{00000000-0005-0000-0000-0000CF3E0000}"/>
    <cellStyle name="Normal 112 3 3 10" xfId="50265" xr:uid="{00000000-0005-0000-0000-0000D03E0000}"/>
    <cellStyle name="Normal 112 3 3 2" xfId="5232" xr:uid="{00000000-0005-0000-0000-0000D13E0000}"/>
    <cellStyle name="Normal 112 3 3 2 2" xfId="7104" xr:uid="{00000000-0005-0000-0000-0000D23E0000}"/>
    <cellStyle name="Normal 112 3 3 2 2 2" xfId="12720" xr:uid="{00000000-0005-0000-0000-0000D33E0000}"/>
    <cellStyle name="Normal 112 3 3 2 2 2 2" xfId="35261" xr:uid="{00000000-0005-0000-0000-0000D43E0000}"/>
    <cellStyle name="Normal 112 3 3 2 2 3" xfId="18350" xr:uid="{00000000-0005-0000-0000-0000D53E0000}"/>
    <cellStyle name="Normal 112 3 3 2 2 3 2" xfId="40885" xr:uid="{00000000-0005-0000-0000-0000D63E0000}"/>
    <cellStyle name="Normal 112 3 3 2 2 4" xfId="23979" xr:uid="{00000000-0005-0000-0000-0000D73E0000}"/>
    <cellStyle name="Normal 112 3 3 2 2 4 2" xfId="46505" xr:uid="{00000000-0005-0000-0000-0000D83E0000}"/>
    <cellStyle name="Normal 112 3 3 2 2 5" xfId="29645" xr:uid="{00000000-0005-0000-0000-0000D93E0000}"/>
    <cellStyle name="Normal 112 3 3 2 3" xfId="8976" xr:uid="{00000000-0005-0000-0000-0000DA3E0000}"/>
    <cellStyle name="Normal 112 3 3 2 3 2" xfId="14592" xr:uid="{00000000-0005-0000-0000-0000DB3E0000}"/>
    <cellStyle name="Normal 112 3 3 2 3 2 2" xfId="37133" xr:uid="{00000000-0005-0000-0000-0000DC3E0000}"/>
    <cellStyle name="Normal 112 3 3 2 3 3" xfId="20222" xr:uid="{00000000-0005-0000-0000-0000DD3E0000}"/>
    <cellStyle name="Normal 112 3 3 2 3 3 2" xfId="42757" xr:uid="{00000000-0005-0000-0000-0000DE3E0000}"/>
    <cellStyle name="Normal 112 3 3 2 3 4" xfId="25851" xr:uid="{00000000-0005-0000-0000-0000DF3E0000}"/>
    <cellStyle name="Normal 112 3 3 2 3 4 2" xfId="48377" xr:uid="{00000000-0005-0000-0000-0000E03E0000}"/>
    <cellStyle name="Normal 112 3 3 2 3 5" xfId="31517" xr:uid="{00000000-0005-0000-0000-0000E13E0000}"/>
    <cellStyle name="Normal 112 3 3 2 4" xfId="10848" xr:uid="{00000000-0005-0000-0000-0000E23E0000}"/>
    <cellStyle name="Normal 112 3 3 2 4 2" xfId="33389" xr:uid="{00000000-0005-0000-0000-0000E33E0000}"/>
    <cellStyle name="Normal 112 3 3 2 5" xfId="16478" xr:uid="{00000000-0005-0000-0000-0000E43E0000}"/>
    <cellStyle name="Normal 112 3 3 2 5 2" xfId="39013" xr:uid="{00000000-0005-0000-0000-0000E53E0000}"/>
    <cellStyle name="Normal 112 3 3 2 6" xfId="22107" xr:uid="{00000000-0005-0000-0000-0000E63E0000}"/>
    <cellStyle name="Normal 112 3 3 2 6 2" xfId="44633" xr:uid="{00000000-0005-0000-0000-0000E73E0000}"/>
    <cellStyle name="Normal 112 3 3 2 7" xfId="27773" xr:uid="{00000000-0005-0000-0000-0000E83E0000}"/>
    <cellStyle name="Normal 112 3 3 2 8" xfId="51201" xr:uid="{00000000-0005-0000-0000-0000E93E0000}"/>
    <cellStyle name="Normal 112 3 3 3" xfId="6168" xr:uid="{00000000-0005-0000-0000-0000EA3E0000}"/>
    <cellStyle name="Normal 112 3 3 3 2" xfId="11784" xr:uid="{00000000-0005-0000-0000-0000EB3E0000}"/>
    <cellStyle name="Normal 112 3 3 3 2 2" xfId="34325" xr:uid="{00000000-0005-0000-0000-0000EC3E0000}"/>
    <cellStyle name="Normal 112 3 3 3 3" xfId="17414" xr:uid="{00000000-0005-0000-0000-0000ED3E0000}"/>
    <cellStyle name="Normal 112 3 3 3 3 2" xfId="39949" xr:uid="{00000000-0005-0000-0000-0000EE3E0000}"/>
    <cellStyle name="Normal 112 3 3 3 4" xfId="23043" xr:uid="{00000000-0005-0000-0000-0000EF3E0000}"/>
    <cellStyle name="Normal 112 3 3 3 4 2" xfId="45569" xr:uid="{00000000-0005-0000-0000-0000F03E0000}"/>
    <cellStyle name="Normal 112 3 3 3 5" xfId="28709" xr:uid="{00000000-0005-0000-0000-0000F13E0000}"/>
    <cellStyle name="Normal 112 3 3 4" xfId="8040" xr:uid="{00000000-0005-0000-0000-0000F23E0000}"/>
    <cellStyle name="Normal 112 3 3 4 2" xfId="13656" xr:uid="{00000000-0005-0000-0000-0000F33E0000}"/>
    <cellStyle name="Normal 112 3 3 4 2 2" xfId="36197" xr:uid="{00000000-0005-0000-0000-0000F43E0000}"/>
    <cellStyle name="Normal 112 3 3 4 3" xfId="19286" xr:uid="{00000000-0005-0000-0000-0000F53E0000}"/>
    <cellStyle name="Normal 112 3 3 4 3 2" xfId="41821" xr:uid="{00000000-0005-0000-0000-0000F63E0000}"/>
    <cellStyle name="Normal 112 3 3 4 4" xfId="24915" xr:uid="{00000000-0005-0000-0000-0000F73E0000}"/>
    <cellStyle name="Normal 112 3 3 4 4 2" xfId="47441" xr:uid="{00000000-0005-0000-0000-0000F83E0000}"/>
    <cellStyle name="Normal 112 3 3 4 5" xfId="30581" xr:uid="{00000000-0005-0000-0000-0000F93E0000}"/>
    <cellStyle name="Normal 112 3 3 5" xfId="9912" xr:uid="{00000000-0005-0000-0000-0000FA3E0000}"/>
    <cellStyle name="Normal 112 3 3 5 2" xfId="32453" xr:uid="{00000000-0005-0000-0000-0000FB3E0000}"/>
    <cellStyle name="Normal 112 3 3 6" xfId="15542" xr:uid="{00000000-0005-0000-0000-0000FC3E0000}"/>
    <cellStyle name="Normal 112 3 3 6 2" xfId="38077" xr:uid="{00000000-0005-0000-0000-0000FD3E0000}"/>
    <cellStyle name="Normal 112 3 3 7" xfId="21171" xr:uid="{00000000-0005-0000-0000-0000FE3E0000}"/>
    <cellStyle name="Normal 112 3 3 7 2" xfId="43697" xr:uid="{00000000-0005-0000-0000-0000FF3E0000}"/>
    <cellStyle name="Normal 112 3 3 8" xfId="26837" xr:uid="{00000000-0005-0000-0000-0000003F0000}"/>
    <cellStyle name="Normal 112 3 3 9" xfId="49328" xr:uid="{00000000-0005-0000-0000-0000013F0000}"/>
    <cellStyle name="Normal 112 3 4" xfId="4764" xr:uid="{00000000-0005-0000-0000-0000023F0000}"/>
    <cellStyle name="Normal 112 3 4 2" xfId="6636" xr:uid="{00000000-0005-0000-0000-0000033F0000}"/>
    <cellStyle name="Normal 112 3 4 2 2" xfId="12252" xr:uid="{00000000-0005-0000-0000-0000043F0000}"/>
    <cellStyle name="Normal 112 3 4 2 2 2" xfId="34793" xr:uid="{00000000-0005-0000-0000-0000053F0000}"/>
    <cellStyle name="Normal 112 3 4 2 3" xfId="17882" xr:uid="{00000000-0005-0000-0000-0000063F0000}"/>
    <cellStyle name="Normal 112 3 4 2 3 2" xfId="40417" xr:uid="{00000000-0005-0000-0000-0000073F0000}"/>
    <cellStyle name="Normal 112 3 4 2 4" xfId="23511" xr:uid="{00000000-0005-0000-0000-0000083F0000}"/>
    <cellStyle name="Normal 112 3 4 2 4 2" xfId="46037" xr:uid="{00000000-0005-0000-0000-0000093F0000}"/>
    <cellStyle name="Normal 112 3 4 2 5" xfId="29177" xr:uid="{00000000-0005-0000-0000-00000A3F0000}"/>
    <cellStyle name="Normal 112 3 4 3" xfId="8508" xr:uid="{00000000-0005-0000-0000-00000B3F0000}"/>
    <cellStyle name="Normal 112 3 4 3 2" xfId="14124" xr:uid="{00000000-0005-0000-0000-00000C3F0000}"/>
    <cellStyle name="Normal 112 3 4 3 2 2" xfId="36665" xr:uid="{00000000-0005-0000-0000-00000D3F0000}"/>
    <cellStyle name="Normal 112 3 4 3 3" xfId="19754" xr:uid="{00000000-0005-0000-0000-00000E3F0000}"/>
    <cellStyle name="Normal 112 3 4 3 3 2" xfId="42289" xr:uid="{00000000-0005-0000-0000-00000F3F0000}"/>
    <cellStyle name="Normal 112 3 4 3 4" xfId="25383" xr:uid="{00000000-0005-0000-0000-0000103F0000}"/>
    <cellStyle name="Normal 112 3 4 3 4 2" xfId="47909" xr:uid="{00000000-0005-0000-0000-0000113F0000}"/>
    <cellStyle name="Normal 112 3 4 3 5" xfId="31049" xr:uid="{00000000-0005-0000-0000-0000123F0000}"/>
    <cellStyle name="Normal 112 3 4 4" xfId="10380" xr:uid="{00000000-0005-0000-0000-0000133F0000}"/>
    <cellStyle name="Normal 112 3 4 4 2" xfId="32921" xr:uid="{00000000-0005-0000-0000-0000143F0000}"/>
    <cellStyle name="Normal 112 3 4 5" xfId="16010" xr:uid="{00000000-0005-0000-0000-0000153F0000}"/>
    <cellStyle name="Normal 112 3 4 5 2" xfId="38545" xr:uid="{00000000-0005-0000-0000-0000163F0000}"/>
    <cellStyle name="Normal 112 3 4 6" xfId="21639" xr:uid="{00000000-0005-0000-0000-0000173F0000}"/>
    <cellStyle name="Normal 112 3 4 6 2" xfId="44165" xr:uid="{00000000-0005-0000-0000-0000183F0000}"/>
    <cellStyle name="Normal 112 3 4 7" xfId="27305" xr:uid="{00000000-0005-0000-0000-0000193F0000}"/>
    <cellStyle name="Normal 112 3 4 8" xfId="50733" xr:uid="{00000000-0005-0000-0000-00001A3F0000}"/>
    <cellStyle name="Normal 112 3 5" xfId="5700" xr:uid="{00000000-0005-0000-0000-00001B3F0000}"/>
    <cellStyle name="Normal 112 3 5 2" xfId="11316" xr:uid="{00000000-0005-0000-0000-00001C3F0000}"/>
    <cellStyle name="Normal 112 3 5 2 2" xfId="33857" xr:uid="{00000000-0005-0000-0000-00001D3F0000}"/>
    <cellStyle name="Normal 112 3 5 3" xfId="16946" xr:uid="{00000000-0005-0000-0000-00001E3F0000}"/>
    <cellStyle name="Normal 112 3 5 3 2" xfId="39481" xr:uid="{00000000-0005-0000-0000-00001F3F0000}"/>
    <cellStyle name="Normal 112 3 5 4" xfId="22575" xr:uid="{00000000-0005-0000-0000-0000203F0000}"/>
    <cellStyle name="Normal 112 3 5 4 2" xfId="45101" xr:uid="{00000000-0005-0000-0000-0000213F0000}"/>
    <cellStyle name="Normal 112 3 5 5" xfId="28241" xr:uid="{00000000-0005-0000-0000-0000223F0000}"/>
    <cellStyle name="Normal 112 3 6" xfId="7572" xr:uid="{00000000-0005-0000-0000-0000233F0000}"/>
    <cellStyle name="Normal 112 3 6 2" xfId="13188" xr:uid="{00000000-0005-0000-0000-0000243F0000}"/>
    <cellStyle name="Normal 112 3 6 2 2" xfId="35729" xr:uid="{00000000-0005-0000-0000-0000253F0000}"/>
    <cellStyle name="Normal 112 3 6 3" xfId="18818" xr:uid="{00000000-0005-0000-0000-0000263F0000}"/>
    <cellStyle name="Normal 112 3 6 3 2" xfId="41353" xr:uid="{00000000-0005-0000-0000-0000273F0000}"/>
    <cellStyle name="Normal 112 3 6 4" xfId="24447" xr:uid="{00000000-0005-0000-0000-0000283F0000}"/>
    <cellStyle name="Normal 112 3 6 4 2" xfId="46973" xr:uid="{00000000-0005-0000-0000-0000293F0000}"/>
    <cellStyle name="Normal 112 3 6 5" xfId="30113" xr:uid="{00000000-0005-0000-0000-00002A3F0000}"/>
    <cellStyle name="Normal 112 3 7" xfId="9444" xr:uid="{00000000-0005-0000-0000-00002B3F0000}"/>
    <cellStyle name="Normal 112 3 7 2" xfId="31985" xr:uid="{00000000-0005-0000-0000-00002C3F0000}"/>
    <cellStyle name="Normal 112 3 8" xfId="15074" xr:uid="{00000000-0005-0000-0000-00002D3F0000}"/>
    <cellStyle name="Normal 112 3 8 2" xfId="37609" xr:uid="{00000000-0005-0000-0000-00002E3F0000}"/>
    <cellStyle name="Normal 112 3 9" xfId="20703" xr:uid="{00000000-0005-0000-0000-00002F3F0000}"/>
    <cellStyle name="Normal 112 3 9 2" xfId="43229" xr:uid="{00000000-0005-0000-0000-0000303F0000}"/>
    <cellStyle name="Normal 112 4" xfId="3750" xr:uid="{00000000-0005-0000-0000-0000313F0000}"/>
    <cellStyle name="Normal 112 4 10" xfId="26291" xr:uid="{00000000-0005-0000-0000-0000323F0000}"/>
    <cellStyle name="Normal 112 4 11" xfId="48782" xr:uid="{00000000-0005-0000-0000-0000333F0000}"/>
    <cellStyle name="Normal 112 4 12" xfId="49719" xr:uid="{00000000-0005-0000-0000-0000343F0000}"/>
    <cellStyle name="Normal 112 4 2" xfId="3984" xr:uid="{00000000-0005-0000-0000-0000353F0000}"/>
    <cellStyle name="Normal 112 4 2 10" xfId="49016" xr:uid="{00000000-0005-0000-0000-0000363F0000}"/>
    <cellStyle name="Normal 112 4 2 11" xfId="49953" xr:uid="{00000000-0005-0000-0000-0000373F0000}"/>
    <cellStyle name="Normal 112 4 2 2" xfId="4452" xr:uid="{00000000-0005-0000-0000-0000383F0000}"/>
    <cellStyle name="Normal 112 4 2 2 10" xfId="50421" xr:uid="{00000000-0005-0000-0000-0000393F0000}"/>
    <cellStyle name="Normal 112 4 2 2 2" xfId="5388" xr:uid="{00000000-0005-0000-0000-00003A3F0000}"/>
    <cellStyle name="Normal 112 4 2 2 2 2" xfId="7260" xr:uid="{00000000-0005-0000-0000-00003B3F0000}"/>
    <cellStyle name="Normal 112 4 2 2 2 2 2" xfId="12876" xr:uid="{00000000-0005-0000-0000-00003C3F0000}"/>
    <cellStyle name="Normal 112 4 2 2 2 2 2 2" xfId="35417" xr:uid="{00000000-0005-0000-0000-00003D3F0000}"/>
    <cellStyle name="Normal 112 4 2 2 2 2 3" xfId="18506" xr:uid="{00000000-0005-0000-0000-00003E3F0000}"/>
    <cellStyle name="Normal 112 4 2 2 2 2 3 2" xfId="41041" xr:uid="{00000000-0005-0000-0000-00003F3F0000}"/>
    <cellStyle name="Normal 112 4 2 2 2 2 4" xfId="24135" xr:uid="{00000000-0005-0000-0000-0000403F0000}"/>
    <cellStyle name="Normal 112 4 2 2 2 2 4 2" xfId="46661" xr:uid="{00000000-0005-0000-0000-0000413F0000}"/>
    <cellStyle name="Normal 112 4 2 2 2 2 5" xfId="29801" xr:uid="{00000000-0005-0000-0000-0000423F0000}"/>
    <cellStyle name="Normal 112 4 2 2 2 3" xfId="9132" xr:uid="{00000000-0005-0000-0000-0000433F0000}"/>
    <cellStyle name="Normal 112 4 2 2 2 3 2" xfId="14748" xr:uid="{00000000-0005-0000-0000-0000443F0000}"/>
    <cellStyle name="Normal 112 4 2 2 2 3 2 2" xfId="37289" xr:uid="{00000000-0005-0000-0000-0000453F0000}"/>
    <cellStyle name="Normal 112 4 2 2 2 3 3" xfId="20378" xr:uid="{00000000-0005-0000-0000-0000463F0000}"/>
    <cellStyle name="Normal 112 4 2 2 2 3 3 2" xfId="42913" xr:uid="{00000000-0005-0000-0000-0000473F0000}"/>
    <cellStyle name="Normal 112 4 2 2 2 3 4" xfId="26007" xr:uid="{00000000-0005-0000-0000-0000483F0000}"/>
    <cellStyle name="Normal 112 4 2 2 2 3 4 2" xfId="48533" xr:uid="{00000000-0005-0000-0000-0000493F0000}"/>
    <cellStyle name="Normal 112 4 2 2 2 3 5" xfId="31673" xr:uid="{00000000-0005-0000-0000-00004A3F0000}"/>
    <cellStyle name="Normal 112 4 2 2 2 4" xfId="11004" xr:uid="{00000000-0005-0000-0000-00004B3F0000}"/>
    <cellStyle name="Normal 112 4 2 2 2 4 2" xfId="33545" xr:uid="{00000000-0005-0000-0000-00004C3F0000}"/>
    <cellStyle name="Normal 112 4 2 2 2 5" xfId="16634" xr:uid="{00000000-0005-0000-0000-00004D3F0000}"/>
    <cellStyle name="Normal 112 4 2 2 2 5 2" xfId="39169" xr:uid="{00000000-0005-0000-0000-00004E3F0000}"/>
    <cellStyle name="Normal 112 4 2 2 2 6" xfId="22263" xr:uid="{00000000-0005-0000-0000-00004F3F0000}"/>
    <cellStyle name="Normal 112 4 2 2 2 6 2" xfId="44789" xr:uid="{00000000-0005-0000-0000-0000503F0000}"/>
    <cellStyle name="Normal 112 4 2 2 2 7" xfId="27929" xr:uid="{00000000-0005-0000-0000-0000513F0000}"/>
    <cellStyle name="Normal 112 4 2 2 2 8" xfId="51357" xr:uid="{00000000-0005-0000-0000-0000523F0000}"/>
    <cellStyle name="Normal 112 4 2 2 3" xfId="6324" xr:uid="{00000000-0005-0000-0000-0000533F0000}"/>
    <cellStyle name="Normal 112 4 2 2 3 2" xfId="11940" xr:uid="{00000000-0005-0000-0000-0000543F0000}"/>
    <cellStyle name="Normal 112 4 2 2 3 2 2" xfId="34481" xr:uid="{00000000-0005-0000-0000-0000553F0000}"/>
    <cellStyle name="Normal 112 4 2 2 3 3" xfId="17570" xr:uid="{00000000-0005-0000-0000-0000563F0000}"/>
    <cellStyle name="Normal 112 4 2 2 3 3 2" xfId="40105" xr:uid="{00000000-0005-0000-0000-0000573F0000}"/>
    <cellStyle name="Normal 112 4 2 2 3 4" xfId="23199" xr:uid="{00000000-0005-0000-0000-0000583F0000}"/>
    <cellStyle name="Normal 112 4 2 2 3 4 2" xfId="45725" xr:uid="{00000000-0005-0000-0000-0000593F0000}"/>
    <cellStyle name="Normal 112 4 2 2 3 5" xfId="28865" xr:uid="{00000000-0005-0000-0000-00005A3F0000}"/>
    <cellStyle name="Normal 112 4 2 2 4" xfId="8196" xr:uid="{00000000-0005-0000-0000-00005B3F0000}"/>
    <cellStyle name="Normal 112 4 2 2 4 2" xfId="13812" xr:uid="{00000000-0005-0000-0000-00005C3F0000}"/>
    <cellStyle name="Normal 112 4 2 2 4 2 2" xfId="36353" xr:uid="{00000000-0005-0000-0000-00005D3F0000}"/>
    <cellStyle name="Normal 112 4 2 2 4 3" xfId="19442" xr:uid="{00000000-0005-0000-0000-00005E3F0000}"/>
    <cellStyle name="Normal 112 4 2 2 4 3 2" xfId="41977" xr:uid="{00000000-0005-0000-0000-00005F3F0000}"/>
    <cellStyle name="Normal 112 4 2 2 4 4" xfId="25071" xr:uid="{00000000-0005-0000-0000-0000603F0000}"/>
    <cellStyle name="Normal 112 4 2 2 4 4 2" xfId="47597" xr:uid="{00000000-0005-0000-0000-0000613F0000}"/>
    <cellStyle name="Normal 112 4 2 2 4 5" xfId="30737" xr:uid="{00000000-0005-0000-0000-0000623F0000}"/>
    <cellStyle name="Normal 112 4 2 2 5" xfId="10068" xr:uid="{00000000-0005-0000-0000-0000633F0000}"/>
    <cellStyle name="Normal 112 4 2 2 5 2" xfId="32609" xr:uid="{00000000-0005-0000-0000-0000643F0000}"/>
    <cellStyle name="Normal 112 4 2 2 6" xfId="15698" xr:uid="{00000000-0005-0000-0000-0000653F0000}"/>
    <cellStyle name="Normal 112 4 2 2 6 2" xfId="38233" xr:uid="{00000000-0005-0000-0000-0000663F0000}"/>
    <cellStyle name="Normal 112 4 2 2 7" xfId="21327" xr:uid="{00000000-0005-0000-0000-0000673F0000}"/>
    <cellStyle name="Normal 112 4 2 2 7 2" xfId="43853" xr:uid="{00000000-0005-0000-0000-0000683F0000}"/>
    <cellStyle name="Normal 112 4 2 2 8" xfId="26993" xr:uid="{00000000-0005-0000-0000-0000693F0000}"/>
    <cellStyle name="Normal 112 4 2 2 9" xfId="49484" xr:uid="{00000000-0005-0000-0000-00006A3F0000}"/>
    <cellStyle name="Normal 112 4 2 3" xfId="4920" xr:uid="{00000000-0005-0000-0000-00006B3F0000}"/>
    <cellStyle name="Normal 112 4 2 3 2" xfId="6792" xr:uid="{00000000-0005-0000-0000-00006C3F0000}"/>
    <cellStyle name="Normal 112 4 2 3 2 2" xfId="12408" xr:uid="{00000000-0005-0000-0000-00006D3F0000}"/>
    <cellStyle name="Normal 112 4 2 3 2 2 2" xfId="34949" xr:uid="{00000000-0005-0000-0000-00006E3F0000}"/>
    <cellStyle name="Normal 112 4 2 3 2 3" xfId="18038" xr:uid="{00000000-0005-0000-0000-00006F3F0000}"/>
    <cellStyle name="Normal 112 4 2 3 2 3 2" xfId="40573" xr:uid="{00000000-0005-0000-0000-0000703F0000}"/>
    <cellStyle name="Normal 112 4 2 3 2 4" xfId="23667" xr:uid="{00000000-0005-0000-0000-0000713F0000}"/>
    <cellStyle name="Normal 112 4 2 3 2 4 2" xfId="46193" xr:uid="{00000000-0005-0000-0000-0000723F0000}"/>
    <cellStyle name="Normal 112 4 2 3 2 5" xfId="29333" xr:uid="{00000000-0005-0000-0000-0000733F0000}"/>
    <cellStyle name="Normal 112 4 2 3 3" xfId="8664" xr:uid="{00000000-0005-0000-0000-0000743F0000}"/>
    <cellStyle name="Normal 112 4 2 3 3 2" xfId="14280" xr:uid="{00000000-0005-0000-0000-0000753F0000}"/>
    <cellStyle name="Normal 112 4 2 3 3 2 2" xfId="36821" xr:uid="{00000000-0005-0000-0000-0000763F0000}"/>
    <cellStyle name="Normal 112 4 2 3 3 3" xfId="19910" xr:uid="{00000000-0005-0000-0000-0000773F0000}"/>
    <cellStyle name="Normal 112 4 2 3 3 3 2" xfId="42445" xr:uid="{00000000-0005-0000-0000-0000783F0000}"/>
    <cellStyle name="Normal 112 4 2 3 3 4" xfId="25539" xr:uid="{00000000-0005-0000-0000-0000793F0000}"/>
    <cellStyle name="Normal 112 4 2 3 3 4 2" xfId="48065" xr:uid="{00000000-0005-0000-0000-00007A3F0000}"/>
    <cellStyle name="Normal 112 4 2 3 3 5" xfId="31205" xr:uid="{00000000-0005-0000-0000-00007B3F0000}"/>
    <cellStyle name="Normal 112 4 2 3 4" xfId="10536" xr:uid="{00000000-0005-0000-0000-00007C3F0000}"/>
    <cellStyle name="Normal 112 4 2 3 4 2" xfId="33077" xr:uid="{00000000-0005-0000-0000-00007D3F0000}"/>
    <cellStyle name="Normal 112 4 2 3 5" xfId="16166" xr:uid="{00000000-0005-0000-0000-00007E3F0000}"/>
    <cellStyle name="Normal 112 4 2 3 5 2" xfId="38701" xr:uid="{00000000-0005-0000-0000-00007F3F0000}"/>
    <cellStyle name="Normal 112 4 2 3 6" xfId="21795" xr:uid="{00000000-0005-0000-0000-0000803F0000}"/>
    <cellStyle name="Normal 112 4 2 3 6 2" xfId="44321" xr:uid="{00000000-0005-0000-0000-0000813F0000}"/>
    <cellStyle name="Normal 112 4 2 3 7" xfId="27461" xr:uid="{00000000-0005-0000-0000-0000823F0000}"/>
    <cellStyle name="Normal 112 4 2 3 8" xfId="50889" xr:uid="{00000000-0005-0000-0000-0000833F0000}"/>
    <cellStyle name="Normal 112 4 2 4" xfId="5856" xr:uid="{00000000-0005-0000-0000-0000843F0000}"/>
    <cellStyle name="Normal 112 4 2 4 2" xfId="11472" xr:uid="{00000000-0005-0000-0000-0000853F0000}"/>
    <cellStyle name="Normal 112 4 2 4 2 2" xfId="34013" xr:uid="{00000000-0005-0000-0000-0000863F0000}"/>
    <cellStyle name="Normal 112 4 2 4 3" xfId="17102" xr:uid="{00000000-0005-0000-0000-0000873F0000}"/>
    <cellStyle name="Normal 112 4 2 4 3 2" xfId="39637" xr:uid="{00000000-0005-0000-0000-0000883F0000}"/>
    <cellStyle name="Normal 112 4 2 4 4" xfId="22731" xr:uid="{00000000-0005-0000-0000-0000893F0000}"/>
    <cellStyle name="Normal 112 4 2 4 4 2" xfId="45257" xr:uid="{00000000-0005-0000-0000-00008A3F0000}"/>
    <cellStyle name="Normal 112 4 2 4 5" xfId="28397" xr:uid="{00000000-0005-0000-0000-00008B3F0000}"/>
    <cellStyle name="Normal 112 4 2 5" xfId="7728" xr:uid="{00000000-0005-0000-0000-00008C3F0000}"/>
    <cellStyle name="Normal 112 4 2 5 2" xfId="13344" xr:uid="{00000000-0005-0000-0000-00008D3F0000}"/>
    <cellStyle name="Normal 112 4 2 5 2 2" xfId="35885" xr:uid="{00000000-0005-0000-0000-00008E3F0000}"/>
    <cellStyle name="Normal 112 4 2 5 3" xfId="18974" xr:uid="{00000000-0005-0000-0000-00008F3F0000}"/>
    <cellStyle name="Normal 112 4 2 5 3 2" xfId="41509" xr:uid="{00000000-0005-0000-0000-0000903F0000}"/>
    <cellStyle name="Normal 112 4 2 5 4" xfId="24603" xr:uid="{00000000-0005-0000-0000-0000913F0000}"/>
    <cellStyle name="Normal 112 4 2 5 4 2" xfId="47129" xr:uid="{00000000-0005-0000-0000-0000923F0000}"/>
    <cellStyle name="Normal 112 4 2 5 5" xfId="30269" xr:uid="{00000000-0005-0000-0000-0000933F0000}"/>
    <cellStyle name="Normal 112 4 2 6" xfId="9600" xr:uid="{00000000-0005-0000-0000-0000943F0000}"/>
    <cellStyle name="Normal 112 4 2 6 2" xfId="32141" xr:uid="{00000000-0005-0000-0000-0000953F0000}"/>
    <cellStyle name="Normal 112 4 2 7" xfId="15230" xr:uid="{00000000-0005-0000-0000-0000963F0000}"/>
    <cellStyle name="Normal 112 4 2 7 2" xfId="37765" xr:uid="{00000000-0005-0000-0000-0000973F0000}"/>
    <cellStyle name="Normal 112 4 2 8" xfId="20859" xr:uid="{00000000-0005-0000-0000-0000983F0000}"/>
    <cellStyle name="Normal 112 4 2 8 2" xfId="43385" xr:uid="{00000000-0005-0000-0000-0000993F0000}"/>
    <cellStyle name="Normal 112 4 2 9" xfId="26525" xr:uid="{00000000-0005-0000-0000-00009A3F0000}"/>
    <cellStyle name="Normal 112 4 3" xfId="4218" xr:uid="{00000000-0005-0000-0000-00009B3F0000}"/>
    <cellStyle name="Normal 112 4 3 10" xfId="50187" xr:uid="{00000000-0005-0000-0000-00009C3F0000}"/>
    <cellStyle name="Normal 112 4 3 2" xfId="5154" xr:uid="{00000000-0005-0000-0000-00009D3F0000}"/>
    <cellStyle name="Normal 112 4 3 2 2" xfId="7026" xr:uid="{00000000-0005-0000-0000-00009E3F0000}"/>
    <cellStyle name="Normal 112 4 3 2 2 2" xfId="12642" xr:uid="{00000000-0005-0000-0000-00009F3F0000}"/>
    <cellStyle name="Normal 112 4 3 2 2 2 2" xfId="35183" xr:uid="{00000000-0005-0000-0000-0000A03F0000}"/>
    <cellStyle name="Normal 112 4 3 2 2 3" xfId="18272" xr:uid="{00000000-0005-0000-0000-0000A13F0000}"/>
    <cellStyle name="Normal 112 4 3 2 2 3 2" xfId="40807" xr:uid="{00000000-0005-0000-0000-0000A23F0000}"/>
    <cellStyle name="Normal 112 4 3 2 2 4" xfId="23901" xr:uid="{00000000-0005-0000-0000-0000A33F0000}"/>
    <cellStyle name="Normal 112 4 3 2 2 4 2" xfId="46427" xr:uid="{00000000-0005-0000-0000-0000A43F0000}"/>
    <cellStyle name="Normal 112 4 3 2 2 5" xfId="29567" xr:uid="{00000000-0005-0000-0000-0000A53F0000}"/>
    <cellStyle name="Normal 112 4 3 2 3" xfId="8898" xr:uid="{00000000-0005-0000-0000-0000A63F0000}"/>
    <cellStyle name="Normal 112 4 3 2 3 2" xfId="14514" xr:uid="{00000000-0005-0000-0000-0000A73F0000}"/>
    <cellStyle name="Normal 112 4 3 2 3 2 2" xfId="37055" xr:uid="{00000000-0005-0000-0000-0000A83F0000}"/>
    <cellStyle name="Normal 112 4 3 2 3 3" xfId="20144" xr:uid="{00000000-0005-0000-0000-0000A93F0000}"/>
    <cellStyle name="Normal 112 4 3 2 3 3 2" xfId="42679" xr:uid="{00000000-0005-0000-0000-0000AA3F0000}"/>
    <cellStyle name="Normal 112 4 3 2 3 4" xfId="25773" xr:uid="{00000000-0005-0000-0000-0000AB3F0000}"/>
    <cellStyle name="Normal 112 4 3 2 3 4 2" xfId="48299" xr:uid="{00000000-0005-0000-0000-0000AC3F0000}"/>
    <cellStyle name="Normal 112 4 3 2 3 5" xfId="31439" xr:uid="{00000000-0005-0000-0000-0000AD3F0000}"/>
    <cellStyle name="Normal 112 4 3 2 4" xfId="10770" xr:uid="{00000000-0005-0000-0000-0000AE3F0000}"/>
    <cellStyle name="Normal 112 4 3 2 4 2" xfId="33311" xr:uid="{00000000-0005-0000-0000-0000AF3F0000}"/>
    <cellStyle name="Normal 112 4 3 2 5" xfId="16400" xr:uid="{00000000-0005-0000-0000-0000B03F0000}"/>
    <cellStyle name="Normal 112 4 3 2 5 2" xfId="38935" xr:uid="{00000000-0005-0000-0000-0000B13F0000}"/>
    <cellStyle name="Normal 112 4 3 2 6" xfId="22029" xr:uid="{00000000-0005-0000-0000-0000B23F0000}"/>
    <cellStyle name="Normal 112 4 3 2 6 2" xfId="44555" xr:uid="{00000000-0005-0000-0000-0000B33F0000}"/>
    <cellStyle name="Normal 112 4 3 2 7" xfId="27695" xr:uid="{00000000-0005-0000-0000-0000B43F0000}"/>
    <cellStyle name="Normal 112 4 3 2 8" xfId="51123" xr:uid="{00000000-0005-0000-0000-0000B53F0000}"/>
    <cellStyle name="Normal 112 4 3 3" xfId="6090" xr:uid="{00000000-0005-0000-0000-0000B63F0000}"/>
    <cellStyle name="Normal 112 4 3 3 2" xfId="11706" xr:uid="{00000000-0005-0000-0000-0000B73F0000}"/>
    <cellStyle name="Normal 112 4 3 3 2 2" xfId="34247" xr:uid="{00000000-0005-0000-0000-0000B83F0000}"/>
    <cellStyle name="Normal 112 4 3 3 3" xfId="17336" xr:uid="{00000000-0005-0000-0000-0000B93F0000}"/>
    <cellStyle name="Normal 112 4 3 3 3 2" xfId="39871" xr:uid="{00000000-0005-0000-0000-0000BA3F0000}"/>
    <cellStyle name="Normal 112 4 3 3 4" xfId="22965" xr:uid="{00000000-0005-0000-0000-0000BB3F0000}"/>
    <cellStyle name="Normal 112 4 3 3 4 2" xfId="45491" xr:uid="{00000000-0005-0000-0000-0000BC3F0000}"/>
    <cellStyle name="Normal 112 4 3 3 5" xfId="28631" xr:uid="{00000000-0005-0000-0000-0000BD3F0000}"/>
    <cellStyle name="Normal 112 4 3 4" xfId="7962" xr:uid="{00000000-0005-0000-0000-0000BE3F0000}"/>
    <cellStyle name="Normal 112 4 3 4 2" xfId="13578" xr:uid="{00000000-0005-0000-0000-0000BF3F0000}"/>
    <cellStyle name="Normal 112 4 3 4 2 2" xfId="36119" xr:uid="{00000000-0005-0000-0000-0000C03F0000}"/>
    <cellStyle name="Normal 112 4 3 4 3" xfId="19208" xr:uid="{00000000-0005-0000-0000-0000C13F0000}"/>
    <cellStyle name="Normal 112 4 3 4 3 2" xfId="41743" xr:uid="{00000000-0005-0000-0000-0000C23F0000}"/>
    <cellStyle name="Normal 112 4 3 4 4" xfId="24837" xr:uid="{00000000-0005-0000-0000-0000C33F0000}"/>
    <cellStyle name="Normal 112 4 3 4 4 2" xfId="47363" xr:uid="{00000000-0005-0000-0000-0000C43F0000}"/>
    <cellStyle name="Normal 112 4 3 4 5" xfId="30503" xr:uid="{00000000-0005-0000-0000-0000C53F0000}"/>
    <cellStyle name="Normal 112 4 3 5" xfId="9834" xr:uid="{00000000-0005-0000-0000-0000C63F0000}"/>
    <cellStyle name="Normal 112 4 3 5 2" xfId="32375" xr:uid="{00000000-0005-0000-0000-0000C73F0000}"/>
    <cellStyle name="Normal 112 4 3 6" xfId="15464" xr:uid="{00000000-0005-0000-0000-0000C83F0000}"/>
    <cellStyle name="Normal 112 4 3 6 2" xfId="37999" xr:uid="{00000000-0005-0000-0000-0000C93F0000}"/>
    <cellStyle name="Normal 112 4 3 7" xfId="21093" xr:uid="{00000000-0005-0000-0000-0000CA3F0000}"/>
    <cellStyle name="Normal 112 4 3 7 2" xfId="43619" xr:uid="{00000000-0005-0000-0000-0000CB3F0000}"/>
    <cellStyle name="Normal 112 4 3 8" xfId="26759" xr:uid="{00000000-0005-0000-0000-0000CC3F0000}"/>
    <cellStyle name="Normal 112 4 3 9" xfId="49250" xr:uid="{00000000-0005-0000-0000-0000CD3F0000}"/>
    <cellStyle name="Normal 112 4 4" xfId="4686" xr:uid="{00000000-0005-0000-0000-0000CE3F0000}"/>
    <cellStyle name="Normal 112 4 4 2" xfId="6558" xr:uid="{00000000-0005-0000-0000-0000CF3F0000}"/>
    <cellStyle name="Normal 112 4 4 2 2" xfId="12174" xr:uid="{00000000-0005-0000-0000-0000D03F0000}"/>
    <cellStyle name="Normal 112 4 4 2 2 2" xfId="34715" xr:uid="{00000000-0005-0000-0000-0000D13F0000}"/>
    <cellStyle name="Normal 112 4 4 2 3" xfId="17804" xr:uid="{00000000-0005-0000-0000-0000D23F0000}"/>
    <cellStyle name="Normal 112 4 4 2 3 2" xfId="40339" xr:uid="{00000000-0005-0000-0000-0000D33F0000}"/>
    <cellStyle name="Normal 112 4 4 2 4" xfId="23433" xr:uid="{00000000-0005-0000-0000-0000D43F0000}"/>
    <cellStyle name="Normal 112 4 4 2 4 2" xfId="45959" xr:uid="{00000000-0005-0000-0000-0000D53F0000}"/>
    <cellStyle name="Normal 112 4 4 2 5" xfId="29099" xr:uid="{00000000-0005-0000-0000-0000D63F0000}"/>
    <cellStyle name="Normal 112 4 4 3" xfId="8430" xr:uid="{00000000-0005-0000-0000-0000D73F0000}"/>
    <cellStyle name="Normal 112 4 4 3 2" xfId="14046" xr:uid="{00000000-0005-0000-0000-0000D83F0000}"/>
    <cellStyle name="Normal 112 4 4 3 2 2" xfId="36587" xr:uid="{00000000-0005-0000-0000-0000D93F0000}"/>
    <cellStyle name="Normal 112 4 4 3 3" xfId="19676" xr:uid="{00000000-0005-0000-0000-0000DA3F0000}"/>
    <cellStyle name="Normal 112 4 4 3 3 2" xfId="42211" xr:uid="{00000000-0005-0000-0000-0000DB3F0000}"/>
    <cellStyle name="Normal 112 4 4 3 4" xfId="25305" xr:uid="{00000000-0005-0000-0000-0000DC3F0000}"/>
    <cellStyle name="Normal 112 4 4 3 4 2" xfId="47831" xr:uid="{00000000-0005-0000-0000-0000DD3F0000}"/>
    <cellStyle name="Normal 112 4 4 3 5" xfId="30971" xr:uid="{00000000-0005-0000-0000-0000DE3F0000}"/>
    <cellStyle name="Normal 112 4 4 4" xfId="10302" xr:uid="{00000000-0005-0000-0000-0000DF3F0000}"/>
    <cellStyle name="Normal 112 4 4 4 2" xfId="32843" xr:uid="{00000000-0005-0000-0000-0000E03F0000}"/>
    <cellStyle name="Normal 112 4 4 5" xfId="15932" xr:uid="{00000000-0005-0000-0000-0000E13F0000}"/>
    <cellStyle name="Normal 112 4 4 5 2" xfId="38467" xr:uid="{00000000-0005-0000-0000-0000E23F0000}"/>
    <cellStyle name="Normal 112 4 4 6" xfId="21561" xr:uid="{00000000-0005-0000-0000-0000E33F0000}"/>
    <cellStyle name="Normal 112 4 4 6 2" xfId="44087" xr:uid="{00000000-0005-0000-0000-0000E43F0000}"/>
    <cellStyle name="Normal 112 4 4 7" xfId="27227" xr:uid="{00000000-0005-0000-0000-0000E53F0000}"/>
    <cellStyle name="Normal 112 4 4 8" xfId="50655" xr:uid="{00000000-0005-0000-0000-0000E63F0000}"/>
    <cellStyle name="Normal 112 4 5" xfId="5622" xr:uid="{00000000-0005-0000-0000-0000E73F0000}"/>
    <cellStyle name="Normal 112 4 5 2" xfId="11238" xr:uid="{00000000-0005-0000-0000-0000E83F0000}"/>
    <cellStyle name="Normal 112 4 5 2 2" xfId="33779" xr:uid="{00000000-0005-0000-0000-0000E93F0000}"/>
    <cellStyle name="Normal 112 4 5 3" xfId="16868" xr:uid="{00000000-0005-0000-0000-0000EA3F0000}"/>
    <cellStyle name="Normal 112 4 5 3 2" xfId="39403" xr:uid="{00000000-0005-0000-0000-0000EB3F0000}"/>
    <cellStyle name="Normal 112 4 5 4" xfId="22497" xr:uid="{00000000-0005-0000-0000-0000EC3F0000}"/>
    <cellStyle name="Normal 112 4 5 4 2" xfId="45023" xr:uid="{00000000-0005-0000-0000-0000ED3F0000}"/>
    <cellStyle name="Normal 112 4 5 5" xfId="28163" xr:uid="{00000000-0005-0000-0000-0000EE3F0000}"/>
    <cellStyle name="Normal 112 4 6" xfId="7494" xr:uid="{00000000-0005-0000-0000-0000EF3F0000}"/>
    <cellStyle name="Normal 112 4 6 2" xfId="13110" xr:uid="{00000000-0005-0000-0000-0000F03F0000}"/>
    <cellStyle name="Normal 112 4 6 2 2" xfId="35651" xr:uid="{00000000-0005-0000-0000-0000F13F0000}"/>
    <cellStyle name="Normal 112 4 6 3" xfId="18740" xr:uid="{00000000-0005-0000-0000-0000F23F0000}"/>
    <cellStyle name="Normal 112 4 6 3 2" xfId="41275" xr:uid="{00000000-0005-0000-0000-0000F33F0000}"/>
    <cellStyle name="Normal 112 4 6 4" xfId="24369" xr:uid="{00000000-0005-0000-0000-0000F43F0000}"/>
    <cellStyle name="Normal 112 4 6 4 2" xfId="46895" xr:uid="{00000000-0005-0000-0000-0000F53F0000}"/>
    <cellStyle name="Normal 112 4 6 5" xfId="30035" xr:uid="{00000000-0005-0000-0000-0000F63F0000}"/>
    <cellStyle name="Normal 112 4 7" xfId="9366" xr:uid="{00000000-0005-0000-0000-0000F73F0000}"/>
    <cellStyle name="Normal 112 4 7 2" xfId="31907" xr:uid="{00000000-0005-0000-0000-0000F83F0000}"/>
    <cellStyle name="Normal 112 4 8" xfId="14996" xr:uid="{00000000-0005-0000-0000-0000F93F0000}"/>
    <cellStyle name="Normal 112 4 8 2" xfId="37531" xr:uid="{00000000-0005-0000-0000-0000FA3F0000}"/>
    <cellStyle name="Normal 112 4 9" xfId="20625" xr:uid="{00000000-0005-0000-0000-0000FB3F0000}"/>
    <cellStyle name="Normal 112 4 9 2" xfId="43151" xr:uid="{00000000-0005-0000-0000-0000FC3F0000}"/>
    <cellStyle name="Normal 112 5" xfId="3906" xr:uid="{00000000-0005-0000-0000-0000FD3F0000}"/>
    <cellStyle name="Normal 112 5 10" xfId="48938" xr:uid="{00000000-0005-0000-0000-0000FE3F0000}"/>
    <cellStyle name="Normal 112 5 11" xfId="49875" xr:uid="{00000000-0005-0000-0000-0000FF3F0000}"/>
    <cellStyle name="Normal 112 5 2" xfId="4374" xr:uid="{00000000-0005-0000-0000-000000400000}"/>
    <cellStyle name="Normal 112 5 2 10" xfId="50343" xr:uid="{00000000-0005-0000-0000-000001400000}"/>
    <cellStyle name="Normal 112 5 2 2" xfId="5310" xr:uid="{00000000-0005-0000-0000-000002400000}"/>
    <cellStyle name="Normal 112 5 2 2 2" xfId="7182" xr:uid="{00000000-0005-0000-0000-000003400000}"/>
    <cellStyle name="Normal 112 5 2 2 2 2" xfId="12798" xr:uid="{00000000-0005-0000-0000-000004400000}"/>
    <cellStyle name="Normal 112 5 2 2 2 2 2" xfId="35339" xr:uid="{00000000-0005-0000-0000-000005400000}"/>
    <cellStyle name="Normal 112 5 2 2 2 3" xfId="18428" xr:uid="{00000000-0005-0000-0000-000006400000}"/>
    <cellStyle name="Normal 112 5 2 2 2 3 2" xfId="40963" xr:uid="{00000000-0005-0000-0000-000007400000}"/>
    <cellStyle name="Normal 112 5 2 2 2 4" xfId="24057" xr:uid="{00000000-0005-0000-0000-000008400000}"/>
    <cellStyle name="Normal 112 5 2 2 2 4 2" xfId="46583" xr:uid="{00000000-0005-0000-0000-000009400000}"/>
    <cellStyle name="Normal 112 5 2 2 2 5" xfId="29723" xr:uid="{00000000-0005-0000-0000-00000A400000}"/>
    <cellStyle name="Normal 112 5 2 2 3" xfId="9054" xr:uid="{00000000-0005-0000-0000-00000B400000}"/>
    <cellStyle name="Normal 112 5 2 2 3 2" xfId="14670" xr:uid="{00000000-0005-0000-0000-00000C400000}"/>
    <cellStyle name="Normal 112 5 2 2 3 2 2" xfId="37211" xr:uid="{00000000-0005-0000-0000-00000D400000}"/>
    <cellStyle name="Normal 112 5 2 2 3 3" xfId="20300" xr:uid="{00000000-0005-0000-0000-00000E400000}"/>
    <cellStyle name="Normal 112 5 2 2 3 3 2" xfId="42835" xr:uid="{00000000-0005-0000-0000-00000F400000}"/>
    <cellStyle name="Normal 112 5 2 2 3 4" xfId="25929" xr:uid="{00000000-0005-0000-0000-000010400000}"/>
    <cellStyle name="Normal 112 5 2 2 3 4 2" xfId="48455" xr:uid="{00000000-0005-0000-0000-000011400000}"/>
    <cellStyle name="Normal 112 5 2 2 3 5" xfId="31595" xr:uid="{00000000-0005-0000-0000-000012400000}"/>
    <cellStyle name="Normal 112 5 2 2 4" xfId="10926" xr:uid="{00000000-0005-0000-0000-000013400000}"/>
    <cellStyle name="Normal 112 5 2 2 4 2" xfId="33467" xr:uid="{00000000-0005-0000-0000-000014400000}"/>
    <cellStyle name="Normal 112 5 2 2 5" xfId="16556" xr:uid="{00000000-0005-0000-0000-000015400000}"/>
    <cellStyle name="Normal 112 5 2 2 5 2" xfId="39091" xr:uid="{00000000-0005-0000-0000-000016400000}"/>
    <cellStyle name="Normal 112 5 2 2 6" xfId="22185" xr:uid="{00000000-0005-0000-0000-000017400000}"/>
    <cellStyle name="Normal 112 5 2 2 6 2" xfId="44711" xr:uid="{00000000-0005-0000-0000-000018400000}"/>
    <cellStyle name="Normal 112 5 2 2 7" xfId="27851" xr:uid="{00000000-0005-0000-0000-000019400000}"/>
    <cellStyle name="Normal 112 5 2 2 8" xfId="51279" xr:uid="{00000000-0005-0000-0000-00001A400000}"/>
    <cellStyle name="Normal 112 5 2 3" xfId="6246" xr:uid="{00000000-0005-0000-0000-00001B400000}"/>
    <cellStyle name="Normal 112 5 2 3 2" xfId="11862" xr:uid="{00000000-0005-0000-0000-00001C400000}"/>
    <cellStyle name="Normal 112 5 2 3 2 2" xfId="34403" xr:uid="{00000000-0005-0000-0000-00001D400000}"/>
    <cellStyle name="Normal 112 5 2 3 3" xfId="17492" xr:uid="{00000000-0005-0000-0000-00001E400000}"/>
    <cellStyle name="Normal 112 5 2 3 3 2" xfId="40027" xr:uid="{00000000-0005-0000-0000-00001F400000}"/>
    <cellStyle name="Normal 112 5 2 3 4" xfId="23121" xr:uid="{00000000-0005-0000-0000-000020400000}"/>
    <cellStyle name="Normal 112 5 2 3 4 2" xfId="45647" xr:uid="{00000000-0005-0000-0000-000021400000}"/>
    <cellStyle name="Normal 112 5 2 3 5" xfId="28787" xr:uid="{00000000-0005-0000-0000-000022400000}"/>
    <cellStyle name="Normal 112 5 2 4" xfId="8118" xr:uid="{00000000-0005-0000-0000-000023400000}"/>
    <cellStyle name="Normal 112 5 2 4 2" xfId="13734" xr:uid="{00000000-0005-0000-0000-000024400000}"/>
    <cellStyle name="Normal 112 5 2 4 2 2" xfId="36275" xr:uid="{00000000-0005-0000-0000-000025400000}"/>
    <cellStyle name="Normal 112 5 2 4 3" xfId="19364" xr:uid="{00000000-0005-0000-0000-000026400000}"/>
    <cellStyle name="Normal 112 5 2 4 3 2" xfId="41899" xr:uid="{00000000-0005-0000-0000-000027400000}"/>
    <cellStyle name="Normal 112 5 2 4 4" xfId="24993" xr:uid="{00000000-0005-0000-0000-000028400000}"/>
    <cellStyle name="Normal 112 5 2 4 4 2" xfId="47519" xr:uid="{00000000-0005-0000-0000-000029400000}"/>
    <cellStyle name="Normal 112 5 2 4 5" xfId="30659" xr:uid="{00000000-0005-0000-0000-00002A400000}"/>
    <cellStyle name="Normal 112 5 2 5" xfId="9990" xr:uid="{00000000-0005-0000-0000-00002B400000}"/>
    <cellStyle name="Normal 112 5 2 5 2" xfId="32531" xr:uid="{00000000-0005-0000-0000-00002C400000}"/>
    <cellStyle name="Normal 112 5 2 6" xfId="15620" xr:uid="{00000000-0005-0000-0000-00002D400000}"/>
    <cellStyle name="Normal 112 5 2 6 2" xfId="38155" xr:uid="{00000000-0005-0000-0000-00002E400000}"/>
    <cellStyle name="Normal 112 5 2 7" xfId="21249" xr:uid="{00000000-0005-0000-0000-00002F400000}"/>
    <cellStyle name="Normal 112 5 2 7 2" xfId="43775" xr:uid="{00000000-0005-0000-0000-000030400000}"/>
    <cellStyle name="Normal 112 5 2 8" xfId="26915" xr:uid="{00000000-0005-0000-0000-000031400000}"/>
    <cellStyle name="Normal 112 5 2 9" xfId="49406" xr:uid="{00000000-0005-0000-0000-000032400000}"/>
    <cellStyle name="Normal 112 5 3" xfId="4842" xr:uid="{00000000-0005-0000-0000-000033400000}"/>
    <cellStyle name="Normal 112 5 3 2" xfId="6714" xr:uid="{00000000-0005-0000-0000-000034400000}"/>
    <cellStyle name="Normal 112 5 3 2 2" xfId="12330" xr:uid="{00000000-0005-0000-0000-000035400000}"/>
    <cellStyle name="Normal 112 5 3 2 2 2" xfId="34871" xr:uid="{00000000-0005-0000-0000-000036400000}"/>
    <cellStyle name="Normal 112 5 3 2 3" xfId="17960" xr:uid="{00000000-0005-0000-0000-000037400000}"/>
    <cellStyle name="Normal 112 5 3 2 3 2" xfId="40495" xr:uid="{00000000-0005-0000-0000-000038400000}"/>
    <cellStyle name="Normal 112 5 3 2 4" xfId="23589" xr:uid="{00000000-0005-0000-0000-000039400000}"/>
    <cellStyle name="Normal 112 5 3 2 4 2" xfId="46115" xr:uid="{00000000-0005-0000-0000-00003A400000}"/>
    <cellStyle name="Normal 112 5 3 2 5" xfId="29255" xr:uid="{00000000-0005-0000-0000-00003B400000}"/>
    <cellStyle name="Normal 112 5 3 3" xfId="8586" xr:uid="{00000000-0005-0000-0000-00003C400000}"/>
    <cellStyle name="Normal 112 5 3 3 2" xfId="14202" xr:uid="{00000000-0005-0000-0000-00003D400000}"/>
    <cellStyle name="Normal 112 5 3 3 2 2" xfId="36743" xr:uid="{00000000-0005-0000-0000-00003E400000}"/>
    <cellStyle name="Normal 112 5 3 3 3" xfId="19832" xr:uid="{00000000-0005-0000-0000-00003F400000}"/>
    <cellStyle name="Normal 112 5 3 3 3 2" xfId="42367" xr:uid="{00000000-0005-0000-0000-000040400000}"/>
    <cellStyle name="Normal 112 5 3 3 4" xfId="25461" xr:uid="{00000000-0005-0000-0000-000041400000}"/>
    <cellStyle name="Normal 112 5 3 3 4 2" xfId="47987" xr:uid="{00000000-0005-0000-0000-000042400000}"/>
    <cellStyle name="Normal 112 5 3 3 5" xfId="31127" xr:uid="{00000000-0005-0000-0000-000043400000}"/>
    <cellStyle name="Normal 112 5 3 4" xfId="10458" xr:uid="{00000000-0005-0000-0000-000044400000}"/>
    <cellStyle name="Normal 112 5 3 4 2" xfId="32999" xr:uid="{00000000-0005-0000-0000-000045400000}"/>
    <cellStyle name="Normal 112 5 3 5" xfId="16088" xr:uid="{00000000-0005-0000-0000-000046400000}"/>
    <cellStyle name="Normal 112 5 3 5 2" xfId="38623" xr:uid="{00000000-0005-0000-0000-000047400000}"/>
    <cellStyle name="Normal 112 5 3 6" xfId="21717" xr:uid="{00000000-0005-0000-0000-000048400000}"/>
    <cellStyle name="Normal 112 5 3 6 2" xfId="44243" xr:uid="{00000000-0005-0000-0000-000049400000}"/>
    <cellStyle name="Normal 112 5 3 7" xfId="27383" xr:uid="{00000000-0005-0000-0000-00004A400000}"/>
    <cellStyle name="Normal 112 5 3 8" xfId="50811" xr:uid="{00000000-0005-0000-0000-00004B400000}"/>
    <cellStyle name="Normal 112 5 4" xfId="5778" xr:uid="{00000000-0005-0000-0000-00004C400000}"/>
    <cellStyle name="Normal 112 5 4 2" xfId="11394" xr:uid="{00000000-0005-0000-0000-00004D400000}"/>
    <cellStyle name="Normal 112 5 4 2 2" xfId="33935" xr:uid="{00000000-0005-0000-0000-00004E400000}"/>
    <cellStyle name="Normal 112 5 4 3" xfId="17024" xr:uid="{00000000-0005-0000-0000-00004F400000}"/>
    <cellStyle name="Normal 112 5 4 3 2" xfId="39559" xr:uid="{00000000-0005-0000-0000-000050400000}"/>
    <cellStyle name="Normal 112 5 4 4" xfId="22653" xr:uid="{00000000-0005-0000-0000-000051400000}"/>
    <cellStyle name="Normal 112 5 4 4 2" xfId="45179" xr:uid="{00000000-0005-0000-0000-000052400000}"/>
    <cellStyle name="Normal 112 5 4 5" xfId="28319" xr:uid="{00000000-0005-0000-0000-000053400000}"/>
    <cellStyle name="Normal 112 5 5" xfId="7650" xr:uid="{00000000-0005-0000-0000-000054400000}"/>
    <cellStyle name="Normal 112 5 5 2" xfId="13266" xr:uid="{00000000-0005-0000-0000-000055400000}"/>
    <cellStyle name="Normal 112 5 5 2 2" xfId="35807" xr:uid="{00000000-0005-0000-0000-000056400000}"/>
    <cellStyle name="Normal 112 5 5 3" xfId="18896" xr:uid="{00000000-0005-0000-0000-000057400000}"/>
    <cellStyle name="Normal 112 5 5 3 2" xfId="41431" xr:uid="{00000000-0005-0000-0000-000058400000}"/>
    <cellStyle name="Normal 112 5 5 4" xfId="24525" xr:uid="{00000000-0005-0000-0000-000059400000}"/>
    <cellStyle name="Normal 112 5 5 4 2" xfId="47051" xr:uid="{00000000-0005-0000-0000-00005A400000}"/>
    <cellStyle name="Normal 112 5 5 5" xfId="30191" xr:uid="{00000000-0005-0000-0000-00005B400000}"/>
    <cellStyle name="Normal 112 5 6" xfId="9522" xr:uid="{00000000-0005-0000-0000-00005C400000}"/>
    <cellStyle name="Normal 112 5 6 2" xfId="32063" xr:uid="{00000000-0005-0000-0000-00005D400000}"/>
    <cellStyle name="Normal 112 5 7" xfId="15152" xr:uid="{00000000-0005-0000-0000-00005E400000}"/>
    <cellStyle name="Normal 112 5 7 2" xfId="37687" xr:uid="{00000000-0005-0000-0000-00005F400000}"/>
    <cellStyle name="Normal 112 5 8" xfId="20781" xr:uid="{00000000-0005-0000-0000-000060400000}"/>
    <cellStyle name="Normal 112 5 8 2" xfId="43307" xr:uid="{00000000-0005-0000-0000-000061400000}"/>
    <cellStyle name="Normal 112 5 9" xfId="26447" xr:uid="{00000000-0005-0000-0000-000062400000}"/>
    <cellStyle name="Normal 112 6" xfId="4140" xr:uid="{00000000-0005-0000-0000-000063400000}"/>
    <cellStyle name="Normal 112 6 10" xfId="50109" xr:uid="{00000000-0005-0000-0000-000064400000}"/>
    <cellStyle name="Normal 112 6 2" xfId="5076" xr:uid="{00000000-0005-0000-0000-000065400000}"/>
    <cellStyle name="Normal 112 6 2 2" xfId="6948" xr:uid="{00000000-0005-0000-0000-000066400000}"/>
    <cellStyle name="Normal 112 6 2 2 2" xfId="12564" xr:uid="{00000000-0005-0000-0000-000067400000}"/>
    <cellStyle name="Normal 112 6 2 2 2 2" xfId="35105" xr:uid="{00000000-0005-0000-0000-000068400000}"/>
    <cellStyle name="Normal 112 6 2 2 3" xfId="18194" xr:uid="{00000000-0005-0000-0000-000069400000}"/>
    <cellStyle name="Normal 112 6 2 2 3 2" xfId="40729" xr:uid="{00000000-0005-0000-0000-00006A400000}"/>
    <cellStyle name="Normal 112 6 2 2 4" xfId="23823" xr:uid="{00000000-0005-0000-0000-00006B400000}"/>
    <cellStyle name="Normal 112 6 2 2 4 2" xfId="46349" xr:uid="{00000000-0005-0000-0000-00006C400000}"/>
    <cellStyle name="Normal 112 6 2 2 5" xfId="29489" xr:uid="{00000000-0005-0000-0000-00006D400000}"/>
    <cellStyle name="Normal 112 6 2 3" xfId="8820" xr:uid="{00000000-0005-0000-0000-00006E400000}"/>
    <cellStyle name="Normal 112 6 2 3 2" xfId="14436" xr:uid="{00000000-0005-0000-0000-00006F400000}"/>
    <cellStyle name="Normal 112 6 2 3 2 2" xfId="36977" xr:uid="{00000000-0005-0000-0000-000070400000}"/>
    <cellStyle name="Normal 112 6 2 3 3" xfId="20066" xr:uid="{00000000-0005-0000-0000-000071400000}"/>
    <cellStyle name="Normal 112 6 2 3 3 2" xfId="42601" xr:uid="{00000000-0005-0000-0000-000072400000}"/>
    <cellStyle name="Normal 112 6 2 3 4" xfId="25695" xr:uid="{00000000-0005-0000-0000-000073400000}"/>
    <cellStyle name="Normal 112 6 2 3 4 2" xfId="48221" xr:uid="{00000000-0005-0000-0000-000074400000}"/>
    <cellStyle name="Normal 112 6 2 3 5" xfId="31361" xr:uid="{00000000-0005-0000-0000-000075400000}"/>
    <cellStyle name="Normal 112 6 2 4" xfId="10692" xr:uid="{00000000-0005-0000-0000-000076400000}"/>
    <cellStyle name="Normal 112 6 2 4 2" xfId="33233" xr:uid="{00000000-0005-0000-0000-000077400000}"/>
    <cellStyle name="Normal 112 6 2 5" xfId="16322" xr:uid="{00000000-0005-0000-0000-000078400000}"/>
    <cellStyle name="Normal 112 6 2 5 2" xfId="38857" xr:uid="{00000000-0005-0000-0000-000079400000}"/>
    <cellStyle name="Normal 112 6 2 6" xfId="21951" xr:uid="{00000000-0005-0000-0000-00007A400000}"/>
    <cellStyle name="Normal 112 6 2 6 2" xfId="44477" xr:uid="{00000000-0005-0000-0000-00007B400000}"/>
    <cellStyle name="Normal 112 6 2 7" xfId="27617" xr:uid="{00000000-0005-0000-0000-00007C400000}"/>
    <cellStyle name="Normal 112 6 2 8" xfId="51045" xr:uid="{00000000-0005-0000-0000-00007D400000}"/>
    <cellStyle name="Normal 112 6 3" xfId="6012" xr:uid="{00000000-0005-0000-0000-00007E400000}"/>
    <cellStyle name="Normal 112 6 3 2" xfId="11628" xr:uid="{00000000-0005-0000-0000-00007F400000}"/>
    <cellStyle name="Normal 112 6 3 2 2" xfId="34169" xr:uid="{00000000-0005-0000-0000-000080400000}"/>
    <cellStyle name="Normal 112 6 3 3" xfId="17258" xr:uid="{00000000-0005-0000-0000-000081400000}"/>
    <cellStyle name="Normal 112 6 3 3 2" xfId="39793" xr:uid="{00000000-0005-0000-0000-000082400000}"/>
    <cellStyle name="Normal 112 6 3 4" xfId="22887" xr:uid="{00000000-0005-0000-0000-000083400000}"/>
    <cellStyle name="Normal 112 6 3 4 2" xfId="45413" xr:uid="{00000000-0005-0000-0000-000084400000}"/>
    <cellStyle name="Normal 112 6 3 5" xfId="28553" xr:uid="{00000000-0005-0000-0000-000085400000}"/>
    <cellStyle name="Normal 112 6 4" xfId="7884" xr:uid="{00000000-0005-0000-0000-000086400000}"/>
    <cellStyle name="Normal 112 6 4 2" xfId="13500" xr:uid="{00000000-0005-0000-0000-000087400000}"/>
    <cellStyle name="Normal 112 6 4 2 2" xfId="36041" xr:uid="{00000000-0005-0000-0000-000088400000}"/>
    <cellStyle name="Normal 112 6 4 3" xfId="19130" xr:uid="{00000000-0005-0000-0000-000089400000}"/>
    <cellStyle name="Normal 112 6 4 3 2" xfId="41665" xr:uid="{00000000-0005-0000-0000-00008A400000}"/>
    <cellStyle name="Normal 112 6 4 4" xfId="24759" xr:uid="{00000000-0005-0000-0000-00008B400000}"/>
    <cellStyle name="Normal 112 6 4 4 2" xfId="47285" xr:uid="{00000000-0005-0000-0000-00008C400000}"/>
    <cellStyle name="Normal 112 6 4 5" xfId="30425" xr:uid="{00000000-0005-0000-0000-00008D400000}"/>
    <cellStyle name="Normal 112 6 5" xfId="9756" xr:uid="{00000000-0005-0000-0000-00008E400000}"/>
    <cellStyle name="Normal 112 6 5 2" xfId="32297" xr:uid="{00000000-0005-0000-0000-00008F400000}"/>
    <cellStyle name="Normal 112 6 6" xfId="15386" xr:uid="{00000000-0005-0000-0000-000090400000}"/>
    <cellStyle name="Normal 112 6 6 2" xfId="37921" xr:uid="{00000000-0005-0000-0000-000091400000}"/>
    <cellStyle name="Normal 112 6 7" xfId="21015" xr:uid="{00000000-0005-0000-0000-000092400000}"/>
    <cellStyle name="Normal 112 6 7 2" xfId="43541" xr:uid="{00000000-0005-0000-0000-000093400000}"/>
    <cellStyle name="Normal 112 6 8" xfId="26681" xr:uid="{00000000-0005-0000-0000-000094400000}"/>
    <cellStyle name="Normal 112 6 9" xfId="49172" xr:uid="{00000000-0005-0000-0000-000095400000}"/>
    <cellStyle name="Normal 112 7" xfId="4608" xr:uid="{00000000-0005-0000-0000-000096400000}"/>
    <cellStyle name="Normal 112 7 2" xfId="6480" xr:uid="{00000000-0005-0000-0000-000097400000}"/>
    <cellStyle name="Normal 112 7 2 2" xfId="12096" xr:uid="{00000000-0005-0000-0000-000098400000}"/>
    <cellStyle name="Normal 112 7 2 2 2" xfId="34637" xr:uid="{00000000-0005-0000-0000-000099400000}"/>
    <cellStyle name="Normal 112 7 2 3" xfId="17726" xr:uid="{00000000-0005-0000-0000-00009A400000}"/>
    <cellStyle name="Normal 112 7 2 3 2" xfId="40261" xr:uid="{00000000-0005-0000-0000-00009B400000}"/>
    <cellStyle name="Normal 112 7 2 4" xfId="23355" xr:uid="{00000000-0005-0000-0000-00009C400000}"/>
    <cellStyle name="Normal 112 7 2 4 2" xfId="45881" xr:uid="{00000000-0005-0000-0000-00009D400000}"/>
    <cellStyle name="Normal 112 7 2 5" xfId="29021" xr:uid="{00000000-0005-0000-0000-00009E400000}"/>
    <cellStyle name="Normal 112 7 3" xfId="8352" xr:uid="{00000000-0005-0000-0000-00009F400000}"/>
    <cellStyle name="Normal 112 7 3 2" xfId="13968" xr:uid="{00000000-0005-0000-0000-0000A0400000}"/>
    <cellStyle name="Normal 112 7 3 2 2" xfId="36509" xr:uid="{00000000-0005-0000-0000-0000A1400000}"/>
    <cellStyle name="Normal 112 7 3 3" xfId="19598" xr:uid="{00000000-0005-0000-0000-0000A2400000}"/>
    <cellStyle name="Normal 112 7 3 3 2" xfId="42133" xr:uid="{00000000-0005-0000-0000-0000A3400000}"/>
    <cellStyle name="Normal 112 7 3 4" xfId="25227" xr:uid="{00000000-0005-0000-0000-0000A4400000}"/>
    <cellStyle name="Normal 112 7 3 4 2" xfId="47753" xr:uid="{00000000-0005-0000-0000-0000A5400000}"/>
    <cellStyle name="Normal 112 7 3 5" xfId="30893" xr:uid="{00000000-0005-0000-0000-0000A6400000}"/>
    <cellStyle name="Normal 112 7 4" xfId="10224" xr:uid="{00000000-0005-0000-0000-0000A7400000}"/>
    <cellStyle name="Normal 112 7 4 2" xfId="32765" xr:uid="{00000000-0005-0000-0000-0000A8400000}"/>
    <cellStyle name="Normal 112 7 5" xfId="15854" xr:uid="{00000000-0005-0000-0000-0000A9400000}"/>
    <cellStyle name="Normal 112 7 5 2" xfId="38389" xr:uid="{00000000-0005-0000-0000-0000AA400000}"/>
    <cellStyle name="Normal 112 7 6" xfId="21483" xr:uid="{00000000-0005-0000-0000-0000AB400000}"/>
    <cellStyle name="Normal 112 7 6 2" xfId="44009" xr:uid="{00000000-0005-0000-0000-0000AC400000}"/>
    <cellStyle name="Normal 112 7 7" xfId="27149" xr:uid="{00000000-0005-0000-0000-0000AD400000}"/>
    <cellStyle name="Normal 112 7 8" xfId="50577" xr:uid="{00000000-0005-0000-0000-0000AE400000}"/>
    <cellStyle name="Normal 112 8" xfId="5544" xr:uid="{00000000-0005-0000-0000-0000AF400000}"/>
    <cellStyle name="Normal 112 8 2" xfId="11160" xr:uid="{00000000-0005-0000-0000-0000B0400000}"/>
    <cellStyle name="Normal 112 8 2 2" xfId="33701" xr:uid="{00000000-0005-0000-0000-0000B1400000}"/>
    <cellStyle name="Normal 112 8 3" xfId="16790" xr:uid="{00000000-0005-0000-0000-0000B2400000}"/>
    <cellStyle name="Normal 112 8 3 2" xfId="39325" xr:uid="{00000000-0005-0000-0000-0000B3400000}"/>
    <cellStyle name="Normal 112 8 4" xfId="22419" xr:uid="{00000000-0005-0000-0000-0000B4400000}"/>
    <cellStyle name="Normal 112 8 4 2" xfId="44945" xr:uid="{00000000-0005-0000-0000-0000B5400000}"/>
    <cellStyle name="Normal 112 8 5" xfId="28085" xr:uid="{00000000-0005-0000-0000-0000B6400000}"/>
    <cellStyle name="Normal 112 9" xfId="7416" xr:uid="{00000000-0005-0000-0000-0000B7400000}"/>
    <cellStyle name="Normal 112 9 2" xfId="13032" xr:uid="{00000000-0005-0000-0000-0000B8400000}"/>
    <cellStyle name="Normal 112 9 2 2" xfId="35573" xr:uid="{00000000-0005-0000-0000-0000B9400000}"/>
    <cellStyle name="Normal 112 9 3" xfId="18662" xr:uid="{00000000-0005-0000-0000-0000BA400000}"/>
    <cellStyle name="Normal 112 9 3 2" xfId="41197" xr:uid="{00000000-0005-0000-0000-0000BB400000}"/>
    <cellStyle name="Normal 112 9 4" xfId="24291" xr:uid="{00000000-0005-0000-0000-0000BC400000}"/>
    <cellStyle name="Normal 112 9 4 2" xfId="46817" xr:uid="{00000000-0005-0000-0000-0000BD400000}"/>
    <cellStyle name="Normal 112 9 5" xfId="29957" xr:uid="{00000000-0005-0000-0000-0000BE400000}"/>
    <cellStyle name="Normal 113" xfId="14904" xr:uid="{00000000-0005-0000-0000-0000BF400000}"/>
    <cellStyle name="Normal 113 2" xfId="20544" xr:uid="{00000000-0005-0000-0000-0000C0400000}"/>
    <cellStyle name="Normal 113 3" xfId="37445" xr:uid="{00000000-0005-0000-0000-0000C1400000}"/>
    <cellStyle name="Normal 114" xfId="48691" xr:uid="{00000000-0005-0000-0000-0000C2400000}"/>
    <cellStyle name="Normal 114 2" xfId="49640" xr:uid="{00000000-0005-0000-0000-0000C3400000}"/>
    <cellStyle name="Normal 12" xfId="610" xr:uid="{00000000-0005-0000-0000-0000C4400000}"/>
    <cellStyle name="Normal 13" xfId="611" xr:uid="{00000000-0005-0000-0000-0000C5400000}"/>
    <cellStyle name="Normal 13 2" xfId="612" xr:uid="{00000000-0005-0000-0000-0000C6400000}"/>
    <cellStyle name="Normal 13 2 10" xfId="9293" xr:uid="{00000000-0005-0000-0000-0000C7400000}"/>
    <cellStyle name="Normal 13 2 10 2" xfId="31834" xr:uid="{00000000-0005-0000-0000-0000C8400000}"/>
    <cellStyle name="Normal 13 2 11" xfId="14914" xr:uid="{00000000-0005-0000-0000-0000C9400000}"/>
    <cellStyle name="Normal 13 2 11 2" xfId="37454" xr:uid="{00000000-0005-0000-0000-0000CA400000}"/>
    <cellStyle name="Normal 13 2 12" xfId="20552" xr:uid="{00000000-0005-0000-0000-0000CB400000}"/>
    <cellStyle name="Normal 13 2 12 2" xfId="43078" xr:uid="{00000000-0005-0000-0000-0000CC400000}"/>
    <cellStyle name="Normal 13 2 13" xfId="26218" xr:uid="{00000000-0005-0000-0000-0000CD400000}"/>
    <cellStyle name="Normal 13 2 14" xfId="48709" xr:uid="{00000000-0005-0000-0000-0000CE400000}"/>
    <cellStyle name="Normal 13 2 15" xfId="49646" xr:uid="{00000000-0005-0000-0000-0000CF400000}"/>
    <cellStyle name="Normal 13 2 2" xfId="3714" xr:uid="{00000000-0005-0000-0000-0000D0400000}"/>
    <cellStyle name="Normal 13 2 2 10" xfId="14962" xr:uid="{00000000-0005-0000-0000-0000D1400000}"/>
    <cellStyle name="Normal 13 2 2 10 2" xfId="37497" xr:uid="{00000000-0005-0000-0000-0000D2400000}"/>
    <cellStyle name="Normal 13 2 2 11" xfId="20591" xr:uid="{00000000-0005-0000-0000-0000D3400000}"/>
    <cellStyle name="Normal 13 2 2 11 2" xfId="43117" xr:uid="{00000000-0005-0000-0000-0000D4400000}"/>
    <cellStyle name="Normal 13 2 2 12" xfId="26257" xr:uid="{00000000-0005-0000-0000-0000D5400000}"/>
    <cellStyle name="Normal 13 2 2 13" xfId="48748" xr:uid="{00000000-0005-0000-0000-0000D6400000}"/>
    <cellStyle name="Normal 13 2 2 14" xfId="49685" xr:uid="{00000000-0005-0000-0000-0000D7400000}"/>
    <cellStyle name="Normal 13 2 2 2" xfId="3872" xr:uid="{00000000-0005-0000-0000-0000D8400000}"/>
    <cellStyle name="Normal 13 2 2 2 10" xfId="26413" xr:uid="{00000000-0005-0000-0000-0000D9400000}"/>
    <cellStyle name="Normal 13 2 2 2 11" xfId="48904" xr:uid="{00000000-0005-0000-0000-0000DA400000}"/>
    <cellStyle name="Normal 13 2 2 2 12" xfId="49841" xr:uid="{00000000-0005-0000-0000-0000DB400000}"/>
    <cellStyle name="Normal 13 2 2 2 2" xfId="4106" xr:uid="{00000000-0005-0000-0000-0000DC400000}"/>
    <cellStyle name="Normal 13 2 2 2 2 10" xfId="49138" xr:uid="{00000000-0005-0000-0000-0000DD400000}"/>
    <cellStyle name="Normal 13 2 2 2 2 11" xfId="50075" xr:uid="{00000000-0005-0000-0000-0000DE400000}"/>
    <cellStyle name="Normal 13 2 2 2 2 2" xfId="4574" xr:uid="{00000000-0005-0000-0000-0000DF400000}"/>
    <cellStyle name="Normal 13 2 2 2 2 2 10" xfId="50543" xr:uid="{00000000-0005-0000-0000-0000E0400000}"/>
    <cellStyle name="Normal 13 2 2 2 2 2 2" xfId="5510" xr:uid="{00000000-0005-0000-0000-0000E1400000}"/>
    <cellStyle name="Normal 13 2 2 2 2 2 2 2" xfId="7382" xr:uid="{00000000-0005-0000-0000-0000E2400000}"/>
    <cellStyle name="Normal 13 2 2 2 2 2 2 2 2" xfId="12998" xr:uid="{00000000-0005-0000-0000-0000E3400000}"/>
    <cellStyle name="Normal 13 2 2 2 2 2 2 2 2 2" xfId="35539" xr:uid="{00000000-0005-0000-0000-0000E4400000}"/>
    <cellStyle name="Normal 13 2 2 2 2 2 2 2 3" xfId="18628" xr:uid="{00000000-0005-0000-0000-0000E5400000}"/>
    <cellStyle name="Normal 13 2 2 2 2 2 2 2 3 2" xfId="41163" xr:uid="{00000000-0005-0000-0000-0000E6400000}"/>
    <cellStyle name="Normal 13 2 2 2 2 2 2 2 4" xfId="24257" xr:uid="{00000000-0005-0000-0000-0000E7400000}"/>
    <cellStyle name="Normal 13 2 2 2 2 2 2 2 4 2" xfId="46783" xr:uid="{00000000-0005-0000-0000-0000E8400000}"/>
    <cellStyle name="Normal 13 2 2 2 2 2 2 2 5" xfId="29923" xr:uid="{00000000-0005-0000-0000-0000E9400000}"/>
    <cellStyle name="Normal 13 2 2 2 2 2 2 3" xfId="9254" xr:uid="{00000000-0005-0000-0000-0000EA400000}"/>
    <cellStyle name="Normal 13 2 2 2 2 2 2 3 2" xfId="14870" xr:uid="{00000000-0005-0000-0000-0000EB400000}"/>
    <cellStyle name="Normal 13 2 2 2 2 2 2 3 2 2" xfId="37411" xr:uid="{00000000-0005-0000-0000-0000EC400000}"/>
    <cellStyle name="Normal 13 2 2 2 2 2 2 3 3" xfId="20500" xr:uid="{00000000-0005-0000-0000-0000ED400000}"/>
    <cellStyle name="Normal 13 2 2 2 2 2 2 3 3 2" xfId="43035" xr:uid="{00000000-0005-0000-0000-0000EE400000}"/>
    <cellStyle name="Normal 13 2 2 2 2 2 2 3 4" xfId="26129" xr:uid="{00000000-0005-0000-0000-0000EF400000}"/>
    <cellStyle name="Normal 13 2 2 2 2 2 2 3 4 2" xfId="48655" xr:uid="{00000000-0005-0000-0000-0000F0400000}"/>
    <cellStyle name="Normal 13 2 2 2 2 2 2 3 5" xfId="31795" xr:uid="{00000000-0005-0000-0000-0000F1400000}"/>
    <cellStyle name="Normal 13 2 2 2 2 2 2 4" xfId="11126" xr:uid="{00000000-0005-0000-0000-0000F2400000}"/>
    <cellStyle name="Normal 13 2 2 2 2 2 2 4 2" xfId="33667" xr:uid="{00000000-0005-0000-0000-0000F3400000}"/>
    <cellStyle name="Normal 13 2 2 2 2 2 2 5" xfId="16756" xr:uid="{00000000-0005-0000-0000-0000F4400000}"/>
    <cellStyle name="Normal 13 2 2 2 2 2 2 5 2" xfId="39291" xr:uid="{00000000-0005-0000-0000-0000F5400000}"/>
    <cellStyle name="Normal 13 2 2 2 2 2 2 6" xfId="22385" xr:uid="{00000000-0005-0000-0000-0000F6400000}"/>
    <cellStyle name="Normal 13 2 2 2 2 2 2 6 2" xfId="44911" xr:uid="{00000000-0005-0000-0000-0000F7400000}"/>
    <cellStyle name="Normal 13 2 2 2 2 2 2 7" xfId="28051" xr:uid="{00000000-0005-0000-0000-0000F8400000}"/>
    <cellStyle name="Normal 13 2 2 2 2 2 2 8" xfId="51479" xr:uid="{00000000-0005-0000-0000-0000F9400000}"/>
    <cellStyle name="Normal 13 2 2 2 2 2 3" xfId="6446" xr:uid="{00000000-0005-0000-0000-0000FA400000}"/>
    <cellStyle name="Normal 13 2 2 2 2 2 3 2" xfId="12062" xr:uid="{00000000-0005-0000-0000-0000FB400000}"/>
    <cellStyle name="Normal 13 2 2 2 2 2 3 2 2" xfId="34603" xr:uid="{00000000-0005-0000-0000-0000FC400000}"/>
    <cellStyle name="Normal 13 2 2 2 2 2 3 3" xfId="17692" xr:uid="{00000000-0005-0000-0000-0000FD400000}"/>
    <cellStyle name="Normal 13 2 2 2 2 2 3 3 2" xfId="40227" xr:uid="{00000000-0005-0000-0000-0000FE400000}"/>
    <cellStyle name="Normal 13 2 2 2 2 2 3 4" xfId="23321" xr:uid="{00000000-0005-0000-0000-0000FF400000}"/>
    <cellStyle name="Normal 13 2 2 2 2 2 3 4 2" xfId="45847" xr:uid="{00000000-0005-0000-0000-000000410000}"/>
    <cellStyle name="Normal 13 2 2 2 2 2 3 5" xfId="28987" xr:uid="{00000000-0005-0000-0000-000001410000}"/>
    <cellStyle name="Normal 13 2 2 2 2 2 4" xfId="8318" xr:uid="{00000000-0005-0000-0000-000002410000}"/>
    <cellStyle name="Normal 13 2 2 2 2 2 4 2" xfId="13934" xr:uid="{00000000-0005-0000-0000-000003410000}"/>
    <cellStyle name="Normal 13 2 2 2 2 2 4 2 2" xfId="36475" xr:uid="{00000000-0005-0000-0000-000004410000}"/>
    <cellStyle name="Normal 13 2 2 2 2 2 4 3" xfId="19564" xr:uid="{00000000-0005-0000-0000-000005410000}"/>
    <cellStyle name="Normal 13 2 2 2 2 2 4 3 2" xfId="42099" xr:uid="{00000000-0005-0000-0000-000006410000}"/>
    <cellStyle name="Normal 13 2 2 2 2 2 4 4" xfId="25193" xr:uid="{00000000-0005-0000-0000-000007410000}"/>
    <cellStyle name="Normal 13 2 2 2 2 2 4 4 2" xfId="47719" xr:uid="{00000000-0005-0000-0000-000008410000}"/>
    <cellStyle name="Normal 13 2 2 2 2 2 4 5" xfId="30859" xr:uid="{00000000-0005-0000-0000-000009410000}"/>
    <cellStyle name="Normal 13 2 2 2 2 2 5" xfId="10190" xr:uid="{00000000-0005-0000-0000-00000A410000}"/>
    <cellStyle name="Normal 13 2 2 2 2 2 5 2" xfId="32731" xr:uid="{00000000-0005-0000-0000-00000B410000}"/>
    <cellStyle name="Normal 13 2 2 2 2 2 6" xfId="15820" xr:uid="{00000000-0005-0000-0000-00000C410000}"/>
    <cellStyle name="Normal 13 2 2 2 2 2 6 2" xfId="38355" xr:uid="{00000000-0005-0000-0000-00000D410000}"/>
    <cellStyle name="Normal 13 2 2 2 2 2 7" xfId="21449" xr:uid="{00000000-0005-0000-0000-00000E410000}"/>
    <cellStyle name="Normal 13 2 2 2 2 2 7 2" xfId="43975" xr:uid="{00000000-0005-0000-0000-00000F410000}"/>
    <cellStyle name="Normal 13 2 2 2 2 2 8" xfId="27115" xr:uid="{00000000-0005-0000-0000-000010410000}"/>
    <cellStyle name="Normal 13 2 2 2 2 2 9" xfId="49606" xr:uid="{00000000-0005-0000-0000-000011410000}"/>
    <cellStyle name="Normal 13 2 2 2 2 3" xfId="5042" xr:uid="{00000000-0005-0000-0000-000012410000}"/>
    <cellStyle name="Normal 13 2 2 2 2 3 2" xfId="6914" xr:uid="{00000000-0005-0000-0000-000013410000}"/>
    <cellStyle name="Normal 13 2 2 2 2 3 2 2" xfId="12530" xr:uid="{00000000-0005-0000-0000-000014410000}"/>
    <cellStyle name="Normal 13 2 2 2 2 3 2 2 2" xfId="35071" xr:uid="{00000000-0005-0000-0000-000015410000}"/>
    <cellStyle name="Normal 13 2 2 2 2 3 2 3" xfId="18160" xr:uid="{00000000-0005-0000-0000-000016410000}"/>
    <cellStyle name="Normal 13 2 2 2 2 3 2 3 2" xfId="40695" xr:uid="{00000000-0005-0000-0000-000017410000}"/>
    <cellStyle name="Normal 13 2 2 2 2 3 2 4" xfId="23789" xr:uid="{00000000-0005-0000-0000-000018410000}"/>
    <cellStyle name="Normal 13 2 2 2 2 3 2 4 2" xfId="46315" xr:uid="{00000000-0005-0000-0000-000019410000}"/>
    <cellStyle name="Normal 13 2 2 2 2 3 2 5" xfId="29455" xr:uid="{00000000-0005-0000-0000-00001A410000}"/>
    <cellStyle name="Normal 13 2 2 2 2 3 3" xfId="8786" xr:uid="{00000000-0005-0000-0000-00001B410000}"/>
    <cellStyle name="Normal 13 2 2 2 2 3 3 2" xfId="14402" xr:uid="{00000000-0005-0000-0000-00001C410000}"/>
    <cellStyle name="Normal 13 2 2 2 2 3 3 2 2" xfId="36943" xr:uid="{00000000-0005-0000-0000-00001D410000}"/>
    <cellStyle name="Normal 13 2 2 2 2 3 3 3" xfId="20032" xr:uid="{00000000-0005-0000-0000-00001E410000}"/>
    <cellStyle name="Normal 13 2 2 2 2 3 3 3 2" xfId="42567" xr:uid="{00000000-0005-0000-0000-00001F410000}"/>
    <cellStyle name="Normal 13 2 2 2 2 3 3 4" xfId="25661" xr:uid="{00000000-0005-0000-0000-000020410000}"/>
    <cellStyle name="Normal 13 2 2 2 2 3 3 4 2" xfId="48187" xr:uid="{00000000-0005-0000-0000-000021410000}"/>
    <cellStyle name="Normal 13 2 2 2 2 3 3 5" xfId="31327" xr:uid="{00000000-0005-0000-0000-000022410000}"/>
    <cellStyle name="Normal 13 2 2 2 2 3 4" xfId="10658" xr:uid="{00000000-0005-0000-0000-000023410000}"/>
    <cellStyle name="Normal 13 2 2 2 2 3 4 2" xfId="33199" xr:uid="{00000000-0005-0000-0000-000024410000}"/>
    <cellStyle name="Normal 13 2 2 2 2 3 5" xfId="16288" xr:uid="{00000000-0005-0000-0000-000025410000}"/>
    <cellStyle name="Normal 13 2 2 2 2 3 5 2" xfId="38823" xr:uid="{00000000-0005-0000-0000-000026410000}"/>
    <cellStyle name="Normal 13 2 2 2 2 3 6" xfId="21917" xr:uid="{00000000-0005-0000-0000-000027410000}"/>
    <cellStyle name="Normal 13 2 2 2 2 3 6 2" xfId="44443" xr:uid="{00000000-0005-0000-0000-000028410000}"/>
    <cellStyle name="Normal 13 2 2 2 2 3 7" xfId="27583" xr:uid="{00000000-0005-0000-0000-000029410000}"/>
    <cellStyle name="Normal 13 2 2 2 2 3 8" xfId="51011" xr:uid="{00000000-0005-0000-0000-00002A410000}"/>
    <cellStyle name="Normal 13 2 2 2 2 4" xfId="5978" xr:uid="{00000000-0005-0000-0000-00002B410000}"/>
    <cellStyle name="Normal 13 2 2 2 2 4 2" xfId="11594" xr:uid="{00000000-0005-0000-0000-00002C410000}"/>
    <cellStyle name="Normal 13 2 2 2 2 4 2 2" xfId="34135" xr:uid="{00000000-0005-0000-0000-00002D410000}"/>
    <cellStyle name="Normal 13 2 2 2 2 4 3" xfId="17224" xr:uid="{00000000-0005-0000-0000-00002E410000}"/>
    <cellStyle name="Normal 13 2 2 2 2 4 3 2" xfId="39759" xr:uid="{00000000-0005-0000-0000-00002F410000}"/>
    <cellStyle name="Normal 13 2 2 2 2 4 4" xfId="22853" xr:uid="{00000000-0005-0000-0000-000030410000}"/>
    <cellStyle name="Normal 13 2 2 2 2 4 4 2" xfId="45379" xr:uid="{00000000-0005-0000-0000-000031410000}"/>
    <cellStyle name="Normal 13 2 2 2 2 4 5" xfId="28519" xr:uid="{00000000-0005-0000-0000-000032410000}"/>
    <cellStyle name="Normal 13 2 2 2 2 5" xfId="7850" xr:uid="{00000000-0005-0000-0000-000033410000}"/>
    <cellStyle name="Normal 13 2 2 2 2 5 2" xfId="13466" xr:uid="{00000000-0005-0000-0000-000034410000}"/>
    <cellStyle name="Normal 13 2 2 2 2 5 2 2" xfId="36007" xr:uid="{00000000-0005-0000-0000-000035410000}"/>
    <cellStyle name="Normal 13 2 2 2 2 5 3" xfId="19096" xr:uid="{00000000-0005-0000-0000-000036410000}"/>
    <cellStyle name="Normal 13 2 2 2 2 5 3 2" xfId="41631" xr:uid="{00000000-0005-0000-0000-000037410000}"/>
    <cellStyle name="Normal 13 2 2 2 2 5 4" xfId="24725" xr:uid="{00000000-0005-0000-0000-000038410000}"/>
    <cellStyle name="Normal 13 2 2 2 2 5 4 2" xfId="47251" xr:uid="{00000000-0005-0000-0000-000039410000}"/>
    <cellStyle name="Normal 13 2 2 2 2 5 5" xfId="30391" xr:uid="{00000000-0005-0000-0000-00003A410000}"/>
    <cellStyle name="Normal 13 2 2 2 2 6" xfId="9722" xr:uid="{00000000-0005-0000-0000-00003B410000}"/>
    <cellStyle name="Normal 13 2 2 2 2 6 2" xfId="32263" xr:uid="{00000000-0005-0000-0000-00003C410000}"/>
    <cellStyle name="Normal 13 2 2 2 2 7" xfId="15352" xr:uid="{00000000-0005-0000-0000-00003D410000}"/>
    <cellStyle name="Normal 13 2 2 2 2 7 2" xfId="37887" xr:uid="{00000000-0005-0000-0000-00003E410000}"/>
    <cellStyle name="Normal 13 2 2 2 2 8" xfId="20981" xr:uid="{00000000-0005-0000-0000-00003F410000}"/>
    <cellStyle name="Normal 13 2 2 2 2 8 2" xfId="43507" xr:uid="{00000000-0005-0000-0000-000040410000}"/>
    <cellStyle name="Normal 13 2 2 2 2 9" xfId="26647" xr:uid="{00000000-0005-0000-0000-000041410000}"/>
    <cellStyle name="Normal 13 2 2 2 3" xfId="4340" xr:uid="{00000000-0005-0000-0000-000042410000}"/>
    <cellStyle name="Normal 13 2 2 2 3 10" xfId="50309" xr:uid="{00000000-0005-0000-0000-000043410000}"/>
    <cellStyle name="Normal 13 2 2 2 3 2" xfId="5276" xr:uid="{00000000-0005-0000-0000-000044410000}"/>
    <cellStyle name="Normal 13 2 2 2 3 2 2" xfId="7148" xr:uid="{00000000-0005-0000-0000-000045410000}"/>
    <cellStyle name="Normal 13 2 2 2 3 2 2 2" xfId="12764" xr:uid="{00000000-0005-0000-0000-000046410000}"/>
    <cellStyle name="Normal 13 2 2 2 3 2 2 2 2" xfId="35305" xr:uid="{00000000-0005-0000-0000-000047410000}"/>
    <cellStyle name="Normal 13 2 2 2 3 2 2 3" xfId="18394" xr:uid="{00000000-0005-0000-0000-000048410000}"/>
    <cellStyle name="Normal 13 2 2 2 3 2 2 3 2" xfId="40929" xr:uid="{00000000-0005-0000-0000-000049410000}"/>
    <cellStyle name="Normal 13 2 2 2 3 2 2 4" xfId="24023" xr:uid="{00000000-0005-0000-0000-00004A410000}"/>
    <cellStyle name="Normal 13 2 2 2 3 2 2 4 2" xfId="46549" xr:uid="{00000000-0005-0000-0000-00004B410000}"/>
    <cellStyle name="Normal 13 2 2 2 3 2 2 5" xfId="29689" xr:uid="{00000000-0005-0000-0000-00004C410000}"/>
    <cellStyle name="Normal 13 2 2 2 3 2 3" xfId="9020" xr:uid="{00000000-0005-0000-0000-00004D410000}"/>
    <cellStyle name="Normal 13 2 2 2 3 2 3 2" xfId="14636" xr:uid="{00000000-0005-0000-0000-00004E410000}"/>
    <cellStyle name="Normal 13 2 2 2 3 2 3 2 2" xfId="37177" xr:uid="{00000000-0005-0000-0000-00004F410000}"/>
    <cellStyle name="Normal 13 2 2 2 3 2 3 3" xfId="20266" xr:uid="{00000000-0005-0000-0000-000050410000}"/>
    <cellStyle name="Normal 13 2 2 2 3 2 3 3 2" xfId="42801" xr:uid="{00000000-0005-0000-0000-000051410000}"/>
    <cellStyle name="Normal 13 2 2 2 3 2 3 4" xfId="25895" xr:uid="{00000000-0005-0000-0000-000052410000}"/>
    <cellStyle name="Normal 13 2 2 2 3 2 3 4 2" xfId="48421" xr:uid="{00000000-0005-0000-0000-000053410000}"/>
    <cellStyle name="Normal 13 2 2 2 3 2 3 5" xfId="31561" xr:uid="{00000000-0005-0000-0000-000054410000}"/>
    <cellStyle name="Normal 13 2 2 2 3 2 4" xfId="10892" xr:uid="{00000000-0005-0000-0000-000055410000}"/>
    <cellStyle name="Normal 13 2 2 2 3 2 4 2" xfId="33433" xr:uid="{00000000-0005-0000-0000-000056410000}"/>
    <cellStyle name="Normal 13 2 2 2 3 2 5" xfId="16522" xr:uid="{00000000-0005-0000-0000-000057410000}"/>
    <cellStyle name="Normal 13 2 2 2 3 2 5 2" xfId="39057" xr:uid="{00000000-0005-0000-0000-000058410000}"/>
    <cellStyle name="Normal 13 2 2 2 3 2 6" xfId="22151" xr:uid="{00000000-0005-0000-0000-000059410000}"/>
    <cellStyle name="Normal 13 2 2 2 3 2 6 2" xfId="44677" xr:uid="{00000000-0005-0000-0000-00005A410000}"/>
    <cellStyle name="Normal 13 2 2 2 3 2 7" xfId="27817" xr:uid="{00000000-0005-0000-0000-00005B410000}"/>
    <cellStyle name="Normal 13 2 2 2 3 2 8" xfId="51245" xr:uid="{00000000-0005-0000-0000-00005C410000}"/>
    <cellStyle name="Normal 13 2 2 2 3 3" xfId="6212" xr:uid="{00000000-0005-0000-0000-00005D410000}"/>
    <cellStyle name="Normal 13 2 2 2 3 3 2" xfId="11828" xr:uid="{00000000-0005-0000-0000-00005E410000}"/>
    <cellStyle name="Normal 13 2 2 2 3 3 2 2" xfId="34369" xr:uid="{00000000-0005-0000-0000-00005F410000}"/>
    <cellStyle name="Normal 13 2 2 2 3 3 3" xfId="17458" xr:uid="{00000000-0005-0000-0000-000060410000}"/>
    <cellStyle name="Normal 13 2 2 2 3 3 3 2" xfId="39993" xr:uid="{00000000-0005-0000-0000-000061410000}"/>
    <cellStyle name="Normal 13 2 2 2 3 3 4" xfId="23087" xr:uid="{00000000-0005-0000-0000-000062410000}"/>
    <cellStyle name="Normal 13 2 2 2 3 3 4 2" xfId="45613" xr:uid="{00000000-0005-0000-0000-000063410000}"/>
    <cellStyle name="Normal 13 2 2 2 3 3 5" xfId="28753" xr:uid="{00000000-0005-0000-0000-000064410000}"/>
    <cellStyle name="Normal 13 2 2 2 3 4" xfId="8084" xr:uid="{00000000-0005-0000-0000-000065410000}"/>
    <cellStyle name="Normal 13 2 2 2 3 4 2" xfId="13700" xr:uid="{00000000-0005-0000-0000-000066410000}"/>
    <cellStyle name="Normal 13 2 2 2 3 4 2 2" xfId="36241" xr:uid="{00000000-0005-0000-0000-000067410000}"/>
    <cellStyle name="Normal 13 2 2 2 3 4 3" xfId="19330" xr:uid="{00000000-0005-0000-0000-000068410000}"/>
    <cellStyle name="Normal 13 2 2 2 3 4 3 2" xfId="41865" xr:uid="{00000000-0005-0000-0000-000069410000}"/>
    <cellStyle name="Normal 13 2 2 2 3 4 4" xfId="24959" xr:uid="{00000000-0005-0000-0000-00006A410000}"/>
    <cellStyle name="Normal 13 2 2 2 3 4 4 2" xfId="47485" xr:uid="{00000000-0005-0000-0000-00006B410000}"/>
    <cellStyle name="Normal 13 2 2 2 3 4 5" xfId="30625" xr:uid="{00000000-0005-0000-0000-00006C410000}"/>
    <cellStyle name="Normal 13 2 2 2 3 5" xfId="9956" xr:uid="{00000000-0005-0000-0000-00006D410000}"/>
    <cellStyle name="Normal 13 2 2 2 3 5 2" xfId="32497" xr:uid="{00000000-0005-0000-0000-00006E410000}"/>
    <cellStyle name="Normal 13 2 2 2 3 6" xfId="15586" xr:uid="{00000000-0005-0000-0000-00006F410000}"/>
    <cellStyle name="Normal 13 2 2 2 3 6 2" xfId="38121" xr:uid="{00000000-0005-0000-0000-000070410000}"/>
    <cellStyle name="Normal 13 2 2 2 3 7" xfId="21215" xr:uid="{00000000-0005-0000-0000-000071410000}"/>
    <cellStyle name="Normal 13 2 2 2 3 7 2" xfId="43741" xr:uid="{00000000-0005-0000-0000-000072410000}"/>
    <cellStyle name="Normal 13 2 2 2 3 8" xfId="26881" xr:uid="{00000000-0005-0000-0000-000073410000}"/>
    <cellStyle name="Normal 13 2 2 2 3 9" xfId="49372" xr:uid="{00000000-0005-0000-0000-000074410000}"/>
    <cellStyle name="Normal 13 2 2 2 4" xfId="4808" xr:uid="{00000000-0005-0000-0000-000075410000}"/>
    <cellStyle name="Normal 13 2 2 2 4 2" xfId="6680" xr:uid="{00000000-0005-0000-0000-000076410000}"/>
    <cellStyle name="Normal 13 2 2 2 4 2 2" xfId="12296" xr:uid="{00000000-0005-0000-0000-000077410000}"/>
    <cellStyle name="Normal 13 2 2 2 4 2 2 2" xfId="34837" xr:uid="{00000000-0005-0000-0000-000078410000}"/>
    <cellStyle name="Normal 13 2 2 2 4 2 3" xfId="17926" xr:uid="{00000000-0005-0000-0000-000079410000}"/>
    <cellStyle name="Normal 13 2 2 2 4 2 3 2" xfId="40461" xr:uid="{00000000-0005-0000-0000-00007A410000}"/>
    <cellStyle name="Normal 13 2 2 2 4 2 4" xfId="23555" xr:uid="{00000000-0005-0000-0000-00007B410000}"/>
    <cellStyle name="Normal 13 2 2 2 4 2 4 2" xfId="46081" xr:uid="{00000000-0005-0000-0000-00007C410000}"/>
    <cellStyle name="Normal 13 2 2 2 4 2 5" xfId="29221" xr:uid="{00000000-0005-0000-0000-00007D410000}"/>
    <cellStyle name="Normal 13 2 2 2 4 3" xfId="8552" xr:uid="{00000000-0005-0000-0000-00007E410000}"/>
    <cellStyle name="Normal 13 2 2 2 4 3 2" xfId="14168" xr:uid="{00000000-0005-0000-0000-00007F410000}"/>
    <cellStyle name="Normal 13 2 2 2 4 3 2 2" xfId="36709" xr:uid="{00000000-0005-0000-0000-000080410000}"/>
    <cellStyle name="Normal 13 2 2 2 4 3 3" xfId="19798" xr:uid="{00000000-0005-0000-0000-000081410000}"/>
    <cellStyle name="Normal 13 2 2 2 4 3 3 2" xfId="42333" xr:uid="{00000000-0005-0000-0000-000082410000}"/>
    <cellStyle name="Normal 13 2 2 2 4 3 4" xfId="25427" xr:uid="{00000000-0005-0000-0000-000083410000}"/>
    <cellStyle name="Normal 13 2 2 2 4 3 4 2" xfId="47953" xr:uid="{00000000-0005-0000-0000-000084410000}"/>
    <cellStyle name="Normal 13 2 2 2 4 3 5" xfId="31093" xr:uid="{00000000-0005-0000-0000-000085410000}"/>
    <cellStyle name="Normal 13 2 2 2 4 4" xfId="10424" xr:uid="{00000000-0005-0000-0000-000086410000}"/>
    <cellStyle name="Normal 13 2 2 2 4 4 2" xfId="32965" xr:uid="{00000000-0005-0000-0000-000087410000}"/>
    <cellStyle name="Normal 13 2 2 2 4 5" xfId="16054" xr:uid="{00000000-0005-0000-0000-000088410000}"/>
    <cellStyle name="Normal 13 2 2 2 4 5 2" xfId="38589" xr:uid="{00000000-0005-0000-0000-000089410000}"/>
    <cellStyle name="Normal 13 2 2 2 4 6" xfId="21683" xr:uid="{00000000-0005-0000-0000-00008A410000}"/>
    <cellStyle name="Normal 13 2 2 2 4 6 2" xfId="44209" xr:uid="{00000000-0005-0000-0000-00008B410000}"/>
    <cellStyle name="Normal 13 2 2 2 4 7" xfId="27349" xr:uid="{00000000-0005-0000-0000-00008C410000}"/>
    <cellStyle name="Normal 13 2 2 2 4 8" xfId="50777" xr:uid="{00000000-0005-0000-0000-00008D410000}"/>
    <cellStyle name="Normal 13 2 2 2 5" xfId="5744" xr:uid="{00000000-0005-0000-0000-00008E410000}"/>
    <cellStyle name="Normal 13 2 2 2 5 2" xfId="11360" xr:uid="{00000000-0005-0000-0000-00008F410000}"/>
    <cellStyle name="Normal 13 2 2 2 5 2 2" xfId="33901" xr:uid="{00000000-0005-0000-0000-000090410000}"/>
    <cellStyle name="Normal 13 2 2 2 5 3" xfId="16990" xr:uid="{00000000-0005-0000-0000-000091410000}"/>
    <cellStyle name="Normal 13 2 2 2 5 3 2" xfId="39525" xr:uid="{00000000-0005-0000-0000-000092410000}"/>
    <cellStyle name="Normal 13 2 2 2 5 4" xfId="22619" xr:uid="{00000000-0005-0000-0000-000093410000}"/>
    <cellStyle name="Normal 13 2 2 2 5 4 2" xfId="45145" xr:uid="{00000000-0005-0000-0000-000094410000}"/>
    <cellStyle name="Normal 13 2 2 2 5 5" xfId="28285" xr:uid="{00000000-0005-0000-0000-000095410000}"/>
    <cellStyle name="Normal 13 2 2 2 6" xfId="7616" xr:uid="{00000000-0005-0000-0000-000096410000}"/>
    <cellStyle name="Normal 13 2 2 2 6 2" xfId="13232" xr:uid="{00000000-0005-0000-0000-000097410000}"/>
    <cellStyle name="Normal 13 2 2 2 6 2 2" xfId="35773" xr:uid="{00000000-0005-0000-0000-000098410000}"/>
    <cellStyle name="Normal 13 2 2 2 6 3" xfId="18862" xr:uid="{00000000-0005-0000-0000-000099410000}"/>
    <cellStyle name="Normal 13 2 2 2 6 3 2" xfId="41397" xr:uid="{00000000-0005-0000-0000-00009A410000}"/>
    <cellStyle name="Normal 13 2 2 2 6 4" xfId="24491" xr:uid="{00000000-0005-0000-0000-00009B410000}"/>
    <cellStyle name="Normal 13 2 2 2 6 4 2" xfId="47017" xr:uid="{00000000-0005-0000-0000-00009C410000}"/>
    <cellStyle name="Normal 13 2 2 2 6 5" xfId="30157" xr:uid="{00000000-0005-0000-0000-00009D410000}"/>
    <cellStyle name="Normal 13 2 2 2 7" xfId="9488" xr:uid="{00000000-0005-0000-0000-00009E410000}"/>
    <cellStyle name="Normal 13 2 2 2 7 2" xfId="32029" xr:uid="{00000000-0005-0000-0000-00009F410000}"/>
    <cellStyle name="Normal 13 2 2 2 8" xfId="15118" xr:uid="{00000000-0005-0000-0000-0000A0410000}"/>
    <cellStyle name="Normal 13 2 2 2 8 2" xfId="37653" xr:uid="{00000000-0005-0000-0000-0000A1410000}"/>
    <cellStyle name="Normal 13 2 2 2 9" xfId="20747" xr:uid="{00000000-0005-0000-0000-0000A2410000}"/>
    <cellStyle name="Normal 13 2 2 2 9 2" xfId="43273" xr:uid="{00000000-0005-0000-0000-0000A3410000}"/>
    <cellStyle name="Normal 13 2 2 3" xfId="3794" xr:uid="{00000000-0005-0000-0000-0000A4410000}"/>
    <cellStyle name="Normal 13 2 2 3 10" xfId="26335" xr:uid="{00000000-0005-0000-0000-0000A5410000}"/>
    <cellStyle name="Normal 13 2 2 3 11" xfId="48826" xr:uid="{00000000-0005-0000-0000-0000A6410000}"/>
    <cellStyle name="Normal 13 2 2 3 12" xfId="49763" xr:uid="{00000000-0005-0000-0000-0000A7410000}"/>
    <cellStyle name="Normal 13 2 2 3 2" xfId="4028" xr:uid="{00000000-0005-0000-0000-0000A8410000}"/>
    <cellStyle name="Normal 13 2 2 3 2 10" xfId="49060" xr:uid="{00000000-0005-0000-0000-0000A9410000}"/>
    <cellStyle name="Normal 13 2 2 3 2 11" xfId="49997" xr:uid="{00000000-0005-0000-0000-0000AA410000}"/>
    <cellStyle name="Normal 13 2 2 3 2 2" xfId="4496" xr:uid="{00000000-0005-0000-0000-0000AB410000}"/>
    <cellStyle name="Normal 13 2 2 3 2 2 10" xfId="50465" xr:uid="{00000000-0005-0000-0000-0000AC410000}"/>
    <cellStyle name="Normal 13 2 2 3 2 2 2" xfId="5432" xr:uid="{00000000-0005-0000-0000-0000AD410000}"/>
    <cellStyle name="Normal 13 2 2 3 2 2 2 2" xfId="7304" xr:uid="{00000000-0005-0000-0000-0000AE410000}"/>
    <cellStyle name="Normal 13 2 2 3 2 2 2 2 2" xfId="12920" xr:uid="{00000000-0005-0000-0000-0000AF410000}"/>
    <cellStyle name="Normal 13 2 2 3 2 2 2 2 2 2" xfId="35461" xr:uid="{00000000-0005-0000-0000-0000B0410000}"/>
    <cellStyle name="Normal 13 2 2 3 2 2 2 2 3" xfId="18550" xr:uid="{00000000-0005-0000-0000-0000B1410000}"/>
    <cellStyle name="Normal 13 2 2 3 2 2 2 2 3 2" xfId="41085" xr:uid="{00000000-0005-0000-0000-0000B2410000}"/>
    <cellStyle name="Normal 13 2 2 3 2 2 2 2 4" xfId="24179" xr:uid="{00000000-0005-0000-0000-0000B3410000}"/>
    <cellStyle name="Normal 13 2 2 3 2 2 2 2 4 2" xfId="46705" xr:uid="{00000000-0005-0000-0000-0000B4410000}"/>
    <cellStyle name="Normal 13 2 2 3 2 2 2 2 5" xfId="29845" xr:uid="{00000000-0005-0000-0000-0000B5410000}"/>
    <cellStyle name="Normal 13 2 2 3 2 2 2 3" xfId="9176" xr:uid="{00000000-0005-0000-0000-0000B6410000}"/>
    <cellStyle name="Normal 13 2 2 3 2 2 2 3 2" xfId="14792" xr:uid="{00000000-0005-0000-0000-0000B7410000}"/>
    <cellStyle name="Normal 13 2 2 3 2 2 2 3 2 2" xfId="37333" xr:uid="{00000000-0005-0000-0000-0000B8410000}"/>
    <cellStyle name="Normal 13 2 2 3 2 2 2 3 3" xfId="20422" xr:uid="{00000000-0005-0000-0000-0000B9410000}"/>
    <cellStyle name="Normal 13 2 2 3 2 2 2 3 3 2" xfId="42957" xr:uid="{00000000-0005-0000-0000-0000BA410000}"/>
    <cellStyle name="Normal 13 2 2 3 2 2 2 3 4" xfId="26051" xr:uid="{00000000-0005-0000-0000-0000BB410000}"/>
    <cellStyle name="Normal 13 2 2 3 2 2 2 3 4 2" xfId="48577" xr:uid="{00000000-0005-0000-0000-0000BC410000}"/>
    <cellStyle name="Normal 13 2 2 3 2 2 2 3 5" xfId="31717" xr:uid="{00000000-0005-0000-0000-0000BD410000}"/>
    <cellStyle name="Normal 13 2 2 3 2 2 2 4" xfId="11048" xr:uid="{00000000-0005-0000-0000-0000BE410000}"/>
    <cellStyle name="Normal 13 2 2 3 2 2 2 4 2" xfId="33589" xr:uid="{00000000-0005-0000-0000-0000BF410000}"/>
    <cellStyle name="Normal 13 2 2 3 2 2 2 5" xfId="16678" xr:uid="{00000000-0005-0000-0000-0000C0410000}"/>
    <cellStyle name="Normal 13 2 2 3 2 2 2 5 2" xfId="39213" xr:uid="{00000000-0005-0000-0000-0000C1410000}"/>
    <cellStyle name="Normal 13 2 2 3 2 2 2 6" xfId="22307" xr:uid="{00000000-0005-0000-0000-0000C2410000}"/>
    <cellStyle name="Normal 13 2 2 3 2 2 2 6 2" xfId="44833" xr:uid="{00000000-0005-0000-0000-0000C3410000}"/>
    <cellStyle name="Normal 13 2 2 3 2 2 2 7" xfId="27973" xr:uid="{00000000-0005-0000-0000-0000C4410000}"/>
    <cellStyle name="Normal 13 2 2 3 2 2 2 8" xfId="51401" xr:uid="{00000000-0005-0000-0000-0000C5410000}"/>
    <cellStyle name="Normal 13 2 2 3 2 2 3" xfId="6368" xr:uid="{00000000-0005-0000-0000-0000C6410000}"/>
    <cellStyle name="Normal 13 2 2 3 2 2 3 2" xfId="11984" xr:uid="{00000000-0005-0000-0000-0000C7410000}"/>
    <cellStyle name="Normal 13 2 2 3 2 2 3 2 2" xfId="34525" xr:uid="{00000000-0005-0000-0000-0000C8410000}"/>
    <cellStyle name="Normal 13 2 2 3 2 2 3 3" xfId="17614" xr:uid="{00000000-0005-0000-0000-0000C9410000}"/>
    <cellStyle name="Normal 13 2 2 3 2 2 3 3 2" xfId="40149" xr:uid="{00000000-0005-0000-0000-0000CA410000}"/>
    <cellStyle name="Normal 13 2 2 3 2 2 3 4" xfId="23243" xr:uid="{00000000-0005-0000-0000-0000CB410000}"/>
    <cellStyle name="Normal 13 2 2 3 2 2 3 4 2" xfId="45769" xr:uid="{00000000-0005-0000-0000-0000CC410000}"/>
    <cellStyle name="Normal 13 2 2 3 2 2 3 5" xfId="28909" xr:uid="{00000000-0005-0000-0000-0000CD410000}"/>
    <cellStyle name="Normal 13 2 2 3 2 2 4" xfId="8240" xr:uid="{00000000-0005-0000-0000-0000CE410000}"/>
    <cellStyle name="Normal 13 2 2 3 2 2 4 2" xfId="13856" xr:uid="{00000000-0005-0000-0000-0000CF410000}"/>
    <cellStyle name="Normal 13 2 2 3 2 2 4 2 2" xfId="36397" xr:uid="{00000000-0005-0000-0000-0000D0410000}"/>
    <cellStyle name="Normal 13 2 2 3 2 2 4 3" xfId="19486" xr:uid="{00000000-0005-0000-0000-0000D1410000}"/>
    <cellStyle name="Normal 13 2 2 3 2 2 4 3 2" xfId="42021" xr:uid="{00000000-0005-0000-0000-0000D2410000}"/>
    <cellStyle name="Normal 13 2 2 3 2 2 4 4" xfId="25115" xr:uid="{00000000-0005-0000-0000-0000D3410000}"/>
    <cellStyle name="Normal 13 2 2 3 2 2 4 4 2" xfId="47641" xr:uid="{00000000-0005-0000-0000-0000D4410000}"/>
    <cellStyle name="Normal 13 2 2 3 2 2 4 5" xfId="30781" xr:uid="{00000000-0005-0000-0000-0000D5410000}"/>
    <cellStyle name="Normal 13 2 2 3 2 2 5" xfId="10112" xr:uid="{00000000-0005-0000-0000-0000D6410000}"/>
    <cellStyle name="Normal 13 2 2 3 2 2 5 2" xfId="32653" xr:uid="{00000000-0005-0000-0000-0000D7410000}"/>
    <cellStyle name="Normal 13 2 2 3 2 2 6" xfId="15742" xr:uid="{00000000-0005-0000-0000-0000D8410000}"/>
    <cellStyle name="Normal 13 2 2 3 2 2 6 2" xfId="38277" xr:uid="{00000000-0005-0000-0000-0000D9410000}"/>
    <cellStyle name="Normal 13 2 2 3 2 2 7" xfId="21371" xr:uid="{00000000-0005-0000-0000-0000DA410000}"/>
    <cellStyle name="Normal 13 2 2 3 2 2 7 2" xfId="43897" xr:uid="{00000000-0005-0000-0000-0000DB410000}"/>
    <cellStyle name="Normal 13 2 2 3 2 2 8" xfId="27037" xr:uid="{00000000-0005-0000-0000-0000DC410000}"/>
    <cellStyle name="Normal 13 2 2 3 2 2 9" xfId="49528" xr:uid="{00000000-0005-0000-0000-0000DD410000}"/>
    <cellStyle name="Normal 13 2 2 3 2 3" xfId="4964" xr:uid="{00000000-0005-0000-0000-0000DE410000}"/>
    <cellStyle name="Normal 13 2 2 3 2 3 2" xfId="6836" xr:uid="{00000000-0005-0000-0000-0000DF410000}"/>
    <cellStyle name="Normal 13 2 2 3 2 3 2 2" xfId="12452" xr:uid="{00000000-0005-0000-0000-0000E0410000}"/>
    <cellStyle name="Normal 13 2 2 3 2 3 2 2 2" xfId="34993" xr:uid="{00000000-0005-0000-0000-0000E1410000}"/>
    <cellStyle name="Normal 13 2 2 3 2 3 2 3" xfId="18082" xr:uid="{00000000-0005-0000-0000-0000E2410000}"/>
    <cellStyle name="Normal 13 2 2 3 2 3 2 3 2" xfId="40617" xr:uid="{00000000-0005-0000-0000-0000E3410000}"/>
    <cellStyle name="Normal 13 2 2 3 2 3 2 4" xfId="23711" xr:uid="{00000000-0005-0000-0000-0000E4410000}"/>
    <cellStyle name="Normal 13 2 2 3 2 3 2 4 2" xfId="46237" xr:uid="{00000000-0005-0000-0000-0000E5410000}"/>
    <cellStyle name="Normal 13 2 2 3 2 3 2 5" xfId="29377" xr:uid="{00000000-0005-0000-0000-0000E6410000}"/>
    <cellStyle name="Normal 13 2 2 3 2 3 3" xfId="8708" xr:uid="{00000000-0005-0000-0000-0000E7410000}"/>
    <cellStyle name="Normal 13 2 2 3 2 3 3 2" xfId="14324" xr:uid="{00000000-0005-0000-0000-0000E8410000}"/>
    <cellStyle name="Normal 13 2 2 3 2 3 3 2 2" xfId="36865" xr:uid="{00000000-0005-0000-0000-0000E9410000}"/>
    <cellStyle name="Normal 13 2 2 3 2 3 3 3" xfId="19954" xr:uid="{00000000-0005-0000-0000-0000EA410000}"/>
    <cellStyle name="Normal 13 2 2 3 2 3 3 3 2" xfId="42489" xr:uid="{00000000-0005-0000-0000-0000EB410000}"/>
    <cellStyle name="Normal 13 2 2 3 2 3 3 4" xfId="25583" xr:uid="{00000000-0005-0000-0000-0000EC410000}"/>
    <cellStyle name="Normal 13 2 2 3 2 3 3 4 2" xfId="48109" xr:uid="{00000000-0005-0000-0000-0000ED410000}"/>
    <cellStyle name="Normal 13 2 2 3 2 3 3 5" xfId="31249" xr:uid="{00000000-0005-0000-0000-0000EE410000}"/>
    <cellStyle name="Normal 13 2 2 3 2 3 4" xfId="10580" xr:uid="{00000000-0005-0000-0000-0000EF410000}"/>
    <cellStyle name="Normal 13 2 2 3 2 3 4 2" xfId="33121" xr:uid="{00000000-0005-0000-0000-0000F0410000}"/>
    <cellStyle name="Normal 13 2 2 3 2 3 5" xfId="16210" xr:uid="{00000000-0005-0000-0000-0000F1410000}"/>
    <cellStyle name="Normal 13 2 2 3 2 3 5 2" xfId="38745" xr:uid="{00000000-0005-0000-0000-0000F2410000}"/>
    <cellStyle name="Normal 13 2 2 3 2 3 6" xfId="21839" xr:uid="{00000000-0005-0000-0000-0000F3410000}"/>
    <cellStyle name="Normal 13 2 2 3 2 3 6 2" xfId="44365" xr:uid="{00000000-0005-0000-0000-0000F4410000}"/>
    <cellStyle name="Normal 13 2 2 3 2 3 7" xfId="27505" xr:uid="{00000000-0005-0000-0000-0000F5410000}"/>
    <cellStyle name="Normal 13 2 2 3 2 3 8" xfId="50933" xr:uid="{00000000-0005-0000-0000-0000F6410000}"/>
    <cellStyle name="Normal 13 2 2 3 2 4" xfId="5900" xr:uid="{00000000-0005-0000-0000-0000F7410000}"/>
    <cellStyle name="Normal 13 2 2 3 2 4 2" xfId="11516" xr:uid="{00000000-0005-0000-0000-0000F8410000}"/>
    <cellStyle name="Normal 13 2 2 3 2 4 2 2" xfId="34057" xr:uid="{00000000-0005-0000-0000-0000F9410000}"/>
    <cellStyle name="Normal 13 2 2 3 2 4 3" xfId="17146" xr:uid="{00000000-0005-0000-0000-0000FA410000}"/>
    <cellStyle name="Normal 13 2 2 3 2 4 3 2" xfId="39681" xr:uid="{00000000-0005-0000-0000-0000FB410000}"/>
    <cellStyle name="Normal 13 2 2 3 2 4 4" xfId="22775" xr:uid="{00000000-0005-0000-0000-0000FC410000}"/>
    <cellStyle name="Normal 13 2 2 3 2 4 4 2" xfId="45301" xr:uid="{00000000-0005-0000-0000-0000FD410000}"/>
    <cellStyle name="Normal 13 2 2 3 2 4 5" xfId="28441" xr:uid="{00000000-0005-0000-0000-0000FE410000}"/>
    <cellStyle name="Normal 13 2 2 3 2 5" xfId="7772" xr:uid="{00000000-0005-0000-0000-0000FF410000}"/>
    <cellStyle name="Normal 13 2 2 3 2 5 2" xfId="13388" xr:uid="{00000000-0005-0000-0000-000000420000}"/>
    <cellStyle name="Normal 13 2 2 3 2 5 2 2" xfId="35929" xr:uid="{00000000-0005-0000-0000-000001420000}"/>
    <cellStyle name="Normal 13 2 2 3 2 5 3" xfId="19018" xr:uid="{00000000-0005-0000-0000-000002420000}"/>
    <cellStyle name="Normal 13 2 2 3 2 5 3 2" xfId="41553" xr:uid="{00000000-0005-0000-0000-000003420000}"/>
    <cellStyle name="Normal 13 2 2 3 2 5 4" xfId="24647" xr:uid="{00000000-0005-0000-0000-000004420000}"/>
    <cellStyle name="Normal 13 2 2 3 2 5 4 2" xfId="47173" xr:uid="{00000000-0005-0000-0000-000005420000}"/>
    <cellStyle name="Normal 13 2 2 3 2 5 5" xfId="30313" xr:uid="{00000000-0005-0000-0000-000006420000}"/>
    <cellStyle name="Normal 13 2 2 3 2 6" xfId="9644" xr:uid="{00000000-0005-0000-0000-000007420000}"/>
    <cellStyle name="Normal 13 2 2 3 2 6 2" xfId="32185" xr:uid="{00000000-0005-0000-0000-000008420000}"/>
    <cellStyle name="Normal 13 2 2 3 2 7" xfId="15274" xr:uid="{00000000-0005-0000-0000-000009420000}"/>
    <cellStyle name="Normal 13 2 2 3 2 7 2" xfId="37809" xr:uid="{00000000-0005-0000-0000-00000A420000}"/>
    <cellStyle name="Normal 13 2 2 3 2 8" xfId="20903" xr:uid="{00000000-0005-0000-0000-00000B420000}"/>
    <cellStyle name="Normal 13 2 2 3 2 8 2" xfId="43429" xr:uid="{00000000-0005-0000-0000-00000C420000}"/>
    <cellStyle name="Normal 13 2 2 3 2 9" xfId="26569" xr:uid="{00000000-0005-0000-0000-00000D420000}"/>
    <cellStyle name="Normal 13 2 2 3 3" xfId="4262" xr:uid="{00000000-0005-0000-0000-00000E420000}"/>
    <cellStyle name="Normal 13 2 2 3 3 10" xfId="50231" xr:uid="{00000000-0005-0000-0000-00000F420000}"/>
    <cellStyle name="Normal 13 2 2 3 3 2" xfId="5198" xr:uid="{00000000-0005-0000-0000-000010420000}"/>
    <cellStyle name="Normal 13 2 2 3 3 2 2" xfId="7070" xr:uid="{00000000-0005-0000-0000-000011420000}"/>
    <cellStyle name="Normal 13 2 2 3 3 2 2 2" xfId="12686" xr:uid="{00000000-0005-0000-0000-000012420000}"/>
    <cellStyle name="Normal 13 2 2 3 3 2 2 2 2" xfId="35227" xr:uid="{00000000-0005-0000-0000-000013420000}"/>
    <cellStyle name="Normal 13 2 2 3 3 2 2 3" xfId="18316" xr:uid="{00000000-0005-0000-0000-000014420000}"/>
    <cellStyle name="Normal 13 2 2 3 3 2 2 3 2" xfId="40851" xr:uid="{00000000-0005-0000-0000-000015420000}"/>
    <cellStyle name="Normal 13 2 2 3 3 2 2 4" xfId="23945" xr:uid="{00000000-0005-0000-0000-000016420000}"/>
    <cellStyle name="Normal 13 2 2 3 3 2 2 4 2" xfId="46471" xr:uid="{00000000-0005-0000-0000-000017420000}"/>
    <cellStyle name="Normal 13 2 2 3 3 2 2 5" xfId="29611" xr:uid="{00000000-0005-0000-0000-000018420000}"/>
    <cellStyle name="Normal 13 2 2 3 3 2 3" xfId="8942" xr:uid="{00000000-0005-0000-0000-000019420000}"/>
    <cellStyle name="Normal 13 2 2 3 3 2 3 2" xfId="14558" xr:uid="{00000000-0005-0000-0000-00001A420000}"/>
    <cellStyle name="Normal 13 2 2 3 3 2 3 2 2" xfId="37099" xr:uid="{00000000-0005-0000-0000-00001B420000}"/>
    <cellStyle name="Normal 13 2 2 3 3 2 3 3" xfId="20188" xr:uid="{00000000-0005-0000-0000-00001C420000}"/>
    <cellStyle name="Normal 13 2 2 3 3 2 3 3 2" xfId="42723" xr:uid="{00000000-0005-0000-0000-00001D420000}"/>
    <cellStyle name="Normal 13 2 2 3 3 2 3 4" xfId="25817" xr:uid="{00000000-0005-0000-0000-00001E420000}"/>
    <cellStyle name="Normal 13 2 2 3 3 2 3 4 2" xfId="48343" xr:uid="{00000000-0005-0000-0000-00001F420000}"/>
    <cellStyle name="Normal 13 2 2 3 3 2 3 5" xfId="31483" xr:uid="{00000000-0005-0000-0000-000020420000}"/>
    <cellStyle name="Normal 13 2 2 3 3 2 4" xfId="10814" xr:uid="{00000000-0005-0000-0000-000021420000}"/>
    <cellStyle name="Normal 13 2 2 3 3 2 4 2" xfId="33355" xr:uid="{00000000-0005-0000-0000-000022420000}"/>
    <cellStyle name="Normal 13 2 2 3 3 2 5" xfId="16444" xr:uid="{00000000-0005-0000-0000-000023420000}"/>
    <cellStyle name="Normal 13 2 2 3 3 2 5 2" xfId="38979" xr:uid="{00000000-0005-0000-0000-000024420000}"/>
    <cellStyle name="Normal 13 2 2 3 3 2 6" xfId="22073" xr:uid="{00000000-0005-0000-0000-000025420000}"/>
    <cellStyle name="Normal 13 2 2 3 3 2 6 2" xfId="44599" xr:uid="{00000000-0005-0000-0000-000026420000}"/>
    <cellStyle name="Normal 13 2 2 3 3 2 7" xfId="27739" xr:uid="{00000000-0005-0000-0000-000027420000}"/>
    <cellStyle name="Normal 13 2 2 3 3 2 8" xfId="51167" xr:uid="{00000000-0005-0000-0000-000028420000}"/>
    <cellStyle name="Normal 13 2 2 3 3 3" xfId="6134" xr:uid="{00000000-0005-0000-0000-000029420000}"/>
    <cellStyle name="Normal 13 2 2 3 3 3 2" xfId="11750" xr:uid="{00000000-0005-0000-0000-00002A420000}"/>
    <cellStyle name="Normal 13 2 2 3 3 3 2 2" xfId="34291" xr:uid="{00000000-0005-0000-0000-00002B420000}"/>
    <cellStyle name="Normal 13 2 2 3 3 3 3" xfId="17380" xr:uid="{00000000-0005-0000-0000-00002C420000}"/>
    <cellStyle name="Normal 13 2 2 3 3 3 3 2" xfId="39915" xr:uid="{00000000-0005-0000-0000-00002D420000}"/>
    <cellStyle name="Normal 13 2 2 3 3 3 4" xfId="23009" xr:uid="{00000000-0005-0000-0000-00002E420000}"/>
    <cellStyle name="Normal 13 2 2 3 3 3 4 2" xfId="45535" xr:uid="{00000000-0005-0000-0000-00002F420000}"/>
    <cellStyle name="Normal 13 2 2 3 3 3 5" xfId="28675" xr:uid="{00000000-0005-0000-0000-000030420000}"/>
    <cellStyle name="Normal 13 2 2 3 3 4" xfId="8006" xr:uid="{00000000-0005-0000-0000-000031420000}"/>
    <cellStyle name="Normal 13 2 2 3 3 4 2" xfId="13622" xr:uid="{00000000-0005-0000-0000-000032420000}"/>
    <cellStyle name="Normal 13 2 2 3 3 4 2 2" xfId="36163" xr:uid="{00000000-0005-0000-0000-000033420000}"/>
    <cellStyle name="Normal 13 2 2 3 3 4 3" xfId="19252" xr:uid="{00000000-0005-0000-0000-000034420000}"/>
    <cellStyle name="Normal 13 2 2 3 3 4 3 2" xfId="41787" xr:uid="{00000000-0005-0000-0000-000035420000}"/>
    <cellStyle name="Normal 13 2 2 3 3 4 4" xfId="24881" xr:uid="{00000000-0005-0000-0000-000036420000}"/>
    <cellStyle name="Normal 13 2 2 3 3 4 4 2" xfId="47407" xr:uid="{00000000-0005-0000-0000-000037420000}"/>
    <cellStyle name="Normal 13 2 2 3 3 4 5" xfId="30547" xr:uid="{00000000-0005-0000-0000-000038420000}"/>
    <cellStyle name="Normal 13 2 2 3 3 5" xfId="9878" xr:uid="{00000000-0005-0000-0000-000039420000}"/>
    <cellStyle name="Normal 13 2 2 3 3 5 2" xfId="32419" xr:uid="{00000000-0005-0000-0000-00003A420000}"/>
    <cellStyle name="Normal 13 2 2 3 3 6" xfId="15508" xr:uid="{00000000-0005-0000-0000-00003B420000}"/>
    <cellStyle name="Normal 13 2 2 3 3 6 2" xfId="38043" xr:uid="{00000000-0005-0000-0000-00003C420000}"/>
    <cellStyle name="Normal 13 2 2 3 3 7" xfId="21137" xr:uid="{00000000-0005-0000-0000-00003D420000}"/>
    <cellStyle name="Normal 13 2 2 3 3 7 2" xfId="43663" xr:uid="{00000000-0005-0000-0000-00003E420000}"/>
    <cellStyle name="Normal 13 2 2 3 3 8" xfId="26803" xr:uid="{00000000-0005-0000-0000-00003F420000}"/>
    <cellStyle name="Normal 13 2 2 3 3 9" xfId="49294" xr:uid="{00000000-0005-0000-0000-000040420000}"/>
    <cellStyle name="Normal 13 2 2 3 4" xfId="4730" xr:uid="{00000000-0005-0000-0000-000041420000}"/>
    <cellStyle name="Normal 13 2 2 3 4 2" xfId="6602" xr:uid="{00000000-0005-0000-0000-000042420000}"/>
    <cellStyle name="Normal 13 2 2 3 4 2 2" xfId="12218" xr:uid="{00000000-0005-0000-0000-000043420000}"/>
    <cellStyle name="Normal 13 2 2 3 4 2 2 2" xfId="34759" xr:uid="{00000000-0005-0000-0000-000044420000}"/>
    <cellStyle name="Normal 13 2 2 3 4 2 3" xfId="17848" xr:uid="{00000000-0005-0000-0000-000045420000}"/>
    <cellStyle name="Normal 13 2 2 3 4 2 3 2" xfId="40383" xr:uid="{00000000-0005-0000-0000-000046420000}"/>
    <cellStyle name="Normal 13 2 2 3 4 2 4" xfId="23477" xr:uid="{00000000-0005-0000-0000-000047420000}"/>
    <cellStyle name="Normal 13 2 2 3 4 2 4 2" xfId="46003" xr:uid="{00000000-0005-0000-0000-000048420000}"/>
    <cellStyle name="Normal 13 2 2 3 4 2 5" xfId="29143" xr:uid="{00000000-0005-0000-0000-000049420000}"/>
    <cellStyle name="Normal 13 2 2 3 4 3" xfId="8474" xr:uid="{00000000-0005-0000-0000-00004A420000}"/>
    <cellStyle name="Normal 13 2 2 3 4 3 2" xfId="14090" xr:uid="{00000000-0005-0000-0000-00004B420000}"/>
    <cellStyle name="Normal 13 2 2 3 4 3 2 2" xfId="36631" xr:uid="{00000000-0005-0000-0000-00004C420000}"/>
    <cellStyle name="Normal 13 2 2 3 4 3 3" xfId="19720" xr:uid="{00000000-0005-0000-0000-00004D420000}"/>
    <cellStyle name="Normal 13 2 2 3 4 3 3 2" xfId="42255" xr:uid="{00000000-0005-0000-0000-00004E420000}"/>
    <cellStyle name="Normal 13 2 2 3 4 3 4" xfId="25349" xr:uid="{00000000-0005-0000-0000-00004F420000}"/>
    <cellStyle name="Normal 13 2 2 3 4 3 4 2" xfId="47875" xr:uid="{00000000-0005-0000-0000-000050420000}"/>
    <cellStyle name="Normal 13 2 2 3 4 3 5" xfId="31015" xr:uid="{00000000-0005-0000-0000-000051420000}"/>
    <cellStyle name="Normal 13 2 2 3 4 4" xfId="10346" xr:uid="{00000000-0005-0000-0000-000052420000}"/>
    <cellStyle name="Normal 13 2 2 3 4 4 2" xfId="32887" xr:uid="{00000000-0005-0000-0000-000053420000}"/>
    <cellStyle name="Normal 13 2 2 3 4 5" xfId="15976" xr:uid="{00000000-0005-0000-0000-000054420000}"/>
    <cellStyle name="Normal 13 2 2 3 4 5 2" xfId="38511" xr:uid="{00000000-0005-0000-0000-000055420000}"/>
    <cellStyle name="Normal 13 2 2 3 4 6" xfId="21605" xr:uid="{00000000-0005-0000-0000-000056420000}"/>
    <cellStyle name="Normal 13 2 2 3 4 6 2" xfId="44131" xr:uid="{00000000-0005-0000-0000-000057420000}"/>
    <cellStyle name="Normal 13 2 2 3 4 7" xfId="27271" xr:uid="{00000000-0005-0000-0000-000058420000}"/>
    <cellStyle name="Normal 13 2 2 3 4 8" xfId="50699" xr:uid="{00000000-0005-0000-0000-000059420000}"/>
    <cellStyle name="Normal 13 2 2 3 5" xfId="5666" xr:uid="{00000000-0005-0000-0000-00005A420000}"/>
    <cellStyle name="Normal 13 2 2 3 5 2" xfId="11282" xr:uid="{00000000-0005-0000-0000-00005B420000}"/>
    <cellStyle name="Normal 13 2 2 3 5 2 2" xfId="33823" xr:uid="{00000000-0005-0000-0000-00005C420000}"/>
    <cellStyle name="Normal 13 2 2 3 5 3" xfId="16912" xr:uid="{00000000-0005-0000-0000-00005D420000}"/>
    <cellStyle name="Normal 13 2 2 3 5 3 2" xfId="39447" xr:uid="{00000000-0005-0000-0000-00005E420000}"/>
    <cellStyle name="Normal 13 2 2 3 5 4" xfId="22541" xr:uid="{00000000-0005-0000-0000-00005F420000}"/>
    <cellStyle name="Normal 13 2 2 3 5 4 2" xfId="45067" xr:uid="{00000000-0005-0000-0000-000060420000}"/>
    <cellStyle name="Normal 13 2 2 3 5 5" xfId="28207" xr:uid="{00000000-0005-0000-0000-000061420000}"/>
    <cellStyle name="Normal 13 2 2 3 6" xfId="7538" xr:uid="{00000000-0005-0000-0000-000062420000}"/>
    <cellStyle name="Normal 13 2 2 3 6 2" xfId="13154" xr:uid="{00000000-0005-0000-0000-000063420000}"/>
    <cellStyle name="Normal 13 2 2 3 6 2 2" xfId="35695" xr:uid="{00000000-0005-0000-0000-000064420000}"/>
    <cellStyle name="Normal 13 2 2 3 6 3" xfId="18784" xr:uid="{00000000-0005-0000-0000-000065420000}"/>
    <cellStyle name="Normal 13 2 2 3 6 3 2" xfId="41319" xr:uid="{00000000-0005-0000-0000-000066420000}"/>
    <cellStyle name="Normal 13 2 2 3 6 4" xfId="24413" xr:uid="{00000000-0005-0000-0000-000067420000}"/>
    <cellStyle name="Normal 13 2 2 3 6 4 2" xfId="46939" xr:uid="{00000000-0005-0000-0000-000068420000}"/>
    <cellStyle name="Normal 13 2 2 3 6 5" xfId="30079" xr:uid="{00000000-0005-0000-0000-000069420000}"/>
    <cellStyle name="Normal 13 2 2 3 7" xfId="9410" xr:uid="{00000000-0005-0000-0000-00006A420000}"/>
    <cellStyle name="Normal 13 2 2 3 7 2" xfId="31951" xr:uid="{00000000-0005-0000-0000-00006B420000}"/>
    <cellStyle name="Normal 13 2 2 3 8" xfId="15040" xr:uid="{00000000-0005-0000-0000-00006C420000}"/>
    <cellStyle name="Normal 13 2 2 3 8 2" xfId="37575" xr:uid="{00000000-0005-0000-0000-00006D420000}"/>
    <cellStyle name="Normal 13 2 2 3 9" xfId="20669" xr:uid="{00000000-0005-0000-0000-00006E420000}"/>
    <cellStyle name="Normal 13 2 2 3 9 2" xfId="43195" xr:uid="{00000000-0005-0000-0000-00006F420000}"/>
    <cellStyle name="Normal 13 2 2 4" xfId="3950" xr:uid="{00000000-0005-0000-0000-000070420000}"/>
    <cellStyle name="Normal 13 2 2 4 10" xfId="48982" xr:uid="{00000000-0005-0000-0000-000071420000}"/>
    <cellStyle name="Normal 13 2 2 4 11" xfId="49919" xr:uid="{00000000-0005-0000-0000-000072420000}"/>
    <cellStyle name="Normal 13 2 2 4 2" xfId="4418" xr:uid="{00000000-0005-0000-0000-000073420000}"/>
    <cellStyle name="Normal 13 2 2 4 2 10" xfId="50387" xr:uid="{00000000-0005-0000-0000-000074420000}"/>
    <cellStyle name="Normal 13 2 2 4 2 2" xfId="5354" xr:uid="{00000000-0005-0000-0000-000075420000}"/>
    <cellStyle name="Normal 13 2 2 4 2 2 2" xfId="7226" xr:uid="{00000000-0005-0000-0000-000076420000}"/>
    <cellStyle name="Normal 13 2 2 4 2 2 2 2" xfId="12842" xr:uid="{00000000-0005-0000-0000-000077420000}"/>
    <cellStyle name="Normal 13 2 2 4 2 2 2 2 2" xfId="35383" xr:uid="{00000000-0005-0000-0000-000078420000}"/>
    <cellStyle name="Normal 13 2 2 4 2 2 2 3" xfId="18472" xr:uid="{00000000-0005-0000-0000-000079420000}"/>
    <cellStyle name="Normal 13 2 2 4 2 2 2 3 2" xfId="41007" xr:uid="{00000000-0005-0000-0000-00007A420000}"/>
    <cellStyle name="Normal 13 2 2 4 2 2 2 4" xfId="24101" xr:uid="{00000000-0005-0000-0000-00007B420000}"/>
    <cellStyle name="Normal 13 2 2 4 2 2 2 4 2" xfId="46627" xr:uid="{00000000-0005-0000-0000-00007C420000}"/>
    <cellStyle name="Normal 13 2 2 4 2 2 2 5" xfId="29767" xr:uid="{00000000-0005-0000-0000-00007D420000}"/>
    <cellStyle name="Normal 13 2 2 4 2 2 3" xfId="9098" xr:uid="{00000000-0005-0000-0000-00007E420000}"/>
    <cellStyle name="Normal 13 2 2 4 2 2 3 2" xfId="14714" xr:uid="{00000000-0005-0000-0000-00007F420000}"/>
    <cellStyle name="Normal 13 2 2 4 2 2 3 2 2" xfId="37255" xr:uid="{00000000-0005-0000-0000-000080420000}"/>
    <cellStyle name="Normal 13 2 2 4 2 2 3 3" xfId="20344" xr:uid="{00000000-0005-0000-0000-000081420000}"/>
    <cellStyle name="Normal 13 2 2 4 2 2 3 3 2" xfId="42879" xr:uid="{00000000-0005-0000-0000-000082420000}"/>
    <cellStyle name="Normal 13 2 2 4 2 2 3 4" xfId="25973" xr:uid="{00000000-0005-0000-0000-000083420000}"/>
    <cellStyle name="Normal 13 2 2 4 2 2 3 4 2" xfId="48499" xr:uid="{00000000-0005-0000-0000-000084420000}"/>
    <cellStyle name="Normal 13 2 2 4 2 2 3 5" xfId="31639" xr:uid="{00000000-0005-0000-0000-000085420000}"/>
    <cellStyle name="Normal 13 2 2 4 2 2 4" xfId="10970" xr:uid="{00000000-0005-0000-0000-000086420000}"/>
    <cellStyle name="Normal 13 2 2 4 2 2 4 2" xfId="33511" xr:uid="{00000000-0005-0000-0000-000087420000}"/>
    <cellStyle name="Normal 13 2 2 4 2 2 5" xfId="16600" xr:uid="{00000000-0005-0000-0000-000088420000}"/>
    <cellStyle name="Normal 13 2 2 4 2 2 5 2" xfId="39135" xr:uid="{00000000-0005-0000-0000-000089420000}"/>
    <cellStyle name="Normal 13 2 2 4 2 2 6" xfId="22229" xr:uid="{00000000-0005-0000-0000-00008A420000}"/>
    <cellStyle name="Normal 13 2 2 4 2 2 6 2" xfId="44755" xr:uid="{00000000-0005-0000-0000-00008B420000}"/>
    <cellStyle name="Normal 13 2 2 4 2 2 7" xfId="27895" xr:uid="{00000000-0005-0000-0000-00008C420000}"/>
    <cellStyle name="Normal 13 2 2 4 2 2 8" xfId="51323" xr:uid="{00000000-0005-0000-0000-00008D420000}"/>
    <cellStyle name="Normal 13 2 2 4 2 3" xfId="6290" xr:uid="{00000000-0005-0000-0000-00008E420000}"/>
    <cellStyle name="Normal 13 2 2 4 2 3 2" xfId="11906" xr:uid="{00000000-0005-0000-0000-00008F420000}"/>
    <cellStyle name="Normal 13 2 2 4 2 3 2 2" xfId="34447" xr:uid="{00000000-0005-0000-0000-000090420000}"/>
    <cellStyle name="Normal 13 2 2 4 2 3 3" xfId="17536" xr:uid="{00000000-0005-0000-0000-000091420000}"/>
    <cellStyle name="Normal 13 2 2 4 2 3 3 2" xfId="40071" xr:uid="{00000000-0005-0000-0000-000092420000}"/>
    <cellStyle name="Normal 13 2 2 4 2 3 4" xfId="23165" xr:uid="{00000000-0005-0000-0000-000093420000}"/>
    <cellStyle name="Normal 13 2 2 4 2 3 4 2" xfId="45691" xr:uid="{00000000-0005-0000-0000-000094420000}"/>
    <cellStyle name="Normal 13 2 2 4 2 3 5" xfId="28831" xr:uid="{00000000-0005-0000-0000-000095420000}"/>
    <cellStyle name="Normal 13 2 2 4 2 4" xfId="8162" xr:uid="{00000000-0005-0000-0000-000096420000}"/>
    <cellStyle name="Normal 13 2 2 4 2 4 2" xfId="13778" xr:uid="{00000000-0005-0000-0000-000097420000}"/>
    <cellStyle name="Normal 13 2 2 4 2 4 2 2" xfId="36319" xr:uid="{00000000-0005-0000-0000-000098420000}"/>
    <cellStyle name="Normal 13 2 2 4 2 4 3" xfId="19408" xr:uid="{00000000-0005-0000-0000-000099420000}"/>
    <cellStyle name="Normal 13 2 2 4 2 4 3 2" xfId="41943" xr:uid="{00000000-0005-0000-0000-00009A420000}"/>
    <cellStyle name="Normal 13 2 2 4 2 4 4" xfId="25037" xr:uid="{00000000-0005-0000-0000-00009B420000}"/>
    <cellStyle name="Normal 13 2 2 4 2 4 4 2" xfId="47563" xr:uid="{00000000-0005-0000-0000-00009C420000}"/>
    <cellStyle name="Normal 13 2 2 4 2 4 5" xfId="30703" xr:uid="{00000000-0005-0000-0000-00009D420000}"/>
    <cellStyle name="Normal 13 2 2 4 2 5" xfId="10034" xr:uid="{00000000-0005-0000-0000-00009E420000}"/>
    <cellStyle name="Normal 13 2 2 4 2 5 2" xfId="32575" xr:uid="{00000000-0005-0000-0000-00009F420000}"/>
    <cellStyle name="Normal 13 2 2 4 2 6" xfId="15664" xr:uid="{00000000-0005-0000-0000-0000A0420000}"/>
    <cellStyle name="Normal 13 2 2 4 2 6 2" xfId="38199" xr:uid="{00000000-0005-0000-0000-0000A1420000}"/>
    <cellStyle name="Normal 13 2 2 4 2 7" xfId="21293" xr:uid="{00000000-0005-0000-0000-0000A2420000}"/>
    <cellStyle name="Normal 13 2 2 4 2 7 2" xfId="43819" xr:uid="{00000000-0005-0000-0000-0000A3420000}"/>
    <cellStyle name="Normal 13 2 2 4 2 8" xfId="26959" xr:uid="{00000000-0005-0000-0000-0000A4420000}"/>
    <cellStyle name="Normal 13 2 2 4 2 9" xfId="49450" xr:uid="{00000000-0005-0000-0000-0000A5420000}"/>
    <cellStyle name="Normal 13 2 2 4 3" xfId="4886" xr:uid="{00000000-0005-0000-0000-0000A6420000}"/>
    <cellStyle name="Normal 13 2 2 4 3 2" xfId="6758" xr:uid="{00000000-0005-0000-0000-0000A7420000}"/>
    <cellStyle name="Normal 13 2 2 4 3 2 2" xfId="12374" xr:uid="{00000000-0005-0000-0000-0000A8420000}"/>
    <cellStyle name="Normal 13 2 2 4 3 2 2 2" xfId="34915" xr:uid="{00000000-0005-0000-0000-0000A9420000}"/>
    <cellStyle name="Normal 13 2 2 4 3 2 3" xfId="18004" xr:uid="{00000000-0005-0000-0000-0000AA420000}"/>
    <cellStyle name="Normal 13 2 2 4 3 2 3 2" xfId="40539" xr:uid="{00000000-0005-0000-0000-0000AB420000}"/>
    <cellStyle name="Normal 13 2 2 4 3 2 4" xfId="23633" xr:uid="{00000000-0005-0000-0000-0000AC420000}"/>
    <cellStyle name="Normal 13 2 2 4 3 2 4 2" xfId="46159" xr:uid="{00000000-0005-0000-0000-0000AD420000}"/>
    <cellStyle name="Normal 13 2 2 4 3 2 5" xfId="29299" xr:uid="{00000000-0005-0000-0000-0000AE420000}"/>
    <cellStyle name="Normal 13 2 2 4 3 3" xfId="8630" xr:uid="{00000000-0005-0000-0000-0000AF420000}"/>
    <cellStyle name="Normal 13 2 2 4 3 3 2" xfId="14246" xr:uid="{00000000-0005-0000-0000-0000B0420000}"/>
    <cellStyle name="Normal 13 2 2 4 3 3 2 2" xfId="36787" xr:uid="{00000000-0005-0000-0000-0000B1420000}"/>
    <cellStyle name="Normal 13 2 2 4 3 3 3" xfId="19876" xr:uid="{00000000-0005-0000-0000-0000B2420000}"/>
    <cellStyle name="Normal 13 2 2 4 3 3 3 2" xfId="42411" xr:uid="{00000000-0005-0000-0000-0000B3420000}"/>
    <cellStyle name="Normal 13 2 2 4 3 3 4" xfId="25505" xr:uid="{00000000-0005-0000-0000-0000B4420000}"/>
    <cellStyle name="Normal 13 2 2 4 3 3 4 2" xfId="48031" xr:uid="{00000000-0005-0000-0000-0000B5420000}"/>
    <cellStyle name="Normal 13 2 2 4 3 3 5" xfId="31171" xr:uid="{00000000-0005-0000-0000-0000B6420000}"/>
    <cellStyle name="Normal 13 2 2 4 3 4" xfId="10502" xr:uid="{00000000-0005-0000-0000-0000B7420000}"/>
    <cellStyle name="Normal 13 2 2 4 3 4 2" xfId="33043" xr:uid="{00000000-0005-0000-0000-0000B8420000}"/>
    <cellStyle name="Normal 13 2 2 4 3 5" xfId="16132" xr:uid="{00000000-0005-0000-0000-0000B9420000}"/>
    <cellStyle name="Normal 13 2 2 4 3 5 2" xfId="38667" xr:uid="{00000000-0005-0000-0000-0000BA420000}"/>
    <cellStyle name="Normal 13 2 2 4 3 6" xfId="21761" xr:uid="{00000000-0005-0000-0000-0000BB420000}"/>
    <cellStyle name="Normal 13 2 2 4 3 6 2" xfId="44287" xr:uid="{00000000-0005-0000-0000-0000BC420000}"/>
    <cellStyle name="Normal 13 2 2 4 3 7" xfId="27427" xr:uid="{00000000-0005-0000-0000-0000BD420000}"/>
    <cellStyle name="Normal 13 2 2 4 3 8" xfId="50855" xr:uid="{00000000-0005-0000-0000-0000BE420000}"/>
    <cellStyle name="Normal 13 2 2 4 4" xfId="5822" xr:uid="{00000000-0005-0000-0000-0000BF420000}"/>
    <cellStyle name="Normal 13 2 2 4 4 2" xfId="11438" xr:uid="{00000000-0005-0000-0000-0000C0420000}"/>
    <cellStyle name="Normal 13 2 2 4 4 2 2" xfId="33979" xr:uid="{00000000-0005-0000-0000-0000C1420000}"/>
    <cellStyle name="Normal 13 2 2 4 4 3" xfId="17068" xr:uid="{00000000-0005-0000-0000-0000C2420000}"/>
    <cellStyle name="Normal 13 2 2 4 4 3 2" xfId="39603" xr:uid="{00000000-0005-0000-0000-0000C3420000}"/>
    <cellStyle name="Normal 13 2 2 4 4 4" xfId="22697" xr:uid="{00000000-0005-0000-0000-0000C4420000}"/>
    <cellStyle name="Normal 13 2 2 4 4 4 2" xfId="45223" xr:uid="{00000000-0005-0000-0000-0000C5420000}"/>
    <cellStyle name="Normal 13 2 2 4 4 5" xfId="28363" xr:uid="{00000000-0005-0000-0000-0000C6420000}"/>
    <cellStyle name="Normal 13 2 2 4 5" xfId="7694" xr:uid="{00000000-0005-0000-0000-0000C7420000}"/>
    <cellStyle name="Normal 13 2 2 4 5 2" xfId="13310" xr:uid="{00000000-0005-0000-0000-0000C8420000}"/>
    <cellStyle name="Normal 13 2 2 4 5 2 2" xfId="35851" xr:uid="{00000000-0005-0000-0000-0000C9420000}"/>
    <cellStyle name="Normal 13 2 2 4 5 3" xfId="18940" xr:uid="{00000000-0005-0000-0000-0000CA420000}"/>
    <cellStyle name="Normal 13 2 2 4 5 3 2" xfId="41475" xr:uid="{00000000-0005-0000-0000-0000CB420000}"/>
    <cellStyle name="Normal 13 2 2 4 5 4" xfId="24569" xr:uid="{00000000-0005-0000-0000-0000CC420000}"/>
    <cellStyle name="Normal 13 2 2 4 5 4 2" xfId="47095" xr:uid="{00000000-0005-0000-0000-0000CD420000}"/>
    <cellStyle name="Normal 13 2 2 4 5 5" xfId="30235" xr:uid="{00000000-0005-0000-0000-0000CE420000}"/>
    <cellStyle name="Normal 13 2 2 4 6" xfId="9566" xr:uid="{00000000-0005-0000-0000-0000CF420000}"/>
    <cellStyle name="Normal 13 2 2 4 6 2" xfId="32107" xr:uid="{00000000-0005-0000-0000-0000D0420000}"/>
    <cellStyle name="Normal 13 2 2 4 7" xfId="15196" xr:uid="{00000000-0005-0000-0000-0000D1420000}"/>
    <cellStyle name="Normal 13 2 2 4 7 2" xfId="37731" xr:uid="{00000000-0005-0000-0000-0000D2420000}"/>
    <cellStyle name="Normal 13 2 2 4 8" xfId="20825" xr:uid="{00000000-0005-0000-0000-0000D3420000}"/>
    <cellStyle name="Normal 13 2 2 4 8 2" xfId="43351" xr:uid="{00000000-0005-0000-0000-0000D4420000}"/>
    <cellStyle name="Normal 13 2 2 4 9" xfId="26491" xr:uid="{00000000-0005-0000-0000-0000D5420000}"/>
    <cellStyle name="Normal 13 2 2 5" xfId="4184" xr:uid="{00000000-0005-0000-0000-0000D6420000}"/>
    <cellStyle name="Normal 13 2 2 5 10" xfId="50153" xr:uid="{00000000-0005-0000-0000-0000D7420000}"/>
    <cellStyle name="Normal 13 2 2 5 2" xfId="5120" xr:uid="{00000000-0005-0000-0000-0000D8420000}"/>
    <cellStyle name="Normal 13 2 2 5 2 2" xfId="6992" xr:uid="{00000000-0005-0000-0000-0000D9420000}"/>
    <cellStyle name="Normal 13 2 2 5 2 2 2" xfId="12608" xr:uid="{00000000-0005-0000-0000-0000DA420000}"/>
    <cellStyle name="Normal 13 2 2 5 2 2 2 2" xfId="35149" xr:uid="{00000000-0005-0000-0000-0000DB420000}"/>
    <cellStyle name="Normal 13 2 2 5 2 2 3" xfId="18238" xr:uid="{00000000-0005-0000-0000-0000DC420000}"/>
    <cellStyle name="Normal 13 2 2 5 2 2 3 2" xfId="40773" xr:uid="{00000000-0005-0000-0000-0000DD420000}"/>
    <cellStyle name="Normal 13 2 2 5 2 2 4" xfId="23867" xr:uid="{00000000-0005-0000-0000-0000DE420000}"/>
    <cellStyle name="Normal 13 2 2 5 2 2 4 2" xfId="46393" xr:uid="{00000000-0005-0000-0000-0000DF420000}"/>
    <cellStyle name="Normal 13 2 2 5 2 2 5" xfId="29533" xr:uid="{00000000-0005-0000-0000-0000E0420000}"/>
    <cellStyle name="Normal 13 2 2 5 2 3" xfId="8864" xr:uid="{00000000-0005-0000-0000-0000E1420000}"/>
    <cellStyle name="Normal 13 2 2 5 2 3 2" xfId="14480" xr:uid="{00000000-0005-0000-0000-0000E2420000}"/>
    <cellStyle name="Normal 13 2 2 5 2 3 2 2" xfId="37021" xr:uid="{00000000-0005-0000-0000-0000E3420000}"/>
    <cellStyle name="Normal 13 2 2 5 2 3 3" xfId="20110" xr:uid="{00000000-0005-0000-0000-0000E4420000}"/>
    <cellStyle name="Normal 13 2 2 5 2 3 3 2" xfId="42645" xr:uid="{00000000-0005-0000-0000-0000E5420000}"/>
    <cellStyle name="Normal 13 2 2 5 2 3 4" xfId="25739" xr:uid="{00000000-0005-0000-0000-0000E6420000}"/>
    <cellStyle name="Normal 13 2 2 5 2 3 4 2" xfId="48265" xr:uid="{00000000-0005-0000-0000-0000E7420000}"/>
    <cellStyle name="Normal 13 2 2 5 2 3 5" xfId="31405" xr:uid="{00000000-0005-0000-0000-0000E8420000}"/>
    <cellStyle name="Normal 13 2 2 5 2 4" xfId="10736" xr:uid="{00000000-0005-0000-0000-0000E9420000}"/>
    <cellStyle name="Normal 13 2 2 5 2 4 2" xfId="33277" xr:uid="{00000000-0005-0000-0000-0000EA420000}"/>
    <cellStyle name="Normal 13 2 2 5 2 5" xfId="16366" xr:uid="{00000000-0005-0000-0000-0000EB420000}"/>
    <cellStyle name="Normal 13 2 2 5 2 5 2" xfId="38901" xr:uid="{00000000-0005-0000-0000-0000EC420000}"/>
    <cellStyle name="Normal 13 2 2 5 2 6" xfId="21995" xr:uid="{00000000-0005-0000-0000-0000ED420000}"/>
    <cellStyle name="Normal 13 2 2 5 2 6 2" xfId="44521" xr:uid="{00000000-0005-0000-0000-0000EE420000}"/>
    <cellStyle name="Normal 13 2 2 5 2 7" xfId="27661" xr:uid="{00000000-0005-0000-0000-0000EF420000}"/>
    <cellStyle name="Normal 13 2 2 5 2 8" xfId="51089" xr:uid="{00000000-0005-0000-0000-0000F0420000}"/>
    <cellStyle name="Normal 13 2 2 5 3" xfId="6056" xr:uid="{00000000-0005-0000-0000-0000F1420000}"/>
    <cellStyle name="Normal 13 2 2 5 3 2" xfId="11672" xr:uid="{00000000-0005-0000-0000-0000F2420000}"/>
    <cellStyle name="Normal 13 2 2 5 3 2 2" xfId="34213" xr:uid="{00000000-0005-0000-0000-0000F3420000}"/>
    <cellStyle name="Normal 13 2 2 5 3 3" xfId="17302" xr:uid="{00000000-0005-0000-0000-0000F4420000}"/>
    <cellStyle name="Normal 13 2 2 5 3 3 2" xfId="39837" xr:uid="{00000000-0005-0000-0000-0000F5420000}"/>
    <cellStyle name="Normal 13 2 2 5 3 4" xfId="22931" xr:uid="{00000000-0005-0000-0000-0000F6420000}"/>
    <cellStyle name="Normal 13 2 2 5 3 4 2" xfId="45457" xr:uid="{00000000-0005-0000-0000-0000F7420000}"/>
    <cellStyle name="Normal 13 2 2 5 3 5" xfId="28597" xr:uid="{00000000-0005-0000-0000-0000F8420000}"/>
    <cellStyle name="Normal 13 2 2 5 4" xfId="7928" xr:uid="{00000000-0005-0000-0000-0000F9420000}"/>
    <cellStyle name="Normal 13 2 2 5 4 2" xfId="13544" xr:uid="{00000000-0005-0000-0000-0000FA420000}"/>
    <cellStyle name="Normal 13 2 2 5 4 2 2" xfId="36085" xr:uid="{00000000-0005-0000-0000-0000FB420000}"/>
    <cellStyle name="Normal 13 2 2 5 4 3" xfId="19174" xr:uid="{00000000-0005-0000-0000-0000FC420000}"/>
    <cellStyle name="Normal 13 2 2 5 4 3 2" xfId="41709" xr:uid="{00000000-0005-0000-0000-0000FD420000}"/>
    <cellStyle name="Normal 13 2 2 5 4 4" xfId="24803" xr:uid="{00000000-0005-0000-0000-0000FE420000}"/>
    <cellStyle name="Normal 13 2 2 5 4 4 2" xfId="47329" xr:uid="{00000000-0005-0000-0000-0000FF420000}"/>
    <cellStyle name="Normal 13 2 2 5 4 5" xfId="30469" xr:uid="{00000000-0005-0000-0000-000000430000}"/>
    <cellStyle name="Normal 13 2 2 5 5" xfId="9800" xr:uid="{00000000-0005-0000-0000-000001430000}"/>
    <cellStyle name="Normal 13 2 2 5 5 2" xfId="32341" xr:uid="{00000000-0005-0000-0000-000002430000}"/>
    <cellStyle name="Normal 13 2 2 5 6" xfId="15430" xr:uid="{00000000-0005-0000-0000-000003430000}"/>
    <cellStyle name="Normal 13 2 2 5 6 2" xfId="37965" xr:uid="{00000000-0005-0000-0000-000004430000}"/>
    <cellStyle name="Normal 13 2 2 5 7" xfId="21059" xr:uid="{00000000-0005-0000-0000-000005430000}"/>
    <cellStyle name="Normal 13 2 2 5 7 2" xfId="43585" xr:uid="{00000000-0005-0000-0000-000006430000}"/>
    <cellStyle name="Normal 13 2 2 5 8" xfId="26725" xr:uid="{00000000-0005-0000-0000-000007430000}"/>
    <cellStyle name="Normal 13 2 2 5 9" xfId="49216" xr:uid="{00000000-0005-0000-0000-000008430000}"/>
    <cellStyle name="Normal 13 2 2 6" xfId="4652" xr:uid="{00000000-0005-0000-0000-000009430000}"/>
    <cellStyle name="Normal 13 2 2 6 2" xfId="6524" xr:uid="{00000000-0005-0000-0000-00000A430000}"/>
    <cellStyle name="Normal 13 2 2 6 2 2" xfId="12140" xr:uid="{00000000-0005-0000-0000-00000B430000}"/>
    <cellStyle name="Normal 13 2 2 6 2 2 2" xfId="34681" xr:uid="{00000000-0005-0000-0000-00000C430000}"/>
    <cellStyle name="Normal 13 2 2 6 2 3" xfId="17770" xr:uid="{00000000-0005-0000-0000-00000D430000}"/>
    <cellStyle name="Normal 13 2 2 6 2 3 2" xfId="40305" xr:uid="{00000000-0005-0000-0000-00000E430000}"/>
    <cellStyle name="Normal 13 2 2 6 2 4" xfId="23399" xr:uid="{00000000-0005-0000-0000-00000F430000}"/>
    <cellStyle name="Normal 13 2 2 6 2 4 2" xfId="45925" xr:uid="{00000000-0005-0000-0000-000010430000}"/>
    <cellStyle name="Normal 13 2 2 6 2 5" xfId="29065" xr:uid="{00000000-0005-0000-0000-000011430000}"/>
    <cellStyle name="Normal 13 2 2 6 3" xfId="8396" xr:uid="{00000000-0005-0000-0000-000012430000}"/>
    <cellStyle name="Normal 13 2 2 6 3 2" xfId="14012" xr:uid="{00000000-0005-0000-0000-000013430000}"/>
    <cellStyle name="Normal 13 2 2 6 3 2 2" xfId="36553" xr:uid="{00000000-0005-0000-0000-000014430000}"/>
    <cellStyle name="Normal 13 2 2 6 3 3" xfId="19642" xr:uid="{00000000-0005-0000-0000-000015430000}"/>
    <cellStyle name="Normal 13 2 2 6 3 3 2" xfId="42177" xr:uid="{00000000-0005-0000-0000-000016430000}"/>
    <cellStyle name="Normal 13 2 2 6 3 4" xfId="25271" xr:uid="{00000000-0005-0000-0000-000017430000}"/>
    <cellStyle name="Normal 13 2 2 6 3 4 2" xfId="47797" xr:uid="{00000000-0005-0000-0000-000018430000}"/>
    <cellStyle name="Normal 13 2 2 6 3 5" xfId="30937" xr:uid="{00000000-0005-0000-0000-000019430000}"/>
    <cellStyle name="Normal 13 2 2 6 4" xfId="10268" xr:uid="{00000000-0005-0000-0000-00001A430000}"/>
    <cellStyle name="Normal 13 2 2 6 4 2" xfId="32809" xr:uid="{00000000-0005-0000-0000-00001B430000}"/>
    <cellStyle name="Normal 13 2 2 6 5" xfId="15898" xr:uid="{00000000-0005-0000-0000-00001C430000}"/>
    <cellStyle name="Normal 13 2 2 6 5 2" xfId="38433" xr:uid="{00000000-0005-0000-0000-00001D430000}"/>
    <cellStyle name="Normal 13 2 2 6 6" xfId="21527" xr:uid="{00000000-0005-0000-0000-00001E430000}"/>
    <cellStyle name="Normal 13 2 2 6 6 2" xfId="44053" xr:uid="{00000000-0005-0000-0000-00001F430000}"/>
    <cellStyle name="Normal 13 2 2 6 7" xfId="27193" xr:uid="{00000000-0005-0000-0000-000020430000}"/>
    <cellStyle name="Normal 13 2 2 6 8" xfId="50621" xr:uid="{00000000-0005-0000-0000-000021430000}"/>
    <cellStyle name="Normal 13 2 2 7" xfId="5588" xr:uid="{00000000-0005-0000-0000-000022430000}"/>
    <cellStyle name="Normal 13 2 2 7 2" xfId="11204" xr:uid="{00000000-0005-0000-0000-000023430000}"/>
    <cellStyle name="Normal 13 2 2 7 2 2" xfId="33745" xr:uid="{00000000-0005-0000-0000-000024430000}"/>
    <cellStyle name="Normal 13 2 2 7 3" xfId="16834" xr:uid="{00000000-0005-0000-0000-000025430000}"/>
    <cellStyle name="Normal 13 2 2 7 3 2" xfId="39369" xr:uid="{00000000-0005-0000-0000-000026430000}"/>
    <cellStyle name="Normal 13 2 2 7 4" xfId="22463" xr:uid="{00000000-0005-0000-0000-000027430000}"/>
    <cellStyle name="Normal 13 2 2 7 4 2" xfId="44989" xr:uid="{00000000-0005-0000-0000-000028430000}"/>
    <cellStyle name="Normal 13 2 2 7 5" xfId="28129" xr:uid="{00000000-0005-0000-0000-000029430000}"/>
    <cellStyle name="Normal 13 2 2 8" xfId="7460" xr:uid="{00000000-0005-0000-0000-00002A430000}"/>
    <cellStyle name="Normal 13 2 2 8 2" xfId="13076" xr:uid="{00000000-0005-0000-0000-00002B430000}"/>
    <cellStyle name="Normal 13 2 2 8 2 2" xfId="35617" xr:uid="{00000000-0005-0000-0000-00002C430000}"/>
    <cellStyle name="Normal 13 2 2 8 3" xfId="18706" xr:uid="{00000000-0005-0000-0000-00002D430000}"/>
    <cellStyle name="Normal 13 2 2 8 3 2" xfId="41241" xr:uid="{00000000-0005-0000-0000-00002E430000}"/>
    <cellStyle name="Normal 13 2 2 8 4" xfId="24335" xr:uid="{00000000-0005-0000-0000-00002F430000}"/>
    <cellStyle name="Normal 13 2 2 8 4 2" xfId="46861" xr:uid="{00000000-0005-0000-0000-000030430000}"/>
    <cellStyle name="Normal 13 2 2 8 5" xfId="30001" xr:uid="{00000000-0005-0000-0000-000031430000}"/>
    <cellStyle name="Normal 13 2 2 9" xfId="9332" xr:uid="{00000000-0005-0000-0000-000032430000}"/>
    <cellStyle name="Normal 13 2 2 9 2" xfId="31873" xr:uid="{00000000-0005-0000-0000-000033430000}"/>
    <cellStyle name="Normal 13 2 3" xfId="3833" xr:uid="{00000000-0005-0000-0000-000034430000}"/>
    <cellStyle name="Normal 13 2 3 10" xfId="26374" xr:uid="{00000000-0005-0000-0000-000035430000}"/>
    <cellStyle name="Normal 13 2 3 11" xfId="48865" xr:uid="{00000000-0005-0000-0000-000036430000}"/>
    <cellStyle name="Normal 13 2 3 12" xfId="49802" xr:uid="{00000000-0005-0000-0000-000037430000}"/>
    <cellStyle name="Normal 13 2 3 2" xfId="4067" xr:uid="{00000000-0005-0000-0000-000038430000}"/>
    <cellStyle name="Normal 13 2 3 2 10" xfId="49099" xr:uid="{00000000-0005-0000-0000-000039430000}"/>
    <cellStyle name="Normal 13 2 3 2 11" xfId="50036" xr:uid="{00000000-0005-0000-0000-00003A430000}"/>
    <cellStyle name="Normal 13 2 3 2 2" xfId="4535" xr:uid="{00000000-0005-0000-0000-00003B430000}"/>
    <cellStyle name="Normal 13 2 3 2 2 10" xfId="50504" xr:uid="{00000000-0005-0000-0000-00003C430000}"/>
    <cellStyle name="Normal 13 2 3 2 2 2" xfId="5471" xr:uid="{00000000-0005-0000-0000-00003D430000}"/>
    <cellStyle name="Normal 13 2 3 2 2 2 2" xfId="7343" xr:uid="{00000000-0005-0000-0000-00003E430000}"/>
    <cellStyle name="Normal 13 2 3 2 2 2 2 2" xfId="12959" xr:uid="{00000000-0005-0000-0000-00003F430000}"/>
    <cellStyle name="Normal 13 2 3 2 2 2 2 2 2" xfId="35500" xr:uid="{00000000-0005-0000-0000-000040430000}"/>
    <cellStyle name="Normal 13 2 3 2 2 2 2 3" xfId="18589" xr:uid="{00000000-0005-0000-0000-000041430000}"/>
    <cellStyle name="Normal 13 2 3 2 2 2 2 3 2" xfId="41124" xr:uid="{00000000-0005-0000-0000-000042430000}"/>
    <cellStyle name="Normal 13 2 3 2 2 2 2 4" xfId="24218" xr:uid="{00000000-0005-0000-0000-000043430000}"/>
    <cellStyle name="Normal 13 2 3 2 2 2 2 4 2" xfId="46744" xr:uid="{00000000-0005-0000-0000-000044430000}"/>
    <cellStyle name="Normal 13 2 3 2 2 2 2 5" xfId="29884" xr:uid="{00000000-0005-0000-0000-000045430000}"/>
    <cellStyle name="Normal 13 2 3 2 2 2 3" xfId="9215" xr:uid="{00000000-0005-0000-0000-000046430000}"/>
    <cellStyle name="Normal 13 2 3 2 2 2 3 2" xfId="14831" xr:uid="{00000000-0005-0000-0000-000047430000}"/>
    <cellStyle name="Normal 13 2 3 2 2 2 3 2 2" xfId="37372" xr:uid="{00000000-0005-0000-0000-000048430000}"/>
    <cellStyle name="Normal 13 2 3 2 2 2 3 3" xfId="20461" xr:uid="{00000000-0005-0000-0000-000049430000}"/>
    <cellStyle name="Normal 13 2 3 2 2 2 3 3 2" xfId="42996" xr:uid="{00000000-0005-0000-0000-00004A430000}"/>
    <cellStyle name="Normal 13 2 3 2 2 2 3 4" xfId="26090" xr:uid="{00000000-0005-0000-0000-00004B430000}"/>
    <cellStyle name="Normal 13 2 3 2 2 2 3 4 2" xfId="48616" xr:uid="{00000000-0005-0000-0000-00004C430000}"/>
    <cellStyle name="Normal 13 2 3 2 2 2 3 5" xfId="31756" xr:uid="{00000000-0005-0000-0000-00004D430000}"/>
    <cellStyle name="Normal 13 2 3 2 2 2 4" xfId="11087" xr:uid="{00000000-0005-0000-0000-00004E430000}"/>
    <cellStyle name="Normal 13 2 3 2 2 2 4 2" xfId="33628" xr:uid="{00000000-0005-0000-0000-00004F430000}"/>
    <cellStyle name="Normal 13 2 3 2 2 2 5" xfId="16717" xr:uid="{00000000-0005-0000-0000-000050430000}"/>
    <cellStyle name="Normal 13 2 3 2 2 2 5 2" xfId="39252" xr:uid="{00000000-0005-0000-0000-000051430000}"/>
    <cellStyle name="Normal 13 2 3 2 2 2 6" xfId="22346" xr:uid="{00000000-0005-0000-0000-000052430000}"/>
    <cellStyle name="Normal 13 2 3 2 2 2 6 2" xfId="44872" xr:uid="{00000000-0005-0000-0000-000053430000}"/>
    <cellStyle name="Normal 13 2 3 2 2 2 7" xfId="28012" xr:uid="{00000000-0005-0000-0000-000054430000}"/>
    <cellStyle name="Normal 13 2 3 2 2 2 8" xfId="51440" xr:uid="{00000000-0005-0000-0000-000055430000}"/>
    <cellStyle name="Normal 13 2 3 2 2 3" xfId="6407" xr:uid="{00000000-0005-0000-0000-000056430000}"/>
    <cellStyle name="Normal 13 2 3 2 2 3 2" xfId="12023" xr:uid="{00000000-0005-0000-0000-000057430000}"/>
    <cellStyle name="Normal 13 2 3 2 2 3 2 2" xfId="34564" xr:uid="{00000000-0005-0000-0000-000058430000}"/>
    <cellStyle name="Normal 13 2 3 2 2 3 3" xfId="17653" xr:uid="{00000000-0005-0000-0000-000059430000}"/>
    <cellStyle name="Normal 13 2 3 2 2 3 3 2" xfId="40188" xr:uid="{00000000-0005-0000-0000-00005A430000}"/>
    <cellStyle name="Normal 13 2 3 2 2 3 4" xfId="23282" xr:uid="{00000000-0005-0000-0000-00005B430000}"/>
    <cellStyle name="Normal 13 2 3 2 2 3 4 2" xfId="45808" xr:uid="{00000000-0005-0000-0000-00005C430000}"/>
    <cellStyle name="Normal 13 2 3 2 2 3 5" xfId="28948" xr:uid="{00000000-0005-0000-0000-00005D430000}"/>
    <cellStyle name="Normal 13 2 3 2 2 4" xfId="8279" xr:uid="{00000000-0005-0000-0000-00005E430000}"/>
    <cellStyle name="Normal 13 2 3 2 2 4 2" xfId="13895" xr:uid="{00000000-0005-0000-0000-00005F430000}"/>
    <cellStyle name="Normal 13 2 3 2 2 4 2 2" xfId="36436" xr:uid="{00000000-0005-0000-0000-000060430000}"/>
    <cellStyle name="Normal 13 2 3 2 2 4 3" xfId="19525" xr:uid="{00000000-0005-0000-0000-000061430000}"/>
    <cellStyle name="Normal 13 2 3 2 2 4 3 2" xfId="42060" xr:uid="{00000000-0005-0000-0000-000062430000}"/>
    <cellStyle name="Normal 13 2 3 2 2 4 4" xfId="25154" xr:uid="{00000000-0005-0000-0000-000063430000}"/>
    <cellStyle name="Normal 13 2 3 2 2 4 4 2" xfId="47680" xr:uid="{00000000-0005-0000-0000-000064430000}"/>
    <cellStyle name="Normal 13 2 3 2 2 4 5" xfId="30820" xr:uid="{00000000-0005-0000-0000-000065430000}"/>
    <cellStyle name="Normal 13 2 3 2 2 5" xfId="10151" xr:uid="{00000000-0005-0000-0000-000066430000}"/>
    <cellStyle name="Normal 13 2 3 2 2 5 2" xfId="32692" xr:uid="{00000000-0005-0000-0000-000067430000}"/>
    <cellStyle name="Normal 13 2 3 2 2 6" xfId="15781" xr:uid="{00000000-0005-0000-0000-000068430000}"/>
    <cellStyle name="Normal 13 2 3 2 2 6 2" xfId="38316" xr:uid="{00000000-0005-0000-0000-000069430000}"/>
    <cellStyle name="Normal 13 2 3 2 2 7" xfId="21410" xr:uid="{00000000-0005-0000-0000-00006A430000}"/>
    <cellStyle name="Normal 13 2 3 2 2 7 2" xfId="43936" xr:uid="{00000000-0005-0000-0000-00006B430000}"/>
    <cellStyle name="Normal 13 2 3 2 2 8" xfId="27076" xr:uid="{00000000-0005-0000-0000-00006C430000}"/>
    <cellStyle name="Normal 13 2 3 2 2 9" xfId="49567" xr:uid="{00000000-0005-0000-0000-00006D430000}"/>
    <cellStyle name="Normal 13 2 3 2 3" xfId="5003" xr:uid="{00000000-0005-0000-0000-00006E430000}"/>
    <cellStyle name="Normal 13 2 3 2 3 2" xfId="6875" xr:uid="{00000000-0005-0000-0000-00006F430000}"/>
    <cellStyle name="Normal 13 2 3 2 3 2 2" xfId="12491" xr:uid="{00000000-0005-0000-0000-000070430000}"/>
    <cellStyle name="Normal 13 2 3 2 3 2 2 2" xfId="35032" xr:uid="{00000000-0005-0000-0000-000071430000}"/>
    <cellStyle name="Normal 13 2 3 2 3 2 3" xfId="18121" xr:uid="{00000000-0005-0000-0000-000072430000}"/>
    <cellStyle name="Normal 13 2 3 2 3 2 3 2" xfId="40656" xr:uid="{00000000-0005-0000-0000-000073430000}"/>
    <cellStyle name="Normal 13 2 3 2 3 2 4" xfId="23750" xr:uid="{00000000-0005-0000-0000-000074430000}"/>
    <cellStyle name="Normal 13 2 3 2 3 2 4 2" xfId="46276" xr:uid="{00000000-0005-0000-0000-000075430000}"/>
    <cellStyle name="Normal 13 2 3 2 3 2 5" xfId="29416" xr:uid="{00000000-0005-0000-0000-000076430000}"/>
    <cellStyle name="Normal 13 2 3 2 3 3" xfId="8747" xr:uid="{00000000-0005-0000-0000-000077430000}"/>
    <cellStyle name="Normal 13 2 3 2 3 3 2" xfId="14363" xr:uid="{00000000-0005-0000-0000-000078430000}"/>
    <cellStyle name="Normal 13 2 3 2 3 3 2 2" xfId="36904" xr:uid="{00000000-0005-0000-0000-000079430000}"/>
    <cellStyle name="Normal 13 2 3 2 3 3 3" xfId="19993" xr:uid="{00000000-0005-0000-0000-00007A430000}"/>
    <cellStyle name="Normal 13 2 3 2 3 3 3 2" xfId="42528" xr:uid="{00000000-0005-0000-0000-00007B430000}"/>
    <cellStyle name="Normal 13 2 3 2 3 3 4" xfId="25622" xr:uid="{00000000-0005-0000-0000-00007C430000}"/>
    <cellStyle name="Normal 13 2 3 2 3 3 4 2" xfId="48148" xr:uid="{00000000-0005-0000-0000-00007D430000}"/>
    <cellStyle name="Normal 13 2 3 2 3 3 5" xfId="31288" xr:uid="{00000000-0005-0000-0000-00007E430000}"/>
    <cellStyle name="Normal 13 2 3 2 3 4" xfId="10619" xr:uid="{00000000-0005-0000-0000-00007F430000}"/>
    <cellStyle name="Normal 13 2 3 2 3 4 2" xfId="33160" xr:uid="{00000000-0005-0000-0000-000080430000}"/>
    <cellStyle name="Normal 13 2 3 2 3 5" xfId="16249" xr:uid="{00000000-0005-0000-0000-000081430000}"/>
    <cellStyle name="Normal 13 2 3 2 3 5 2" xfId="38784" xr:uid="{00000000-0005-0000-0000-000082430000}"/>
    <cellStyle name="Normal 13 2 3 2 3 6" xfId="21878" xr:uid="{00000000-0005-0000-0000-000083430000}"/>
    <cellStyle name="Normal 13 2 3 2 3 6 2" xfId="44404" xr:uid="{00000000-0005-0000-0000-000084430000}"/>
    <cellStyle name="Normal 13 2 3 2 3 7" xfId="27544" xr:uid="{00000000-0005-0000-0000-000085430000}"/>
    <cellStyle name="Normal 13 2 3 2 3 8" xfId="50972" xr:uid="{00000000-0005-0000-0000-000086430000}"/>
    <cellStyle name="Normal 13 2 3 2 4" xfId="5939" xr:uid="{00000000-0005-0000-0000-000087430000}"/>
    <cellStyle name="Normal 13 2 3 2 4 2" xfId="11555" xr:uid="{00000000-0005-0000-0000-000088430000}"/>
    <cellStyle name="Normal 13 2 3 2 4 2 2" xfId="34096" xr:uid="{00000000-0005-0000-0000-000089430000}"/>
    <cellStyle name="Normal 13 2 3 2 4 3" xfId="17185" xr:uid="{00000000-0005-0000-0000-00008A430000}"/>
    <cellStyle name="Normal 13 2 3 2 4 3 2" xfId="39720" xr:uid="{00000000-0005-0000-0000-00008B430000}"/>
    <cellStyle name="Normal 13 2 3 2 4 4" xfId="22814" xr:uid="{00000000-0005-0000-0000-00008C430000}"/>
    <cellStyle name="Normal 13 2 3 2 4 4 2" xfId="45340" xr:uid="{00000000-0005-0000-0000-00008D430000}"/>
    <cellStyle name="Normal 13 2 3 2 4 5" xfId="28480" xr:uid="{00000000-0005-0000-0000-00008E430000}"/>
    <cellStyle name="Normal 13 2 3 2 5" xfId="7811" xr:uid="{00000000-0005-0000-0000-00008F430000}"/>
    <cellStyle name="Normal 13 2 3 2 5 2" xfId="13427" xr:uid="{00000000-0005-0000-0000-000090430000}"/>
    <cellStyle name="Normal 13 2 3 2 5 2 2" xfId="35968" xr:uid="{00000000-0005-0000-0000-000091430000}"/>
    <cellStyle name="Normal 13 2 3 2 5 3" xfId="19057" xr:uid="{00000000-0005-0000-0000-000092430000}"/>
    <cellStyle name="Normal 13 2 3 2 5 3 2" xfId="41592" xr:uid="{00000000-0005-0000-0000-000093430000}"/>
    <cellStyle name="Normal 13 2 3 2 5 4" xfId="24686" xr:uid="{00000000-0005-0000-0000-000094430000}"/>
    <cellStyle name="Normal 13 2 3 2 5 4 2" xfId="47212" xr:uid="{00000000-0005-0000-0000-000095430000}"/>
    <cellStyle name="Normal 13 2 3 2 5 5" xfId="30352" xr:uid="{00000000-0005-0000-0000-000096430000}"/>
    <cellStyle name="Normal 13 2 3 2 6" xfId="9683" xr:uid="{00000000-0005-0000-0000-000097430000}"/>
    <cellStyle name="Normal 13 2 3 2 6 2" xfId="32224" xr:uid="{00000000-0005-0000-0000-000098430000}"/>
    <cellStyle name="Normal 13 2 3 2 7" xfId="15313" xr:uid="{00000000-0005-0000-0000-000099430000}"/>
    <cellStyle name="Normal 13 2 3 2 7 2" xfId="37848" xr:uid="{00000000-0005-0000-0000-00009A430000}"/>
    <cellStyle name="Normal 13 2 3 2 8" xfId="20942" xr:uid="{00000000-0005-0000-0000-00009B430000}"/>
    <cellStyle name="Normal 13 2 3 2 8 2" xfId="43468" xr:uid="{00000000-0005-0000-0000-00009C430000}"/>
    <cellStyle name="Normal 13 2 3 2 9" xfId="26608" xr:uid="{00000000-0005-0000-0000-00009D430000}"/>
    <cellStyle name="Normal 13 2 3 3" xfId="4301" xr:uid="{00000000-0005-0000-0000-00009E430000}"/>
    <cellStyle name="Normal 13 2 3 3 10" xfId="50270" xr:uid="{00000000-0005-0000-0000-00009F430000}"/>
    <cellStyle name="Normal 13 2 3 3 2" xfId="5237" xr:uid="{00000000-0005-0000-0000-0000A0430000}"/>
    <cellStyle name="Normal 13 2 3 3 2 2" xfId="7109" xr:uid="{00000000-0005-0000-0000-0000A1430000}"/>
    <cellStyle name="Normal 13 2 3 3 2 2 2" xfId="12725" xr:uid="{00000000-0005-0000-0000-0000A2430000}"/>
    <cellStyle name="Normal 13 2 3 3 2 2 2 2" xfId="35266" xr:uid="{00000000-0005-0000-0000-0000A3430000}"/>
    <cellStyle name="Normal 13 2 3 3 2 2 3" xfId="18355" xr:uid="{00000000-0005-0000-0000-0000A4430000}"/>
    <cellStyle name="Normal 13 2 3 3 2 2 3 2" xfId="40890" xr:uid="{00000000-0005-0000-0000-0000A5430000}"/>
    <cellStyle name="Normal 13 2 3 3 2 2 4" xfId="23984" xr:uid="{00000000-0005-0000-0000-0000A6430000}"/>
    <cellStyle name="Normal 13 2 3 3 2 2 4 2" xfId="46510" xr:uid="{00000000-0005-0000-0000-0000A7430000}"/>
    <cellStyle name="Normal 13 2 3 3 2 2 5" xfId="29650" xr:uid="{00000000-0005-0000-0000-0000A8430000}"/>
    <cellStyle name="Normal 13 2 3 3 2 3" xfId="8981" xr:uid="{00000000-0005-0000-0000-0000A9430000}"/>
    <cellStyle name="Normal 13 2 3 3 2 3 2" xfId="14597" xr:uid="{00000000-0005-0000-0000-0000AA430000}"/>
    <cellStyle name="Normal 13 2 3 3 2 3 2 2" xfId="37138" xr:uid="{00000000-0005-0000-0000-0000AB430000}"/>
    <cellStyle name="Normal 13 2 3 3 2 3 3" xfId="20227" xr:uid="{00000000-0005-0000-0000-0000AC430000}"/>
    <cellStyle name="Normal 13 2 3 3 2 3 3 2" xfId="42762" xr:uid="{00000000-0005-0000-0000-0000AD430000}"/>
    <cellStyle name="Normal 13 2 3 3 2 3 4" xfId="25856" xr:uid="{00000000-0005-0000-0000-0000AE430000}"/>
    <cellStyle name="Normal 13 2 3 3 2 3 4 2" xfId="48382" xr:uid="{00000000-0005-0000-0000-0000AF430000}"/>
    <cellStyle name="Normal 13 2 3 3 2 3 5" xfId="31522" xr:uid="{00000000-0005-0000-0000-0000B0430000}"/>
    <cellStyle name="Normal 13 2 3 3 2 4" xfId="10853" xr:uid="{00000000-0005-0000-0000-0000B1430000}"/>
    <cellStyle name="Normal 13 2 3 3 2 4 2" xfId="33394" xr:uid="{00000000-0005-0000-0000-0000B2430000}"/>
    <cellStyle name="Normal 13 2 3 3 2 5" xfId="16483" xr:uid="{00000000-0005-0000-0000-0000B3430000}"/>
    <cellStyle name="Normal 13 2 3 3 2 5 2" xfId="39018" xr:uid="{00000000-0005-0000-0000-0000B4430000}"/>
    <cellStyle name="Normal 13 2 3 3 2 6" xfId="22112" xr:uid="{00000000-0005-0000-0000-0000B5430000}"/>
    <cellStyle name="Normal 13 2 3 3 2 6 2" xfId="44638" xr:uid="{00000000-0005-0000-0000-0000B6430000}"/>
    <cellStyle name="Normal 13 2 3 3 2 7" xfId="27778" xr:uid="{00000000-0005-0000-0000-0000B7430000}"/>
    <cellStyle name="Normal 13 2 3 3 2 8" xfId="51206" xr:uid="{00000000-0005-0000-0000-0000B8430000}"/>
    <cellStyle name="Normal 13 2 3 3 3" xfId="6173" xr:uid="{00000000-0005-0000-0000-0000B9430000}"/>
    <cellStyle name="Normal 13 2 3 3 3 2" xfId="11789" xr:uid="{00000000-0005-0000-0000-0000BA430000}"/>
    <cellStyle name="Normal 13 2 3 3 3 2 2" xfId="34330" xr:uid="{00000000-0005-0000-0000-0000BB430000}"/>
    <cellStyle name="Normal 13 2 3 3 3 3" xfId="17419" xr:uid="{00000000-0005-0000-0000-0000BC430000}"/>
    <cellStyle name="Normal 13 2 3 3 3 3 2" xfId="39954" xr:uid="{00000000-0005-0000-0000-0000BD430000}"/>
    <cellStyle name="Normal 13 2 3 3 3 4" xfId="23048" xr:uid="{00000000-0005-0000-0000-0000BE430000}"/>
    <cellStyle name="Normal 13 2 3 3 3 4 2" xfId="45574" xr:uid="{00000000-0005-0000-0000-0000BF430000}"/>
    <cellStyle name="Normal 13 2 3 3 3 5" xfId="28714" xr:uid="{00000000-0005-0000-0000-0000C0430000}"/>
    <cellStyle name="Normal 13 2 3 3 4" xfId="8045" xr:uid="{00000000-0005-0000-0000-0000C1430000}"/>
    <cellStyle name="Normal 13 2 3 3 4 2" xfId="13661" xr:uid="{00000000-0005-0000-0000-0000C2430000}"/>
    <cellStyle name="Normal 13 2 3 3 4 2 2" xfId="36202" xr:uid="{00000000-0005-0000-0000-0000C3430000}"/>
    <cellStyle name="Normal 13 2 3 3 4 3" xfId="19291" xr:uid="{00000000-0005-0000-0000-0000C4430000}"/>
    <cellStyle name="Normal 13 2 3 3 4 3 2" xfId="41826" xr:uid="{00000000-0005-0000-0000-0000C5430000}"/>
    <cellStyle name="Normal 13 2 3 3 4 4" xfId="24920" xr:uid="{00000000-0005-0000-0000-0000C6430000}"/>
    <cellStyle name="Normal 13 2 3 3 4 4 2" xfId="47446" xr:uid="{00000000-0005-0000-0000-0000C7430000}"/>
    <cellStyle name="Normal 13 2 3 3 4 5" xfId="30586" xr:uid="{00000000-0005-0000-0000-0000C8430000}"/>
    <cellStyle name="Normal 13 2 3 3 5" xfId="9917" xr:uid="{00000000-0005-0000-0000-0000C9430000}"/>
    <cellStyle name="Normal 13 2 3 3 5 2" xfId="32458" xr:uid="{00000000-0005-0000-0000-0000CA430000}"/>
    <cellStyle name="Normal 13 2 3 3 6" xfId="15547" xr:uid="{00000000-0005-0000-0000-0000CB430000}"/>
    <cellStyle name="Normal 13 2 3 3 6 2" xfId="38082" xr:uid="{00000000-0005-0000-0000-0000CC430000}"/>
    <cellStyle name="Normal 13 2 3 3 7" xfId="21176" xr:uid="{00000000-0005-0000-0000-0000CD430000}"/>
    <cellStyle name="Normal 13 2 3 3 7 2" xfId="43702" xr:uid="{00000000-0005-0000-0000-0000CE430000}"/>
    <cellStyle name="Normal 13 2 3 3 8" xfId="26842" xr:uid="{00000000-0005-0000-0000-0000CF430000}"/>
    <cellStyle name="Normal 13 2 3 3 9" xfId="49333" xr:uid="{00000000-0005-0000-0000-0000D0430000}"/>
    <cellStyle name="Normal 13 2 3 4" xfId="4769" xr:uid="{00000000-0005-0000-0000-0000D1430000}"/>
    <cellStyle name="Normal 13 2 3 4 2" xfId="6641" xr:uid="{00000000-0005-0000-0000-0000D2430000}"/>
    <cellStyle name="Normal 13 2 3 4 2 2" xfId="12257" xr:uid="{00000000-0005-0000-0000-0000D3430000}"/>
    <cellStyle name="Normal 13 2 3 4 2 2 2" xfId="34798" xr:uid="{00000000-0005-0000-0000-0000D4430000}"/>
    <cellStyle name="Normal 13 2 3 4 2 3" xfId="17887" xr:uid="{00000000-0005-0000-0000-0000D5430000}"/>
    <cellStyle name="Normal 13 2 3 4 2 3 2" xfId="40422" xr:uid="{00000000-0005-0000-0000-0000D6430000}"/>
    <cellStyle name="Normal 13 2 3 4 2 4" xfId="23516" xr:uid="{00000000-0005-0000-0000-0000D7430000}"/>
    <cellStyle name="Normal 13 2 3 4 2 4 2" xfId="46042" xr:uid="{00000000-0005-0000-0000-0000D8430000}"/>
    <cellStyle name="Normal 13 2 3 4 2 5" xfId="29182" xr:uid="{00000000-0005-0000-0000-0000D9430000}"/>
    <cellStyle name="Normal 13 2 3 4 3" xfId="8513" xr:uid="{00000000-0005-0000-0000-0000DA430000}"/>
    <cellStyle name="Normal 13 2 3 4 3 2" xfId="14129" xr:uid="{00000000-0005-0000-0000-0000DB430000}"/>
    <cellStyle name="Normal 13 2 3 4 3 2 2" xfId="36670" xr:uid="{00000000-0005-0000-0000-0000DC430000}"/>
    <cellStyle name="Normal 13 2 3 4 3 3" xfId="19759" xr:uid="{00000000-0005-0000-0000-0000DD430000}"/>
    <cellStyle name="Normal 13 2 3 4 3 3 2" xfId="42294" xr:uid="{00000000-0005-0000-0000-0000DE430000}"/>
    <cellStyle name="Normal 13 2 3 4 3 4" xfId="25388" xr:uid="{00000000-0005-0000-0000-0000DF430000}"/>
    <cellStyle name="Normal 13 2 3 4 3 4 2" xfId="47914" xr:uid="{00000000-0005-0000-0000-0000E0430000}"/>
    <cellStyle name="Normal 13 2 3 4 3 5" xfId="31054" xr:uid="{00000000-0005-0000-0000-0000E1430000}"/>
    <cellStyle name="Normal 13 2 3 4 4" xfId="10385" xr:uid="{00000000-0005-0000-0000-0000E2430000}"/>
    <cellStyle name="Normal 13 2 3 4 4 2" xfId="32926" xr:uid="{00000000-0005-0000-0000-0000E3430000}"/>
    <cellStyle name="Normal 13 2 3 4 5" xfId="16015" xr:uid="{00000000-0005-0000-0000-0000E4430000}"/>
    <cellStyle name="Normal 13 2 3 4 5 2" xfId="38550" xr:uid="{00000000-0005-0000-0000-0000E5430000}"/>
    <cellStyle name="Normal 13 2 3 4 6" xfId="21644" xr:uid="{00000000-0005-0000-0000-0000E6430000}"/>
    <cellStyle name="Normal 13 2 3 4 6 2" xfId="44170" xr:uid="{00000000-0005-0000-0000-0000E7430000}"/>
    <cellStyle name="Normal 13 2 3 4 7" xfId="27310" xr:uid="{00000000-0005-0000-0000-0000E8430000}"/>
    <cellStyle name="Normal 13 2 3 4 8" xfId="50738" xr:uid="{00000000-0005-0000-0000-0000E9430000}"/>
    <cellStyle name="Normal 13 2 3 5" xfId="5705" xr:uid="{00000000-0005-0000-0000-0000EA430000}"/>
    <cellStyle name="Normal 13 2 3 5 2" xfId="11321" xr:uid="{00000000-0005-0000-0000-0000EB430000}"/>
    <cellStyle name="Normal 13 2 3 5 2 2" xfId="33862" xr:uid="{00000000-0005-0000-0000-0000EC430000}"/>
    <cellStyle name="Normal 13 2 3 5 3" xfId="16951" xr:uid="{00000000-0005-0000-0000-0000ED430000}"/>
    <cellStyle name="Normal 13 2 3 5 3 2" xfId="39486" xr:uid="{00000000-0005-0000-0000-0000EE430000}"/>
    <cellStyle name="Normal 13 2 3 5 4" xfId="22580" xr:uid="{00000000-0005-0000-0000-0000EF430000}"/>
    <cellStyle name="Normal 13 2 3 5 4 2" xfId="45106" xr:uid="{00000000-0005-0000-0000-0000F0430000}"/>
    <cellStyle name="Normal 13 2 3 5 5" xfId="28246" xr:uid="{00000000-0005-0000-0000-0000F1430000}"/>
    <cellStyle name="Normal 13 2 3 6" xfId="7577" xr:uid="{00000000-0005-0000-0000-0000F2430000}"/>
    <cellStyle name="Normal 13 2 3 6 2" xfId="13193" xr:uid="{00000000-0005-0000-0000-0000F3430000}"/>
    <cellStyle name="Normal 13 2 3 6 2 2" xfId="35734" xr:uid="{00000000-0005-0000-0000-0000F4430000}"/>
    <cellStyle name="Normal 13 2 3 6 3" xfId="18823" xr:uid="{00000000-0005-0000-0000-0000F5430000}"/>
    <cellStyle name="Normal 13 2 3 6 3 2" xfId="41358" xr:uid="{00000000-0005-0000-0000-0000F6430000}"/>
    <cellStyle name="Normal 13 2 3 6 4" xfId="24452" xr:uid="{00000000-0005-0000-0000-0000F7430000}"/>
    <cellStyle name="Normal 13 2 3 6 4 2" xfId="46978" xr:uid="{00000000-0005-0000-0000-0000F8430000}"/>
    <cellStyle name="Normal 13 2 3 6 5" xfId="30118" xr:uid="{00000000-0005-0000-0000-0000F9430000}"/>
    <cellStyle name="Normal 13 2 3 7" xfId="9449" xr:uid="{00000000-0005-0000-0000-0000FA430000}"/>
    <cellStyle name="Normal 13 2 3 7 2" xfId="31990" xr:uid="{00000000-0005-0000-0000-0000FB430000}"/>
    <cellStyle name="Normal 13 2 3 8" xfId="15079" xr:uid="{00000000-0005-0000-0000-0000FC430000}"/>
    <cellStyle name="Normal 13 2 3 8 2" xfId="37614" xr:uid="{00000000-0005-0000-0000-0000FD430000}"/>
    <cellStyle name="Normal 13 2 3 9" xfId="20708" xr:uid="{00000000-0005-0000-0000-0000FE430000}"/>
    <cellStyle name="Normal 13 2 3 9 2" xfId="43234" xr:uid="{00000000-0005-0000-0000-0000FF430000}"/>
    <cellStyle name="Normal 13 2 4" xfId="3755" xr:uid="{00000000-0005-0000-0000-000000440000}"/>
    <cellStyle name="Normal 13 2 4 10" xfId="26296" xr:uid="{00000000-0005-0000-0000-000001440000}"/>
    <cellStyle name="Normal 13 2 4 11" xfId="48787" xr:uid="{00000000-0005-0000-0000-000002440000}"/>
    <cellStyle name="Normal 13 2 4 12" xfId="49724" xr:uid="{00000000-0005-0000-0000-000003440000}"/>
    <cellStyle name="Normal 13 2 4 2" xfId="3989" xr:uid="{00000000-0005-0000-0000-000004440000}"/>
    <cellStyle name="Normal 13 2 4 2 10" xfId="49021" xr:uid="{00000000-0005-0000-0000-000005440000}"/>
    <cellStyle name="Normal 13 2 4 2 11" xfId="49958" xr:uid="{00000000-0005-0000-0000-000006440000}"/>
    <cellStyle name="Normal 13 2 4 2 2" xfId="4457" xr:uid="{00000000-0005-0000-0000-000007440000}"/>
    <cellStyle name="Normal 13 2 4 2 2 10" xfId="50426" xr:uid="{00000000-0005-0000-0000-000008440000}"/>
    <cellStyle name="Normal 13 2 4 2 2 2" xfId="5393" xr:uid="{00000000-0005-0000-0000-000009440000}"/>
    <cellStyle name="Normal 13 2 4 2 2 2 2" xfId="7265" xr:uid="{00000000-0005-0000-0000-00000A440000}"/>
    <cellStyle name="Normal 13 2 4 2 2 2 2 2" xfId="12881" xr:uid="{00000000-0005-0000-0000-00000B440000}"/>
    <cellStyle name="Normal 13 2 4 2 2 2 2 2 2" xfId="35422" xr:uid="{00000000-0005-0000-0000-00000C440000}"/>
    <cellStyle name="Normal 13 2 4 2 2 2 2 3" xfId="18511" xr:uid="{00000000-0005-0000-0000-00000D440000}"/>
    <cellStyle name="Normal 13 2 4 2 2 2 2 3 2" xfId="41046" xr:uid="{00000000-0005-0000-0000-00000E440000}"/>
    <cellStyle name="Normal 13 2 4 2 2 2 2 4" xfId="24140" xr:uid="{00000000-0005-0000-0000-00000F440000}"/>
    <cellStyle name="Normal 13 2 4 2 2 2 2 4 2" xfId="46666" xr:uid="{00000000-0005-0000-0000-000010440000}"/>
    <cellStyle name="Normal 13 2 4 2 2 2 2 5" xfId="29806" xr:uid="{00000000-0005-0000-0000-000011440000}"/>
    <cellStyle name="Normal 13 2 4 2 2 2 3" xfId="9137" xr:uid="{00000000-0005-0000-0000-000012440000}"/>
    <cellStyle name="Normal 13 2 4 2 2 2 3 2" xfId="14753" xr:uid="{00000000-0005-0000-0000-000013440000}"/>
    <cellStyle name="Normal 13 2 4 2 2 2 3 2 2" xfId="37294" xr:uid="{00000000-0005-0000-0000-000014440000}"/>
    <cellStyle name="Normal 13 2 4 2 2 2 3 3" xfId="20383" xr:uid="{00000000-0005-0000-0000-000015440000}"/>
    <cellStyle name="Normal 13 2 4 2 2 2 3 3 2" xfId="42918" xr:uid="{00000000-0005-0000-0000-000016440000}"/>
    <cellStyle name="Normal 13 2 4 2 2 2 3 4" xfId="26012" xr:uid="{00000000-0005-0000-0000-000017440000}"/>
    <cellStyle name="Normal 13 2 4 2 2 2 3 4 2" xfId="48538" xr:uid="{00000000-0005-0000-0000-000018440000}"/>
    <cellStyle name="Normal 13 2 4 2 2 2 3 5" xfId="31678" xr:uid="{00000000-0005-0000-0000-000019440000}"/>
    <cellStyle name="Normal 13 2 4 2 2 2 4" xfId="11009" xr:uid="{00000000-0005-0000-0000-00001A440000}"/>
    <cellStyle name="Normal 13 2 4 2 2 2 4 2" xfId="33550" xr:uid="{00000000-0005-0000-0000-00001B440000}"/>
    <cellStyle name="Normal 13 2 4 2 2 2 5" xfId="16639" xr:uid="{00000000-0005-0000-0000-00001C440000}"/>
    <cellStyle name="Normal 13 2 4 2 2 2 5 2" xfId="39174" xr:uid="{00000000-0005-0000-0000-00001D440000}"/>
    <cellStyle name="Normal 13 2 4 2 2 2 6" xfId="22268" xr:uid="{00000000-0005-0000-0000-00001E440000}"/>
    <cellStyle name="Normal 13 2 4 2 2 2 6 2" xfId="44794" xr:uid="{00000000-0005-0000-0000-00001F440000}"/>
    <cellStyle name="Normal 13 2 4 2 2 2 7" xfId="27934" xr:uid="{00000000-0005-0000-0000-000020440000}"/>
    <cellStyle name="Normal 13 2 4 2 2 2 8" xfId="51362" xr:uid="{00000000-0005-0000-0000-000021440000}"/>
    <cellStyle name="Normal 13 2 4 2 2 3" xfId="6329" xr:uid="{00000000-0005-0000-0000-000022440000}"/>
    <cellStyle name="Normal 13 2 4 2 2 3 2" xfId="11945" xr:uid="{00000000-0005-0000-0000-000023440000}"/>
    <cellStyle name="Normal 13 2 4 2 2 3 2 2" xfId="34486" xr:uid="{00000000-0005-0000-0000-000024440000}"/>
    <cellStyle name="Normal 13 2 4 2 2 3 3" xfId="17575" xr:uid="{00000000-0005-0000-0000-000025440000}"/>
    <cellStyle name="Normal 13 2 4 2 2 3 3 2" xfId="40110" xr:uid="{00000000-0005-0000-0000-000026440000}"/>
    <cellStyle name="Normal 13 2 4 2 2 3 4" xfId="23204" xr:uid="{00000000-0005-0000-0000-000027440000}"/>
    <cellStyle name="Normal 13 2 4 2 2 3 4 2" xfId="45730" xr:uid="{00000000-0005-0000-0000-000028440000}"/>
    <cellStyle name="Normal 13 2 4 2 2 3 5" xfId="28870" xr:uid="{00000000-0005-0000-0000-000029440000}"/>
    <cellStyle name="Normal 13 2 4 2 2 4" xfId="8201" xr:uid="{00000000-0005-0000-0000-00002A440000}"/>
    <cellStyle name="Normal 13 2 4 2 2 4 2" xfId="13817" xr:uid="{00000000-0005-0000-0000-00002B440000}"/>
    <cellStyle name="Normal 13 2 4 2 2 4 2 2" xfId="36358" xr:uid="{00000000-0005-0000-0000-00002C440000}"/>
    <cellStyle name="Normal 13 2 4 2 2 4 3" xfId="19447" xr:uid="{00000000-0005-0000-0000-00002D440000}"/>
    <cellStyle name="Normal 13 2 4 2 2 4 3 2" xfId="41982" xr:uid="{00000000-0005-0000-0000-00002E440000}"/>
    <cellStyle name="Normal 13 2 4 2 2 4 4" xfId="25076" xr:uid="{00000000-0005-0000-0000-00002F440000}"/>
    <cellStyle name="Normal 13 2 4 2 2 4 4 2" xfId="47602" xr:uid="{00000000-0005-0000-0000-000030440000}"/>
    <cellStyle name="Normal 13 2 4 2 2 4 5" xfId="30742" xr:uid="{00000000-0005-0000-0000-000031440000}"/>
    <cellStyle name="Normal 13 2 4 2 2 5" xfId="10073" xr:uid="{00000000-0005-0000-0000-000032440000}"/>
    <cellStyle name="Normal 13 2 4 2 2 5 2" xfId="32614" xr:uid="{00000000-0005-0000-0000-000033440000}"/>
    <cellStyle name="Normal 13 2 4 2 2 6" xfId="15703" xr:uid="{00000000-0005-0000-0000-000034440000}"/>
    <cellStyle name="Normal 13 2 4 2 2 6 2" xfId="38238" xr:uid="{00000000-0005-0000-0000-000035440000}"/>
    <cellStyle name="Normal 13 2 4 2 2 7" xfId="21332" xr:uid="{00000000-0005-0000-0000-000036440000}"/>
    <cellStyle name="Normal 13 2 4 2 2 7 2" xfId="43858" xr:uid="{00000000-0005-0000-0000-000037440000}"/>
    <cellStyle name="Normal 13 2 4 2 2 8" xfId="26998" xr:uid="{00000000-0005-0000-0000-000038440000}"/>
    <cellStyle name="Normal 13 2 4 2 2 9" xfId="49489" xr:uid="{00000000-0005-0000-0000-000039440000}"/>
    <cellStyle name="Normal 13 2 4 2 3" xfId="4925" xr:uid="{00000000-0005-0000-0000-00003A440000}"/>
    <cellStyle name="Normal 13 2 4 2 3 2" xfId="6797" xr:uid="{00000000-0005-0000-0000-00003B440000}"/>
    <cellStyle name="Normal 13 2 4 2 3 2 2" xfId="12413" xr:uid="{00000000-0005-0000-0000-00003C440000}"/>
    <cellStyle name="Normal 13 2 4 2 3 2 2 2" xfId="34954" xr:uid="{00000000-0005-0000-0000-00003D440000}"/>
    <cellStyle name="Normal 13 2 4 2 3 2 3" xfId="18043" xr:uid="{00000000-0005-0000-0000-00003E440000}"/>
    <cellStyle name="Normal 13 2 4 2 3 2 3 2" xfId="40578" xr:uid="{00000000-0005-0000-0000-00003F440000}"/>
    <cellStyle name="Normal 13 2 4 2 3 2 4" xfId="23672" xr:uid="{00000000-0005-0000-0000-000040440000}"/>
    <cellStyle name="Normal 13 2 4 2 3 2 4 2" xfId="46198" xr:uid="{00000000-0005-0000-0000-000041440000}"/>
    <cellStyle name="Normal 13 2 4 2 3 2 5" xfId="29338" xr:uid="{00000000-0005-0000-0000-000042440000}"/>
    <cellStyle name="Normal 13 2 4 2 3 3" xfId="8669" xr:uid="{00000000-0005-0000-0000-000043440000}"/>
    <cellStyle name="Normal 13 2 4 2 3 3 2" xfId="14285" xr:uid="{00000000-0005-0000-0000-000044440000}"/>
    <cellStyle name="Normal 13 2 4 2 3 3 2 2" xfId="36826" xr:uid="{00000000-0005-0000-0000-000045440000}"/>
    <cellStyle name="Normal 13 2 4 2 3 3 3" xfId="19915" xr:uid="{00000000-0005-0000-0000-000046440000}"/>
    <cellStyle name="Normal 13 2 4 2 3 3 3 2" xfId="42450" xr:uid="{00000000-0005-0000-0000-000047440000}"/>
    <cellStyle name="Normal 13 2 4 2 3 3 4" xfId="25544" xr:uid="{00000000-0005-0000-0000-000048440000}"/>
    <cellStyle name="Normal 13 2 4 2 3 3 4 2" xfId="48070" xr:uid="{00000000-0005-0000-0000-000049440000}"/>
    <cellStyle name="Normal 13 2 4 2 3 3 5" xfId="31210" xr:uid="{00000000-0005-0000-0000-00004A440000}"/>
    <cellStyle name="Normal 13 2 4 2 3 4" xfId="10541" xr:uid="{00000000-0005-0000-0000-00004B440000}"/>
    <cellStyle name="Normal 13 2 4 2 3 4 2" xfId="33082" xr:uid="{00000000-0005-0000-0000-00004C440000}"/>
    <cellStyle name="Normal 13 2 4 2 3 5" xfId="16171" xr:uid="{00000000-0005-0000-0000-00004D440000}"/>
    <cellStyle name="Normal 13 2 4 2 3 5 2" xfId="38706" xr:uid="{00000000-0005-0000-0000-00004E440000}"/>
    <cellStyle name="Normal 13 2 4 2 3 6" xfId="21800" xr:uid="{00000000-0005-0000-0000-00004F440000}"/>
    <cellStyle name="Normal 13 2 4 2 3 6 2" xfId="44326" xr:uid="{00000000-0005-0000-0000-000050440000}"/>
    <cellStyle name="Normal 13 2 4 2 3 7" xfId="27466" xr:uid="{00000000-0005-0000-0000-000051440000}"/>
    <cellStyle name="Normal 13 2 4 2 3 8" xfId="50894" xr:uid="{00000000-0005-0000-0000-000052440000}"/>
    <cellStyle name="Normal 13 2 4 2 4" xfId="5861" xr:uid="{00000000-0005-0000-0000-000053440000}"/>
    <cellStyle name="Normal 13 2 4 2 4 2" xfId="11477" xr:uid="{00000000-0005-0000-0000-000054440000}"/>
    <cellStyle name="Normal 13 2 4 2 4 2 2" xfId="34018" xr:uid="{00000000-0005-0000-0000-000055440000}"/>
    <cellStyle name="Normal 13 2 4 2 4 3" xfId="17107" xr:uid="{00000000-0005-0000-0000-000056440000}"/>
    <cellStyle name="Normal 13 2 4 2 4 3 2" xfId="39642" xr:uid="{00000000-0005-0000-0000-000057440000}"/>
    <cellStyle name="Normal 13 2 4 2 4 4" xfId="22736" xr:uid="{00000000-0005-0000-0000-000058440000}"/>
    <cellStyle name="Normal 13 2 4 2 4 4 2" xfId="45262" xr:uid="{00000000-0005-0000-0000-000059440000}"/>
    <cellStyle name="Normal 13 2 4 2 4 5" xfId="28402" xr:uid="{00000000-0005-0000-0000-00005A440000}"/>
    <cellStyle name="Normal 13 2 4 2 5" xfId="7733" xr:uid="{00000000-0005-0000-0000-00005B440000}"/>
    <cellStyle name="Normal 13 2 4 2 5 2" xfId="13349" xr:uid="{00000000-0005-0000-0000-00005C440000}"/>
    <cellStyle name="Normal 13 2 4 2 5 2 2" xfId="35890" xr:uid="{00000000-0005-0000-0000-00005D440000}"/>
    <cellStyle name="Normal 13 2 4 2 5 3" xfId="18979" xr:uid="{00000000-0005-0000-0000-00005E440000}"/>
    <cellStyle name="Normal 13 2 4 2 5 3 2" xfId="41514" xr:uid="{00000000-0005-0000-0000-00005F440000}"/>
    <cellStyle name="Normal 13 2 4 2 5 4" xfId="24608" xr:uid="{00000000-0005-0000-0000-000060440000}"/>
    <cellStyle name="Normal 13 2 4 2 5 4 2" xfId="47134" xr:uid="{00000000-0005-0000-0000-000061440000}"/>
    <cellStyle name="Normal 13 2 4 2 5 5" xfId="30274" xr:uid="{00000000-0005-0000-0000-000062440000}"/>
    <cellStyle name="Normal 13 2 4 2 6" xfId="9605" xr:uid="{00000000-0005-0000-0000-000063440000}"/>
    <cellStyle name="Normal 13 2 4 2 6 2" xfId="32146" xr:uid="{00000000-0005-0000-0000-000064440000}"/>
    <cellStyle name="Normal 13 2 4 2 7" xfId="15235" xr:uid="{00000000-0005-0000-0000-000065440000}"/>
    <cellStyle name="Normal 13 2 4 2 7 2" xfId="37770" xr:uid="{00000000-0005-0000-0000-000066440000}"/>
    <cellStyle name="Normal 13 2 4 2 8" xfId="20864" xr:uid="{00000000-0005-0000-0000-000067440000}"/>
    <cellStyle name="Normal 13 2 4 2 8 2" xfId="43390" xr:uid="{00000000-0005-0000-0000-000068440000}"/>
    <cellStyle name="Normal 13 2 4 2 9" xfId="26530" xr:uid="{00000000-0005-0000-0000-000069440000}"/>
    <cellStyle name="Normal 13 2 4 3" xfId="4223" xr:uid="{00000000-0005-0000-0000-00006A440000}"/>
    <cellStyle name="Normal 13 2 4 3 10" xfId="50192" xr:uid="{00000000-0005-0000-0000-00006B440000}"/>
    <cellStyle name="Normal 13 2 4 3 2" xfId="5159" xr:uid="{00000000-0005-0000-0000-00006C440000}"/>
    <cellStyle name="Normal 13 2 4 3 2 2" xfId="7031" xr:uid="{00000000-0005-0000-0000-00006D440000}"/>
    <cellStyle name="Normal 13 2 4 3 2 2 2" xfId="12647" xr:uid="{00000000-0005-0000-0000-00006E440000}"/>
    <cellStyle name="Normal 13 2 4 3 2 2 2 2" xfId="35188" xr:uid="{00000000-0005-0000-0000-00006F440000}"/>
    <cellStyle name="Normal 13 2 4 3 2 2 3" xfId="18277" xr:uid="{00000000-0005-0000-0000-000070440000}"/>
    <cellStyle name="Normal 13 2 4 3 2 2 3 2" xfId="40812" xr:uid="{00000000-0005-0000-0000-000071440000}"/>
    <cellStyle name="Normal 13 2 4 3 2 2 4" xfId="23906" xr:uid="{00000000-0005-0000-0000-000072440000}"/>
    <cellStyle name="Normal 13 2 4 3 2 2 4 2" xfId="46432" xr:uid="{00000000-0005-0000-0000-000073440000}"/>
    <cellStyle name="Normal 13 2 4 3 2 2 5" xfId="29572" xr:uid="{00000000-0005-0000-0000-000074440000}"/>
    <cellStyle name="Normal 13 2 4 3 2 3" xfId="8903" xr:uid="{00000000-0005-0000-0000-000075440000}"/>
    <cellStyle name="Normal 13 2 4 3 2 3 2" xfId="14519" xr:uid="{00000000-0005-0000-0000-000076440000}"/>
    <cellStyle name="Normal 13 2 4 3 2 3 2 2" xfId="37060" xr:uid="{00000000-0005-0000-0000-000077440000}"/>
    <cellStyle name="Normal 13 2 4 3 2 3 3" xfId="20149" xr:uid="{00000000-0005-0000-0000-000078440000}"/>
    <cellStyle name="Normal 13 2 4 3 2 3 3 2" xfId="42684" xr:uid="{00000000-0005-0000-0000-000079440000}"/>
    <cellStyle name="Normal 13 2 4 3 2 3 4" xfId="25778" xr:uid="{00000000-0005-0000-0000-00007A440000}"/>
    <cellStyle name="Normal 13 2 4 3 2 3 4 2" xfId="48304" xr:uid="{00000000-0005-0000-0000-00007B440000}"/>
    <cellStyle name="Normal 13 2 4 3 2 3 5" xfId="31444" xr:uid="{00000000-0005-0000-0000-00007C440000}"/>
    <cellStyle name="Normal 13 2 4 3 2 4" xfId="10775" xr:uid="{00000000-0005-0000-0000-00007D440000}"/>
    <cellStyle name="Normal 13 2 4 3 2 4 2" xfId="33316" xr:uid="{00000000-0005-0000-0000-00007E440000}"/>
    <cellStyle name="Normal 13 2 4 3 2 5" xfId="16405" xr:uid="{00000000-0005-0000-0000-00007F440000}"/>
    <cellStyle name="Normal 13 2 4 3 2 5 2" xfId="38940" xr:uid="{00000000-0005-0000-0000-000080440000}"/>
    <cellStyle name="Normal 13 2 4 3 2 6" xfId="22034" xr:uid="{00000000-0005-0000-0000-000081440000}"/>
    <cellStyle name="Normal 13 2 4 3 2 6 2" xfId="44560" xr:uid="{00000000-0005-0000-0000-000082440000}"/>
    <cellStyle name="Normal 13 2 4 3 2 7" xfId="27700" xr:uid="{00000000-0005-0000-0000-000083440000}"/>
    <cellStyle name="Normal 13 2 4 3 2 8" xfId="51128" xr:uid="{00000000-0005-0000-0000-000084440000}"/>
    <cellStyle name="Normal 13 2 4 3 3" xfId="6095" xr:uid="{00000000-0005-0000-0000-000085440000}"/>
    <cellStyle name="Normal 13 2 4 3 3 2" xfId="11711" xr:uid="{00000000-0005-0000-0000-000086440000}"/>
    <cellStyle name="Normal 13 2 4 3 3 2 2" xfId="34252" xr:uid="{00000000-0005-0000-0000-000087440000}"/>
    <cellStyle name="Normal 13 2 4 3 3 3" xfId="17341" xr:uid="{00000000-0005-0000-0000-000088440000}"/>
    <cellStyle name="Normal 13 2 4 3 3 3 2" xfId="39876" xr:uid="{00000000-0005-0000-0000-000089440000}"/>
    <cellStyle name="Normal 13 2 4 3 3 4" xfId="22970" xr:uid="{00000000-0005-0000-0000-00008A440000}"/>
    <cellStyle name="Normal 13 2 4 3 3 4 2" xfId="45496" xr:uid="{00000000-0005-0000-0000-00008B440000}"/>
    <cellStyle name="Normal 13 2 4 3 3 5" xfId="28636" xr:uid="{00000000-0005-0000-0000-00008C440000}"/>
    <cellStyle name="Normal 13 2 4 3 4" xfId="7967" xr:uid="{00000000-0005-0000-0000-00008D440000}"/>
    <cellStyle name="Normal 13 2 4 3 4 2" xfId="13583" xr:uid="{00000000-0005-0000-0000-00008E440000}"/>
    <cellStyle name="Normal 13 2 4 3 4 2 2" xfId="36124" xr:uid="{00000000-0005-0000-0000-00008F440000}"/>
    <cellStyle name="Normal 13 2 4 3 4 3" xfId="19213" xr:uid="{00000000-0005-0000-0000-000090440000}"/>
    <cellStyle name="Normal 13 2 4 3 4 3 2" xfId="41748" xr:uid="{00000000-0005-0000-0000-000091440000}"/>
    <cellStyle name="Normal 13 2 4 3 4 4" xfId="24842" xr:uid="{00000000-0005-0000-0000-000092440000}"/>
    <cellStyle name="Normal 13 2 4 3 4 4 2" xfId="47368" xr:uid="{00000000-0005-0000-0000-000093440000}"/>
    <cellStyle name="Normal 13 2 4 3 4 5" xfId="30508" xr:uid="{00000000-0005-0000-0000-000094440000}"/>
    <cellStyle name="Normal 13 2 4 3 5" xfId="9839" xr:uid="{00000000-0005-0000-0000-000095440000}"/>
    <cellStyle name="Normal 13 2 4 3 5 2" xfId="32380" xr:uid="{00000000-0005-0000-0000-000096440000}"/>
    <cellStyle name="Normal 13 2 4 3 6" xfId="15469" xr:uid="{00000000-0005-0000-0000-000097440000}"/>
    <cellStyle name="Normal 13 2 4 3 6 2" xfId="38004" xr:uid="{00000000-0005-0000-0000-000098440000}"/>
    <cellStyle name="Normal 13 2 4 3 7" xfId="21098" xr:uid="{00000000-0005-0000-0000-000099440000}"/>
    <cellStyle name="Normal 13 2 4 3 7 2" xfId="43624" xr:uid="{00000000-0005-0000-0000-00009A440000}"/>
    <cellStyle name="Normal 13 2 4 3 8" xfId="26764" xr:uid="{00000000-0005-0000-0000-00009B440000}"/>
    <cellStyle name="Normal 13 2 4 3 9" xfId="49255" xr:uid="{00000000-0005-0000-0000-00009C440000}"/>
    <cellStyle name="Normal 13 2 4 4" xfId="4691" xr:uid="{00000000-0005-0000-0000-00009D440000}"/>
    <cellStyle name="Normal 13 2 4 4 2" xfId="6563" xr:uid="{00000000-0005-0000-0000-00009E440000}"/>
    <cellStyle name="Normal 13 2 4 4 2 2" xfId="12179" xr:uid="{00000000-0005-0000-0000-00009F440000}"/>
    <cellStyle name="Normal 13 2 4 4 2 2 2" xfId="34720" xr:uid="{00000000-0005-0000-0000-0000A0440000}"/>
    <cellStyle name="Normal 13 2 4 4 2 3" xfId="17809" xr:uid="{00000000-0005-0000-0000-0000A1440000}"/>
    <cellStyle name="Normal 13 2 4 4 2 3 2" xfId="40344" xr:uid="{00000000-0005-0000-0000-0000A2440000}"/>
    <cellStyle name="Normal 13 2 4 4 2 4" xfId="23438" xr:uid="{00000000-0005-0000-0000-0000A3440000}"/>
    <cellStyle name="Normal 13 2 4 4 2 4 2" xfId="45964" xr:uid="{00000000-0005-0000-0000-0000A4440000}"/>
    <cellStyle name="Normal 13 2 4 4 2 5" xfId="29104" xr:uid="{00000000-0005-0000-0000-0000A5440000}"/>
    <cellStyle name="Normal 13 2 4 4 3" xfId="8435" xr:uid="{00000000-0005-0000-0000-0000A6440000}"/>
    <cellStyle name="Normal 13 2 4 4 3 2" xfId="14051" xr:uid="{00000000-0005-0000-0000-0000A7440000}"/>
    <cellStyle name="Normal 13 2 4 4 3 2 2" xfId="36592" xr:uid="{00000000-0005-0000-0000-0000A8440000}"/>
    <cellStyle name="Normal 13 2 4 4 3 3" xfId="19681" xr:uid="{00000000-0005-0000-0000-0000A9440000}"/>
    <cellStyle name="Normal 13 2 4 4 3 3 2" xfId="42216" xr:uid="{00000000-0005-0000-0000-0000AA440000}"/>
    <cellStyle name="Normal 13 2 4 4 3 4" xfId="25310" xr:uid="{00000000-0005-0000-0000-0000AB440000}"/>
    <cellStyle name="Normal 13 2 4 4 3 4 2" xfId="47836" xr:uid="{00000000-0005-0000-0000-0000AC440000}"/>
    <cellStyle name="Normal 13 2 4 4 3 5" xfId="30976" xr:uid="{00000000-0005-0000-0000-0000AD440000}"/>
    <cellStyle name="Normal 13 2 4 4 4" xfId="10307" xr:uid="{00000000-0005-0000-0000-0000AE440000}"/>
    <cellStyle name="Normal 13 2 4 4 4 2" xfId="32848" xr:uid="{00000000-0005-0000-0000-0000AF440000}"/>
    <cellStyle name="Normal 13 2 4 4 5" xfId="15937" xr:uid="{00000000-0005-0000-0000-0000B0440000}"/>
    <cellStyle name="Normal 13 2 4 4 5 2" xfId="38472" xr:uid="{00000000-0005-0000-0000-0000B1440000}"/>
    <cellStyle name="Normal 13 2 4 4 6" xfId="21566" xr:uid="{00000000-0005-0000-0000-0000B2440000}"/>
    <cellStyle name="Normal 13 2 4 4 6 2" xfId="44092" xr:uid="{00000000-0005-0000-0000-0000B3440000}"/>
    <cellStyle name="Normal 13 2 4 4 7" xfId="27232" xr:uid="{00000000-0005-0000-0000-0000B4440000}"/>
    <cellStyle name="Normal 13 2 4 4 8" xfId="50660" xr:uid="{00000000-0005-0000-0000-0000B5440000}"/>
    <cellStyle name="Normal 13 2 4 5" xfId="5627" xr:uid="{00000000-0005-0000-0000-0000B6440000}"/>
    <cellStyle name="Normal 13 2 4 5 2" xfId="11243" xr:uid="{00000000-0005-0000-0000-0000B7440000}"/>
    <cellStyle name="Normal 13 2 4 5 2 2" xfId="33784" xr:uid="{00000000-0005-0000-0000-0000B8440000}"/>
    <cellStyle name="Normal 13 2 4 5 3" xfId="16873" xr:uid="{00000000-0005-0000-0000-0000B9440000}"/>
    <cellStyle name="Normal 13 2 4 5 3 2" xfId="39408" xr:uid="{00000000-0005-0000-0000-0000BA440000}"/>
    <cellStyle name="Normal 13 2 4 5 4" xfId="22502" xr:uid="{00000000-0005-0000-0000-0000BB440000}"/>
    <cellStyle name="Normal 13 2 4 5 4 2" xfId="45028" xr:uid="{00000000-0005-0000-0000-0000BC440000}"/>
    <cellStyle name="Normal 13 2 4 5 5" xfId="28168" xr:uid="{00000000-0005-0000-0000-0000BD440000}"/>
    <cellStyle name="Normal 13 2 4 6" xfId="7499" xr:uid="{00000000-0005-0000-0000-0000BE440000}"/>
    <cellStyle name="Normal 13 2 4 6 2" xfId="13115" xr:uid="{00000000-0005-0000-0000-0000BF440000}"/>
    <cellStyle name="Normal 13 2 4 6 2 2" xfId="35656" xr:uid="{00000000-0005-0000-0000-0000C0440000}"/>
    <cellStyle name="Normal 13 2 4 6 3" xfId="18745" xr:uid="{00000000-0005-0000-0000-0000C1440000}"/>
    <cellStyle name="Normal 13 2 4 6 3 2" xfId="41280" xr:uid="{00000000-0005-0000-0000-0000C2440000}"/>
    <cellStyle name="Normal 13 2 4 6 4" xfId="24374" xr:uid="{00000000-0005-0000-0000-0000C3440000}"/>
    <cellStyle name="Normal 13 2 4 6 4 2" xfId="46900" xr:uid="{00000000-0005-0000-0000-0000C4440000}"/>
    <cellStyle name="Normal 13 2 4 6 5" xfId="30040" xr:uid="{00000000-0005-0000-0000-0000C5440000}"/>
    <cellStyle name="Normal 13 2 4 7" xfId="9371" xr:uid="{00000000-0005-0000-0000-0000C6440000}"/>
    <cellStyle name="Normal 13 2 4 7 2" xfId="31912" xr:uid="{00000000-0005-0000-0000-0000C7440000}"/>
    <cellStyle name="Normal 13 2 4 8" xfId="15001" xr:uid="{00000000-0005-0000-0000-0000C8440000}"/>
    <cellStyle name="Normal 13 2 4 8 2" xfId="37536" xr:uid="{00000000-0005-0000-0000-0000C9440000}"/>
    <cellStyle name="Normal 13 2 4 9" xfId="20630" xr:uid="{00000000-0005-0000-0000-0000CA440000}"/>
    <cellStyle name="Normal 13 2 4 9 2" xfId="43156" xr:uid="{00000000-0005-0000-0000-0000CB440000}"/>
    <cellStyle name="Normal 13 2 5" xfId="3911" xr:uid="{00000000-0005-0000-0000-0000CC440000}"/>
    <cellStyle name="Normal 13 2 5 10" xfId="48943" xr:uid="{00000000-0005-0000-0000-0000CD440000}"/>
    <cellStyle name="Normal 13 2 5 11" xfId="49880" xr:uid="{00000000-0005-0000-0000-0000CE440000}"/>
    <cellStyle name="Normal 13 2 5 2" xfId="4379" xr:uid="{00000000-0005-0000-0000-0000CF440000}"/>
    <cellStyle name="Normal 13 2 5 2 10" xfId="50348" xr:uid="{00000000-0005-0000-0000-0000D0440000}"/>
    <cellStyle name="Normal 13 2 5 2 2" xfId="5315" xr:uid="{00000000-0005-0000-0000-0000D1440000}"/>
    <cellStyle name="Normal 13 2 5 2 2 2" xfId="7187" xr:uid="{00000000-0005-0000-0000-0000D2440000}"/>
    <cellStyle name="Normal 13 2 5 2 2 2 2" xfId="12803" xr:uid="{00000000-0005-0000-0000-0000D3440000}"/>
    <cellStyle name="Normal 13 2 5 2 2 2 2 2" xfId="35344" xr:uid="{00000000-0005-0000-0000-0000D4440000}"/>
    <cellStyle name="Normal 13 2 5 2 2 2 3" xfId="18433" xr:uid="{00000000-0005-0000-0000-0000D5440000}"/>
    <cellStyle name="Normal 13 2 5 2 2 2 3 2" xfId="40968" xr:uid="{00000000-0005-0000-0000-0000D6440000}"/>
    <cellStyle name="Normal 13 2 5 2 2 2 4" xfId="24062" xr:uid="{00000000-0005-0000-0000-0000D7440000}"/>
    <cellStyle name="Normal 13 2 5 2 2 2 4 2" xfId="46588" xr:uid="{00000000-0005-0000-0000-0000D8440000}"/>
    <cellStyle name="Normal 13 2 5 2 2 2 5" xfId="29728" xr:uid="{00000000-0005-0000-0000-0000D9440000}"/>
    <cellStyle name="Normal 13 2 5 2 2 3" xfId="9059" xr:uid="{00000000-0005-0000-0000-0000DA440000}"/>
    <cellStyle name="Normal 13 2 5 2 2 3 2" xfId="14675" xr:uid="{00000000-0005-0000-0000-0000DB440000}"/>
    <cellStyle name="Normal 13 2 5 2 2 3 2 2" xfId="37216" xr:uid="{00000000-0005-0000-0000-0000DC440000}"/>
    <cellStyle name="Normal 13 2 5 2 2 3 3" xfId="20305" xr:uid="{00000000-0005-0000-0000-0000DD440000}"/>
    <cellStyle name="Normal 13 2 5 2 2 3 3 2" xfId="42840" xr:uid="{00000000-0005-0000-0000-0000DE440000}"/>
    <cellStyle name="Normal 13 2 5 2 2 3 4" xfId="25934" xr:uid="{00000000-0005-0000-0000-0000DF440000}"/>
    <cellStyle name="Normal 13 2 5 2 2 3 4 2" xfId="48460" xr:uid="{00000000-0005-0000-0000-0000E0440000}"/>
    <cellStyle name="Normal 13 2 5 2 2 3 5" xfId="31600" xr:uid="{00000000-0005-0000-0000-0000E1440000}"/>
    <cellStyle name="Normal 13 2 5 2 2 4" xfId="10931" xr:uid="{00000000-0005-0000-0000-0000E2440000}"/>
    <cellStyle name="Normal 13 2 5 2 2 4 2" xfId="33472" xr:uid="{00000000-0005-0000-0000-0000E3440000}"/>
    <cellStyle name="Normal 13 2 5 2 2 5" xfId="16561" xr:uid="{00000000-0005-0000-0000-0000E4440000}"/>
    <cellStyle name="Normal 13 2 5 2 2 5 2" xfId="39096" xr:uid="{00000000-0005-0000-0000-0000E5440000}"/>
    <cellStyle name="Normal 13 2 5 2 2 6" xfId="22190" xr:uid="{00000000-0005-0000-0000-0000E6440000}"/>
    <cellStyle name="Normal 13 2 5 2 2 6 2" xfId="44716" xr:uid="{00000000-0005-0000-0000-0000E7440000}"/>
    <cellStyle name="Normal 13 2 5 2 2 7" xfId="27856" xr:uid="{00000000-0005-0000-0000-0000E8440000}"/>
    <cellStyle name="Normal 13 2 5 2 2 8" xfId="51284" xr:uid="{00000000-0005-0000-0000-0000E9440000}"/>
    <cellStyle name="Normal 13 2 5 2 3" xfId="6251" xr:uid="{00000000-0005-0000-0000-0000EA440000}"/>
    <cellStyle name="Normal 13 2 5 2 3 2" xfId="11867" xr:uid="{00000000-0005-0000-0000-0000EB440000}"/>
    <cellStyle name="Normal 13 2 5 2 3 2 2" xfId="34408" xr:uid="{00000000-0005-0000-0000-0000EC440000}"/>
    <cellStyle name="Normal 13 2 5 2 3 3" xfId="17497" xr:uid="{00000000-0005-0000-0000-0000ED440000}"/>
    <cellStyle name="Normal 13 2 5 2 3 3 2" xfId="40032" xr:uid="{00000000-0005-0000-0000-0000EE440000}"/>
    <cellStyle name="Normal 13 2 5 2 3 4" xfId="23126" xr:uid="{00000000-0005-0000-0000-0000EF440000}"/>
    <cellStyle name="Normal 13 2 5 2 3 4 2" xfId="45652" xr:uid="{00000000-0005-0000-0000-0000F0440000}"/>
    <cellStyle name="Normal 13 2 5 2 3 5" xfId="28792" xr:uid="{00000000-0005-0000-0000-0000F1440000}"/>
    <cellStyle name="Normal 13 2 5 2 4" xfId="8123" xr:uid="{00000000-0005-0000-0000-0000F2440000}"/>
    <cellStyle name="Normal 13 2 5 2 4 2" xfId="13739" xr:uid="{00000000-0005-0000-0000-0000F3440000}"/>
    <cellStyle name="Normal 13 2 5 2 4 2 2" xfId="36280" xr:uid="{00000000-0005-0000-0000-0000F4440000}"/>
    <cellStyle name="Normal 13 2 5 2 4 3" xfId="19369" xr:uid="{00000000-0005-0000-0000-0000F5440000}"/>
    <cellStyle name="Normal 13 2 5 2 4 3 2" xfId="41904" xr:uid="{00000000-0005-0000-0000-0000F6440000}"/>
    <cellStyle name="Normal 13 2 5 2 4 4" xfId="24998" xr:uid="{00000000-0005-0000-0000-0000F7440000}"/>
    <cellStyle name="Normal 13 2 5 2 4 4 2" xfId="47524" xr:uid="{00000000-0005-0000-0000-0000F8440000}"/>
    <cellStyle name="Normal 13 2 5 2 4 5" xfId="30664" xr:uid="{00000000-0005-0000-0000-0000F9440000}"/>
    <cellStyle name="Normal 13 2 5 2 5" xfId="9995" xr:uid="{00000000-0005-0000-0000-0000FA440000}"/>
    <cellStyle name="Normal 13 2 5 2 5 2" xfId="32536" xr:uid="{00000000-0005-0000-0000-0000FB440000}"/>
    <cellStyle name="Normal 13 2 5 2 6" xfId="15625" xr:uid="{00000000-0005-0000-0000-0000FC440000}"/>
    <cellStyle name="Normal 13 2 5 2 6 2" xfId="38160" xr:uid="{00000000-0005-0000-0000-0000FD440000}"/>
    <cellStyle name="Normal 13 2 5 2 7" xfId="21254" xr:uid="{00000000-0005-0000-0000-0000FE440000}"/>
    <cellStyle name="Normal 13 2 5 2 7 2" xfId="43780" xr:uid="{00000000-0005-0000-0000-0000FF440000}"/>
    <cellStyle name="Normal 13 2 5 2 8" xfId="26920" xr:uid="{00000000-0005-0000-0000-000000450000}"/>
    <cellStyle name="Normal 13 2 5 2 9" xfId="49411" xr:uid="{00000000-0005-0000-0000-000001450000}"/>
    <cellStyle name="Normal 13 2 5 3" xfId="4847" xr:uid="{00000000-0005-0000-0000-000002450000}"/>
    <cellStyle name="Normal 13 2 5 3 2" xfId="6719" xr:uid="{00000000-0005-0000-0000-000003450000}"/>
    <cellStyle name="Normal 13 2 5 3 2 2" xfId="12335" xr:uid="{00000000-0005-0000-0000-000004450000}"/>
    <cellStyle name="Normal 13 2 5 3 2 2 2" xfId="34876" xr:uid="{00000000-0005-0000-0000-000005450000}"/>
    <cellStyle name="Normal 13 2 5 3 2 3" xfId="17965" xr:uid="{00000000-0005-0000-0000-000006450000}"/>
    <cellStyle name="Normal 13 2 5 3 2 3 2" xfId="40500" xr:uid="{00000000-0005-0000-0000-000007450000}"/>
    <cellStyle name="Normal 13 2 5 3 2 4" xfId="23594" xr:uid="{00000000-0005-0000-0000-000008450000}"/>
    <cellStyle name="Normal 13 2 5 3 2 4 2" xfId="46120" xr:uid="{00000000-0005-0000-0000-000009450000}"/>
    <cellStyle name="Normal 13 2 5 3 2 5" xfId="29260" xr:uid="{00000000-0005-0000-0000-00000A450000}"/>
    <cellStyle name="Normal 13 2 5 3 3" xfId="8591" xr:uid="{00000000-0005-0000-0000-00000B450000}"/>
    <cellStyle name="Normal 13 2 5 3 3 2" xfId="14207" xr:uid="{00000000-0005-0000-0000-00000C450000}"/>
    <cellStyle name="Normal 13 2 5 3 3 2 2" xfId="36748" xr:uid="{00000000-0005-0000-0000-00000D450000}"/>
    <cellStyle name="Normal 13 2 5 3 3 3" xfId="19837" xr:uid="{00000000-0005-0000-0000-00000E450000}"/>
    <cellStyle name="Normal 13 2 5 3 3 3 2" xfId="42372" xr:uid="{00000000-0005-0000-0000-00000F450000}"/>
    <cellStyle name="Normal 13 2 5 3 3 4" xfId="25466" xr:uid="{00000000-0005-0000-0000-000010450000}"/>
    <cellStyle name="Normal 13 2 5 3 3 4 2" xfId="47992" xr:uid="{00000000-0005-0000-0000-000011450000}"/>
    <cellStyle name="Normal 13 2 5 3 3 5" xfId="31132" xr:uid="{00000000-0005-0000-0000-000012450000}"/>
    <cellStyle name="Normal 13 2 5 3 4" xfId="10463" xr:uid="{00000000-0005-0000-0000-000013450000}"/>
    <cellStyle name="Normal 13 2 5 3 4 2" xfId="33004" xr:uid="{00000000-0005-0000-0000-000014450000}"/>
    <cellStyle name="Normal 13 2 5 3 5" xfId="16093" xr:uid="{00000000-0005-0000-0000-000015450000}"/>
    <cellStyle name="Normal 13 2 5 3 5 2" xfId="38628" xr:uid="{00000000-0005-0000-0000-000016450000}"/>
    <cellStyle name="Normal 13 2 5 3 6" xfId="21722" xr:uid="{00000000-0005-0000-0000-000017450000}"/>
    <cellStyle name="Normal 13 2 5 3 6 2" xfId="44248" xr:uid="{00000000-0005-0000-0000-000018450000}"/>
    <cellStyle name="Normal 13 2 5 3 7" xfId="27388" xr:uid="{00000000-0005-0000-0000-000019450000}"/>
    <cellStyle name="Normal 13 2 5 3 8" xfId="50816" xr:uid="{00000000-0005-0000-0000-00001A450000}"/>
    <cellStyle name="Normal 13 2 5 4" xfId="5783" xr:uid="{00000000-0005-0000-0000-00001B450000}"/>
    <cellStyle name="Normal 13 2 5 4 2" xfId="11399" xr:uid="{00000000-0005-0000-0000-00001C450000}"/>
    <cellStyle name="Normal 13 2 5 4 2 2" xfId="33940" xr:uid="{00000000-0005-0000-0000-00001D450000}"/>
    <cellStyle name="Normal 13 2 5 4 3" xfId="17029" xr:uid="{00000000-0005-0000-0000-00001E450000}"/>
    <cellStyle name="Normal 13 2 5 4 3 2" xfId="39564" xr:uid="{00000000-0005-0000-0000-00001F450000}"/>
    <cellStyle name="Normal 13 2 5 4 4" xfId="22658" xr:uid="{00000000-0005-0000-0000-000020450000}"/>
    <cellStyle name="Normal 13 2 5 4 4 2" xfId="45184" xr:uid="{00000000-0005-0000-0000-000021450000}"/>
    <cellStyle name="Normal 13 2 5 4 5" xfId="28324" xr:uid="{00000000-0005-0000-0000-000022450000}"/>
    <cellStyle name="Normal 13 2 5 5" xfId="7655" xr:uid="{00000000-0005-0000-0000-000023450000}"/>
    <cellStyle name="Normal 13 2 5 5 2" xfId="13271" xr:uid="{00000000-0005-0000-0000-000024450000}"/>
    <cellStyle name="Normal 13 2 5 5 2 2" xfId="35812" xr:uid="{00000000-0005-0000-0000-000025450000}"/>
    <cellStyle name="Normal 13 2 5 5 3" xfId="18901" xr:uid="{00000000-0005-0000-0000-000026450000}"/>
    <cellStyle name="Normal 13 2 5 5 3 2" xfId="41436" xr:uid="{00000000-0005-0000-0000-000027450000}"/>
    <cellStyle name="Normal 13 2 5 5 4" xfId="24530" xr:uid="{00000000-0005-0000-0000-000028450000}"/>
    <cellStyle name="Normal 13 2 5 5 4 2" xfId="47056" xr:uid="{00000000-0005-0000-0000-000029450000}"/>
    <cellStyle name="Normal 13 2 5 5 5" xfId="30196" xr:uid="{00000000-0005-0000-0000-00002A450000}"/>
    <cellStyle name="Normal 13 2 5 6" xfId="9527" xr:uid="{00000000-0005-0000-0000-00002B450000}"/>
    <cellStyle name="Normal 13 2 5 6 2" xfId="32068" xr:uid="{00000000-0005-0000-0000-00002C450000}"/>
    <cellStyle name="Normal 13 2 5 7" xfId="15157" xr:uid="{00000000-0005-0000-0000-00002D450000}"/>
    <cellStyle name="Normal 13 2 5 7 2" xfId="37692" xr:uid="{00000000-0005-0000-0000-00002E450000}"/>
    <cellStyle name="Normal 13 2 5 8" xfId="20786" xr:uid="{00000000-0005-0000-0000-00002F450000}"/>
    <cellStyle name="Normal 13 2 5 8 2" xfId="43312" xr:uid="{00000000-0005-0000-0000-000030450000}"/>
    <cellStyle name="Normal 13 2 5 9" xfId="26452" xr:uid="{00000000-0005-0000-0000-000031450000}"/>
    <cellStyle name="Normal 13 2 6" xfId="4145" xr:uid="{00000000-0005-0000-0000-000032450000}"/>
    <cellStyle name="Normal 13 2 6 10" xfId="50114" xr:uid="{00000000-0005-0000-0000-000033450000}"/>
    <cellStyle name="Normal 13 2 6 2" xfId="5081" xr:uid="{00000000-0005-0000-0000-000034450000}"/>
    <cellStyle name="Normal 13 2 6 2 2" xfId="6953" xr:uid="{00000000-0005-0000-0000-000035450000}"/>
    <cellStyle name="Normal 13 2 6 2 2 2" xfId="12569" xr:uid="{00000000-0005-0000-0000-000036450000}"/>
    <cellStyle name="Normal 13 2 6 2 2 2 2" xfId="35110" xr:uid="{00000000-0005-0000-0000-000037450000}"/>
    <cellStyle name="Normal 13 2 6 2 2 3" xfId="18199" xr:uid="{00000000-0005-0000-0000-000038450000}"/>
    <cellStyle name="Normal 13 2 6 2 2 3 2" xfId="40734" xr:uid="{00000000-0005-0000-0000-000039450000}"/>
    <cellStyle name="Normal 13 2 6 2 2 4" xfId="23828" xr:uid="{00000000-0005-0000-0000-00003A450000}"/>
    <cellStyle name="Normal 13 2 6 2 2 4 2" xfId="46354" xr:uid="{00000000-0005-0000-0000-00003B450000}"/>
    <cellStyle name="Normal 13 2 6 2 2 5" xfId="29494" xr:uid="{00000000-0005-0000-0000-00003C450000}"/>
    <cellStyle name="Normal 13 2 6 2 3" xfId="8825" xr:uid="{00000000-0005-0000-0000-00003D450000}"/>
    <cellStyle name="Normal 13 2 6 2 3 2" xfId="14441" xr:uid="{00000000-0005-0000-0000-00003E450000}"/>
    <cellStyle name="Normal 13 2 6 2 3 2 2" xfId="36982" xr:uid="{00000000-0005-0000-0000-00003F450000}"/>
    <cellStyle name="Normal 13 2 6 2 3 3" xfId="20071" xr:uid="{00000000-0005-0000-0000-000040450000}"/>
    <cellStyle name="Normal 13 2 6 2 3 3 2" xfId="42606" xr:uid="{00000000-0005-0000-0000-000041450000}"/>
    <cellStyle name="Normal 13 2 6 2 3 4" xfId="25700" xr:uid="{00000000-0005-0000-0000-000042450000}"/>
    <cellStyle name="Normal 13 2 6 2 3 4 2" xfId="48226" xr:uid="{00000000-0005-0000-0000-000043450000}"/>
    <cellStyle name="Normal 13 2 6 2 3 5" xfId="31366" xr:uid="{00000000-0005-0000-0000-000044450000}"/>
    <cellStyle name="Normal 13 2 6 2 4" xfId="10697" xr:uid="{00000000-0005-0000-0000-000045450000}"/>
    <cellStyle name="Normal 13 2 6 2 4 2" xfId="33238" xr:uid="{00000000-0005-0000-0000-000046450000}"/>
    <cellStyle name="Normal 13 2 6 2 5" xfId="16327" xr:uid="{00000000-0005-0000-0000-000047450000}"/>
    <cellStyle name="Normal 13 2 6 2 5 2" xfId="38862" xr:uid="{00000000-0005-0000-0000-000048450000}"/>
    <cellStyle name="Normal 13 2 6 2 6" xfId="21956" xr:uid="{00000000-0005-0000-0000-000049450000}"/>
    <cellStyle name="Normal 13 2 6 2 6 2" xfId="44482" xr:uid="{00000000-0005-0000-0000-00004A450000}"/>
    <cellStyle name="Normal 13 2 6 2 7" xfId="27622" xr:uid="{00000000-0005-0000-0000-00004B450000}"/>
    <cellStyle name="Normal 13 2 6 2 8" xfId="51050" xr:uid="{00000000-0005-0000-0000-00004C450000}"/>
    <cellStyle name="Normal 13 2 6 3" xfId="6017" xr:uid="{00000000-0005-0000-0000-00004D450000}"/>
    <cellStyle name="Normal 13 2 6 3 2" xfId="11633" xr:uid="{00000000-0005-0000-0000-00004E450000}"/>
    <cellStyle name="Normal 13 2 6 3 2 2" xfId="34174" xr:uid="{00000000-0005-0000-0000-00004F450000}"/>
    <cellStyle name="Normal 13 2 6 3 3" xfId="17263" xr:uid="{00000000-0005-0000-0000-000050450000}"/>
    <cellStyle name="Normal 13 2 6 3 3 2" xfId="39798" xr:uid="{00000000-0005-0000-0000-000051450000}"/>
    <cellStyle name="Normal 13 2 6 3 4" xfId="22892" xr:uid="{00000000-0005-0000-0000-000052450000}"/>
    <cellStyle name="Normal 13 2 6 3 4 2" xfId="45418" xr:uid="{00000000-0005-0000-0000-000053450000}"/>
    <cellStyle name="Normal 13 2 6 3 5" xfId="28558" xr:uid="{00000000-0005-0000-0000-000054450000}"/>
    <cellStyle name="Normal 13 2 6 4" xfId="7889" xr:uid="{00000000-0005-0000-0000-000055450000}"/>
    <cellStyle name="Normal 13 2 6 4 2" xfId="13505" xr:uid="{00000000-0005-0000-0000-000056450000}"/>
    <cellStyle name="Normal 13 2 6 4 2 2" xfId="36046" xr:uid="{00000000-0005-0000-0000-000057450000}"/>
    <cellStyle name="Normal 13 2 6 4 3" xfId="19135" xr:uid="{00000000-0005-0000-0000-000058450000}"/>
    <cellStyle name="Normal 13 2 6 4 3 2" xfId="41670" xr:uid="{00000000-0005-0000-0000-000059450000}"/>
    <cellStyle name="Normal 13 2 6 4 4" xfId="24764" xr:uid="{00000000-0005-0000-0000-00005A450000}"/>
    <cellStyle name="Normal 13 2 6 4 4 2" xfId="47290" xr:uid="{00000000-0005-0000-0000-00005B450000}"/>
    <cellStyle name="Normal 13 2 6 4 5" xfId="30430" xr:uid="{00000000-0005-0000-0000-00005C450000}"/>
    <cellStyle name="Normal 13 2 6 5" xfId="9761" xr:uid="{00000000-0005-0000-0000-00005D450000}"/>
    <cellStyle name="Normal 13 2 6 5 2" xfId="32302" xr:uid="{00000000-0005-0000-0000-00005E450000}"/>
    <cellStyle name="Normal 13 2 6 6" xfId="15391" xr:uid="{00000000-0005-0000-0000-00005F450000}"/>
    <cellStyle name="Normal 13 2 6 6 2" xfId="37926" xr:uid="{00000000-0005-0000-0000-000060450000}"/>
    <cellStyle name="Normal 13 2 6 7" xfId="21020" xr:uid="{00000000-0005-0000-0000-000061450000}"/>
    <cellStyle name="Normal 13 2 6 7 2" xfId="43546" xr:uid="{00000000-0005-0000-0000-000062450000}"/>
    <cellStyle name="Normal 13 2 6 8" xfId="26686" xr:uid="{00000000-0005-0000-0000-000063450000}"/>
    <cellStyle name="Normal 13 2 6 9" xfId="49177" xr:uid="{00000000-0005-0000-0000-000064450000}"/>
    <cellStyle name="Normal 13 2 7" xfId="4613" xr:uid="{00000000-0005-0000-0000-000065450000}"/>
    <cellStyle name="Normal 13 2 7 2" xfId="6485" xr:uid="{00000000-0005-0000-0000-000066450000}"/>
    <cellStyle name="Normal 13 2 7 2 2" xfId="12101" xr:uid="{00000000-0005-0000-0000-000067450000}"/>
    <cellStyle name="Normal 13 2 7 2 2 2" xfId="34642" xr:uid="{00000000-0005-0000-0000-000068450000}"/>
    <cellStyle name="Normal 13 2 7 2 3" xfId="17731" xr:uid="{00000000-0005-0000-0000-000069450000}"/>
    <cellStyle name="Normal 13 2 7 2 3 2" xfId="40266" xr:uid="{00000000-0005-0000-0000-00006A450000}"/>
    <cellStyle name="Normal 13 2 7 2 4" xfId="23360" xr:uid="{00000000-0005-0000-0000-00006B450000}"/>
    <cellStyle name="Normal 13 2 7 2 4 2" xfId="45886" xr:uid="{00000000-0005-0000-0000-00006C450000}"/>
    <cellStyle name="Normal 13 2 7 2 5" xfId="29026" xr:uid="{00000000-0005-0000-0000-00006D450000}"/>
    <cellStyle name="Normal 13 2 7 3" xfId="8357" xr:uid="{00000000-0005-0000-0000-00006E450000}"/>
    <cellStyle name="Normal 13 2 7 3 2" xfId="13973" xr:uid="{00000000-0005-0000-0000-00006F450000}"/>
    <cellStyle name="Normal 13 2 7 3 2 2" xfId="36514" xr:uid="{00000000-0005-0000-0000-000070450000}"/>
    <cellStyle name="Normal 13 2 7 3 3" xfId="19603" xr:uid="{00000000-0005-0000-0000-000071450000}"/>
    <cellStyle name="Normal 13 2 7 3 3 2" xfId="42138" xr:uid="{00000000-0005-0000-0000-000072450000}"/>
    <cellStyle name="Normal 13 2 7 3 4" xfId="25232" xr:uid="{00000000-0005-0000-0000-000073450000}"/>
    <cellStyle name="Normal 13 2 7 3 4 2" xfId="47758" xr:uid="{00000000-0005-0000-0000-000074450000}"/>
    <cellStyle name="Normal 13 2 7 3 5" xfId="30898" xr:uid="{00000000-0005-0000-0000-000075450000}"/>
    <cellStyle name="Normal 13 2 7 4" xfId="10229" xr:uid="{00000000-0005-0000-0000-000076450000}"/>
    <cellStyle name="Normal 13 2 7 4 2" xfId="32770" xr:uid="{00000000-0005-0000-0000-000077450000}"/>
    <cellStyle name="Normal 13 2 7 5" xfId="15859" xr:uid="{00000000-0005-0000-0000-000078450000}"/>
    <cellStyle name="Normal 13 2 7 5 2" xfId="38394" xr:uid="{00000000-0005-0000-0000-000079450000}"/>
    <cellStyle name="Normal 13 2 7 6" xfId="21488" xr:uid="{00000000-0005-0000-0000-00007A450000}"/>
    <cellStyle name="Normal 13 2 7 6 2" xfId="44014" xr:uid="{00000000-0005-0000-0000-00007B450000}"/>
    <cellStyle name="Normal 13 2 7 7" xfId="27154" xr:uid="{00000000-0005-0000-0000-00007C450000}"/>
    <cellStyle name="Normal 13 2 7 8" xfId="50582" xr:uid="{00000000-0005-0000-0000-00007D450000}"/>
    <cellStyle name="Normal 13 2 8" xfId="5549" xr:uid="{00000000-0005-0000-0000-00007E450000}"/>
    <cellStyle name="Normal 13 2 8 2" xfId="11165" xr:uid="{00000000-0005-0000-0000-00007F450000}"/>
    <cellStyle name="Normal 13 2 8 2 2" xfId="33706" xr:uid="{00000000-0005-0000-0000-000080450000}"/>
    <cellStyle name="Normal 13 2 8 3" xfId="16795" xr:uid="{00000000-0005-0000-0000-000081450000}"/>
    <cellStyle name="Normal 13 2 8 3 2" xfId="39330" xr:uid="{00000000-0005-0000-0000-000082450000}"/>
    <cellStyle name="Normal 13 2 8 4" xfId="22424" xr:uid="{00000000-0005-0000-0000-000083450000}"/>
    <cellStyle name="Normal 13 2 8 4 2" xfId="44950" xr:uid="{00000000-0005-0000-0000-000084450000}"/>
    <cellStyle name="Normal 13 2 8 5" xfId="28090" xr:uid="{00000000-0005-0000-0000-000085450000}"/>
    <cellStyle name="Normal 13 2 9" xfId="7421" xr:uid="{00000000-0005-0000-0000-000086450000}"/>
    <cellStyle name="Normal 13 2 9 2" xfId="13037" xr:uid="{00000000-0005-0000-0000-000087450000}"/>
    <cellStyle name="Normal 13 2 9 2 2" xfId="35578" xr:uid="{00000000-0005-0000-0000-000088450000}"/>
    <cellStyle name="Normal 13 2 9 3" xfId="18667" xr:uid="{00000000-0005-0000-0000-000089450000}"/>
    <cellStyle name="Normal 13 2 9 3 2" xfId="41202" xr:uid="{00000000-0005-0000-0000-00008A450000}"/>
    <cellStyle name="Normal 13 2 9 4" xfId="24296" xr:uid="{00000000-0005-0000-0000-00008B450000}"/>
    <cellStyle name="Normal 13 2 9 4 2" xfId="46822" xr:uid="{00000000-0005-0000-0000-00008C450000}"/>
    <cellStyle name="Normal 13 2 9 5" xfId="29962" xr:uid="{00000000-0005-0000-0000-00008D450000}"/>
    <cellStyle name="Normal 13 3" xfId="613" xr:uid="{00000000-0005-0000-0000-00008E450000}"/>
    <cellStyle name="Normal 132" xfId="614" xr:uid="{00000000-0005-0000-0000-00008F450000}"/>
    <cellStyle name="Normal 14" xfId="615" xr:uid="{00000000-0005-0000-0000-000090450000}"/>
    <cellStyle name="Normal 14 2" xfId="616" xr:uid="{00000000-0005-0000-0000-000091450000}"/>
    <cellStyle name="Normal 14 3" xfId="617" xr:uid="{00000000-0005-0000-0000-000092450000}"/>
    <cellStyle name="Normal 14 3 10" xfId="9294" xr:uid="{00000000-0005-0000-0000-000093450000}"/>
    <cellStyle name="Normal 14 3 10 2" xfId="31835" xr:uid="{00000000-0005-0000-0000-000094450000}"/>
    <cellStyle name="Normal 14 3 11" xfId="14915" xr:uid="{00000000-0005-0000-0000-000095450000}"/>
    <cellStyle name="Normal 14 3 11 2" xfId="37455" xr:uid="{00000000-0005-0000-0000-000096450000}"/>
    <cellStyle name="Normal 14 3 12" xfId="20553" xr:uid="{00000000-0005-0000-0000-000097450000}"/>
    <cellStyle name="Normal 14 3 12 2" xfId="43079" xr:uid="{00000000-0005-0000-0000-000098450000}"/>
    <cellStyle name="Normal 14 3 13" xfId="26219" xr:uid="{00000000-0005-0000-0000-000099450000}"/>
    <cellStyle name="Normal 14 3 14" xfId="48710" xr:uid="{00000000-0005-0000-0000-00009A450000}"/>
    <cellStyle name="Normal 14 3 15" xfId="49647" xr:uid="{00000000-0005-0000-0000-00009B450000}"/>
    <cellStyle name="Normal 14 3 2" xfId="3715" xr:uid="{00000000-0005-0000-0000-00009C450000}"/>
    <cellStyle name="Normal 14 3 2 10" xfId="14963" xr:uid="{00000000-0005-0000-0000-00009D450000}"/>
    <cellStyle name="Normal 14 3 2 10 2" xfId="37498" xr:uid="{00000000-0005-0000-0000-00009E450000}"/>
    <cellStyle name="Normal 14 3 2 11" xfId="20592" xr:uid="{00000000-0005-0000-0000-00009F450000}"/>
    <cellStyle name="Normal 14 3 2 11 2" xfId="43118" xr:uid="{00000000-0005-0000-0000-0000A0450000}"/>
    <cellStyle name="Normal 14 3 2 12" xfId="26258" xr:uid="{00000000-0005-0000-0000-0000A1450000}"/>
    <cellStyle name="Normal 14 3 2 13" xfId="48749" xr:uid="{00000000-0005-0000-0000-0000A2450000}"/>
    <cellStyle name="Normal 14 3 2 14" xfId="49686" xr:uid="{00000000-0005-0000-0000-0000A3450000}"/>
    <cellStyle name="Normal 14 3 2 2" xfId="3873" xr:uid="{00000000-0005-0000-0000-0000A4450000}"/>
    <cellStyle name="Normal 14 3 2 2 10" xfId="26414" xr:uid="{00000000-0005-0000-0000-0000A5450000}"/>
    <cellStyle name="Normal 14 3 2 2 11" xfId="48905" xr:uid="{00000000-0005-0000-0000-0000A6450000}"/>
    <cellStyle name="Normal 14 3 2 2 12" xfId="49842" xr:uid="{00000000-0005-0000-0000-0000A7450000}"/>
    <cellStyle name="Normal 14 3 2 2 2" xfId="4107" xr:uid="{00000000-0005-0000-0000-0000A8450000}"/>
    <cellStyle name="Normal 14 3 2 2 2 10" xfId="49139" xr:uid="{00000000-0005-0000-0000-0000A9450000}"/>
    <cellStyle name="Normal 14 3 2 2 2 11" xfId="50076" xr:uid="{00000000-0005-0000-0000-0000AA450000}"/>
    <cellStyle name="Normal 14 3 2 2 2 2" xfId="4575" xr:uid="{00000000-0005-0000-0000-0000AB450000}"/>
    <cellStyle name="Normal 14 3 2 2 2 2 10" xfId="50544" xr:uid="{00000000-0005-0000-0000-0000AC450000}"/>
    <cellStyle name="Normal 14 3 2 2 2 2 2" xfId="5511" xr:uid="{00000000-0005-0000-0000-0000AD450000}"/>
    <cellStyle name="Normal 14 3 2 2 2 2 2 2" xfId="7383" xr:uid="{00000000-0005-0000-0000-0000AE450000}"/>
    <cellStyle name="Normal 14 3 2 2 2 2 2 2 2" xfId="12999" xr:uid="{00000000-0005-0000-0000-0000AF450000}"/>
    <cellStyle name="Normal 14 3 2 2 2 2 2 2 2 2" xfId="35540" xr:uid="{00000000-0005-0000-0000-0000B0450000}"/>
    <cellStyle name="Normal 14 3 2 2 2 2 2 2 3" xfId="18629" xr:uid="{00000000-0005-0000-0000-0000B1450000}"/>
    <cellStyle name="Normal 14 3 2 2 2 2 2 2 3 2" xfId="41164" xr:uid="{00000000-0005-0000-0000-0000B2450000}"/>
    <cellStyle name="Normal 14 3 2 2 2 2 2 2 4" xfId="24258" xr:uid="{00000000-0005-0000-0000-0000B3450000}"/>
    <cellStyle name="Normal 14 3 2 2 2 2 2 2 4 2" xfId="46784" xr:uid="{00000000-0005-0000-0000-0000B4450000}"/>
    <cellStyle name="Normal 14 3 2 2 2 2 2 2 5" xfId="29924" xr:uid="{00000000-0005-0000-0000-0000B5450000}"/>
    <cellStyle name="Normal 14 3 2 2 2 2 2 3" xfId="9255" xr:uid="{00000000-0005-0000-0000-0000B6450000}"/>
    <cellStyle name="Normal 14 3 2 2 2 2 2 3 2" xfId="14871" xr:uid="{00000000-0005-0000-0000-0000B7450000}"/>
    <cellStyle name="Normal 14 3 2 2 2 2 2 3 2 2" xfId="37412" xr:uid="{00000000-0005-0000-0000-0000B8450000}"/>
    <cellStyle name="Normal 14 3 2 2 2 2 2 3 3" xfId="20501" xr:uid="{00000000-0005-0000-0000-0000B9450000}"/>
    <cellStyle name="Normal 14 3 2 2 2 2 2 3 3 2" xfId="43036" xr:uid="{00000000-0005-0000-0000-0000BA450000}"/>
    <cellStyle name="Normal 14 3 2 2 2 2 2 3 4" xfId="26130" xr:uid="{00000000-0005-0000-0000-0000BB450000}"/>
    <cellStyle name="Normal 14 3 2 2 2 2 2 3 4 2" xfId="48656" xr:uid="{00000000-0005-0000-0000-0000BC450000}"/>
    <cellStyle name="Normal 14 3 2 2 2 2 2 3 5" xfId="31796" xr:uid="{00000000-0005-0000-0000-0000BD450000}"/>
    <cellStyle name="Normal 14 3 2 2 2 2 2 4" xfId="11127" xr:uid="{00000000-0005-0000-0000-0000BE450000}"/>
    <cellStyle name="Normal 14 3 2 2 2 2 2 4 2" xfId="33668" xr:uid="{00000000-0005-0000-0000-0000BF450000}"/>
    <cellStyle name="Normal 14 3 2 2 2 2 2 5" xfId="16757" xr:uid="{00000000-0005-0000-0000-0000C0450000}"/>
    <cellStyle name="Normal 14 3 2 2 2 2 2 5 2" xfId="39292" xr:uid="{00000000-0005-0000-0000-0000C1450000}"/>
    <cellStyle name="Normal 14 3 2 2 2 2 2 6" xfId="22386" xr:uid="{00000000-0005-0000-0000-0000C2450000}"/>
    <cellStyle name="Normal 14 3 2 2 2 2 2 6 2" xfId="44912" xr:uid="{00000000-0005-0000-0000-0000C3450000}"/>
    <cellStyle name="Normal 14 3 2 2 2 2 2 7" xfId="28052" xr:uid="{00000000-0005-0000-0000-0000C4450000}"/>
    <cellStyle name="Normal 14 3 2 2 2 2 2 8" xfId="51480" xr:uid="{00000000-0005-0000-0000-0000C5450000}"/>
    <cellStyle name="Normal 14 3 2 2 2 2 3" xfId="6447" xr:uid="{00000000-0005-0000-0000-0000C6450000}"/>
    <cellStyle name="Normal 14 3 2 2 2 2 3 2" xfId="12063" xr:uid="{00000000-0005-0000-0000-0000C7450000}"/>
    <cellStyle name="Normal 14 3 2 2 2 2 3 2 2" xfId="34604" xr:uid="{00000000-0005-0000-0000-0000C8450000}"/>
    <cellStyle name="Normal 14 3 2 2 2 2 3 3" xfId="17693" xr:uid="{00000000-0005-0000-0000-0000C9450000}"/>
    <cellStyle name="Normal 14 3 2 2 2 2 3 3 2" xfId="40228" xr:uid="{00000000-0005-0000-0000-0000CA450000}"/>
    <cellStyle name="Normal 14 3 2 2 2 2 3 4" xfId="23322" xr:uid="{00000000-0005-0000-0000-0000CB450000}"/>
    <cellStyle name="Normal 14 3 2 2 2 2 3 4 2" xfId="45848" xr:uid="{00000000-0005-0000-0000-0000CC450000}"/>
    <cellStyle name="Normal 14 3 2 2 2 2 3 5" xfId="28988" xr:uid="{00000000-0005-0000-0000-0000CD450000}"/>
    <cellStyle name="Normal 14 3 2 2 2 2 4" xfId="8319" xr:uid="{00000000-0005-0000-0000-0000CE450000}"/>
    <cellStyle name="Normal 14 3 2 2 2 2 4 2" xfId="13935" xr:uid="{00000000-0005-0000-0000-0000CF450000}"/>
    <cellStyle name="Normal 14 3 2 2 2 2 4 2 2" xfId="36476" xr:uid="{00000000-0005-0000-0000-0000D0450000}"/>
    <cellStyle name="Normal 14 3 2 2 2 2 4 3" xfId="19565" xr:uid="{00000000-0005-0000-0000-0000D1450000}"/>
    <cellStyle name="Normal 14 3 2 2 2 2 4 3 2" xfId="42100" xr:uid="{00000000-0005-0000-0000-0000D2450000}"/>
    <cellStyle name="Normal 14 3 2 2 2 2 4 4" xfId="25194" xr:uid="{00000000-0005-0000-0000-0000D3450000}"/>
    <cellStyle name="Normal 14 3 2 2 2 2 4 4 2" xfId="47720" xr:uid="{00000000-0005-0000-0000-0000D4450000}"/>
    <cellStyle name="Normal 14 3 2 2 2 2 4 5" xfId="30860" xr:uid="{00000000-0005-0000-0000-0000D5450000}"/>
    <cellStyle name="Normal 14 3 2 2 2 2 5" xfId="10191" xr:uid="{00000000-0005-0000-0000-0000D6450000}"/>
    <cellStyle name="Normal 14 3 2 2 2 2 5 2" xfId="32732" xr:uid="{00000000-0005-0000-0000-0000D7450000}"/>
    <cellStyle name="Normal 14 3 2 2 2 2 6" xfId="15821" xr:uid="{00000000-0005-0000-0000-0000D8450000}"/>
    <cellStyle name="Normal 14 3 2 2 2 2 6 2" xfId="38356" xr:uid="{00000000-0005-0000-0000-0000D9450000}"/>
    <cellStyle name="Normal 14 3 2 2 2 2 7" xfId="21450" xr:uid="{00000000-0005-0000-0000-0000DA450000}"/>
    <cellStyle name="Normal 14 3 2 2 2 2 7 2" xfId="43976" xr:uid="{00000000-0005-0000-0000-0000DB450000}"/>
    <cellStyle name="Normal 14 3 2 2 2 2 8" xfId="27116" xr:uid="{00000000-0005-0000-0000-0000DC450000}"/>
    <cellStyle name="Normal 14 3 2 2 2 2 9" xfId="49607" xr:uid="{00000000-0005-0000-0000-0000DD450000}"/>
    <cellStyle name="Normal 14 3 2 2 2 3" xfId="5043" xr:uid="{00000000-0005-0000-0000-0000DE450000}"/>
    <cellStyle name="Normal 14 3 2 2 2 3 2" xfId="6915" xr:uid="{00000000-0005-0000-0000-0000DF450000}"/>
    <cellStyle name="Normal 14 3 2 2 2 3 2 2" xfId="12531" xr:uid="{00000000-0005-0000-0000-0000E0450000}"/>
    <cellStyle name="Normal 14 3 2 2 2 3 2 2 2" xfId="35072" xr:uid="{00000000-0005-0000-0000-0000E1450000}"/>
    <cellStyle name="Normal 14 3 2 2 2 3 2 3" xfId="18161" xr:uid="{00000000-0005-0000-0000-0000E2450000}"/>
    <cellStyle name="Normal 14 3 2 2 2 3 2 3 2" xfId="40696" xr:uid="{00000000-0005-0000-0000-0000E3450000}"/>
    <cellStyle name="Normal 14 3 2 2 2 3 2 4" xfId="23790" xr:uid="{00000000-0005-0000-0000-0000E4450000}"/>
    <cellStyle name="Normal 14 3 2 2 2 3 2 4 2" xfId="46316" xr:uid="{00000000-0005-0000-0000-0000E5450000}"/>
    <cellStyle name="Normal 14 3 2 2 2 3 2 5" xfId="29456" xr:uid="{00000000-0005-0000-0000-0000E6450000}"/>
    <cellStyle name="Normal 14 3 2 2 2 3 3" xfId="8787" xr:uid="{00000000-0005-0000-0000-0000E7450000}"/>
    <cellStyle name="Normal 14 3 2 2 2 3 3 2" xfId="14403" xr:uid="{00000000-0005-0000-0000-0000E8450000}"/>
    <cellStyle name="Normal 14 3 2 2 2 3 3 2 2" xfId="36944" xr:uid="{00000000-0005-0000-0000-0000E9450000}"/>
    <cellStyle name="Normal 14 3 2 2 2 3 3 3" xfId="20033" xr:uid="{00000000-0005-0000-0000-0000EA450000}"/>
    <cellStyle name="Normal 14 3 2 2 2 3 3 3 2" xfId="42568" xr:uid="{00000000-0005-0000-0000-0000EB450000}"/>
    <cellStyle name="Normal 14 3 2 2 2 3 3 4" xfId="25662" xr:uid="{00000000-0005-0000-0000-0000EC450000}"/>
    <cellStyle name="Normal 14 3 2 2 2 3 3 4 2" xfId="48188" xr:uid="{00000000-0005-0000-0000-0000ED450000}"/>
    <cellStyle name="Normal 14 3 2 2 2 3 3 5" xfId="31328" xr:uid="{00000000-0005-0000-0000-0000EE450000}"/>
    <cellStyle name="Normal 14 3 2 2 2 3 4" xfId="10659" xr:uid="{00000000-0005-0000-0000-0000EF450000}"/>
    <cellStyle name="Normal 14 3 2 2 2 3 4 2" xfId="33200" xr:uid="{00000000-0005-0000-0000-0000F0450000}"/>
    <cellStyle name="Normal 14 3 2 2 2 3 5" xfId="16289" xr:uid="{00000000-0005-0000-0000-0000F1450000}"/>
    <cellStyle name="Normal 14 3 2 2 2 3 5 2" xfId="38824" xr:uid="{00000000-0005-0000-0000-0000F2450000}"/>
    <cellStyle name="Normal 14 3 2 2 2 3 6" xfId="21918" xr:uid="{00000000-0005-0000-0000-0000F3450000}"/>
    <cellStyle name="Normal 14 3 2 2 2 3 6 2" xfId="44444" xr:uid="{00000000-0005-0000-0000-0000F4450000}"/>
    <cellStyle name="Normal 14 3 2 2 2 3 7" xfId="27584" xr:uid="{00000000-0005-0000-0000-0000F5450000}"/>
    <cellStyle name="Normal 14 3 2 2 2 3 8" xfId="51012" xr:uid="{00000000-0005-0000-0000-0000F6450000}"/>
    <cellStyle name="Normal 14 3 2 2 2 4" xfId="5979" xr:uid="{00000000-0005-0000-0000-0000F7450000}"/>
    <cellStyle name="Normal 14 3 2 2 2 4 2" xfId="11595" xr:uid="{00000000-0005-0000-0000-0000F8450000}"/>
    <cellStyle name="Normal 14 3 2 2 2 4 2 2" xfId="34136" xr:uid="{00000000-0005-0000-0000-0000F9450000}"/>
    <cellStyle name="Normal 14 3 2 2 2 4 3" xfId="17225" xr:uid="{00000000-0005-0000-0000-0000FA450000}"/>
    <cellStyle name="Normal 14 3 2 2 2 4 3 2" xfId="39760" xr:uid="{00000000-0005-0000-0000-0000FB450000}"/>
    <cellStyle name="Normal 14 3 2 2 2 4 4" xfId="22854" xr:uid="{00000000-0005-0000-0000-0000FC450000}"/>
    <cellStyle name="Normal 14 3 2 2 2 4 4 2" xfId="45380" xr:uid="{00000000-0005-0000-0000-0000FD450000}"/>
    <cellStyle name="Normal 14 3 2 2 2 4 5" xfId="28520" xr:uid="{00000000-0005-0000-0000-0000FE450000}"/>
    <cellStyle name="Normal 14 3 2 2 2 5" xfId="7851" xr:uid="{00000000-0005-0000-0000-0000FF450000}"/>
    <cellStyle name="Normal 14 3 2 2 2 5 2" xfId="13467" xr:uid="{00000000-0005-0000-0000-000000460000}"/>
    <cellStyle name="Normal 14 3 2 2 2 5 2 2" xfId="36008" xr:uid="{00000000-0005-0000-0000-000001460000}"/>
    <cellStyle name="Normal 14 3 2 2 2 5 3" xfId="19097" xr:uid="{00000000-0005-0000-0000-000002460000}"/>
    <cellStyle name="Normal 14 3 2 2 2 5 3 2" xfId="41632" xr:uid="{00000000-0005-0000-0000-000003460000}"/>
    <cellStyle name="Normal 14 3 2 2 2 5 4" xfId="24726" xr:uid="{00000000-0005-0000-0000-000004460000}"/>
    <cellStyle name="Normal 14 3 2 2 2 5 4 2" xfId="47252" xr:uid="{00000000-0005-0000-0000-000005460000}"/>
    <cellStyle name="Normal 14 3 2 2 2 5 5" xfId="30392" xr:uid="{00000000-0005-0000-0000-000006460000}"/>
    <cellStyle name="Normal 14 3 2 2 2 6" xfId="9723" xr:uid="{00000000-0005-0000-0000-000007460000}"/>
    <cellStyle name="Normal 14 3 2 2 2 6 2" xfId="32264" xr:uid="{00000000-0005-0000-0000-000008460000}"/>
    <cellStyle name="Normal 14 3 2 2 2 7" xfId="15353" xr:uid="{00000000-0005-0000-0000-000009460000}"/>
    <cellStyle name="Normal 14 3 2 2 2 7 2" xfId="37888" xr:uid="{00000000-0005-0000-0000-00000A460000}"/>
    <cellStyle name="Normal 14 3 2 2 2 8" xfId="20982" xr:uid="{00000000-0005-0000-0000-00000B460000}"/>
    <cellStyle name="Normal 14 3 2 2 2 8 2" xfId="43508" xr:uid="{00000000-0005-0000-0000-00000C460000}"/>
    <cellStyle name="Normal 14 3 2 2 2 9" xfId="26648" xr:uid="{00000000-0005-0000-0000-00000D460000}"/>
    <cellStyle name="Normal 14 3 2 2 3" xfId="4341" xr:uid="{00000000-0005-0000-0000-00000E460000}"/>
    <cellStyle name="Normal 14 3 2 2 3 10" xfId="50310" xr:uid="{00000000-0005-0000-0000-00000F460000}"/>
    <cellStyle name="Normal 14 3 2 2 3 2" xfId="5277" xr:uid="{00000000-0005-0000-0000-000010460000}"/>
    <cellStyle name="Normal 14 3 2 2 3 2 2" xfId="7149" xr:uid="{00000000-0005-0000-0000-000011460000}"/>
    <cellStyle name="Normal 14 3 2 2 3 2 2 2" xfId="12765" xr:uid="{00000000-0005-0000-0000-000012460000}"/>
    <cellStyle name="Normal 14 3 2 2 3 2 2 2 2" xfId="35306" xr:uid="{00000000-0005-0000-0000-000013460000}"/>
    <cellStyle name="Normal 14 3 2 2 3 2 2 3" xfId="18395" xr:uid="{00000000-0005-0000-0000-000014460000}"/>
    <cellStyle name="Normal 14 3 2 2 3 2 2 3 2" xfId="40930" xr:uid="{00000000-0005-0000-0000-000015460000}"/>
    <cellStyle name="Normal 14 3 2 2 3 2 2 4" xfId="24024" xr:uid="{00000000-0005-0000-0000-000016460000}"/>
    <cellStyle name="Normal 14 3 2 2 3 2 2 4 2" xfId="46550" xr:uid="{00000000-0005-0000-0000-000017460000}"/>
    <cellStyle name="Normal 14 3 2 2 3 2 2 5" xfId="29690" xr:uid="{00000000-0005-0000-0000-000018460000}"/>
    <cellStyle name="Normal 14 3 2 2 3 2 3" xfId="9021" xr:uid="{00000000-0005-0000-0000-000019460000}"/>
    <cellStyle name="Normal 14 3 2 2 3 2 3 2" xfId="14637" xr:uid="{00000000-0005-0000-0000-00001A460000}"/>
    <cellStyle name="Normal 14 3 2 2 3 2 3 2 2" xfId="37178" xr:uid="{00000000-0005-0000-0000-00001B460000}"/>
    <cellStyle name="Normal 14 3 2 2 3 2 3 3" xfId="20267" xr:uid="{00000000-0005-0000-0000-00001C460000}"/>
    <cellStyle name="Normal 14 3 2 2 3 2 3 3 2" xfId="42802" xr:uid="{00000000-0005-0000-0000-00001D460000}"/>
    <cellStyle name="Normal 14 3 2 2 3 2 3 4" xfId="25896" xr:uid="{00000000-0005-0000-0000-00001E460000}"/>
    <cellStyle name="Normal 14 3 2 2 3 2 3 4 2" xfId="48422" xr:uid="{00000000-0005-0000-0000-00001F460000}"/>
    <cellStyle name="Normal 14 3 2 2 3 2 3 5" xfId="31562" xr:uid="{00000000-0005-0000-0000-000020460000}"/>
    <cellStyle name="Normal 14 3 2 2 3 2 4" xfId="10893" xr:uid="{00000000-0005-0000-0000-000021460000}"/>
    <cellStyle name="Normal 14 3 2 2 3 2 4 2" xfId="33434" xr:uid="{00000000-0005-0000-0000-000022460000}"/>
    <cellStyle name="Normal 14 3 2 2 3 2 5" xfId="16523" xr:uid="{00000000-0005-0000-0000-000023460000}"/>
    <cellStyle name="Normal 14 3 2 2 3 2 5 2" xfId="39058" xr:uid="{00000000-0005-0000-0000-000024460000}"/>
    <cellStyle name="Normal 14 3 2 2 3 2 6" xfId="22152" xr:uid="{00000000-0005-0000-0000-000025460000}"/>
    <cellStyle name="Normal 14 3 2 2 3 2 6 2" xfId="44678" xr:uid="{00000000-0005-0000-0000-000026460000}"/>
    <cellStyle name="Normal 14 3 2 2 3 2 7" xfId="27818" xr:uid="{00000000-0005-0000-0000-000027460000}"/>
    <cellStyle name="Normal 14 3 2 2 3 2 8" xfId="51246" xr:uid="{00000000-0005-0000-0000-000028460000}"/>
    <cellStyle name="Normal 14 3 2 2 3 3" xfId="6213" xr:uid="{00000000-0005-0000-0000-000029460000}"/>
    <cellStyle name="Normal 14 3 2 2 3 3 2" xfId="11829" xr:uid="{00000000-0005-0000-0000-00002A460000}"/>
    <cellStyle name="Normal 14 3 2 2 3 3 2 2" xfId="34370" xr:uid="{00000000-0005-0000-0000-00002B460000}"/>
    <cellStyle name="Normal 14 3 2 2 3 3 3" xfId="17459" xr:uid="{00000000-0005-0000-0000-00002C460000}"/>
    <cellStyle name="Normal 14 3 2 2 3 3 3 2" xfId="39994" xr:uid="{00000000-0005-0000-0000-00002D460000}"/>
    <cellStyle name="Normal 14 3 2 2 3 3 4" xfId="23088" xr:uid="{00000000-0005-0000-0000-00002E460000}"/>
    <cellStyle name="Normal 14 3 2 2 3 3 4 2" xfId="45614" xr:uid="{00000000-0005-0000-0000-00002F460000}"/>
    <cellStyle name="Normal 14 3 2 2 3 3 5" xfId="28754" xr:uid="{00000000-0005-0000-0000-000030460000}"/>
    <cellStyle name="Normal 14 3 2 2 3 4" xfId="8085" xr:uid="{00000000-0005-0000-0000-000031460000}"/>
    <cellStyle name="Normal 14 3 2 2 3 4 2" xfId="13701" xr:uid="{00000000-0005-0000-0000-000032460000}"/>
    <cellStyle name="Normal 14 3 2 2 3 4 2 2" xfId="36242" xr:uid="{00000000-0005-0000-0000-000033460000}"/>
    <cellStyle name="Normal 14 3 2 2 3 4 3" xfId="19331" xr:uid="{00000000-0005-0000-0000-000034460000}"/>
    <cellStyle name="Normal 14 3 2 2 3 4 3 2" xfId="41866" xr:uid="{00000000-0005-0000-0000-000035460000}"/>
    <cellStyle name="Normal 14 3 2 2 3 4 4" xfId="24960" xr:uid="{00000000-0005-0000-0000-000036460000}"/>
    <cellStyle name="Normal 14 3 2 2 3 4 4 2" xfId="47486" xr:uid="{00000000-0005-0000-0000-000037460000}"/>
    <cellStyle name="Normal 14 3 2 2 3 4 5" xfId="30626" xr:uid="{00000000-0005-0000-0000-000038460000}"/>
    <cellStyle name="Normal 14 3 2 2 3 5" xfId="9957" xr:uid="{00000000-0005-0000-0000-000039460000}"/>
    <cellStyle name="Normal 14 3 2 2 3 5 2" xfId="32498" xr:uid="{00000000-0005-0000-0000-00003A460000}"/>
    <cellStyle name="Normal 14 3 2 2 3 6" xfId="15587" xr:uid="{00000000-0005-0000-0000-00003B460000}"/>
    <cellStyle name="Normal 14 3 2 2 3 6 2" xfId="38122" xr:uid="{00000000-0005-0000-0000-00003C460000}"/>
    <cellStyle name="Normal 14 3 2 2 3 7" xfId="21216" xr:uid="{00000000-0005-0000-0000-00003D460000}"/>
    <cellStyle name="Normal 14 3 2 2 3 7 2" xfId="43742" xr:uid="{00000000-0005-0000-0000-00003E460000}"/>
    <cellStyle name="Normal 14 3 2 2 3 8" xfId="26882" xr:uid="{00000000-0005-0000-0000-00003F460000}"/>
    <cellStyle name="Normal 14 3 2 2 3 9" xfId="49373" xr:uid="{00000000-0005-0000-0000-000040460000}"/>
    <cellStyle name="Normal 14 3 2 2 4" xfId="4809" xr:uid="{00000000-0005-0000-0000-000041460000}"/>
    <cellStyle name="Normal 14 3 2 2 4 2" xfId="6681" xr:uid="{00000000-0005-0000-0000-000042460000}"/>
    <cellStyle name="Normal 14 3 2 2 4 2 2" xfId="12297" xr:uid="{00000000-0005-0000-0000-000043460000}"/>
    <cellStyle name="Normal 14 3 2 2 4 2 2 2" xfId="34838" xr:uid="{00000000-0005-0000-0000-000044460000}"/>
    <cellStyle name="Normal 14 3 2 2 4 2 3" xfId="17927" xr:uid="{00000000-0005-0000-0000-000045460000}"/>
    <cellStyle name="Normal 14 3 2 2 4 2 3 2" xfId="40462" xr:uid="{00000000-0005-0000-0000-000046460000}"/>
    <cellStyle name="Normal 14 3 2 2 4 2 4" xfId="23556" xr:uid="{00000000-0005-0000-0000-000047460000}"/>
    <cellStyle name="Normal 14 3 2 2 4 2 4 2" xfId="46082" xr:uid="{00000000-0005-0000-0000-000048460000}"/>
    <cellStyle name="Normal 14 3 2 2 4 2 5" xfId="29222" xr:uid="{00000000-0005-0000-0000-000049460000}"/>
    <cellStyle name="Normal 14 3 2 2 4 3" xfId="8553" xr:uid="{00000000-0005-0000-0000-00004A460000}"/>
    <cellStyle name="Normal 14 3 2 2 4 3 2" xfId="14169" xr:uid="{00000000-0005-0000-0000-00004B460000}"/>
    <cellStyle name="Normal 14 3 2 2 4 3 2 2" xfId="36710" xr:uid="{00000000-0005-0000-0000-00004C460000}"/>
    <cellStyle name="Normal 14 3 2 2 4 3 3" xfId="19799" xr:uid="{00000000-0005-0000-0000-00004D460000}"/>
    <cellStyle name="Normal 14 3 2 2 4 3 3 2" xfId="42334" xr:uid="{00000000-0005-0000-0000-00004E460000}"/>
    <cellStyle name="Normal 14 3 2 2 4 3 4" xfId="25428" xr:uid="{00000000-0005-0000-0000-00004F460000}"/>
    <cellStyle name="Normal 14 3 2 2 4 3 4 2" xfId="47954" xr:uid="{00000000-0005-0000-0000-000050460000}"/>
    <cellStyle name="Normal 14 3 2 2 4 3 5" xfId="31094" xr:uid="{00000000-0005-0000-0000-000051460000}"/>
    <cellStyle name="Normal 14 3 2 2 4 4" xfId="10425" xr:uid="{00000000-0005-0000-0000-000052460000}"/>
    <cellStyle name="Normal 14 3 2 2 4 4 2" xfId="32966" xr:uid="{00000000-0005-0000-0000-000053460000}"/>
    <cellStyle name="Normal 14 3 2 2 4 5" xfId="16055" xr:uid="{00000000-0005-0000-0000-000054460000}"/>
    <cellStyle name="Normal 14 3 2 2 4 5 2" xfId="38590" xr:uid="{00000000-0005-0000-0000-000055460000}"/>
    <cellStyle name="Normal 14 3 2 2 4 6" xfId="21684" xr:uid="{00000000-0005-0000-0000-000056460000}"/>
    <cellStyle name="Normal 14 3 2 2 4 6 2" xfId="44210" xr:uid="{00000000-0005-0000-0000-000057460000}"/>
    <cellStyle name="Normal 14 3 2 2 4 7" xfId="27350" xr:uid="{00000000-0005-0000-0000-000058460000}"/>
    <cellStyle name="Normal 14 3 2 2 4 8" xfId="50778" xr:uid="{00000000-0005-0000-0000-000059460000}"/>
    <cellStyle name="Normal 14 3 2 2 5" xfId="5745" xr:uid="{00000000-0005-0000-0000-00005A460000}"/>
    <cellStyle name="Normal 14 3 2 2 5 2" xfId="11361" xr:uid="{00000000-0005-0000-0000-00005B460000}"/>
    <cellStyle name="Normal 14 3 2 2 5 2 2" xfId="33902" xr:uid="{00000000-0005-0000-0000-00005C460000}"/>
    <cellStyle name="Normal 14 3 2 2 5 3" xfId="16991" xr:uid="{00000000-0005-0000-0000-00005D460000}"/>
    <cellStyle name="Normal 14 3 2 2 5 3 2" xfId="39526" xr:uid="{00000000-0005-0000-0000-00005E460000}"/>
    <cellStyle name="Normal 14 3 2 2 5 4" xfId="22620" xr:uid="{00000000-0005-0000-0000-00005F460000}"/>
    <cellStyle name="Normal 14 3 2 2 5 4 2" xfId="45146" xr:uid="{00000000-0005-0000-0000-000060460000}"/>
    <cellStyle name="Normal 14 3 2 2 5 5" xfId="28286" xr:uid="{00000000-0005-0000-0000-000061460000}"/>
    <cellStyle name="Normal 14 3 2 2 6" xfId="7617" xr:uid="{00000000-0005-0000-0000-000062460000}"/>
    <cellStyle name="Normal 14 3 2 2 6 2" xfId="13233" xr:uid="{00000000-0005-0000-0000-000063460000}"/>
    <cellStyle name="Normal 14 3 2 2 6 2 2" xfId="35774" xr:uid="{00000000-0005-0000-0000-000064460000}"/>
    <cellStyle name="Normal 14 3 2 2 6 3" xfId="18863" xr:uid="{00000000-0005-0000-0000-000065460000}"/>
    <cellStyle name="Normal 14 3 2 2 6 3 2" xfId="41398" xr:uid="{00000000-0005-0000-0000-000066460000}"/>
    <cellStyle name="Normal 14 3 2 2 6 4" xfId="24492" xr:uid="{00000000-0005-0000-0000-000067460000}"/>
    <cellStyle name="Normal 14 3 2 2 6 4 2" xfId="47018" xr:uid="{00000000-0005-0000-0000-000068460000}"/>
    <cellStyle name="Normal 14 3 2 2 6 5" xfId="30158" xr:uid="{00000000-0005-0000-0000-000069460000}"/>
    <cellStyle name="Normal 14 3 2 2 7" xfId="9489" xr:uid="{00000000-0005-0000-0000-00006A460000}"/>
    <cellStyle name="Normal 14 3 2 2 7 2" xfId="32030" xr:uid="{00000000-0005-0000-0000-00006B460000}"/>
    <cellStyle name="Normal 14 3 2 2 8" xfId="15119" xr:uid="{00000000-0005-0000-0000-00006C460000}"/>
    <cellStyle name="Normal 14 3 2 2 8 2" xfId="37654" xr:uid="{00000000-0005-0000-0000-00006D460000}"/>
    <cellStyle name="Normal 14 3 2 2 9" xfId="20748" xr:uid="{00000000-0005-0000-0000-00006E460000}"/>
    <cellStyle name="Normal 14 3 2 2 9 2" xfId="43274" xr:uid="{00000000-0005-0000-0000-00006F460000}"/>
    <cellStyle name="Normal 14 3 2 3" xfId="3795" xr:uid="{00000000-0005-0000-0000-000070460000}"/>
    <cellStyle name="Normal 14 3 2 3 10" xfId="26336" xr:uid="{00000000-0005-0000-0000-000071460000}"/>
    <cellStyle name="Normal 14 3 2 3 11" xfId="48827" xr:uid="{00000000-0005-0000-0000-000072460000}"/>
    <cellStyle name="Normal 14 3 2 3 12" xfId="49764" xr:uid="{00000000-0005-0000-0000-000073460000}"/>
    <cellStyle name="Normal 14 3 2 3 2" xfId="4029" xr:uid="{00000000-0005-0000-0000-000074460000}"/>
    <cellStyle name="Normal 14 3 2 3 2 10" xfId="49061" xr:uid="{00000000-0005-0000-0000-000075460000}"/>
    <cellStyle name="Normal 14 3 2 3 2 11" xfId="49998" xr:uid="{00000000-0005-0000-0000-000076460000}"/>
    <cellStyle name="Normal 14 3 2 3 2 2" xfId="4497" xr:uid="{00000000-0005-0000-0000-000077460000}"/>
    <cellStyle name="Normal 14 3 2 3 2 2 10" xfId="50466" xr:uid="{00000000-0005-0000-0000-000078460000}"/>
    <cellStyle name="Normal 14 3 2 3 2 2 2" xfId="5433" xr:uid="{00000000-0005-0000-0000-000079460000}"/>
    <cellStyle name="Normal 14 3 2 3 2 2 2 2" xfId="7305" xr:uid="{00000000-0005-0000-0000-00007A460000}"/>
    <cellStyle name="Normal 14 3 2 3 2 2 2 2 2" xfId="12921" xr:uid="{00000000-0005-0000-0000-00007B460000}"/>
    <cellStyle name="Normal 14 3 2 3 2 2 2 2 2 2" xfId="35462" xr:uid="{00000000-0005-0000-0000-00007C460000}"/>
    <cellStyle name="Normal 14 3 2 3 2 2 2 2 3" xfId="18551" xr:uid="{00000000-0005-0000-0000-00007D460000}"/>
    <cellStyle name="Normal 14 3 2 3 2 2 2 2 3 2" xfId="41086" xr:uid="{00000000-0005-0000-0000-00007E460000}"/>
    <cellStyle name="Normal 14 3 2 3 2 2 2 2 4" xfId="24180" xr:uid="{00000000-0005-0000-0000-00007F460000}"/>
    <cellStyle name="Normal 14 3 2 3 2 2 2 2 4 2" xfId="46706" xr:uid="{00000000-0005-0000-0000-000080460000}"/>
    <cellStyle name="Normal 14 3 2 3 2 2 2 2 5" xfId="29846" xr:uid="{00000000-0005-0000-0000-000081460000}"/>
    <cellStyle name="Normal 14 3 2 3 2 2 2 3" xfId="9177" xr:uid="{00000000-0005-0000-0000-000082460000}"/>
    <cellStyle name="Normal 14 3 2 3 2 2 2 3 2" xfId="14793" xr:uid="{00000000-0005-0000-0000-000083460000}"/>
    <cellStyle name="Normal 14 3 2 3 2 2 2 3 2 2" xfId="37334" xr:uid="{00000000-0005-0000-0000-000084460000}"/>
    <cellStyle name="Normal 14 3 2 3 2 2 2 3 3" xfId="20423" xr:uid="{00000000-0005-0000-0000-000085460000}"/>
    <cellStyle name="Normal 14 3 2 3 2 2 2 3 3 2" xfId="42958" xr:uid="{00000000-0005-0000-0000-000086460000}"/>
    <cellStyle name="Normal 14 3 2 3 2 2 2 3 4" xfId="26052" xr:uid="{00000000-0005-0000-0000-000087460000}"/>
    <cellStyle name="Normal 14 3 2 3 2 2 2 3 4 2" xfId="48578" xr:uid="{00000000-0005-0000-0000-000088460000}"/>
    <cellStyle name="Normal 14 3 2 3 2 2 2 3 5" xfId="31718" xr:uid="{00000000-0005-0000-0000-000089460000}"/>
    <cellStyle name="Normal 14 3 2 3 2 2 2 4" xfId="11049" xr:uid="{00000000-0005-0000-0000-00008A460000}"/>
    <cellStyle name="Normal 14 3 2 3 2 2 2 4 2" xfId="33590" xr:uid="{00000000-0005-0000-0000-00008B460000}"/>
    <cellStyle name="Normal 14 3 2 3 2 2 2 5" xfId="16679" xr:uid="{00000000-0005-0000-0000-00008C460000}"/>
    <cellStyle name="Normal 14 3 2 3 2 2 2 5 2" xfId="39214" xr:uid="{00000000-0005-0000-0000-00008D460000}"/>
    <cellStyle name="Normal 14 3 2 3 2 2 2 6" xfId="22308" xr:uid="{00000000-0005-0000-0000-00008E460000}"/>
    <cellStyle name="Normal 14 3 2 3 2 2 2 6 2" xfId="44834" xr:uid="{00000000-0005-0000-0000-00008F460000}"/>
    <cellStyle name="Normal 14 3 2 3 2 2 2 7" xfId="27974" xr:uid="{00000000-0005-0000-0000-000090460000}"/>
    <cellStyle name="Normal 14 3 2 3 2 2 2 8" xfId="51402" xr:uid="{00000000-0005-0000-0000-000091460000}"/>
    <cellStyle name="Normal 14 3 2 3 2 2 3" xfId="6369" xr:uid="{00000000-0005-0000-0000-000092460000}"/>
    <cellStyle name="Normal 14 3 2 3 2 2 3 2" xfId="11985" xr:uid="{00000000-0005-0000-0000-000093460000}"/>
    <cellStyle name="Normal 14 3 2 3 2 2 3 2 2" xfId="34526" xr:uid="{00000000-0005-0000-0000-000094460000}"/>
    <cellStyle name="Normal 14 3 2 3 2 2 3 3" xfId="17615" xr:uid="{00000000-0005-0000-0000-000095460000}"/>
    <cellStyle name="Normal 14 3 2 3 2 2 3 3 2" xfId="40150" xr:uid="{00000000-0005-0000-0000-000096460000}"/>
    <cellStyle name="Normal 14 3 2 3 2 2 3 4" xfId="23244" xr:uid="{00000000-0005-0000-0000-000097460000}"/>
    <cellStyle name="Normal 14 3 2 3 2 2 3 4 2" xfId="45770" xr:uid="{00000000-0005-0000-0000-000098460000}"/>
    <cellStyle name="Normal 14 3 2 3 2 2 3 5" xfId="28910" xr:uid="{00000000-0005-0000-0000-000099460000}"/>
    <cellStyle name="Normal 14 3 2 3 2 2 4" xfId="8241" xr:uid="{00000000-0005-0000-0000-00009A460000}"/>
    <cellStyle name="Normal 14 3 2 3 2 2 4 2" xfId="13857" xr:uid="{00000000-0005-0000-0000-00009B460000}"/>
    <cellStyle name="Normal 14 3 2 3 2 2 4 2 2" xfId="36398" xr:uid="{00000000-0005-0000-0000-00009C460000}"/>
    <cellStyle name="Normal 14 3 2 3 2 2 4 3" xfId="19487" xr:uid="{00000000-0005-0000-0000-00009D460000}"/>
    <cellStyle name="Normal 14 3 2 3 2 2 4 3 2" xfId="42022" xr:uid="{00000000-0005-0000-0000-00009E460000}"/>
    <cellStyle name="Normal 14 3 2 3 2 2 4 4" xfId="25116" xr:uid="{00000000-0005-0000-0000-00009F460000}"/>
    <cellStyle name="Normal 14 3 2 3 2 2 4 4 2" xfId="47642" xr:uid="{00000000-0005-0000-0000-0000A0460000}"/>
    <cellStyle name="Normal 14 3 2 3 2 2 4 5" xfId="30782" xr:uid="{00000000-0005-0000-0000-0000A1460000}"/>
    <cellStyle name="Normal 14 3 2 3 2 2 5" xfId="10113" xr:uid="{00000000-0005-0000-0000-0000A2460000}"/>
    <cellStyle name="Normal 14 3 2 3 2 2 5 2" xfId="32654" xr:uid="{00000000-0005-0000-0000-0000A3460000}"/>
    <cellStyle name="Normal 14 3 2 3 2 2 6" xfId="15743" xr:uid="{00000000-0005-0000-0000-0000A4460000}"/>
    <cellStyle name="Normal 14 3 2 3 2 2 6 2" xfId="38278" xr:uid="{00000000-0005-0000-0000-0000A5460000}"/>
    <cellStyle name="Normal 14 3 2 3 2 2 7" xfId="21372" xr:uid="{00000000-0005-0000-0000-0000A6460000}"/>
    <cellStyle name="Normal 14 3 2 3 2 2 7 2" xfId="43898" xr:uid="{00000000-0005-0000-0000-0000A7460000}"/>
    <cellStyle name="Normal 14 3 2 3 2 2 8" xfId="27038" xr:uid="{00000000-0005-0000-0000-0000A8460000}"/>
    <cellStyle name="Normal 14 3 2 3 2 2 9" xfId="49529" xr:uid="{00000000-0005-0000-0000-0000A9460000}"/>
    <cellStyle name="Normal 14 3 2 3 2 3" xfId="4965" xr:uid="{00000000-0005-0000-0000-0000AA460000}"/>
    <cellStyle name="Normal 14 3 2 3 2 3 2" xfId="6837" xr:uid="{00000000-0005-0000-0000-0000AB460000}"/>
    <cellStyle name="Normal 14 3 2 3 2 3 2 2" xfId="12453" xr:uid="{00000000-0005-0000-0000-0000AC460000}"/>
    <cellStyle name="Normal 14 3 2 3 2 3 2 2 2" xfId="34994" xr:uid="{00000000-0005-0000-0000-0000AD460000}"/>
    <cellStyle name="Normal 14 3 2 3 2 3 2 3" xfId="18083" xr:uid="{00000000-0005-0000-0000-0000AE460000}"/>
    <cellStyle name="Normal 14 3 2 3 2 3 2 3 2" xfId="40618" xr:uid="{00000000-0005-0000-0000-0000AF460000}"/>
    <cellStyle name="Normal 14 3 2 3 2 3 2 4" xfId="23712" xr:uid="{00000000-0005-0000-0000-0000B0460000}"/>
    <cellStyle name="Normal 14 3 2 3 2 3 2 4 2" xfId="46238" xr:uid="{00000000-0005-0000-0000-0000B1460000}"/>
    <cellStyle name="Normal 14 3 2 3 2 3 2 5" xfId="29378" xr:uid="{00000000-0005-0000-0000-0000B2460000}"/>
    <cellStyle name="Normal 14 3 2 3 2 3 3" xfId="8709" xr:uid="{00000000-0005-0000-0000-0000B3460000}"/>
    <cellStyle name="Normal 14 3 2 3 2 3 3 2" xfId="14325" xr:uid="{00000000-0005-0000-0000-0000B4460000}"/>
    <cellStyle name="Normal 14 3 2 3 2 3 3 2 2" xfId="36866" xr:uid="{00000000-0005-0000-0000-0000B5460000}"/>
    <cellStyle name="Normal 14 3 2 3 2 3 3 3" xfId="19955" xr:uid="{00000000-0005-0000-0000-0000B6460000}"/>
    <cellStyle name="Normal 14 3 2 3 2 3 3 3 2" xfId="42490" xr:uid="{00000000-0005-0000-0000-0000B7460000}"/>
    <cellStyle name="Normal 14 3 2 3 2 3 3 4" xfId="25584" xr:uid="{00000000-0005-0000-0000-0000B8460000}"/>
    <cellStyle name="Normal 14 3 2 3 2 3 3 4 2" xfId="48110" xr:uid="{00000000-0005-0000-0000-0000B9460000}"/>
    <cellStyle name="Normal 14 3 2 3 2 3 3 5" xfId="31250" xr:uid="{00000000-0005-0000-0000-0000BA460000}"/>
    <cellStyle name="Normal 14 3 2 3 2 3 4" xfId="10581" xr:uid="{00000000-0005-0000-0000-0000BB460000}"/>
    <cellStyle name="Normal 14 3 2 3 2 3 4 2" xfId="33122" xr:uid="{00000000-0005-0000-0000-0000BC460000}"/>
    <cellStyle name="Normal 14 3 2 3 2 3 5" xfId="16211" xr:uid="{00000000-0005-0000-0000-0000BD460000}"/>
    <cellStyle name="Normal 14 3 2 3 2 3 5 2" xfId="38746" xr:uid="{00000000-0005-0000-0000-0000BE460000}"/>
    <cellStyle name="Normal 14 3 2 3 2 3 6" xfId="21840" xr:uid="{00000000-0005-0000-0000-0000BF460000}"/>
    <cellStyle name="Normal 14 3 2 3 2 3 6 2" xfId="44366" xr:uid="{00000000-0005-0000-0000-0000C0460000}"/>
    <cellStyle name="Normal 14 3 2 3 2 3 7" xfId="27506" xr:uid="{00000000-0005-0000-0000-0000C1460000}"/>
    <cellStyle name="Normal 14 3 2 3 2 3 8" xfId="50934" xr:uid="{00000000-0005-0000-0000-0000C2460000}"/>
    <cellStyle name="Normal 14 3 2 3 2 4" xfId="5901" xr:uid="{00000000-0005-0000-0000-0000C3460000}"/>
    <cellStyle name="Normal 14 3 2 3 2 4 2" xfId="11517" xr:uid="{00000000-0005-0000-0000-0000C4460000}"/>
    <cellStyle name="Normal 14 3 2 3 2 4 2 2" xfId="34058" xr:uid="{00000000-0005-0000-0000-0000C5460000}"/>
    <cellStyle name="Normal 14 3 2 3 2 4 3" xfId="17147" xr:uid="{00000000-0005-0000-0000-0000C6460000}"/>
    <cellStyle name="Normal 14 3 2 3 2 4 3 2" xfId="39682" xr:uid="{00000000-0005-0000-0000-0000C7460000}"/>
    <cellStyle name="Normal 14 3 2 3 2 4 4" xfId="22776" xr:uid="{00000000-0005-0000-0000-0000C8460000}"/>
    <cellStyle name="Normal 14 3 2 3 2 4 4 2" xfId="45302" xr:uid="{00000000-0005-0000-0000-0000C9460000}"/>
    <cellStyle name="Normal 14 3 2 3 2 4 5" xfId="28442" xr:uid="{00000000-0005-0000-0000-0000CA460000}"/>
    <cellStyle name="Normal 14 3 2 3 2 5" xfId="7773" xr:uid="{00000000-0005-0000-0000-0000CB460000}"/>
    <cellStyle name="Normal 14 3 2 3 2 5 2" xfId="13389" xr:uid="{00000000-0005-0000-0000-0000CC460000}"/>
    <cellStyle name="Normal 14 3 2 3 2 5 2 2" xfId="35930" xr:uid="{00000000-0005-0000-0000-0000CD460000}"/>
    <cellStyle name="Normal 14 3 2 3 2 5 3" xfId="19019" xr:uid="{00000000-0005-0000-0000-0000CE460000}"/>
    <cellStyle name="Normal 14 3 2 3 2 5 3 2" xfId="41554" xr:uid="{00000000-0005-0000-0000-0000CF460000}"/>
    <cellStyle name="Normal 14 3 2 3 2 5 4" xfId="24648" xr:uid="{00000000-0005-0000-0000-0000D0460000}"/>
    <cellStyle name="Normal 14 3 2 3 2 5 4 2" xfId="47174" xr:uid="{00000000-0005-0000-0000-0000D1460000}"/>
    <cellStyle name="Normal 14 3 2 3 2 5 5" xfId="30314" xr:uid="{00000000-0005-0000-0000-0000D2460000}"/>
    <cellStyle name="Normal 14 3 2 3 2 6" xfId="9645" xr:uid="{00000000-0005-0000-0000-0000D3460000}"/>
    <cellStyle name="Normal 14 3 2 3 2 6 2" xfId="32186" xr:uid="{00000000-0005-0000-0000-0000D4460000}"/>
    <cellStyle name="Normal 14 3 2 3 2 7" xfId="15275" xr:uid="{00000000-0005-0000-0000-0000D5460000}"/>
    <cellStyle name="Normal 14 3 2 3 2 7 2" xfId="37810" xr:uid="{00000000-0005-0000-0000-0000D6460000}"/>
    <cellStyle name="Normal 14 3 2 3 2 8" xfId="20904" xr:uid="{00000000-0005-0000-0000-0000D7460000}"/>
    <cellStyle name="Normal 14 3 2 3 2 8 2" xfId="43430" xr:uid="{00000000-0005-0000-0000-0000D8460000}"/>
    <cellStyle name="Normal 14 3 2 3 2 9" xfId="26570" xr:uid="{00000000-0005-0000-0000-0000D9460000}"/>
    <cellStyle name="Normal 14 3 2 3 3" xfId="4263" xr:uid="{00000000-0005-0000-0000-0000DA460000}"/>
    <cellStyle name="Normal 14 3 2 3 3 10" xfId="50232" xr:uid="{00000000-0005-0000-0000-0000DB460000}"/>
    <cellStyle name="Normal 14 3 2 3 3 2" xfId="5199" xr:uid="{00000000-0005-0000-0000-0000DC460000}"/>
    <cellStyle name="Normal 14 3 2 3 3 2 2" xfId="7071" xr:uid="{00000000-0005-0000-0000-0000DD460000}"/>
    <cellStyle name="Normal 14 3 2 3 3 2 2 2" xfId="12687" xr:uid="{00000000-0005-0000-0000-0000DE460000}"/>
    <cellStyle name="Normal 14 3 2 3 3 2 2 2 2" xfId="35228" xr:uid="{00000000-0005-0000-0000-0000DF460000}"/>
    <cellStyle name="Normal 14 3 2 3 3 2 2 3" xfId="18317" xr:uid="{00000000-0005-0000-0000-0000E0460000}"/>
    <cellStyle name="Normal 14 3 2 3 3 2 2 3 2" xfId="40852" xr:uid="{00000000-0005-0000-0000-0000E1460000}"/>
    <cellStyle name="Normal 14 3 2 3 3 2 2 4" xfId="23946" xr:uid="{00000000-0005-0000-0000-0000E2460000}"/>
    <cellStyle name="Normal 14 3 2 3 3 2 2 4 2" xfId="46472" xr:uid="{00000000-0005-0000-0000-0000E3460000}"/>
    <cellStyle name="Normal 14 3 2 3 3 2 2 5" xfId="29612" xr:uid="{00000000-0005-0000-0000-0000E4460000}"/>
    <cellStyle name="Normal 14 3 2 3 3 2 3" xfId="8943" xr:uid="{00000000-0005-0000-0000-0000E5460000}"/>
    <cellStyle name="Normal 14 3 2 3 3 2 3 2" xfId="14559" xr:uid="{00000000-0005-0000-0000-0000E6460000}"/>
    <cellStyle name="Normal 14 3 2 3 3 2 3 2 2" xfId="37100" xr:uid="{00000000-0005-0000-0000-0000E7460000}"/>
    <cellStyle name="Normal 14 3 2 3 3 2 3 3" xfId="20189" xr:uid="{00000000-0005-0000-0000-0000E8460000}"/>
    <cellStyle name="Normal 14 3 2 3 3 2 3 3 2" xfId="42724" xr:uid="{00000000-0005-0000-0000-0000E9460000}"/>
    <cellStyle name="Normal 14 3 2 3 3 2 3 4" xfId="25818" xr:uid="{00000000-0005-0000-0000-0000EA460000}"/>
    <cellStyle name="Normal 14 3 2 3 3 2 3 4 2" xfId="48344" xr:uid="{00000000-0005-0000-0000-0000EB460000}"/>
    <cellStyle name="Normal 14 3 2 3 3 2 3 5" xfId="31484" xr:uid="{00000000-0005-0000-0000-0000EC460000}"/>
    <cellStyle name="Normal 14 3 2 3 3 2 4" xfId="10815" xr:uid="{00000000-0005-0000-0000-0000ED460000}"/>
    <cellStyle name="Normal 14 3 2 3 3 2 4 2" xfId="33356" xr:uid="{00000000-0005-0000-0000-0000EE460000}"/>
    <cellStyle name="Normal 14 3 2 3 3 2 5" xfId="16445" xr:uid="{00000000-0005-0000-0000-0000EF460000}"/>
    <cellStyle name="Normal 14 3 2 3 3 2 5 2" xfId="38980" xr:uid="{00000000-0005-0000-0000-0000F0460000}"/>
    <cellStyle name="Normal 14 3 2 3 3 2 6" xfId="22074" xr:uid="{00000000-0005-0000-0000-0000F1460000}"/>
    <cellStyle name="Normal 14 3 2 3 3 2 6 2" xfId="44600" xr:uid="{00000000-0005-0000-0000-0000F2460000}"/>
    <cellStyle name="Normal 14 3 2 3 3 2 7" xfId="27740" xr:uid="{00000000-0005-0000-0000-0000F3460000}"/>
    <cellStyle name="Normal 14 3 2 3 3 2 8" xfId="51168" xr:uid="{00000000-0005-0000-0000-0000F4460000}"/>
    <cellStyle name="Normal 14 3 2 3 3 3" xfId="6135" xr:uid="{00000000-0005-0000-0000-0000F5460000}"/>
    <cellStyle name="Normal 14 3 2 3 3 3 2" xfId="11751" xr:uid="{00000000-0005-0000-0000-0000F6460000}"/>
    <cellStyle name="Normal 14 3 2 3 3 3 2 2" xfId="34292" xr:uid="{00000000-0005-0000-0000-0000F7460000}"/>
    <cellStyle name="Normal 14 3 2 3 3 3 3" xfId="17381" xr:uid="{00000000-0005-0000-0000-0000F8460000}"/>
    <cellStyle name="Normal 14 3 2 3 3 3 3 2" xfId="39916" xr:uid="{00000000-0005-0000-0000-0000F9460000}"/>
    <cellStyle name="Normal 14 3 2 3 3 3 4" xfId="23010" xr:uid="{00000000-0005-0000-0000-0000FA460000}"/>
    <cellStyle name="Normal 14 3 2 3 3 3 4 2" xfId="45536" xr:uid="{00000000-0005-0000-0000-0000FB460000}"/>
    <cellStyle name="Normal 14 3 2 3 3 3 5" xfId="28676" xr:uid="{00000000-0005-0000-0000-0000FC460000}"/>
    <cellStyle name="Normal 14 3 2 3 3 4" xfId="8007" xr:uid="{00000000-0005-0000-0000-0000FD460000}"/>
    <cellStyle name="Normal 14 3 2 3 3 4 2" xfId="13623" xr:uid="{00000000-0005-0000-0000-0000FE460000}"/>
    <cellStyle name="Normal 14 3 2 3 3 4 2 2" xfId="36164" xr:uid="{00000000-0005-0000-0000-0000FF460000}"/>
    <cellStyle name="Normal 14 3 2 3 3 4 3" xfId="19253" xr:uid="{00000000-0005-0000-0000-000000470000}"/>
    <cellStyle name="Normal 14 3 2 3 3 4 3 2" xfId="41788" xr:uid="{00000000-0005-0000-0000-000001470000}"/>
    <cellStyle name="Normal 14 3 2 3 3 4 4" xfId="24882" xr:uid="{00000000-0005-0000-0000-000002470000}"/>
    <cellStyle name="Normal 14 3 2 3 3 4 4 2" xfId="47408" xr:uid="{00000000-0005-0000-0000-000003470000}"/>
    <cellStyle name="Normal 14 3 2 3 3 4 5" xfId="30548" xr:uid="{00000000-0005-0000-0000-000004470000}"/>
    <cellStyle name="Normal 14 3 2 3 3 5" xfId="9879" xr:uid="{00000000-0005-0000-0000-000005470000}"/>
    <cellStyle name="Normal 14 3 2 3 3 5 2" xfId="32420" xr:uid="{00000000-0005-0000-0000-000006470000}"/>
    <cellStyle name="Normal 14 3 2 3 3 6" xfId="15509" xr:uid="{00000000-0005-0000-0000-000007470000}"/>
    <cellStyle name="Normal 14 3 2 3 3 6 2" xfId="38044" xr:uid="{00000000-0005-0000-0000-000008470000}"/>
    <cellStyle name="Normal 14 3 2 3 3 7" xfId="21138" xr:uid="{00000000-0005-0000-0000-000009470000}"/>
    <cellStyle name="Normal 14 3 2 3 3 7 2" xfId="43664" xr:uid="{00000000-0005-0000-0000-00000A470000}"/>
    <cellStyle name="Normal 14 3 2 3 3 8" xfId="26804" xr:uid="{00000000-0005-0000-0000-00000B470000}"/>
    <cellStyle name="Normal 14 3 2 3 3 9" xfId="49295" xr:uid="{00000000-0005-0000-0000-00000C470000}"/>
    <cellStyle name="Normal 14 3 2 3 4" xfId="4731" xr:uid="{00000000-0005-0000-0000-00000D470000}"/>
    <cellStyle name="Normal 14 3 2 3 4 2" xfId="6603" xr:uid="{00000000-0005-0000-0000-00000E470000}"/>
    <cellStyle name="Normal 14 3 2 3 4 2 2" xfId="12219" xr:uid="{00000000-0005-0000-0000-00000F470000}"/>
    <cellStyle name="Normal 14 3 2 3 4 2 2 2" xfId="34760" xr:uid="{00000000-0005-0000-0000-000010470000}"/>
    <cellStyle name="Normal 14 3 2 3 4 2 3" xfId="17849" xr:uid="{00000000-0005-0000-0000-000011470000}"/>
    <cellStyle name="Normal 14 3 2 3 4 2 3 2" xfId="40384" xr:uid="{00000000-0005-0000-0000-000012470000}"/>
    <cellStyle name="Normal 14 3 2 3 4 2 4" xfId="23478" xr:uid="{00000000-0005-0000-0000-000013470000}"/>
    <cellStyle name="Normal 14 3 2 3 4 2 4 2" xfId="46004" xr:uid="{00000000-0005-0000-0000-000014470000}"/>
    <cellStyle name="Normal 14 3 2 3 4 2 5" xfId="29144" xr:uid="{00000000-0005-0000-0000-000015470000}"/>
    <cellStyle name="Normal 14 3 2 3 4 3" xfId="8475" xr:uid="{00000000-0005-0000-0000-000016470000}"/>
    <cellStyle name="Normal 14 3 2 3 4 3 2" xfId="14091" xr:uid="{00000000-0005-0000-0000-000017470000}"/>
    <cellStyle name="Normal 14 3 2 3 4 3 2 2" xfId="36632" xr:uid="{00000000-0005-0000-0000-000018470000}"/>
    <cellStyle name="Normal 14 3 2 3 4 3 3" xfId="19721" xr:uid="{00000000-0005-0000-0000-000019470000}"/>
    <cellStyle name="Normal 14 3 2 3 4 3 3 2" xfId="42256" xr:uid="{00000000-0005-0000-0000-00001A470000}"/>
    <cellStyle name="Normal 14 3 2 3 4 3 4" xfId="25350" xr:uid="{00000000-0005-0000-0000-00001B470000}"/>
    <cellStyle name="Normal 14 3 2 3 4 3 4 2" xfId="47876" xr:uid="{00000000-0005-0000-0000-00001C470000}"/>
    <cellStyle name="Normal 14 3 2 3 4 3 5" xfId="31016" xr:uid="{00000000-0005-0000-0000-00001D470000}"/>
    <cellStyle name="Normal 14 3 2 3 4 4" xfId="10347" xr:uid="{00000000-0005-0000-0000-00001E470000}"/>
    <cellStyle name="Normal 14 3 2 3 4 4 2" xfId="32888" xr:uid="{00000000-0005-0000-0000-00001F470000}"/>
    <cellStyle name="Normal 14 3 2 3 4 5" xfId="15977" xr:uid="{00000000-0005-0000-0000-000020470000}"/>
    <cellStyle name="Normal 14 3 2 3 4 5 2" xfId="38512" xr:uid="{00000000-0005-0000-0000-000021470000}"/>
    <cellStyle name="Normal 14 3 2 3 4 6" xfId="21606" xr:uid="{00000000-0005-0000-0000-000022470000}"/>
    <cellStyle name="Normal 14 3 2 3 4 6 2" xfId="44132" xr:uid="{00000000-0005-0000-0000-000023470000}"/>
    <cellStyle name="Normal 14 3 2 3 4 7" xfId="27272" xr:uid="{00000000-0005-0000-0000-000024470000}"/>
    <cellStyle name="Normal 14 3 2 3 4 8" xfId="50700" xr:uid="{00000000-0005-0000-0000-000025470000}"/>
    <cellStyle name="Normal 14 3 2 3 5" xfId="5667" xr:uid="{00000000-0005-0000-0000-000026470000}"/>
    <cellStyle name="Normal 14 3 2 3 5 2" xfId="11283" xr:uid="{00000000-0005-0000-0000-000027470000}"/>
    <cellStyle name="Normal 14 3 2 3 5 2 2" xfId="33824" xr:uid="{00000000-0005-0000-0000-000028470000}"/>
    <cellStyle name="Normal 14 3 2 3 5 3" xfId="16913" xr:uid="{00000000-0005-0000-0000-000029470000}"/>
    <cellStyle name="Normal 14 3 2 3 5 3 2" xfId="39448" xr:uid="{00000000-0005-0000-0000-00002A470000}"/>
    <cellStyle name="Normal 14 3 2 3 5 4" xfId="22542" xr:uid="{00000000-0005-0000-0000-00002B470000}"/>
    <cellStyle name="Normal 14 3 2 3 5 4 2" xfId="45068" xr:uid="{00000000-0005-0000-0000-00002C470000}"/>
    <cellStyle name="Normal 14 3 2 3 5 5" xfId="28208" xr:uid="{00000000-0005-0000-0000-00002D470000}"/>
    <cellStyle name="Normal 14 3 2 3 6" xfId="7539" xr:uid="{00000000-0005-0000-0000-00002E470000}"/>
    <cellStyle name="Normal 14 3 2 3 6 2" xfId="13155" xr:uid="{00000000-0005-0000-0000-00002F470000}"/>
    <cellStyle name="Normal 14 3 2 3 6 2 2" xfId="35696" xr:uid="{00000000-0005-0000-0000-000030470000}"/>
    <cellStyle name="Normal 14 3 2 3 6 3" xfId="18785" xr:uid="{00000000-0005-0000-0000-000031470000}"/>
    <cellStyle name="Normal 14 3 2 3 6 3 2" xfId="41320" xr:uid="{00000000-0005-0000-0000-000032470000}"/>
    <cellStyle name="Normal 14 3 2 3 6 4" xfId="24414" xr:uid="{00000000-0005-0000-0000-000033470000}"/>
    <cellStyle name="Normal 14 3 2 3 6 4 2" xfId="46940" xr:uid="{00000000-0005-0000-0000-000034470000}"/>
    <cellStyle name="Normal 14 3 2 3 6 5" xfId="30080" xr:uid="{00000000-0005-0000-0000-000035470000}"/>
    <cellStyle name="Normal 14 3 2 3 7" xfId="9411" xr:uid="{00000000-0005-0000-0000-000036470000}"/>
    <cellStyle name="Normal 14 3 2 3 7 2" xfId="31952" xr:uid="{00000000-0005-0000-0000-000037470000}"/>
    <cellStyle name="Normal 14 3 2 3 8" xfId="15041" xr:uid="{00000000-0005-0000-0000-000038470000}"/>
    <cellStyle name="Normal 14 3 2 3 8 2" xfId="37576" xr:uid="{00000000-0005-0000-0000-000039470000}"/>
    <cellStyle name="Normal 14 3 2 3 9" xfId="20670" xr:uid="{00000000-0005-0000-0000-00003A470000}"/>
    <cellStyle name="Normal 14 3 2 3 9 2" xfId="43196" xr:uid="{00000000-0005-0000-0000-00003B470000}"/>
    <cellStyle name="Normal 14 3 2 4" xfId="3951" xr:uid="{00000000-0005-0000-0000-00003C470000}"/>
    <cellStyle name="Normal 14 3 2 4 10" xfId="48983" xr:uid="{00000000-0005-0000-0000-00003D470000}"/>
    <cellStyle name="Normal 14 3 2 4 11" xfId="49920" xr:uid="{00000000-0005-0000-0000-00003E470000}"/>
    <cellStyle name="Normal 14 3 2 4 2" xfId="4419" xr:uid="{00000000-0005-0000-0000-00003F470000}"/>
    <cellStyle name="Normal 14 3 2 4 2 10" xfId="50388" xr:uid="{00000000-0005-0000-0000-000040470000}"/>
    <cellStyle name="Normal 14 3 2 4 2 2" xfId="5355" xr:uid="{00000000-0005-0000-0000-000041470000}"/>
    <cellStyle name="Normal 14 3 2 4 2 2 2" xfId="7227" xr:uid="{00000000-0005-0000-0000-000042470000}"/>
    <cellStyle name="Normal 14 3 2 4 2 2 2 2" xfId="12843" xr:uid="{00000000-0005-0000-0000-000043470000}"/>
    <cellStyle name="Normal 14 3 2 4 2 2 2 2 2" xfId="35384" xr:uid="{00000000-0005-0000-0000-000044470000}"/>
    <cellStyle name="Normal 14 3 2 4 2 2 2 3" xfId="18473" xr:uid="{00000000-0005-0000-0000-000045470000}"/>
    <cellStyle name="Normal 14 3 2 4 2 2 2 3 2" xfId="41008" xr:uid="{00000000-0005-0000-0000-000046470000}"/>
    <cellStyle name="Normal 14 3 2 4 2 2 2 4" xfId="24102" xr:uid="{00000000-0005-0000-0000-000047470000}"/>
    <cellStyle name="Normal 14 3 2 4 2 2 2 4 2" xfId="46628" xr:uid="{00000000-0005-0000-0000-000048470000}"/>
    <cellStyle name="Normal 14 3 2 4 2 2 2 5" xfId="29768" xr:uid="{00000000-0005-0000-0000-000049470000}"/>
    <cellStyle name="Normal 14 3 2 4 2 2 3" xfId="9099" xr:uid="{00000000-0005-0000-0000-00004A470000}"/>
    <cellStyle name="Normal 14 3 2 4 2 2 3 2" xfId="14715" xr:uid="{00000000-0005-0000-0000-00004B470000}"/>
    <cellStyle name="Normal 14 3 2 4 2 2 3 2 2" xfId="37256" xr:uid="{00000000-0005-0000-0000-00004C470000}"/>
    <cellStyle name="Normal 14 3 2 4 2 2 3 3" xfId="20345" xr:uid="{00000000-0005-0000-0000-00004D470000}"/>
    <cellStyle name="Normal 14 3 2 4 2 2 3 3 2" xfId="42880" xr:uid="{00000000-0005-0000-0000-00004E470000}"/>
    <cellStyle name="Normal 14 3 2 4 2 2 3 4" xfId="25974" xr:uid="{00000000-0005-0000-0000-00004F470000}"/>
    <cellStyle name="Normal 14 3 2 4 2 2 3 4 2" xfId="48500" xr:uid="{00000000-0005-0000-0000-000050470000}"/>
    <cellStyle name="Normal 14 3 2 4 2 2 3 5" xfId="31640" xr:uid="{00000000-0005-0000-0000-000051470000}"/>
    <cellStyle name="Normal 14 3 2 4 2 2 4" xfId="10971" xr:uid="{00000000-0005-0000-0000-000052470000}"/>
    <cellStyle name="Normal 14 3 2 4 2 2 4 2" xfId="33512" xr:uid="{00000000-0005-0000-0000-000053470000}"/>
    <cellStyle name="Normal 14 3 2 4 2 2 5" xfId="16601" xr:uid="{00000000-0005-0000-0000-000054470000}"/>
    <cellStyle name="Normal 14 3 2 4 2 2 5 2" xfId="39136" xr:uid="{00000000-0005-0000-0000-000055470000}"/>
    <cellStyle name="Normal 14 3 2 4 2 2 6" xfId="22230" xr:uid="{00000000-0005-0000-0000-000056470000}"/>
    <cellStyle name="Normal 14 3 2 4 2 2 6 2" xfId="44756" xr:uid="{00000000-0005-0000-0000-000057470000}"/>
    <cellStyle name="Normal 14 3 2 4 2 2 7" xfId="27896" xr:uid="{00000000-0005-0000-0000-000058470000}"/>
    <cellStyle name="Normal 14 3 2 4 2 2 8" xfId="51324" xr:uid="{00000000-0005-0000-0000-000059470000}"/>
    <cellStyle name="Normal 14 3 2 4 2 3" xfId="6291" xr:uid="{00000000-0005-0000-0000-00005A470000}"/>
    <cellStyle name="Normal 14 3 2 4 2 3 2" xfId="11907" xr:uid="{00000000-0005-0000-0000-00005B470000}"/>
    <cellStyle name="Normal 14 3 2 4 2 3 2 2" xfId="34448" xr:uid="{00000000-0005-0000-0000-00005C470000}"/>
    <cellStyle name="Normal 14 3 2 4 2 3 3" xfId="17537" xr:uid="{00000000-0005-0000-0000-00005D470000}"/>
    <cellStyle name="Normal 14 3 2 4 2 3 3 2" xfId="40072" xr:uid="{00000000-0005-0000-0000-00005E470000}"/>
    <cellStyle name="Normal 14 3 2 4 2 3 4" xfId="23166" xr:uid="{00000000-0005-0000-0000-00005F470000}"/>
    <cellStyle name="Normal 14 3 2 4 2 3 4 2" xfId="45692" xr:uid="{00000000-0005-0000-0000-000060470000}"/>
    <cellStyle name="Normal 14 3 2 4 2 3 5" xfId="28832" xr:uid="{00000000-0005-0000-0000-000061470000}"/>
    <cellStyle name="Normal 14 3 2 4 2 4" xfId="8163" xr:uid="{00000000-0005-0000-0000-000062470000}"/>
    <cellStyle name="Normal 14 3 2 4 2 4 2" xfId="13779" xr:uid="{00000000-0005-0000-0000-000063470000}"/>
    <cellStyle name="Normal 14 3 2 4 2 4 2 2" xfId="36320" xr:uid="{00000000-0005-0000-0000-000064470000}"/>
    <cellStyle name="Normal 14 3 2 4 2 4 3" xfId="19409" xr:uid="{00000000-0005-0000-0000-000065470000}"/>
    <cellStyle name="Normal 14 3 2 4 2 4 3 2" xfId="41944" xr:uid="{00000000-0005-0000-0000-000066470000}"/>
    <cellStyle name="Normal 14 3 2 4 2 4 4" xfId="25038" xr:uid="{00000000-0005-0000-0000-000067470000}"/>
    <cellStyle name="Normal 14 3 2 4 2 4 4 2" xfId="47564" xr:uid="{00000000-0005-0000-0000-000068470000}"/>
    <cellStyle name="Normal 14 3 2 4 2 4 5" xfId="30704" xr:uid="{00000000-0005-0000-0000-000069470000}"/>
    <cellStyle name="Normal 14 3 2 4 2 5" xfId="10035" xr:uid="{00000000-0005-0000-0000-00006A470000}"/>
    <cellStyle name="Normal 14 3 2 4 2 5 2" xfId="32576" xr:uid="{00000000-0005-0000-0000-00006B470000}"/>
    <cellStyle name="Normal 14 3 2 4 2 6" xfId="15665" xr:uid="{00000000-0005-0000-0000-00006C470000}"/>
    <cellStyle name="Normal 14 3 2 4 2 6 2" xfId="38200" xr:uid="{00000000-0005-0000-0000-00006D470000}"/>
    <cellStyle name="Normal 14 3 2 4 2 7" xfId="21294" xr:uid="{00000000-0005-0000-0000-00006E470000}"/>
    <cellStyle name="Normal 14 3 2 4 2 7 2" xfId="43820" xr:uid="{00000000-0005-0000-0000-00006F470000}"/>
    <cellStyle name="Normal 14 3 2 4 2 8" xfId="26960" xr:uid="{00000000-0005-0000-0000-000070470000}"/>
    <cellStyle name="Normal 14 3 2 4 2 9" xfId="49451" xr:uid="{00000000-0005-0000-0000-000071470000}"/>
    <cellStyle name="Normal 14 3 2 4 3" xfId="4887" xr:uid="{00000000-0005-0000-0000-000072470000}"/>
    <cellStyle name="Normal 14 3 2 4 3 2" xfId="6759" xr:uid="{00000000-0005-0000-0000-000073470000}"/>
    <cellStyle name="Normal 14 3 2 4 3 2 2" xfId="12375" xr:uid="{00000000-0005-0000-0000-000074470000}"/>
    <cellStyle name="Normal 14 3 2 4 3 2 2 2" xfId="34916" xr:uid="{00000000-0005-0000-0000-000075470000}"/>
    <cellStyle name="Normal 14 3 2 4 3 2 3" xfId="18005" xr:uid="{00000000-0005-0000-0000-000076470000}"/>
    <cellStyle name="Normal 14 3 2 4 3 2 3 2" xfId="40540" xr:uid="{00000000-0005-0000-0000-000077470000}"/>
    <cellStyle name="Normal 14 3 2 4 3 2 4" xfId="23634" xr:uid="{00000000-0005-0000-0000-000078470000}"/>
    <cellStyle name="Normal 14 3 2 4 3 2 4 2" xfId="46160" xr:uid="{00000000-0005-0000-0000-000079470000}"/>
    <cellStyle name="Normal 14 3 2 4 3 2 5" xfId="29300" xr:uid="{00000000-0005-0000-0000-00007A470000}"/>
    <cellStyle name="Normal 14 3 2 4 3 3" xfId="8631" xr:uid="{00000000-0005-0000-0000-00007B470000}"/>
    <cellStyle name="Normal 14 3 2 4 3 3 2" xfId="14247" xr:uid="{00000000-0005-0000-0000-00007C470000}"/>
    <cellStyle name="Normal 14 3 2 4 3 3 2 2" xfId="36788" xr:uid="{00000000-0005-0000-0000-00007D470000}"/>
    <cellStyle name="Normal 14 3 2 4 3 3 3" xfId="19877" xr:uid="{00000000-0005-0000-0000-00007E470000}"/>
    <cellStyle name="Normal 14 3 2 4 3 3 3 2" xfId="42412" xr:uid="{00000000-0005-0000-0000-00007F470000}"/>
    <cellStyle name="Normal 14 3 2 4 3 3 4" xfId="25506" xr:uid="{00000000-0005-0000-0000-000080470000}"/>
    <cellStyle name="Normal 14 3 2 4 3 3 4 2" xfId="48032" xr:uid="{00000000-0005-0000-0000-000081470000}"/>
    <cellStyle name="Normal 14 3 2 4 3 3 5" xfId="31172" xr:uid="{00000000-0005-0000-0000-000082470000}"/>
    <cellStyle name="Normal 14 3 2 4 3 4" xfId="10503" xr:uid="{00000000-0005-0000-0000-000083470000}"/>
    <cellStyle name="Normal 14 3 2 4 3 4 2" xfId="33044" xr:uid="{00000000-0005-0000-0000-000084470000}"/>
    <cellStyle name="Normal 14 3 2 4 3 5" xfId="16133" xr:uid="{00000000-0005-0000-0000-000085470000}"/>
    <cellStyle name="Normal 14 3 2 4 3 5 2" xfId="38668" xr:uid="{00000000-0005-0000-0000-000086470000}"/>
    <cellStyle name="Normal 14 3 2 4 3 6" xfId="21762" xr:uid="{00000000-0005-0000-0000-000087470000}"/>
    <cellStyle name="Normal 14 3 2 4 3 6 2" xfId="44288" xr:uid="{00000000-0005-0000-0000-000088470000}"/>
    <cellStyle name="Normal 14 3 2 4 3 7" xfId="27428" xr:uid="{00000000-0005-0000-0000-000089470000}"/>
    <cellStyle name="Normal 14 3 2 4 3 8" xfId="50856" xr:uid="{00000000-0005-0000-0000-00008A470000}"/>
    <cellStyle name="Normal 14 3 2 4 4" xfId="5823" xr:uid="{00000000-0005-0000-0000-00008B470000}"/>
    <cellStyle name="Normal 14 3 2 4 4 2" xfId="11439" xr:uid="{00000000-0005-0000-0000-00008C470000}"/>
    <cellStyle name="Normal 14 3 2 4 4 2 2" xfId="33980" xr:uid="{00000000-0005-0000-0000-00008D470000}"/>
    <cellStyle name="Normal 14 3 2 4 4 3" xfId="17069" xr:uid="{00000000-0005-0000-0000-00008E470000}"/>
    <cellStyle name="Normal 14 3 2 4 4 3 2" xfId="39604" xr:uid="{00000000-0005-0000-0000-00008F470000}"/>
    <cellStyle name="Normal 14 3 2 4 4 4" xfId="22698" xr:uid="{00000000-0005-0000-0000-000090470000}"/>
    <cellStyle name="Normal 14 3 2 4 4 4 2" xfId="45224" xr:uid="{00000000-0005-0000-0000-000091470000}"/>
    <cellStyle name="Normal 14 3 2 4 4 5" xfId="28364" xr:uid="{00000000-0005-0000-0000-000092470000}"/>
    <cellStyle name="Normal 14 3 2 4 5" xfId="7695" xr:uid="{00000000-0005-0000-0000-000093470000}"/>
    <cellStyle name="Normal 14 3 2 4 5 2" xfId="13311" xr:uid="{00000000-0005-0000-0000-000094470000}"/>
    <cellStyle name="Normal 14 3 2 4 5 2 2" xfId="35852" xr:uid="{00000000-0005-0000-0000-000095470000}"/>
    <cellStyle name="Normal 14 3 2 4 5 3" xfId="18941" xr:uid="{00000000-0005-0000-0000-000096470000}"/>
    <cellStyle name="Normal 14 3 2 4 5 3 2" xfId="41476" xr:uid="{00000000-0005-0000-0000-000097470000}"/>
    <cellStyle name="Normal 14 3 2 4 5 4" xfId="24570" xr:uid="{00000000-0005-0000-0000-000098470000}"/>
    <cellStyle name="Normal 14 3 2 4 5 4 2" xfId="47096" xr:uid="{00000000-0005-0000-0000-000099470000}"/>
    <cellStyle name="Normal 14 3 2 4 5 5" xfId="30236" xr:uid="{00000000-0005-0000-0000-00009A470000}"/>
    <cellStyle name="Normal 14 3 2 4 6" xfId="9567" xr:uid="{00000000-0005-0000-0000-00009B470000}"/>
    <cellStyle name="Normal 14 3 2 4 6 2" xfId="32108" xr:uid="{00000000-0005-0000-0000-00009C470000}"/>
    <cellStyle name="Normal 14 3 2 4 7" xfId="15197" xr:uid="{00000000-0005-0000-0000-00009D470000}"/>
    <cellStyle name="Normal 14 3 2 4 7 2" xfId="37732" xr:uid="{00000000-0005-0000-0000-00009E470000}"/>
    <cellStyle name="Normal 14 3 2 4 8" xfId="20826" xr:uid="{00000000-0005-0000-0000-00009F470000}"/>
    <cellStyle name="Normal 14 3 2 4 8 2" xfId="43352" xr:uid="{00000000-0005-0000-0000-0000A0470000}"/>
    <cellStyle name="Normal 14 3 2 4 9" xfId="26492" xr:uid="{00000000-0005-0000-0000-0000A1470000}"/>
    <cellStyle name="Normal 14 3 2 5" xfId="4185" xr:uid="{00000000-0005-0000-0000-0000A2470000}"/>
    <cellStyle name="Normal 14 3 2 5 10" xfId="50154" xr:uid="{00000000-0005-0000-0000-0000A3470000}"/>
    <cellStyle name="Normal 14 3 2 5 2" xfId="5121" xr:uid="{00000000-0005-0000-0000-0000A4470000}"/>
    <cellStyle name="Normal 14 3 2 5 2 2" xfId="6993" xr:uid="{00000000-0005-0000-0000-0000A5470000}"/>
    <cellStyle name="Normal 14 3 2 5 2 2 2" xfId="12609" xr:uid="{00000000-0005-0000-0000-0000A6470000}"/>
    <cellStyle name="Normal 14 3 2 5 2 2 2 2" xfId="35150" xr:uid="{00000000-0005-0000-0000-0000A7470000}"/>
    <cellStyle name="Normal 14 3 2 5 2 2 3" xfId="18239" xr:uid="{00000000-0005-0000-0000-0000A8470000}"/>
    <cellStyle name="Normal 14 3 2 5 2 2 3 2" xfId="40774" xr:uid="{00000000-0005-0000-0000-0000A9470000}"/>
    <cellStyle name="Normal 14 3 2 5 2 2 4" xfId="23868" xr:uid="{00000000-0005-0000-0000-0000AA470000}"/>
    <cellStyle name="Normal 14 3 2 5 2 2 4 2" xfId="46394" xr:uid="{00000000-0005-0000-0000-0000AB470000}"/>
    <cellStyle name="Normal 14 3 2 5 2 2 5" xfId="29534" xr:uid="{00000000-0005-0000-0000-0000AC470000}"/>
    <cellStyle name="Normal 14 3 2 5 2 3" xfId="8865" xr:uid="{00000000-0005-0000-0000-0000AD470000}"/>
    <cellStyle name="Normal 14 3 2 5 2 3 2" xfId="14481" xr:uid="{00000000-0005-0000-0000-0000AE470000}"/>
    <cellStyle name="Normal 14 3 2 5 2 3 2 2" xfId="37022" xr:uid="{00000000-0005-0000-0000-0000AF470000}"/>
    <cellStyle name="Normal 14 3 2 5 2 3 3" xfId="20111" xr:uid="{00000000-0005-0000-0000-0000B0470000}"/>
    <cellStyle name="Normal 14 3 2 5 2 3 3 2" xfId="42646" xr:uid="{00000000-0005-0000-0000-0000B1470000}"/>
    <cellStyle name="Normal 14 3 2 5 2 3 4" xfId="25740" xr:uid="{00000000-0005-0000-0000-0000B2470000}"/>
    <cellStyle name="Normal 14 3 2 5 2 3 4 2" xfId="48266" xr:uid="{00000000-0005-0000-0000-0000B3470000}"/>
    <cellStyle name="Normal 14 3 2 5 2 3 5" xfId="31406" xr:uid="{00000000-0005-0000-0000-0000B4470000}"/>
    <cellStyle name="Normal 14 3 2 5 2 4" xfId="10737" xr:uid="{00000000-0005-0000-0000-0000B5470000}"/>
    <cellStyle name="Normal 14 3 2 5 2 4 2" xfId="33278" xr:uid="{00000000-0005-0000-0000-0000B6470000}"/>
    <cellStyle name="Normal 14 3 2 5 2 5" xfId="16367" xr:uid="{00000000-0005-0000-0000-0000B7470000}"/>
    <cellStyle name="Normal 14 3 2 5 2 5 2" xfId="38902" xr:uid="{00000000-0005-0000-0000-0000B8470000}"/>
    <cellStyle name="Normal 14 3 2 5 2 6" xfId="21996" xr:uid="{00000000-0005-0000-0000-0000B9470000}"/>
    <cellStyle name="Normal 14 3 2 5 2 6 2" xfId="44522" xr:uid="{00000000-0005-0000-0000-0000BA470000}"/>
    <cellStyle name="Normal 14 3 2 5 2 7" xfId="27662" xr:uid="{00000000-0005-0000-0000-0000BB470000}"/>
    <cellStyle name="Normal 14 3 2 5 2 8" xfId="51090" xr:uid="{00000000-0005-0000-0000-0000BC470000}"/>
    <cellStyle name="Normal 14 3 2 5 3" xfId="6057" xr:uid="{00000000-0005-0000-0000-0000BD470000}"/>
    <cellStyle name="Normal 14 3 2 5 3 2" xfId="11673" xr:uid="{00000000-0005-0000-0000-0000BE470000}"/>
    <cellStyle name="Normal 14 3 2 5 3 2 2" xfId="34214" xr:uid="{00000000-0005-0000-0000-0000BF470000}"/>
    <cellStyle name="Normal 14 3 2 5 3 3" xfId="17303" xr:uid="{00000000-0005-0000-0000-0000C0470000}"/>
    <cellStyle name="Normal 14 3 2 5 3 3 2" xfId="39838" xr:uid="{00000000-0005-0000-0000-0000C1470000}"/>
    <cellStyle name="Normal 14 3 2 5 3 4" xfId="22932" xr:uid="{00000000-0005-0000-0000-0000C2470000}"/>
    <cellStyle name="Normal 14 3 2 5 3 4 2" xfId="45458" xr:uid="{00000000-0005-0000-0000-0000C3470000}"/>
    <cellStyle name="Normal 14 3 2 5 3 5" xfId="28598" xr:uid="{00000000-0005-0000-0000-0000C4470000}"/>
    <cellStyle name="Normal 14 3 2 5 4" xfId="7929" xr:uid="{00000000-0005-0000-0000-0000C5470000}"/>
    <cellStyle name="Normal 14 3 2 5 4 2" xfId="13545" xr:uid="{00000000-0005-0000-0000-0000C6470000}"/>
    <cellStyle name="Normal 14 3 2 5 4 2 2" xfId="36086" xr:uid="{00000000-0005-0000-0000-0000C7470000}"/>
    <cellStyle name="Normal 14 3 2 5 4 3" xfId="19175" xr:uid="{00000000-0005-0000-0000-0000C8470000}"/>
    <cellStyle name="Normal 14 3 2 5 4 3 2" xfId="41710" xr:uid="{00000000-0005-0000-0000-0000C9470000}"/>
    <cellStyle name="Normal 14 3 2 5 4 4" xfId="24804" xr:uid="{00000000-0005-0000-0000-0000CA470000}"/>
    <cellStyle name="Normal 14 3 2 5 4 4 2" xfId="47330" xr:uid="{00000000-0005-0000-0000-0000CB470000}"/>
    <cellStyle name="Normal 14 3 2 5 4 5" xfId="30470" xr:uid="{00000000-0005-0000-0000-0000CC470000}"/>
    <cellStyle name="Normal 14 3 2 5 5" xfId="9801" xr:uid="{00000000-0005-0000-0000-0000CD470000}"/>
    <cellStyle name="Normal 14 3 2 5 5 2" xfId="32342" xr:uid="{00000000-0005-0000-0000-0000CE470000}"/>
    <cellStyle name="Normal 14 3 2 5 6" xfId="15431" xr:uid="{00000000-0005-0000-0000-0000CF470000}"/>
    <cellStyle name="Normal 14 3 2 5 6 2" xfId="37966" xr:uid="{00000000-0005-0000-0000-0000D0470000}"/>
    <cellStyle name="Normal 14 3 2 5 7" xfId="21060" xr:uid="{00000000-0005-0000-0000-0000D1470000}"/>
    <cellStyle name="Normal 14 3 2 5 7 2" xfId="43586" xr:uid="{00000000-0005-0000-0000-0000D2470000}"/>
    <cellStyle name="Normal 14 3 2 5 8" xfId="26726" xr:uid="{00000000-0005-0000-0000-0000D3470000}"/>
    <cellStyle name="Normal 14 3 2 5 9" xfId="49217" xr:uid="{00000000-0005-0000-0000-0000D4470000}"/>
    <cellStyle name="Normal 14 3 2 6" xfId="4653" xr:uid="{00000000-0005-0000-0000-0000D5470000}"/>
    <cellStyle name="Normal 14 3 2 6 2" xfId="6525" xr:uid="{00000000-0005-0000-0000-0000D6470000}"/>
    <cellStyle name="Normal 14 3 2 6 2 2" xfId="12141" xr:uid="{00000000-0005-0000-0000-0000D7470000}"/>
    <cellStyle name="Normal 14 3 2 6 2 2 2" xfId="34682" xr:uid="{00000000-0005-0000-0000-0000D8470000}"/>
    <cellStyle name="Normal 14 3 2 6 2 3" xfId="17771" xr:uid="{00000000-0005-0000-0000-0000D9470000}"/>
    <cellStyle name="Normal 14 3 2 6 2 3 2" xfId="40306" xr:uid="{00000000-0005-0000-0000-0000DA470000}"/>
    <cellStyle name="Normal 14 3 2 6 2 4" xfId="23400" xr:uid="{00000000-0005-0000-0000-0000DB470000}"/>
    <cellStyle name="Normal 14 3 2 6 2 4 2" xfId="45926" xr:uid="{00000000-0005-0000-0000-0000DC470000}"/>
    <cellStyle name="Normal 14 3 2 6 2 5" xfId="29066" xr:uid="{00000000-0005-0000-0000-0000DD470000}"/>
    <cellStyle name="Normal 14 3 2 6 3" xfId="8397" xr:uid="{00000000-0005-0000-0000-0000DE470000}"/>
    <cellStyle name="Normal 14 3 2 6 3 2" xfId="14013" xr:uid="{00000000-0005-0000-0000-0000DF470000}"/>
    <cellStyle name="Normal 14 3 2 6 3 2 2" xfId="36554" xr:uid="{00000000-0005-0000-0000-0000E0470000}"/>
    <cellStyle name="Normal 14 3 2 6 3 3" xfId="19643" xr:uid="{00000000-0005-0000-0000-0000E1470000}"/>
    <cellStyle name="Normal 14 3 2 6 3 3 2" xfId="42178" xr:uid="{00000000-0005-0000-0000-0000E2470000}"/>
    <cellStyle name="Normal 14 3 2 6 3 4" xfId="25272" xr:uid="{00000000-0005-0000-0000-0000E3470000}"/>
    <cellStyle name="Normal 14 3 2 6 3 4 2" xfId="47798" xr:uid="{00000000-0005-0000-0000-0000E4470000}"/>
    <cellStyle name="Normal 14 3 2 6 3 5" xfId="30938" xr:uid="{00000000-0005-0000-0000-0000E5470000}"/>
    <cellStyle name="Normal 14 3 2 6 4" xfId="10269" xr:uid="{00000000-0005-0000-0000-0000E6470000}"/>
    <cellStyle name="Normal 14 3 2 6 4 2" xfId="32810" xr:uid="{00000000-0005-0000-0000-0000E7470000}"/>
    <cellStyle name="Normal 14 3 2 6 5" xfId="15899" xr:uid="{00000000-0005-0000-0000-0000E8470000}"/>
    <cellStyle name="Normal 14 3 2 6 5 2" xfId="38434" xr:uid="{00000000-0005-0000-0000-0000E9470000}"/>
    <cellStyle name="Normal 14 3 2 6 6" xfId="21528" xr:uid="{00000000-0005-0000-0000-0000EA470000}"/>
    <cellStyle name="Normal 14 3 2 6 6 2" xfId="44054" xr:uid="{00000000-0005-0000-0000-0000EB470000}"/>
    <cellStyle name="Normal 14 3 2 6 7" xfId="27194" xr:uid="{00000000-0005-0000-0000-0000EC470000}"/>
    <cellStyle name="Normal 14 3 2 6 8" xfId="50622" xr:uid="{00000000-0005-0000-0000-0000ED470000}"/>
    <cellStyle name="Normal 14 3 2 7" xfId="5589" xr:uid="{00000000-0005-0000-0000-0000EE470000}"/>
    <cellStyle name="Normal 14 3 2 7 2" xfId="11205" xr:uid="{00000000-0005-0000-0000-0000EF470000}"/>
    <cellStyle name="Normal 14 3 2 7 2 2" xfId="33746" xr:uid="{00000000-0005-0000-0000-0000F0470000}"/>
    <cellStyle name="Normal 14 3 2 7 3" xfId="16835" xr:uid="{00000000-0005-0000-0000-0000F1470000}"/>
    <cellStyle name="Normal 14 3 2 7 3 2" xfId="39370" xr:uid="{00000000-0005-0000-0000-0000F2470000}"/>
    <cellStyle name="Normal 14 3 2 7 4" xfId="22464" xr:uid="{00000000-0005-0000-0000-0000F3470000}"/>
    <cellStyle name="Normal 14 3 2 7 4 2" xfId="44990" xr:uid="{00000000-0005-0000-0000-0000F4470000}"/>
    <cellStyle name="Normal 14 3 2 7 5" xfId="28130" xr:uid="{00000000-0005-0000-0000-0000F5470000}"/>
    <cellStyle name="Normal 14 3 2 8" xfId="7461" xr:uid="{00000000-0005-0000-0000-0000F6470000}"/>
    <cellStyle name="Normal 14 3 2 8 2" xfId="13077" xr:uid="{00000000-0005-0000-0000-0000F7470000}"/>
    <cellStyle name="Normal 14 3 2 8 2 2" xfId="35618" xr:uid="{00000000-0005-0000-0000-0000F8470000}"/>
    <cellStyle name="Normal 14 3 2 8 3" xfId="18707" xr:uid="{00000000-0005-0000-0000-0000F9470000}"/>
    <cellStyle name="Normal 14 3 2 8 3 2" xfId="41242" xr:uid="{00000000-0005-0000-0000-0000FA470000}"/>
    <cellStyle name="Normal 14 3 2 8 4" xfId="24336" xr:uid="{00000000-0005-0000-0000-0000FB470000}"/>
    <cellStyle name="Normal 14 3 2 8 4 2" xfId="46862" xr:uid="{00000000-0005-0000-0000-0000FC470000}"/>
    <cellStyle name="Normal 14 3 2 8 5" xfId="30002" xr:uid="{00000000-0005-0000-0000-0000FD470000}"/>
    <cellStyle name="Normal 14 3 2 9" xfId="9333" xr:uid="{00000000-0005-0000-0000-0000FE470000}"/>
    <cellStyle name="Normal 14 3 2 9 2" xfId="31874" xr:uid="{00000000-0005-0000-0000-0000FF470000}"/>
    <cellStyle name="Normal 14 3 3" xfId="3834" xr:uid="{00000000-0005-0000-0000-000000480000}"/>
    <cellStyle name="Normal 14 3 3 10" xfId="26375" xr:uid="{00000000-0005-0000-0000-000001480000}"/>
    <cellStyle name="Normal 14 3 3 11" xfId="48866" xr:uid="{00000000-0005-0000-0000-000002480000}"/>
    <cellStyle name="Normal 14 3 3 12" xfId="49803" xr:uid="{00000000-0005-0000-0000-000003480000}"/>
    <cellStyle name="Normal 14 3 3 2" xfId="4068" xr:uid="{00000000-0005-0000-0000-000004480000}"/>
    <cellStyle name="Normal 14 3 3 2 10" xfId="49100" xr:uid="{00000000-0005-0000-0000-000005480000}"/>
    <cellStyle name="Normal 14 3 3 2 11" xfId="50037" xr:uid="{00000000-0005-0000-0000-000006480000}"/>
    <cellStyle name="Normal 14 3 3 2 2" xfId="4536" xr:uid="{00000000-0005-0000-0000-000007480000}"/>
    <cellStyle name="Normal 14 3 3 2 2 10" xfId="50505" xr:uid="{00000000-0005-0000-0000-000008480000}"/>
    <cellStyle name="Normal 14 3 3 2 2 2" xfId="5472" xr:uid="{00000000-0005-0000-0000-000009480000}"/>
    <cellStyle name="Normal 14 3 3 2 2 2 2" xfId="7344" xr:uid="{00000000-0005-0000-0000-00000A480000}"/>
    <cellStyle name="Normal 14 3 3 2 2 2 2 2" xfId="12960" xr:uid="{00000000-0005-0000-0000-00000B480000}"/>
    <cellStyle name="Normal 14 3 3 2 2 2 2 2 2" xfId="35501" xr:uid="{00000000-0005-0000-0000-00000C480000}"/>
    <cellStyle name="Normal 14 3 3 2 2 2 2 3" xfId="18590" xr:uid="{00000000-0005-0000-0000-00000D480000}"/>
    <cellStyle name="Normal 14 3 3 2 2 2 2 3 2" xfId="41125" xr:uid="{00000000-0005-0000-0000-00000E480000}"/>
    <cellStyle name="Normal 14 3 3 2 2 2 2 4" xfId="24219" xr:uid="{00000000-0005-0000-0000-00000F480000}"/>
    <cellStyle name="Normal 14 3 3 2 2 2 2 4 2" xfId="46745" xr:uid="{00000000-0005-0000-0000-000010480000}"/>
    <cellStyle name="Normal 14 3 3 2 2 2 2 5" xfId="29885" xr:uid="{00000000-0005-0000-0000-000011480000}"/>
    <cellStyle name="Normal 14 3 3 2 2 2 3" xfId="9216" xr:uid="{00000000-0005-0000-0000-000012480000}"/>
    <cellStyle name="Normal 14 3 3 2 2 2 3 2" xfId="14832" xr:uid="{00000000-0005-0000-0000-000013480000}"/>
    <cellStyle name="Normal 14 3 3 2 2 2 3 2 2" xfId="37373" xr:uid="{00000000-0005-0000-0000-000014480000}"/>
    <cellStyle name="Normal 14 3 3 2 2 2 3 3" xfId="20462" xr:uid="{00000000-0005-0000-0000-000015480000}"/>
    <cellStyle name="Normal 14 3 3 2 2 2 3 3 2" xfId="42997" xr:uid="{00000000-0005-0000-0000-000016480000}"/>
    <cellStyle name="Normal 14 3 3 2 2 2 3 4" xfId="26091" xr:uid="{00000000-0005-0000-0000-000017480000}"/>
    <cellStyle name="Normal 14 3 3 2 2 2 3 4 2" xfId="48617" xr:uid="{00000000-0005-0000-0000-000018480000}"/>
    <cellStyle name="Normal 14 3 3 2 2 2 3 5" xfId="31757" xr:uid="{00000000-0005-0000-0000-000019480000}"/>
    <cellStyle name="Normal 14 3 3 2 2 2 4" xfId="11088" xr:uid="{00000000-0005-0000-0000-00001A480000}"/>
    <cellStyle name="Normal 14 3 3 2 2 2 4 2" xfId="33629" xr:uid="{00000000-0005-0000-0000-00001B480000}"/>
    <cellStyle name="Normal 14 3 3 2 2 2 5" xfId="16718" xr:uid="{00000000-0005-0000-0000-00001C480000}"/>
    <cellStyle name="Normal 14 3 3 2 2 2 5 2" xfId="39253" xr:uid="{00000000-0005-0000-0000-00001D480000}"/>
    <cellStyle name="Normal 14 3 3 2 2 2 6" xfId="22347" xr:uid="{00000000-0005-0000-0000-00001E480000}"/>
    <cellStyle name="Normal 14 3 3 2 2 2 6 2" xfId="44873" xr:uid="{00000000-0005-0000-0000-00001F480000}"/>
    <cellStyle name="Normal 14 3 3 2 2 2 7" xfId="28013" xr:uid="{00000000-0005-0000-0000-000020480000}"/>
    <cellStyle name="Normal 14 3 3 2 2 2 8" xfId="51441" xr:uid="{00000000-0005-0000-0000-000021480000}"/>
    <cellStyle name="Normal 14 3 3 2 2 3" xfId="6408" xr:uid="{00000000-0005-0000-0000-000022480000}"/>
    <cellStyle name="Normal 14 3 3 2 2 3 2" xfId="12024" xr:uid="{00000000-0005-0000-0000-000023480000}"/>
    <cellStyle name="Normal 14 3 3 2 2 3 2 2" xfId="34565" xr:uid="{00000000-0005-0000-0000-000024480000}"/>
    <cellStyle name="Normal 14 3 3 2 2 3 3" xfId="17654" xr:uid="{00000000-0005-0000-0000-000025480000}"/>
    <cellStyle name="Normal 14 3 3 2 2 3 3 2" xfId="40189" xr:uid="{00000000-0005-0000-0000-000026480000}"/>
    <cellStyle name="Normal 14 3 3 2 2 3 4" xfId="23283" xr:uid="{00000000-0005-0000-0000-000027480000}"/>
    <cellStyle name="Normal 14 3 3 2 2 3 4 2" xfId="45809" xr:uid="{00000000-0005-0000-0000-000028480000}"/>
    <cellStyle name="Normal 14 3 3 2 2 3 5" xfId="28949" xr:uid="{00000000-0005-0000-0000-000029480000}"/>
    <cellStyle name="Normal 14 3 3 2 2 4" xfId="8280" xr:uid="{00000000-0005-0000-0000-00002A480000}"/>
    <cellStyle name="Normal 14 3 3 2 2 4 2" xfId="13896" xr:uid="{00000000-0005-0000-0000-00002B480000}"/>
    <cellStyle name="Normal 14 3 3 2 2 4 2 2" xfId="36437" xr:uid="{00000000-0005-0000-0000-00002C480000}"/>
    <cellStyle name="Normal 14 3 3 2 2 4 3" xfId="19526" xr:uid="{00000000-0005-0000-0000-00002D480000}"/>
    <cellStyle name="Normal 14 3 3 2 2 4 3 2" xfId="42061" xr:uid="{00000000-0005-0000-0000-00002E480000}"/>
    <cellStyle name="Normal 14 3 3 2 2 4 4" xfId="25155" xr:uid="{00000000-0005-0000-0000-00002F480000}"/>
    <cellStyle name="Normal 14 3 3 2 2 4 4 2" xfId="47681" xr:uid="{00000000-0005-0000-0000-000030480000}"/>
    <cellStyle name="Normal 14 3 3 2 2 4 5" xfId="30821" xr:uid="{00000000-0005-0000-0000-000031480000}"/>
    <cellStyle name="Normal 14 3 3 2 2 5" xfId="10152" xr:uid="{00000000-0005-0000-0000-000032480000}"/>
    <cellStyle name="Normal 14 3 3 2 2 5 2" xfId="32693" xr:uid="{00000000-0005-0000-0000-000033480000}"/>
    <cellStyle name="Normal 14 3 3 2 2 6" xfId="15782" xr:uid="{00000000-0005-0000-0000-000034480000}"/>
    <cellStyle name="Normal 14 3 3 2 2 6 2" xfId="38317" xr:uid="{00000000-0005-0000-0000-000035480000}"/>
    <cellStyle name="Normal 14 3 3 2 2 7" xfId="21411" xr:uid="{00000000-0005-0000-0000-000036480000}"/>
    <cellStyle name="Normal 14 3 3 2 2 7 2" xfId="43937" xr:uid="{00000000-0005-0000-0000-000037480000}"/>
    <cellStyle name="Normal 14 3 3 2 2 8" xfId="27077" xr:uid="{00000000-0005-0000-0000-000038480000}"/>
    <cellStyle name="Normal 14 3 3 2 2 9" xfId="49568" xr:uid="{00000000-0005-0000-0000-000039480000}"/>
    <cellStyle name="Normal 14 3 3 2 3" xfId="5004" xr:uid="{00000000-0005-0000-0000-00003A480000}"/>
    <cellStyle name="Normal 14 3 3 2 3 2" xfId="6876" xr:uid="{00000000-0005-0000-0000-00003B480000}"/>
    <cellStyle name="Normal 14 3 3 2 3 2 2" xfId="12492" xr:uid="{00000000-0005-0000-0000-00003C480000}"/>
    <cellStyle name="Normal 14 3 3 2 3 2 2 2" xfId="35033" xr:uid="{00000000-0005-0000-0000-00003D480000}"/>
    <cellStyle name="Normal 14 3 3 2 3 2 3" xfId="18122" xr:uid="{00000000-0005-0000-0000-00003E480000}"/>
    <cellStyle name="Normal 14 3 3 2 3 2 3 2" xfId="40657" xr:uid="{00000000-0005-0000-0000-00003F480000}"/>
    <cellStyle name="Normal 14 3 3 2 3 2 4" xfId="23751" xr:uid="{00000000-0005-0000-0000-000040480000}"/>
    <cellStyle name="Normal 14 3 3 2 3 2 4 2" xfId="46277" xr:uid="{00000000-0005-0000-0000-000041480000}"/>
    <cellStyle name="Normal 14 3 3 2 3 2 5" xfId="29417" xr:uid="{00000000-0005-0000-0000-000042480000}"/>
    <cellStyle name="Normal 14 3 3 2 3 3" xfId="8748" xr:uid="{00000000-0005-0000-0000-000043480000}"/>
    <cellStyle name="Normal 14 3 3 2 3 3 2" xfId="14364" xr:uid="{00000000-0005-0000-0000-000044480000}"/>
    <cellStyle name="Normal 14 3 3 2 3 3 2 2" xfId="36905" xr:uid="{00000000-0005-0000-0000-000045480000}"/>
    <cellStyle name="Normal 14 3 3 2 3 3 3" xfId="19994" xr:uid="{00000000-0005-0000-0000-000046480000}"/>
    <cellStyle name="Normal 14 3 3 2 3 3 3 2" xfId="42529" xr:uid="{00000000-0005-0000-0000-000047480000}"/>
    <cellStyle name="Normal 14 3 3 2 3 3 4" xfId="25623" xr:uid="{00000000-0005-0000-0000-000048480000}"/>
    <cellStyle name="Normal 14 3 3 2 3 3 4 2" xfId="48149" xr:uid="{00000000-0005-0000-0000-000049480000}"/>
    <cellStyle name="Normal 14 3 3 2 3 3 5" xfId="31289" xr:uid="{00000000-0005-0000-0000-00004A480000}"/>
    <cellStyle name="Normal 14 3 3 2 3 4" xfId="10620" xr:uid="{00000000-0005-0000-0000-00004B480000}"/>
    <cellStyle name="Normal 14 3 3 2 3 4 2" xfId="33161" xr:uid="{00000000-0005-0000-0000-00004C480000}"/>
    <cellStyle name="Normal 14 3 3 2 3 5" xfId="16250" xr:uid="{00000000-0005-0000-0000-00004D480000}"/>
    <cellStyle name="Normal 14 3 3 2 3 5 2" xfId="38785" xr:uid="{00000000-0005-0000-0000-00004E480000}"/>
    <cellStyle name="Normal 14 3 3 2 3 6" xfId="21879" xr:uid="{00000000-0005-0000-0000-00004F480000}"/>
    <cellStyle name="Normal 14 3 3 2 3 6 2" xfId="44405" xr:uid="{00000000-0005-0000-0000-000050480000}"/>
    <cellStyle name="Normal 14 3 3 2 3 7" xfId="27545" xr:uid="{00000000-0005-0000-0000-000051480000}"/>
    <cellStyle name="Normal 14 3 3 2 3 8" xfId="50973" xr:uid="{00000000-0005-0000-0000-000052480000}"/>
    <cellStyle name="Normal 14 3 3 2 4" xfId="5940" xr:uid="{00000000-0005-0000-0000-000053480000}"/>
    <cellStyle name="Normal 14 3 3 2 4 2" xfId="11556" xr:uid="{00000000-0005-0000-0000-000054480000}"/>
    <cellStyle name="Normal 14 3 3 2 4 2 2" xfId="34097" xr:uid="{00000000-0005-0000-0000-000055480000}"/>
    <cellStyle name="Normal 14 3 3 2 4 3" xfId="17186" xr:uid="{00000000-0005-0000-0000-000056480000}"/>
    <cellStyle name="Normal 14 3 3 2 4 3 2" xfId="39721" xr:uid="{00000000-0005-0000-0000-000057480000}"/>
    <cellStyle name="Normal 14 3 3 2 4 4" xfId="22815" xr:uid="{00000000-0005-0000-0000-000058480000}"/>
    <cellStyle name="Normal 14 3 3 2 4 4 2" xfId="45341" xr:uid="{00000000-0005-0000-0000-000059480000}"/>
    <cellStyle name="Normal 14 3 3 2 4 5" xfId="28481" xr:uid="{00000000-0005-0000-0000-00005A480000}"/>
    <cellStyle name="Normal 14 3 3 2 5" xfId="7812" xr:uid="{00000000-0005-0000-0000-00005B480000}"/>
    <cellStyle name="Normal 14 3 3 2 5 2" xfId="13428" xr:uid="{00000000-0005-0000-0000-00005C480000}"/>
    <cellStyle name="Normal 14 3 3 2 5 2 2" xfId="35969" xr:uid="{00000000-0005-0000-0000-00005D480000}"/>
    <cellStyle name="Normal 14 3 3 2 5 3" xfId="19058" xr:uid="{00000000-0005-0000-0000-00005E480000}"/>
    <cellStyle name="Normal 14 3 3 2 5 3 2" xfId="41593" xr:uid="{00000000-0005-0000-0000-00005F480000}"/>
    <cellStyle name="Normal 14 3 3 2 5 4" xfId="24687" xr:uid="{00000000-0005-0000-0000-000060480000}"/>
    <cellStyle name="Normal 14 3 3 2 5 4 2" xfId="47213" xr:uid="{00000000-0005-0000-0000-000061480000}"/>
    <cellStyle name="Normal 14 3 3 2 5 5" xfId="30353" xr:uid="{00000000-0005-0000-0000-000062480000}"/>
    <cellStyle name="Normal 14 3 3 2 6" xfId="9684" xr:uid="{00000000-0005-0000-0000-000063480000}"/>
    <cellStyle name="Normal 14 3 3 2 6 2" xfId="32225" xr:uid="{00000000-0005-0000-0000-000064480000}"/>
    <cellStyle name="Normal 14 3 3 2 7" xfId="15314" xr:uid="{00000000-0005-0000-0000-000065480000}"/>
    <cellStyle name="Normal 14 3 3 2 7 2" xfId="37849" xr:uid="{00000000-0005-0000-0000-000066480000}"/>
    <cellStyle name="Normal 14 3 3 2 8" xfId="20943" xr:uid="{00000000-0005-0000-0000-000067480000}"/>
    <cellStyle name="Normal 14 3 3 2 8 2" xfId="43469" xr:uid="{00000000-0005-0000-0000-000068480000}"/>
    <cellStyle name="Normal 14 3 3 2 9" xfId="26609" xr:uid="{00000000-0005-0000-0000-000069480000}"/>
    <cellStyle name="Normal 14 3 3 3" xfId="4302" xr:uid="{00000000-0005-0000-0000-00006A480000}"/>
    <cellStyle name="Normal 14 3 3 3 10" xfId="50271" xr:uid="{00000000-0005-0000-0000-00006B480000}"/>
    <cellStyle name="Normal 14 3 3 3 2" xfId="5238" xr:uid="{00000000-0005-0000-0000-00006C480000}"/>
    <cellStyle name="Normal 14 3 3 3 2 2" xfId="7110" xr:uid="{00000000-0005-0000-0000-00006D480000}"/>
    <cellStyle name="Normal 14 3 3 3 2 2 2" xfId="12726" xr:uid="{00000000-0005-0000-0000-00006E480000}"/>
    <cellStyle name="Normal 14 3 3 3 2 2 2 2" xfId="35267" xr:uid="{00000000-0005-0000-0000-00006F480000}"/>
    <cellStyle name="Normal 14 3 3 3 2 2 3" xfId="18356" xr:uid="{00000000-0005-0000-0000-000070480000}"/>
    <cellStyle name="Normal 14 3 3 3 2 2 3 2" xfId="40891" xr:uid="{00000000-0005-0000-0000-000071480000}"/>
    <cellStyle name="Normal 14 3 3 3 2 2 4" xfId="23985" xr:uid="{00000000-0005-0000-0000-000072480000}"/>
    <cellStyle name="Normal 14 3 3 3 2 2 4 2" xfId="46511" xr:uid="{00000000-0005-0000-0000-000073480000}"/>
    <cellStyle name="Normal 14 3 3 3 2 2 5" xfId="29651" xr:uid="{00000000-0005-0000-0000-000074480000}"/>
    <cellStyle name="Normal 14 3 3 3 2 3" xfId="8982" xr:uid="{00000000-0005-0000-0000-000075480000}"/>
    <cellStyle name="Normal 14 3 3 3 2 3 2" xfId="14598" xr:uid="{00000000-0005-0000-0000-000076480000}"/>
    <cellStyle name="Normal 14 3 3 3 2 3 2 2" xfId="37139" xr:uid="{00000000-0005-0000-0000-000077480000}"/>
    <cellStyle name="Normal 14 3 3 3 2 3 3" xfId="20228" xr:uid="{00000000-0005-0000-0000-000078480000}"/>
    <cellStyle name="Normal 14 3 3 3 2 3 3 2" xfId="42763" xr:uid="{00000000-0005-0000-0000-000079480000}"/>
    <cellStyle name="Normal 14 3 3 3 2 3 4" xfId="25857" xr:uid="{00000000-0005-0000-0000-00007A480000}"/>
    <cellStyle name="Normal 14 3 3 3 2 3 4 2" xfId="48383" xr:uid="{00000000-0005-0000-0000-00007B480000}"/>
    <cellStyle name="Normal 14 3 3 3 2 3 5" xfId="31523" xr:uid="{00000000-0005-0000-0000-00007C480000}"/>
    <cellStyle name="Normal 14 3 3 3 2 4" xfId="10854" xr:uid="{00000000-0005-0000-0000-00007D480000}"/>
    <cellStyle name="Normal 14 3 3 3 2 4 2" xfId="33395" xr:uid="{00000000-0005-0000-0000-00007E480000}"/>
    <cellStyle name="Normal 14 3 3 3 2 5" xfId="16484" xr:uid="{00000000-0005-0000-0000-00007F480000}"/>
    <cellStyle name="Normal 14 3 3 3 2 5 2" xfId="39019" xr:uid="{00000000-0005-0000-0000-000080480000}"/>
    <cellStyle name="Normal 14 3 3 3 2 6" xfId="22113" xr:uid="{00000000-0005-0000-0000-000081480000}"/>
    <cellStyle name="Normal 14 3 3 3 2 6 2" xfId="44639" xr:uid="{00000000-0005-0000-0000-000082480000}"/>
    <cellStyle name="Normal 14 3 3 3 2 7" xfId="27779" xr:uid="{00000000-0005-0000-0000-000083480000}"/>
    <cellStyle name="Normal 14 3 3 3 2 8" xfId="51207" xr:uid="{00000000-0005-0000-0000-000084480000}"/>
    <cellStyle name="Normal 14 3 3 3 3" xfId="6174" xr:uid="{00000000-0005-0000-0000-000085480000}"/>
    <cellStyle name="Normal 14 3 3 3 3 2" xfId="11790" xr:uid="{00000000-0005-0000-0000-000086480000}"/>
    <cellStyle name="Normal 14 3 3 3 3 2 2" xfId="34331" xr:uid="{00000000-0005-0000-0000-000087480000}"/>
    <cellStyle name="Normal 14 3 3 3 3 3" xfId="17420" xr:uid="{00000000-0005-0000-0000-000088480000}"/>
    <cellStyle name="Normal 14 3 3 3 3 3 2" xfId="39955" xr:uid="{00000000-0005-0000-0000-000089480000}"/>
    <cellStyle name="Normal 14 3 3 3 3 4" xfId="23049" xr:uid="{00000000-0005-0000-0000-00008A480000}"/>
    <cellStyle name="Normal 14 3 3 3 3 4 2" xfId="45575" xr:uid="{00000000-0005-0000-0000-00008B480000}"/>
    <cellStyle name="Normal 14 3 3 3 3 5" xfId="28715" xr:uid="{00000000-0005-0000-0000-00008C480000}"/>
    <cellStyle name="Normal 14 3 3 3 4" xfId="8046" xr:uid="{00000000-0005-0000-0000-00008D480000}"/>
    <cellStyle name="Normal 14 3 3 3 4 2" xfId="13662" xr:uid="{00000000-0005-0000-0000-00008E480000}"/>
    <cellStyle name="Normal 14 3 3 3 4 2 2" xfId="36203" xr:uid="{00000000-0005-0000-0000-00008F480000}"/>
    <cellStyle name="Normal 14 3 3 3 4 3" xfId="19292" xr:uid="{00000000-0005-0000-0000-000090480000}"/>
    <cellStyle name="Normal 14 3 3 3 4 3 2" xfId="41827" xr:uid="{00000000-0005-0000-0000-000091480000}"/>
    <cellStyle name="Normal 14 3 3 3 4 4" xfId="24921" xr:uid="{00000000-0005-0000-0000-000092480000}"/>
    <cellStyle name="Normal 14 3 3 3 4 4 2" xfId="47447" xr:uid="{00000000-0005-0000-0000-000093480000}"/>
    <cellStyle name="Normal 14 3 3 3 4 5" xfId="30587" xr:uid="{00000000-0005-0000-0000-000094480000}"/>
    <cellStyle name="Normal 14 3 3 3 5" xfId="9918" xr:uid="{00000000-0005-0000-0000-000095480000}"/>
    <cellStyle name="Normal 14 3 3 3 5 2" xfId="32459" xr:uid="{00000000-0005-0000-0000-000096480000}"/>
    <cellStyle name="Normal 14 3 3 3 6" xfId="15548" xr:uid="{00000000-0005-0000-0000-000097480000}"/>
    <cellStyle name="Normal 14 3 3 3 6 2" xfId="38083" xr:uid="{00000000-0005-0000-0000-000098480000}"/>
    <cellStyle name="Normal 14 3 3 3 7" xfId="21177" xr:uid="{00000000-0005-0000-0000-000099480000}"/>
    <cellStyle name="Normal 14 3 3 3 7 2" xfId="43703" xr:uid="{00000000-0005-0000-0000-00009A480000}"/>
    <cellStyle name="Normal 14 3 3 3 8" xfId="26843" xr:uid="{00000000-0005-0000-0000-00009B480000}"/>
    <cellStyle name="Normal 14 3 3 3 9" xfId="49334" xr:uid="{00000000-0005-0000-0000-00009C480000}"/>
    <cellStyle name="Normal 14 3 3 4" xfId="4770" xr:uid="{00000000-0005-0000-0000-00009D480000}"/>
    <cellStyle name="Normal 14 3 3 4 2" xfId="6642" xr:uid="{00000000-0005-0000-0000-00009E480000}"/>
    <cellStyle name="Normal 14 3 3 4 2 2" xfId="12258" xr:uid="{00000000-0005-0000-0000-00009F480000}"/>
    <cellStyle name="Normal 14 3 3 4 2 2 2" xfId="34799" xr:uid="{00000000-0005-0000-0000-0000A0480000}"/>
    <cellStyle name="Normal 14 3 3 4 2 3" xfId="17888" xr:uid="{00000000-0005-0000-0000-0000A1480000}"/>
    <cellStyle name="Normal 14 3 3 4 2 3 2" xfId="40423" xr:uid="{00000000-0005-0000-0000-0000A2480000}"/>
    <cellStyle name="Normal 14 3 3 4 2 4" xfId="23517" xr:uid="{00000000-0005-0000-0000-0000A3480000}"/>
    <cellStyle name="Normal 14 3 3 4 2 4 2" xfId="46043" xr:uid="{00000000-0005-0000-0000-0000A4480000}"/>
    <cellStyle name="Normal 14 3 3 4 2 5" xfId="29183" xr:uid="{00000000-0005-0000-0000-0000A5480000}"/>
    <cellStyle name="Normal 14 3 3 4 3" xfId="8514" xr:uid="{00000000-0005-0000-0000-0000A6480000}"/>
    <cellStyle name="Normal 14 3 3 4 3 2" xfId="14130" xr:uid="{00000000-0005-0000-0000-0000A7480000}"/>
    <cellStyle name="Normal 14 3 3 4 3 2 2" xfId="36671" xr:uid="{00000000-0005-0000-0000-0000A8480000}"/>
    <cellStyle name="Normal 14 3 3 4 3 3" xfId="19760" xr:uid="{00000000-0005-0000-0000-0000A9480000}"/>
    <cellStyle name="Normal 14 3 3 4 3 3 2" xfId="42295" xr:uid="{00000000-0005-0000-0000-0000AA480000}"/>
    <cellStyle name="Normal 14 3 3 4 3 4" xfId="25389" xr:uid="{00000000-0005-0000-0000-0000AB480000}"/>
    <cellStyle name="Normal 14 3 3 4 3 4 2" xfId="47915" xr:uid="{00000000-0005-0000-0000-0000AC480000}"/>
    <cellStyle name="Normal 14 3 3 4 3 5" xfId="31055" xr:uid="{00000000-0005-0000-0000-0000AD480000}"/>
    <cellStyle name="Normal 14 3 3 4 4" xfId="10386" xr:uid="{00000000-0005-0000-0000-0000AE480000}"/>
    <cellStyle name="Normal 14 3 3 4 4 2" xfId="32927" xr:uid="{00000000-0005-0000-0000-0000AF480000}"/>
    <cellStyle name="Normal 14 3 3 4 5" xfId="16016" xr:uid="{00000000-0005-0000-0000-0000B0480000}"/>
    <cellStyle name="Normal 14 3 3 4 5 2" xfId="38551" xr:uid="{00000000-0005-0000-0000-0000B1480000}"/>
    <cellStyle name="Normal 14 3 3 4 6" xfId="21645" xr:uid="{00000000-0005-0000-0000-0000B2480000}"/>
    <cellStyle name="Normal 14 3 3 4 6 2" xfId="44171" xr:uid="{00000000-0005-0000-0000-0000B3480000}"/>
    <cellStyle name="Normal 14 3 3 4 7" xfId="27311" xr:uid="{00000000-0005-0000-0000-0000B4480000}"/>
    <cellStyle name="Normal 14 3 3 4 8" xfId="50739" xr:uid="{00000000-0005-0000-0000-0000B5480000}"/>
    <cellStyle name="Normal 14 3 3 5" xfId="5706" xr:uid="{00000000-0005-0000-0000-0000B6480000}"/>
    <cellStyle name="Normal 14 3 3 5 2" xfId="11322" xr:uid="{00000000-0005-0000-0000-0000B7480000}"/>
    <cellStyle name="Normal 14 3 3 5 2 2" xfId="33863" xr:uid="{00000000-0005-0000-0000-0000B8480000}"/>
    <cellStyle name="Normal 14 3 3 5 3" xfId="16952" xr:uid="{00000000-0005-0000-0000-0000B9480000}"/>
    <cellStyle name="Normal 14 3 3 5 3 2" xfId="39487" xr:uid="{00000000-0005-0000-0000-0000BA480000}"/>
    <cellStyle name="Normal 14 3 3 5 4" xfId="22581" xr:uid="{00000000-0005-0000-0000-0000BB480000}"/>
    <cellStyle name="Normal 14 3 3 5 4 2" xfId="45107" xr:uid="{00000000-0005-0000-0000-0000BC480000}"/>
    <cellStyle name="Normal 14 3 3 5 5" xfId="28247" xr:uid="{00000000-0005-0000-0000-0000BD480000}"/>
    <cellStyle name="Normal 14 3 3 6" xfId="7578" xr:uid="{00000000-0005-0000-0000-0000BE480000}"/>
    <cellStyle name="Normal 14 3 3 6 2" xfId="13194" xr:uid="{00000000-0005-0000-0000-0000BF480000}"/>
    <cellStyle name="Normal 14 3 3 6 2 2" xfId="35735" xr:uid="{00000000-0005-0000-0000-0000C0480000}"/>
    <cellStyle name="Normal 14 3 3 6 3" xfId="18824" xr:uid="{00000000-0005-0000-0000-0000C1480000}"/>
    <cellStyle name="Normal 14 3 3 6 3 2" xfId="41359" xr:uid="{00000000-0005-0000-0000-0000C2480000}"/>
    <cellStyle name="Normal 14 3 3 6 4" xfId="24453" xr:uid="{00000000-0005-0000-0000-0000C3480000}"/>
    <cellStyle name="Normal 14 3 3 6 4 2" xfId="46979" xr:uid="{00000000-0005-0000-0000-0000C4480000}"/>
    <cellStyle name="Normal 14 3 3 6 5" xfId="30119" xr:uid="{00000000-0005-0000-0000-0000C5480000}"/>
    <cellStyle name="Normal 14 3 3 7" xfId="9450" xr:uid="{00000000-0005-0000-0000-0000C6480000}"/>
    <cellStyle name="Normal 14 3 3 7 2" xfId="31991" xr:uid="{00000000-0005-0000-0000-0000C7480000}"/>
    <cellStyle name="Normal 14 3 3 8" xfId="15080" xr:uid="{00000000-0005-0000-0000-0000C8480000}"/>
    <cellStyle name="Normal 14 3 3 8 2" xfId="37615" xr:uid="{00000000-0005-0000-0000-0000C9480000}"/>
    <cellStyle name="Normal 14 3 3 9" xfId="20709" xr:uid="{00000000-0005-0000-0000-0000CA480000}"/>
    <cellStyle name="Normal 14 3 3 9 2" xfId="43235" xr:uid="{00000000-0005-0000-0000-0000CB480000}"/>
    <cellStyle name="Normal 14 3 4" xfId="3756" xr:uid="{00000000-0005-0000-0000-0000CC480000}"/>
    <cellStyle name="Normal 14 3 4 10" xfId="26297" xr:uid="{00000000-0005-0000-0000-0000CD480000}"/>
    <cellStyle name="Normal 14 3 4 11" xfId="48788" xr:uid="{00000000-0005-0000-0000-0000CE480000}"/>
    <cellStyle name="Normal 14 3 4 12" xfId="49725" xr:uid="{00000000-0005-0000-0000-0000CF480000}"/>
    <cellStyle name="Normal 14 3 4 2" xfId="3990" xr:uid="{00000000-0005-0000-0000-0000D0480000}"/>
    <cellStyle name="Normal 14 3 4 2 10" xfId="49022" xr:uid="{00000000-0005-0000-0000-0000D1480000}"/>
    <cellStyle name="Normal 14 3 4 2 11" xfId="49959" xr:uid="{00000000-0005-0000-0000-0000D2480000}"/>
    <cellStyle name="Normal 14 3 4 2 2" xfId="4458" xr:uid="{00000000-0005-0000-0000-0000D3480000}"/>
    <cellStyle name="Normal 14 3 4 2 2 10" xfId="50427" xr:uid="{00000000-0005-0000-0000-0000D4480000}"/>
    <cellStyle name="Normal 14 3 4 2 2 2" xfId="5394" xr:uid="{00000000-0005-0000-0000-0000D5480000}"/>
    <cellStyle name="Normal 14 3 4 2 2 2 2" xfId="7266" xr:uid="{00000000-0005-0000-0000-0000D6480000}"/>
    <cellStyle name="Normal 14 3 4 2 2 2 2 2" xfId="12882" xr:uid="{00000000-0005-0000-0000-0000D7480000}"/>
    <cellStyle name="Normal 14 3 4 2 2 2 2 2 2" xfId="35423" xr:uid="{00000000-0005-0000-0000-0000D8480000}"/>
    <cellStyle name="Normal 14 3 4 2 2 2 2 3" xfId="18512" xr:uid="{00000000-0005-0000-0000-0000D9480000}"/>
    <cellStyle name="Normal 14 3 4 2 2 2 2 3 2" xfId="41047" xr:uid="{00000000-0005-0000-0000-0000DA480000}"/>
    <cellStyle name="Normal 14 3 4 2 2 2 2 4" xfId="24141" xr:uid="{00000000-0005-0000-0000-0000DB480000}"/>
    <cellStyle name="Normal 14 3 4 2 2 2 2 4 2" xfId="46667" xr:uid="{00000000-0005-0000-0000-0000DC480000}"/>
    <cellStyle name="Normal 14 3 4 2 2 2 2 5" xfId="29807" xr:uid="{00000000-0005-0000-0000-0000DD480000}"/>
    <cellStyle name="Normal 14 3 4 2 2 2 3" xfId="9138" xr:uid="{00000000-0005-0000-0000-0000DE480000}"/>
    <cellStyle name="Normal 14 3 4 2 2 2 3 2" xfId="14754" xr:uid="{00000000-0005-0000-0000-0000DF480000}"/>
    <cellStyle name="Normal 14 3 4 2 2 2 3 2 2" xfId="37295" xr:uid="{00000000-0005-0000-0000-0000E0480000}"/>
    <cellStyle name="Normal 14 3 4 2 2 2 3 3" xfId="20384" xr:uid="{00000000-0005-0000-0000-0000E1480000}"/>
    <cellStyle name="Normal 14 3 4 2 2 2 3 3 2" xfId="42919" xr:uid="{00000000-0005-0000-0000-0000E2480000}"/>
    <cellStyle name="Normal 14 3 4 2 2 2 3 4" xfId="26013" xr:uid="{00000000-0005-0000-0000-0000E3480000}"/>
    <cellStyle name="Normal 14 3 4 2 2 2 3 4 2" xfId="48539" xr:uid="{00000000-0005-0000-0000-0000E4480000}"/>
    <cellStyle name="Normal 14 3 4 2 2 2 3 5" xfId="31679" xr:uid="{00000000-0005-0000-0000-0000E5480000}"/>
    <cellStyle name="Normal 14 3 4 2 2 2 4" xfId="11010" xr:uid="{00000000-0005-0000-0000-0000E6480000}"/>
    <cellStyle name="Normal 14 3 4 2 2 2 4 2" xfId="33551" xr:uid="{00000000-0005-0000-0000-0000E7480000}"/>
    <cellStyle name="Normal 14 3 4 2 2 2 5" xfId="16640" xr:uid="{00000000-0005-0000-0000-0000E8480000}"/>
    <cellStyle name="Normal 14 3 4 2 2 2 5 2" xfId="39175" xr:uid="{00000000-0005-0000-0000-0000E9480000}"/>
    <cellStyle name="Normal 14 3 4 2 2 2 6" xfId="22269" xr:uid="{00000000-0005-0000-0000-0000EA480000}"/>
    <cellStyle name="Normal 14 3 4 2 2 2 6 2" xfId="44795" xr:uid="{00000000-0005-0000-0000-0000EB480000}"/>
    <cellStyle name="Normal 14 3 4 2 2 2 7" xfId="27935" xr:uid="{00000000-0005-0000-0000-0000EC480000}"/>
    <cellStyle name="Normal 14 3 4 2 2 2 8" xfId="51363" xr:uid="{00000000-0005-0000-0000-0000ED480000}"/>
    <cellStyle name="Normal 14 3 4 2 2 3" xfId="6330" xr:uid="{00000000-0005-0000-0000-0000EE480000}"/>
    <cellStyle name="Normal 14 3 4 2 2 3 2" xfId="11946" xr:uid="{00000000-0005-0000-0000-0000EF480000}"/>
    <cellStyle name="Normal 14 3 4 2 2 3 2 2" xfId="34487" xr:uid="{00000000-0005-0000-0000-0000F0480000}"/>
    <cellStyle name="Normal 14 3 4 2 2 3 3" xfId="17576" xr:uid="{00000000-0005-0000-0000-0000F1480000}"/>
    <cellStyle name="Normal 14 3 4 2 2 3 3 2" xfId="40111" xr:uid="{00000000-0005-0000-0000-0000F2480000}"/>
    <cellStyle name="Normal 14 3 4 2 2 3 4" xfId="23205" xr:uid="{00000000-0005-0000-0000-0000F3480000}"/>
    <cellStyle name="Normal 14 3 4 2 2 3 4 2" xfId="45731" xr:uid="{00000000-0005-0000-0000-0000F4480000}"/>
    <cellStyle name="Normal 14 3 4 2 2 3 5" xfId="28871" xr:uid="{00000000-0005-0000-0000-0000F5480000}"/>
    <cellStyle name="Normal 14 3 4 2 2 4" xfId="8202" xr:uid="{00000000-0005-0000-0000-0000F6480000}"/>
    <cellStyle name="Normal 14 3 4 2 2 4 2" xfId="13818" xr:uid="{00000000-0005-0000-0000-0000F7480000}"/>
    <cellStyle name="Normal 14 3 4 2 2 4 2 2" xfId="36359" xr:uid="{00000000-0005-0000-0000-0000F8480000}"/>
    <cellStyle name="Normal 14 3 4 2 2 4 3" xfId="19448" xr:uid="{00000000-0005-0000-0000-0000F9480000}"/>
    <cellStyle name="Normal 14 3 4 2 2 4 3 2" xfId="41983" xr:uid="{00000000-0005-0000-0000-0000FA480000}"/>
    <cellStyle name="Normal 14 3 4 2 2 4 4" xfId="25077" xr:uid="{00000000-0005-0000-0000-0000FB480000}"/>
    <cellStyle name="Normal 14 3 4 2 2 4 4 2" xfId="47603" xr:uid="{00000000-0005-0000-0000-0000FC480000}"/>
    <cellStyle name="Normal 14 3 4 2 2 4 5" xfId="30743" xr:uid="{00000000-0005-0000-0000-0000FD480000}"/>
    <cellStyle name="Normal 14 3 4 2 2 5" xfId="10074" xr:uid="{00000000-0005-0000-0000-0000FE480000}"/>
    <cellStyle name="Normal 14 3 4 2 2 5 2" xfId="32615" xr:uid="{00000000-0005-0000-0000-0000FF480000}"/>
    <cellStyle name="Normal 14 3 4 2 2 6" xfId="15704" xr:uid="{00000000-0005-0000-0000-000000490000}"/>
    <cellStyle name="Normal 14 3 4 2 2 6 2" xfId="38239" xr:uid="{00000000-0005-0000-0000-000001490000}"/>
    <cellStyle name="Normal 14 3 4 2 2 7" xfId="21333" xr:uid="{00000000-0005-0000-0000-000002490000}"/>
    <cellStyle name="Normal 14 3 4 2 2 7 2" xfId="43859" xr:uid="{00000000-0005-0000-0000-000003490000}"/>
    <cellStyle name="Normal 14 3 4 2 2 8" xfId="26999" xr:uid="{00000000-0005-0000-0000-000004490000}"/>
    <cellStyle name="Normal 14 3 4 2 2 9" xfId="49490" xr:uid="{00000000-0005-0000-0000-000005490000}"/>
    <cellStyle name="Normal 14 3 4 2 3" xfId="4926" xr:uid="{00000000-0005-0000-0000-000006490000}"/>
    <cellStyle name="Normal 14 3 4 2 3 2" xfId="6798" xr:uid="{00000000-0005-0000-0000-000007490000}"/>
    <cellStyle name="Normal 14 3 4 2 3 2 2" xfId="12414" xr:uid="{00000000-0005-0000-0000-000008490000}"/>
    <cellStyle name="Normal 14 3 4 2 3 2 2 2" xfId="34955" xr:uid="{00000000-0005-0000-0000-000009490000}"/>
    <cellStyle name="Normal 14 3 4 2 3 2 3" xfId="18044" xr:uid="{00000000-0005-0000-0000-00000A490000}"/>
    <cellStyle name="Normal 14 3 4 2 3 2 3 2" xfId="40579" xr:uid="{00000000-0005-0000-0000-00000B490000}"/>
    <cellStyle name="Normal 14 3 4 2 3 2 4" xfId="23673" xr:uid="{00000000-0005-0000-0000-00000C490000}"/>
    <cellStyle name="Normal 14 3 4 2 3 2 4 2" xfId="46199" xr:uid="{00000000-0005-0000-0000-00000D490000}"/>
    <cellStyle name="Normal 14 3 4 2 3 2 5" xfId="29339" xr:uid="{00000000-0005-0000-0000-00000E490000}"/>
    <cellStyle name="Normal 14 3 4 2 3 3" xfId="8670" xr:uid="{00000000-0005-0000-0000-00000F490000}"/>
    <cellStyle name="Normal 14 3 4 2 3 3 2" xfId="14286" xr:uid="{00000000-0005-0000-0000-000010490000}"/>
    <cellStyle name="Normal 14 3 4 2 3 3 2 2" xfId="36827" xr:uid="{00000000-0005-0000-0000-000011490000}"/>
    <cellStyle name="Normal 14 3 4 2 3 3 3" xfId="19916" xr:uid="{00000000-0005-0000-0000-000012490000}"/>
    <cellStyle name="Normal 14 3 4 2 3 3 3 2" xfId="42451" xr:uid="{00000000-0005-0000-0000-000013490000}"/>
    <cellStyle name="Normal 14 3 4 2 3 3 4" xfId="25545" xr:uid="{00000000-0005-0000-0000-000014490000}"/>
    <cellStyle name="Normal 14 3 4 2 3 3 4 2" xfId="48071" xr:uid="{00000000-0005-0000-0000-000015490000}"/>
    <cellStyle name="Normal 14 3 4 2 3 3 5" xfId="31211" xr:uid="{00000000-0005-0000-0000-000016490000}"/>
    <cellStyle name="Normal 14 3 4 2 3 4" xfId="10542" xr:uid="{00000000-0005-0000-0000-000017490000}"/>
    <cellStyle name="Normal 14 3 4 2 3 4 2" xfId="33083" xr:uid="{00000000-0005-0000-0000-000018490000}"/>
    <cellStyle name="Normal 14 3 4 2 3 5" xfId="16172" xr:uid="{00000000-0005-0000-0000-000019490000}"/>
    <cellStyle name="Normal 14 3 4 2 3 5 2" xfId="38707" xr:uid="{00000000-0005-0000-0000-00001A490000}"/>
    <cellStyle name="Normal 14 3 4 2 3 6" xfId="21801" xr:uid="{00000000-0005-0000-0000-00001B490000}"/>
    <cellStyle name="Normal 14 3 4 2 3 6 2" xfId="44327" xr:uid="{00000000-0005-0000-0000-00001C490000}"/>
    <cellStyle name="Normal 14 3 4 2 3 7" xfId="27467" xr:uid="{00000000-0005-0000-0000-00001D490000}"/>
    <cellStyle name="Normal 14 3 4 2 3 8" xfId="50895" xr:uid="{00000000-0005-0000-0000-00001E490000}"/>
    <cellStyle name="Normal 14 3 4 2 4" xfId="5862" xr:uid="{00000000-0005-0000-0000-00001F490000}"/>
    <cellStyle name="Normal 14 3 4 2 4 2" xfId="11478" xr:uid="{00000000-0005-0000-0000-000020490000}"/>
    <cellStyle name="Normal 14 3 4 2 4 2 2" xfId="34019" xr:uid="{00000000-0005-0000-0000-000021490000}"/>
    <cellStyle name="Normal 14 3 4 2 4 3" xfId="17108" xr:uid="{00000000-0005-0000-0000-000022490000}"/>
    <cellStyle name="Normal 14 3 4 2 4 3 2" xfId="39643" xr:uid="{00000000-0005-0000-0000-000023490000}"/>
    <cellStyle name="Normal 14 3 4 2 4 4" xfId="22737" xr:uid="{00000000-0005-0000-0000-000024490000}"/>
    <cellStyle name="Normal 14 3 4 2 4 4 2" xfId="45263" xr:uid="{00000000-0005-0000-0000-000025490000}"/>
    <cellStyle name="Normal 14 3 4 2 4 5" xfId="28403" xr:uid="{00000000-0005-0000-0000-000026490000}"/>
    <cellStyle name="Normal 14 3 4 2 5" xfId="7734" xr:uid="{00000000-0005-0000-0000-000027490000}"/>
    <cellStyle name="Normal 14 3 4 2 5 2" xfId="13350" xr:uid="{00000000-0005-0000-0000-000028490000}"/>
    <cellStyle name="Normal 14 3 4 2 5 2 2" xfId="35891" xr:uid="{00000000-0005-0000-0000-000029490000}"/>
    <cellStyle name="Normal 14 3 4 2 5 3" xfId="18980" xr:uid="{00000000-0005-0000-0000-00002A490000}"/>
    <cellStyle name="Normal 14 3 4 2 5 3 2" xfId="41515" xr:uid="{00000000-0005-0000-0000-00002B490000}"/>
    <cellStyle name="Normal 14 3 4 2 5 4" xfId="24609" xr:uid="{00000000-0005-0000-0000-00002C490000}"/>
    <cellStyle name="Normal 14 3 4 2 5 4 2" xfId="47135" xr:uid="{00000000-0005-0000-0000-00002D490000}"/>
    <cellStyle name="Normal 14 3 4 2 5 5" xfId="30275" xr:uid="{00000000-0005-0000-0000-00002E490000}"/>
    <cellStyle name="Normal 14 3 4 2 6" xfId="9606" xr:uid="{00000000-0005-0000-0000-00002F490000}"/>
    <cellStyle name="Normal 14 3 4 2 6 2" xfId="32147" xr:uid="{00000000-0005-0000-0000-000030490000}"/>
    <cellStyle name="Normal 14 3 4 2 7" xfId="15236" xr:uid="{00000000-0005-0000-0000-000031490000}"/>
    <cellStyle name="Normal 14 3 4 2 7 2" xfId="37771" xr:uid="{00000000-0005-0000-0000-000032490000}"/>
    <cellStyle name="Normal 14 3 4 2 8" xfId="20865" xr:uid="{00000000-0005-0000-0000-000033490000}"/>
    <cellStyle name="Normal 14 3 4 2 8 2" xfId="43391" xr:uid="{00000000-0005-0000-0000-000034490000}"/>
    <cellStyle name="Normal 14 3 4 2 9" xfId="26531" xr:uid="{00000000-0005-0000-0000-000035490000}"/>
    <cellStyle name="Normal 14 3 4 3" xfId="4224" xr:uid="{00000000-0005-0000-0000-000036490000}"/>
    <cellStyle name="Normal 14 3 4 3 10" xfId="50193" xr:uid="{00000000-0005-0000-0000-000037490000}"/>
    <cellStyle name="Normal 14 3 4 3 2" xfId="5160" xr:uid="{00000000-0005-0000-0000-000038490000}"/>
    <cellStyle name="Normal 14 3 4 3 2 2" xfId="7032" xr:uid="{00000000-0005-0000-0000-000039490000}"/>
    <cellStyle name="Normal 14 3 4 3 2 2 2" xfId="12648" xr:uid="{00000000-0005-0000-0000-00003A490000}"/>
    <cellStyle name="Normal 14 3 4 3 2 2 2 2" xfId="35189" xr:uid="{00000000-0005-0000-0000-00003B490000}"/>
    <cellStyle name="Normal 14 3 4 3 2 2 3" xfId="18278" xr:uid="{00000000-0005-0000-0000-00003C490000}"/>
    <cellStyle name="Normal 14 3 4 3 2 2 3 2" xfId="40813" xr:uid="{00000000-0005-0000-0000-00003D490000}"/>
    <cellStyle name="Normal 14 3 4 3 2 2 4" xfId="23907" xr:uid="{00000000-0005-0000-0000-00003E490000}"/>
    <cellStyle name="Normal 14 3 4 3 2 2 4 2" xfId="46433" xr:uid="{00000000-0005-0000-0000-00003F490000}"/>
    <cellStyle name="Normal 14 3 4 3 2 2 5" xfId="29573" xr:uid="{00000000-0005-0000-0000-000040490000}"/>
    <cellStyle name="Normal 14 3 4 3 2 3" xfId="8904" xr:uid="{00000000-0005-0000-0000-000041490000}"/>
    <cellStyle name="Normal 14 3 4 3 2 3 2" xfId="14520" xr:uid="{00000000-0005-0000-0000-000042490000}"/>
    <cellStyle name="Normal 14 3 4 3 2 3 2 2" xfId="37061" xr:uid="{00000000-0005-0000-0000-000043490000}"/>
    <cellStyle name="Normal 14 3 4 3 2 3 3" xfId="20150" xr:uid="{00000000-0005-0000-0000-000044490000}"/>
    <cellStyle name="Normal 14 3 4 3 2 3 3 2" xfId="42685" xr:uid="{00000000-0005-0000-0000-000045490000}"/>
    <cellStyle name="Normal 14 3 4 3 2 3 4" xfId="25779" xr:uid="{00000000-0005-0000-0000-000046490000}"/>
    <cellStyle name="Normal 14 3 4 3 2 3 4 2" xfId="48305" xr:uid="{00000000-0005-0000-0000-000047490000}"/>
    <cellStyle name="Normal 14 3 4 3 2 3 5" xfId="31445" xr:uid="{00000000-0005-0000-0000-000048490000}"/>
    <cellStyle name="Normal 14 3 4 3 2 4" xfId="10776" xr:uid="{00000000-0005-0000-0000-000049490000}"/>
    <cellStyle name="Normal 14 3 4 3 2 4 2" xfId="33317" xr:uid="{00000000-0005-0000-0000-00004A490000}"/>
    <cellStyle name="Normal 14 3 4 3 2 5" xfId="16406" xr:uid="{00000000-0005-0000-0000-00004B490000}"/>
    <cellStyle name="Normal 14 3 4 3 2 5 2" xfId="38941" xr:uid="{00000000-0005-0000-0000-00004C490000}"/>
    <cellStyle name="Normal 14 3 4 3 2 6" xfId="22035" xr:uid="{00000000-0005-0000-0000-00004D490000}"/>
    <cellStyle name="Normal 14 3 4 3 2 6 2" xfId="44561" xr:uid="{00000000-0005-0000-0000-00004E490000}"/>
    <cellStyle name="Normal 14 3 4 3 2 7" xfId="27701" xr:uid="{00000000-0005-0000-0000-00004F490000}"/>
    <cellStyle name="Normal 14 3 4 3 2 8" xfId="51129" xr:uid="{00000000-0005-0000-0000-000050490000}"/>
    <cellStyle name="Normal 14 3 4 3 3" xfId="6096" xr:uid="{00000000-0005-0000-0000-000051490000}"/>
    <cellStyle name="Normal 14 3 4 3 3 2" xfId="11712" xr:uid="{00000000-0005-0000-0000-000052490000}"/>
    <cellStyle name="Normal 14 3 4 3 3 2 2" xfId="34253" xr:uid="{00000000-0005-0000-0000-000053490000}"/>
    <cellStyle name="Normal 14 3 4 3 3 3" xfId="17342" xr:uid="{00000000-0005-0000-0000-000054490000}"/>
    <cellStyle name="Normal 14 3 4 3 3 3 2" xfId="39877" xr:uid="{00000000-0005-0000-0000-000055490000}"/>
    <cellStyle name="Normal 14 3 4 3 3 4" xfId="22971" xr:uid="{00000000-0005-0000-0000-000056490000}"/>
    <cellStyle name="Normal 14 3 4 3 3 4 2" xfId="45497" xr:uid="{00000000-0005-0000-0000-000057490000}"/>
    <cellStyle name="Normal 14 3 4 3 3 5" xfId="28637" xr:uid="{00000000-0005-0000-0000-000058490000}"/>
    <cellStyle name="Normal 14 3 4 3 4" xfId="7968" xr:uid="{00000000-0005-0000-0000-000059490000}"/>
    <cellStyle name="Normal 14 3 4 3 4 2" xfId="13584" xr:uid="{00000000-0005-0000-0000-00005A490000}"/>
    <cellStyle name="Normal 14 3 4 3 4 2 2" xfId="36125" xr:uid="{00000000-0005-0000-0000-00005B490000}"/>
    <cellStyle name="Normal 14 3 4 3 4 3" xfId="19214" xr:uid="{00000000-0005-0000-0000-00005C490000}"/>
    <cellStyle name="Normal 14 3 4 3 4 3 2" xfId="41749" xr:uid="{00000000-0005-0000-0000-00005D490000}"/>
    <cellStyle name="Normal 14 3 4 3 4 4" xfId="24843" xr:uid="{00000000-0005-0000-0000-00005E490000}"/>
    <cellStyle name="Normal 14 3 4 3 4 4 2" xfId="47369" xr:uid="{00000000-0005-0000-0000-00005F490000}"/>
    <cellStyle name="Normal 14 3 4 3 4 5" xfId="30509" xr:uid="{00000000-0005-0000-0000-000060490000}"/>
    <cellStyle name="Normal 14 3 4 3 5" xfId="9840" xr:uid="{00000000-0005-0000-0000-000061490000}"/>
    <cellStyle name="Normal 14 3 4 3 5 2" xfId="32381" xr:uid="{00000000-0005-0000-0000-000062490000}"/>
    <cellStyle name="Normal 14 3 4 3 6" xfId="15470" xr:uid="{00000000-0005-0000-0000-000063490000}"/>
    <cellStyle name="Normal 14 3 4 3 6 2" xfId="38005" xr:uid="{00000000-0005-0000-0000-000064490000}"/>
    <cellStyle name="Normal 14 3 4 3 7" xfId="21099" xr:uid="{00000000-0005-0000-0000-000065490000}"/>
    <cellStyle name="Normal 14 3 4 3 7 2" xfId="43625" xr:uid="{00000000-0005-0000-0000-000066490000}"/>
    <cellStyle name="Normal 14 3 4 3 8" xfId="26765" xr:uid="{00000000-0005-0000-0000-000067490000}"/>
    <cellStyle name="Normal 14 3 4 3 9" xfId="49256" xr:uid="{00000000-0005-0000-0000-000068490000}"/>
    <cellStyle name="Normal 14 3 4 4" xfId="4692" xr:uid="{00000000-0005-0000-0000-000069490000}"/>
    <cellStyle name="Normal 14 3 4 4 2" xfId="6564" xr:uid="{00000000-0005-0000-0000-00006A490000}"/>
    <cellStyle name="Normal 14 3 4 4 2 2" xfId="12180" xr:uid="{00000000-0005-0000-0000-00006B490000}"/>
    <cellStyle name="Normal 14 3 4 4 2 2 2" xfId="34721" xr:uid="{00000000-0005-0000-0000-00006C490000}"/>
    <cellStyle name="Normal 14 3 4 4 2 3" xfId="17810" xr:uid="{00000000-0005-0000-0000-00006D490000}"/>
    <cellStyle name="Normal 14 3 4 4 2 3 2" xfId="40345" xr:uid="{00000000-0005-0000-0000-00006E490000}"/>
    <cellStyle name="Normal 14 3 4 4 2 4" xfId="23439" xr:uid="{00000000-0005-0000-0000-00006F490000}"/>
    <cellStyle name="Normal 14 3 4 4 2 4 2" xfId="45965" xr:uid="{00000000-0005-0000-0000-000070490000}"/>
    <cellStyle name="Normal 14 3 4 4 2 5" xfId="29105" xr:uid="{00000000-0005-0000-0000-000071490000}"/>
    <cellStyle name="Normal 14 3 4 4 3" xfId="8436" xr:uid="{00000000-0005-0000-0000-000072490000}"/>
    <cellStyle name="Normal 14 3 4 4 3 2" xfId="14052" xr:uid="{00000000-0005-0000-0000-000073490000}"/>
    <cellStyle name="Normal 14 3 4 4 3 2 2" xfId="36593" xr:uid="{00000000-0005-0000-0000-000074490000}"/>
    <cellStyle name="Normal 14 3 4 4 3 3" xfId="19682" xr:uid="{00000000-0005-0000-0000-000075490000}"/>
    <cellStyle name="Normal 14 3 4 4 3 3 2" xfId="42217" xr:uid="{00000000-0005-0000-0000-000076490000}"/>
    <cellStyle name="Normal 14 3 4 4 3 4" xfId="25311" xr:uid="{00000000-0005-0000-0000-000077490000}"/>
    <cellStyle name="Normal 14 3 4 4 3 4 2" xfId="47837" xr:uid="{00000000-0005-0000-0000-000078490000}"/>
    <cellStyle name="Normal 14 3 4 4 3 5" xfId="30977" xr:uid="{00000000-0005-0000-0000-000079490000}"/>
    <cellStyle name="Normal 14 3 4 4 4" xfId="10308" xr:uid="{00000000-0005-0000-0000-00007A490000}"/>
    <cellStyle name="Normal 14 3 4 4 4 2" xfId="32849" xr:uid="{00000000-0005-0000-0000-00007B490000}"/>
    <cellStyle name="Normal 14 3 4 4 5" xfId="15938" xr:uid="{00000000-0005-0000-0000-00007C490000}"/>
    <cellStyle name="Normal 14 3 4 4 5 2" xfId="38473" xr:uid="{00000000-0005-0000-0000-00007D490000}"/>
    <cellStyle name="Normal 14 3 4 4 6" xfId="21567" xr:uid="{00000000-0005-0000-0000-00007E490000}"/>
    <cellStyle name="Normal 14 3 4 4 6 2" xfId="44093" xr:uid="{00000000-0005-0000-0000-00007F490000}"/>
    <cellStyle name="Normal 14 3 4 4 7" xfId="27233" xr:uid="{00000000-0005-0000-0000-000080490000}"/>
    <cellStyle name="Normal 14 3 4 4 8" xfId="50661" xr:uid="{00000000-0005-0000-0000-000081490000}"/>
    <cellStyle name="Normal 14 3 4 5" xfId="5628" xr:uid="{00000000-0005-0000-0000-000082490000}"/>
    <cellStyle name="Normal 14 3 4 5 2" xfId="11244" xr:uid="{00000000-0005-0000-0000-000083490000}"/>
    <cellStyle name="Normal 14 3 4 5 2 2" xfId="33785" xr:uid="{00000000-0005-0000-0000-000084490000}"/>
    <cellStyle name="Normal 14 3 4 5 3" xfId="16874" xr:uid="{00000000-0005-0000-0000-000085490000}"/>
    <cellStyle name="Normal 14 3 4 5 3 2" xfId="39409" xr:uid="{00000000-0005-0000-0000-000086490000}"/>
    <cellStyle name="Normal 14 3 4 5 4" xfId="22503" xr:uid="{00000000-0005-0000-0000-000087490000}"/>
    <cellStyle name="Normal 14 3 4 5 4 2" xfId="45029" xr:uid="{00000000-0005-0000-0000-000088490000}"/>
    <cellStyle name="Normal 14 3 4 5 5" xfId="28169" xr:uid="{00000000-0005-0000-0000-000089490000}"/>
    <cellStyle name="Normal 14 3 4 6" xfId="7500" xr:uid="{00000000-0005-0000-0000-00008A490000}"/>
    <cellStyle name="Normal 14 3 4 6 2" xfId="13116" xr:uid="{00000000-0005-0000-0000-00008B490000}"/>
    <cellStyle name="Normal 14 3 4 6 2 2" xfId="35657" xr:uid="{00000000-0005-0000-0000-00008C490000}"/>
    <cellStyle name="Normal 14 3 4 6 3" xfId="18746" xr:uid="{00000000-0005-0000-0000-00008D490000}"/>
    <cellStyle name="Normal 14 3 4 6 3 2" xfId="41281" xr:uid="{00000000-0005-0000-0000-00008E490000}"/>
    <cellStyle name="Normal 14 3 4 6 4" xfId="24375" xr:uid="{00000000-0005-0000-0000-00008F490000}"/>
    <cellStyle name="Normal 14 3 4 6 4 2" xfId="46901" xr:uid="{00000000-0005-0000-0000-000090490000}"/>
    <cellStyle name="Normal 14 3 4 6 5" xfId="30041" xr:uid="{00000000-0005-0000-0000-000091490000}"/>
    <cellStyle name="Normal 14 3 4 7" xfId="9372" xr:uid="{00000000-0005-0000-0000-000092490000}"/>
    <cellStyle name="Normal 14 3 4 7 2" xfId="31913" xr:uid="{00000000-0005-0000-0000-000093490000}"/>
    <cellStyle name="Normal 14 3 4 8" xfId="15002" xr:uid="{00000000-0005-0000-0000-000094490000}"/>
    <cellStyle name="Normal 14 3 4 8 2" xfId="37537" xr:uid="{00000000-0005-0000-0000-000095490000}"/>
    <cellStyle name="Normal 14 3 4 9" xfId="20631" xr:uid="{00000000-0005-0000-0000-000096490000}"/>
    <cellStyle name="Normal 14 3 4 9 2" xfId="43157" xr:uid="{00000000-0005-0000-0000-000097490000}"/>
    <cellStyle name="Normal 14 3 5" xfId="3912" xr:uid="{00000000-0005-0000-0000-000098490000}"/>
    <cellStyle name="Normal 14 3 5 10" xfId="48944" xr:uid="{00000000-0005-0000-0000-000099490000}"/>
    <cellStyle name="Normal 14 3 5 11" xfId="49881" xr:uid="{00000000-0005-0000-0000-00009A490000}"/>
    <cellStyle name="Normal 14 3 5 2" xfId="4380" xr:uid="{00000000-0005-0000-0000-00009B490000}"/>
    <cellStyle name="Normal 14 3 5 2 10" xfId="50349" xr:uid="{00000000-0005-0000-0000-00009C490000}"/>
    <cellStyle name="Normal 14 3 5 2 2" xfId="5316" xr:uid="{00000000-0005-0000-0000-00009D490000}"/>
    <cellStyle name="Normal 14 3 5 2 2 2" xfId="7188" xr:uid="{00000000-0005-0000-0000-00009E490000}"/>
    <cellStyle name="Normal 14 3 5 2 2 2 2" xfId="12804" xr:uid="{00000000-0005-0000-0000-00009F490000}"/>
    <cellStyle name="Normal 14 3 5 2 2 2 2 2" xfId="35345" xr:uid="{00000000-0005-0000-0000-0000A0490000}"/>
    <cellStyle name="Normal 14 3 5 2 2 2 3" xfId="18434" xr:uid="{00000000-0005-0000-0000-0000A1490000}"/>
    <cellStyle name="Normal 14 3 5 2 2 2 3 2" xfId="40969" xr:uid="{00000000-0005-0000-0000-0000A2490000}"/>
    <cellStyle name="Normal 14 3 5 2 2 2 4" xfId="24063" xr:uid="{00000000-0005-0000-0000-0000A3490000}"/>
    <cellStyle name="Normal 14 3 5 2 2 2 4 2" xfId="46589" xr:uid="{00000000-0005-0000-0000-0000A4490000}"/>
    <cellStyle name="Normal 14 3 5 2 2 2 5" xfId="29729" xr:uid="{00000000-0005-0000-0000-0000A5490000}"/>
    <cellStyle name="Normal 14 3 5 2 2 3" xfId="9060" xr:uid="{00000000-0005-0000-0000-0000A6490000}"/>
    <cellStyle name="Normal 14 3 5 2 2 3 2" xfId="14676" xr:uid="{00000000-0005-0000-0000-0000A7490000}"/>
    <cellStyle name="Normal 14 3 5 2 2 3 2 2" xfId="37217" xr:uid="{00000000-0005-0000-0000-0000A8490000}"/>
    <cellStyle name="Normal 14 3 5 2 2 3 3" xfId="20306" xr:uid="{00000000-0005-0000-0000-0000A9490000}"/>
    <cellStyle name="Normal 14 3 5 2 2 3 3 2" xfId="42841" xr:uid="{00000000-0005-0000-0000-0000AA490000}"/>
    <cellStyle name="Normal 14 3 5 2 2 3 4" xfId="25935" xr:uid="{00000000-0005-0000-0000-0000AB490000}"/>
    <cellStyle name="Normal 14 3 5 2 2 3 4 2" xfId="48461" xr:uid="{00000000-0005-0000-0000-0000AC490000}"/>
    <cellStyle name="Normal 14 3 5 2 2 3 5" xfId="31601" xr:uid="{00000000-0005-0000-0000-0000AD490000}"/>
    <cellStyle name="Normal 14 3 5 2 2 4" xfId="10932" xr:uid="{00000000-0005-0000-0000-0000AE490000}"/>
    <cellStyle name="Normal 14 3 5 2 2 4 2" xfId="33473" xr:uid="{00000000-0005-0000-0000-0000AF490000}"/>
    <cellStyle name="Normal 14 3 5 2 2 5" xfId="16562" xr:uid="{00000000-0005-0000-0000-0000B0490000}"/>
    <cellStyle name="Normal 14 3 5 2 2 5 2" xfId="39097" xr:uid="{00000000-0005-0000-0000-0000B1490000}"/>
    <cellStyle name="Normal 14 3 5 2 2 6" xfId="22191" xr:uid="{00000000-0005-0000-0000-0000B2490000}"/>
    <cellStyle name="Normal 14 3 5 2 2 6 2" xfId="44717" xr:uid="{00000000-0005-0000-0000-0000B3490000}"/>
    <cellStyle name="Normal 14 3 5 2 2 7" xfId="27857" xr:uid="{00000000-0005-0000-0000-0000B4490000}"/>
    <cellStyle name="Normal 14 3 5 2 2 8" xfId="51285" xr:uid="{00000000-0005-0000-0000-0000B5490000}"/>
    <cellStyle name="Normal 14 3 5 2 3" xfId="6252" xr:uid="{00000000-0005-0000-0000-0000B6490000}"/>
    <cellStyle name="Normal 14 3 5 2 3 2" xfId="11868" xr:uid="{00000000-0005-0000-0000-0000B7490000}"/>
    <cellStyle name="Normal 14 3 5 2 3 2 2" xfId="34409" xr:uid="{00000000-0005-0000-0000-0000B8490000}"/>
    <cellStyle name="Normal 14 3 5 2 3 3" xfId="17498" xr:uid="{00000000-0005-0000-0000-0000B9490000}"/>
    <cellStyle name="Normal 14 3 5 2 3 3 2" xfId="40033" xr:uid="{00000000-0005-0000-0000-0000BA490000}"/>
    <cellStyle name="Normal 14 3 5 2 3 4" xfId="23127" xr:uid="{00000000-0005-0000-0000-0000BB490000}"/>
    <cellStyle name="Normal 14 3 5 2 3 4 2" xfId="45653" xr:uid="{00000000-0005-0000-0000-0000BC490000}"/>
    <cellStyle name="Normal 14 3 5 2 3 5" xfId="28793" xr:uid="{00000000-0005-0000-0000-0000BD490000}"/>
    <cellStyle name="Normal 14 3 5 2 4" xfId="8124" xr:uid="{00000000-0005-0000-0000-0000BE490000}"/>
    <cellStyle name="Normal 14 3 5 2 4 2" xfId="13740" xr:uid="{00000000-0005-0000-0000-0000BF490000}"/>
    <cellStyle name="Normal 14 3 5 2 4 2 2" xfId="36281" xr:uid="{00000000-0005-0000-0000-0000C0490000}"/>
    <cellStyle name="Normal 14 3 5 2 4 3" xfId="19370" xr:uid="{00000000-0005-0000-0000-0000C1490000}"/>
    <cellStyle name="Normal 14 3 5 2 4 3 2" xfId="41905" xr:uid="{00000000-0005-0000-0000-0000C2490000}"/>
    <cellStyle name="Normal 14 3 5 2 4 4" xfId="24999" xr:uid="{00000000-0005-0000-0000-0000C3490000}"/>
    <cellStyle name="Normal 14 3 5 2 4 4 2" xfId="47525" xr:uid="{00000000-0005-0000-0000-0000C4490000}"/>
    <cellStyle name="Normal 14 3 5 2 4 5" xfId="30665" xr:uid="{00000000-0005-0000-0000-0000C5490000}"/>
    <cellStyle name="Normal 14 3 5 2 5" xfId="9996" xr:uid="{00000000-0005-0000-0000-0000C6490000}"/>
    <cellStyle name="Normal 14 3 5 2 5 2" xfId="32537" xr:uid="{00000000-0005-0000-0000-0000C7490000}"/>
    <cellStyle name="Normal 14 3 5 2 6" xfId="15626" xr:uid="{00000000-0005-0000-0000-0000C8490000}"/>
    <cellStyle name="Normal 14 3 5 2 6 2" xfId="38161" xr:uid="{00000000-0005-0000-0000-0000C9490000}"/>
    <cellStyle name="Normal 14 3 5 2 7" xfId="21255" xr:uid="{00000000-0005-0000-0000-0000CA490000}"/>
    <cellStyle name="Normal 14 3 5 2 7 2" xfId="43781" xr:uid="{00000000-0005-0000-0000-0000CB490000}"/>
    <cellStyle name="Normal 14 3 5 2 8" xfId="26921" xr:uid="{00000000-0005-0000-0000-0000CC490000}"/>
    <cellStyle name="Normal 14 3 5 2 9" xfId="49412" xr:uid="{00000000-0005-0000-0000-0000CD490000}"/>
    <cellStyle name="Normal 14 3 5 3" xfId="4848" xr:uid="{00000000-0005-0000-0000-0000CE490000}"/>
    <cellStyle name="Normal 14 3 5 3 2" xfId="6720" xr:uid="{00000000-0005-0000-0000-0000CF490000}"/>
    <cellStyle name="Normal 14 3 5 3 2 2" xfId="12336" xr:uid="{00000000-0005-0000-0000-0000D0490000}"/>
    <cellStyle name="Normal 14 3 5 3 2 2 2" xfId="34877" xr:uid="{00000000-0005-0000-0000-0000D1490000}"/>
    <cellStyle name="Normal 14 3 5 3 2 3" xfId="17966" xr:uid="{00000000-0005-0000-0000-0000D2490000}"/>
    <cellStyle name="Normal 14 3 5 3 2 3 2" xfId="40501" xr:uid="{00000000-0005-0000-0000-0000D3490000}"/>
    <cellStyle name="Normal 14 3 5 3 2 4" xfId="23595" xr:uid="{00000000-0005-0000-0000-0000D4490000}"/>
    <cellStyle name="Normal 14 3 5 3 2 4 2" xfId="46121" xr:uid="{00000000-0005-0000-0000-0000D5490000}"/>
    <cellStyle name="Normal 14 3 5 3 2 5" xfId="29261" xr:uid="{00000000-0005-0000-0000-0000D6490000}"/>
    <cellStyle name="Normal 14 3 5 3 3" xfId="8592" xr:uid="{00000000-0005-0000-0000-0000D7490000}"/>
    <cellStyle name="Normal 14 3 5 3 3 2" xfId="14208" xr:uid="{00000000-0005-0000-0000-0000D8490000}"/>
    <cellStyle name="Normal 14 3 5 3 3 2 2" xfId="36749" xr:uid="{00000000-0005-0000-0000-0000D9490000}"/>
    <cellStyle name="Normal 14 3 5 3 3 3" xfId="19838" xr:uid="{00000000-0005-0000-0000-0000DA490000}"/>
    <cellStyle name="Normal 14 3 5 3 3 3 2" xfId="42373" xr:uid="{00000000-0005-0000-0000-0000DB490000}"/>
    <cellStyle name="Normal 14 3 5 3 3 4" xfId="25467" xr:uid="{00000000-0005-0000-0000-0000DC490000}"/>
    <cellStyle name="Normal 14 3 5 3 3 4 2" xfId="47993" xr:uid="{00000000-0005-0000-0000-0000DD490000}"/>
    <cellStyle name="Normal 14 3 5 3 3 5" xfId="31133" xr:uid="{00000000-0005-0000-0000-0000DE490000}"/>
    <cellStyle name="Normal 14 3 5 3 4" xfId="10464" xr:uid="{00000000-0005-0000-0000-0000DF490000}"/>
    <cellStyle name="Normal 14 3 5 3 4 2" xfId="33005" xr:uid="{00000000-0005-0000-0000-0000E0490000}"/>
    <cellStyle name="Normal 14 3 5 3 5" xfId="16094" xr:uid="{00000000-0005-0000-0000-0000E1490000}"/>
    <cellStyle name="Normal 14 3 5 3 5 2" xfId="38629" xr:uid="{00000000-0005-0000-0000-0000E2490000}"/>
    <cellStyle name="Normal 14 3 5 3 6" xfId="21723" xr:uid="{00000000-0005-0000-0000-0000E3490000}"/>
    <cellStyle name="Normal 14 3 5 3 6 2" xfId="44249" xr:uid="{00000000-0005-0000-0000-0000E4490000}"/>
    <cellStyle name="Normal 14 3 5 3 7" xfId="27389" xr:uid="{00000000-0005-0000-0000-0000E5490000}"/>
    <cellStyle name="Normal 14 3 5 3 8" xfId="50817" xr:uid="{00000000-0005-0000-0000-0000E6490000}"/>
    <cellStyle name="Normal 14 3 5 4" xfId="5784" xr:uid="{00000000-0005-0000-0000-0000E7490000}"/>
    <cellStyle name="Normal 14 3 5 4 2" xfId="11400" xr:uid="{00000000-0005-0000-0000-0000E8490000}"/>
    <cellStyle name="Normal 14 3 5 4 2 2" xfId="33941" xr:uid="{00000000-0005-0000-0000-0000E9490000}"/>
    <cellStyle name="Normal 14 3 5 4 3" xfId="17030" xr:uid="{00000000-0005-0000-0000-0000EA490000}"/>
    <cellStyle name="Normal 14 3 5 4 3 2" xfId="39565" xr:uid="{00000000-0005-0000-0000-0000EB490000}"/>
    <cellStyle name="Normal 14 3 5 4 4" xfId="22659" xr:uid="{00000000-0005-0000-0000-0000EC490000}"/>
    <cellStyle name="Normal 14 3 5 4 4 2" xfId="45185" xr:uid="{00000000-0005-0000-0000-0000ED490000}"/>
    <cellStyle name="Normal 14 3 5 4 5" xfId="28325" xr:uid="{00000000-0005-0000-0000-0000EE490000}"/>
    <cellStyle name="Normal 14 3 5 5" xfId="7656" xr:uid="{00000000-0005-0000-0000-0000EF490000}"/>
    <cellStyle name="Normal 14 3 5 5 2" xfId="13272" xr:uid="{00000000-0005-0000-0000-0000F0490000}"/>
    <cellStyle name="Normal 14 3 5 5 2 2" xfId="35813" xr:uid="{00000000-0005-0000-0000-0000F1490000}"/>
    <cellStyle name="Normal 14 3 5 5 3" xfId="18902" xr:uid="{00000000-0005-0000-0000-0000F2490000}"/>
    <cellStyle name="Normal 14 3 5 5 3 2" xfId="41437" xr:uid="{00000000-0005-0000-0000-0000F3490000}"/>
    <cellStyle name="Normal 14 3 5 5 4" xfId="24531" xr:uid="{00000000-0005-0000-0000-0000F4490000}"/>
    <cellStyle name="Normal 14 3 5 5 4 2" xfId="47057" xr:uid="{00000000-0005-0000-0000-0000F5490000}"/>
    <cellStyle name="Normal 14 3 5 5 5" xfId="30197" xr:uid="{00000000-0005-0000-0000-0000F6490000}"/>
    <cellStyle name="Normal 14 3 5 6" xfId="9528" xr:uid="{00000000-0005-0000-0000-0000F7490000}"/>
    <cellStyle name="Normal 14 3 5 6 2" xfId="32069" xr:uid="{00000000-0005-0000-0000-0000F8490000}"/>
    <cellStyle name="Normal 14 3 5 7" xfId="15158" xr:uid="{00000000-0005-0000-0000-0000F9490000}"/>
    <cellStyle name="Normal 14 3 5 7 2" xfId="37693" xr:uid="{00000000-0005-0000-0000-0000FA490000}"/>
    <cellStyle name="Normal 14 3 5 8" xfId="20787" xr:uid="{00000000-0005-0000-0000-0000FB490000}"/>
    <cellStyle name="Normal 14 3 5 8 2" xfId="43313" xr:uid="{00000000-0005-0000-0000-0000FC490000}"/>
    <cellStyle name="Normal 14 3 5 9" xfId="26453" xr:uid="{00000000-0005-0000-0000-0000FD490000}"/>
    <cellStyle name="Normal 14 3 6" xfId="4146" xr:uid="{00000000-0005-0000-0000-0000FE490000}"/>
    <cellStyle name="Normal 14 3 6 10" xfId="50115" xr:uid="{00000000-0005-0000-0000-0000FF490000}"/>
    <cellStyle name="Normal 14 3 6 2" xfId="5082" xr:uid="{00000000-0005-0000-0000-0000004A0000}"/>
    <cellStyle name="Normal 14 3 6 2 2" xfId="6954" xr:uid="{00000000-0005-0000-0000-0000014A0000}"/>
    <cellStyle name="Normal 14 3 6 2 2 2" xfId="12570" xr:uid="{00000000-0005-0000-0000-0000024A0000}"/>
    <cellStyle name="Normal 14 3 6 2 2 2 2" xfId="35111" xr:uid="{00000000-0005-0000-0000-0000034A0000}"/>
    <cellStyle name="Normal 14 3 6 2 2 3" xfId="18200" xr:uid="{00000000-0005-0000-0000-0000044A0000}"/>
    <cellStyle name="Normal 14 3 6 2 2 3 2" xfId="40735" xr:uid="{00000000-0005-0000-0000-0000054A0000}"/>
    <cellStyle name="Normal 14 3 6 2 2 4" xfId="23829" xr:uid="{00000000-0005-0000-0000-0000064A0000}"/>
    <cellStyle name="Normal 14 3 6 2 2 4 2" xfId="46355" xr:uid="{00000000-0005-0000-0000-0000074A0000}"/>
    <cellStyle name="Normal 14 3 6 2 2 5" xfId="29495" xr:uid="{00000000-0005-0000-0000-0000084A0000}"/>
    <cellStyle name="Normal 14 3 6 2 3" xfId="8826" xr:uid="{00000000-0005-0000-0000-0000094A0000}"/>
    <cellStyle name="Normal 14 3 6 2 3 2" xfId="14442" xr:uid="{00000000-0005-0000-0000-00000A4A0000}"/>
    <cellStyle name="Normal 14 3 6 2 3 2 2" xfId="36983" xr:uid="{00000000-0005-0000-0000-00000B4A0000}"/>
    <cellStyle name="Normal 14 3 6 2 3 3" xfId="20072" xr:uid="{00000000-0005-0000-0000-00000C4A0000}"/>
    <cellStyle name="Normal 14 3 6 2 3 3 2" xfId="42607" xr:uid="{00000000-0005-0000-0000-00000D4A0000}"/>
    <cellStyle name="Normal 14 3 6 2 3 4" xfId="25701" xr:uid="{00000000-0005-0000-0000-00000E4A0000}"/>
    <cellStyle name="Normal 14 3 6 2 3 4 2" xfId="48227" xr:uid="{00000000-0005-0000-0000-00000F4A0000}"/>
    <cellStyle name="Normal 14 3 6 2 3 5" xfId="31367" xr:uid="{00000000-0005-0000-0000-0000104A0000}"/>
    <cellStyle name="Normal 14 3 6 2 4" xfId="10698" xr:uid="{00000000-0005-0000-0000-0000114A0000}"/>
    <cellStyle name="Normal 14 3 6 2 4 2" xfId="33239" xr:uid="{00000000-0005-0000-0000-0000124A0000}"/>
    <cellStyle name="Normal 14 3 6 2 5" xfId="16328" xr:uid="{00000000-0005-0000-0000-0000134A0000}"/>
    <cellStyle name="Normal 14 3 6 2 5 2" xfId="38863" xr:uid="{00000000-0005-0000-0000-0000144A0000}"/>
    <cellStyle name="Normal 14 3 6 2 6" xfId="21957" xr:uid="{00000000-0005-0000-0000-0000154A0000}"/>
    <cellStyle name="Normal 14 3 6 2 6 2" xfId="44483" xr:uid="{00000000-0005-0000-0000-0000164A0000}"/>
    <cellStyle name="Normal 14 3 6 2 7" xfId="27623" xr:uid="{00000000-0005-0000-0000-0000174A0000}"/>
    <cellStyle name="Normal 14 3 6 2 8" xfId="51051" xr:uid="{00000000-0005-0000-0000-0000184A0000}"/>
    <cellStyle name="Normal 14 3 6 3" xfId="6018" xr:uid="{00000000-0005-0000-0000-0000194A0000}"/>
    <cellStyle name="Normal 14 3 6 3 2" xfId="11634" xr:uid="{00000000-0005-0000-0000-00001A4A0000}"/>
    <cellStyle name="Normal 14 3 6 3 2 2" xfId="34175" xr:uid="{00000000-0005-0000-0000-00001B4A0000}"/>
    <cellStyle name="Normal 14 3 6 3 3" xfId="17264" xr:uid="{00000000-0005-0000-0000-00001C4A0000}"/>
    <cellStyle name="Normal 14 3 6 3 3 2" xfId="39799" xr:uid="{00000000-0005-0000-0000-00001D4A0000}"/>
    <cellStyle name="Normal 14 3 6 3 4" xfId="22893" xr:uid="{00000000-0005-0000-0000-00001E4A0000}"/>
    <cellStyle name="Normal 14 3 6 3 4 2" xfId="45419" xr:uid="{00000000-0005-0000-0000-00001F4A0000}"/>
    <cellStyle name="Normal 14 3 6 3 5" xfId="28559" xr:uid="{00000000-0005-0000-0000-0000204A0000}"/>
    <cellStyle name="Normal 14 3 6 4" xfId="7890" xr:uid="{00000000-0005-0000-0000-0000214A0000}"/>
    <cellStyle name="Normal 14 3 6 4 2" xfId="13506" xr:uid="{00000000-0005-0000-0000-0000224A0000}"/>
    <cellStyle name="Normal 14 3 6 4 2 2" xfId="36047" xr:uid="{00000000-0005-0000-0000-0000234A0000}"/>
    <cellStyle name="Normal 14 3 6 4 3" xfId="19136" xr:uid="{00000000-0005-0000-0000-0000244A0000}"/>
    <cellStyle name="Normal 14 3 6 4 3 2" xfId="41671" xr:uid="{00000000-0005-0000-0000-0000254A0000}"/>
    <cellStyle name="Normal 14 3 6 4 4" xfId="24765" xr:uid="{00000000-0005-0000-0000-0000264A0000}"/>
    <cellStyle name="Normal 14 3 6 4 4 2" xfId="47291" xr:uid="{00000000-0005-0000-0000-0000274A0000}"/>
    <cellStyle name="Normal 14 3 6 4 5" xfId="30431" xr:uid="{00000000-0005-0000-0000-0000284A0000}"/>
    <cellStyle name="Normal 14 3 6 5" xfId="9762" xr:uid="{00000000-0005-0000-0000-0000294A0000}"/>
    <cellStyle name="Normal 14 3 6 5 2" xfId="32303" xr:uid="{00000000-0005-0000-0000-00002A4A0000}"/>
    <cellStyle name="Normal 14 3 6 6" xfId="15392" xr:uid="{00000000-0005-0000-0000-00002B4A0000}"/>
    <cellStyle name="Normal 14 3 6 6 2" xfId="37927" xr:uid="{00000000-0005-0000-0000-00002C4A0000}"/>
    <cellStyle name="Normal 14 3 6 7" xfId="21021" xr:uid="{00000000-0005-0000-0000-00002D4A0000}"/>
    <cellStyle name="Normal 14 3 6 7 2" xfId="43547" xr:uid="{00000000-0005-0000-0000-00002E4A0000}"/>
    <cellStyle name="Normal 14 3 6 8" xfId="26687" xr:uid="{00000000-0005-0000-0000-00002F4A0000}"/>
    <cellStyle name="Normal 14 3 6 9" xfId="49178" xr:uid="{00000000-0005-0000-0000-0000304A0000}"/>
    <cellStyle name="Normal 14 3 7" xfId="4614" xr:uid="{00000000-0005-0000-0000-0000314A0000}"/>
    <cellStyle name="Normal 14 3 7 2" xfId="6486" xr:uid="{00000000-0005-0000-0000-0000324A0000}"/>
    <cellStyle name="Normal 14 3 7 2 2" xfId="12102" xr:uid="{00000000-0005-0000-0000-0000334A0000}"/>
    <cellStyle name="Normal 14 3 7 2 2 2" xfId="34643" xr:uid="{00000000-0005-0000-0000-0000344A0000}"/>
    <cellStyle name="Normal 14 3 7 2 3" xfId="17732" xr:uid="{00000000-0005-0000-0000-0000354A0000}"/>
    <cellStyle name="Normal 14 3 7 2 3 2" xfId="40267" xr:uid="{00000000-0005-0000-0000-0000364A0000}"/>
    <cellStyle name="Normal 14 3 7 2 4" xfId="23361" xr:uid="{00000000-0005-0000-0000-0000374A0000}"/>
    <cellStyle name="Normal 14 3 7 2 4 2" xfId="45887" xr:uid="{00000000-0005-0000-0000-0000384A0000}"/>
    <cellStyle name="Normal 14 3 7 2 5" xfId="29027" xr:uid="{00000000-0005-0000-0000-0000394A0000}"/>
    <cellStyle name="Normal 14 3 7 3" xfId="8358" xr:uid="{00000000-0005-0000-0000-00003A4A0000}"/>
    <cellStyle name="Normal 14 3 7 3 2" xfId="13974" xr:uid="{00000000-0005-0000-0000-00003B4A0000}"/>
    <cellStyle name="Normal 14 3 7 3 2 2" xfId="36515" xr:uid="{00000000-0005-0000-0000-00003C4A0000}"/>
    <cellStyle name="Normal 14 3 7 3 3" xfId="19604" xr:uid="{00000000-0005-0000-0000-00003D4A0000}"/>
    <cellStyle name="Normal 14 3 7 3 3 2" xfId="42139" xr:uid="{00000000-0005-0000-0000-00003E4A0000}"/>
    <cellStyle name="Normal 14 3 7 3 4" xfId="25233" xr:uid="{00000000-0005-0000-0000-00003F4A0000}"/>
    <cellStyle name="Normal 14 3 7 3 4 2" xfId="47759" xr:uid="{00000000-0005-0000-0000-0000404A0000}"/>
    <cellStyle name="Normal 14 3 7 3 5" xfId="30899" xr:uid="{00000000-0005-0000-0000-0000414A0000}"/>
    <cellStyle name="Normal 14 3 7 4" xfId="10230" xr:uid="{00000000-0005-0000-0000-0000424A0000}"/>
    <cellStyle name="Normal 14 3 7 4 2" xfId="32771" xr:uid="{00000000-0005-0000-0000-0000434A0000}"/>
    <cellStyle name="Normal 14 3 7 5" xfId="15860" xr:uid="{00000000-0005-0000-0000-0000444A0000}"/>
    <cellStyle name="Normal 14 3 7 5 2" xfId="38395" xr:uid="{00000000-0005-0000-0000-0000454A0000}"/>
    <cellStyle name="Normal 14 3 7 6" xfId="21489" xr:uid="{00000000-0005-0000-0000-0000464A0000}"/>
    <cellStyle name="Normal 14 3 7 6 2" xfId="44015" xr:uid="{00000000-0005-0000-0000-0000474A0000}"/>
    <cellStyle name="Normal 14 3 7 7" xfId="27155" xr:uid="{00000000-0005-0000-0000-0000484A0000}"/>
    <cellStyle name="Normal 14 3 7 8" xfId="50583" xr:uid="{00000000-0005-0000-0000-0000494A0000}"/>
    <cellStyle name="Normal 14 3 8" xfId="5550" xr:uid="{00000000-0005-0000-0000-00004A4A0000}"/>
    <cellStyle name="Normal 14 3 8 2" xfId="11166" xr:uid="{00000000-0005-0000-0000-00004B4A0000}"/>
    <cellStyle name="Normal 14 3 8 2 2" xfId="33707" xr:uid="{00000000-0005-0000-0000-00004C4A0000}"/>
    <cellStyle name="Normal 14 3 8 3" xfId="16796" xr:uid="{00000000-0005-0000-0000-00004D4A0000}"/>
    <cellStyle name="Normal 14 3 8 3 2" xfId="39331" xr:uid="{00000000-0005-0000-0000-00004E4A0000}"/>
    <cellStyle name="Normal 14 3 8 4" xfId="22425" xr:uid="{00000000-0005-0000-0000-00004F4A0000}"/>
    <cellStyle name="Normal 14 3 8 4 2" xfId="44951" xr:uid="{00000000-0005-0000-0000-0000504A0000}"/>
    <cellStyle name="Normal 14 3 8 5" xfId="28091" xr:uid="{00000000-0005-0000-0000-0000514A0000}"/>
    <cellStyle name="Normal 14 3 9" xfId="7422" xr:uid="{00000000-0005-0000-0000-0000524A0000}"/>
    <cellStyle name="Normal 14 3 9 2" xfId="13038" xr:uid="{00000000-0005-0000-0000-0000534A0000}"/>
    <cellStyle name="Normal 14 3 9 2 2" xfId="35579" xr:uid="{00000000-0005-0000-0000-0000544A0000}"/>
    <cellStyle name="Normal 14 3 9 3" xfId="18668" xr:uid="{00000000-0005-0000-0000-0000554A0000}"/>
    <cellStyle name="Normal 14 3 9 3 2" xfId="41203" xr:uid="{00000000-0005-0000-0000-0000564A0000}"/>
    <cellStyle name="Normal 14 3 9 4" xfId="24297" xr:uid="{00000000-0005-0000-0000-0000574A0000}"/>
    <cellStyle name="Normal 14 3 9 4 2" xfId="46823" xr:uid="{00000000-0005-0000-0000-0000584A0000}"/>
    <cellStyle name="Normal 14 3 9 5" xfId="29963" xr:uid="{00000000-0005-0000-0000-0000594A0000}"/>
    <cellStyle name="Normal 14 4" xfId="618" xr:uid="{00000000-0005-0000-0000-00005A4A0000}"/>
    <cellStyle name="Normal 15" xfId="619" xr:uid="{00000000-0005-0000-0000-00005B4A0000}"/>
    <cellStyle name="Normal 15 10" xfId="620" xr:uid="{00000000-0005-0000-0000-00005C4A0000}"/>
    <cellStyle name="Normal 15 11" xfId="621" xr:uid="{00000000-0005-0000-0000-00005D4A0000}"/>
    <cellStyle name="Normal 15 12" xfId="622" xr:uid="{00000000-0005-0000-0000-00005E4A0000}"/>
    <cellStyle name="Normal 15 13" xfId="623" xr:uid="{00000000-0005-0000-0000-00005F4A0000}"/>
    <cellStyle name="Normal 15 14" xfId="624" xr:uid="{00000000-0005-0000-0000-0000604A0000}"/>
    <cellStyle name="Normal 15 15" xfId="625" xr:uid="{00000000-0005-0000-0000-0000614A0000}"/>
    <cellStyle name="Normal 15 16" xfId="626" xr:uid="{00000000-0005-0000-0000-0000624A0000}"/>
    <cellStyle name="Normal 15 16 10" xfId="9295" xr:uid="{00000000-0005-0000-0000-0000634A0000}"/>
    <cellStyle name="Normal 15 16 10 2" xfId="31836" xr:uid="{00000000-0005-0000-0000-0000644A0000}"/>
    <cellStyle name="Normal 15 16 11" xfId="14916" xr:uid="{00000000-0005-0000-0000-0000654A0000}"/>
    <cellStyle name="Normal 15 16 11 2" xfId="37456" xr:uid="{00000000-0005-0000-0000-0000664A0000}"/>
    <cellStyle name="Normal 15 16 12" xfId="20554" xr:uid="{00000000-0005-0000-0000-0000674A0000}"/>
    <cellStyle name="Normal 15 16 12 2" xfId="43080" xr:uid="{00000000-0005-0000-0000-0000684A0000}"/>
    <cellStyle name="Normal 15 16 13" xfId="26220" xr:uid="{00000000-0005-0000-0000-0000694A0000}"/>
    <cellStyle name="Normal 15 16 14" xfId="48711" xr:uid="{00000000-0005-0000-0000-00006A4A0000}"/>
    <cellStyle name="Normal 15 16 15" xfId="49648" xr:uid="{00000000-0005-0000-0000-00006B4A0000}"/>
    <cellStyle name="Normal 15 16 2" xfId="3716" xr:uid="{00000000-0005-0000-0000-00006C4A0000}"/>
    <cellStyle name="Normal 15 16 2 10" xfId="14964" xr:uid="{00000000-0005-0000-0000-00006D4A0000}"/>
    <cellStyle name="Normal 15 16 2 10 2" xfId="37499" xr:uid="{00000000-0005-0000-0000-00006E4A0000}"/>
    <cellStyle name="Normal 15 16 2 11" xfId="20593" xr:uid="{00000000-0005-0000-0000-00006F4A0000}"/>
    <cellStyle name="Normal 15 16 2 11 2" xfId="43119" xr:uid="{00000000-0005-0000-0000-0000704A0000}"/>
    <cellStyle name="Normal 15 16 2 12" xfId="26259" xr:uid="{00000000-0005-0000-0000-0000714A0000}"/>
    <cellStyle name="Normal 15 16 2 13" xfId="48750" xr:uid="{00000000-0005-0000-0000-0000724A0000}"/>
    <cellStyle name="Normal 15 16 2 14" xfId="49687" xr:uid="{00000000-0005-0000-0000-0000734A0000}"/>
    <cellStyle name="Normal 15 16 2 2" xfId="3874" xr:uid="{00000000-0005-0000-0000-0000744A0000}"/>
    <cellStyle name="Normal 15 16 2 2 10" xfId="26415" xr:uid="{00000000-0005-0000-0000-0000754A0000}"/>
    <cellStyle name="Normal 15 16 2 2 11" xfId="48906" xr:uid="{00000000-0005-0000-0000-0000764A0000}"/>
    <cellStyle name="Normal 15 16 2 2 12" xfId="49843" xr:uid="{00000000-0005-0000-0000-0000774A0000}"/>
    <cellStyle name="Normal 15 16 2 2 2" xfId="4108" xr:uid="{00000000-0005-0000-0000-0000784A0000}"/>
    <cellStyle name="Normal 15 16 2 2 2 10" xfId="49140" xr:uid="{00000000-0005-0000-0000-0000794A0000}"/>
    <cellStyle name="Normal 15 16 2 2 2 11" xfId="50077" xr:uid="{00000000-0005-0000-0000-00007A4A0000}"/>
    <cellStyle name="Normal 15 16 2 2 2 2" xfId="4576" xr:uid="{00000000-0005-0000-0000-00007B4A0000}"/>
    <cellStyle name="Normal 15 16 2 2 2 2 10" xfId="50545" xr:uid="{00000000-0005-0000-0000-00007C4A0000}"/>
    <cellStyle name="Normal 15 16 2 2 2 2 2" xfId="5512" xr:uid="{00000000-0005-0000-0000-00007D4A0000}"/>
    <cellStyle name="Normal 15 16 2 2 2 2 2 2" xfId="7384" xr:uid="{00000000-0005-0000-0000-00007E4A0000}"/>
    <cellStyle name="Normal 15 16 2 2 2 2 2 2 2" xfId="13000" xr:uid="{00000000-0005-0000-0000-00007F4A0000}"/>
    <cellStyle name="Normal 15 16 2 2 2 2 2 2 2 2" xfId="35541" xr:uid="{00000000-0005-0000-0000-0000804A0000}"/>
    <cellStyle name="Normal 15 16 2 2 2 2 2 2 3" xfId="18630" xr:uid="{00000000-0005-0000-0000-0000814A0000}"/>
    <cellStyle name="Normal 15 16 2 2 2 2 2 2 3 2" xfId="41165" xr:uid="{00000000-0005-0000-0000-0000824A0000}"/>
    <cellStyle name="Normal 15 16 2 2 2 2 2 2 4" xfId="24259" xr:uid="{00000000-0005-0000-0000-0000834A0000}"/>
    <cellStyle name="Normal 15 16 2 2 2 2 2 2 4 2" xfId="46785" xr:uid="{00000000-0005-0000-0000-0000844A0000}"/>
    <cellStyle name="Normal 15 16 2 2 2 2 2 2 5" xfId="29925" xr:uid="{00000000-0005-0000-0000-0000854A0000}"/>
    <cellStyle name="Normal 15 16 2 2 2 2 2 3" xfId="9256" xr:uid="{00000000-0005-0000-0000-0000864A0000}"/>
    <cellStyle name="Normal 15 16 2 2 2 2 2 3 2" xfId="14872" xr:uid="{00000000-0005-0000-0000-0000874A0000}"/>
    <cellStyle name="Normal 15 16 2 2 2 2 2 3 2 2" xfId="37413" xr:uid="{00000000-0005-0000-0000-0000884A0000}"/>
    <cellStyle name="Normal 15 16 2 2 2 2 2 3 3" xfId="20502" xr:uid="{00000000-0005-0000-0000-0000894A0000}"/>
    <cellStyle name="Normal 15 16 2 2 2 2 2 3 3 2" xfId="43037" xr:uid="{00000000-0005-0000-0000-00008A4A0000}"/>
    <cellStyle name="Normal 15 16 2 2 2 2 2 3 4" xfId="26131" xr:uid="{00000000-0005-0000-0000-00008B4A0000}"/>
    <cellStyle name="Normal 15 16 2 2 2 2 2 3 4 2" xfId="48657" xr:uid="{00000000-0005-0000-0000-00008C4A0000}"/>
    <cellStyle name="Normal 15 16 2 2 2 2 2 3 5" xfId="31797" xr:uid="{00000000-0005-0000-0000-00008D4A0000}"/>
    <cellStyle name="Normal 15 16 2 2 2 2 2 4" xfId="11128" xr:uid="{00000000-0005-0000-0000-00008E4A0000}"/>
    <cellStyle name="Normal 15 16 2 2 2 2 2 4 2" xfId="33669" xr:uid="{00000000-0005-0000-0000-00008F4A0000}"/>
    <cellStyle name="Normal 15 16 2 2 2 2 2 5" xfId="16758" xr:uid="{00000000-0005-0000-0000-0000904A0000}"/>
    <cellStyle name="Normal 15 16 2 2 2 2 2 5 2" xfId="39293" xr:uid="{00000000-0005-0000-0000-0000914A0000}"/>
    <cellStyle name="Normal 15 16 2 2 2 2 2 6" xfId="22387" xr:uid="{00000000-0005-0000-0000-0000924A0000}"/>
    <cellStyle name="Normal 15 16 2 2 2 2 2 6 2" xfId="44913" xr:uid="{00000000-0005-0000-0000-0000934A0000}"/>
    <cellStyle name="Normal 15 16 2 2 2 2 2 7" xfId="28053" xr:uid="{00000000-0005-0000-0000-0000944A0000}"/>
    <cellStyle name="Normal 15 16 2 2 2 2 2 8" xfId="51481" xr:uid="{00000000-0005-0000-0000-0000954A0000}"/>
    <cellStyle name="Normal 15 16 2 2 2 2 3" xfId="6448" xr:uid="{00000000-0005-0000-0000-0000964A0000}"/>
    <cellStyle name="Normal 15 16 2 2 2 2 3 2" xfId="12064" xr:uid="{00000000-0005-0000-0000-0000974A0000}"/>
    <cellStyle name="Normal 15 16 2 2 2 2 3 2 2" xfId="34605" xr:uid="{00000000-0005-0000-0000-0000984A0000}"/>
    <cellStyle name="Normal 15 16 2 2 2 2 3 3" xfId="17694" xr:uid="{00000000-0005-0000-0000-0000994A0000}"/>
    <cellStyle name="Normal 15 16 2 2 2 2 3 3 2" xfId="40229" xr:uid="{00000000-0005-0000-0000-00009A4A0000}"/>
    <cellStyle name="Normal 15 16 2 2 2 2 3 4" xfId="23323" xr:uid="{00000000-0005-0000-0000-00009B4A0000}"/>
    <cellStyle name="Normal 15 16 2 2 2 2 3 4 2" xfId="45849" xr:uid="{00000000-0005-0000-0000-00009C4A0000}"/>
    <cellStyle name="Normal 15 16 2 2 2 2 3 5" xfId="28989" xr:uid="{00000000-0005-0000-0000-00009D4A0000}"/>
    <cellStyle name="Normal 15 16 2 2 2 2 4" xfId="8320" xr:uid="{00000000-0005-0000-0000-00009E4A0000}"/>
    <cellStyle name="Normal 15 16 2 2 2 2 4 2" xfId="13936" xr:uid="{00000000-0005-0000-0000-00009F4A0000}"/>
    <cellStyle name="Normal 15 16 2 2 2 2 4 2 2" xfId="36477" xr:uid="{00000000-0005-0000-0000-0000A04A0000}"/>
    <cellStyle name="Normal 15 16 2 2 2 2 4 3" xfId="19566" xr:uid="{00000000-0005-0000-0000-0000A14A0000}"/>
    <cellStyle name="Normal 15 16 2 2 2 2 4 3 2" xfId="42101" xr:uid="{00000000-0005-0000-0000-0000A24A0000}"/>
    <cellStyle name="Normal 15 16 2 2 2 2 4 4" xfId="25195" xr:uid="{00000000-0005-0000-0000-0000A34A0000}"/>
    <cellStyle name="Normal 15 16 2 2 2 2 4 4 2" xfId="47721" xr:uid="{00000000-0005-0000-0000-0000A44A0000}"/>
    <cellStyle name="Normal 15 16 2 2 2 2 4 5" xfId="30861" xr:uid="{00000000-0005-0000-0000-0000A54A0000}"/>
    <cellStyle name="Normal 15 16 2 2 2 2 5" xfId="10192" xr:uid="{00000000-0005-0000-0000-0000A64A0000}"/>
    <cellStyle name="Normal 15 16 2 2 2 2 5 2" xfId="32733" xr:uid="{00000000-0005-0000-0000-0000A74A0000}"/>
    <cellStyle name="Normal 15 16 2 2 2 2 6" xfId="15822" xr:uid="{00000000-0005-0000-0000-0000A84A0000}"/>
    <cellStyle name="Normal 15 16 2 2 2 2 6 2" xfId="38357" xr:uid="{00000000-0005-0000-0000-0000A94A0000}"/>
    <cellStyle name="Normal 15 16 2 2 2 2 7" xfId="21451" xr:uid="{00000000-0005-0000-0000-0000AA4A0000}"/>
    <cellStyle name="Normal 15 16 2 2 2 2 7 2" xfId="43977" xr:uid="{00000000-0005-0000-0000-0000AB4A0000}"/>
    <cellStyle name="Normal 15 16 2 2 2 2 8" xfId="27117" xr:uid="{00000000-0005-0000-0000-0000AC4A0000}"/>
    <cellStyle name="Normal 15 16 2 2 2 2 9" xfId="49608" xr:uid="{00000000-0005-0000-0000-0000AD4A0000}"/>
    <cellStyle name="Normal 15 16 2 2 2 3" xfId="5044" xr:uid="{00000000-0005-0000-0000-0000AE4A0000}"/>
    <cellStyle name="Normal 15 16 2 2 2 3 2" xfId="6916" xr:uid="{00000000-0005-0000-0000-0000AF4A0000}"/>
    <cellStyle name="Normal 15 16 2 2 2 3 2 2" xfId="12532" xr:uid="{00000000-0005-0000-0000-0000B04A0000}"/>
    <cellStyle name="Normal 15 16 2 2 2 3 2 2 2" xfId="35073" xr:uid="{00000000-0005-0000-0000-0000B14A0000}"/>
    <cellStyle name="Normal 15 16 2 2 2 3 2 3" xfId="18162" xr:uid="{00000000-0005-0000-0000-0000B24A0000}"/>
    <cellStyle name="Normal 15 16 2 2 2 3 2 3 2" xfId="40697" xr:uid="{00000000-0005-0000-0000-0000B34A0000}"/>
    <cellStyle name="Normal 15 16 2 2 2 3 2 4" xfId="23791" xr:uid="{00000000-0005-0000-0000-0000B44A0000}"/>
    <cellStyle name="Normal 15 16 2 2 2 3 2 4 2" xfId="46317" xr:uid="{00000000-0005-0000-0000-0000B54A0000}"/>
    <cellStyle name="Normal 15 16 2 2 2 3 2 5" xfId="29457" xr:uid="{00000000-0005-0000-0000-0000B64A0000}"/>
    <cellStyle name="Normal 15 16 2 2 2 3 3" xfId="8788" xr:uid="{00000000-0005-0000-0000-0000B74A0000}"/>
    <cellStyle name="Normal 15 16 2 2 2 3 3 2" xfId="14404" xr:uid="{00000000-0005-0000-0000-0000B84A0000}"/>
    <cellStyle name="Normal 15 16 2 2 2 3 3 2 2" xfId="36945" xr:uid="{00000000-0005-0000-0000-0000B94A0000}"/>
    <cellStyle name="Normal 15 16 2 2 2 3 3 3" xfId="20034" xr:uid="{00000000-0005-0000-0000-0000BA4A0000}"/>
    <cellStyle name="Normal 15 16 2 2 2 3 3 3 2" xfId="42569" xr:uid="{00000000-0005-0000-0000-0000BB4A0000}"/>
    <cellStyle name="Normal 15 16 2 2 2 3 3 4" xfId="25663" xr:uid="{00000000-0005-0000-0000-0000BC4A0000}"/>
    <cellStyle name="Normal 15 16 2 2 2 3 3 4 2" xfId="48189" xr:uid="{00000000-0005-0000-0000-0000BD4A0000}"/>
    <cellStyle name="Normal 15 16 2 2 2 3 3 5" xfId="31329" xr:uid="{00000000-0005-0000-0000-0000BE4A0000}"/>
    <cellStyle name="Normal 15 16 2 2 2 3 4" xfId="10660" xr:uid="{00000000-0005-0000-0000-0000BF4A0000}"/>
    <cellStyle name="Normal 15 16 2 2 2 3 4 2" xfId="33201" xr:uid="{00000000-0005-0000-0000-0000C04A0000}"/>
    <cellStyle name="Normal 15 16 2 2 2 3 5" xfId="16290" xr:uid="{00000000-0005-0000-0000-0000C14A0000}"/>
    <cellStyle name="Normal 15 16 2 2 2 3 5 2" xfId="38825" xr:uid="{00000000-0005-0000-0000-0000C24A0000}"/>
    <cellStyle name="Normal 15 16 2 2 2 3 6" xfId="21919" xr:uid="{00000000-0005-0000-0000-0000C34A0000}"/>
    <cellStyle name="Normal 15 16 2 2 2 3 6 2" xfId="44445" xr:uid="{00000000-0005-0000-0000-0000C44A0000}"/>
    <cellStyle name="Normal 15 16 2 2 2 3 7" xfId="27585" xr:uid="{00000000-0005-0000-0000-0000C54A0000}"/>
    <cellStyle name="Normal 15 16 2 2 2 3 8" xfId="51013" xr:uid="{00000000-0005-0000-0000-0000C64A0000}"/>
    <cellStyle name="Normal 15 16 2 2 2 4" xfId="5980" xr:uid="{00000000-0005-0000-0000-0000C74A0000}"/>
    <cellStyle name="Normal 15 16 2 2 2 4 2" xfId="11596" xr:uid="{00000000-0005-0000-0000-0000C84A0000}"/>
    <cellStyle name="Normal 15 16 2 2 2 4 2 2" xfId="34137" xr:uid="{00000000-0005-0000-0000-0000C94A0000}"/>
    <cellStyle name="Normal 15 16 2 2 2 4 3" xfId="17226" xr:uid="{00000000-0005-0000-0000-0000CA4A0000}"/>
    <cellStyle name="Normal 15 16 2 2 2 4 3 2" xfId="39761" xr:uid="{00000000-0005-0000-0000-0000CB4A0000}"/>
    <cellStyle name="Normal 15 16 2 2 2 4 4" xfId="22855" xr:uid="{00000000-0005-0000-0000-0000CC4A0000}"/>
    <cellStyle name="Normal 15 16 2 2 2 4 4 2" xfId="45381" xr:uid="{00000000-0005-0000-0000-0000CD4A0000}"/>
    <cellStyle name="Normal 15 16 2 2 2 4 5" xfId="28521" xr:uid="{00000000-0005-0000-0000-0000CE4A0000}"/>
    <cellStyle name="Normal 15 16 2 2 2 5" xfId="7852" xr:uid="{00000000-0005-0000-0000-0000CF4A0000}"/>
    <cellStyle name="Normal 15 16 2 2 2 5 2" xfId="13468" xr:uid="{00000000-0005-0000-0000-0000D04A0000}"/>
    <cellStyle name="Normal 15 16 2 2 2 5 2 2" xfId="36009" xr:uid="{00000000-0005-0000-0000-0000D14A0000}"/>
    <cellStyle name="Normal 15 16 2 2 2 5 3" xfId="19098" xr:uid="{00000000-0005-0000-0000-0000D24A0000}"/>
    <cellStyle name="Normal 15 16 2 2 2 5 3 2" xfId="41633" xr:uid="{00000000-0005-0000-0000-0000D34A0000}"/>
    <cellStyle name="Normal 15 16 2 2 2 5 4" xfId="24727" xr:uid="{00000000-0005-0000-0000-0000D44A0000}"/>
    <cellStyle name="Normal 15 16 2 2 2 5 4 2" xfId="47253" xr:uid="{00000000-0005-0000-0000-0000D54A0000}"/>
    <cellStyle name="Normal 15 16 2 2 2 5 5" xfId="30393" xr:uid="{00000000-0005-0000-0000-0000D64A0000}"/>
    <cellStyle name="Normal 15 16 2 2 2 6" xfId="9724" xr:uid="{00000000-0005-0000-0000-0000D74A0000}"/>
    <cellStyle name="Normal 15 16 2 2 2 6 2" xfId="32265" xr:uid="{00000000-0005-0000-0000-0000D84A0000}"/>
    <cellStyle name="Normal 15 16 2 2 2 7" xfId="15354" xr:uid="{00000000-0005-0000-0000-0000D94A0000}"/>
    <cellStyle name="Normal 15 16 2 2 2 7 2" xfId="37889" xr:uid="{00000000-0005-0000-0000-0000DA4A0000}"/>
    <cellStyle name="Normal 15 16 2 2 2 8" xfId="20983" xr:uid="{00000000-0005-0000-0000-0000DB4A0000}"/>
    <cellStyle name="Normal 15 16 2 2 2 8 2" xfId="43509" xr:uid="{00000000-0005-0000-0000-0000DC4A0000}"/>
    <cellStyle name="Normal 15 16 2 2 2 9" xfId="26649" xr:uid="{00000000-0005-0000-0000-0000DD4A0000}"/>
    <cellStyle name="Normal 15 16 2 2 3" xfId="4342" xr:uid="{00000000-0005-0000-0000-0000DE4A0000}"/>
    <cellStyle name="Normal 15 16 2 2 3 10" xfId="50311" xr:uid="{00000000-0005-0000-0000-0000DF4A0000}"/>
    <cellStyle name="Normal 15 16 2 2 3 2" xfId="5278" xr:uid="{00000000-0005-0000-0000-0000E04A0000}"/>
    <cellStyle name="Normal 15 16 2 2 3 2 2" xfId="7150" xr:uid="{00000000-0005-0000-0000-0000E14A0000}"/>
    <cellStyle name="Normal 15 16 2 2 3 2 2 2" xfId="12766" xr:uid="{00000000-0005-0000-0000-0000E24A0000}"/>
    <cellStyle name="Normal 15 16 2 2 3 2 2 2 2" xfId="35307" xr:uid="{00000000-0005-0000-0000-0000E34A0000}"/>
    <cellStyle name="Normal 15 16 2 2 3 2 2 3" xfId="18396" xr:uid="{00000000-0005-0000-0000-0000E44A0000}"/>
    <cellStyle name="Normal 15 16 2 2 3 2 2 3 2" xfId="40931" xr:uid="{00000000-0005-0000-0000-0000E54A0000}"/>
    <cellStyle name="Normal 15 16 2 2 3 2 2 4" xfId="24025" xr:uid="{00000000-0005-0000-0000-0000E64A0000}"/>
    <cellStyle name="Normal 15 16 2 2 3 2 2 4 2" xfId="46551" xr:uid="{00000000-0005-0000-0000-0000E74A0000}"/>
    <cellStyle name="Normal 15 16 2 2 3 2 2 5" xfId="29691" xr:uid="{00000000-0005-0000-0000-0000E84A0000}"/>
    <cellStyle name="Normal 15 16 2 2 3 2 3" xfId="9022" xr:uid="{00000000-0005-0000-0000-0000E94A0000}"/>
    <cellStyle name="Normal 15 16 2 2 3 2 3 2" xfId="14638" xr:uid="{00000000-0005-0000-0000-0000EA4A0000}"/>
    <cellStyle name="Normal 15 16 2 2 3 2 3 2 2" xfId="37179" xr:uid="{00000000-0005-0000-0000-0000EB4A0000}"/>
    <cellStyle name="Normal 15 16 2 2 3 2 3 3" xfId="20268" xr:uid="{00000000-0005-0000-0000-0000EC4A0000}"/>
    <cellStyle name="Normal 15 16 2 2 3 2 3 3 2" xfId="42803" xr:uid="{00000000-0005-0000-0000-0000ED4A0000}"/>
    <cellStyle name="Normal 15 16 2 2 3 2 3 4" xfId="25897" xr:uid="{00000000-0005-0000-0000-0000EE4A0000}"/>
    <cellStyle name="Normal 15 16 2 2 3 2 3 4 2" xfId="48423" xr:uid="{00000000-0005-0000-0000-0000EF4A0000}"/>
    <cellStyle name="Normal 15 16 2 2 3 2 3 5" xfId="31563" xr:uid="{00000000-0005-0000-0000-0000F04A0000}"/>
    <cellStyle name="Normal 15 16 2 2 3 2 4" xfId="10894" xr:uid="{00000000-0005-0000-0000-0000F14A0000}"/>
    <cellStyle name="Normal 15 16 2 2 3 2 4 2" xfId="33435" xr:uid="{00000000-0005-0000-0000-0000F24A0000}"/>
    <cellStyle name="Normal 15 16 2 2 3 2 5" xfId="16524" xr:uid="{00000000-0005-0000-0000-0000F34A0000}"/>
    <cellStyle name="Normal 15 16 2 2 3 2 5 2" xfId="39059" xr:uid="{00000000-0005-0000-0000-0000F44A0000}"/>
    <cellStyle name="Normal 15 16 2 2 3 2 6" xfId="22153" xr:uid="{00000000-0005-0000-0000-0000F54A0000}"/>
    <cellStyle name="Normal 15 16 2 2 3 2 6 2" xfId="44679" xr:uid="{00000000-0005-0000-0000-0000F64A0000}"/>
    <cellStyle name="Normal 15 16 2 2 3 2 7" xfId="27819" xr:uid="{00000000-0005-0000-0000-0000F74A0000}"/>
    <cellStyle name="Normal 15 16 2 2 3 2 8" xfId="51247" xr:uid="{00000000-0005-0000-0000-0000F84A0000}"/>
    <cellStyle name="Normal 15 16 2 2 3 3" xfId="6214" xr:uid="{00000000-0005-0000-0000-0000F94A0000}"/>
    <cellStyle name="Normal 15 16 2 2 3 3 2" xfId="11830" xr:uid="{00000000-0005-0000-0000-0000FA4A0000}"/>
    <cellStyle name="Normal 15 16 2 2 3 3 2 2" xfId="34371" xr:uid="{00000000-0005-0000-0000-0000FB4A0000}"/>
    <cellStyle name="Normal 15 16 2 2 3 3 3" xfId="17460" xr:uid="{00000000-0005-0000-0000-0000FC4A0000}"/>
    <cellStyle name="Normal 15 16 2 2 3 3 3 2" xfId="39995" xr:uid="{00000000-0005-0000-0000-0000FD4A0000}"/>
    <cellStyle name="Normal 15 16 2 2 3 3 4" xfId="23089" xr:uid="{00000000-0005-0000-0000-0000FE4A0000}"/>
    <cellStyle name="Normal 15 16 2 2 3 3 4 2" xfId="45615" xr:uid="{00000000-0005-0000-0000-0000FF4A0000}"/>
    <cellStyle name="Normal 15 16 2 2 3 3 5" xfId="28755" xr:uid="{00000000-0005-0000-0000-0000004B0000}"/>
    <cellStyle name="Normal 15 16 2 2 3 4" xfId="8086" xr:uid="{00000000-0005-0000-0000-0000014B0000}"/>
    <cellStyle name="Normal 15 16 2 2 3 4 2" xfId="13702" xr:uid="{00000000-0005-0000-0000-0000024B0000}"/>
    <cellStyle name="Normal 15 16 2 2 3 4 2 2" xfId="36243" xr:uid="{00000000-0005-0000-0000-0000034B0000}"/>
    <cellStyle name="Normal 15 16 2 2 3 4 3" xfId="19332" xr:uid="{00000000-0005-0000-0000-0000044B0000}"/>
    <cellStyle name="Normal 15 16 2 2 3 4 3 2" xfId="41867" xr:uid="{00000000-0005-0000-0000-0000054B0000}"/>
    <cellStyle name="Normal 15 16 2 2 3 4 4" xfId="24961" xr:uid="{00000000-0005-0000-0000-0000064B0000}"/>
    <cellStyle name="Normal 15 16 2 2 3 4 4 2" xfId="47487" xr:uid="{00000000-0005-0000-0000-0000074B0000}"/>
    <cellStyle name="Normal 15 16 2 2 3 4 5" xfId="30627" xr:uid="{00000000-0005-0000-0000-0000084B0000}"/>
    <cellStyle name="Normal 15 16 2 2 3 5" xfId="9958" xr:uid="{00000000-0005-0000-0000-0000094B0000}"/>
    <cellStyle name="Normal 15 16 2 2 3 5 2" xfId="32499" xr:uid="{00000000-0005-0000-0000-00000A4B0000}"/>
    <cellStyle name="Normal 15 16 2 2 3 6" xfId="15588" xr:uid="{00000000-0005-0000-0000-00000B4B0000}"/>
    <cellStyle name="Normal 15 16 2 2 3 6 2" xfId="38123" xr:uid="{00000000-0005-0000-0000-00000C4B0000}"/>
    <cellStyle name="Normal 15 16 2 2 3 7" xfId="21217" xr:uid="{00000000-0005-0000-0000-00000D4B0000}"/>
    <cellStyle name="Normal 15 16 2 2 3 7 2" xfId="43743" xr:uid="{00000000-0005-0000-0000-00000E4B0000}"/>
    <cellStyle name="Normal 15 16 2 2 3 8" xfId="26883" xr:uid="{00000000-0005-0000-0000-00000F4B0000}"/>
    <cellStyle name="Normal 15 16 2 2 3 9" xfId="49374" xr:uid="{00000000-0005-0000-0000-0000104B0000}"/>
    <cellStyle name="Normal 15 16 2 2 4" xfId="4810" xr:uid="{00000000-0005-0000-0000-0000114B0000}"/>
    <cellStyle name="Normal 15 16 2 2 4 2" xfId="6682" xr:uid="{00000000-0005-0000-0000-0000124B0000}"/>
    <cellStyle name="Normal 15 16 2 2 4 2 2" xfId="12298" xr:uid="{00000000-0005-0000-0000-0000134B0000}"/>
    <cellStyle name="Normal 15 16 2 2 4 2 2 2" xfId="34839" xr:uid="{00000000-0005-0000-0000-0000144B0000}"/>
    <cellStyle name="Normal 15 16 2 2 4 2 3" xfId="17928" xr:uid="{00000000-0005-0000-0000-0000154B0000}"/>
    <cellStyle name="Normal 15 16 2 2 4 2 3 2" xfId="40463" xr:uid="{00000000-0005-0000-0000-0000164B0000}"/>
    <cellStyle name="Normal 15 16 2 2 4 2 4" xfId="23557" xr:uid="{00000000-0005-0000-0000-0000174B0000}"/>
    <cellStyle name="Normal 15 16 2 2 4 2 4 2" xfId="46083" xr:uid="{00000000-0005-0000-0000-0000184B0000}"/>
    <cellStyle name="Normal 15 16 2 2 4 2 5" xfId="29223" xr:uid="{00000000-0005-0000-0000-0000194B0000}"/>
    <cellStyle name="Normal 15 16 2 2 4 3" xfId="8554" xr:uid="{00000000-0005-0000-0000-00001A4B0000}"/>
    <cellStyle name="Normal 15 16 2 2 4 3 2" xfId="14170" xr:uid="{00000000-0005-0000-0000-00001B4B0000}"/>
    <cellStyle name="Normal 15 16 2 2 4 3 2 2" xfId="36711" xr:uid="{00000000-0005-0000-0000-00001C4B0000}"/>
    <cellStyle name="Normal 15 16 2 2 4 3 3" xfId="19800" xr:uid="{00000000-0005-0000-0000-00001D4B0000}"/>
    <cellStyle name="Normal 15 16 2 2 4 3 3 2" xfId="42335" xr:uid="{00000000-0005-0000-0000-00001E4B0000}"/>
    <cellStyle name="Normal 15 16 2 2 4 3 4" xfId="25429" xr:uid="{00000000-0005-0000-0000-00001F4B0000}"/>
    <cellStyle name="Normal 15 16 2 2 4 3 4 2" xfId="47955" xr:uid="{00000000-0005-0000-0000-0000204B0000}"/>
    <cellStyle name="Normal 15 16 2 2 4 3 5" xfId="31095" xr:uid="{00000000-0005-0000-0000-0000214B0000}"/>
    <cellStyle name="Normal 15 16 2 2 4 4" xfId="10426" xr:uid="{00000000-0005-0000-0000-0000224B0000}"/>
    <cellStyle name="Normal 15 16 2 2 4 4 2" xfId="32967" xr:uid="{00000000-0005-0000-0000-0000234B0000}"/>
    <cellStyle name="Normal 15 16 2 2 4 5" xfId="16056" xr:uid="{00000000-0005-0000-0000-0000244B0000}"/>
    <cellStyle name="Normal 15 16 2 2 4 5 2" xfId="38591" xr:uid="{00000000-0005-0000-0000-0000254B0000}"/>
    <cellStyle name="Normal 15 16 2 2 4 6" xfId="21685" xr:uid="{00000000-0005-0000-0000-0000264B0000}"/>
    <cellStyle name="Normal 15 16 2 2 4 6 2" xfId="44211" xr:uid="{00000000-0005-0000-0000-0000274B0000}"/>
    <cellStyle name="Normal 15 16 2 2 4 7" xfId="27351" xr:uid="{00000000-0005-0000-0000-0000284B0000}"/>
    <cellStyle name="Normal 15 16 2 2 4 8" xfId="50779" xr:uid="{00000000-0005-0000-0000-0000294B0000}"/>
    <cellStyle name="Normal 15 16 2 2 5" xfId="5746" xr:uid="{00000000-0005-0000-0000-00002A4B0000}"/>
    <cellStyle name="Normal 15 16 2 2 5 2" xfId="11362" xr:uid="{00000000-0005-0000-0000-00002B4B0000}"/>
    <cellStyle name="Normal 15 16 2 2 5 2 2" xfId="33903" xr:uid="{00000000-0005-0000-0000-00002C4B0000}"/>
    <cellStyle name="Normal 15 16 2 2 5 3" xfId="16992" xr:uid="{00000000-0005-0000-0000-00002D4B0000}"/>
    <cellStyle name="Normal 15 16 2 2 5 3 2" xfId="39527" xr:uid="{00000000-0005-0000-0000-00002E4B0000}"/>
    <cellStyle name="Normal 15 16 2 2 5 4" xfId="22621" xr:uid="{00000000-0005-0000-0000-00002F4B0000}"/>
    <cellStyle name="Normal 15 16 2 2 5 4 2" xfId="45147" xr:uid="{00000000-0005-0000-0000-0000304B0000}"/>
    <cellStyle name="Normal 15 16 2 2 5 5" xfId="28287" xr:uid="{00000000-0005-0000-0000-0000314B0000}"/>
    <cellStyle name="Normal 15 16 2 2 6" xfId="7618" xr:uid="{00000000-0005-0000-0000-0000324B0000}"/>
    <cellStyle name="Normal 15 16 2 2 6 2" xfId="13234" xr:uid="{00000000-0005-0000-0000-0000334B0000}"/>
    <cellStyle name="Normal 15 16 2 2 6 2 2" xfId="35775" xr:uid="{00000000-0005-0000-0000-0000344B0000}"/>
    <cellStyle name="Normal 15 16 2 2 6 3" xfId="18864" xr:uid="{00000000-0005-0000-0000-0000354B0000}"/>
    <cellStyle name="Normal 15 16 2 2 6 3 2" xfId="41399" xr:uid="{00000000-0005-0000-0000-0000364B0000}"/>
    <cellStyle name="Normal 15 16 2 2 6 4" xfId="24493" xr:uid="{00000000-0005-0000-0000-0000374B0000}"/>
    <cellStyle name="Normal 15 16 2 2 6 4 2" xfId="47019" xr:uid="{00000000-0005-0000-0000-0000384B0000}"/>
    <cellStyle name="Normal 15 16 2 2 6 5" xfId="30159" xr:uid="{00000000-0005-0000-0000-0000394B0000}"/>
    <cellStyle name="Normal 15 16 2 2 7" xfId="9490" xr:uid="{00000000-0005-0000-0000-00003A4B0000}"/>
    <cellStyle name="Normal 15 16 2 2 7 2" xfId="32031" xr:uid="{00000000-0005-0000-0000-00003B4B0000}"/>
    <cellStyle name="Normal 15 16 2 2 8" xfId="15120" xr:uid="{00000000-0005-0000-0000-00003C4B0000}"/>
    <cellStyle name="Normal 15 16 2 2 8 2" xfId="37655" xr:uid="{00000000-0005-0000-0000-00003D4B0000}"/>
    <cellStyle name="Normal 15 16 2 2 9" xfId="20749" xr:uid="{00000000-0005-0000-0000-00003E4B0000}"/>
    <cellStyle name="Normal 15 16 2 2 9 2" xfId="43275" xr:uid="{00000000-0005-0000-0000-00003F4B0000}"/>
    <cellStyle name="Normal 15 16 2 3" xfId="3796" xr:uid="{00000000-0005-0000-0000-0000404B0000}"/>
    <cellStyle name="Normal 15 16 2 3 10" xfId="26337" xr:uid="{00000000-0005-0000-0000-0000414B0000}"/>
    <cellStyle name="Normal 15 16 2 3 11" xfId="48828" xr:uid="{00000000-0005-0000-0000-0000424B0000}"/>
    <cellStyle name="Normal 15 16 2 3 12" xfId="49765" xr:uid="{00000000-0005-0000-0000-0000434B0000}"/>
    <cellStyle name="Normal 15 16 2 3 2" xfId="4030" xr:uid="{00000000-0005-0000-0000-0000444B0000}"/>
    <cellStyle name="Normal 15 16 2 3 2 10" xfId="49062" xr:uid="{00000000-0005-0000-0000-0000454B0000}"/>
    <cellStyle name="Normal 15 16 2 3 2 11" xfId="49999" xr:uid="{00000000-0005-0000-0000-0000464B0000}"/>
    <cellStyle name="Normal 15 16 2 3 2 2" xfId="4498" xr:uid="{00000000-0005-0000-0000-0000474B0000}"/>
    <cellStyle name="Normal 15 16 2 3 2 2 10" xfId="50467" xr:uid="{00000000-0005-0000-0000-0000484B0000}"/>
    <cellStyle name="Normal 15 16 2 3 2 2 2" xfId="5434" xr:uid="{00000000-0005-0000-0000-0000494B0000}"/>
    <cellStyle name="Normal 15 16 2 3 2 2 2 2" xfId="7306" xr:uid="{00000000-0005-0000-0000-00004A4B0000}"/>
    <cellStyle name="Normal 15 16 2 3 2 2 2 2 2" xfId="12922" xr:uid="{00000000-0005-0000-0000-00004B4B0000}"/>
    <cellStyle name="Normal 15 16 2 3 2 2 2 2 2 2" xfId="35463" xr:uid="{00000000-0005-0000-0000-00004C4B0000}"/>
    <cellStyle name="Normal 15 16 2 3 2 2 2 2 3" xfId="18552" xr:uid="{00000000-0005-0000-0000-00004D4B0000}"/>
    <cellStyle name="Normal 15 16 2 3 2 2 2 2 3 2" xfId="41087" xr:uid="{00000000-0005-0000-0000-00004E4B0000}"/>
    <cellStyle name="Normal 15 16 2 3 2 2 2 2 4" xfId="24181" xr:uid="{00000000-0005-0000-0000-00004F4B0000}"/>
    <cellStyle name="Normal 15 16 2 3 2 2 2 2 4 2" xfId="46707" xr:uid="{00000000-0005-0000-0000-0000504B0000}"/>
    <cellStyle name="Normal 15 16 2 3 2 2 2 2 5" xfId="29847" xr:uid="{00000000-0005-0000-0000-0000514B0000}"/>
    <cellStyle name="Normal 15 16 2 3 2 2 2 3" xfId="9178" xr:uid="{00000000-0005-0000-0000-0000524B0000}"/>
    <cellStyle name="Normal 15 16 2 3 2 2 2 3 2" xfId="14794" xr:uid="{00000000-0005-0000-0000-0000534B0000}"/>
    <cellStyle name="Normal 15 16 2 3 2 2 2 3 2 2" xfId="37335" xr:uid="{00000000-0005-0000-0000-0000544B0000}"/>
    <cellStyle name="Normal 15 16 2 3 2 2 2 3 3" xfId="20424" xr:uid="{00000000-0005-0000-0000-0000554B0000}"/>
    <cellStyle name="Normal 15 16 2 3 2 2 2 3 3 2" xfId="42959" xr:uid="{00000000-0005-0000-0000-0000564B0000}"/>
    <cellStyle name="Normal 15 16 2 3 2 2 2 3 4" xfId="26053" xr:uid="{00000000-0005-0000-0000-0000574B0000}"/>
    <cellStyle name="Normal 15 16 2 3 2 2 2 3 4 2" xfId="48579" xr:uid="{00000000-0005-0000-0000-0000584B0000}"/>
    <cellStyle name="Normal 15 16 2 3 2 2 2 3 5" xfId="31719" xr:uid="{00000000-0005-0000-0000-0000594B0000}"/>
    <cellStyle name="Normal 15 16 2 3 2 2 2 4" xfId="11050" xr:uid="{00000000-0005-0000-0000-00005A4B0000}"/>
    <cellStyle name="Normal 15 16 2 3 2 2 2 4 2" xfId="33591" xr:uid="{00000000-0005-0000-0000-00005B4B0000}"/>
    <cellStyle name="Normal 15 16 2 3 2 2 2 5" xfId="16680" xr:uid="{00000000-0005-0000-0000-00005C4B0000}"/>
    <cellStyle name="Normal 15 16 2 3 2 2 2 5 2" xfId="39215" xr:uid="{00000000-0005-0000-0000-00005D4B0000}"/>
    <cellStyle name="Normal 15 16 2 3 2 2 2 6" xfId="22309" xr:uid="{00000000-0005-0000-0000-00005E4B0000}"/>
    <cellStyle name="Normal 15 16 2 3 2 2 2 6 2" xfId="44835" xr:uid="{00000000-0005-0000-0000-00005F4B0000}"/>
    <cellStyle name="Normal 15 16 2 3 2 2 2 7" xfId="27975" xr:uid="{00000000-0005-0000-0000-0000604B0000}"/>
    <cellStyle name="Normal 15 16 2 3 2 2 2 8" xfId="51403" xr:uid="{00000000-0005-0000-0000-0000614B0000}"/>
    <cellStyle name="Normal 15 16 2 3 2 2 3" xfId="6370" xr:uid="{00000000-0005-0000-0000-0000624B0000}"/>
    <cellStyle name="Normal 15 16 2 3 2 2 3 2" xfId="11986" xr:uid="{00000000-0005-0000-0000-0000634B0000}"/>
    <cellStyle name="Normal 15 16 2 3 2 2 3 2 2" xfId="34527" xr:uid="{00000000-0005-0000-0000-0000644B0000}"/>
    <cellStyle name="Normal 15 16 2 3 2 2 3 3" xfId="17616" xr:uid="{00000000-0005-0000-0000-0000654B0000}"/>
    <cellStyle name="Normal 15 16 2 3 2 2 3 3 2" xfId="40151" xr:uid="{00000000-0005-0000-0000-0000664B0000}"/>
    <cellStyle name="Normal 15 16 2 3 2 2 3 4" xfId="23245" xr:uid="{00000000-0005-0000-0000-0000674B0000}"/>
    <cellStyle name="Normal 15 16 2 3 2 2 3 4 2" xfId="45771" xr:uid="{00000000-0005-0000-0000-0000684B0000}"/>
    <cellStyle name="Normal 15 16 2 3 2 2 3 5" xfId="28911" xr:uid="{00000000-0005-0000-0000-0000694B0000}"/>
    <cellStyle name="Normal 15 16 2 3 2 2 4" xfId="8242" xr:uid="{00000000-0005-0000-0000-00006A4B0000}"/>
    <cellStyle name="Normal 15 16 2 3 2 2 4 2" xfId="13858" xr:uid="{00000000-0005-0000-0000-00006B4B0000}"/>
    <cellStyle name="Normal 15 16 2 3 2 2 4 2 2" xfId="36399" xr:uid="{00000000-0005-0000-0000-00006C4B0000}"/>
    <cellStyle name="Normal 15 16 2 3 2 2 4 3" xfId="19488" xr:uid="{00000000-0005-0000-0000-00006D4B0000}"/>
    <cellStyle name="Normal 15 16 2 3 2 2 4 3 2" xfId="42023" xr:uid="{00000000-0005-0000-0000-00006E4B0000}"/>
    <cellStyle name="Normal 15 16 2 3 2 2 4 4" xfId="25117" xr:uid="{00000000-0005-0000-0000-00006F4B0000}"/>
    <cellStyle name="Normal 15 16 2 3 2 2 4 4 2" xfId="47643" xr:uid="{00000000-0005-0000-0000-0000704B0000}"/>
    <cellStyle name="Normal 15 16 2 3 2 2 4 5" xfId="30783" xr:uid="{00000000-0005-0000-0000-0000714B0000}"/>
    <cellStyle name="Normal 15 16 2 3 2 2 5" xfId="10114" xr:uid="{00000000-0005-0000-0000-0000724B0000}"/>
    <cellStyle name="Normal 15 16 2 3 2 2 5 2" xfId="32655" xr:uid="{00000000-0005-0000-0000-0000734B0000}"/>
    <cellStyle name="Normal 15 16 2 3 2 2 6" xfId="15744" xr:uid="{00000000-0005-0000-0000-0000744B0000}"/>
    <cellStyle name="Normal 15 16 2 3 2 2 6 2" xfId="38279" xr:uid="{00000000-0005-0000-0000-0000754B0000}"/>
    <cellStyle name="Normal 15 16 2 3 2 2 7" xfId="21373" xr:uid="{00000000-0005-0000-0000-0000764B0000}"/>
    <cellStyle name="Normal 15 16 2 3 2 2 7 2" xfId="43899" xr:uid="{00000000-0005-0000-0000-0000774B0000}"/>
    <cellStyle name="Normal 15 16 2 3 2 2 8" xfId="27039" xr:uid="{00000000-0005-0000-0000-0000784B0000}"/>
    <cellStyle name="Normal 15 16 2 3 2 2 9" xfId="49530" xr:uid="{00000000-0005-0000-0000-0000794B0000}"/>
    <cellStyle name="Normal 15 16 2 3 2 3" xfId="4966" xr:uid="{00000000-0005-0000-0000-00007A4B0000}"/>
    <cellStyle name="Normal 15 16 2 3 2 3 2" xfId="6838" xr:uid="{00000000-0005-0000-0000-00007B4B0000}"/>
    <cellStyle name="Normal 15 16 2 3 2 3 2 2" xfId="12454" xr:uid="{00000000-0005-0000-0000-00007C4B0000}"/>
    <cellStyle name="Normal 15 16 2 3 2 3 2 2 2" xfId="34995" xr:uid="{00000000-0005-0000-0000-00007D4B0000}"/>
    <cellStyle name="Normal 15 16 2 3 2 3 2 3" xfId="18084" xr:uid="{00000000-0005-0000-0000-00007E4B0000}"/>
    <cellStyle name="Normal 15 16 2 3 2 3 2 3 2" xfId="40619" xr:uid="{00000000-0005-0000-0000-00007F4B0000}"/>
    <cellStyle name="Normal 15 16 2 3 2 3 2 4" xfId="23713" xr:uid="{00000000-0005-0000-0000-0000804B0000}"/>
    <cellStyle name="Normal 15 16 2 3 2 3 2 4 2" xfId="46239" xr:uid="{00000000-0005-0000-0000-0000814B0000}"/>
    <cellStyle name="Normal 15 16 2 3 2 3 2 5" xfId="29379" xr:uid="{00000000-0005-0000-0000-0000824B0000}"/>
    <cellStyle name="Normal 15 16 2 3 2 3 3" xfId="8710" xr:uid="{00000000-0005-0000-0000-0000834B0000}"/>
    <cellStyle name="Normal 15 16 2 3 2 3 3 2" xfId="14326" xr:uid="{00000000-0005-0000-0000-0000844B0000}"/>
    <cellStyle name="Normal 15 16 2 3 2 3 3 2 2" xfId="36867" xr:uid="{00000000-0005-0000-0000-0000854B0000}"/>
    <cellStyle name="Normal 15 16 2 3 2 3 3 3" xfId="19956" xr:uid="{00000000-0005-0000-0000-0000864B0000}"/>
    <cellStyle name="Normal 15 16 2 3 2 3 3 3 2" xfId="42491" xr:uid="{00000000-0005-0000-0000-0000874B0000}"/>
    <cellStyle name="Normal 15 16 2 3 2 3 3 4" xfId="25585" xr:uid="{00000000-0005-0000-0000-0000884B0000}"/>
    <cellStyle name="Normal 15 16 2 3 2 3 3 4 2" xfId="48111" xr:uid="{00000000-0005-0000-0000-0000894B0000}"/>
    <cellStyle name="Normal 15 16 2 3 2 3 3 5" xfId="31251" xr:uid="{00000000-0005-0000-0000-00008A4B0000}"/>
    <cellStyle name="Normal 15 16 2 3 2 3 4" xfId="10582" xr:uid="{00000000-0005-0000-0000-00008B4B0000}"/>
    <cellStyle name="Normal 15 16 2 3 2 3 4 2" xfId="33123" xr:uid="{00000000-0005-0000-0000-00008C4B0000}"/>
    <cellStyle name="Normal 15 16 2 3 2 3 5" xfId="16212" xr:uid="{00000000-0005-0000-0000-00008D4B0000}"/>
    <cellStyle name="Normal 15 16 2 3 2 3 5 2" xfId="38747" xr:uid="{00000000-0005-0000-0000-00008E4B0000}"/>
    <cellStyle name="Normal 15 16 2 3 2 3 6" xfId="21841" xr:uid="{00000000-0005-0000-0000-00008F4B0000}"/>
    <cellStyle name="Normal 15 16 2 3 2 3 6 2" xfId="44367" xr:uid="{00000000-0005-0000-0000-0000904B0000}"/>
    <cellStyle name="Normal 15 16 2 3 2 3 7" xfId="27507" xr:uid="{00000000-0005-0000-0000-0000914B0000}"/>
    <cellStyle name="Normal 15 16 2 3 2 3 8" xfId="50935" xr:uid="{00000000-0005-0000-0000-0000924B0000}"/>
    <cellStyle name="Normal 15 16 2 3 2 4" xfId="5902" xr:uid="{00000000-0005-0000-0000-0000934B0000}"/>
    <cellStyle name="Normal 15 16 2 3 2 4 2" xfId="11518" xr:uid="{00000000-0005-0000-0000-0000944B0000}"/>
    <cellStyle name="Normal 15 16 2 3 2 4 2 2" xfId="34059" xr:uid="{00000000-0005-0000-0000-0000954B0000}"/>
    <cellStyle name="Normal 15 16 2 3 2 4 3" xfId="17148" xr:uid="{00000000-0005-0000-0000-0000964B0000}"/>
    <cellStyle name="Normal 15 16 2 3 2 4 3 2" xfId="39683" xr:uid="{00000000-0005-0000-0000-0000974B0000}"/>
    <cellStyle name="Normal 15 16 2 3 2 4 4" xfId="22777" xr:uid="{00000000-0005-0000-0000-0000984B0000}"/>
    <cellStyle name="Normal 15 16 2 3 2 4 4 2" xfId="45303" xr:uid="{00000000-0005-0000-0000-0000994B0000}"/>
    <cellStyle name="Normal 15 16 2 3 2 4 5" xfId="28443" xr:uid="{00000000-0005-0000-0000-00009A4B0000}"/>
    <cellStyle name="Normal 15 16 2 3 2 5" xfId="7774" xr:uid="{00000000-0005-0000-0000-00009B4B0000}"/>
    <cellStyle name="Normal 15 16 2 3 2 5 2" xfId="13390" xr:uid="{00000000-0005-0000-0000-00009C4B0000}"/>
    <cellStyle name="Normal 15 16 2 3 2 5 2 2" xfId="35931" xr:uid="{00000000-0005-0000-0000-00009D4B0000}"/>
    <cellStyle name="Normal 15 16 2 3 2 5 3" xfId="19020" xr:uid="{00000000-0005-0000-0000-00009E4B0000}"/>
    <cellStyle name="Normal 15 16 2 3 2 5 3 2" xfId="41555" xr:uid="{00000000-0005-0000-0000-00009F4B0000}"/>
    <cellStyle name="Normal 15 16 2 3 2 5 4" xfId="24649" xr:uid="{00000000-0005-0000-0000-0000A04B0000}"/>
    <cellStyle name="Normal 15 16 2 3 2 5 4 2" xfId="47175" xr:uid="{00000000-0005-0000-0000-0000A14B0000}"/>
    <cellStyle name="Normal 15 16 2 3 2 5 5" xfId="30315" xr:uid="{00000000-0005-0000-0000-0000A24B0000}"/>
    <cellStyle name="Normal 15 16 2 3 2 6" xfId="9646" xr:uid="{00000000-0005-0000-0000-0000A34B0000}"/>
    <cellStyle name="Normal 15 16 2 3 2 6 2" xfId="32187" xr:uid="{00000000-0005-0000-0000-0000A44B0000}"/>
    <cellStyle name="Normal 15 16 2 3 2 7" xfId="15276" xr:uid="{00000000-0005-0000-0000-0000A54B0000}"/>
    <cellStyle name="Normal 15 16 2 3 2 7 2" xfId="37811" xr:uid="{00000000-0005-0000-0000-0000A64B0000}"/>
    <cellStyle name="Normal 15 16 2 3 2 8" xfId="20905" xr:uid="{00000000-0005-0000-0000-0000A74B0000}"/>
    <cellStyle name="Normal 15 16 2 3 2 8 2" xfId="43431" xr:uid="{00000000-0005-0000-0000-0000A84B0000}"/>
    <cellStyle name="Normal 15 16 2 3 2 9" xfId="26571" xr:uid="{00000000-0005-0000-0000-0000A94B0000}"/>
    <cellStyle name="Normal 15 16 2 3 3" xfId="4264" xr:uid="{00000000-0005-0000-0000-0000AA4B0000}"/>
    <cellStyle name="Normal 15 16 2 3 3 10" xfId="50233" xr:uid="{00000000-0005-0000-0000-0000AB4B0000}"/>
    <cellStyle name="Normal 15 16 2 3 3 2" xfId="5200" xr:uid="{00000000-0005-0000-0000-0000AC4B0000}"/>
    <cellStyle name="Normal 15 16 2 3 3 2 2" xfId="7072" xr:uid="{00000000-0005-0000-0000-0000AD4B0000}"/>
    <cellStyle name="Normal 15 16 2 3 3 2 2 2" xfId="12688" xr:uid="{00000000-0005-0000-0000-0000AE4B0000}"/>
    <cellStyle name="Normal 15 16 2 3 3 2 2 2 2" xfId="35229" xr:uid="{00000000-0005-0000-0000-0000AF4B0000}"/>
    <cellStyle name="Normal 15 16 2 3 3 2 2 3" xfId="18318" xr:uid="{00000000-0005-0000-0000-0000B04B0000}"/>
    <cellStyle name="Normal 15 16 2 3 3 2 2 3 2" xfId="40853" xr:uid="{00000000-0005-0000-0000-0000B14B0000}"/>
    <cellStyle name="Normal 15 16 2 3 3 2 2 4" xfId="23947" xr:uid="{00000000-0005-0000-0000-0000B24B0000}"/>
    <cellStyle name="Normal 15 16 2 3 3 2 2 4 2" xfId="46473" xr:uid="{00000000-0005-0000-0000-0000B34B0000}"/>
    <cellStyle name="Normal 15 16 2 3 3 2 2 5" xfId="29613" xr:uid="{00000000-0005-0000-0000-0000B44B0000}"/>
    <cellStyle name="Normal 15 16 2 3 3 2 3" xfId="8944" xr:uid="{00000000-0005-0000-0000-0000B54B0000}"/>
    <cellStyle name="Normal 15 16 2 3 3 2 3 2" xfId="14560" xr:uid="{00000000-0005-0000-0000-0000B64B0000}"/>
    <cellStyle name="Normal 15 16 2 3 3 2 3 2 2" xfId="37101" xr:uid="{00000000-0005-0000-0000-0000B74B0000}"/>
    <cellStyle name="Normal 15 16 2 3 3 2 3 3" xfId="20190" xr:uid="{00000000-0005-0000-0000-0000B84B0000}"/>
    <cellStyle name="Normal 15 16 2 3 3 2 3 3 2" xfId="42725" xr:uid="{00000000-0005-0000-0000-0000B94B0000}"/>
    <cellStyle name="Normal 15 16 2 3 3 2 3 4" xfId="25819" xr:uid="{00000000-0005-0000-0000-0000BA4B0000}"/>
    <cellStyle name="Normal 15 16 2 3 3 2 3 4 2" xfId="48345" xr:uid="{00000000-0005-0000-0000-0000BB4B0000}"/>
    <cellStyle name="Normal 15 16 2 3 3 2 3 5" xfId="31485" xr:uid="{00000000-0005-0000-0000-0000BC4B0000}"/>
    <cellStyle name="Normal 15 16 2 3 3 2 4" xfId="10816" xr:uid="{00000000-0005-0000-0000-0000BD4B0000}"/>
    <cellStyle name="Normal 15 16 2 3 3 2 4 2" xfId="33357" xr:uid="{00000000-0005-0000-0000-0000BE4B0000}"/>
    <cellStyle name="Normal 15 16 2 3 3 2 5" xfId="16446" xr:uid="{00000000-0005-0000-0000-0000BF4B0000}"/>
    <cellStyle name="Normal 15 16 2 3 3 2 5 2" xfId="38981" xr:uid="{00000000-0005-0000-0000-0000C04B0000}"/>
    <cellStyle name="Normal 15 16 2 3 3 2 6" xfId="22075" xr:uid="{00000000-0005-0000-0000-0000C14B0000}"/>
    <cellStyle name="Normal 15 16 2 3 3 2 6 2" xfId="44601" xr:uid="{00000000-0005-0000-0000-0000C24B0000}"/>
    <cellStyle name="Normal 15 16 2 3 3 2 7" xfId="27741" xr:uid="{00000000-0005-0000-0000-0000C34B0000}"/>
    <cellStyle name="Normal 15 16 2 3 3 2 8" xfId="51169" xr:uid="{00000000-0005-0000-0000-0000C44B0000}"/>
    <cellStyle name="Normal 15 16 2 3 3 3" xfId="6136" xr:uid="{00000000-0005-0000-0000-0000C54B0000}"/>
    <cellStyle name="Normal 15 16 2 3 3 3 2" xfId="11752" xr:uid="{00000000-0005-0000-0000-0000C64B0000}"/>
    <cellStyle name="Normal 15 16 2 3 3 3 2 2" xfId="34293" xr:uid="{00000000-0005-0000-0000-0000C74B0000}"/>
    <cellStyle name="Normal 15 16 2 3 3 3 3" xfId="17382" xr:uid="{00000000-0005-0000-0000-0000C84B0000}"/>
    <cellStyle name="Normal 15 16 2 3 3 3 3 2" xfId="39917" xr:uid="{00000000-0005-0000-0000-0000C94B0000}"/>
    <cellStyle name="Normal 15 16 2 3 3 3 4" xfId="23011" xr:uid="{00000000-0005-0000-0000-0000CA4B0000}"/>
    <cellStyle name="Normal 15 16 2 3 3 3 4 2" xfId="45537" xr:uid="{00000000-0005-0000-0000-0000CB4B0000}"/>
    <cellStyle name="Normal 15 16 2 3 3 3 5" xfId="28677" xr:uid="{00000000-0005-0000-0000-0000CC4B0000}"/>
    <cellStyle name="Normal 15 16 2 3 3 4" xfId="8008" xr:uid="{00000000-0005-0000-0000-0000CD4B0000}"/>
    <cellStyle name="Normal 15 16 2 3 3 4 2" xfId="13624" xr:uid="{00000000-0005-0000-0000-0000CE4B0000}"/>
    <cellStyle name="Normal 15 16 2 3 3 4 2 2" xfId="36165" xr:uid="{00000000-0005-0000-0000-0000CF4B0000}"/>
    <cellStyle name="Normal 15 16 2 3 3 4 3" xfId="19254" xr:uid="{00000000-0005-0000-0000-0000D04B0000}"/>
    <cellStyle name="Normal 15 16 2 3 3 4 3 2" xfId="41789" xr:uid="{00000000-0005-0000-0000-0000D14B0000}"/>
    <cellStyle name="Normal 15 16 2 3 3 4 4" xfId="24883" xr:uid="{00000000-0005-0000-0000-0000D24B0000}"/>
    <cellStyle name="Normal 15 16 2 3 3 4 4 2" xfId="47409" xr:uid="{00000000-0005-0000-0000-0000D34B0000}"/>
    <cellStyle name="Normal 15 16 2 3 3 4 5" xfId="30549" xr:uid="{00000000-0005-0000-0000-0000D44B0000}"/>
    <cellStyle name="Normal 15 16 2 3 3 5" xfId="9880" xr:uid="{00000000-0005-0000-0000-0000D54B0000}"/>
    <cellStyle name="Normal 15 16 2 3 3 5 2" xfId="32421" xr:uid="{00000000-0005-0000-0000-0000D64B0000}"/>
    <cellStyle name="Normal 15 16 2 3 3 6" xfId="15510" xr:uid="{00000000-0005-0000-0000-0000D74B0000}"/>
    <cellStyle name="Normal 15 16 2 3 3 6 2" xfId="38045" xr:uid="{00000000-0005-0000-0000-0000D84B0000}"/>
    <cellStyle name="Normal 15 16 2 3 3 7" xfId="21139" xr:uid="{00000000-0005-0000-0000-0000D94B0000}"/>
    <cellStyle name="Normal 15 16 2 3 3 7 2" xfId="43665" xr:uid="{00000000-0005-0000-0000-0000DA4B0000}"/>
    <cellStyle name="Normal 15 16 2 3 3 8" xfId="26805" xr:uid="{00000000-0005-0000-0000-0000DB4B0000}"/>
    <cellStyle name="Normal 15 16 2 3 3 9" xfId="49296" xr:uid="{00000000-0005-0000-0000-0000DC4B0000}"/>
    <cellStyle name="Normal 15 16 2 3 4" xfId="4732" xr:uid="{00000000-0005-0000-0000-0000DD4B0000}"/>
    <cellStyle name="Normal 15 16 2 3 4 2" xfId="6604" xr:uid="{00000000-0005-0000-0000-0000DE4B0000}"/>
    <cellStyle name="Normal 15 16 2 3 4 2 2" xfId="12220" xr:uid="{00000000-0005-0000-0000-0000DF4B0000}"/>
    <cellStyle name="Normal 15 16 2 3 4 2 2 2" xfId="34761" xr:uid="{00000000-0005-0000-0000-0000E04B0000}"/>
    <cellStyle name="Normal 15 16 2 3 4 2 3" xfId="17850" xr:uid="{00000000-0005-0000-0000-0000E14B0000}"/>
    <cellStyle name="Normal 15 16 2 3 4 2 3 2" xfId="40385" xr:uid="{00000000-0005-0000-0000-0000E24B0000}"/>
    <cellStyle name="Normal 15 16 2 3 4 2 4" xfId="23479" xr:uid="{00000000-0005-0000-0000-0000E34B0000}"/>
    <cellStyle name="Normal 15 16 2 3 4 2 4 2" xfId="46005" xr:uid="{00000000-0005-0000-0000-0000E44B0000}"/>
    <cellStyle name="Normal 15 16 2 3 4 2 5" xfId="29145" xr:uid="{00000000-0005-0000-0000-0000E54B0000}"/>
    <cellStyle name="Normal 15 16 2 3 4 3" xfId="8476" xr:uid="{00000000-0005-0000-0000-0000E64B0000}"/>
    <cellStyle name="Normal 15 16 2 3 4 3 2" xfId="14092" xr:uid="{00000000-0005-0000-0000-0000E74B0000}"/>
    <cellStyle name="Normal 15 16 2 3 4 3 2 2" xfId="36633" xr:uid="{00000000-0005-0000-0000-0000E84B0000}"/>
    <cellStyle name="Normal 15 16 2 3 4 3 3" xfId="19722" xr:uid="{00000000-0005-0000-0000-0000E94B0000}"/>
    <cellStyle name="Normal 15 16 2 3 4 3 3 2" xfId="42257" xr:uid="{00000000-0005-0000-0000-0000EA4B0000}"/>
    <cellStyle name="Normal 15 16 2 3 4 3 4" xfId="25351" xr:uid="{00000000-0005-0000-0000-0000EB4B0000}"/>
    <cellStyle name="Normal 15 16 2 3 4 3 4 2" xfId="47877" xr:uid="{00000000-0005-0000-0000-0000EC4B0000}"/>
    <cellStyle name="Normal 15 16 2 3 4 3 5" xfId="31017" xr:uid="{00000000-0005-0000-0000-0000ED4B0000}"/>
    <cellStyle name="Normal 15 16 2 3 4 4" xfId="10348" xr:uid="{00000000-0005-0000-0000-0000EE4B0000}"/>
    <cellStyle name="Normal 15 16 2 3 4 4 2" xfId="32889" xr:uid="{00000000-0005-0000-0000-0000EF4B0000}"/>
    <cellStyle name="Normal 15 16 2 3 4 5" xfId="15978" xr:uid="{00000000-0005-0000-0000-0000F04B0000}"/>
    <cellStyle name="Normal 15 16 2 3 4 5 2" xfId="38513" xr:uid="{00000000-0005-0000-0000-0000F14B0000}"/>
    <cellStyle name="Normal 15 16 2 3 4 6" xfId="21607" xr:uid="{00000000-0005-0000-0000-0000F24B0000}"/>
    <cellStyle name="Normal 15 16 2 3 4 6 2" xfId="44133" xr:uid="{00000000-0005-0000-0000-0000F34B0000}"/>
    <cellStyle name="Normal 15 16 2 3 4 7" xfId="27273" xr:uid="{00000000-0005-0000-0000-0000F44B0000}"/>
    <cellStyle name="Normal 15 16 2 3 4 8" xfId="50701" xr:uid="{00000000-0005-0000-0000-0000F54B0000}"/>
    <cellStyle name="Normal 15 16 2 3 5" xfId="5668" xr:uid="{00000000-0005-0000-0000-0000F64B0000}"/>
    <cellStyle name="Normal 15 16 2 3 5 2" xfId="11284" xr:uid="{00000000-0005-0000-0000-0000F74B0000}"/>
    <cellStyle name="Normal 15 16 2 3 5 2 2" xfId="33825" xr:uid="{00000000-0005-0000-0000-0000F84B0000}"/>
    <cellStyle name="Normal 15 16 2 3 5 3" xfId="16914" xr:uid="{00000000-0005-0000-0000-0000F94B0000}"/>
    <cellStyle name="Normal 15 16 2 3 5 3 2" xfId="39449" xr:uid="{00000000-0005-0000-0000-0000FA4B0000}"/>
    <cellStyle name="Normal 15 16 2 3 5 4" xfId="22543" xr:uid="{00000000-0005-0000-0000-0000FB4B0000}"/>
    <cellStyle name="Normal 15 16 2 3 5 4 2" xfId="45069" xr:uid="{00000000-0005-0000-0000-0000FC4B0000}"/>
    <cellStyle name="Normal 15 16 2 3 5 5" xfId="28209" xr:uid="{00000000-0005-0000-0000-0000FD4B0000}"/>
    <cellStyle name="Normal 15 16 2 3 6" xfId="7540" xr:uid="{00000000-0005-0000-0000-0000FE4B0000}"/>
    <cellStyle name="Normal 15 16 2 3 6 2" xfId="13156" xr:uid="{00000000-0005-0000-0000-0000FF4B0000}"/>
    <cellStyle name="Normal 15 16 2 3 6 2 2" xfId="35697" xr:uid="{00000000-0005-0000-0000-0000004C0000}"/>
    <cellStyle name="Normal 15 16 2 3 6 3" xfId="18786" xr:uid="{00000000-0005-0000-0000-0000014C0000}"/>
    <cellStyle name="Normal 15 16 2 3 6 3 2" xfId="41321" xr:uid="{00000000-0005-0000-0000-0000024C0000}"/>
    <cellStyle name="Normal 15 16 2 3 6 4" xfId="24415" xr:uid="{00000000-0005-0000-0000-0000034C0000}"/>
    <cellStyle name="Normal 15 16 2 3 6 4 2" xfId="46941" xr:uid="{00000000-0005-0000-0000-0000044C0000}"/>
    <cellStyle name="Normal 15 16 2 3 6 5" xfId="30081" xr:uid="{00000000-0005-0000-0000-0000054C0000}"/>
    <cellStyle name="Normal 15 16 2 3 7" xfId="9412" xr:uid="{00000000-0005-0000-0000-0000064C0000}"/>
    <cellStyle name="Normal 15 16 2 3 7 2" xfId="31953" xr:uid="{00000000-0005-0000-0000-0000074C0000}"/>
    <cellStyle name="Normal 15 16 2 3 8" xfId="15042" xr:uid="{00000000-0005-0000-0000-0000084C0000}"/>
    <cellStyle name="Normal 15 16 2 3 8 2" xfId="37577" xr:uid="{00000000-0005-0000-0000-0000094C0000}"/>
    <cellStyle name="Normal 15 16 2 3 9" xfId="20671" xr:uid="{00000000-0005-0000-0000-00000A4C0000}"/>
    <cellStyle name="Normal 15 16 2 3 9 2" xfId="43197" xr:uid="{00000000-0005-0000-0000-00000B4C0000}"/>
    <cellStyle name="Normal 15 16 2 4" xfId="3952" xr:uid="{00000000-0005-0000-0000-00000C4C0000}"/>
    <cellStyle name="Normal 15 16 2 4 10" xfId="48984" xr:uid="{00000000-0005-0000-0000-00000D4C0000}"/>
    <cellStyle name="Normal 15 16 2 4 11" xfId="49921" xr:uid="{00000000-0005-0000-0000-00000E4C0000}"/>
    <cellStyle name="Normal 15 16 2 4 2" xfId="4420" xr:uid="{00000000-0005-0000-0000-00000F4C0000}"/>
    <cellStyle name="Normal 15 16 2 4 2 10" xfId="50389" xr:uid="{00000000-0005-0000-0000-0000104C0000}"/>
    <cellStyle name="Normal 15 16 2 4 2 2" xfId="5356" xr:uid="{00000000-0005-0000-0000-0000114C0000}"/>
    <cellStyle name="Normal 15 16 2 4 2 2 2" xfId="7228" xr:uid="{00000000-0005-0000-0000-0000124C0000}"/>
    <cellStyle name="Normal 15 16 2 4 2 2 2 2" xfId="12844" xr:uid="{00000000-0005-0000-0000-0000134C0000}"/>
    <cellStyle name="Normal 15 16 2 4 2 2 2 2 2" xfId="35385" xr:uid="{00000000-0005-0000-0000-0000144C0000}"/>
    <cellStyle name="Normal 15 16 2 4 2 2 2 3" xfId="18474" xr:uid="{00000000-0005-0000-0000-0000154C0000}"/>
    <cellStyle name="Normal 15 16 2 4 2 2 2 3 2" xfId="41009" xr:uid="{00000000-0005-0000-0000-0000164C0000}"/>
    <cellStyle name="Normal 15 16 2 4 2 2 2 4" xfId="24103" xr:uid="{00000000-0005-0000-0000-0000174C0000}"/>
    <cellStyle name="Normal 15 16 2 4 2 2 2 4 2" xfId="46629" xr:uid="{00000000-0005-0000-0000-0000184C0000}"/>
    <cellStyle name="Normal 15 16 2 4 2 2 2 5" xfId="29769" xr:uid="{00000000-0005-0000-0000-0000194C0000}"/>
    <cellStyle name="Normal 15 16 2 4 2 2 3" xfId="9100" xr:uid="{00000000-0005-0000-0000-00001A4C0000}"/>
    <cellStyle name="Normal 15 16 2 4 2 2 3 2" xfId="14716" xr:uid="{00000000-0005-0000-0000-00001B4C0000}"/>
    <cellStyle name="Normal 15 16 2 4 2 2 3 2 2" xfId="37257" xr:uid="{00000000-0005-0000-0000-00001C4C0000}"/>
    <cellStyle name="Normal 15 16 2 4 2 2 3 3" xfId="20346" xr:uid="{00000000-0005-0000-0000-00001D4C0000}"/>
    <cellStyle name="Normal 15 16 2 4 2 2 3 3 2" xfId="42881" xr:uid="{00000000-0005-0000-0000-00001E4C0000}"/>
    <cellStyle name="Normal 15 16 2 4 2 2 3 4" xfId="25975" xr:uid="{00000000-0005-0000-0000-00001F4C0000}"/>
    <cellStyle name="Normal 15 16 2 4 2 2 3 4 2" xfId="48501" xr:uid="{00000000-0005-0000-0000-0000204C0000}"/>
    <cellStyle name="Normal 15 16 2 4 2 2 3 5" xfId="31641" xr:uid="{00000000-0005-0000-0000-0000214C0000}"/>
    <cellStyle name="Normal 15 16 2 4 2 2 4" xfId="10972" xr:uid="{00000000-0005-0000-0000-0000224C0000}"/>
    <cellStyle name="Normal 15 16 2 4 2 2 4 2" xfId="33513" xr:uid="{00000000-0005-0000-0000-0000234C0000}"/>
    <cellStyle name="Normal 15 16 2 4 2 2 5" xfId="16602" xr:uid="{00000000-0005-0000-0000-0000244C0000}"/>
    <cellStyle name="Normal 15 16 2 4 2 2 5 2" xfId="39137" xr:uid="{00000000-0005-0000-0000-0000254C0000}"/>
    <cellStyle name="Normal 15 16 2 4 2 2 6" xfId="22231" xr:uid="{00000000-0005-0000-0000-0000264C0000}"/>
    <cellStyle name="Normal 15 16 2 4 2 2 6 2" xfId="44757" xr:uid="{00000000-0005-0000-0000-0000274C0000}"/>
    <cellStyle name="Normal 15 16 2 4 2 2 7" xfId="27897" xr:uid="{00000000-0005-0000-0000-0000284C0000}"/>
    <cellStyle name="Normal 15 16 2 4 2 2 8" xfId="51325" xr:uid="{00000000-0005-0000-0000-0000294C0000}"/>
    <cellStyle name="Normal 15 16 2 4 2 3" xfId="6292" xr:uid="{00000000-0005-0000-0000-00002A4C0000}"/>
    <cellStyle name="Normal 15 16 2 4 2 3 2" xfId="11908" xr:uid="{00000000-0005-0000-0000-00002B4C0000}"/>
    <cellStyle name="Normal 15 16 2 4 2 3 2 2" xfId="34449" xr:uid="{00000000-0005-0000-0000-00002C4C0000}"/>
    <cellStyle name="Normal 15 16 2 4 2 3 3" xfId="17538" xr:uid="{00000000-0005-0000-0000-00002D4C0000}"/>
    <cellStyle name="Normal 15 16 2 4 2 3 3 2" xfId="40073" xr:uid="{00000000-0005-0000-0000-00002E4C0000}"/>
    <cellStyle name="Normal 15 16 2 4 2 3 4" xfId="23167" xr:uid="{00000000-0005-0000-0000-00002F4C0000}"/>
    <cellStyle name="Normal 15 16 2 4 2 3 4 2" xfId="45693" xr:uid="{00000000-0005-0000-0000-0000304C0000}"/>
    <cellStyle name="Normal 15 16 2 4 2 3 5" xfId="28833" xr:uid="{00000000-0005-0000-0000-0000314C0000}"/>
    <cellStyle name="Normal 15 16 2 4 2 4" xfId="8164" xr:uid="{00000000-0005-0000-0000-0000324C0000}"/>
    <cellStyle name="Normal 15 16 2 4 2 4 2" xfId="13780" xr:uid="{00000000-0005-0000-0000-0000334C0000}"/>
    <cellStyle name="Normal 15 16 2 4 2 4 2 2" xfId="36321" xr:uid="{00000000-0005-0000-0000-0000344C0000}"/>
    <cellStyle name="Normal 15 16 2 4 2 4 3" xfId="19410" xr:uid="{00000000-0005-0000-0000-0000354C0000}"/>
    <cellStyle name="Normal 15 16 2 4 2 4 3 2" xfId="41945" xr:uid="{00000000-0005-0000-0000-0000364C0000}"/>
    <cellStyle name="Normal 15 16 2 4 2 4 4" xfId="25039" xr:uid="{00000000-0005-0000-0000-0000374C0000}"/>
    <cellStyle name="Normal 15 16 2 4 2 4 4 2" xfId="47565" xr:uid="{00000000-0005-0000-0000-0000384C0000}"/>
    <cellStyle name="Normal 15 16 2 4 2 4 5" xfId="30705" xr:uid="{00000000-0005-0000-0000-0000394C0000}"/>
    <cellStyle name="Normal 15 16 2 4 2 5" xfId="10036" xr:uid="{00000000-0005-0000-0000-00003A4C0000}"/>
    <cellStyle name="Normal 15 16 2 4 2 5 2" xfId="32577" xr:uid="{00000000-0005-0000-0000-00003B4C0000}"/>
    <cellStyle name="Normal 15 16 2 4 2 6" xfId="15666" xr:uid="{00000000-0005-0000-0000-00003C4C0000}"/>
    <cellStyle name="Normal 15 16 2 4 2 6 2" xfId="38201" xr:uid="{00000000-0005-0000-0000-00003D4C0000}"/>
    <cellStyle name="Normal 15 16 2 4 2 7" xfId="21295" xr:uid="{00000000-0005-0000-0000-00003E4C0000}"/>
    <cellStyle name="Normal 15 16 2 4 2 7 2" xfId="43821" xr:uid="{00000000-0005-0000-0000-00003F4C0000}"/>
    <cellStyle name="Normal 15 16 2 4 2 8" xfId="26961" xr:uid="{00000000-0005-0000-0000-0000404C0000}"/>
    <cellStyle name="Normal 15 16 2 4 2 9" xfId="49452" xr:uid="{00000000-0005-0000-0000-0000414C0000}"/>
    <cellStyle name="Normal 15 16 2 4 3" xfId="4888" xr:uid="{00000000-0005-0000-0000-0000424C0000}"/>
    <cellStyle name="Normal 15 16 2 4 3 2" xfId="6760" xr:uid="{00000000-0005-0000-0000-0000434C0000}"/>
    <cellStyle name="Normal 15 16 2 4 3 2 2" xfId="12376" xr:uid="{00000000-0005-0000-0000-0000444C0000}"/>
    <cellStyle name="Normal 15 16 2 4 3 2 2 2" xfId="34917" xr:uid="{00000000-0005-0000-0000-0000454C0000}"/>
    <cellStyle name="Normal 15 16 2 4 3 2 3" xfId="18006" xr:uid="{00000000-0005-0000-0000-0000464C0000}"/>
    <cellStyle name="Normal 15 16 2 4 3 2 3 2" xfId="40541" xr:uid="{00000000-0005-0000-0000-0000474C0000}"/>
    <cellStyle name="Normal 15 16 2 4 3 2 4" xfId="23635" xr:uid="{00000000-0005-0000-0000-0000484C0000}"/>
    <cellStyle name="Normal 15 16 2 4 3 2 4 2" xfId="46161" xr:uid="{00000000-0005-0000-0000-0000494C0000}"/>
    <cellStyle name="Normal 15 16 2 4 3 2 5" xfId="29301" xr:uid="{00000000-0005-0000-0000-00004A4C0000}"/>
    <cellStyle name="Normal 15 16 2 4 3 3" xfId="8632" xr:uid="{00000000-0005-0000-0000-00004B4C0000}"/>
    <cellStyle name="Normal 15 16 2 4 3 3 2" xfId="14248" xr:uid="{00000000-0005-0000-0000-00004C4C0000}"/>
    <cellStyle name="Normal 15 16 2 4 3 3 2 2" xfId="36789" xr:uid="{00000000-0005-0000-0000-00004D4C0000}"/>
    <cellStyle name="Normal 15 16 2 4 3 3 3" xfId="19878" xr:uid="{00000000-0005-0000-0000-00004E4C0000}"/>
    <cellStyle name="Normal 15 16 2 4 3 3 3 2" xfId="42413" xr:uid="{00000000-0005-0000-0000-00004F4C0000}"/>
    <cellStyle name="Normal 15 16 2 4 3 3 4" xfId="25507" xr:uid="{00000000-0005-0000-0000-0000504C0000}"/>
    <cellStyle name="Normal 15 16 2 4 3 3 4 2" xfId="48033" xr:uid="{00000000-0005-0000-0000-0000514C0000}"/>
    <cellStyle name="Normal 15 16 2 4 3 3 5" xfId="31173" xr:uid="{00000000-0005-0000-0000-0000524C0000}"/>
    <cellStyle name="Normal 15 16 2 4 3 4" xfId="10504" xr:uid="{00000000-0005-0000-0000-0000534C0000}"/>
    <cellStyle name="Normal 15 16 2 4 3 4 2" xfId="33045" xr:uid="{00000000-0005-0000-0000-0000544C0000}"/>
    <cellStyle name="Normal 15 16 2 4 3 5" xfId="16134" xr:uid="{00000000-0005-0000-0000-0000554C0000}"/>
    <cellStyle name="Normal 15 16 2 4 3 5 2" xfId="38669" xr:uid="{00000000-0005-0000-0000-0000564C0000}"/>
    <cellStyle name="Normal 15 16 2 4 3 6" xfId="21763" xr:uid="{00000000-0005-0000-0000-0000574C0000}"/>
    <cellStyle name="Normal 15 16 2 4 3 6 2" xfId="44289" xr:uid="{00000000-0005-0000-0000-0000584C0000}"/>
    <cellStyle name="Normal 15 16 2 4 3 7" xfId="27429" xr:uid="{00000000-0005-0000-0000-0000594C0000}"/>
    <cellStyle name="Normal 15 16 2 4 3 8" xfId="50857" xr:uid="{00000000-0005-0000-0000-00005A4C0000}"/>
    <cellStyle name="Normal 15 16 2 4 4" xfId="5824" xr:uid="{00000000-0005-0000-0000-00005B4C0000}"/>
    <cellStyle name="Normal 15 16 2 4 4 2" xfId="11440" xr:uid="{00000000-0005-0000-0000-00005C4C0000}"/>
    <cellStyle name="Normal 15 16 2 4 4 2 2" xfId="33981" xr:uid="{00000000-0005-0000-0000-00005D4C0000}"/>
    <cellStyle name="Normal 15 16 2 4 4 3" xfId="17070" xr:uid="{00000000-0005-0000-0000-00005E4C0000}"/>
    <cellStyle name="Normal 15 16 2 4 4 3 2" xfId="39605" xr:uid="{00000000-0005-0000-0000-00005F4C0000}"/>
    <cellStyle name="Normal 15 16 2 4 4 4" xfId="22699" xr:uid="{00000000-0005-0000-0000-0000604C0000}"/>
    <cellStyle name="Normal 15 16 2 4 4 4 2" xfId="45225" xr:uid="{00000000-0005-0000-0000-0000614C0000}"/>
    <cellStyle name="Normal 15 16 2 4 4 5" xfId="28365" xr:uid="{00000000-0005-0000-0000-0000624C0000}"/>
    <cellStyle name="Normal 15 16 2 4 5" xfId="7696" xr:uid="{00000000-0005-0000-0000-0000634C0000}"/>
    <cellStyle name="Normal 15 16 2 4 5 2" xfId="13312" xr:uid="{00000000-0005-0000-0000-0000644C0000}"/>
    <cellStyle name="Normal 15 16 2 4 5 2 2" xfId="35853" xr:uid="{00000000-0005-0000-0000-0000654C0000}"/>
    <cellStyle name="Normal 15 16 2 4 5 3" xfId="18942" xr:uid="{00000000-0005-0000-0000-0000664C0000}"/>
    <cellStyle name="Normal 15 16 2 4 5 3 2" xfId="41477" xr:uid="{00000000-0005-0000-0000-0000674C0000}"/>
    <cellStyle name="Normal 15 16 2 4 5 4" xfId="24571" xr:uid="{00000000-0005-0000-0000-0000684C0000}"/>
    <cellStyle name="Normal 15 16 2 4 5 4 2" xfId="47097" xr:uid="{00000000-0005-0000-0000-0000694C0000}"/>
    <cellStyle name="Normal 15 16 2 4 5 5" xfId="30237" xr:uid="{00000000-0005-0000-0000-00006A4C0000}"/>
    <cellStyle name="Normal 15 16 2 4 6" xfId="9568" xr:uid="{00000000-0005-0000-0000-00006B4C0000}"/>
    <cellStyle name="Normal 15 16 2 4 6 2" xfId="32109" xr:uid="{00000000-0005-0000-0000-00006C4C0000}"/>
    <cellStyle name="Normal 15 16 2 4 7" xfId="15198" xr:uid="{00000000-0005-0000-0000-00006D4C0000}"/>
    <cellStyle name="Normal 15 16 2 4 7 2" xfId="37733" xr:uid="{00000000-0005-0000-0000-00006E4C0000}"/>
    <cellStyle name="Normal 15 16 2 4 8" xfId="20827" xr:uid="{00000000-0005-0000-0000-00006F4C0000}"/>
    <cellStyle name="Normal 15 16 2 4 8 2" xfId="43353" xr:uid="{00000000-0005-0000-0000-0000704C0000}"/>
    <cellStyle name="Normal 15 16 2 4 9" xfId="26493" xr:uid="{00000000-0005-0000-0000-0000714C0000}"/>
    <cellStyle name="Normal 15 16 2 5" xfId="4186" xr:uid="{00000000-0005-0000-0000-0000724C0000}"/>
    <cellStyle name="Normal 15 16 2 5 10" xfId="50155" xr:uid="{00000000-0005-0000-0000-0000734C0000}"/>
    <cellStyle name="Normal 15 16 2 5 2" xfId="5122" xr:uid="{00000000-0005-0000-0000-0000744C0000}"/>
    <cellStyle name="Normal 15 16 2 5 2 2" xfId="6994" xr:uid="{00000000-0005-0000-0000-0000754C0000}"/>
    <cellStyle name="Normal 15 16 2 5 2 2 2" xfId="12610" xr:uid="{00000000-0005-0000-0000-0000764C0000}"/>
    <cellStyle name="Normal 15 16 2 5 2 2 2 2" xfId="35151" xr:uid="{00000000-0005-0000-0000-0000774C0000}"/>
    <cellStyle name="Normal 15 16 2 5 2 2 3" xfId="18240" xr:uid="{00000000-0005-0000-0000-0000784C0000}"/>
    <cellStyle name="Normal 15 16 2 5 2 2 3 2" xfId="40775" xr:uid="{00000000-0005-0000-0000-0000794C0000}"/>
    <cellStyle name="Normal 15 16 2 5 2 2 4" xfId="23869" xr:uid="{00000000-0005-0000-0000-00007A4C0000}"/>
    <cellStyle name="Normal 15 16 2 5 2 2 4 2" xfId="46395" xr:uid="{00000000-0005-0000-0000-00007B4C0000}"/>
    <cellStyle name="Normal 15 16 2 5 2 2 5" xfId="29535" xr:uid="{00000000-0005-0000-0000-00007C4C0000}"/>
    <cellStyle name="Normal 15 16 2 5 2 3" xfId="8866" xr:uid="{00000000-0005-0000-0000-00007D4C0000}"/>
    <cellStyle name="Normal 15 16 2 5 2 3 2" xfId="14482" xr:uid="{00000000-0005-0000-0000-00007E4C0000}"/>
    <cellStyle name="Normal 15 16 2 5 2 3 2 2" xfId="37023" xr:uid="{00000000-0005-0000-0000-00007F4C0000}"/>
    <cellStyle name="Normal 15 16 2 5 2 3 3" xfId="20112" xr:uid="{00000000-0005-0000-0000-0000804C0000}"/>
    <cellStyle name="Normal 15 16 2 5 2 3 3 2" xfId="42647" xr:uid="{00000000-0005-0000-0000-0000814C0000}"/>
    <cellStyle name="Normal 15 16 2 5 2 3 4" xfId="25741" xr:uid="{00000000-0005-0000-0000-0000824C0000}"/>
    <cellStyle name="Normal 15 16 2 5 2 3 4 2" xfId="48267" xr:uid="{00000000-0005-0000-0000-0000834C0000}"/>
    <cellStyle name="Normal 15 16 2 5 2 3 5" xfId="31407" xr:uid="{00000000-0005-0000-0000-0000844C0000}"/>
    <cellStyle name="Normal 15 16 2 5 2 4" xfId="10738" xr:uid="{00000000-0005-0000-0000-0000854C0000}"/>
    <cellStyle name="Normal 15 16 2 5 2 4 2" xfId="33279" xr:uid="{00000000-0005-0000-0000-0000864C0000}"/>
    <cellStyle name="Normal 15 16 2 5 2 5" xfId="16368" xr:uid="{00000000-0005-0000-0000-0000874C0000}"/>
    <cellStyle name="Normal 15 16 2 5 2 5 2" xfId="38903" xr:uid="{00000000-0005-0000-0000-0000884C0000}"/>
    <cellStyle name="Normal 15 16 2 5 2 6" xfId="21997" xr:uid="{00000000-0005-0000-0000-0000894C0000}"/>
    <cellStyle name="Normal 15 16 2 5 2 6 2" xfId="44523" xr:uid="{00000000-0005-0000-0000-00008A4C0000}"/>
    <cellStyle name="Normal 15 16 2 5 2 7" xfId="27663" xr:uid="{00000000-0005-0000-0000-00008B4C0000}"/>
    <cellStyle name="Normal 15 16 2 5 2 8" xfId="51091" xr:uid="{00000000-0005-0000-0000-00008C4C0000}"/>
    <cellStyle name="Normal 15 16 2 5 3" xfId="6058" xr:uid="{00000000-0005-0000-0000-00008D4C0000}"/>
    <cellStyle name="Normal 15 16 2 5 3 2" xfId="11674" xr:uid="{00000000-0005-0000-0000-00008E4C0000}"/>
    <cellStyle name="Normal 15 16 2 5 3 2 2" xfId="34215" xr:uid="{00000000-0005-0000-0000-00008F4C0000}"/>
    <cellStyle name="Normal 15 16 2 5 3 3" xfId="17304" xr:uid="{00000000-0005-0000-0000-0000904C0000}"/>
    <cellStyle name="Normal 15 16 2 5 3 3 2" xfId="39839" xr:uid="{00000000-0005-0000-0000-0000914C0000}"/>
    <cellStyle name="Normal 15 16 2 5 3 4" xfId="22933" xr:uid="{00000000-0005-0000-0000-0000924C0000}"/>
    <cellStyle name="Normal 15 16 2 5 3 4 2" xfId="45459" xr:uid="{00000000-0005-0000-0000-0000934C0000}"/>
    <cellStyle name="Normal 15 16 2 5 3 5" xfId="28599" xr:uid="{00000000-0005-0000-0000-0000944C0000}"/>
    <cellStyle name="Normal 15 16 2 5 4" xfId="7930" xr:uid="{00000000-0005-0000-0000-0000954C0000}"/>
    <cellStyle name="Normal 15 16 2 5 4 2" xfId="13546" xr:uid="{00000000-0005-0000-0000-0000964C0000}"/>
    <cellStyle name="Normal 15 16 2 5 4 2 2" xfId="36087" xr:uid="{00000000-0005-0000-0000-0000974C0000}"/>
    <cellStyle name="Normal 15 16 2 5 4 3" xfId="19176" xr:uid="{00000000-0005-0000-0000-0000984C0000}"/>
    <cellStyle name="Normal 15 16 2 5 4 3 2" xfId="41711" xr:uid="{00000000-0005-0000-0000-0000994C0000}"/>
    <cellStyle name="Normal 15 16 2 5 4 4" xfId="24805" xr:uid="{00000000-0005-0000-0000-00009A4C0000}"/>
    <cellStyle name="Normal 15 16 2 5 4 4 2" xfId="47331" xr:uid="{00000000-0005-0000-0000-00009B4C0000}"/>
    <cellStyle name="Normal 15 16 2 5 4 5" xfId="30471" xr:uid="{00000000-0005-0000-0000-00009C4C0000}"/>
    <cellStyle name="Normal 15 16 2 5 5" xfId="9802" xr:uid="{00000000-0005-0000-0000-00009D4C0000}"/>
    <cellStyle name="Normal 15 16 2 5 5 2" xfId="32343" xr:uid="{00000000-0005-0000-0000-00009E4C0000}"/>
    <cellStyle name="Normal 15 16 2 5 6" xfId="15432" xr:uid="{00000000-0005-0000-0000-00009F4C0000}"/>
    <cellStyle name="Normal 15 16 2 5 6 2" xfId="37967" xr:uid="{00000000-0005-0000-0000-0000A04C0000}"/>
    <cellStyle name="Normal 15 16 2 5 7" xfId="21061" xr:uid="{00000000-0005-0000-0000-0000A14C0000}"/>
    <cellStyle name="Normal 15 16 2 5 7 2" xfId="43587" xr:uid="{00000000-0005-0000-0000-0000A24C0000}"/>
    <cellStyle name="Normal 15 16 2 5 8" xfId="26727" xr:uid="{00000000-0005-0000-0000-0000A34C0000}"/>
    <cellStyle name="Normal 15 16 2 5 9" xfId="49218" xr:uid="{00000000-0005-0000-0000-0000A44C0000}"/>
    <cellStyle name="Normal 15 16 2 6" xfId="4654" xr:uid="{00000000-0005-0000-0000-0000A54C0000}"/>
    <cellStyle name="Normal 15 16 2 6 2" xfId="6526" xr:uid="{00000000-0005-0000-0000-0000A64C0000}"/>
    <cellStyle name="Normal 15 16 2 6 2 2" xfId="12142" xr:uid="{00000000-0005-0000-0000-0000A74C0000}"/>
    <cellStyle name="Normal 15 16 2 6 2 2 2" xfId="34683" xr:uid="{00000000-0005-0000-0000-0000A84C0000}"/>
    <cellStyle name="Normal 15 16 2 6 2 3" xfId="17772" xr:uid="{00000000-0005-0000-0000-0000A94C0000}"/>
    <cellStyle name="Normal 15 16 2 6 2 3 2" xfId="40307" xr:uid="{00000000-0005-0000-0000-0000AA4C0000}"/>
    <cellStyle name="Normal 15 16 2 6 2 4" xfId="23401" xr:uid="{00000000-0005-0000-0000-0000AB4C0000}"/>
    <cellStyle name="Normal 15 16 2 6 2 4 2" xfId="45927" xr:uid="{00000000-0005-0000-0000-0000AC4C0000}"/>
    <cellStyle name="Normal 15 16 2 6 2 5" xfId="29067" xr:uid="{00000000-0005-0000-0000-0000AD4C0000}"/>
    <cellStyle name="Normal 15 16 2 6 3" xfId="8398" xr:uid="{00000000-0005-0000-0000-0000AE4C0000}"/>
    <cellStyle name="Normal 15 16 2 6 3 2" xfId="14014" xr:uid="{00000000-0005-0000-0000-0000AF4C0000}"/>
    <cellStyle name="Normal 15 16 2 6 3 2 2" xfId="36555" xr:uid="{00000000-0005-0000-0000-0000B04C0000}"/>
    <cellStyle name="Normal 15 16 2 6 3 3" xfId="19644" xr:uid="{00000000-0005-0000-0000-0000B14C0000}"/>
    <cellStyle name="Normal 15 16 2 6 3 3 2" xfId="42179" xr:uid="{00000000-0005-0000-0000-0000B24C0000}"/>
    <cellStyle name="Normal 15 16 2 6 3 4" xfId="25273" xr:uid="{00000000-0005-0000-0000-0000B34C0000}"/>
    <cellStyle name="Normal 15 16 2 6 3 4 2" xfId="47799" xr:uid="{00000000-0005-0000-0000-0000B44C0000}"/>
    <cellStyle name="Normal 15 16 2 6 3 5" xfId="30939" xr:uid="{00000000-0005-0000-0000-0000B54C0000}"/>
    <cellStyle name="Normal 15 16 2 6 4" xfId="10270" xr:uid="{00000000-0005-0000-0000-0000B64C0000}"/>
    <cellStyle name="Normal 15 16 2 6 4 2" xfId="32811" xr:uid="{00000000-0005-0000-0000-0000B74C0000}"/>
    <cellStyle name="Normal 15 16 2 6 5" xfId="15900" xr:uid="{00000000-0005-0000-0000-0000B84C0000}"/>
    <cellStyle name="Normal 15 16 2 6 5 2" xfId="38435" xr:uid="{00000000-0005-0000-0000-0000B94C0000}"/>
    <cellStyle name="Normal 15 16 2 6 6" xfId="21529" xr:uid="{00000000-0005-0000-0000-0000BA4C0000}"/>
    <cellStyle name="Normal 15 16 2 6 6 2" xfId="44055" xr:uid="{00000000-0005-0000-0000-0000BB4C0000}"/>
    <cellStyle name="Normal 15 16 2 6 7" xfId="27195" xr:uid="{00000000-0005-0000-0000-0000BC4C0000}"/>
    <cellStyle name="Normal 15 16 2 6 8" xfId="50623" xr:uid="{00000000-0005-0000-0000-0000BD4C0000}"/>
    <cellStyle name="Normal 15 16 2 7" xfId="5590" xr:uid="{00000000-0005-0000-0000-0000BE4C0000}"/>
    <cellStyle name="Normal 15 16 2 7 2" xfId="11206" xr:uid="{00000000-0005-0000-0000-0000BF4C0000}"/>
    <cellStyle name="Normal 15 16 2 7 2 2" xfId="33747" xr:uid="{00000000-0005-0000-0000-0000C04C0000}"/>
    <cellStyle name="Normal 15 16 2 7 3" xfId="16836" xr:uid="{00000000-0005-0000-0000-0000C14C0000}"/>
    <cellStyle name="Normal 15 16 2 7 3 2" xfId="39371" xr:uid="{00000000-0005-0000-0000-0000C24C0000}"/>
    <cellStyle name="Normal 15 16 2 7 4" xfId="22465" xr:uid="{00000000-0005-0000-0000-0000C34C0000}"/>
    <cellStyle name="Normal 15 16 2 7 4 2" xfId="44991" xr:uid="{00000000-0005-0000-0000-0000C44C0000}"/>
    <cellStyle name="Normal 15 16 2 7 5" xfId="28131" xr:uid="{00000000-0005-0000-0000-0000C54C0000}"/>
    <cellStyle name="Normal 15 16 2 8" xfId="7462" xr:uid="{00000000-0005-0000-0000-0000C64C0000}"/>
    <cellStyle name="Normal 15 16 2 8 2" xfId="13078" xr:uid="{00000000-0005-0000-0000-0000C74C0000}"/>
    <cellStyle name="Normal 15 16 2 8 2 2" xfId="35619" xr:uid="{00000000-0005-0000-0000-0000C84C0000}"/>
    <cellStyle name="Normal 15 16 2 8 3" xfId="18708" xr:uid="{00000000-0005-0000-0000-0000C94C0000}"/>
    <cellStyle name="Normal 15 16 2 8 3 2" xfId="41243" xr:uid="{00000000-0005-0000-0000-0000CA4C0000}"/>
    <cellStyle name="Normal 15 16 2 8 4" xfId="24337" xr:uid="{00000000-0005-0000-0000-0000CB4C0000}"/>
    <cellStyle name="Normal 15 16 2 8 4 2" xfId="46863" xr:uid="{00000000-0005-0000-0000-0000CC4C0000}"/>
    <cellStyle name="Normal 15 16 2 8 5" xfId="30003" xr:uid="{00000000-0005-0000-0000-0000CD4C0000}"/>
    <cellStyle name="Normal 15 16 2 9" xfId="9334" xr:uid="{00000000-0005-0000-0000-0000CE4C0000}"/>
    <cellStyle name="Normal 15 16 2 9 2" xfId="31875" xr:uid="{00000000-0005-0000-0000-0000CF4C0000}"/>
    <cellStyle name="Normal 15 16 3" xfId="3835" xr:uid="{00000000-0005-0000-0000-0000D04C0000}"/>
    <cellStyle name="Normal 15 16 3 10" xfId="26376" xr:uid="{00000000-0005-0000-0000-0000D14C0000}"/>
    <cellStyle name="Normal 15 16 3 11" xfId="48867" xr:uid="{00000000-0005-0000-0000-0000D24C0000}"/>
    <cellStyle name="Normal 15 16 3 12" xfId="49804" xr:uid="{00000000-0005-0000-0000-0000D34C0000}"/>
    <cellStyle name="Normal 15 16 3 2" xfId="4069" xr:uid="{00000000-0005-0000-0000-0000D44C0000}"/>
    <cellStyle name="Normal 15 16 3 2 10" xfId="49101" xr:uid="{00000000-0005-0000-0000-0000D54C0000}"/>
    <cellStyle name="Normal 15 16 3 2 11" xfId="50038" xr:uid="{00000000-0005-0000-0000-0000D64C0000}"/>
    <cellStyle name="Normal 15 16 3 2 2" xfId="4537" xr:uid="{00000000-0005-0000-0000-0000D74C0000}"/>
    <cellStyle name="Normal 15 16 3 2 2 10" xfId="50506" xr:uid="{00000000-0005-0000-0000-0000D84C0000}"/>
    <cellStyle name="Normal 15 16 3 2 2 2" xfId="5473" xr:uid="{00000000-0005-0000-0000-0000D94C0000}"/>
    <cellStyle name="Normal 15 16 3 2 2 2 2" xfId="7345" xr:uid="{00000000-0005-0000-0000-0000DA4C0000}"/>
    <cellStyle name="Normal 15 16 3 2 2 2 2 2" xfId="12961" xr:uid="{00000000-0005-0000-0000-0000DB4C0000}"/>
    <cellStyle name="Normal 15 16 3 2 2 2 2 2 2" xfId="35502" xr:uid="{00000000-0005-0000-0000-0000DC4C0000}"/>
    <cellStyle name="Normal 15 16 3 2 2 2 2 3" xfId="18591" xr:uid="{00000000-0005-0000-0000-0000DD4C0000}"/>
    <cellStyle name="Normal 15 16 3 2 2 2 2 3 2" xfId="41126" xr:uid="{00000000-0005-0000-0000-0000DE4C0000}"/>
    <cellStyle name="Normal 15 16 3 2 2 2 2 4" xfId="24220" xr:uid="{00000000-0005-0000-0000-0000DF4C0000}"/>
    <cellStyle name="Normal 15 16 3 2 2 2 2 4 2" xfId="46746" xr:uid="{00000000-0005-0000-0000-0000E04C0000}"/>
    <cellStyle name="Normal 15 16 3 2 2 2 2 5" xfId="29886" xr:uid="{00000000-0005-0000-0000-0000E14C0000}"/>
    <cellStyle name="Normal 15 16 3 2 2 2 3" xfId="9217" xr:uid="{00000000-0005-0000-0000-0000E24C0000}"/>
    <cellStyle name="Normal 15 16 3 2 2 2 3 2" xfId="14833" xr:uid="{00000000-0005-0000-0000-0000E34C0000}"/>
    <cellStyle name="Normal 15 16 3 2 2 2 3 2 2" xfId="37374" xr:uid="{00000000-0005-0000-0000-0000E44C0000}"/>
    <cellStyle name="Normal 15 16 3 2 2 2 3 3" xfId="20463" xr:uid="{00000000-0005-0000-0000-0000E54C0000}"/>
    <cellStyle name="Normal 15 16 3 2 2 2 3 3 2" xfId="42998" xr:uid="{00000000-0005-0000-0000-0000E64C0000}"/>
    <cellStyle name="Normal 15 16 3 2 2 2 3 4" xfId="26092" xr:uid="{00000000-0005-0000-0000-0000E74C0000}"/>
    <cellStyle name="Normal 15 16 3 2 2 2 3 4 2" xfId="48618" xr:uid="{00000000-0005-0000-0000-0000E84C0000}"/>
    <cellStyle name="Normal 15 16 3 2 2 2 3 5" xfId="31758" xr:uid="{00000000-0005-0000-0000-0000E94C0000}"/>
    <cellStyle name="Normal 15 16 3 2 2 2 4" xfId="11089" xr:uid="{00000000-0005-0000-0000-0000EA4C0000}"/>
    <cellStyle name="Normal 15 16 3 2 2 2 4 2" xfId="33630" xr:uid="{00000000-0005-0000-0000-0000EB4C0000}"/>
    <cellStyle name="Normal 15 16 3 2 2 2 5" xfId="16719" xr:uid="{00000000-0005-0000-0000-0000EC4C0000}"/>
    <cellStyle name="Normal 15 16 3 2 2 2 5 2" xfId="39254" xr:uid="{00000000-0005-0000-0000-0000ED4C0000}"/>
    <cellStyle name="Normal 15 16 3 2 2 2 6" xfId="22348" xr:uid="{00000000-0005-0000-0000-0000EE4C0000}"/>
    <cellStyle name="Normal 15 16 3 2 2 2 6 2" xfId="44874" xr:uid="{00000000-0005-0000-0000-0000EF4C0000}"/>
    <cellStyle name="Normal 15 16 3 2 2 2 7" xfId="28014" xr:uid="{00000000-0005-0000-0000-0000F04C0000}"/>
    <cellStyle name="Normal 15 16 3 2 2 2 8" xfId="51442" xr:uid="{00000000-0005-0000-0000-0000F14C0000}"/>
    <cellStyle name="Normal 15 16 3 2 2 3" xfId="6409" xr:uid="{00000000-0005-0000-0000-0000F24C0000}"/>
    <cellStyle name="Normal 15 16 3 2 2 3 2" xfId="12025" xr:uid="{00000000-0005-0000-0000-0000F34C0000}"/>
    <cellStyle name="Normal 15 16 3 2 2 3 2 2" xfId="34566" xr:uid="{00000000-0005-0000-0000-0000F44C0000}"/>
    <cellStyle name="Normal 15 16 3 2 2 3 3" xfId="17655" xr:uid="{00000000-0005-0000-0000-0000F54C0000}"/>
    <cellStyle name="Normal 15 16 3 2 2 3 3 2" xfId="40190" xr:uid="{00000000-0005-0000-0000-0000F64C0000}"/>
    <cellStyle name="Normal 15 16 3 2 2 3 4" xfId="23284" xr:uid="{00000000-0005-0000-0000-0000F74C0000}"/>
    <cellStyle name="Normal 15 16 3 2 2 3 4 2" xfId="45810" xr:uid="{00000000-0005-0000-0000-0000F84C0000}"/>
    <cellStyle name="Normal 15 16 3 2 2 3 5" xfId="28950" xr:uid="{00000000-0005-0000-0000-0000F94C0000}"/>
    <cellStyle name="Normal 15 16 3 2 2 4" xfId="8281" xr:uid="{00000000-0005-0000-0000-0000FA4C0000}"/>
    <cellStyle name="Normal 15 16 3 2 2 4 2" xfId="13897" xr:uid="{00000000-0005-0000-0000-0000FB4C0000}"/>
    <cellStyle name="Normal 15 16 3 2 2 4 2 2" xfId="36438" xr:uid="{00000000-0005-0000-0000-0000FC4C0000}"/>
    <cellStyle name="Normal 15 16 3 2 2 4 3" xfId="19527" xr:uid="{00000000-0005-0000-0000-0000FD4C0000}"/>
    <cellStyle name="Normal 15 16 3 2 2 4 3 2" xfId="42062" xr:uid="{00000000-0005-0000-0000-0000FE4C0000}"/>
    <cellStyle name="Normal 15 16 3 2 2 4 4" xfId="25156" xr:uid="{00000000-0005-0000-0000-0000FF4C0000}"/>
    <cellStyle name="Normal 15 16 3 2 2 4 4 2" xfId="47682" xr:uid="{00000000-0005-0000-0000-0000004D0000}"/>
    <cellStyle name="Normal 15 16 3 2 2 4 5" xfId="30822" xr:uid="{00000000-0005-0000-0000-0000014D0000}"/>
    <cellStyle name="Normal 15 16 3 2 2 5" xfId="10153" xr:uid="{00000000-0005-0000-0000-0000024D0000}"/>
    <cellStyle name="Normal 15 16 3 2 2 5 2" xfId="32694" xr:uid="{00000000-0005-0000-0000-0000034D0000}"/>
    <cellStyle name="Normal 15 16 3 2 2 6" xfId="15783" xr:uid="{00000000-0005-0000-0000-0000044D0000}"/>
    <cellStyle name="Normal 15 16 3 2 2 6 2" xfId="38318" xr:uid="{00000000-0005-0000-0000-0000054D0000}"/>
    <cellStyle name="Normal 15 16 3 2 2 7" xfId="21412" xr:uid="{00000000-0005-0000-0000-0000064D0000}"/>
    <cellStyle name="Normal 15 16 3 2 2 7 2" xfId="43938" xr:uid="{00000000-0005-0000-0000-0000074D0000}"/>
    <cellStyle name="Normal 15 16 3 2 2 8" xfId="27078" xr:uid="{00000000-0005-0000-0000-0000084D0000}"/>
    <cellStyle name="Normal 15 16 3 2 2 9" xfId="49569" xr:uid="{00000000-0005-0000-0000-0000094D0000}"/>
    <cellStyle name="Normal 15 16 3 2 3" xfId="5005" xr:uid="{00000000-0005-0000-0000-00000A4D0000}"/>
    <cellStyle name="Normal 15 16 3 2 3 2" xfId="6877" xr:uid="{00000000-0005-0000-0000-00000B4D0000}"/>
    <cellStyle name="Normal 15 16 3 2 3 2 2" xfId="12493" xr:uid="{00000000-0005-0000-0000-00000C4D0000}"/>
    <cellStyle name="Normal 15 16 3 2 3 2 2 2" xfId="35034" xr:uid="{00000000-0005-0000-0000-00000D4D0000}"/>
    <cellStyle name="Normal 15 16 3 2 3 2 3" xfId="18123" xr:uid="{00000000-0005-0000-0000-00000E4D0000}"/>
    <cellStyle name="Normal 15 16 3 2 3 2 3 2" xfId="40658" xr:uid="{00000000-0005-0000-0000-00000F4D0000}"/>
    <cellStyle name="Normal 15 16 3 2 3 2 4" xfId="23752" xr:uid="{00000000-0005-0000-0000-0000104D0000}"/>
    <cellStyle name="Normal 15 16 3 2 3 2 4 2" xfId="46278" xr:uid="{00000000-0005-0000-0000-0000114D0000}"/>
    <cellStyle name="Normal 15 16 3 2 3 2 5" xfId="29418" xr:uid="{00000000-0005-0000-0000-0000124D0000}"/>
    <cellStyle name="Normal 15 16 3 2 3 3" xfId="8749" xr:uid="{00000000-0005-0000-0000-0000134D0000}"/>
    <cellStyle name="Normal 15 16 3 2 3 3 2" xfId="14365" xr:uid="{00000000-0005-0000-0000-0000144D0000}"/>
    <cellStyle name="Normal 15 16 3 2 3 3 2 2" xfId="36906" xr:uid="{00000000-0005-0000-0000-0000154D0000}"/>
    <cellStyle name="Normal 15 16 3 2 3 3 3" xfId="19995" xr:uid="{00000000-0005-0000-0000-0000164D0000}"/>
    <cellStyle name="Normal 15 16 3 2 3 3 3 2" xfId="42530" xr:uid="{00000000-0005-0000-0000-0000174D0000}"/>
    <cellStyle name="Normal 15 16 3 2 3 3 4" xfId="25624" xr:uid="{00000000-0005-0000-0000-0000184D0000}"/>
    <cellStyle name="Normal 15 16 3 2 3 3 4 2" xfId="48150" xr:uid="{00000000-0005-0000-0000-0000194D0000}"/>
    <cellStyle name="Normal 15 16 3 2 3 3 5" xfId="31290" xr:uid="{00000000-0005-0000-0000-00001A4D0000}"/>
    <cellStyle name="Normal 15 16 3 2 3 4" xfId="10621" xr:uid="{00000000-0005-0000-0000-00001B4D0000}"/>
    <cellStyle name="Normal 15 16 3 2 3 4 2" xfId="33162" xr:uid="{00000000-0005-0000-0000-00001C4D0000}"/>
    <cellStyle name="Normal 15 16 3 2 3 5" xfId="16251" xr:uid="{00000000-0005-0000-0000-00001D4D0000}"/>
    <cellStyle name="Normal 15 16 3 2 3 5 2" xfId="38786" xr:uid="{00000000-0005-0000-0000-00001E4D0000}"/>
    <cellStyle name="Normal 15 16 3 2 3 6" xfId="21880" xr:uid="{00000000-0005-0000-0000-00001F4D0000}"/>
    <cellStyle name="Normal 15 16 3 2 3 6 2" xfId="44406" xr:uid="{00000000-0005-0000-0000-0000204D0000}"/>
    <cellStyle name="Normal 15 16 3 2 3 7" xfId="27546" xr:uid="{00000000-0005-0000-0000-0000214D0000}"/>
    <cellStyle name="Normal 15 16 3 2 3 8" xfId="50974" xr:uid="{00000000-0005-0000-0000-0000224D0000}"/>
    <cellStyle name="Normal 15 16 3 2 4" xfId="5941" xr:uid="{00000000-0005-0000-0000-0000234D0000}"/>
    <cellStyle name="Normal 15 16 3 2 4 2" xfId="11557" xr:uid="{00000000-0005-0000-0000-0000244D0000}"/>
    <cellStyle name="Normal 15 16 3 2 4 2 2" xfId="34098" xr:uid="{00000000-0005-0000-0000-0000254D0000}"/>
    <cellStyle name="Normal 15 16 3 2 4 3" xfId="17187" xr:uid="{00000000-0005-0000-0000-0000264D0000}"/>
    <cellStyle name="Normal 15 16 3 2 4 3 2" xfId="39722" xr:uid="{00000000-0005-0000-0000-0000274D0000}"/>
    <cellStyle name="Normal 15 16 3 2 4 4" xfId="22816" xr:uid="{00000000-0005-0000-0000-0000284D0000}"/>
    <cellStyle name="Normal 15 16 3 2 4 4 2" xfId="45342" xr:uid="{00000000-0005-0000-0000-0000294D0000}"/>
    <cellStyle name="Normal 15 16 3 2 4 5" xfId="28482" xr:uid="{00000000-0005-0000-0000-00002A4D0000}"/>
    <cellStyle name="Normal 15 16 3 2 5" xfId="7813" xr:uid="{00000000-0005-0000-0000-00002B4D0000}"/>
    <cellStyle name="Normal 15 16 3 2 5 2" xfId="13429" xr:uid="{00000000-0005-0000-0000-00002C4D0000}"/>
    <cellStyle name="Normal 15 16 3 2 5 2 2" xfId="35970" xr:uid="{00000000-0005-0000-0000-00002D4D0000}"/>
    <cellStyle name="Normal 15 16 3 2 5 3" xfId="19059" xr:uid="{00000000-0005-0000-0000-00002E4D0000}"/>
    <cellStyle name="Normal 15 16 3 2 5 3 2" xfId="41594" xr:uid="{00000000-0005-0000-0000-00002F4D0000}"/>
    <cellStyle name="Normal 15 16 3 2 5 4" xfId="24688" xr:uid="{00000000-0005-0000-0000-0000304D0000}"/>
    <cellStyle name="Normal 15 16 3 2 5 4 2" xfId="47214" xr:uid="{00000000-0005-0000-0000-0000314D0000}"/>
    <cellStyle name="Normal 15 16 3 2 5 5" xfId="30354" xr:uid="{00000000-0005-0000-0000-0000324D0000}"/>
    <cellStyle name="Normal 15 16 3 2 6" xfId="9685" xr:uid="{00000000-0005-0000-0000-0000334D0000}"/>
    <cellStyle name="Normal 15 16 3 2 6 2" xfId="32226" xr:uid="{00000000-0005-0000-0000-0000344D0000}"/>
    <cellStyle name="Normal 15 16 3 2 7" xfId="15315" xr:uid="{00000000-0005-0000-0000-0000354D0000}"/>
    <cellStyle name="Normal 15 16 3 2 7 2" xfId="37850" xr:uid="{00000000-0005-0000-0000-0000364D0000}"/>
    <cellStyle name="Normal 15 16 3 2 8" xfId="20944" xr:uid="{00000000-0005-0000-0000-0000374D0000}"/>
    <cellStyle name="Normal 15 16 3 2 8 2" xfId="43470" xr:uid="{00000000-0005-0000-0000-0000384D0000}"/>
    <cellStyle name="Normal 15 16 3 2 9" xfId="26610" xr:uid="{00000000-0005-0000-0000-0000394D0000}"/>
    <cellStyle name="Normal 15 16 3 3" xfId="4303" xr:uid="{00000000-0005-0000-0000-00003A4D0000}"/>
    <cellStyle name="Normal 15 16 3 3 10" xfId="50272" xr:uid="{00000000-0005-0000-0000-00003B4D0000}"/>
    <cellStyle name="Normal 15 16 3 3 2" xfId="5239" xr:uid="{00000000-0005-0000-0000-00003C4D0000}"/>
    <cellStyle name="Normal 15 16 3 3 2 2" xfId="7111" xr:uid="{00000000-0005-0000-0000-00003D4D0000}"/>
    <cellStyle name="Normal 15 16 3 3 2 2 2" xfId="12727" xr:uid="{00000000-0005-0000-0000-00003E4D0000}"/>
    <cellStyle name="Normal 15 16 3 3 2 2 2 2" xfId="35268" xr:uid="{00000000-0005-0000-0000-00003F4D0000}"/>
    <cellStyle name="Normal 15 16 3 3 2 2 3" xfId="18357" xr:uid="{00000000-0005-0000-0000-0000404D0000}"/>
    <cellStyle name="Normal 15 16 3 3 2 2 3 2" xfId="40892" xr:uid="{00000000-0005-0000-0000-0000414D0000}"/>
    <cellStyle name="Normal 15 16 3 3 2 2 4" xfId="23986" xr:uid="{00000000-0005-0000-0000-0000424D0000}"/>
    <cellStyle name="Normal 15 16 3 3 2 2 4 2" xfId="46512" xr:uid="{00000000-0005-0000-0000-0000434D0000}"/>
    <cellStyle name="Normal 15 16 3 3 2 2 5" xfId="29652" xr:uid="{00000000-0005-0000-0000-0000444D0000}"/>
    <cellStyle name="Normal 15 16 3 3 2 3" xfId="8983" xr:uid="{00000000-0005-0000-0000-0000454D0000}"/>
    <cellStyle name="Normal 15 16 3 3 2 3 2" xfId="14599" xr:uid="{00000000-0005-0000-0000-0000464D0000}"/>
    <cellStyle name="Normal 15 16 3 3 2 3 2 2" xfId="37140" xr:uid="{00000000-0005-0000-0000-0000474D0000}"/>
    <cellStyle name="Normal 15 16 3 3 2 3 3" xfId="20229" xr:uid="{00000000-0005-0000-0000-0000484D0000}"/>
    <cellStyle name="Normal 15 16 3 3 2 3 3 2" xfId="42764" xr:uid="{00000000-0005-0000-0000-0000494D0000}"/>
    <cellStyle name="Normal 15 16 3 3 2 3 4" xfId="25858" xr:uid="{00000000-0005-0000-0000-00004A4D0000}"/>
    <cellStyle name="Normal 15 16 3 3 2 3 4 2" xfId="48384" xr:uid="{00000000-0005-0000-0000-00004B4D0000}"/>
    <cellStyle name="Normal 15 16 3 3 2 3 5" xfId="31524" xr:uid="{00000000-0005-0000-0000-00004C4D0000}"/>
    <cellStyle name="Normal 15 16 3 3 2 4" xfId="10855" xr:uid="{00000000-0005-0000-0000-00004D4D0000}"/>
    <cellStyle name="Normal 15 16 3 3 2 4 2" xfId="33396" xr:uid="{00000000-0005-0000-0000-00004E4D0000}"/>
    <cellStyle name="Normal 15 16 3 3 2 5" xfId="16485" xr:uid="{00000000-0005-0000-0000-00004F4D0000}"/>
    <cellStyle name="Normal 15 16 3 3 2 5 2" xfId="39020" xr:uid="{00000000-0005-0000-0000-0000504D0000}"/>
    <cellStyle name="Normal 15 16 3 3 2 6" xfId="22114" xr:uid="{00000000-0005-0000-0000-0000514D0000}"/>
    <cellStyle name="Normal 15 16 3 3 2 6 2" xfId="44640" xr:uid="{00000000-0005-0000-0000-0000524D0000}"/>
    <cellStyle name="Normal 15 16 3 3 2 7" xfId="27780" xr:uid="{00000000-0005-0000-0000-0000534D0000}"/>
    <cellStyle name="Normal 15 16 3 3 2 8" xfId="51208" xr:uid="{00000000-0005-0000-0000-0000544D0000}"/>
    <cellStyle name="Normal 15 16 3 3 3" xfId="6175" xr:uid="{00000000-0005-0000-0000-0000554D0000}"/>
    <cellStyle name="Normal 15 16 3 3 3 2" xfId="11791" xr:uid="{00000000-0005-0000-0000-0000564D0000}"/>
    <cellStyle name="Normal 15 16 3 3 3 2 2" xfId="34332" xr:uid="{00000000-0005-0000-0000-0000574D0000}"/>
    <cellStyle name="Normal 15 16 3 3 3 3" xfId="17421" xr:uid="{00000000-0005-0000-0000-0000584D0000}"/>
    <cellStyle name="Normal 15 16 3 3 3 3 2" xfId="39956" xr:uid="{00000000-0005-0000-0000-0000594D0000}"/>
    <cellStyle name="Normal 15 16 3 3 3 4" xfId="23050" xr:uid="{00000000-0005-0000-0000-00005A4D0000}"/>
    <cellStyle name="Normal 15 16 3 3 3 4 2" xfId="45576" xr:uid="{00000000-0005-0000-0000-00005B4D0000}"/>
    <cellStyle name="Normal 15 16 3 3 3 5" xfId="28716" xr:uid="{00000000-0005-0000-0000-00005C4D0000}"/>
    <cellStyle name="Normal 15 16 3 3 4" xfId="8047" xr:uid="{00000000-0005-0000-0000-00005D4D0000}"/>
    <cellStyle name="Normal 15 16 3 3 4 2" xfId="13663" xr:uid="{00000000-0005-0000-0000-00005E4D0000}"/>
    <cellStyle name="Normal 15 16 3 3 4 2 2" xfId="36204" xr:uid="{00000000-0005-0000-0000-00005F4D0000}"/>
    <cellStyle name="Normal 15 16 3 3 4 3" xfId="19293" xr:uid="{00000000-0005-0000-0000-0000604D0000}"/>
    <cellStyle name="Normal 15 16 3 3 4 3 2" xfId="41828" xr:uid="{00000000-0005-0000-0000-0000614D0000}"/>
    <cellStyle name="Normal 15 16 3 3 4 4" xfId="24922" xr:uid="{00000000-0005-0000-0000-0000624D0000}"/>
    <cellStyle name="Normal 15 16 3 3 4 4 2" xfId="47448" xr:uid="{00000000-0005-0000-0000-0000634D0000}"/>
    <cellStyle name="Normal 15 16 3 3 4 5" xfId="30588" xr:uid="{00000000-0005-0000-0000-0000644D0000}"/>
    <cellStyle name="Normal 15 16 3 3 5" xfId="9919" xr:uid="{00000000-0005-0000-0000-0000654D0000}"/>
    <cellStyle name="Normal 15 16 3 3 5 2" xfId="32460" xr:uid="{00000000-0005-0000-0000-0000664D0000}"/>
    <cellStyle name="Normal 15 16 3 3 6" xfId="15549" xr:uid="{00000000-0005-0000-0000-0000674D0000}"/>
    <cellStyle name="Normal 15 16 3 3 6 2" xfId="38084" xr:uid="{00000000-0005-0000-0000-0000684D0000}"/>
    <cellStyle name="Normal 15 16 3 3 7" xfId="21178" xr:uid="{00000000-0005-0000-0000-0000694D0000}"/>
    <cellStyle name="Normal 15 16 3 3 7 2" xfId="43704" xr:uid="{00000000-0005-0000-0000-00006A4D0000}"/>
    <cellStyle name="Normal 15 16 3 3 8" xfId="26844" xr:uid="{00000000-0005-0000-0000-00006B4D0000}"/>
    <cellStyle name="Normal 15 16 3 3 9" xfId="49335" xr:uid="{00000000-0005-0000-0000-00006C4D0000}"/>
    <cellStyle name="Normal 15 16 3 4" xfId="4771" xr:uid="{00000000-0005-0000-0000-00006D4D0000}"/>
    <cellStyle name="Normal 15 16 3 4 2" xfId="6643" xr:uid="{00000000-0005-0000-0000-00006E4D0000}"/>
    <cellStyle name="Normal 15 16 3 4 2 2" xfId="12259" xr:uid="{00000000-0005-0000-0000-00006F4D0000}"/>
    <cellStyle name="Normal 15 16 3 4 2 2 2" xfId="34800" xr:uid="{00000000-0005-0000-0000-0000704D0000}"/>
    <cellStyle name="Normal 15 16 3 4 2 3" xfId="17889" xr:uid="{00000000-0005-0000-0000-0000714D0000}"/>
    <cellStyle name="Normal 15 16 3 4 2 3 2" xfId="40424" xr:uid="{00000000-0005-0000-0000-0000724D0000}"/>
    <cellStyle name="Normal 15 16 3 4 2 4" xfId="23518" xr:uid="{00000000-0005-0000-0000-0000734D0000}"/>
    <cellStyle name="Normal 15 16 3 4 2 4 2" xfId="46044" xr:uid="{00000000-0005-0000-0000-0000744D0000}"/>
    <cellStyle name="Normal 15 16 3 4 2 5" xfId="29184" xr:uid="{00000000-0005-0000-0000-0000754D0000}"/>
    <cellStyle name="Normal 15 16 3 4 3" xfId="8515" xr:uid="{00000000-0005-0000-0000-0000764D0000}"/>
    <cellStyle name="Normal 15 16 3 4 3 2" xfId="14131" xr:uid="{00000000-0005-0000-0000-0000774D0000}"/>
    <cellStyle name="Normal 15 16 3 4 3 2 2" xfId="36672" xr:uid="{00000000-0005-0000-0000-0000784D0000}"/>
    <cellStyle name="Normal 15 16 3 4 3 3" xfId="19761" xr:uid="{00000000-0005-0000-0000-0000794D0000}"/>
    <cellStyle name="Normal 15 16 3 4 3 3 2" xfId="42296" xr:uid="{00000000-0005-0000-0000-00007A4D0000}"/>
    <cellStyle name="Normal 15 16 3 4 3 4" xfId="25390" xr:uid="{00000000-0005-0000-0000-00007B4D0000}"/>
    <cellStyle name="Normal 15 16 3 4 3 4 2" xfId="47916" xr:uid="{00000000-0005-0000-0000-00007C4D0000}"/>
    <cellStyle name="Normal 15 16 3 4 3 5" xfId="31056" xr:uid="{00000000-0005-0000-0000-00007D4D0000}"/>
    <cellStyle name="Normal 15 16 3 4 4" xfId="10387" xr:uid="{00000000-0005-0000-0000-00007E4D0000}"/>
    <cellStyle name="Normal 15 16 3 4 4 2" xfId="32928" xr:uid="{00000000-0005-0000-0000-00007F4D0000}"/>
    <cellStyle name="Normal 15 16 3 4 5" xfId="16017" xr:uid="{00000000-0005-0000-0000-0000804D0000}"/>
    <cellStyle name="Normal 15 16 3 4 5 2" xfId="38552" xr:uid="{00000000-0005-0000-0000-0000814D0000}"/>
    <cellStyle name="Normal 15 16 3 4 6" xfId="21646" xr:uid="{00000000-0005-0000-0000-0000824D0000}"/>
    <cellStyle name="Normal 15 16 3 4 6 2" xfId="44172" xr:uid="{00000000-0005-0000-0000-0000834D0000}"/>
    <cellStyle name="Normal 15 16 3 4 7" xfId="27312" xr:uid="{00000000-0005-0000-0000-0000844D0000}"/>
    <cellStyle name="Normal 15 16 3 4 8" xfId="50740" xr:uid="{00000000-0005-0000-0000-0000854D0000}"/>
    <cellStyle name="Normal 15 16 3 5" xfId="5707" xr:uid="{00000000-0005-0000-0000-0000864D0000}"/>
    <cellStyle name="Normal 15 16 3 5 2" xfId="11323" xr:uid="{00000000-0005-0000-0000-0000874D0000}"/>
    <cellStyle name="Normal 15 16 3 5 2 2" xfId="33864" xr:uid="{00000000-0005-0000-0000-0000884D0000}"/>
    <cellStyle name="Normal 15 16 3 5 3" xfId="16953" xr:uid="{00000000-0005-0000-0000-0000894D0000}"/>
    <cellStyle name="Normal 15 16 3 5 3 2" xfId="39488" xr:uid="{00000000-0005-0000-0000-00008A4D0000}"/>
    <cellStyle name="Normal 15 16 3 5 4" xfId="22582" xr:uid="{00000000-0005-0000-0000-00008B4D0000}"/>
    <cellStyle name="Normal 15 16 3 5 4 2" xfId="45108" xr:uid="{00000000-0005-0000-0000-00008C4D0000}"/>
    <cellStyle name="Normal 15 16 3 5 5" xfId="28248" xr:uid="{00000000-0005-0000-0000-00008D4D0000}"/>
    <cellStyle name="Normal 15 16 3 6" xfId="7579" xr:uid="{00000000-0005-0000-0000-00008E4D0000}"/>
    <cellStyle name="Normal 15 16 3 6 2" xfId="13195" xr:uid="{00000000-0005-0000-0000-00008F4D0000}"/>
    <cellStyle name="Normal 15 16 3 6 2 2" xfId="35736" xr:uid="{00000000-0005-0000-0000-0000904D0000}"/>
    <cellStyle name="Normal 15 16 3 6 3" xfId="18825" xr:uid="{00000000-0005-0000-0000-0000914D0000}"/>
    <cellStyle name="Normal 15 16 3 6 3 2" xfId="41360" xr:uid="{00000000-0005-0000-0000-0000924D0000}"/>
    <cellStyle name="Normal 15 16 3 6 4" xfId="24454" xr:uid="{00000000-0005-0000-0000-0000934D0000}"/>
    <cellStyle name="Normal 15 16 3 6 4 2" xfId="46980" xr:uid="{00000000-0005-0000-0000-0000944D0000}"/>
    <cellStyle name="Normal 15 16 3 6 5" xfId="30120" xr:uid="{00000000-0005-0000-0000-0000954D0000}"/>
    <cellStyle name="Normal 15 16 3 7" xfId="9451" xr:uid="{00000000-0005-0000-0000-0000964D0000}"/>
    <cellStyle name="Normal 15 16 3 7 2" xfId="31992" xr:uid="{00000000-0005-0000-0000-0000974D0000}"/>
    <cellStyle name="Normal 15 16 3 8" xfId="15081" xr:uid="{00000000-0005-0000-0000-0000984D0000}"/>
    <cellStyle name="Normal 15 16 3 8 2" xfId="37616" xr:uid="{00000000-0005-0000-0000-0000994D0000}"/>
    <cellStyle name="Normal 15 16 3 9" xfId="20710" xr:uid="{00000000-0005-0000-0000-00009A4D0000}"/>
    <cellStyle name="Normal 15 16 3 9 2" xfId="43236" xr:uid="{00000000-0005-0000-0000-00009B4D0000}"/>
    <cellStyle name="Normal 15 16 4" xfId="3757" xr:uid="{00000000-0005-0000-0000-00009C4D0000}"/>
    <cellStyle name="Normal 15 16 4 10" xfId="26298" xr:uid="{00000000-0005-0000-0000-00009D4D0000}"/>
    <cellStyle name="Normal 15 16 4 11" xfId="48789" xr:uid="{00000000-0005-0000-0000-00009E4D0000}"/>
    <cellStyle name="Normal 15 16 4 12" xfId="49726" xr:uid="{00000000-0005-0000-0000-00009F4D0000}"/>
    <cellStyle name="Normal 15 16 4 2" xfId="3991" xr:uid="{00000000-0005-0000-0000-0000A04D0000}"/>
    <cellStyle name="Normal 15 16 4 2 10" xfId="49023" xr:uid="{00000000-0005-0000-0000-0000A14D0000}"/>
    <cellStyle name="Normal 15 16 4 2 11" xfId="49960" xr:uid="{00000000-0005-0000-0000-0000A24D0000}"/>
    <cellStyle name="Normal 15 16 4 2 2" xfId="4459" xr:uid="{00000000-0005-0000-0000-0000A34D0000}"/>
    <cellStyle name="Normal 15 16 4 2 2 10" xfId="50428" xr:uid="{00000000-0005-0000-0000-0000A44D0000}"/>
    <cellStyle name="Normal 15 16 4 2 2 2" xfId="5395" xr:uid="{00000000-0005-0000-0000-0000A54D0000}"/>
    <cellStyle name="Normal 15 16 4 2 2 2 2" xfId="7267" xr:uid="{00000000-0005-0000-0000-0000A64D0000}"/>
    <cellStyle name="Normal 15 16 4 2 2 2 2 2" xfId="12883" xr:uid="{00000000-0005-0000-0000-0000A74D0000}"/>
    <cellStyle name="Normal 15 16 4 2 2 2 2 2 2" xfId="35424" xr:uid="{00000000-0005-0000-0000-0000A84D0000}"/>
    <cellStyle name="Normal 15 16 4 2 2 2 2 3" xfId="18513" xr:uid="{00000000-0005-0000-0000-0000A94D0000}"/>
    <cellStyle name="Normal 15 16 4 2 2 2 2 3 2" xfId="41048" xr:uid="{00000000-0005-0000-0000-0000AA4D0000}"/>
    <cellStyle name="Normal 15 16 4 2 2 2 2 4" xfId="24142" xr:uid="{00000000-0005-0000-0000-0000AB4D0000}"/>
    <cellStyle name="Normal 15 16 4 2 2 2 2 4 2" xfId="46668" xr:uid="{00000000-0005-0000-0000-0000AC4D0000}"/>
    <cellStyle name="Normal 15 16 4 2 2 2 2 5" xfId="29808" xr:uid="{00000000-0005-0000-0000-0000AD4D0000}"/>
    <cellStyle name="Normal 15 16 4 2 2 2 3" xfId="9139" xr:uid="{00000000-0005-0000-0000-0000AE4D0000}"/>
    <cellStyle name="Normal 15 16 4 2 2 2 3 2" xfId="14755" xr:uid="{00000000-0005-0000-0000-0000AF4D0000}"/>
    <cellStyle name="Normal 15 16 4 2 2 2 3 2 2" xfId="37296" xr:uid="{00000000-0005-0000-0000-0000B04D0000}"/>
    <cellStyle name="Normal 15 16 4 2 2 2 3 3" xfId="20385" xr:uid="{00000000-0005-0000-0000-0000B14D0000}"/>
    <cellStyle name="Normal 15 16 4 2 2 2 3 3 2" xfId="42920" xr:uid="{00000000-0005-0000-0000-0000B24D0000}"/>
    <cellStyle name="Normal 15 16 4 2 2 2 3 4" xfId="26014" xr:uid="{00000000-0005-0000-0000-0000B34D0000}"/>
    <cellStyle name="Normal 15 16 4 2 2 2 3 4 2" xfId="48540" xr:uid="{00000000-0005-0000-0000-0000B44D0000}"/>
    <cellStyle name="Normal 15 16 4 2 2 2 3 5" xfId="31680" xr:uid="{00000000-0005-0000-0000-0000B54D0000}"/>
    <cellStyle name="Normal 15 16 4 2 2 2 4" xfId="11011" xr:uid="{00000000-0005-0000-0000-0000B64D0000}"/>
    <cellStyle name="Normal 15 16 4 2 2 2 4 2" xfId="33552" xr:uid="{00000000-0005-0000-0000-0000B74D0000}"/>
    <cellStyle name="Normal 15 16 4 2 2 2 5" xfId="16641" xr:uid="{00000000-0005-0000-0000-0000B84D0000}"/>
    <cellStyle name="Normal 15 16 4 2 2 2 5 2" xfId="39176" xr:uid="{00000000-0005-0000-0000-0000B94D0000}"/>
    <cellStyle name="Normal 15 16 4 2 2 2 6" xfId="22270" xr:uid="{00000000-0005-0000-0000-0000BA4D0000}"/>
    <cellStyle name="Normal 15 16 4 2 2 2 6 2" xfId="44796" xr:uid="{00000000-0005-0000-0000-0000BB4D0000}"/>
    <cellStyle name="Normal 15 16 4 2 2 2 7" xfId="27936" xr:uid="{00000000-0005-0000-0000-0000BC4D0000}"/>
    <cellStyle name="Normal 15 16 4 2 2 2 8" xfId="51364" xr:uid="{00000000-0005-0000-0000-0000BD4D0000}"/>
    <cellStyle name="Normal 15 16 4 2 2 3" xfId="6331" xr:uid="{00000000-0005-0000-0000-0000BE4D0000}"/>
    <cellStyle name="Normal 15 16 4 2 2 3 2" xfId="11947" xr:uid="{00000000-0005-0000-0000-0000BF4D0000}"/>
    <cellStyle name="Normal 15 16 4 2 2 3 2 2" xfId="34488" xr:uid="{00000000-0005-0000-0000-0000C04D0000}"/>
    <cellStyle name="Normal 15 16 4 2 2 3 3" xfId="17577" xr:uid="{00000000-0005-0000-0000-0000C14D0000}"/>
    <cellStyle name="Normal 15 16 4 2 2 3 3 2" xfId="40112" xr:uid="{00000000-0005-0000-0000-0000C24D0000}"/>
    <cellStyle name="Normal 15 16 4 2 2 3 4" xfId="23206" xr:uid="{00000000-0005-0000-0000-0000C34D0000}"/>
    <cellStyle name="Normal 15 16 4 2 2 3 4 2" xfId="45732" xr:uid="{00000000-0005-0000-0000-0000C44D0000}"/>
    <cellStyle name="Normal 15 16 4 2 2 3 5" xfId="28872" xr:uid="{00000000-0005-0000-0000-0000C54D0000}"/>
    <cellStyle name="Normal 15 16 4 2 2 4" xfId="8203" xr:uid="{00000000-0005-0000-0000-0000C64D0000}"/>
    <cellStyle name="Normal 15 16 4 2 2 4 2" xfId="13819" xr:uid="{00000000-0005-0000-0000-0000C74D0000}"/>
    <cellStyle name="Normal 15 16 4 2 2 4 2 2" xfId="36360" xr:uid="{00000000-0005-0000-0000-0000C84D0000}"/>
    <cellStyle name="Normal 15 16 4 2 2 4 3" xfId="19449" xr:uid="{00000000-0005-0000-0000-0000C94D0000}"/>
    <cellStyle name="Normal 15 16 4 2 2 4 3 2" xfId="41984" xr:uid="{00000000-0005-0000-0000-0000CA4D0000}"/>
    <cellStyle name="Normal 15 16 4 2 2 4 4" xfId="25078" xr:uid="{00000000-0005-0000-0000-0000CB4D0000}"/>
    <cellStyle name="Normal 15 16 4 2 2 4 4 2" xfId="47604" xr:uid="{00000000-0005-0000-0000-0000CC4D0000}"/>
    <cellStyle name="Normal 15 16 4 2 2 4 5" xfId="30744" xr:uid="{00000000-0005-0000-0000-0000CD4D0000}"/>
    <cellStyle name="Normal 15 16 4 2 2 5" xfId="10075" xr:uid="{00000000-0005-0000-0000-0000CE4D0000}"/>
    <cellStyle name="Normal 15 16 4 2 2 5 2" xfId="32616" xr:uid="{00000000-0005-0000-0000-0000CF4D0000}"/>
    <cellStyle name="Normal 15 16 4 2 2 6" xfId="15705" xr:uid="{00000000-0005-0000-0000-0000D04D0000}"/>
    <cellStyle name="Normal 15 16 4 2 2 6 2" xfId="38240" xr:uid="{00000000-0005-0000-0000-0000D14D0000}"/>
    <cellStyle name="Normal 15 16 4 2 2 7" xfId="21334" xr:uid="{00000000-0005-0000-0000-0000D24D0000}"/>
    <cellStyle name="Normal 15 16 4 2 2 7 2" xfId="43860" xr:uid="{00000000-0005-0000-0000-0000D34D0000}"/>
    <cellStyle name="Normal 15 16 4 2 2 8" xfId="27000" xr:uid="{00000000-0005-0000-0000-0000D44D0000}"/>
    <cellStyle name="Normal 15 16 4 2 2 9" xfId="49491" xr:uid="{00000000-0005-0000-0000-0000D54D0000}"/>
    <cellStyle name="Normal 15 16 4 2 3" xfId="4927" xr:uid="{00000000-0005-0000-0000-0000D64D0000}"/>
    <cellStyle name="Normal 15 16 4 2 3 2" xfId="6799" xr:uid="{00000000-0005-0000-0000-0000D74D0000}"/>
    <cellStyle name="Normal 15 16 4 2 3 2 2" xfId="12415" xr:uid="{00000000-0005-0000-0000-0000D84D0000}"/>
    <cellStyle name="Normal 15 16 4 2 3 2 2 2" xfId="34956" xr:uid="{00000000-0005-0000-0000-0000D94D0000}"/>
    <cellStyle name="Normal 15 16 4 2 3 2 3" xfId="18045" xr:uid="{00000000-0005-0000-0000-0000DA4D0000}"/>
    <cellStyle name="Normal 15 16 4 2 3 2 3 2" xfId="40580" xr:uid="{00000000-0005-0000-0000-0000DB4D0000}"/>
    <cellStyle name="Normal 15 16 4 2 3 2 4" xfId="23674" xr:uid="{00000000-0005-0000-0000-0000DC4D0000}"/>
    <cellStyle name="Normal 15 16 4 2 3 2 4 2" xfId="46200" xr:uid="{00000000-0005-0000-0000-0000DD4D0000}"/>
    <cellStyle name="Normal 15 16 4 2 3 2 5" xfId="29340" xr:uid="{00000000-0005-0000-0000-0000DE4D0000}"/>
    <cellStyle name="Normal 15 16 4 2 3 3" xfId="8671" xr:uid="{00000000-0005-0000-0000-0000DF4D0000}"/>
    <cellStyle name="Normal 15 16 4 2 3 3 2" xfId="14287" xr:uid="{00000000-0005-0000-0000-0000E04D0000}"/>
    <cellStyle name="Normal 15 16 4 2 3 3 2 2" xfId="36828" xr:uid="{00000000-0005-0000-0000-0000E14D0000}"/>
    <cellStyle name="Normal 15 16 4 2 3 3 3" xfId="19917" xr:uid="{00000000-0005-0000-0000-0000E24D0000}"/>
    <cellStyle name="Normal 15 16 4 2 3 3 3 2" xfId="42452" xr:uid="{00000000-0005-0000-0000-0000E34D0000}"/>
    <cellStyle name="Normal 15 16 4 2 3 3 4" xfId="25546" xr:uid="{00000000-0005-0000-0000-0000E44D0000}"/>
    <cellStyle name="Normal 15 16 4 2 3 3 4 2" xfId="48072" xr:uid="{00000000-0005-0000-0000-0000E54D0000}"/>
    <cellStyle name="Normal 15 16 4 2 3 3 5" xfId="31212" xr:uid="{00000000-0005-0000-0000-0000E64D0000}"/>
    <cellStyle name="Normal 15 16 4 2 3 4" xfId="10543" xr:uid="{00000000-0005-0000-0000-0000E74D0000}"/>
    <cellStyle name="Normal 15 16 4 2 3 4 2" xfId="33084" xr:uid="{00000000-0005-0000-0000-0000E84D0000}"/>
    <cellStyle name="Normal 15 16 4 2 3 5" xfId="16173" xr:uid="{00000000-0005-0000-0000-0000E94D0000}"/>
    <cellStyle name="Normal 15 16 4 2 3 5 2" xfId="38708" xr:uid="{00000000-0005-0000-0000-0000EA4D0000}"/>
    <cellStyle name="Normal 15 16 4 2 3 6" xfId="21802" xr:uid="{00000000-0005-0000-0000-0000EB4D0000}"/>
    <cellStyle name="Normal 15 16 4 2 3 6 2" xfId="44328" xr:uid="{00000000-0005-0000-0000-0000EC4D0000}"/>
    <cellStyle name="Normal 15 16 4 2 3 7" xfId="27468" xr:uid="{00000000-0005-0000-0000-0000ED4D0000}"/>
    <cellStyle name="Normal 15 16 4 2 3 8" xfId="50896" xr:uid="{00000000-0005-0000-0000-0000EE4D0000}"/>
    <cellStyle name="Normal 15 16 4 2 4" xfId="5863" xr:uid="{00000000-0005-0000-0000-0000EF4D0000}"/>
    <cellStyle name="Normal 15 16 4 2 4 2" xfId="11479" xr:uid="{00000000-0005-0000-0000-0000F04D0000}"/>
    <cellStyle name="Normal 15 16 4 2 4 2 2" xfId="34020" xr:uid="{00000000-0005-0000-0000-0000F14D0000}"/>
    <cellStyle name="Normal 15 16 4 2 4 3" xfId="17109" xr:uid="{00000000-0005-0000-0000-0000F24D0000}"/>
    <cellStyle name="Normal 15 16 4 2 4 3 2" xfId="39644" xr:uid="{00000000-0005-0000-0000-0000F34D0000}"/>
    <cellStyle name="Normal 15 16 4 2 4 4" xfId="22738" xr:uid="{00000000-0005-0000-0000-0000F44D0000}"/>
    <cellStyle name="Normal 15 16 4 2 4 4 2" xfId="45264" xr:uid="{00000000-0005-0000-0000-0000F54D0000}"/>
    <cellStyle name="Normal 15 16 4 2 4 5" xfId="28404" xr:uid="{00000000-0005-0000-0000-0000F64D0000}"/>
    <cellStyle name="Normal 15 16 4 2 5" xfId="7735" xr:uid="{00000000-0005-0000-0000-0000F74D0000}"/>
    <cellStyle name="Normal 15 16 4 2 5 2" xfId="13351" xr:uid="{00000000-0005-0000-0000-0000F84D0000}"/>
    <cellStyle name="Normal 15 16 4 2 5 2 2" xfId="35892" xr:uid="{00000000-0005-0000-0000-0000F94D0000}"/>
    <cellStyle name="Normal 15 16 4 2 5 3" xfId="18981" xr:uid="{00000000-0005-0000-0000-0000FA4D0000}"/>
    <cellStyle name="Normal 15 16 4 2 5 3 2" xfId="41516" xr:uid="{00000000-0005-0000-0000-0000FB4D0000}"/>
    <cellStyle name="Normal 15 16 4 2 5 4" xfId="24610" xr:uid="{00000000-0005-0000-0000-0000FC4D0000}"/>
    <cellStyle name="Normal 15 16 4 2 5 4 2" xfId="47136" xr:uid="{00000000-0005-0000-0000-0000FD4D0000}"/>
    <cellStyle name="Normal 15 16 4 2 5 5" xfId="30276" xr:uid="{00000000-0005-0000-0000-0000FE4D0000}"/>
    <cellStyle name="Normal 15 16 4 2 6" xfId="9607" xr:uid="{00000000-0005-0000-0000-0000FF4D0000}"/>
    <cellStyle name="Normal 15 16 4 2 6 2" xfId="32148" xr:uid="{00000000-0005-0000-0000-0000004E0000}"/>
    <cellStyle name="Normal 15 16 4 2 7" xfId="15237" xr:uid="{00000000-0005-0000-0000-0000014E0000}"/>
    <cellStyle name="Normal 15 16 4 2 7 2" xfId="37772" xr:uid="{00000000-0005-0000-0000-0000024E0000}"/>
    <cellStyle name="Normal 15 16 4 2 8" xfId="20866" xr:uid="{00000000-0005-0000-0000-0000034E0000}"/>
    <cellStyle name="Normal 15 16 4 2 8 2" xfId="43392" xr:uid="{00000000-0005-0000-0000-0000044E0000}"/>
    <cellStyle name="Normal 15 16 4 2 9" xfId="26532" xr:uid="{00000000-0005-0000-0000-0000054E0000}"/>
    <cellStyle name="Normal 15 16 4 3" xfId="4225" xr:uid="{00000000-0005-0000-0000-0000064E0000}"/>
    <cellStyle name="Normal 15 16 4 3 10" xfId="50194" xr:uid="{00000000-0005-0000-0000-0000074E0000}"/>
    <cellStyle name="Normal 15 16 4 3 2" xfId="5161" xr:uid="{00000000-0005-0000-0000-0000084E0000}"/>
    <cellStyle name="Normal 15 16 4 3 2 2" xfId="7033" xr:uid="{00000000-0005-0000-0000-0000094E0000}"/>
    <cellStyle name="Normal 15 16 4 3 2 2 2" xfId="12649" xr:uid="{00000000-0005-0000-0000-00000A4E0000}"/>
    <cellStyle name="Normal 15 16 4 3 2 2 2 2" xfId="35190" xr:uid="{00000000-0005-0000-0000-00000B4E0000}"/>
    <cellStyle name="Normal 15 16 4 3 2 2 3" xfId="18279" xr:uid="{00000000-0005-0000-0000-00000C4E0000}"/>
    <cellStyle name="Normal 15 16 4 3 2 2 3 2" xfId="40814" xr:uid="{00000000-0005-0000-0000-00000D4E0000}"/>
    <cellStyle name="Normal 15 16 4 3 2 2 4" xfId="23908" xr:uid="{00000000-0005-0000-0000-00000E4E0000}"/>
    <cellStyle name="Normal 15 16 4 3 2 2 4 2" xfId="46434" xr:uid="{00000000-0005-0000-0000-00000F4E0000}"/>
    <cellStyle name="Normal 15 16 4 3 2 2 5" xfId="29574" xr:uid="{00000000-0005-0000-0000-0000104E0000}"/>
    <cellStyle name="Normal 15 16 4 3 2 3" xfId="8905" xr:uid="{00000000-0005-0000-0000-0000114E0000}"/>
    <cellStyle name="Normal 15 16 4 3 2 3 2" xfId="14521" xr:uid="{00000000-0005-0000-0000-0000124E0000}"/>
    <cellStyle name="Normal 15 16 4 3 2 3 2 2" xfId="37062" xr:uid="{00000000-0005-0000-0000-0000134E0000}"/>
    <cellStyle name="Normal 15 16 4 3 2 3 3" xfId="20151" xr:uid="{00000000-0005-0000-0000-0000144E0000}"/>
    <cellStyle name="Normal 15 16 4 3 2 3 3 2" xfId="42686" xr:uid="{00000000-0005-0000-0000-0000154E0000}"/>
    <cellStyle name="Normal 15 16 4 3 2 3 4" xfId="25780" xr:uid="{00000000-0005-0000-0000-0000164E0000}"/>
    <cellStyle name="Normal 15 16 4 3 2 3 4 2" xfId="48306" xr:uid="{00000000-0005-0000-0000-0000174E0000}"/>
    <cellStyle name="Normal 15 16 4 3 2 3 5" xfId="31446" xr:uid="{00000000-0005-0000-0000-0000184E0000}"/>
    <cellStyle name="Normal 15 16 4 3 2 4" xfId="10777" xr:uid="{00000000-0005-0000-0000-0000194E0000}"/>
    <cellStyle name="Normal 15 16 4 3 2 4 2" xfId="33318" xr:uid="{00000000-0005-0000-0000-00001A4E0000}"/>
    <cellStyle name="Normal 15 16 4 3 2 5" xfId="16407" xr:uid="{00000000-0005-0000-0000-00001B4E0000}"/>
    <cellStyle name="Normal 15 16 4 3 2 5 2" xfId="38942" xr:uid="{00000000-0005-0000-0000-00001C4E0000}"/>
    <cellStyle name="Normal 15 16 4 3 2 6" xfId="22036" xr:uid="{00000000-0005-0000-0000-00001D4E0000}"/>
    <cellStyle name="Normal 15 16 4 3 2 6 2" xfId="44562" xr:uid="{00000000-0005-0000-0000-00001E4E0000}"/>
    <cellStyle name="Normal 15 16 4 3 2 7" xfId="27702" xr:uid="{00000000-0005-0000-0000-00001F4E0000}"/>
    <cellStyle name="Normal 15 16 4 3 2 8" xfId="51130" xr:uid="{00000000-0005-0000-0000-0000204E0000}"/>
    <cellStyle name="Normal 15 16 4 3 3" xfId="6097" xr:uid="{00000000-0005-0000-0000-0000214E0000}"/>
    <cellStyle name="Normal 15 16 4 3 3 2" xfId="11713" xr:uid="{00000000-0005-0000-0000-0000224E0000}"/>
    <cellStyle name="Normal 15 16 4 3 3 2 2" xfId="34254" xr:uid="{00000000-0005-0000-0000-0000234E0000}"/>
    <cellStyle name="Normal 15 16 4 3 3 3" xfId="17343" xr:uid="{00000000-0005-0000-0000-0000244E0000}"/>
    <cellStyle name="Normal 15 16 4 3 3 3 2" xfId="39878" xr:uid="{00000000-0005-0000-0000-0000254E0000}"/>
    <cellStyle name="Normal 15 16 4 3 3 4" xfId="22972" xr:uid="{00000000-0005-0000-0000-0000264E0000}"/>
    <cellStyle name="Normal 15 16 4 3 3 4 2" xfId="45498" xr:uid="{00000000-0005-0000-0000-0000274E0000}"/>
    <cellStyle name="Normal 15 16 4 3 3 5" xfId="28638" xr:uid="{00000000-0005-0000-0000-0000284E0000}"/>
    <cellStyle name="Normal 15 16 4 3 4" xfId="7969" xr:uid="{00000000-0005-0000-0000-0000294E0000}"/>
    <cellStyle name="Normal 15 16 4 3 4 2" xfId="13585" xr:uid="{00000000-0005-0000-0000-00002A4E0000}"/>
    <cellStyle name="Normal 15 16 4 3 4 2 2" xfId="36126" xr:uid="{00000000-0005-0000-0000-00002B4E0000}"/>
    <cellStyle name="Normal 15 16 4 3 4 3" xfId="19215" xr:uid="{00000000-0005-0000-0000-00002C4E0000}"/>
    <cellStyle name="Normal 15 16 4 3 4 3 2" xfId="41750" xr:uid="{00000000-0005-0000-0000-00002D4E0000}"/>
    <cellStyle name="Normal 15 16 4 3 4 4" xfId="24844" xr:uid="{00000000-0005-0000-0000-00002E4E0000}"/>
    <cellStyle name="Normal 15 16 4 3 4 4 2" xfId="47370" xr:uid="{00000000-0005-0000-0000-00002F4E0000}"/>
    <cellStyle name="Normal 15 16 4 3 4 5" xfId="30510" xr:uid="{00000000-0005-0000-0000-0000304E0000}"/>
    <cellStyle name="Normal 15 16 4 3 5" xfId="9841" xr:uid="{00000000-0005-0000-0000-0000314E0000}"/>
    <cellStyle name="Normal 15 16 4 3 5 2" xfId="32382" xr:uid="{00000000-0005-0000-0000-0000324E0000}"/>
    <cellStyle name="Normal 15 16 4 3 6" xfId="15471" xr:uid="{00000000-0005-0000-0000-0000334E0000}"/>
    <cellStyle name="Normal 15 16 4 3 6 2" xfId="38006" xr:uid="{00000000-0005-0000-0000-0000344E0000}"/>
    <cellStyle name="Normal 15 16 4 3 7" xfId="21100" xr:uid="{00000000-0005-0000-0000-0000354E0000}"/>
    <cellStyle name="Normal 15 16 4 3 7 2" xfId="43626" xr:uid="{00000000-0005-0000-0000-0000364E0000}"/>
    <cellStyle name="Normal 15 16 4 3 8" xfId="26766" xr:uid="{00000000-0005-0000-0000-0000374E0000}"/>
    <cellStyle name="Normal 15 16 4 3 9" xfId="49257" xr:uid="{00000000-0005-0000-0000-0000384E0000}"/>
    <cellStyle name="Normal 15 16 4 4" xfId="4693" xr:uid="{00000000-0005-0000-0000-0000394E0000}"/>
    <cellStyle name="Normal 15 16 4 4 2" xfId="6565" xr:uid="{00000000-0005-0000-0000-00003A4E0000}"/>
    <cellStyle name="Normal 15 16 4 4 2 2" xfId="12181" xr:uid="{00000000-0005-0000-0000-00003B4E0000}"/>
    <cellStyle name="Normal 15 16 4 4 2 2 2" xfId="34722" xr:uid="{00000000-0005-0000-0000-00003C4E0000}"/>
    <cellStyle name="Normal 15 16 4 4 2 3" xfId="17811" xr:uid="{00000000-0005-0000-0000-00003D4E0000}"/>
    <cellStyle name="Normal 15 16 4 4 2 3 2" xfId="40346" xr:uid="{00000000-0005-0000-0000-00003E4E0000}"/>
    <cellStyle name="Normal 15 16 4 4 2 4" xfId="23440" xr:uid="{00000000-0005-0000-0000-00003F4E0000}"/>
    <cellStyle name="Normal 15 16 4 4 2 4 2" xfId="45966" xr:uid="{00000000-0005-0000-0000-0000404E0000}"/>
    <cellStyle name="Normal 15 16 4 4 2 5" xfId="29106" xr:uid="{00000000-0005-0000-0000-0000414E0000}"/>
    <cellStyle name="Normal 15 16 4 4 3" xfId="8437" xr:uid="{00000000-0005-0000-0000-0000424E0000}"/>
    <cellStyle name="Normal 15 16 4 4 3 2" xfId="14053" xr:uid="{00000000-0005-0000-0000-0000434E0000}"/>
    <cellStyle name="Normal 15 16 4 4 3 2 2" xfId="36594" xr:uid="{00000000-0005-0000-0000-0000444E0000}"/>
    <cellStyle name="Normal 15 16 4 4 3 3" xfId="19683" xr:uid="{00000000-0005-0000-0000-0000454E0000}"/>
    <cellStyle name="Normal 15 16 4 4 3 3 2" xfId="42218" xr:uid="{00000000-0005-0000-0000-0000464E0000}"/>
    <cellStyle name="Normal 15 16 4 4 3 4" xfId="25312" xr:uid="{00000000-0005-0000-0000-0000474E0000}"/>
    <cellStyle name="Normal 15 16 4 4 3 4 2" xfId="47838" xr:uid="{00000000-0005-0000-0000-0000484E0000}"/>
    <cellStyle name="Normal 15 16 4 4 3 5" xfId="30978" xr:uid="{00000000-0005-0000-0000-0000494E0000}"/>
    <cellStyle name="Normal 15 16 4 4 4" xfId="10309" xr:uid="{00000000-0005-0000-0000-00004A4E0000}"/>
    <cellStyle name="Normal 15 16 4 4 4 2" xfId="32850" xr:uid="{00000000-0005-0000-0000-00004B4E0000}"/>
    <cellStyle name="Normal 15 16 4 4 5" xfId="15939" xr:uid="{00000000-0005-0000-0000-00004C4E0000}"/>
    <cellStyle name="Normal 15 16 4 4 5 2" xfId="38474" xr:uid="{00000000-0005-0000-0000-00004D4E0000}"/>
    <cellStyle name="Normal 15 16 4 4 6" xfId="21568" xr:uid="{00000000-0005-0000-0000-00004E4E0000}"/>
    <cellStyle name="Normal 15 16 4 4 6 2" xfId="44094" xr:uid="{00000000-0005-0000-0000-00004F4E0000}"/>
    <cellStyle name="Normal 15 16 4 4 7" xfId="27234" xr:uid="{00000000-0005-0000-0000-0000504E0000}"/>
    <cellStyle name="Normal 15 16 4 4 8" xfId="50662" xr:uid="{00000000-0005-0000-0000-0000514E0000}"/>
    <cellStyle name="Normal 15 16 4 5" xfId="5629" xr:uid="{00000000-0005-0000-0000-0000524E0000}"/>
    <cellStyle name="Normal 15 16 4 5 2" xfId="11245" xr:uid="{00000000-0005-0000-0000-0000534E0000}"/>
    <cellStyle name="Normal 15 16 4 5 2 2" xfId="33786" xr:uid="{00000000-0005-0000-0000-0000544E0000}"/>
    <cellStyle name="Normal 15 16 4 5 3" xfId="16875" xr:uid="{00000000-0005-0000-0000-0000554E0000}"/>
    <cellStyle name="Normal 15 16 4 5 3 2" xfId="39410" xr:uid="{00000000-0005-0000-0000-0000564E0000}"/>
    <cellStyle name="Normal 15 16 4 5 4" xfId="22504" xr:uid="{00000000-0005-0000-0000-0000574E0000}"/>
    <cellStyle name="Normal 15 16 4 5 4 2" xfId="45030" xr:uid="{00000000-0005-0000-0000-0000584E0000}"/>
    <cellStyle name="Normal 15 16 4 5 5" xfId="28170" xr:uid="{00000000-0005-0000-0000-0000594E0000}"/>
    <cellStyle name="Normal 15 16 4 6" xfId="7501" xr:uid="{00000000-0005-0000-0000-00005A4E0000}"/>
    <cellStyle name="Normal 15 16 4 6 2" xfId="13117" xr:uid="{00000000-0005-0000-0000-00005B4E0000}"/>
    <cellStyle name="Normal 15 16 4 6 2 2" xfId="35658" xr:uid="{00000000-0005-0000-0000-00005C4E0000}"/>
    <cellStyle name="Normal 15 16 4 6 3" xfId="18747" xr:uid="{00000000-0005-0000-0000-00005D4E0000}"/>
    <cellStyle name="Normal 15 16 4 6 3 2" xfId="41282" xr:uid="{00000000-0005-0000-0000-00005E4E0000}"/>
    <cellStyle name="Normal 15 16 4 6 4" xfId="24376" xr:uid="{00000000-0005-0000-0000-00005F4E0000}"/>
    <cellStyle name="Normal 15 16 4 6 4 2" xfId="46902" xr:uid="{00000000-0005-0000-0000-0000604E0000}"/>
    <cellStyle name="Normal 15 16 4 6 5" xfId="30042" xr:uid="{00000000-0005-0000-0000-0000614E0000}"/>
    <cellStyle name="Normal 15 16 4 7" xfId="9373" xr:uid="{00000000-0005-0000-0000-0000624E0000}"/>
    <cellStyle name="Normal 15 16 4 7 2" xfId="31914" xr:uid="{00000000-0005-0000-0000-0000634E0000}"/>
    <cellStyle name="Normal 15 16 4 8" xfId="15003" xr:uid="{00000000-0005-0000-0000-0000644E0000}"/>
    <cellStyle name="Normal 15 16 4 8 2" xfId="37538" xr:uid="{00000000-0005-0000-0000-0000654E0000}"/>
    <cellStyle name="Normal 15 16 4 9" xfId="20632" xr:uid="{00000000-0005-0000-0000-0000664E0000}"/>
    <cellStyle name="Normal 15 16 4 9 2" xfId="43158" xr:uid="{00000000-0005-0000-0000-0000674E0000}"/>
    <cellStyle name="Normal 15 16 5" xfId="3913" xr:uid="{00000000-0005-0000-0000-0000684E0000}"/>
    <cellStyle name="Normal 15 16 5 10" xfId="48945" xr:uid="{00000000-0005-0000-0000-0000694E0000}"/>
    <cellStyle name="Normal 15 16 5 11" xfId="49882" xr:uid="{00000000-0005-0000-0000-00006A4E0000}"/>
    <cellStyle name="Normal 15 16 5 2" xfId="4381" xr:uid="{00000000-0005-0000-0000-00006B4E0000}"/>
    <cellStyle name="Normal 15 16 5 2 10" xfId="50350" xr:uid="{00000000-0005-0000-0000-00006C4E0000}"/>
    <cellStyle name="Normal 15 16 5 2 2" xfId="5317" xr:uid="{00000000-0005-0000-0000-00006D4E0000}"/>
    <cellStyle name="Normal 15 16 5 2 2 2" xfId="7189" xr:uid="{00000000-0005-0000-0000-00006E4E0000}"/>
    <cellStyle name="Normal 15 16 5 2 2 2 2" xfId="12805" xr:uid="{00000000-0005-0000-0000-00006F4E0000}"/>
    <cellStyle name="Normal 15 16 5 2 2 2 2 2" xfId="35346" xr:uid="{00000000-0005-0000-0000-0000704E0000}"/>
    <cellStyle name="Normal 15 16 5 2 2 2 3" xfId="18435" xr:uid="{00000000-0005-0000-0000-0000714E0000}"/>
    <cellStyle name="Normal 15 16 5 2 2 2 3 2" xfId="40970" xr:uid="{00000000-0005-0000-0000-0000724E0000}"/>
    <cellStyle name="Normal 15 16 5 2 2 2 4" xfId="24064" xr:uid="{00000000-0005-0000-0000-0000734E0000}"/>
    <cellStyle name="Normal 15 16 5 2 2 2 4 2" xfId="46590" xr:uid="{00000000-0005-0000-0000-0000744E0000}"/>
    <cellStyle name="Normal 15 16 5 2 2 2 5" xfId="29730" xr:uid="{00000000-0005-0000-0000-0000754E0000}"/>
    <cellStyle name="Normal 15 16 5 2 2 3" xfId="9061" xr:uid="{00000000-0005-0000-0000-0000764E0000}"/>
    <cellStyle name="Normal 15 16 5 2 2 3 2" xfId="14677" xr:uid="{00000000-0005-0000-0000-0000774E0000}"/>
    <cellStyle name="Normal 15 16 5 2 2 3 2 2" xfId="37218" xr:uid="{00000000-0005-0000-0000-0000784E0000}"/>
    <cellStyle name="Normal 15 16 5 2 2 3 3" xfId="20307" xr:uid="{00000000-0005-0000-0000-0000794E0000}"/>
    <cellStyle name="Normal 15 16 5 2 2 3 3 2" xfId="42842" xr:uid="{00000000-0005-0000-0000-00007A4E0000}"/>
    <cellStyle name="Normal 15 16 5 2 2 3 4" xfId="25936" xr:uid="{00000000-0005-0000-0000-00007B4E0000}"/>
    <cellStyle name="Normal 15 16 5 2 2 3 4 2" xfId="48462" xr:uid="{00000000-0005-0000-0000-00007C4E0000}"/>
    <cellStyle name="Normal 15 16 5 2 2 3 5" xfId="31602" xr:uid="{00000000-0005-0000-0000-00007D4E0000}"/>
    <cellStyle name="Normal 15 16 5 2 2 4" xfId="10933" xr:uid="{00000000-0005-0000-0000-00007E4E0000}"/>
    <cellStyle name="Normal 15 16 5 2 2 4 2" xfId="33474" xr:uid="{00000000-0005-0000-0000-00007F4E0000}"/>
    <cellStyle name="Normal 15 16 5 2 2 5" xfId="16563" xr:uid="{00000000-0005-0000-0000-0000804E0000}"/>
    <cellStyle name="Normal 15 16 5 2 2 5 2" xfId="39098" xr:uid="{00000000-0005-0000-0000-0000814E0000}"/>
    <cellStyle name="Normal 15 16 5 2 2 6" xfId="22192" xr:uid="{00000000-0005-0000-0000-0000824E0000}"/>
    <cellStyle name="Normal 15 16 5 2 2 6 2" xfId="44718" xr:uid="{00000000-0005-0000-0000-0000834E0000}"/>
    <cellStyle name="Normal 15 16 5 2 2 7" xfId="27858" xr:uid="{00000000-0005-0000-0000-0000844E0000}"/>
    <cellStyle name="Normal 15 16 5 2 2 8" xfId="51286" xr:uid="{00000000-0005-0000-0000-0000854E0000}"/>
    <cellStyle name="Normal 15 16 5 2 3" xfId="6253" xr:uid="{00000000-0005-0000-0000-0000864E0000}"/>
    <cellStyle name="Normal 15 16 5 2 3 2" xfId="11869" xr:uid="{00000000-0005-0000-0000-0000874E0000}"/>
    <cellStyle name="Normal 15 16 5 2 3 2 2" xfId="34410" xr:uid="{00000000-0005-0000-0000-0000884E0000}"/>
    <cellStyle name="Normal 15 16 5 2 3 3" xfId="17499" xr:uid="{00000000-0005-0000-0000-0000894E0000}"/>
    <cellStyle name="Normal 15 16 5 2 3 3 2" xfId="40034" xr:uid="{00000000-0005-0000-0000-00008A4E0000}"/>
    <cellStyle name="Normal 15 16 5 2 3 4" xfId="23128" xr:uid="{00000000-0005-0000-0000-00008B4E0000}"/>
    <cellStyle name="Normal 15 16 5 2 3 4 2" xfId="45654" xr:uid="{00000000-0005-0000-0000-00008C4E0000}"/>
    <cellStyle name="Normal 15 16 5 2 3 5" xfId="28794" xr:uid="{00000000-0005-0000-0000-00008D4E0000}"/>
    <cellStyle name="Normal 15 16 5 2 4" xfId="8125" xr:uid="{00000000-0005-0000-0000-00008E4E0000}"/>
    <cellStyle name="Normal 15 16 5 2 4 2" xfId="13741" xr:uid="{00000000-0005-0000-0000-00008F4E0000}"/>
    <cellStyle name="Normal 15 16 5 2 4 2 2" xfId="36282" xr:uid="{00000000-0005-0000-0000-0000904E0000}"/>
    <cellStyle name="Normal 15 16 5 2 4 3" xfId="19371" xr:uid="{00000000-0005-0000-0000-0000914E0000}"/>
    <cellStyle name="Normal 15 16 5 2 4 3 2" xfId="41906" xr:uid="{00000000-0005-0000-0000-0000924E0000}"/>
    <cellStyle name="Normal 15 16 5 2 4 4" xfId="25000" xr:uid="{00000000-0005-0000-0000-0000934E0000}"/>
    <cellStyle name="Normal 15 16 5 2 4 4 2" xfId="47526" xr:uid="{00000000-0005-0000-0000-0000944E0000}"/>
    <cellStyle name="Normal 15 16 5 2 4 5" xfId="30666" xr:uid="{00000000-0005-0000-0000-0000954E0000}"/>
    <cellStyle name="Normal 15 16 5 2 5" xfId="9997" xr:uid="{00000000-0005-0000-0000-0000964E0000}"/>
    <cellStyle name="Normal 15 16 5 2 5 2" xfId="32538" xr:uid="{00000000-0005-0000-0000-0000974E0000}"/>
    <cellStyle name="Normal 15 16 5 2 6" xfId="15627" xr:uid="{00000000-0005-0000-0000-0000984E0000}"/>
    <cellStyle name="Normal 15 16 5 2 6 2" xfId="38162" xr:uid="{00000000-0005-0000-0000-0000994E0000}"/>
    <cellStyle name="Normal 15 16 5 2 7" xfId="21256" xr:uid="{00000000-0005-0000-0000-00009A4E0000}"/>
    <cellStyle name="Normal 15 16 5 2 7 2" xfId="43782" xr:uid="{00000000-0005-0000-0000-00009B4E0000}"/>
    <cellStyle name="Normal 15 16 5 2 8" xfId="26922" xr:uid="{00000000-0005-0000-0000-00009C4E0000}"/>
    <cellStyle name="Normal 15 16 5 2 9" xfId="49413" xr:uid="{00000000-0005-0000-0000-00009D4E0000}"/>
    <cellStyle name="Normal 15 16 5 3" xfId="4849" xr:uid="{00000000-0005-0000-0000-00009E4E0000}"/>
    <cellStyle name="Normal 15 16 5 3 2" xfId="6721" xr:uid="{00000000-0005-0000-0000-00009F4E0000}"/>
    <cellStyle name="Normal 15 16 5 3 2 2" xfId="12337" xr:uid="{00000000-0005-0000-0000-0000A04E0000}"/>
    <cellStyle name="Normal 15 16 5 3 2 2 2" xfId="34878" xr:uid="{00000000-0005-0000-0000-0000A14E0000}"/>
    <cellStyle name="Normal 15 16 5 3 2 3" xfId="17967" xr:uid="{00000000-0005-0000-0000-0000A24E0000}"/>
    <cellStyle name="Normal 15 16 5 3 2 3 2" xfId="40502" xr:uid="{00000000-0005-0000-0000-0000A34E0000}"/>
    <cellStyle name="Normal 15 16 5 3 2 4" xfId="23596" xr:uid="{00000000-0005-0000-0000-0000A44E0000}"/>
    <cellStyle name="Normal 15 16 5 3 2 4 2" xfId="46122" xr:uid="{00000000-0005-0000-0000-0000A54E0000}"/>
    <cellStyle name="Normal 15 16 5 3 2 5" xfId="29262" xr:uid="{00000000-0005-0000-0000-0000A64E0000}"/>
    <cellStyle name="Normal 15 16 5 3 3" xfId="8593" xr:uid="{00000000-0005-0000-0000-0000A74E0000}"/>
    <cellStyle name="Normal 15 16 5 3 3 2" xfId="14209" xr:uid="{00000000-0005-0000-0000-0000A84E0000}"/>
    <cellStyle name="Normal 15 16 5 3 3 2 2" xfId="36750" xr:uid="{00000000-0005-0000-0000-0000A94E0000}"/>
    <cellStyle name="Normal 15 16 5 3 3 3" xfId="19839" xr:uid="{00000000-0005-0000-0000-0000AA4E0000}"/>
    <cellStyle name="Normal 15 16 5 3 3 3 2" xfId="42374" xr:uid="{00000000-0005-0000-0000-0000AB4E0000}"/>
    <cellStyle name="Normal 15 16 5 3 3 4" xfId="25468" xr:uid="{00000000-0005-0000-0000-0000AC4E0000}"/>
    <cellStyle name="Normal 15 16 5 3 3 4 2" xfId="47994" xr:uid="{00000000-0005-0000-0000-0000AD4E0000}"/>
    <cellStyle name="Normal 15 16 5 3 3 5" xfId="31134" xr:uid="{00000000-0005-0000-0000-0000AE4E0000}"/>
    <cellStyle name="Normal 15 16 5 3 4" xfId="10465" xr:uid="{00000000-0005-0000-0000-0000AF4E0000}"/>
    <cellStyle name="Normal 15 16 5 3 4 2" xfId="33006" xr:uid="{00000000-0005-0000-0000-0000B04E0000}"/>
    <cellStyle name="Normal 15 16 5 3 5" xfId="16095" xr:uid="{00000000-0005-0000-0000-0000B14E0000}"/>
    <cellStyle name="Normal 15 16 5 3 5 2" xfId="38630" xr:uid="{00000000-0005-0000-0000-0000B24E0000}"/>
    <cellStyle name="Normal 15 16 5 3 6" xfId="21724" xr:uid="{00000000-0005-0000-0000-0000B34E0000}"/>
    <cellStyle name="Normal 15 16 5 3 6 2" xfId="44250" xr:uid="{00000000-0005-0000-0000-0000B44E0000}"/>
    <cellStyle name="Normal 15 16 5 3 7" xfId="27390" xr:uid="{00000000-0005-0000-0000-0000B54E0000}"/>
    <cellStyle name="Normal 15 16 5 3 8" xfId="50818" xr:uid="{00000000-0005-0000-0000-0000B64E0000}"/>
    <cellStyle name="Normal 15 16 5 4" xfId="5785" xr:uid="{00000000-0005-0000-0000-0000B74E0000}"/>
    <cellStyle name="Normal 15 16 5 4 2" xfId="11401" xr:uid="{00000000-0005-0000-0000-0000B84E0000}"/>
    <cellStyle name="Normal 15 16 5 4 2 2" xfId="33942" xr:uid="{00000000-0005-0000-0000-0000B94E0000}"/>
    <cellStyle name="Normal 15 16 5 4 3" xfId="17031" xr:uid="{00000000-0005-0000-0000-0000BA4E0000}"/>
    <cellStyle name="Normal 15 16 5 4 3 2" xfId="39566" xr:uid="{00000000-0005-0000-0000-0000BB4E0000}"/>
    <cellStyle name="Normal 15 16 5 4 4" xfId="22660" xr:uid="{00000000-0005-0000-0000-0000BC4E0000}"/>
    <cellStyle name="Normal 15 16 5 4 4 2" xfId="45186" xr:uid="{00000000-0005-0000-0000-0000BD4E0000}"/>
    <cellStyle name="Normal 15 16 5 4 5" xfId="28326" xr:uid="{00000000-0005-0000-0000-0000BE4E0000}"/>
    <cellStyle name="Normal 15 16 5 5" xfId="7657" xr:uid="{00000000-0005-0000-0000-0000BF4E0000}"/>
    <cellStyle name="Normal 15 16 5 5 2" xfId="13273" xr:uid="{00000000-0005-0000-0000-0000C04E0000}"/>
    <cellStyle name="Normal 15 16 5 5 2 2" xfId="35814" xr:uid="{00000000-0005-0000-0000-0000C14E0000}"/>
    <cellStyle name="Normal 15 16 5 5 3" xfId="18903" xr:uid="{00000000-0005-0000-0000-0000C24E0000}"/>
    <cellStyle name="Normal 15 16 5 5 3 2" xfId="41438" xr:uid="{00000000-0005-0000-0000-0000C34E0000}"/>
    <cellStyle name="Normal 15 16 5 5 4" xfId="24532" xr:uid="{00000000-0005-0000-0000-0000C44E0000}"/>
    <cellStyle name="Normal 15 16 5 5 4 2" xfId="47058" xr:uid="{00000000-0005-0000-0000-0000C54E0000}"/>
    <cellStyle name="Normal 15 16 5 5 5" xfId="30198" xr:uid="{00000000-0005-0000-0000-0000C64E0000}"/>
    <cellStyle name="Normal 15 16 5 6" xfId="9529" xr:uid="{00000000-0005-0000-0000-0000C74E0000}"/>
    <cellStyle name="Normal 15 16 5 6 2" xfId="32070" xr:uid="{00000000-0005-0000-0000-0000C84E0000}"/>
    <cellStyle name="Normal 15 16 5 7" xfId="15159" xr:uid="{00000000-0005-0000-0000-0000C94E0000}"/>
    <cellStyle name="Normal 15 16 5 7 2" xfId="37694" xr:uid="{00000000-0005-0000-0000-0000CA4E0000}"/>
    <cellStyle name="Normal 15 16 5 8" xfId="20788" xr:uid="{00000000-0005-0000-0000-0000CB4E0000}"/>
    <cellStyle name="Normal 15 16 5 8 2" xfId="43314" xr:uid="{00000000-0005-0000-0000-0000CC4E0000}"/>
    <cellStyle name="Normal 15 16 5 9" xfId="26454" xr:uid="{00000000-0005-0000-0000-0000CD4E0000}"/>
    <cellStyle name="Normal 15 16 6" xfId="4147" xr:uid="{00000000-0005-0000-0000-0000CE4E0000}"/>
    <cellStyle name="Normal 15 16 6 10" xfId="50116" xr:uid="{00000000-0005-0000-0000-0000CF4E0000}"/>
    <cellStyle name="Normal 15 16 6 2" xfId="5083" xr:uid="{00000000-0005-0000-0000-0000D04E0000}"/>
    <cellStyle name="Normal 15 16 6 2 2" xfId="6955" xr:uid="{00000000-0005-0000-0000-0000D14E0000}"/>
    <cellStyle name="Normal 15 16 6 2 2 2" xfId="12571" xr:uid="{00000000-0005-0000-0000-0000D24E0000}"/>
    <cellStyle name="Normal 15 16 6 2 2 2 2" xfId="35112" xr:uid="{00000000-0005-0000-0000-0000D34E0000}"/>
    <cellStyle name="Normal 15 16 6 2 2 3" xfId="18201" xr:uid="{00000000-0005-0000-0000-0000D44E0000}"/>
    <cellStyle name="Normal 15 16 6 2 2 3 2" xfId="40736" xr:uid="{00000000-0005-0000-0000-0000D54E0000}"/>
    <cellStyle name="Normal 15 16 6 2 2 4" xfId="23830" xr:uid="{00000000-0005-0000-0000-0000D64E0000}"/>
    <cellStyle name="Normal 15 16 6 2 2 4 2" xfId="46356" xr:uid="{00000000-0005-0000-0000-0000D74E0000}"/>
    <cellStyle name="Normal 15 16 6 2 2 5" xfId="29496" xr:uid="{00000000-0005-0000-0000-0000D84E0000}"/>
    <cellStyle name="Normal 15 16 6 2 3" xfId="8827" xr:uid="{00000000-0005-0000-0000-0000D94E0000}"/>
    <cellStyle name="Normal 15 16 6 2 3 2" xfId="14443" xr:uid="{00000000-0005-0000-0000-0000DA4E0000}"/>
    <cellStyle name="Normal 15 16 6 2 3 2 2" xfId="36984" xr:uid="{00000000-0005-0000-0000-0000DB4E0000}"/>
    <cellStyle name="Normal 15 16 6 2 3 3" xfId="20073" xr:uid="{00000000-0005-0000-0000-0000DC4E0000}"/>
    <cellStyle name="Normal 15 16 6 2 3 3 2" xfId="42608" xr:uid="{00000000-0005-0000-0000-0000DD4E0000}"/>
    <cellStyle name="Normal 15 16 6 2 3 4" xfId="25702" xr:uid="{00000000-0005-0000-0000-0000DE4E0000}"/>
    <cellStyle name="Normal 15 16 6 2 3 4 2" xfId="48228" xr:uid="{00000000-0005-0000-0000-0000DF4E0000}"/>
    <cellStyle name="Normal 15 16 6 2 3 5" xfId="31368" xr:uid="{00000000-0005-0000-0000-0000E04E0000}"/>
    <cellStyle name="Normal 15 16 6 2 4" xfId="10699" xr:uid="{00000000-0005-0000-0000-0000E14E0000}"/>
    <cellStyle name="Normal 15 16 6 2 4 2" xfId="33240" xr:uid="{00000000-0005-0000-0000-0000E24E0000}"/>
    <cellStyle name="Normal 15 16 6 2 5" xfId="16329" xr:uid="{00000000-0005-0000-0000-0000E34E0000}"/>
    <cellStyle name="Normal 15 16 6 2 5 2" xfId="38864" xr:uid="{00000000-0005-0000-0000-0000E44E0000}"/>
    <cellStyle name="Normal 15 16 6 2 6" xfId="21958" xr:uid="{00000000-0005-0000-0000-0000E54E0000}"/>
    <cellStyle name="Normal 15 16 6 2 6 2" xfId="44484" xr:uid="{00000000-0005-0000-0000-0000E64E0000}"/>
    <cellStyle name="Normal 15 16 6 2 7" xfId="27624" xr:uid="{00000000-0005-0000-0000-0000E74E0000}"/>
    <cellStyle name="Normal 15 16 6 2 8" xfId="51052" xr:uid="{00000000-0005-0000-0000-0000E84E0000}"/>
    <cellStyle name="Normal 15 16 6 3" xfId="6019" xr:uid="{00000000-0005-0000-0000-0000E94E0000}"/>
    <cellStyle name="Normal 15 16 6 3 2" xfId="11635" xr:uid="{00000000-0005-0000-0000-0000EA4E0000}"/>
    <cellStyle name="Normal 15 16 6 3 2 2" xfId="34176" xr:uid="{00000000-0005-0000-0000-0000EB4E0000}"/>
    <cellStyle name="Normal 15 16 6 3 3" xfId="17265" xr:uid="{00000000-0005-0000-0000-0000EC4E0000}"/>
    <cellStyle name="Normal 15 16 6 3 3 2" xfId="39800" xr:uid="{00000000-0005-0000-0000-0000ED4E0000}"/>
    <cellStyle name="Normal 15 16 6 3 4" xfId="22894" xr:uid="{00000000-0005-0000-0000-0000EE4E0000}"/>
    <cellStyle name="Normal 15 16 6 3 4 2" xfId="45420" xr:uid="{00000000-0005-0000-0000-0000EF4E0000}"/>
    <cellStyle name="Normal 15 16 6 3 5" xfId="28560" xr:uid="{00000000-0005-0000-0000-0000F04E0000}"/>
    <cellStyle name="Normal 15 16 6 4" xfId="7891" xr:uid="{00000000-0005-0000-0000-0000F14E0000}"/>
    <cellStyle name="Normal 15 16 6 4 2" xfId="13507" xr:uid="{00000000-0005-0000-0000-0000F24E0000}"/>
    <cellStyle name="Normal 15 16 6 4 2 2" xfId="36048" xr:uid="{00000000-0005-0000-0000-0000F34E0000}"/>
    <cellStyle name="Normal 15 16 6 4 3" xfId="19137" xr:uid="{00000000-0005-0000-0000-0000F44E0000}"/>
    <cellStyle name="Normal 15 16 6 4 3 2" xfId="41672" xr:uid="{00000000-0005-0000-0000-0000F54E0000}"/>
    <cellStyle name="Normal 15 16 6 4 4" xfId="24766" xr:uid="{00000000-0005-0000-0000-0000F64E0000}"/>
    <cellStyle name="Normal 15 16 6 4 4 2" xfId="47292" xr:uid="{00000000-0005-0000-0000-0000F74E0000}"/>
    <cellStyle name="Normal 15 16 6 4 5" xfId="30432" xr:uid="{00000000-0005-0000-0000-0000F84E0000}"/>
    <cellStyle name="Normal 15 16 6 5" xfId="9763" xr:uid="{00000000-0005-0000-0000-0000F94E0000}"/>
    <cellStyle name="Normal 15 16 6 5 2" xfId="32304" xr:uid="{00000000-0005-0000-0000-0000FA4E0000}"/>
    <cellStyle name="Normal 15 16 6 6" xfId="15393" xr:uid="{00000000-0005-0000-0000-0000FB4E0000}"/>
    <cellStyle name="Normal 15 16 6 6 2" xfId="37928" xr:uid="{00000000-0005-0000-0000-0000FC4E0000}"/>
    <cellStyle name="Normal 15 16 6 7" xfId="21022" xr:uid="{00000000-0005-0000-0000-0000FD4E0000}"/>
    <cellStyle name="Normal 15 16 6 7 2" xfId="43548" xr:uid="{00000000-0005-0000-0000-0000FE4E0000}"/>
    <cellStyle name="Normal 15 16 6 8" xfId="26688" xr:uid="{00000000-0005-0000-0000-0000FF4E0000}"/>
    <cellStyle name="Normal 15 16 6 9" xfId="49179" xr:uid="{00000000-0005-0000-0000-0000004F0000}"/>
    <cellStyle name="Normal 15 16 7" xfId="4615" xr:uid="{00000000-0005-0000-0000-0000014F0000}"/>
    <cellStyle name="Normal 15 16 7 2" xfId="6487" xr:uid="{00000000-0005-0000-0000-0000024F0000}"/>
    <cellStyle name="Normal 15 16 7 2 2" xfId="12103" xr:uid="{00000000-0005-0000-0000-0000034F0000}"/>
    <cellStyle name="Normal 15 16 7 2 2 2" xfId="34644" xr:uid="{00000000-0005-0000-0000-0000044F0000}"/>
    <cellStyle name="Normal 15 16 7 2 3" xfId="17733" xr:uid="{00000000-0005-0000-0000-0000054F0000}"/>
    <cellStyle name="Normal 15 16 7 2 3 2" xfId="40268" xr:uid="{00000000-0005-0000-0000-0000064F0000}"/>
    <cellStyle name="Normal 15 16 7 2 4" xfId="23362" xr:uid="{00000000-0005-0000-0000-0000074F0000}"/>
    <cellStyle name="Normal 15 16 7 2 4 2" xfId="45888" xr:uid="{00000000-0005-0000-0000-0000084F0000}"/>
    <cellStyle name="Normal 15 16 7 2 5" xfId="29028" xr:uid="{00000000-0005-0000-0000-0000094F0000}"/>
    <cellStyle name="Normal 15 16 7 3" xfId="8359" xr:uid="{00000000-0005-0000-0000-00000A4F0000}"/>
    <cellStyle name="Normal 15 16 7 3 2" xfId="13975" xr:uid="{00000000-0005-0000-0000-00000B4F0000}"/>
    <cellStyle name="Normal 15 16 7 3 2 2" xfId="36516" xr:uid="{00000000-0005-0000-0000-00000C4F0000}"/>
    <cellStyle name="Normal 15 16 7 3 3" xfId="19605" xr:uid="{00000000-0005-0000-0000-00000D4F0000}"/>
    <cellStyle name="Normal 15 16 7 3 3 2" xfId="42140" xr:uid="{00000000-0005-0000-0000-00000E4F0000}"/>
    <cellStyle name="Normal 15 16 7 3 4" xfId="25234" xr:uid="{00000000-0005-0000-0000-00000F4F0000}"/>
    <cellStyle name="Normal 15 16 7 3 4 2" xfId="47760" xr:uid="{00000000-0005-0000-0000-0000104F0000}"/>
    <cellStyle name="Normal 15 16 7 3 5" xfId="30900" xr:uid="{00000000-0005-0000-0000-0000114F0000}"/>
    <cellStyle name="Normal 15 16 7 4" xfId="10231" xr:uid="{00000000-0005-0000-0000-0000124F0000}"/>
    <cellStyle name="Normal 15 16 7 4 2" xfId="32772" xr:uid="{00000000-0005-0000-0000-0000134F0000}"/>
    <cellStyle name="Normal 15 16 7 5" xfId="15861" xr:uid="{00000000-0005-0000-0000-0000144F0000}"/>
    <cellStyle name="Normal 15 16 7 5 2" xfId="38396" xr:uid="{00000000-0005-0000-0000-0000154F0000}"/>
    <cellStyle name="Normal 15 16 7 6" xfId="21490" xr:uid="{00000000-0005-0000-0000-0000164F0000}"/>
    <cellStyle name="Normal 15 16 7 6 2" xfId="44016" xr:uid="{00000000-0005-0000-0000-0000174F0000}"/>
    <cellStyle name="Normal 15 16 7 7" xfId="27156" xr:uid="{00000000-0005-0000-0000-0000184F0000}"/>
    <cellStyle name="Normal 15 16 7 8" xfId="50584" xr:uid="{00000000-0005-0000-0000-0000194F0000}"/>
    <cellStyle name="Normal 15 16 8" xfId="5551" xr:uid="{00000000-0005-0000-0000-00001A4F0000}"/>
    <cellStyle name="Normal 15 16 8 2" xfId="11167" xr:uid="{00000000-0005-0000-0000-00001B4F0000}"/>
    <cellStyle name="Normal 15 16 8 2 2" xfId="33708" xr:uid="{00000000-0005-0000-0000-00001C4F0000}"/>
    <cellStyle name="Normal 15 16 8 3" xfId="16797" xr:uid="{00000000-0005-0000-0000-00001D4F0000}"/>
    <cellStyle name="Normal 15 16 8 3 2" xfId="39332" xr:uid="{00000000-0005-0000-0000-00001E4F0000}"/>
    <cellStyle name="Normal 15 16 8 4" xfId="22426" xr:uid="{00000000-0005-0000-0000-00001F4F0000}"/>
    <cellStyle name="Normal 15 16 8 4 2" xfId="44952" xr:uid="{00000000-0005-0000-0000-0000204F0000}"/>
    <cellStyle name="Normal 15 16 8 5" xfId="28092" xr:uid="{00000000-0005-0000-0000-0000214F0000}"/>
    <cellStyle name="Normal 15 16 9" xfId="7423" xr:uid="{00000000-0005-0000-0000-0000224F0000}"/>
    <cellStyle name="Normal 15 16 9 2" xfId="13039" xr:uid="{00000000-0005-0000-0000-0000234F0000}"/>
    <cellStyle name="Normal 15 16 9 2 2" xfId="35580" xr:uid="{00000000-0005-0000-0000-0000244F0000}"/>
    <cellStyle name="Normal 15 16 9 3" xfId="18669" xr:uid="{00000000-0005-0000-0000-0000254F0000}"/>
    <cellStyle name="Normal 15 16 9 3 2" xfId="41204" xr:uid="{00000000-0005-0000-0000-0000264F0000}"/>
    <cellStyle name="Normal 15 16 9 4" xfId="24298" xr:uid="{00000000-0005-0000-0000-0000274F0000}"/>
    <cellStyle name="Normal 15 16 9 4 2" xfId="46824" xr:uid="{00000000-0005-0000-0000-0000284F0000}"/>
    <cellStyle name="Normal 15 16 9 5" xfId="29964" xr:uid="{00000000-0005-0000-0000-0000294F0000}"/>
    <cellStyle name="Normal 15 17" xfId="627" xr:uid="{00000000-0005-0000-0000-00002A4F0000}"/>
    <cellStyle name="Normal 15 2" xfId="628" xr:uid="{00000000-0005-0000-0000-00002B4F0000}"/>
    <cellStyle name="Normal 15 3" xfId="629" xr:uid="{00000000-0005-0000-0000-00002C4F0000}"/>
    <cellStyle name="Normal 15 4" xfId="630" xr:uid="{00000000-0005-0000-0000-00002D4F0000}"/>
    <cellStyle name="Normal 15 5" xfId="631" xr:uid="{00000000-0005-0000-0000-00002E4F0000}"/>
    <cellStyle name="Normal 15 6" xfId="632" xr:uid="{00000000-0005-0000-0000-00002F4F0000}"/>
    <cellStyle name="Normal 15 7" xfId="633" xr:uid="{00000000-0005-0000-0000-0000304F0000}"/>
    <cellStyle name="Normal 15 8" xfId="634" xr:uid="{00000000-0005-0000-0000-0000314F0000}"/>
    <cellStyle name="Normal 15 9" xfId="635" xr:uid="{00000000-0005-0000-0000-0000324F0000}"/>
    <cellStyle name="Normal 16" xfId="636" xr:uid="{00000000-0005-0000-0000-0000334F0000}"/>
    <cellStyle name="Normal 16 2" xfId="637" xr:uid="{00000000-0005-0000-0000-0000344F0000}"/>
    <cellStyle name="Normal 16 2 10" xfId="9296" xr:uid="{00000000-0005-0000-0000-0000354F0000}"/>
    <cellStyle name="Normal 16 2 10 2" xfId="31837" xr:uid="{00000000-0005-0000-0000-0000364F0000}"/>
    <cellStyle name="Normal 16 2 11" xfId="14917" xr:uid="{00000000-0005-0000-0000-0000374F0000}"/>
    <cellStyle name="Normal 16 2 11 2" xfId="37457" xr:uid="{00000000-0005-0000-0000-0000384F0000}"/>
    <cellStyle name="Normal 16 2 12" xfId="20555" xr:uid="{00000000-0005-0000-0000-0000394F0000}"/>
    <cellStyle name="Normal 16 2 12 2" xfId="43081" xr:uid="{00000000-0005-0000-0000-00003A4F0000}"/>
    <cellStyle name="Normal 16 2 13" xfId="26221" xr:uid="{00000000-0005-0000-0000-00003B4F0000}"/>
    <cellStyle name="Normal 16 2 14" xfId="48712" xr:uid="{00000000-0005-0000-0000-00003C4F0000}"/>
    <cellStyle name="Normal 16 2 15" xfId="49649" xr:uid="{00000000-0005-0000-0000-00003D4F0000}"/>
    <cellStyle name="Normal 16 2 2" xfId="3717" xr:uid="{00000000-0005-0000-0000-00003E4F0000}"/>
    <cellStyle name="Normal 16 2 2 10" xfId="14965" xr:uid="{00000000-0005-0000-0000-00003F4F0000}"/>
    <cellStyle name="Normal 16 2 2 10 2" xfId="37500" xr:uid="{00000000-0005-0000-0000-0000404F0000}"/>
    <cellStyle name="Normal 16 2 2 11" xfId="20594" xr:uid="{00000000-0005-0000-0000-0000414F0000}"/>
    <cellStyle name="Normal 16 2 2 11 2" xfId="43120" xr:uid="{00000000-0005-0000-0000-0000424F0000}"/>
    <cellStyle name="Normal 16 2 2 12" xfId="26260" xr:uid="{00000000-0005-0000-0000-0000434F0000}"/>
    <cellStyle name="Normal 16 2 2 13" xfId="48751" xr:uid="{00000000-0005-0000-0000-0000444F0000}"/>
    <cellStyle name="Normal 16 2 2 14" xfId="49688" xr:uid="{00000000-0005-0000-0000-0000454F0000}"/>
    <cellStyle name="Normal 16 2 2 2" xfId="3875" xr:uid="{00000000-0005-0000-0000-0000464F0000}"/>
    <cellStyle name="Normal 16 2 2 2 10" xfId="26416" xr:uid="{00000000-0005-0000-0000-0000474F0000}"/>
    <cellStyle name="Normal 16 2 2 2 11" xfId="48907" xr:uid="{00000000-0005-0000-0000-0000484F0000}"/>
    <cellStyle name="Normal 16 2 2 2 12" xfId="49844" xr:uid="{00000000-0005-0000-0000-0000494F0000}"/>
    <cellStyle name="Normal 16 2 2 2 2" xfId="4109" xr:uid="{00000000-0005-0000-0000-00004A4F0000}"/>
    <cellStyle name="Normal 16 2 2 2 2 10" xfId="49141" xr:uid="{00000000-0005-0000-0000-00004B4F0000}"/>
    <cellStyle name="Normal 16 2 2 2 2 11" xfId="50078" xr:uid="{00000000-0005-0000-0000-00004C4F0000}"/>
    <cellStyle name="Normal 16 2 2 2 2 2" xfId="4577" xr:uid="{00000000-0005-0000-0000-00004D4F0000}"/>
    <cellStyle name="Normal 16 2 2 2 2 2 10" xfId="50546" xr:uid="{00000000-0005-0000-0000-00004E4F0000}"/>
    <cellStyle name="Normal 16 2 2 2 2 2 2" xfId="5513" xr:uid="{00000000-0005-0000-0000-00004F4F0000}"/>
    <cellStyle name="Normal 16 2 2 2 2 2 2 2" xfId="7385" xr:uid="{00000000-0005-0000-0000-0000504F0000}"/>
    <cellStyle name="Normal 16 2 2 2 2 2 2 2 2" xfId="13001" xr:uid="{00000000-0005-0000-0000-0000514F0000}"/>
    <cellStyle name="Normal 16 2 2 2 2 2 2 2 2 2" xfId="35542" xr:uid="{00000000-0005-0000-0000-0000524F0000}"/>
    <cellStyle name="Normal 16 2 2 2 2 2 2 2 3" xfId="18631" xr:uid="{00000000-0005-0000-0000-0000534F0000}"/>
    <cellStyle name="Normal 16 2 2 2 2 2 2 2 3 2" xfId="41166" xr:uid="{00000000-0005-0000-0000-0000544F0000}"/>
    <cellStyle name="Normal 16 2 2 2 2 2 2 2 4" xfId="24260" xr:uid="{00000000-0005-0000-0000-0000554F0000}"/>
    <cellStyle name="Normal 16 2 2 2 2 2 2 2 4 2" xfId="46786" xr:uid="{00000000-0005-0000-0000-0000564F0000}"/>
    <cellStyle name="Normal 16 2 2 2 2 2 2 2 5" xfId="29926" xr:uid="{00000000-0005-0000-0000-0000574F0000}"/>
    <cellStyle name="Normal 16 2 2 2 2 2 2 3" xfId="9257" xr:uid="{00000000-0005-0000-0000-0000584F0000}"/>
    <cellStyle name="Normal 16 2 2 2 2 2 2 3 2" xfId="14873" xr:uid="{00000000-0005-0000-0000-0000594F0000}"/>
    <cellStyle name="Normal 16 2 2 2 2 2 2 3 2 2" xfId="37414" xr:uid="{00000000-0005-0000-0000-00005A4F0000}"/>
    <cellStyle name="Normal 16 2 2 2 2 2 2 3 3" xfId="20503" xr:uid="{00000000-0005-0000-0000-00005B4F0000}"/>
    <cellStyle name="Normal 16 2 2 2 2 2 2 3 3 2" xfId="43038" xr:uid="{00000000-0005-0000-0000-00005C4F0000}"/>
    <cellStyle name="Normal 16 2 2 2 2 2 2 3 4" xfId="26132" xr:uid="{00000000-0005-0000-0000-00005D4F0000}"/>
    <cellStyle name="Normal 16 2 2 2 2 2 2 3 4 2" xfId="48658" xr:uid="{00000000-0005-0000-0000-00005E4F0000}"/>
    <cellStyle name="Normal 16 2 2 2 2 2 2 3 5" xfId="31798" xr:uid="{00000000-0005-0000-0000-00005F4F0000}"/>
    <cellStyle name="Normal 16 2 2 2 2 2 2 4" xfId="11129" xr:uid="{00000000-0005-0000-0000-0000604F0000}"/>
    <cellStyle name="Normal 16 2 2 2 2 2 2 4 2" xfId="33670" xr:uid="{00000000-0005-0000-0000-0000614F0000}"/>
    <cellStyle name="Normal 16 2 2 2 2 2 2 5" xfId="16759" xr:uid="{00000000-0005-0000-0000-0000624F0000}"/>
    <cellStyle name="Normal 16 2 2 2 2 2 2 5 2" xfId="39294" xr:uid="{00000000-0005-0000-0000-0000634F0000}"/>
    <cellStyle name="Normal 16 2 2 2 2 2 2 6" xfId="22388" xr:uid="{00000000-0005-0000-0000-0000644F0000}"/>
    <cellStyle name="Normal 16 2 2 2 2 2 2 6 2" xfId="44914" xr:uid="{00000000-0005-0000-0000-0000654F0000}"/>
    <cellStyle name="Normal 16 2 2 2 2 2 2 7" xfId="28054" xr:uid="{00000000-0005-0000-0000-0000664F0000}"/>
    <cellStyle name="Normal 16 2 2 2 2 2 2 8" xfId="51482" xr:uid="{00000000-0005-0000-0000-0000674F0000}"/>
    <cellStyle name="Normal 16 2 2 2 2 2 3" xfId="6449" xr:uid="{00000000-0005-0000-0000-0000684F0000}"/>
    <cellStyle name="Normal 16 2 2 2 2 2 3 2" xfId="12065" xr:uid="{00000000-0005-0000-0000-0000694F0000}"/>
    <cellStyle name="Normal 16 2 2 2 2 2 3 2 2" xfId="34606" xr:uid="{00000000-0005-0000-0000-00006A4F0000}"/>
    <cellStyle name="Normal 16 2 2 2 2 2 3 3" xfId="17695" xr:uid="{00000000-0005-0000-0000-00006B4F0000}"/>
    <cellStyle name="Normal 16 2 2 2 2 2 3 3 2" xfId="40230" xr:uid="{00000000-0005-0000-0000-00006C4F0000}"/>
    <cellStyle name="Normal 16 2 2 2 2 2 3 4" xfId="23324" xr:uid="{00000000-0005-0000-0000-00006D4F0000}"/>
    <cellStyle name="Normal 16 2 2 2 2 2 3 4 2" xfId="45850" xr:uid="{00000000-0005-0000-0000-00006E4F0000}"/>
    <cellStyle name="Normal 16 2 2 2 2 2 3 5" xfId="28990" xr:uid="{00000000-0005-0000-0000-00006F4F0000}"/>
    <cellStyle name="Normal 16 2 2 2 2 2 4" xfId="8321" xr:uid="{00000000-0005-0000-0000-0000704F0000}"/>
    <cellStyle name="Normal 16 2 2 2 2 2 4 2" xfId="13937" xr:uid="{00000000-0005-0000-0000-0000714F0000}"/>
    <cellStyle name="Normal 16 2 2 2 2 2 4 2 2" xfId="36478" xr:uid="{00000000-0005-0000-0000-0000724F0000}"/>
    <cellStyle name="Normal 16 2 2 2 2 2 4 3" xfId="19567" xr:uid="{00000000-0005-0000-0000-0000734F0000}"/>
    <cellStyle name="Normal 16 2 2 2 2 2 4 3 2" xfId="42102" xr:uid="{00000000-0005-0000-0000-0000744F0000}"/>
    <cellStyle name="Normal 16 2 2 2 2 2 4 4" xfId="25196" xr:uid="{00000000-0005-0000-0000-0000754F0000}"/>
    <cellStyle name="Normal 16 2 2 2 2 2 4 4 2" xfId="47722" xr:uid="{00000000-0005-0000-0000-0000764F0000}"/>
    <cellStyle name="Normal 16 2 2 2 2 2 4 5" xfId="30862" xr:uid="{00000000-0005-0000-0000-0000774F0000}"/>
    <cellStyle name="Normal 16 2 2 2 2 2 5" xfId="10193" xr:uid="{00000000-0005-0000-0000-0000784F0000}"/>
    <cellStyle name="Normal 16 2 2 2 2 2 5 2" xfId="32734" xr:uid="{00000000-0005-0000-0000-0000794F0000}"/>
    <cellStyle name="Normal 16 2 2 2 2 2 6" xfId="15823" xr:uid="{00000000-0005-0000-0000-00007A4F0000}"/>
    <cellStyle name="Normal 16 2 2 2 2 2 6 2" xfId="38358" xr:uid="{00000000-0005-0000-0000-00007B4F0000}"/>
    <cellStyle name="Normal 16 2 2 2 2 2 7" xfId="21452" xr:uid="{00000000-0005-0000-0000-00007C4F0000}"/>
    <cellStyle name="Normal 16 2 2 2 2 2 7 2" xfId="43978" xr:uid="{00000000-0005-0000-0000-00007D4F0000}"/>
    <cellStyle name="Normal 16 2 2 2 2 2 8" xfId="27118" xr:uid="{00000000-0005-0000-0000-00007E4F0000}"/>
    <cellStyle name="Normal 16 2 2 2 2 2 9" xfId="49609" xr:uid="{00000000-0005-0000-0000-00007F4F0000}"/>
    <cellStyle name="Normal 16 2 2 2 2 3" xfId="5045" xr:uid="{00000000-0005-0000-0000-0000804F0000}"/>
    <cellStyle name="Normal 16 2 2 2 2 3 2" xfId="6917" xr:uid="{00000000-0005-0000-0000-0000814F0000}"/>
    <cellStyle name="Normal 16 2 2 2 2 3 2 2" xfId="12533" xr:uid="{00000000-0005-0000-0000-0000824F0000}"/>
    <cellStyle name="Normal 16 2 2 2 2 3 2 2 2" xfId="35074" xr:uid="{00000000-0005-0000-0000-0000834F0000}"/>
    <cellStyle name="Normal 16 2 2 2 2 3 2 3" xfId="18163" xr:uid="{00000000-0005-0000-0000-0000844F0000}"/>
    <cellStyle name="Normal 16 2 2 2 2 3 2 3 2" xfId="40698" xr:uid="{00000000-0005-0000-0000-0000854F0000}"/>
    <cellStyle name="Normal 16 2 2 2 2 3 2 4" xfId="23792" xr:uid="{00000000-0005-0000-0000-0000864F0000}"/>
    <cellStyle name="Normal 16 2 2 2 2 3 2 4 2" xfId="46318" xr:uid="{00000000-0005-0000-0000-0000874F0000}"/>
    <cellStyle name="Normal 16 2 2 2 2 3 2 5" xfId="29458" xr:uid="{00000000-0005-0000-0000-0000884F0000}"/>
    <cellStyle name="Normal 16 2 2 2 2 3 3" xfId="8789" xr:uid="{00000000-0005-0000-0000-0000894F0000}"/>
    <cellStyle name="Normal 16 2 2 2 2 3 3 2" xfId="14405" xr:uid="{00000000-0005-0000-0000-00008A4F0000}"/>
    <cellStyle name="Normal 16 2 2 2 2 3 3 2 2" xfId="36946" xr:uid="{00000000-0005-0000-0000-00008B4F0000}"/>
    <cellStyle name="Normal 16 2 2 2 2 3 3 3" xfId="20035" xr:uid="{00000000-0005-0000-0000-00008C4F0000}"/>
    <cellStyle name="Normal 16 2 2 2 2 3 3 3 2" xfId="42570" xr:uid="{00000000-0005-0000-0000-00008D4F0000}"/>
    <cellStyle name="Normal 16 2 2 2 2 3 3 4" xfId="25664" xr:uid="{00000000-0005-0000-0000-00008E4F0000}"/>
    <cellStyle name="Normal 16 2 2 2 2 3 3 4 2" xfId="48190" xr:uid="{00000000-0005-0000-0000-00008F4F0000}"/>
    <cellStyle name="Normal 16 2 2 2 2 3 3 5" xfId="31330" xr:uid="{00000000-0005-0000-0000-0000904F0000}"/>
    <cellStyle name="Normal 16 2 2 2 2 3 4" xfId="10661" xr:uid="{00000000-0005-0000-0000-0000914F0000}"/>
    <cellStyle name="Normal 16 2 2 2 2 3 4 2" xfId="33202" xr:uid="{00000000-0005-0000-0000-0000924F0000}"/>
    <cellStyle name="Normal 16 2 2 2 2 3 5" xfId="16291" xr:uid="{00000000-0005-0000-0000-0000934F0000}"/>
    <cellStyle name="Normal 16 2 2 2 2 3 5 2" xfId="38826" xr:uid="{00000000-0005-0000-0000-0000944F0000}"/>
    <cellStyle name="Normal 16 2 2 2 2 3 6" xfId="21920" xr:uid="{00000000-0005-0000-0000-0000954F0000}"/>
    <cellStyle name="Normal 16 2 2 2 2 3 6 2" xfId="44446" xr:uid="{00000000-0005-0000-0000-0000964F0000}"/>
    <cellStyle name="Normal 16 2 2 2 2 3 7" xfId="27586" xr:uid="{00000000-0005-0000-0000-0000974F0000}"/>
    <cellStyle name="Normal 16 2 2 2 2 3 8" xfId="51014" xr:uid="{00000000-0005-0000-0000-0000984F0000}"/>
    <cellStyle name="Normal 16 2 2 2 2 4" xfId="5981" xr:uid="{00000000-0005-0000-0000-0000994F0000}"/>
    <cellStyle name="Normal 16 2 2 2 2 4 2" xfId="11597" xr:uid="{00000000-0005-0000-0000-00009A4F0000}"/>
    <cellStyle name="Normal 16 2 2 2 2 4 2 2" xfId="34138" xr:uid="{00000000-0005-0000-0000-00009B4F0000}"/>
    <cellStyle name="Normal 16 2 2 2 2 4 3" xfId="17227" xr:uid="{00000000-0005-0000-0000-00009C4F0000}"/>
    <cellStyle name="Normal 16 2 2 2 2 4 3 2" xfId="39762" xr:uid="{00000000-0005-0000-0000-00009D4F0000}"/>
    <cellStyle name="Normal 16 2 2 2 2 4 4" xfId="22856" xr:uid="{00000000-0005-0000-0000-00009E4F0000}"/>
    <cellStyle name="Normal 16 2 2 2 2 4 4 2" xfId="45382" xr:uid="{00000000-0005-0000-0000-00009F4F0000}"/>
    <cellStyle name="Normal 16 2 2 2 2 4 5" xfId="28522" xr:uid="{00000000-0005-0000-0000-0000A04F0000}"/>
    <cellStyle name="Normal 16 2 2 2 2 5" xfId="7853" xr:uid="{00000000-0005-0000-0000-0000A14F0000}"/>
    <cellStyle name="Normal 16 2 2 2 2 5 2" xfId="13469" xr:uid="{00000000-0005-0000-0000-0000A24F0000}"/>
    <cellStyle name="Normal 16 2 2 2 2 5 2 2" xfId="36010" xr:uid="{00000000-0005-0000-0000-0000A34F0000}"/>
    <cellStyle name="Normal 16 2 2 2 2 5 3" xfId="19099" xr:uid="{00000000-0005-0000-0000-0000A44F0000}"/>
    <cellStyle name="Normal 16 2 2 2 2 5 3 2" xfId="41634" xr:uid="{00000000-0005-0000-0000-0000A54F0000}"/>
    <cellStyle name="Normal 16 2 2 2 2 5 4" xfId="24728" xr:uid="{00000000-0005-0000-0000-0000A64F0000}"/>
    <cellStyle name="Normal 16 2 2 2 2 5 4 2" xfId="47254" xr:uid="{00000000-0005-0000-0000-0000A74F0000}"/>
    <cellStyle name="Normal 16 2 2 2 2 5 5" xfId="30394" xr:uid="{00000000-0005-0000-0000-0000A84F0000}"/>
    <cellStyle name="Normal 16 2 2 2 2 6" xfId="9725" xr:uid="{00000000-0005-0000-0000-0000A94F0000}"/>
    <cellStyle name="Normal 16 2 2 2 2 6 2" xfId="32266" xr:uid="{00000000-0005-0000-0000-0000AA4F0000}"/>
    <cellStyle name="Normal 16 2 2 2 2 7" xfId="15355" xr:uid="{00000000-0005-0000-0000-0000AB4F0000}"/>
    <cellStyle name="Normal 16 2 2 2 2 7 2" xfId="37890" xr:uid="{00000000-0005-0000-0000-0000AC4F0000}"/>
    <cellStyle name="Normal 16 2 2 2 2 8" xfId="20984" xr:uid="{00000000-0005-0000-0000-0000AD4F0000}"/>
    <cellStyle name="Normal 16 2 2 2 2 8 2" xfId="43510" xr:uid="{00000000-0005-0000-0000-0000AE4F0000}"/>
    <cellStyle name="Normal 16 2 2 2 2 9" xfId="26650" xr:uid="{00000000-0005-0000-0000-0000AF4F0000}"/>
    <cellStyle name="Normal 16 2 2 2 3" xfId="4343" xr:uid="{00000000-0005-0000-0000-0000B04F0000}"/>
    <cellStyle name="Normal 16 2 2 2 3 10" xfId="50312" xr:uid="{00000000-0005-0000-0000-0000B14F0000}"/>
    <cellStyle name="Normal 16 2 2 2 3 2" xfId="5279" xr:uid="{00000000-0005-0000-0000-0000B24F0000}"/>
    <cellStyle name="Normal 16 2 2 2 3 2 2" xfId="7151" xr:uid="{00000000-0005-0000-0000-0000B34F0000}"/>
    <cellStyle name="Normal 16 2 2 2 3 2 2 2" xfId="12767" xr:uid="{00000000-0005-0000-0000-0000B44F0000}"/>
    <cellStyle name="Normal 16 2 2 2 3 2 2 2 2" xfId="35308" xr:uid="{00000000-0005-0000-0000-0000B54F0000}"/>
    <cellStyle name="Normal 16 2 2 2 3 2 2 3" xfId="18397" xr:uid="{00000000-0005-0000-0000-0000B64F0000}"/>
    <cellStyle name="Normal 16 2 2 2 3 2 2 3 2" xfId="40932" xr:uid="{00000000-0005-0000-0000-0000B74F0000}"/>
    <cellStyle name="Normal 16 2 2 2 3 2 2 4" xfId="24026" xr:uid="{00000000-0005-0000-0000-0000B84F0000}"/>
    <cellStyle name="Normal 16 2 2 2 3 2 2 4 2" xfId="46552" xr:uid="{00000000-0005-0000-0000-0000B94F0000}"/>
    <cellStyle name="Normal 16 2 2 2 3 2 2 5" xfId="29692" xr:uid="{00000000-0005-0000-0000-0000BA4F0000}"/>
    <cellStyle name="Normal 16 2 2 2 3 2 3" xfId="9023" xr:uid="{00000000-0005-0000-0000-0000BB4F0000}"/>
    <cellStyle name="Normal 16 2 2 2 3 2 3 2" xfId="14639" xr:uid="{00000000-0005-0000-0000-0000BC4F0000}"/>
    <cellStyle name="Normal 16 2 2 2 3 2 3 2 2" xfId="37180" xr:uid="{00000000-0005-0000-0000-0000BD4F0000}"/>
    <cellStyle name="Normal 16 2 2 2 3 2 3 3" xfId="20269" xr:uid="{00000000-0005-0000-0000-0000BE4F0000}"/>
    <cellStyle name="Normal 16 2 2 2 3 2 3 3 2" xfId="42804" xr:uid="{00000000-0005-0000-0000-0000BF4F0000}"/>
    <cellStyle name="Normal 16 2 2 2 3 2 3 4" xfId="25898" xr:uid="{00000000-0005-0000-0000-0000C04F0000}"/>
    <cellStyle name="Normal 16 2 2 2 3 2 3 4 2" xfId="48424" xr:uid="{00000000-0005-0000-0000-0000C14F0000}"/>
    <cellStyle name="Normal 16 2 2 2 3 2 3 5" xfId="31564" xr:uid="{00000000-0005-0000-0000-0000C24F0000}"/>
    <cellStyle name="Normal 16 2 2 2 3 2 4" xfId="10895" xr:uid="{00000000-0005-0000-0000-0000C34F0000}"/>
    <cellStyle name="Normal 16 2 2 2 3 2 4 2" xfId="33436" xr:uid="{00000000-0005-0000-0000-0000C44F0000}"/>
    <cellStyle name="Normal 16 2 2 2 3 2 5" xfId="16525" xr:uid="{00000000-0005-0000-0000-0000C54F0000}"/>
    <cellStyle name="Normal 16 2 2 2 3 2 5 2" xfId="39060" xr:uid="{00000000-0005-0000-0000-0000C64F0000}"/>
    <cellStyle name="Normal 16 2 2 2 3 2 6" xfId="22154" xr:uid="{00000000-0005-0000-0000-0000C74F0000}"/>
    <cellStyle name="Normal 16 2 2 2 3 2 6 2" xfId="44680" xr:uid="{00000000-0005-0000-0000-0000C84F0000}"/>
    <cellStyle name="Normal 16 2 2 2 3 2 7" xfId="27820" xr:uid="{00000000-0005-0000-0000-0000C94F0000}"/>
    <cellStyle name="Normal 16 2 2 2 3 2 8" xfId="51248" xr:uid="{00000000-0005-0000-0000-0000CA4F0000}"/>
    <cellStyle name="Normal 16 2 2 2 3 3" xfId="6215" xr:uid="{00000000-0005-0000-0000-0000CB4F0000}"/>
    <cellStyle name="Normal 16 2 2 2 3 3 2" xfId="11831" xr:uid="{00000000-0005-0000-0000-0000CC4F0000}"/>
    <cellStyle name="Normal 16 2 2 2 3 3 2 2" xfId="34372" xr:uid="{00000000-0005-0000-0000-0000CD4F0000}"/>
    <cellStyle name="Normal 16 2 2 2 3 3 3" xfId="17461" xr:uid="{00000000-0005-0000-0000-0000CE4F0000}"/>
    <cellStyle name="Normal 16 2 2 2 3 3 3 2" xfId="39996" xr:uid="{00000000-0005-0000-0000-0000CF4F0000}"/>
    <cellStyle name="Normal 16 2 2 2 3 3 4" xfId="23090" xr:uid="{00000000-0005-0000-0000-0000D04F0000}"/>
    <cellStyle name="Normal 16 2 2 2 3 3 4 2" xfId="45616" xr:uid="{00000000-0005-0000-0000-0000D14F0000}"/>
    <cellStyle name="Normal 16 2 2 2 3 3 5" xfId="28756" xr:uid="{00000000-0005-0000-0000-0000D24F0000}"/>
    <cellStyle name="Normal 16 2 2 2 3 4" xfId="8087" xr:uid="{00000000-0005-0000-0000-0000D34F0000}"/>
    <cellStyle name="Normal 16 2 2 2 3 4 2" xfId="13703" xr:uid="{00000000-0005-0000-0000-0000D44F0000}"/>
    <cellStyle name="Normal 16 2 2 2 3 4 2 2" xfId="36244" xr:uid="{00000000-0005-0000-0000-0000D54F0000}"/>
    <cellStyle name="Normal 16 2 2 2 3 4 3" xfId="19333" xr:uid="{00000000-0005-0000-0000-0000D64F0000}"/>
    <cellStyle name="Normal 16 2 2 2 3 4 3 2" xfId="41868" xr:uid="{00000000-0005-0000-0000-0000D74F0000}"/>
    <cellStyle name="Normal 16 2 2 2 3 4 4" xfId="24962" xr:uid="{00000000-0005-0000-0000-0000D84F0000}"/>
    <cellStyle name="Normal 16 2 2 2 3 4 4 2" xfId="47488" xr:uid="{00000000-0005-0000-0000-0000D94F0000}"/>
    <cellStyle name="Normal 16 2 2 2 3 4 5" xfId="30628" xr:uid="{00000000-0005-0000-0000-0000DA4F0000}"/>
    <cellStyle name="Normal 16 2 2 2 3 5" xfId="9959" xr:uid="{00000000-0005-0000-0000-0000DB4F0000}"/>
    <cellStyle name="Normal 16 2 2 2 3 5 2" xfId="32500" xr:uid="{00000000-0005-0000-0000-0000DC4F0000}"/>
    <cellStyle name="Normal 16 2 2 2 3 6" xfId="15589" xr:uid="{00000000-0005-0000-0000-0000DD4F0000}"/>
    <cellStyle name="Normal 16 2 2 2 3 6 2" xfId="38124" xr:uid="{00000000-0005-0000-0000-0000DE4F0000}"/>
    <cellStyle name="Normal 16 2 2 2 3 7" xfId="21218" xr:uid="{00000000-0005-0000-0000-0000DF4F0000}"/>
    <cellStyle name="Normal 16 2 2 2 3 7 2" xfId="43744" xr:uid="{00000000-0005-0000-0000-0000E04F0000}"/>
    <cellStyle name="Normal 16 2 2 2 3 8" xfId="26884" xr:uid="{00000000-0005-0000-0000-0000E14F0000}"/>
    <cellStyle name="Normal 16 2 2 2 3 9" xfId="49375" xr:uid="{00000000-0005-0000-0000-0000E24F0000}"/>
    <cellStyle name="Normal 16 2 2 2 4" xfId="4811" xr:uid="{00000000-0005-0000-0000-0000E34F0000}"/>
    <cellStyle name="Normal 16 2 2 2 4 2" xfId="6683" xr:uid="{00000000-0005-0000-0000-0000E44F0000}"/>
    <cellStyle name="Normal 16 2 2 2 4 2 2" xfId="12299" xr:uid="{00000000-0005-0000-0000-0000E54F0000}"/>
    <cellStyle name="Normal 16 2 2 2 4 2 2 2" xfId="34840" xr:uid="{00000000-0005-0000-0000-0000E64F0000}"/>
    <cellStyle name="Normal 16 2 2 2 4 2 3" xfId="17929" xr:uid="{00000000-0005-0000-0000-0000E74F0000}"/>
    <cellStyle name="Normal 16 2 2 2 4 2 3 2" xfId="40464" xr:uid="{00000000-0005-0000-0000-0000E84F0000}"/>
    <cellStyle name="Normal 16 2 2 2 4 2 4" xfId="23558" xr:uid="{00000000-0005-0000-0000-0000E94F0000}"/>
    <cellStyle name="Normal 16 2 2 2 4 2 4 2" xfId="46084" xr:uid="{00000000-0005-0000-0000-0000EA4F0000}"/>
    <cellStyle name="Normal 16 2 2 2 4 2 5" xfId="29224" xr:uid="{00000000-0005-0000-0000-0000EB4F0000}"/>
    <cellStyle name="Normal 16 2 2 2 4 3" xfId="8555" xr:uid="{00000000-0005-0000-0000-0000EC4F0000}"/>
    <cellStyle name="Normal 16 2 2 2 4 3 2" xfId="14171" xr:uid="{00000000-0005-0000-0000-0000ED4F0000}"/>
    <cellStyle name="Normal 16 2 2 2 4 3 2 2" xfId="36712" xr:uid="{00000000-0005-0000-0000-0000EE4F0000}"/>
    <cellStyle name="Normal 16 2 2 2 4 3 3" xfId="19801" xr:uid="{00000000-0005-0000-0000-0000EF4F0000}"/>
    <cellStyle name="Normal 16 2 2 2 4 3 3 2" xfId="42336" xr:uid="{00000000-0005-0000-0000-0000F04F0000}"/>
    <cellStyle name="Normal 16 2 2 2 4 3 4" xfId="25430" xr:uid="{00000000-0005-0000-0000-0000F14F0000}"/>
    <cellStyle name="Normal 16 2 2 2 4 3 4 2" xfId="47956" xr:uid="{00000000-0005-0000-0000-0000F24F0000}"/>
    <cellStyle name="Normal 16 2 2 2 4 3 5" xfId="31096" xr:uid="{00000000-0005-0000-0000-0000F34F0000}"/>
    <cellStyle name="Normal 16 2 2 2 4 4" xfId="10427" xr:uid="{00000000-0005-0000-0000-0000F44F0000}"/>
    <cellStyle name="Normal 16 2 2 2 4 4 2" xfId="32968" xr:uid="{00000000-0005-0000-0000-0000F54F0000}"/>
    <cellStyle name="Normal 16 2 2 2 4 5" xfId="16057" xr:uid="{00000000-0005-0000-0000-0000F64F0000}"/>
    <cellStyle name="Normal 16 2 2 2 4 5 2" xfId="38592" xr:uid="{00000000-0005-0000-0000-0000F74F0000}"/>
    <cellStyle name="Normal 16 2 2 2 4 6" xfId="21686" xr:uid="{00000000-0005-0000-0000-0000F84F0000}"/>
    <cellStyle name="Normal 16 2 2 2 4 6 2" xfId="44212" xr:uid="{00000000-0005-0000-0000-0000F94F0000}"/>
    <cellStyle name="Normal 16 2 2 2 4 7" xfId="27352" xr:uid="{00000000-0005-0000-0000-0000FA4F0000}"/>
    <cellStyle name="Normal 16 2 2 2 4 8" xfId="50780" xr:uid="{00000000-0005-0000-0000-0000FB4F0000}"/>
    <cellStyle name="Normal 16 2 2 2 5" xfId="5747" xr:uid="{00000000-0005-0000-0000-0000FC4F0000}"/>
    <cellStyle name="Normal 16 2 2 2 5 2" xfId="11363" xr:uid="{00000000-0005-0000-0000-0000FD4F0000}"/>
    <cellStyle name="Normal 16 2 2 2 5 2 2" xfId="33904" xr:uid="{00000000-0005-0000-0000-0000FE4F0000}"/>
    <cellStyle name="Normal 16 2 2 2 5 3" xfId="16993" xr:uid="{00000000-0005-0000-0000-0000FF4F0000}"/>
    <cellStyle name="Normal 16 2 2 2 5 3 2" xfId="39528" xr:uid="{00000000-0005-0000-0000-000000500000}"/>
    <cellStyle name="Normal 16 2 2 2 5 4" xfId="22622" xr:uid="{00000000-0005-0000-0000-000001500000}"/>
    <cellStyle name="Normal 16 2 2 2 5 4 2" xfId="45148" xr:uid="{00000000-0005-0000-0000-000002500000}"/>
    <cellStyle name="Normal 16 2 2 2 5 5" xfId="28288" xr:uid="{00000000-0005-0000-0000-000003500000}"/>
    <cellStyle name="Normal 16 2 2 2 6" xfId="7619" xr:uid="{00000000-0005-0000-0000-000004500000}"/>
    <cellStyle name="Normal 16 2 2 2 6 2" xfId="13235" xr:uid="{00000000-0005-0000-0000-000005500000}"/>
    <cellStyle name="Normal 16 2 2 2 6 2 2" xfId="35776" xr:uid="{00000000-0005-0000-0000-000006500000}"/>
    <cellStyle name="Normal 16 2 2 2 6 3" xfId="18865" xr:uid="{00000000-0005-0000-0000-000007500000}"/>
    <cellStyle name="Normal 16 2 2 2 6 3 2" xfId="41400" xr:uid="{00000000-0005-0000-0000-000008500000}"/>
    <cellStyle name="Normal 16 2 2 2 6 4" xfId="24494" xr:uid="{00000000-0005-0000-0000-000009500000}"/>
    <cellStyle name="Normal 16 2 2 2 6 4 2" xfId="47020" xr:uid="{00000000-0005-0000-0000-00000A500000}"/>
    <cellStyle name="Normal 16 2 2 2 6 5" xfId="30160" xr:uid="{00000000-0005-0000-0000-00000B500000}"/>
    <cellStyle name="Normal 16 2 2 2 7" xfId="9491" xr:uid="{00000000-0005-0000-0000-00000C500000}"/>
    <cellStyle name="Normal 16 2 2 2 7 2" xfId="32032" xr:uid="{00000000-0005-0000-0000-00000D500000}"/>
    <cellStyle name="Normal 16 2 2 2 8" xfId="15121" xr:uid="{00000000-0005-0000-0000-00000E500000}"/>
    <cellStyle name="Normal 16 2 2 2 8 2" xfId="37656" xr:uid="{00000000-0005-0000-0000-00000F500000}"/>
    <cellStyle name="Normal 16 2 2 2 9" xfId="20750" xr:uid="{00000000-0005-0000-0000-000010500000}"/>
    <cellStyle name="Normal 16 2 2 2 9 2" xfId="43276" xr:uid="{00000000-0005-0000-0000-000011500000}"/>
    <cellStyle name="Normal 16 2 2 3" xfId="3797" xr:uid="{00000000-0005-0000-0000-000012500000}"/>
    <cellStyle name="Normal 16 2 2 3 10" xfId="26338" xr:uid="{00000000-0005-0000-0000-000013500000}"/>
    <cellStyle name="Normal 16 2 2 3 11" xfId="48829" xr:uid="{00000000-0005-0000-0000-000014500000}"/>
    <cellStyle name="Normal 16 2 2 3 12" xfId="49766" xr:uid="{00000000-0005-0000-0000-000015500000}"/>
    <cellStyle name="Normal 16 2 2 3 2" xfId="4031" xr:uid="{00000000-0005-0000-0000-000016500000}"/>
    <cellStyle name="Normal 16 2 2 3 2 10" xfId="49063" xr:uid="{00000000-0005-0000-0000-000017500000}"/>
    <cellStyle name="Normal 16 2 2 3 2 11" xfId="50000" xr:uid="{00000000-0005-0000-0000-000018500000}"/>
    <cellStyle name="Normal 16 2 2 3 2 2" xfId="4499" xr:uid="{00000000-0005-0000-0000-000019500000}"/>
    <cellStyle name="Normal 16 2 2 3 2 2 10" xfId="50468" xr:uid="{00000000-0005-0000-0000-00001A500000}"/>
    <cellStyle name="Normal 16 2 2 3 2 2 2" xfId="5435" xr:uid="{00000000-0005-0000-0000-00001B500000}"/>
    <cellStyle name="Normal 16 2 2 3 2 2 2 2" xfId="7307" xr:uid="{00000000-0005-0000-0000-00001C500000}"/>
    <cellStyle name="Normal 16 2 2 3 2 2 2 2 2" xfId="12923" xr:uid="{00000000-0005-0000-0000-00001D500000}"/>
    <cellStyle name="Normal 16 2 2 3 2 2 2 2 2 2" xfId="35464" xr:uid="{00000000-0005-0000-0000-00001E500000}"/>
    <cellStyle name="Normal 16 2 2 3 2 2 2 2 3" xfId="18553" xr:uid="{00000000-0005-0000-0000-00001F500000}"/>
    <cellStyle name="Normal 16 2 2 3 2 2 2 2 3 2" xfId="41088" xr:uid="{00000000-0005-0000-0000-000020500000}"/>
    <cellStyle name="Normal 16 2 2 3 2 2 2 2 4" xfId="24182" xr:uid="{00000000-0005-0000-0000-000021500000}"/>
    <cellStyle name="Normal 16 2 2 3 2 2 2 2 4 2" xfId="46708" xr:uid="{00000000-0005-0000-0000-000022500000}"/>
    <cellStyle name="Normal 16 2 2 3 2 2 2 2 5" xfId="29848" xr:uid="{00000000-0005-0000-0000-000023500000}"/>
    <cellStyle name="Normal 16 2 2 3 2 2 2 3" xfId="9179" xr:uid="{00000000-0005-0000-0000-000024500000}"/>
    <cellStyle name="Normal 16 2 2 3 2 2 2 3 2" xfId="14795" xr:uid="{00000000-0005-0000-0000-000025500000}"/>
    <cellStyle name="Normal 16 2 2 3 2 2 2 3 2 2" xfId="37336" xr:uid="{00000000-0005-0000-0000-000026500000}"/>
    <cellStyle name="Normal 16 2 2 3 2 2 2 3 3" xfId="20425" xr:uid="{00000000-0005-0000-0000-000027500000}"/>
    <cellStyle name="Normal 16 2 2 3 2 2 2 3 3 2" xfId="42960" xr:uid="{00000000-0005-0000-0000-000028500000}"/>
    <cellStyle name="Normal 16 2 2 3 2 2 2 3 4" xfId="26054" xr:uid="{00000000-0005-0000-0000-000029500000}"/>
    <cellStyle name="Normal 16 2 2 3 2 2 2 3 4 2" xfId="48580" xr:uid="{00000000-0005-0000-0000-00002A500000}"/>
    <cellStyle name="Normal 16 2 2 3 2 2 2 3 5" xfId="31720" xr:uid="{00000000-0005-0000-0000-00002B500000}"/>
    <cellStyle name="Normal 16 2 2 3 2 2 2 4" xfId="11051" xr:uid="{00000000-0005-0000-0000-00002C500000}"/>
    <cellStyle name="Normal 16 2 2 3 2 2 2 4 2" xfId="33592" xr:uid="{00000000-0005-0000-0000-00002D500000}"/>
    <cellStyle name="Normal 16 2 2 3 2 2 2 5" xfId="16681" xr:uid="{00000000-0005-0000-0000-00002E500000}"/>
    <cellStyle name="Normal 16 2 2 3 2 2 2 5 2" xfId="39216" xr:uid="{00000000-0005-0000-0000-00002F500000}"/>
    <cellStyle name="Normal 16 2 2 3 2 2 2 6" xfId="22310" xr:uid="{00000000-0005-0000-0000-000030500000}"/>
    <cellStyle name="Normal 16 2 2 3 2 2 2 6 2" xfId="44836" xr:uid="{00000000-0005-0000-0000-000031500000}"/>
    <cellStyle name="Normal 16 2 2 3 2 2 2 7" xfId="27976" xr:uid="{00000000-0005-0000-0000-000032500000}"/>
    <cellStyle name="Normal 16 2 2 3 2 2 2 8" xfId="51404" xr:uid="{00000000-0005-0000-0000-000033500000}"/>
    <cellStyle name="Normal 16 2 2 3 2 2 3" xfId="6371" xr:uid="{00000000-0005-0000-0000-000034500000}"/>
    <cellStyle name="Normal 16 2 2 3 2 2 3 2" xfId="11987" xr:uid="{00000000-0005-0000-0000-000035500000}"/>
    <cellStyle name="Normal 16 2 2 3 2 2 3 2 2" xfId="34528" xr:uid="{00000000-0005-0000-0000-000036500000}"/>
    <cellStyle name="Normal 16 2 2 3 2 2 3 3" xfId="17617" xr:uid="{00000000-0005-0000-0000-000037500000}"/>
    <cellStyle name="Normal 16 2 2 3 2 2 3 3 2" xfId="40152" xr:uid="{00000000-0005-0000-0000-000038500000}"/>
    <cellStyle name="Normal 16 2 2 3 2 2 3 4" xfId="23246" xr:uid="{00000000-0005-0000-0000-000039500000}"/>
    <cellStyle name="Normal 16 2 2 3 2 2 3 4 2" xfId="45772" xr:uid="{00000000-0005-0000-0000-00003A500000}"/>
    <cellStyle name="Normal 16 2 2 3 2 2 3 5" xfId="28912" xr:uid="{00000000-0005-0000-0000-00003B500000}"/>
    <cellStyle name="Normal 16 2 2 3 2 2 4" xfId="8243" xr:uid="{00000000-0005-0000-0000-00003C500000}"/>
    <cellStyle name="Normal 16 2 2 3 2 2 4 2" xfId="13859" xr:uid="{00000000-0005-0000-0000-00003D500000}"/>
    <cellStyle name="Normal 16 2 2 3 2 2 4 2 2" xfId="36400" xr:uid="{00000000-0005-0000-0000-00003E500000}"/>
    <cellStyle name="Normal 16 2 2 3 2 2 4 3" xfId="19489" xr:uid="{00000000-0005-0000-0000-00003F500000}"/>
    <cellStyle name="Normal 16 2 2 3 2 2 4 3 2" xfId="42024" xr:uid="{00000000-0005-0000-0000-000040500000}"/>
    <cellStyle name="Normal 16 2 2 3 2 2 4 4" xfId="25118" xr:uid="{00000000-0005-0000-0000-000041500000}"/>
    <cellStyle name="Normal 16 2 2 3 2 2 4 4 2" xfId="47644" xr:uid="{00000000-0005-0000-0000-000042500000}"/>
    <cellStyle name="Normal 16 2 2 3 2 2 4 5" xfId="30784" xr:uid="{00000000-0005-0000-0000-000043500000}"/>
    <cellStyle name="Normal 16 2 2 3 2 2 5" xfId="10115" xr:uid="{00000000-0005-0000-0000-000044500000}"/>
    <cellStyle name="Normal 16 2 2 3 2 2 5 2" xfId="32656" xr:uid="{00000000-0005-0000-0000-000045500000}"/>
    <cellStyle name="Normal 16 2 2 3 2 2 6" xfId="15745" xr:uid="{00000000-0005-0000-0000-000046500000}"/>
    <cellStyle name="Normal 16 2 2 3 2 2 6 2" xfId="38280" xr:uid="{00000000-0005-0000-0000-000047500000}"/>
    <cellStyle name="Normal 16 2 2 3 2 2 7" xfId="21374" xr:uid="{00000000-0005-0000-0000-000048500000}"/>
    <cellStyle name="Normal 16 2 2 3 2 2 7 2" xfId="43900" xr:uid="{00000000-0005-0000-0000-000049500000}"/>
    <cellStyle name="Normal 16 2 2 3 2 2 8" xfId="27040" xr:uid="{00000000-0005-0000-0000-00004A500000}"/>
    <cellStyle name="Normal 16 2 2 3 2 2 9" xfId="49531" xr:uid="{00000000-0005-0000-0000-00004B500000}"/>
    <cellStyle name="Normal 16 2 2 3 2 3" xfId="4967" xr:uid="{00000000-0005-0000-0000-00004C500000}"/>
    <cellStyle name="Normal 16 2 2 3 2 3 2" xfId="6839" xr:uid="{00000000-0005-0000-0000-00004D500000}"/>
    <cellStyle name="Normal 16 2 2 3 2 3 2 2" xfId="12455" xr:uid="{00000000-0005-0000-0000-00004E500000}"/>
    <cellStyle name="Normal 16 2 2 3 2 3 2 2 2" xfId="34996" xr:uid="{00000000-0005-0000-0000-00004F500000}"/>
    <cellStyle name="Normal 16 2 2 3 2 3 2 3" xfId="18085" xr:uid="{00000000-0005-0000-0000-000050500000}"/>
    <cellStyle name="Normal 16 2 2 3 2 3 2 3 2" xfId="40620" xr:uid="{00000000-0005-0000-0000-000051500000}"/>
    <cellStyle name="Normal 16 2 2 3 2 3 2 4" xfId="23714" xr:uid="{00000000-0005-0000-0000-000052500000}"/>
    <cellStyle name="Normal 16 2 2 3 2 3 2 4 2" xfId="46240" xr:uid="{00000000-0005-0000-0000-000053500000}"/>
    <cellStyle name="Normal 16 2 2 3 2 3 2 5" xfId="29380" xr:uid="{00000000-0005-0000-0000-000054500000}"/>
    <cellStyle name="Normal 16 2 2 3 2 3 3" xfId="8711" xr:uid="{00000000-0005-0000-0000-000055500000}"/>
    <cellStyle name="Normal 16 2 2 3 2 3 3 2" xfId="14327" xr:uid="{00000000-0005-0000-0000-000056500000}"/>
    <cellStyle name="Normal 16 2 2 3 2 3 3 2 2" xfId="36868" xr:uid="{00000000-0005-0000-0000-000057500000}"/>
    <cellStyle name="Normal 16 2 2 3 2 3 3 3" xfId="19957" xr:uid="{00000000-0005-0000-0000-000058500000}"/>
    <cellStyle name="Normal 16 2 2 3 2 3 3 3 2" xfId="42492" xr:uid="{00000000-0005-0000-0000-000059500000}"/>
    <cellStyle name="Normal 16 2 2 3 2 3 3 4" xfId="25586" xr:uid="{00000000-0005-0000-0000-00005A500000}"/>
    <cellStyle name="Normal 16 2 2 3 2 3 3 4 2" xfId="48112" xr:uid="{00000000-0005-0000-0000-00005B500000}"/>
    <cellStyle name="Normal 16 2 2 3 2 3 3 5" xfId="31252" xr:uid="{00000000-0005-0000-0000-00005C500000}"/>
    <cellStyle name="Normal 16 2 2 3 2 3 4" xfId="10583" xr:uid="{00000000-0005-0000-0000-00005D500000}"/>
    <cellStyle name="Normal 16 2 2 3 2 3 4 2" xfId="33124" xr:uid="{00000000-0005-0000-0000-00005E500000}"/>
    <cellStyle name="Normal 16 2 2 3 2 3 5" xfId="16213" xr:uid="{00000000-0005-0000-0000-00005F500000}"/>
    <cellStyle name="Normal 16 2 2 3 2 3 5 2" xfId="38748" xr:uid="{00000000-0005-0000-0000-000060500000}"/>
    <cellStyle name="Normal 16 2 2 3 2 3 6" xfId="21842" xr:uid="{00000000-0005-0000-0000-000061500000}"/>
    <cellStyle name="Normal 16 2 2 3 2 3 6 2" xfId="44368" xr:uid="{00000000-0005-0000-0000-000062500000}"/>
    <cellStyle name="Normal 16 2 2 3 2 3 7" xfId="27508" xr:uid="{00000000-0005-0000-0000-000063500000}"/>
    <cellStyle name="Normal 16 2 2 3 2 3 8" xfId="50936" xr:uid="{00000000-0005-0000-0000-000064500000}"/>
    <cellStyle name="Normal 16 2 2 3 2 4" xfId="5903" xr:uid="{00000000-0005-0000-0000-000065500000}"/>
    <cellStyle name="Normal 16 2 2 3 2 4 2" xfId="11519" xr:uid="{00000000-0005-0000-0000-000066500000}"/>
    <cellStyle name="Normal 16 2 2 3 2 4 2 2" xfId="34060" xr:uid="{00000000-0005-0000-0000-000067500000}"/>
    <cellStyle name="Normal 16 2 2 3 2 4 3" xfId="17149" xr:uid="{00000000-0005-0000-0000-000068500000}"/>
    <cellStyle name="Normal 16 2 2 3 2 4 3 2" xfId="39684" xr:uid="{00000000-0005-0000-0000-000069500000}"/>
    <cellStyle name="Normal 16 2 2 3 2 4 4" xfId="22778" xr:uid="{00000000-0005-0000-0000-00006A500000}"/>
    <cellStyle name="Normal 16 2 2 3 2 4 4 2" xfId="45304" xr:uid="{00000000-0005-0000-0000-00006B500000}"/>
    <cellStyle name="Normal 16 2 2 3 2 4 5" xfId="28444" xr:uid="{00000000-0005-0000-0000-00006C500000}"/>
    <cellStyle name="Normal 16 2 2 3 2 5" xfId="7775" xr:uid="{00000000-0005-0000-0000-00006D500000}"/>
    <cellStyle name="Normal 16 2 2 3 2 5 2" xfId="13391" xr:uid="{00000000-0005-0000-0000-00006E500000}"/>
    <cellStyle name="Normal 16 2 2 3 2 5 2 2" xfId="35932" xr:uid="{00000000-0005-0000-0000-00006F500000}"/>
    <cellStyle name="Normal 16 2 2 3 2 5 3" xfId="19021" xr:uid="{00000000-0005-0000-0000-000070500000}"/>
    <cellStyle name="Normal 16 2 2 3 2 5 3 2" xfId="41556" xr:uid="{00000000-0005-0000-0000-000071500000}"/>
    <cellStyle name="Normal 16 2 2 3 2 5 4" xfId="24650" xr:uid="{00000000-0005-0000-0000-000072500000}"/>
    <cellStyle name="Normal 16 2 2 3 2 5 4 2" xfId="47176" xr:uid="{00000000-0005-0000-0000-000073500000}"/>
    <cellStyle name="Normal 16 2 2 3 2 5 5" xfId="30316" xr:uid="{00000000-0005-0000-0000-000074500000}"/>
    <cellStyle name="Normal 16 2 2 3 2 6" xfId="9647" xr:uid="{00000000-0005-0000-0000-000075500000}"/>
    <cellStyle name="Normal 16 2 2 3 2 6 2" xfId="32188" xr:uid="{00000000-0005-0000-0000-000076500000}"/>
    <cellStyle name="Normal 16 2 2 3 2 7" xfId="15277" xr:uid="{00000000-0005-0000-0000-000077500000}"/>
    <cellStyle name="Normal 16 2 2 3 2 7 2" xfId="37812" xr:uid="{00000000-0005-0000-0000-000078500000}"/>
    <cellStyle name="Normal 16 2 2 3 2 8" xfId="20906" xr:uid="{00000000-0005-0000-0000-000079500000}"/>
    <cellStyle name="Normal 16 2 2 3 2 8 2" xfId="43432" xr:uid="{00000000-0005-0000-0000-00007A500000}"/>
    <cellStyle name="Normal 16 2 2 3 2 9" xfId="26572" xr:uid="{00000000-0005-0000-0000-00007B500000}"/>
    <cellStyle name="Normal 16 2 2 3 3" xfId="4265" xr:uid="{00000000-0005-0000-0000-00007C500000}"/>
    <cellStyle name="Normal 16 2 2 3 3 10" xfId="50234" xr:uid="{00000000-0005-0000-0000-00007D500000}"/>
    <cellStyle name="Normal 16 2 2 3 3 2" xfId="5201" xr:uid="{00000000-0005-0000-0000-00007E500000}"/>
    <cellStyle name="Normal 16 2 2 3 3 2 2" xfId="7073" xr:uid="{00000000-0005-0000-0000-00007F500000}"/>
    <cellStyle name="Normal 16 2 2 3 3 2 2 2" xfId="12689" xr:uid="{00000000-0005-0000-0000-000080500000}"/>
    <cellStyle name="Normal 16 2 2 3 3 2 2 2 2" xfId="35230" xr:uid="{00000000-0005-0000-0000-000081500000}"/>
    <cellStyle name="Normal 16 2 2 3 3 2 2 3" xfId="18319" xr:uid="{00000000-0005-0000-0000-000082500000}"/>
    <cellStyle name="Normal 16 2 2 3 3 2 2 3 2" xfId="40854" xr:uid="{00000000-0005-0000-0000-000083500000}"/>
    <cellStyle name="Normal 16 2 2 3 3 2 2 4" xfId="23948" xr:uid="{00000000-0005-0000-0000-000084500000}"/>
    <cellStyle name="Normal 16 2 2 3 3 2 2 4 2" xfId="46474" xr:uid="{00000000-0005-0000-0000-000085500000}"/>
    <cellStyle name="Normal 16 2 2 3 3 2 2 5" xfId="29614" xr:uid="{00000000-0005-0000-0000-000086500000}"/>
    <cellStyle name="Normal 16 2 2 3 3 2 3" xfId="8945" xr:uid="{00000000-0005-0000-0000-000087500000}"/>
    <cellStyle name="Normal 16 2 2 3 3 2 3 2" xfId="14561" xr:uid="{00000000-0005-0000-0000-000088500000}"/>
    <cellStyle name="Normal 16 2 2 3 3 2 3 2 2" xfId="37102" xr:uid="{00000000-0005-0000-0000-000089500000}"/>
    <cellStyle name="Normal 16 2 2 3 3 2 3 3" xfId="20191" xr:uid="{00000000-0005-0000-0000-00008A500000}"/>
    <cellStyle name="Normal 16 2 2 3 3 2 3 3 2" xfId="42726" xr:uid="{00000000-0005-0000-0000-00008B500000}"/>
    <cellStyle name="Normal 16 2 2 3 3 2 3 4" xfId="25820" xr:uid="{00000000-0005-0000-0000-00008C500000}"/>
    <cellStyle name="Normal 16 2 2 3 3 2 3 4 2" xfId="48346" xr:uid="{00000000-0005-0000-0000-00008D500000}"/>
    <cellStyle name="Normal 16 2 2 3 3 2 3 5" xfId="31486" xr:uid="{00000000-0005-0000-0000-00008E500000}"/>
    <cellStyle name="Normal 16 2 2 3 3 2 4" xfId="10817" xr:uid="{00000000-0005-0000-0000-00008F500000}"/>
    <cellStyle name="Normal 16 2 2 3 3 2 4 2" xfId="33358" xr:uid="{00000000-0005-0000-0000-000090500000}"/>
    <cellStyle name="Normal 16 2 2 3 3 2 5" xfId="16447" xr:uid="{00000000-0005-0000-0000-000091500000}"/>
    <cellStyle name="Normal 16 2 2 3 3 2 5 2" xfId="38982" xr:uid="{00000000-0005-0000-0000-000092500000}"/>
    <cellStyle name="Normal 16 2 2 3 3 2 6" xfId="22076" xr:uid="{00000000-0005-0000-0000-000093500000}"/>
    <cellStyle name="Normal 16 2 2 3 3 2 6 2" xfId="44602" xr:uid="{00000000-0005-0000-0000-000094500000}"/>
    <cellStyle name="Normal 16 2 2 3 3 2 7" xfId="27742" xr:uid="{00000000-0005-0000-0000-000095500000}"/>
    <cellStyle name="Normal 16 2 2 3 3 2 8" xfId="51170" xr:uid="{00000000-0005-0000-0000-000096500000}"/>
    <cellStyle name="Normal 16 2 2 3 3 3" xfId="6137" xr:uid="{00000000-0005-0000-0000-000097500000}"/>
    <cellStyle name="Normal 16 2 2 3 3 3 2" xfId="11753" xr:uid="{00000000-0005-0000-0000-000098500000}"/>
    <cellStyle name="Normal 16 2 2 3 3 3 2 2" xfId="34294" xr:uid="{00000000-0005-0000-0000-000099500000}"/>
    <cellStyle name="Normal 16 2 2 3 3 3 3" xfId="17383" xr:uid="{00000000-0005-0000-0000-00009A500000}"/>
    <cellStyle name="Normal 16 2 2 3 3 3 3 2" xfId="39918" xr:uid="{00000000-0005-0000-0000-00009B500000}"/>
    <cellStyle name="Normal 16 2 2 3 3 3 4" xfId="23012" xr:uid="{00000000-0005-0000-0000-00009C500000}"/>
    <cellStyle name="Normal 16 2 2 3 3 3 4 2" xfId="45538" xr:uid="{00000000-0005-0000-0000-00009D500000}"/>
    <cellStyle name="Normal 16 2 2 3 3 3 5" xfId="28678" xr:uid="{00000000-0005-0000-0000-00009E500000}"/>
    <cellStyle name="Normal 16 2 2 3 3 4" xfId="8009" xr:uid="{00000000-0005-0000-0000-00009F500000}"/>
    <cellStyle name="Normal 16 2 2 3 3 4 2" xfId="13625" xr:uid="{00000000-0005-0000-0000-0000A0500000}"/>
    <cellStyle name="Normal 16 2 2 3 3 4 2 2" xfId="36166" xr:uid="{00000000-0005-0000-0000-0000A1500000}"/>
    <cellStyle name="Normal 16 2 2 3 3 4 3" xfId="19255" xr:uid="{00000000-0005-0000-0000-0000A2500000}"/>
    <cellStyle name="Normal 16 2 2 3 3 4 3 2" xfId="41790" xr:uid="{00000000-0005-0000-0000-0000A3500000}"/>
    <cellStyle name="Normal 16 2 2 3 3 4 4" xfId="24884" xr:uid="{00000000-0005-0000-0000-0000A4500000}"/>
    <cellStyle name="Normal 16 2 2 3 3 4 4 2" xfId="47410" xr:uid="{00000000-0005-0000-0000-0000A5500000}"/>
    <cellStyle name="Normal 16 2 2 3 3 4 5" xfId="30550" xr:uid="{00000000-0005-0000-0000-0000A6500000}"/>
    <cellStyle name="Normal 16 2 2 3 3 5" xfId="9881" xr:uid="{00000000-0005-0000-0000-0000A7500000}"/>
    <cellStyle name="Normal 16 2 2 3 3 5 2" xfId="32422" xr:uid="{00000000-0005-0000-0000-0000A8500000}"/>
    <cellStyle name="Normal 16 2 2 3 3 6" xfId="15511" xr:uid="{00000000-0005-0000-0000-0000A9500000}"/>
    <cellStyle name="Normal 16 2 2 3 3 6 2" xfId="38046" xr:uid="{00000000-0005-0000-0000-0000AA500000}"/>
    <cellStyle name="Normal 16 2 2 3 3 7" xfId="21140" xr:uid="{00000000-0005-0000-0000-0000AB500000}"/>
    <cellStyle name="Normal 16 2 2 3 3 7 2" xfId="43666" xr:uid="{00000000-0005-0000-0000-0000AC500000}"/>
    <cellStyle name="Normal 16 2 2 3 3 8" xfId="26806" xr:uid="{00000000-0005-0000-0000-0000AD500000}"/>
    <cellStyle name="Normal 16 2 2 3 3 9" xfId="49297" xr:uid="{00000000-0005-0000-0000-0000AE500000}"/>
    <cellStyle name="Normal 16 2 2 3 4" xfId="4733" xr:uid="{00000000-0005-0000-0000-0000AF500000}"/>
    <cellStyle name="Normal 16 2 2 3 4 2" xfId="6605" xr:uid="{00000000-0005-0000-0000-0000B0500000}"/>
    <cellStyle name="Normal 16 2 2 3 4 2 2" xfId="12221" xr:uid="{00000000-0005-0000-0000-0000B1500000}"/>
    <cellStyle name="Normal 16 2 2 3 4 2 2 2" xfId="34762" xr:uid="{00000000-0005-0000-0000-0000B2500000}"/>
    <cellStyle name="Normal 16 2 2 3 4 2 3" xfId="17851" xr:uid="{00000000-0005-0000-0000-0000B3500000}"/>
    <cellStyle name="Normal 16 2 2 3 4 2 3 2" xfId="40386" xr:uid="{00000000-0005-0000-0000-0000B4500000}"/>
    <cellStyle name="Normal 16 2 2 3 4 2 4" xfId="23480" xr:uid="{00000000-0005-0000-0000-0000B5500000}"/>
    <cellStyle name="Normal 16 2 2 3 4 2 4 2" xfId="46006" xr:uid="{00000000-0005-0000-0000-0000B6500000}"/>
    <cellStyle name="Normal 16 2 2 3 4 2 5" xfId="29146" xr:uid="{00000000-0005-0000-0000-0000B7500000}"/>
    <cellStyle name="Normal 16 2 2 3 4 3" xfId="8477" xr:uid="{00000000-0005-0000-0000-0000B8500000}"/>
    <cellStyle name="Normal 16 2 2 3 4 3 2" xfId="14093" xr:uid="{00000000-0005-0000-0000-0000B9500000}"/>
    <cellStyle name="Normal 16 2 2 3 4 3 2 2" xfId="36634" xr:uid="{00000000-0005-0000-0000-0000BA500000}"/>
    <cellStyle name="Normal 16 2 2 3 4 3 3" xfId="19723" xr:uid="{00000000-0005-0000-0000-0000BB500000}"/>
    <cellStyle name="Normal 16 2 2 3 4 3 3 2" xfId="42258" xr:uid="{00000000-0005-0000-0000-0000BC500000}"/>
    <cellStyle name="Normal 16 2 2 3 4 3 4" xfId="25352" xr:uid="{00000000-0005-0000-0000-0000BD500000}"/>
    <cellStyle name="Normal 16 2 2 3 4 3 4 2" xfId="47878" xr:uid="{00000000-0005-0000-0000-0000BE500000}"/>
    <cellStyle name="Normal 16 2 2 3 4 3 5" xfId="31018" xr:uid="{00000000-0005-0000-0000-0000BF500000}"/>
    <cellStyle name="Normal 16 2 2 3 4 4" xfId="10349" xr:uid="{00000000-0005-0000-0000-0000C0500000}"/>
    <cellStyle name="Normal 16 2 2 3 4 4 2" xfId="32890" xr:uid="{00000000-0005-0000-0000-0000C1500000}"/>
    <cellStyle name="Normal 16 2 2 3 4 5" xfId="15979" xr:uid="{00000000-0005-0000-0000-0000C2500000}"/>
    <cellStyle name="Normal 16 2 2 3 4 5 2" xfId="38514" xr:uid="{00000000-0005-0000-0000-0000C3500000}"/>
    <cellStyle name="Normal 16 2 2 3 4 6" xfId="21608" xr:uid="{00000000-0005-0000-0000-0000C4500000}"/>
    <cellStyle name="Normal 16 2 2 3 4 6 2" xfId="44134" xr:uid="{00000000-0005-0000-0000-0000C5500000}"/>
    <cellStyle name="Normal 16 2 2 3 4 7" xfId="27274" xr:uid="{00000000-0005-0000-0000-0000C6500000}"/>
    <cellStyle name="Normal 16 2 2 3 4 8" xfId="50702" xr:uid="{00000000-0005-0000-0000-0000C7500000}"/>
    <cellStyle name="Normal 16 2 2 3 5" xfId="5669" xr:uid="{00000000-0005-0000-0000-0000C8500000}"/>
    <cellStyle name="Normal 16 2 2 3 5 2" xfId="11285" xr:uid="{00000000-0005-0000-0000-0000C9500000}"/>
    <cellStyle name="Normal 16 2 2 3 5 2 2" xfId="33826" xr:uid="{00000000-0005-0000-0000-0000CA500000}"/>
    <cellStyle name="Normal 16 2 2 3 5 3" xfId="16915" xr:uid="{00000000-0005-0000-0000-0000CB500000}"/>
    <cellStyle name="Normal 16 2 2 3 5 3 2" xfId="39450" xr:uid="{00000000-0005-0000-0000-0000CC500000}"/>
    <cellStyle name="Normal 16 2 2 3 5 4" xfId="22544" xr:uid="{00000000-0005-0000-0000-0000CD500000}"/>
    <cellStyle name="Normal 16 2 2 3 5 4 2" xfId="45070" xr:uid="{00000000-0005-0000-0000-0000CE500000}"/>
    <cellStyle name="Normal 16 2 2 3 5 5" xfId="28210" xr:uid="{00000000-0005-0000-0000-0000CF500000}"/>
    <cellStyle name="Normal 16 2 2 3 6" xfId="7541" xr:uid="{00000000-0005-0000-0000-0000D0500000}"/>
    <cellStyle name="Normal 16 2 2 3 6 2" xfId="13157" xr:uid="{00000000-0005-0000-0000-0000D1500000}"/>
    <cellStyle name="Normal 16 2 2 3 6 2 2" xfId="35698" xr:uid="{00000000-0005-0000-0000-0000D2500000}"/>
    <cellStyle name="Normal 16 2 2 3 6 3" xfId="18787" xr:uid="{00000000-0005-0000-0000-0000D3500000}"/>
    <cellStyle name="Normal 16 2 2 3 6 3 2" xfId="41322" xr:uid="{00000000-0005-0000-0000-0000D4500000}"/>
    <cellStyle name="Normal 16 2 2 3 6 4" xfId="24416" xr:uid="{00000000-0005-0000-0000-0000D5500000}"/>
    <cellStyle name="Normal 16 2 2 3 6 4 2" xfId="46942" xr:uid="{00000000-0005-0000-0000-0000D6500000}"/>
    <cellStyle name="Normal 16 2 2 3 6 5" xfId="30082" xr:uid="{00000000-0005-0000-0000-0000D7500000}"/>
    <cellStyle name="Normal 16 2 2 3 7" xfId="9413" xr:uid="{00000000-0005-0000-0000-0000D8500000}"/>
    <cellStyle name="Normal 16 2 2 3 7 2" xfId="31954" xr:uid="{00000000-0005-0000-0000-0000D9500000}"/>
    <cellStyle name="Normal 16 2 2 3 8" xfId="15043" xr:uid="{00000000-0005-0000-0000-0000DA500000}"/>
    <cellStyle name="Normal 16 2 2 3 8 2" xfId="37578" xr:uid="{00000000-0005-0000-0000-0000DB500000}"/>
    <cellStyle name="Normal 16 2 2 3 9" xfId="20672" xr:uid="{00000000-0005-0000-0000-0000DC500000}"/>
    <cellStyle name="Normal 16 2 2 3 9 2" xfId="43198" xr:uid="{00000000-0005-0000-0000-0000DD500000}"/>
    <cellStyle name="Normal 16 2 2 4" xfId="3953" xr:uid="{00000000-0005-0000-0000-0000DE500000}"/>
    <cellStyle name="Normal 16 2 2 4 10" xfId="48985" xr:uid="{00000000-0005-0000-0000-0000DF500000}"/>
    <cellStyle name="Normal 16 2 2 4 11" xfId="49922" xr:uid="{00000000-0005-0000-0000-0000E0500000}"/>
    <cellStyle name="Normal 16 2 2 4 2" xfId="4421" xr:uid="{00000000-0005-0000-0000-0000E1500000}"/>
    <cellStyle name="Normal 16 2 2 4 2 10" xfId="50390" xr:uid="{00000000-0005-0000-0000-0000E2500000}"/>
    <cellStyle name="Normal 16 2 2 4 2 2" xfId="5357" xr:uid="{00000000-0005-0000-0000-0000E3500000}"/>
    <cellStyle name="Normal 16 2 2 4 2 2 2" xfId="7229" xr:uid="{00000000-0005-0000-0000-0000E4500000}"/>
    <cellStyle name="Normal 16 2 2 4 2 2 2 2" xfId="12845" xr:uid="{00000000-0005-0000-0000-0000E5500000}"/>
    <cellStyle name="Normal 16 2 2 4 2 2 2 2 2" xfId="35386" xr:uid="{00000000-0005-0000-0000-0000E6500000}"/>
    <cellStyle name="Normal 16 2 2 4 2 2 2 3" xfId="18475" xr:uid="{00000000-0005-0000-0000-0000E7500000}"/>
    <cellStyle name="Normal 16 2 2 4 2 2 2 3 2" xfId="41010" xr:uid="{00000000-0005-0000-0000-0000E8500000}"/>
    <cellStyle name="Normal 16 2 2 4 2 2 2 4" xfId="24104" xr:uid="{00000000-0005-0000-0000-0000E9500000}"/>
    <cellStyle name="Normal 16 2 2 4 2 2 2 4 2" xfId="46630" xr:uid="{00000000-0005-0000-0000-0000EA500000}"/>
    <cellStyle name="Normal 16 2 2 4 2 2 2 5" xfId="29770" xr:uid="{00000000-0005-0000-0000-0000EB500000}"/>
    <cellStyle name="Normal 16 2 2 4 2 2 3" xfId="9101" xr:uid="{00000000-0005-0000-0000-0000EC500000}"/>
    <cellStyle name="Normal 16 2 2 4 2 2 3 2" xfId="14717" xr:uid="{00000000-0005-0000-0000-0000ED500000}"/>
    <cellStyle name="Normal 16 2 2 4 2 2 3 2 2" xfId="37258" xr:uid="{00000000-0005-0000-0000-0000EE500000}"/>
    <cellStyle name="Normal 16 2 2 4 2 2 3 3" xfId="20347" xr:uid="{00000000-0005-0000-0000-0000EF500000}"/>
    <cellStyle name="Normal 16 2 2 4 2 2 3 3 2" xfId="42882" xr:uid="{00000000-0005-0000-0000-0000F0500000}"/>
    <cellStyle name="Normal 16 2 2 4 2 2 3 4" xfId="25976" xr:uid="{00000000-0005-0000-0000-0000F1500000}"/>
    <cellStyle name="Normal 16 2 2 4 2 2 3 4 2" xfId="48502" xr:uid="{00000000-0005-0000-0000-0000F2500000}"/>
    <cellStyle name="Normal 16 2 2 4 2 2 3 5" xfId="31642" xr:uid="{00000000-0005-0000-0000-0000F3500000}"/>
    <cellStyle name="Normal 16 2 2 4 2 2 4" xfId="10973" xr:uid="{00000000-0005-0000-0000-0000F4500000}"/>
    <cellStyle name="Normal 16 2 2 4 2 2 4 2" xfId="33514" xr:uid="{00000000-0005-0000-0000-0000F5500000}"/>
    <cellStyle name="Normal 16 2 2 4 2 2 5" xfId="16603" xr:uid="{00000000-0005-0000-0000-0000F6500000}"/>
    <cellStyle name="Normal 16 2 2 4 2 2 5 2" xfId="39138" xr:uid="{00000000-0005-0000-0000-0000F7500000}"/>
    <cellStyle name="Normal 16 2 2 4 2 2 6" xfId="22232" xr:uid="{00000000-0005-0000-0000-0000F8500000}"/>
    <cellStyle name="Normal 16 2 2 4 2 2 6 2" xfId="44758" xr:uid="{00000000-0005-0000-0000-0000F9500000}"/>
    <cellStyle name="Normal 16 2 2 4 2 2 7" xfId="27898" xr:uid="{00000000-0005-0000-0000-0000FA500000}"/>
    <cellStyle name="Normal 16 2 2 4 2 2 8" xfId="51326" xr:uid="{00000000-0005-0000-0000-0000FB500000}"/>
    <cellStyle name="Normal 16 2 2 4 2 3" xfId="6293" xr:uid="{00000000-0005-0000-0000-0000FC500000}"/>
    <cellStyle name="Normal 16 2 2 4 2 3 2" xfId="11909" xr:uid="{00000000-0005-0000-0000-0000FD500000}"/>
    <cellStyle name="Normal 16 2 2 4 2 3 2 2" xfId="34450" xr:uid="{00000000-0005-0000-0000-0000FE500000}"/>
    <cellStyle name="Normal 16 2 2 4 2 3 3" xfId="17539" xr:uid="{00000000-0005-0000-0000-0000FF500000}"/>
    <cellStyle name="Normal 16 2 2 4 2 3 3 2" xfId="40074" xr:uid="{00000000-0005-0000-0000-000000510000}"/>
    <cellStyle name="Normal 16 2 2 4 2 3 4" xfId="23168" xr:uid="{00000000-0005-0000-0000-000001510000}"/>
    <cellStyle name="Normal 16 2 2 4 2 3 4 2" xfId="45694" xr:uid="{00000000-0005-0000-0000-000002510000}"/>
    <cellStyle name="Normal 16 2 2 4 2 3 5" xfId="28834" xr:uid="{00000000-0005-0000-0000-000003510000}"/>
    <cellStyle name="Normal 16 2 2 4 2 4" xfId="8165" xr:uid="{00000000-0005-0000-0000-000004510000}"/>
    <cellStyle name="Normal 16 2 2 4 2 4 2" xfId="13781" xr:uid="{00000000-0005-0000-0000-000005510000}"/>
    <cellStyle name="Normal 16 2 2 4 2 4 2 2" xfId="36322" xr:uid="{00000000-0005-0000-0000-000006510000}"/>
    <cellStyle name="Normal 16 2 2 4 2 4 3" xfId="19411" xr:uid="{00000000-0005-0000-0000-000007510000}"/>
    <cellStyle name="Normal 16 2 2 4 2 4 3 2" xfId="41946" xr:uid="{00000000-0005-0000-0000-000008510000}"/>
    <cellStyle name="Normal 16 2 2 4 2 4 4" xfId="25040" xr:uid="{00000000-0005-0000-0000-000009510000}"/>
    <cellStyle name="Normal 16 2 2 4 2 4 4 2" xfId="47566" xr:uid="{00000000-0005-0000-0000-00000A510000}"/>
    <cellStyle name="Normal 16 2 2 4 2 4 5" xfId="30706" xr:uid="{00000000-0005-0000-0000-00000B510000}"/>
    <cellStyle name="Normal 16 2 2 4 2 5" xfId="10037" xr:uid="{00000000-0005-0000-0000-00000C510000}"/>
    <cellStyle name="Normal 16 2 2 4 2 5 2" xfId="32578" xr:uid="{00000000-0005-0000-0000-00000D510000}"/>
    <cellStyle name="Normal 16 2 2 4 2 6" xfId="15667" xr:uid="{00000000-0005-0000-0000-00000E510000}"/>
    <cellStyle name="Normal 16 2 2 4 2 6 2" xfId="38202" xr:uid="{00000000-0005-0000-0000-00000F510000}"/>
    <cellStyle name="Normal 16 2 2 4 2 7" xfId="21296" xr:uid="{00000000-0005-0000-0000-000010510000}"/>
    <cellStyle name="Normal 16 2 2 4 2 7 2" xfId="43822" xr:uid="{00000000-0005-0000-0000-000011510000}"/>
    <cellStyle name="Normal 16 2 2 4 2 8" xfId="26962" xr:uid="{00000000-0005-0000-0000-000012510000}"/>
    <cellStyle name="Normal 16 2 2 4 2 9" xfId="49453" xr:uid="{00000000-0005-0000-0000-000013510000}"/>
    <cellStyle name="Normal 16 2 2 4 3" xfId="4889" xr:uid="{00000000-0005-0000-0000-000014510000}"/>
    <cellStyle name="Normal 16 2 2 4 3 2" xfId="6761" xr:uid="{00000000-0005-0000-0000-000015510000}"/>
    <cellStyle name="Normal 16 2 2 4 3 2 2" xfId="12377" xr:uid="{00000000-0005-0000-0000-000016510000}"/>
    <cellStyle name="Normal 16 2 2 4 3 2 2 2" xfId="34918" xr:uid="{00000000-0005-0000-0000-000017510000}"/>
    <cellStyle name="Normal 16 2 2 4 3 2 3" xfId="18007" xr:uid="{00000000-0005-0000-0000-000018510000}"/>
    <cellStyle name="Normal 16 2 2 4 3 2 3 2" xfId="40542" xr:uid="{00000000-0005-0000-0000-000019510000}"/>
    <cellStyle name="Normal 16 2 2 4 3 2 4" xfId="23636" xr:uid="{00000000-0005-0000-0000-00001A510000}"/>
    <cellStyle name="Normal 16 2 2 4 3 2 4 2" xfId="46162" xr:uid="{00000000-0005-0000-0000-00001B510000}"/>
    <cellStyle name="Normal 16 2 2 4 3 2 5" xfId="29302" xr:uid="{00000000-0005-0000-0000-00001C510000}"/>
    <cellStyle name="Normal 16 2 2 4 3 3" xfId="8633" xr:uid="{00000000-0005-0000-0000-00001D510000}"/>
    <cellStyle name="Normal 16 2 2 4 3 3 2" xfId="14249" xr:uid="{00000000-0005-0000-0000-00001E510000}"/>
    <cellStyle name="Normal 16 2 2 4 3 3 2 2" xfId="36790" xr:uid="{00000000-0005-0000-0000-00001F510000}"/>
    <cellStyle name="Normal 16 2 2 4 3 3 3" xfId="19879" xr:uid="{00000000-0005-0000-0000-000020510000}"/>
    <cellStyle name="Normal 16 2 2 4 3 3 3 2" xfId="42414" xr:uid="{00000000-0005-0000-0000-000021510000}"/>
    <cellStyle name="Normal 16 2 2 4 3 3 4" xfId="25508" xr:uid="{00000000-0005-0000-0000-000022510000}"/>
    <cellStyle name="Normal 16 2 2 4 3 3 4 2" xfId="48034" xr:uid="{00000000-0005-0000-0000-000023510000}"/>
    <cellStyle name="Normal 16 2 2 4 3 3 5" xfId="31174" xr:uid="{00000000-0005-0000-0000-000024510000}"/>
    <cellStyle name="Normal 16 2 2 4 3 4" xfId="10505" xr:uid="{00000000-0005-0000-0000-000025510000}"/>
    <cellStyle name="Normal 16 2 2 4 3 4 2" xfId="33046" xr:uid="{00000000-0005-0000-0000-000026510000}"/>
    <cellStyle name="Normal 16 2 2 4 3 5" xfId="16135" xr:uid="{00000000-0005-0000-0000-000027510000}"/>
    <cellStyle name="Normal 16 2 2 4 3 5 2" xfId="38670" xr:uid="{00000000-0005-0000-0000-000028510000}"/>
    <cellStyle name="Normal 16 2 2 4 3 6" xfId="21764" xr:uid="{00000000-0005-0000-0000-000029510000}"/>
    <cellStyle name="Normal 16 2 2 4 3 6 2" xfId="44290" xr:uid="{00000000-0005-0000-0000-00002A510000}"/>
    <cellStyle name="Normal 16 2 2 4 3 7" xfId="27430" xr:uid="{00000000-0005-0000-0000-00002B510000}"/>
    <cellStyle name="Normal 16 2 2 4 3 8" xfId="50858" xr:uid="{00000000-0005-0000-0000-00002C510000}"/>
    <cellStyle name="Normal 16 2 2 4 4" xfId="5825" xr:uid="{00000000-0005-0000-0000-00002D510000}"/>
    <cellStyle name="Normal 16 2 2 4 4 2" xfId="11441" xr:uid="{00000000-0005-0000-0000-00002E510000}"/>
    <cellStyle name="Normal 16 2 2 4 4 2 2" xfId="33982" xr:uid="{00000000-0005-0000-0000-00002F510000}"/>
    <cellStyle name="Normal 16 2 2 4 4 3" xfId="17071" xr:uid="{00000000-0005-0000-0000-000030510000}"/>
    <cellStyle name="Normal 16 2 2 4 4 3 2" xfId="39606" xr:uid="{00000000-0005-0000-0000-000031510000}"/>
    <cellStyle name="Normal 16 2 2 4 4 4" xfId="22700" xr:uid="{00000000-0005-0000-0000-000032510000}"/>
    <cellStyle name="Normal 16 2 2 4 4 4 2" xfId="45226" xr:uid="{00000000-0005-0000-0000-000033510000}"/>
    <cellStyle name="Normal 16 2 2 4 4 5" xfId="28366" xr:uid="{00000000-0005-0000-0000-000034510000}"/>
    <cellStyle name="Normal 16 2 2 4 5" xfId="7697" xr:uid="{00000000-0005-0000-0000-000035510000}"/>
    <cellStyle name="Normal 16 2 2 4 5 2" xfId="13313" xr:uid="{00000000-0005-0000-0000-000036510000}"/>
    <cellStyle name="Normal 16 2 2 4 5 2 2" xfId="35854" xr:uid="{00000000-0005-0000-0000-000037510000}"/>
    <cellStyle name="Normal 16 2 2 4 5 3" xfId="18943" xr:uid="{00000000-0005-0000-0000-000038510000}"/>
    <cellStyle name="Normal 16 2 2 4 5 3 2" xfId="41478" xr:uid="{00000000-0005-0000-0000-000039510000}"/>
    <cellStyle name="Normal 16 2 2 4 5 4" xfId="24572" xr:uid="{00000000-0005-0000-0000-00003A510000}"/>
    <cellStyle name="Normal 16 2 2 4 5 4 2" xfId="47098" xr:uid="{00000000-0005-0000-0000-00003B510000}"/>
    <cellStyle name="Normal 16 2 2 4 5 5" xfId="30238" xr:uid="{00000000-0005-0000-0000-00003C510000}"/>
    <cellStyle name="Normal 16 2 2 4 6" xfId="9569" xr:uid="{00000000-0005-0000-0000-00003D510000}"/>
    <cellStyle name="Normal 16 2 2 4 6 2" xfId="32110" xr:uid="{00000000-0005-0000-0000-00003E510000}"/>
    <cellStyle name="Normal 16 2 2 4 7" xfId="15199" xr:uid="{00000000-0005-0000-0000-00003F510000}"/>
    <cellStyle name="Normal 16 2 2 4 7 2" xfId="37734" xr:uid="{00000000-0005-0000-0000-000040510000}"/>
    <cellStyle name="Normal 16 2 2 4 8" xfId="20828" xr:uid="{00000000-0005-0000-0000-000041510000}"/>
    <cellStyle name="Normal 16 2 2 4 8 2" xfId="43354" xr:uid="{00000000-0005-0000-0000-000042510000}"/>
    <cellStyle name="Normal 16 2 2 4 9" xfId="26494" xr:uid="{00000000-0005-0000-0000-000043510000}"/>
    <cellStyle name="Normal 16 2 2 5" xfId="4187" xr:uid="{00000000-0005-0000-0000-000044510000}"/>
    <cellStyle name="Normal 16 2 2 5 10" xfId="50156" xr:uid="{00000000-0005-0000-0000-000045510000}"/>
    <cellStyle name="Normal 16 2 2 5 2" xfId="5123" xr:uid="{00000000-0005-0000-0000-000046510000}"/>
    <cellStyle name="Normal 16 2 2 5 2 2" xfId="6995" xr:uid="{00000000-0005-0000-0000-000047510000}"/>
    <cellStyle name="Normal 16 2 2 5 2 2 2" xfId="12611" xr:uid="{00000000-0005-0000-0000-000048510000}"/>
    <cellStyle name="Normal 16 2 2 5 2 2 2 2" xfId="35152" xr:uid="{00000000-0005-0000-0000-000049510000}"/>
    <cellStyle name="Normal 16 2 2 5 2 2 3" xfId="18241" xr:uid="{00000000-0005-0000-0000-00004A510000}"/>
    <cellStyle name="Normal 16 2 2 5 2 2 3 2" xfId="40776" xr:uid="{00000000-0005-0000-0000-00004B510000}"/>
    <cellStyle name="Normal 16 2 2 5 2 2 4" xfId="23870" xr:uid="{00000000-0005-0000-0000-00004C510000}"/>
    <cellStyle name="Normal 16 2 2 5 2 2 4 2" xfId="46396" xr:uid="{00000000-0005-0000-0000-00004D510000}"/>
    <cellStyle name="Normal 16 2 2 5 2 2 5" xfId="29536" xr:uid="{00000000-0005-0000-0000-00004E510000}"/>
    <cellStyle name="Normal 16 2 2 5 2 3" xfId="8867" xr:uid="{00000000-0005-0000-0000-00004F510000}"/>
    <cellStyle name="Normal 16 2 2 5 2 3 2" xfId="14483" xr:uid="{00000000-0005-0000-0000-000050510000}"/>
    <cellStyle name="Normal 16 2 2 5 2 3 2 2" xfId="37024" xr:uid="{00000000-0005-0000-0000-000051510000}"/>
    <cellStyle name="Normal 16 2 2 5 2 3 3" xfId="20113" xr:uid="{00000000-0005-0000-0000-000052510000}"/>
    <cellStyle name="Normal 16 2 2 5 2 3 3 2" xfId="42648" xr:uid="{00000000-0005-0000-0000-000053510000}"/>
    <cellStyle name="Normal 16 2 2 5 2 3 4" xfId="25742" xr:uid="{00000000-0005-0000-0000-000054510000}"/>
    <cellStyle name="Normal 16 2 2 5 2 3 4 2" xfId="48268" xr:uid="{00000000-0005-0000-0000-000055510000}"/>
    <cellStyle name="Normal 16 2 2 5 2 3 5" xfId="31408" xr:uid="{00000000-0005-0000-0000-000056510000}"/>
    <cellStyle name="Normal 16 2 2 5 2 4" xfId="10739" xr:uid="{00000000-0005-0000-0000-000057510000}"/>
    <cellStyle name="Normal 16 2 2 5 2 4 2" xfId="33280" xr:uid="{00000000-0005-0000-0000-000058510000}"/>
    <cellStyle name="Normal 16 2 2 5 2 5" xfId="16369" xr:uid="{00000000-0005-0000-0000-000059510000}"/>
    <cellStyle name="Normal 16 2 2 5 2 5 2" xfId="38904" xr:uid="{00000000-0005-0000-0000-00005A510000}"/>
    <cellStyle name="Normal 16 2 2 5 2 6" xfId="21998" xr:uid="{00000000-0005-0000-0000-00005B510000}"/>
    <cellStyle name="Normal 16 2 2 5 2 6 2" xfId="44524" xr:uid="{00000000-0005-0000-0000-00005C510000}"/>
    <cellStyle name="Normal 16 2 2 5 2 7" xfId="27664" xr:uid="{00000000-0005-0000-0000-00005D510000}"/>
    <cellStyle name="Normal 16 2 2 5 2 8" xfId="51092" xr:uid="{00000000-0005-0000-0000-00005E510000}"/>
    <cellStyle name="Normal 16 2 2 5 3" xfId="6059" xr:uid="{00000000-0005-0000-0000-00005F510000}"/>
    <cellStyle name="Normal 16 2 2 5 3 2" xfId="11675" xr:uid="{00000000-0005-0000-0000-000060510000}"/>
    <cellStyle name="Normal 16 2 2 5 3 2 2" xfId="34216" xr:uid="{00000000-0005-0000-0000-000061510000}"/>
    <cellStyle name="Normal 16 2 2 5 3 3" xfId="17305" xr:uid="{00000000-0005-0000-0000-000062510000}"/>
    <cellStyle name="Normal 16 2 2 5 3 3 2" xfId="39840" xr:uid="{00000000-0005-0000-0000-000063510000}"/>
    <cellStyle name="Normal 16 2 2 5 3 4" xfId="22934" xr:uid="{00000000-0005-0000-0000-000064510000}"/>
    <cellStyle name="Normal 16 2 2 5 3 4 2" xfId="45460" xr:uid="{00000000-0005-0000-0000-000065510000}"/>
    <cellStyle name="Normal 16 2 2 5 3 5" xfId="28600" xr:uid="{00000000-0005-0000-0000-000066510000}"/>
    <cellStyle name="Normal 16 2 2 5 4" xfId="7931" xr:uid="{00000000-0005-0000-0000-000067510000}"/>
    <cellStyle name="Normal 16 2 2 5 4 2" xfId="13547" xr:uid="{00000000-0005-0000-0000-000068510000}"/>
    <cellStyle name="Normal 16 2 2 5 4 2 2" xfId="36088" xr:uid="{00000000-0005-0000-0000-000069510000}"/>
    <cellStyle name="Normal 16 2 2 5 4 3" xfId="19177" xr:uid="{00000000-0005-0000-0000-00006A510000}"/>
    <cellStyle name="Normal 16 2 2 5 4 3 2" xfId="41712" xr:uid="{00000000-0005-0000-0000-00006B510000}"/>
    <cellStyle name="Normal 16 2 2 5 4 4" xfId="24806" xr:uid="{00000000-0005-0000-0000-00006C510000}"/>
    <cellStyle name="Normal 16 2 2 5 4 4 2" xfId="47332" xr:uid="{00000000-0005-0000-0000-00006D510000}"/>
    <cellStyle name="Normal 16 2 2 5 4 5" xfId="30472" xr:uid="{00000000-0005-0000-0000-00006E510000}"/>
    <cellStyle name="Normal 16 2 2 5 5" xfId="9803" xr:uid="{00000000-0005-0000-0000-00006F510000}"/>
    <cellStyle name="Normal 16 2 2 5 5 2" xfId="32344" xr:uid="{00000000-0005-0000-0000-000070510000}"/>
    <cellStyle name="Normal 16 2 2 5 6" xfId="15433" xr:uid="{00000000-0005-0000-0000-000071510000}"/>
    <cellStyle name="Normal 16 2 2 5 6 2" xfId="37968" xr:uid="{00000000-0005-0000-0000-000072510000}"/>
    <cellStyle name="Normal 16 2 2 5 7" xfId="21062" xr:uid="{00000000-0005-0000-0000-000073510000}"/>
    <cellStyle name="Normal 16 2 2 5 7 2" xfId="43588" xr:uid="{00000000-0005-0000-0000-000074510000}"/>
    <cellStyle name="Normal 16 2 2 5 8" xfId="26728" xr:uid="{00000000-0005-0000-0000-000075510000}"/>
    <cellStyle name="Normal 16 2 2 5 9" xfId="49219" xr:uid="{00000000-0005-0000-0000-000076510000}"/>
    <cellStyle name="Normal 16 2 2 6" xfId="4655" xr:uid="{00000000-0005-0000-0000-000077510000}"/>
    <cellStyle name="Normal 16 2 2 6 2" xfId="6527" xr:uid="{00000000-0005-0000-0000-000078510000}"/>
    <cellStyle name="Normal 16 2 2 6 2 2" xfId="12143" xr:uid="{00000000-0005-0000-0000-000079510000}"/>
    <cellStyle name="Normal 16 2 2 6 2 2 2" xfId="34684" xr:uid="{00000000-0005-0000-0000-00007A510000}"/>
    <cellStyle name="Normal 16 2 2 6 2 3" xfId="17773" xr:uid="{00000000-0005-0000-0000-00007B510000}"/>
    <cellStyle name="Normal 16 2 2 6 2 3 2" xfId="40308" xr:uid="{00000000-0005-0000-0000-00007C510000}"/>
    <cellStyle name="Normal 16 2 2 6 2 4" xfId="23402" xr:uid="{00000000-0005-0000-0000-00007D510000}"/>
    <cellStyle name="Normal 16 2 2 6 2 4 2" xfId="45928" xr:uid="{00000000-0005-0000-0000-00007E510000}"/>
    <cellStyle name="Normal 16 2 2 6 2 5" xfId="29068" xr:uid="{00000000-0005-0000-0000-00007F510000}"/>
    <cellStyle name="Normal 16 2 2 6 3" xfId="8399" xr:uid="{00000000-0005-0000-0000-000080510000}"/>
    <cellStyle name="Normal 16 2 2 6 3 2" xfId="14015" xr:uid="{00000000-0005-0000-0000-000081510000}"/>
    <cellStyle name="Normal 16 2 2 6 3 2 2" xfId="36556" xr:uid="{00000000-0005-0000-0000-000082510000}"/>
    <cellStyle name="Normal 16 2 2 6 3 3" xfId="19645" xr:uid="{00000000-0005-0000-0000-000083510000}"/>
    <cellStyle name="Normal 16 2 2 6 3 3 2" xfId="42180" xr:uid="{00000000-0005-0000-0000-000084510000}"/>
    <cellStyle name="Normal 16 2 2 6 3 4" xfId="25274" xr:uid="{00000000-0005-0000-0000-000085510000}"/>
    <cellStyle name="Normal 16 2 2 6 3 4 2" xfId="47800" xr:uid="{00000000-0005-0000-0000-000086510000}"/>
    <cellStyle name="Normal 16 2 2 6 3 5" xfId="30940" xr:uid="{00000000-0005-0000-0000-000087510000}"/>
    <cellStyle name="Normal 16 2 2 6 4" xfId="10271" xr:uid="{00000000-0005-0000-0000-000088510000}"/>
    <cellStyle name="Normal 16 2 2 6 4 2" xfId="32812" xr:uid="{00000000-0005-0000-0000-000089510000}"/>
    <cellStyle name="Normal 16 2 2 6 5" xfId="15901" xr:uid="{00000000-0005-0000-0000-00008A510000}"/>
    <cellStyle name="Normal 16 2 2 6 5 2" xfId="38436" xr:uid="{00000000-0005-0000-0000-00008B510000}"/>
    <cellStyle name="Normal 16 2 2 6 6" xfId="21530" xr:uid="{00000000-0005-0000-0000-00008C510000}"/>
    <cellStyle name="Normal 16 2 2 6 6 2" xfId="44056" xr:uid="{00000000-0005-0000-0000-00008D510000}"/>
    <cellStyle name="Normal 16 2 2 6 7" xfId="27196" xr:uid="{00000000-0005-0000-0000-00008E510000}"/>
    <cellStyle name="Normal 16 2 2 6 8" xfId="50624" xr:uid="{00000000-0005-0000-0000-00008F510000}"/>
    <cellStyle name="Normal 16 2 2 7" xfId="5591" xr:uid="{00000000-0005-0000-0000-000090510000}"/>
    <cellStyle name="Normal 16 2 2 7 2" xfId="11207" xr:uid="{00000000-0005-0000-0000-000091510000}"/>
    <cellStyle name="Normal 16 2 2 7 2 2" xfId="33748" xr:uid="{00000000-0005-0000-0000-000092510000}"/>
    <cellStyle name="Normal 16 2 2 7 3" xfId="16837" xr:uid="{00000000-0005-0000-0000-000093510000}"/>
    <cellStyle name="Normal 16 2 2 7 3 2" xfId="39372" xr:uid="{00000000-0005-0000-0000-000094510000}"/>
    <cellStyle name="Normal 16 2 2 7 4" xfId="22466" xr:uid="{00000000-0005-0000-0000-000095510000}"/>
    <cellStyle name="Normal 16 2 2 7 4 2" xfId="44992" xr:uid="{00000000-0005-0000-0000-000096510000}"/>
    <cellStyle name="Normal 16 2 2 7 5" xfId="28132" xr:uid="{00000000-0005-0000-0000-000097510000}"/>
    <cellStyle name="Normal 16 2 2 8" xfId="7463" xr:uid="{00000000-0005-0000-0000-000098510000}"/>
    <cellStyle name="Normal 16 2 2 8 2" xfId="13079" xr:uid="{00000000-0005-0000-0000-000099510000}"/>
    <cellStyle name="Normal 16 2 2 8 2 2" xfId="35620" xr:uid="{00000000-0005-0000-0000-00009A510000}"/>
    <cellStyle name="Normal 16 2 2 8 3" xfId="18709" xr:uid="{00000000-0005-0000-0000-00009B510000}"/>
    <cellStyle name="Normal 16 2 2 8 3 2" xfId="41244" xr:uid="{00000000-0005-0000-0000-00009C510000}"/>
    <cellStyle name="Normal 16 2 2 8 4" xfId="24338" xr:uid="{00000000-0005-0000-0000-00009D510000}"/>
    <cellStyle name="Normal 16 2 2 8 4 2" xfId="46864" xr:uid="{00000000-0005-0000-0000-00009E510000}"/>
    <cellStyle name="Normal 16 2 2 8 5" xfId="30004" xr:uid="{00000000-0005-0000-0000-00009F510000}"/>
    <cellStyle name="Normal 16 2 2 9" xfId="9335" xr:uid="{00000000-0005-0000-0000-0000A0510000}"/>
    <cellStyle name="Normal 16 2 2 9 2" xfId="31876" xr:uid="{00000000-0005-0000-0000-0000A1510000}"/>
    <cellStyle name="Normal 16 2 3" xfId="3836" xr:uid="{00000000-0005-0000-0000-0000A2510000}"/>
    <cellStyle name="Normal 16 2 3 10" xfId="26377" xr:uid="{00000000-0005-0000-0000-0000A3510000}"/>
    <cellStyle name="Normal 16 2 3 11" xfId="48868" xr:uid="{00000000-0005-0000-0000-0000A4510000}"/>
    <cellStyle name="Normal 16 2 3 12" xfId="49805" xr:uid="{00000000-0005-0000-0000-0000A5510000}"/>
    <cellStyle name="Normal 16 2 3 2" xfId="4070" xr:uid="{00000000-0005-0000-0000-0000A6510000}"/>
    <cellStyle name="Normal 16 2 3 2 10" xfId="49102" xr:uid="{00000000-0005-0000-0000-0000A7510000}"/>
    <cellStyle name="Normal 16 2 3 2 11" xfId="50039" xr:uid="{00000000-0005-0000-0000-0000A8510000}"/>
    <cellStyle name="Normal 16 2 3 2 2" xfId="4538" xr:uid="{00000000-0005-0000-0000-0000A9510000}"/>
    <cellStyle name="Normal 16 2 3 2 2 10" xfId="50507" xr:uid="{00000000-0005-0000-0000-0000AA510000}"/>
    <cellStyle name="Normal 16 2 3 2 2 2" xfId="5474" xr:uid="{00000000-0005-0000-0000-0000AB510000}"/>
    <cellStyle name="Normal 16 2 3 2 2 2 2" xfId="7346" xr:uid="{00000000-0005-0000-0000-0000AC510000}"/>
    <cellStyle name="Normal 16 2 3 2 2 2 2 2" xfId="12962" xr:uid="{00000000-0005-0000-0000-0000AD510000}"/>
    <cellStyle name="Normal 16 2 3 2 2 2 2 2 2" xfId="35503" xr:uid="{00000000-0005-0000-0000-0000AE510000}"/>
    <cellStyle name="Normal 16 2 3 2 2 2 2 3" xfId="18592" xr:uid="{00000000-0005-0000-0000-0000AF510000}"/>
    <cellStyle name="Normal 16 2 3 2 2 2 2 3 2" xfId="41127" xr:uid="{00000000-0005-0000-0000-0000B0510000}"/>
    <cellStyle name="Normal 16 2 3 2 2 2 2 4" xfId="24221" xr:uid="{00000000-0005-0000-0000-0000B1510000}"/>
    <cellStyle name="Normal 16 2 3 2 2 2 2 4 2" xfId="46747" xr:uid="{00000000-0005-0000-0000-0000B2510000}"/>
    <cellStyle name="Normal 16 2 3 2 2 2 2 5" xfId="29887" xr:uid="{00000000-0005-0000-0000-0000B3510000}"/>
    <cellStyle name="Normal 16 2 3 2 2 2 3" xfId="9218" xr:uid="{00000000-0005-0000-0000-0000B4510000}"/>
    <cellStyle name="Normal 16 2 3 2 2 2 3 2" xfId="14834" xr:uid="{00000000-0005-0000-0000-0000B5510000}"/>
    <cellStyle name="Normal 16 2 3 2 2 2 3 2 2" xfId="37375" xr:uid="{00000000-0005-0000-0000-0000B6510000}"/>
    <cellStyle name="Normal 16 2 3 2 2 2 3 3" xfId="20464" xr:uid="{00000000-0005-0000-0000-0000B7510000}"/>
    <cellStyle name="Normal 16 2 3 2 2 2 3 3 2" xfId="42999" xr:uid="{00000000-0005-0000-0000-0000B8510000}"/>
    <cellStyle name="Normal 16 2 3 2 2 2 3 4" xfId="26093" xr:uid="{00000000-0005-0000-0000-0000B9510000}"/>
    <cellStyle name="Normal 16 2 3 2 2 2 3 4 2" xfId="48619" xr:uid="{00000000-0005-0000-0000-0000BA510000}"/>
    <cellStyle name="Normal 16 2 3 2 2 2 3 5" xfId="31759" xr:uid="{00000000-0005-0000-0000-0000BB510000}"/>
    <cellStyle name="Normal 16 2 3 2 2 2 4" xfId="11090" xr:uid="{00000000-0005-0000-0000-0000BC510000}"/>
    <cellStyle name="Normal 16 2 3 2 2 2 4 2" xfId="33631" xr:uid="{00000000-0005-0000-0000-0000BD510000}"/>
    <cellStyle name="Normal 16 2 3 2 2 2 5" xfId="16720" xr:uid="{00000000-0005-0000-0000-0000BE510000}"/>
    <cellStyle name="Normal 16 2 3 2 2 2 5 2" xfId="39255" xr:uid="{00000000-0005-0000-0000-0000BF510000}"/>
    <cellStyle name="Normal 16 2 3 2 2 2 6" xfId="22349" xr:uid="{00000000-0005-0000-0000-0000C0510000}"/>
    <cellStyle name="Normal 16 2 3 2 2 2 6 2" xfId="44875" xr:uid="{00000000-0005-0000-0000-0000C1510000}"/>
    <cellStyle name="Normal 16 2 3 2 2 2 7" xfId="28015" xr:uid="{00000000-0005-0000-0000-0000C2510000}"/>
    <cellStyle name="Normal 16 2 3 2 2 2 8" xfId="51443" xr:uid="{00000000-0005-0000-0000-0000C3510000}"/>
    <cellStyle name="Normal 16 2 3 2 2 3" xfId="6410" xr:uid="{00000000-0005-0000-0000-0000C4510000}"/>
    <cellStyle name="Normal 16 2 3 2 2 3 2" xfId="12026" xr:uid="{00000000-0005-0000-0000-0000C5510000}"/>
    <cellStyle name="Normal 16 2 3 2 2 3 2 2" xfId="34567" xr:uid="{00000000-0005-0000-0000-0000C6510000}"/>
    <cellStyle name="Normal 16 2 3 2 2 3 3" xfId="17656" xr:uid="{00000000-0005-0000-0000-0000C7510000}"/>
    <cellStyle name="Normal 16 2 3 2 2 3 3 2" xfId="40191" xr:uid="{00000000-0005-0000-0000-0000C8510000}"/>
    <cellStyle name="Normal 16 2 3 2 2 3 4" xfId="23285" xr:uid="{00000000-0005-0000-0000-0000C9510000}"/>
    <cellStyle name="Normal 16 2 3 2 2 3 4 2" xfId="45811" xr:uid="{00000000-0005-0000-0000-0000CA510000}"/>
    <cellStyle name="Normal 16 2 3 2 2 3 5" xfId="28951" xr:uid="{00000000-0005-0000-0000-0000CB510000}"/>
    <cellStyle name="Normal 16 2 3 2 2 4" xfId="8282" xr:uid="{00000000-0005-0000-0000-0000CC510000}"/>
    <cellStyle name="Normal 16 2 3 2 2 4 2" xfId="13898" xr:uid="{00000000-0005-0000-0000-0000CD510000}"/>
    <cellStyle name="Normal 16 2 3 2 2 4 2 2" xfId="36439" xr:uid="{00000000-0005-0000-0000-0000CE510000}"/>
    <cellStyle name="Normal 16 2 3 2 2 4 3" xfId="19528" xr:uid="{00000000-0005-0000-0000-0000CF510000}"/>
    <cellStyle name="Normal 16 2 3 2 2 4 3 2" xfId="42063" xr:uid="{00000000-0005-0000-0000-0000D0510000}"/>
    <cellStyle name="Normal 16 2 3 2 2 4 4" xfId="25157" xr:uid="{00000000-0005-0000-0000-0000D1510000}"/>
    <cellStyle name="Normal 16 2 3 2 2 4 4 2" xfId="47683" xr:uid="{00000000-0005-0000-0000-0000D2510000}"/>
    <cellStyle name="Normal 16 2 3 2 2 4 5" xfId="30823" xr:uid="{00000000-0005-0000-0000-0000D3510000}"/>
    <cellStyle name="Normal 16 2 3 2 2 5" xfId="10154" xr:uid="{00000000-0005-0000-0000-0000D4510000}"/>
    <cellStyle name="Normal 16 2 3 2 2 5 2" xfId="32695" xr:uid="{00000000-0005-0000-0000-0000D5510000}"/>
    <cellStyle name="Normal 16 2 3 2 2 6" xfId="15784" xr:uid="{00000000-0005-0000-0000-0000D6510000}"/>
    <cellStyle name="Normal 16 2 3 2 2 6 2" xfId="38319" xr:uid="{00000000-0005-0000-0000-0000D7510000}"/>
    <cellStyle name="Normal 16 2 3 2 2 7" xfId="21413" xr:uid="{00000000-0005-0000-0000-0000D8510000}"/>
    <cellStyle name="Normal 16 2 3 2 2 7 2" xfId="43939" xr:uid="{00000000-0005-0000-0000-0000D9510000}"/>
    <cellStyle name="Normal 16 2 3 2 2 8" xfId="27079" xr:uid="{00000000-0005-0000-0000-0000DA510000}"/>
    <cellStyle name="Normal 16 2 3 2 2 9" xfId="49570" xr:uid="{00000000-0005-0000-0000-0000DB510000}"/>
    <cellStyle name="Normal 16 2 3 2 3" xfId="5006" xr:uid="{00000000-0005-0000-0000-0000DC510000}"/>
    <cellStyle name="Normal 16 2 3 2 3 2" xfId="6878" xr:uid="{00000000-0005-0000-0000-0000DD510000}"/>
    <cellStyle name="Normal 16 2 3 2 3 2 2" xfId="12494" xr:uid="{00000000-0005-0000-0000-0000DE510000}"/>
    <cellStyle name="Normal 16 2 3 2 3 2 2 2" xfId="35035" xr:uid="{00000000-0005-0000-0000-0000DF510000}"/>
    <cellStyle name="Normal 16 2 3 2 3 2 3" xfId="18124" xr:uid="{00000000-0005-0000-0000-0000E0510000}"/>
    <cellStyle name="Normal 16 2 3 2 3 2 3 2" xfId="40659" xr:uid="{00000000-0005-0000-0000-0000E1510000}"/>
    <cellStyle name="Normal 16 2 3 2 3 2 4" xfId="23753" xr:uid="{00000000-0005-0000-0000-0000E2510000}"/>
    <cellStyle name="Normal 16 2 3 2 3 2 4 2" xfId="46279" xr:uid="{00000000-0005-0000-0000-0000E3510000}"/>
    <cellStyle name="Normal 16 2 3 2 3 2 5" xfId="29419" xr:uid="{00000000-0005-0000-0000-0000E4510000}"/>
    <cellStyle name="Normal 16 2 3 2 3 3" xfId="8750" xr:uid="{00000000-0005-0000-0000-0000E5510000}"/>
    <cellStyle name="Normal 16 2 3 2 3 3 2" xfId="14366" xr:uid="{00000000-0005-0000-0000-0000E6510000}"/>
    <cellStyle name="Normal 16 2 3 2 3 3 2 2" xfId="36907" xr:uid="{00000000-0005-0000-0000-0000E7510000}"/>
    <cellStyle name="Normal 16 2 3 2 3 3 3" xfId="19996" xr:uid="{00000000-0005-0000-0000-0000E8510000}"/>
    <cellStyle name="Normal 16 2 3 2 3 3 3 2" xfId="42531" xr:uid="{00000000-0005-0000-0000-0000E9510000}"/>
    <cellStyle name="Normal 16 2 3 2 3 3 4" xfId="25625" xr:uid="{00000000-0005-0000-0000-0000EA510000}"/>
    <cellStyle name="Normal 16 2 3 2 3 3 4 2" xfId="48151" xr:uid="{00000000-0005-0000-0000-0000EB510000}"/>
    <cellStyle name="Normal 16 2 3 2 3 3 5" xfId="31291" xr:uid="{00000000-0005-0000-0000-0000EC510000}"/>
    <cellStyle name="Normal 16 2 3 2 3 4" xfId="10622" xr:uid="{00000000-0005-0000-0000-0000ED510000}"/>
    <cellStyle name="Normal 16 2 3 2 3 4 2" xfId="33163" xr:uid="{00000000-0005-0000-0000-0000EE510000}"/>
    <cellStyle name="Normal 16 2 3 2 3 5" xfId="16252" xr:uid="{00000000-0005-0000-0000-0000EF510000}"/>
    <cellStyle name="Normal 16 2 3 2 3 5 2" xfId="38787" xr:uid="{00000000-0005-0000-0000-0000F0510000}"/>
    <cellStyle name="Normal 16 2 3 2 3 6" xfId="21881" xr:uid="{00000000-0005-0000-0000-0000F1510000}"/>
    <cellStyle name="Normal 16 2 3 2 3 6 2" xfId="44407" xr:uid="{00000000-0005-0000-0000-0000F2510000}"/>
    <cellStyle name="Normal 16 2 3 2 3 7" xfId="27547" xr:uid="{00000000-0005-0000-0000-0000F3510000}"/>
    <cellStyle name="Normal 16 2 3 2 3 8" xfId="50975" xr:uid="{00000000-0005-0000-0000-0000F4510000}"/>
    <cellStyle name="Normal 16 2 3 2 4" xfId="5942" xr:uid="{00000000-0005-0000-0000-0000F5510000}"/>
    <cellStyle name="Normal 16 2 3 2 4 2" xfId="11558" xr:uid="{00000000-0005-0000-0000-0000F6510000}"/>
    <cellStyle name="Normal 16 2 3 2 4 2 2" xfId="34099" xr:uid="{00000000-0005-0000-0000-0000F7510000}"/>
    <cellStyle name="Normal 16 2 3 2 4 3" xfId="17188" xr:uid="{00000000-0005-0000-0000-0000F8510000}"/>
    <cellStyle name="Normal 16 2 3 2 4 3 2" xfId="39723" xr:uid="{00000000-0005-0000-0000-0000F9510000}"/>
    <cellStyle name="Normal 16 2 3 2 4 4" xfId="22817" xr:uid="{00000000-0005-0000-0000-0000FA510000}"/>
    <cellStyle name="Normal 16 2 3 2 4 4 2" xfId="45343" xr:uid="{00000000-0005-0000-0000-0000FB510000}"/>
    <cellStyle name="Normal 16 2 3 2 4 5" xfId="28483" xr:uid="{00000000-0005-0000-0000-0000FC510000}"/>
    <cellStyle name="Normal 16 2 3 2 5" xfId="7814" xr:uid="{00000000-0005-0000-0000-0000FD510000}"/>
    <cellStyle name="Normal 16 2 3 2 5 2" xfId="13430" xr:uid="{00000000-0005-0000-0000-0000FE510000}"/>
    <cellStyle name="Normal 16 2 3 2 5 2 2" xfId="35971" xr:uid="{00000000-0005-0000-0000-0000FF510000}"/>
    <cellStyle name="Normal 16 2 3 2 5 3" xfId="19060" xr:uid="{00000000-0005-0000-0000-000000520000}"/>
    <cellStyle name="Normal 16 2 3 2 5 3 2" xfId="41595" xr:uid="{00000000-0005-0000-0000-000001520000}"/>
    <cellStyle name="Normal 16 2 3 2 5 4" xfId="24689" xr:uid="{00000000-0005-0000-0000-000002520000}"/>
    <cellStyle name="Normal 16 2 3 2 5 4 2" xfId="47215" xr:uid="{00000000-0005-0000-0000-000003520000}"/>
    <cellStyle name="Normal 16 2 3 2 5 5" xfId="30355" xr:uid="{00000000-0005-0000-0000-000004520000}"/>
    <cellStyle name="Normal 16 2 3 2 6" xfId="9686" xr:uid="{00000000-0005-0000-0000-000005520000}"/>
    <cellStyle name="Normal 16 2 3 2 6 2" xfId="32227" xr:uid="{00000000-0005-0000-0000-000006520000}"/>
    <cellStyle name="Normal 16 2 3 2 7" xfId="15316" xr:uid="{00000000-0005-0000-0000-000007520000}"/>
    <cellStyle name="Normal 16 2 3 2 7 2" xfId="37851" xr:uid="{00000000-0005-0000-0000-000008520000}"/>
    <cellStyle name="Normal 16 2 3 2 8" xfId="20945" xr:uid="{00000000-0005-0000-0000-000009520000}"/>
    <cellStyle name="Normal 16 2 3 2 8 2" xfId="43471" xr:uid="{00000000-0005-0000-0000-00000A520000}"/>
    <cellStyle name="Normal 16 2 3 2 9" xfId="26611" xr:uid="{00000000-0005-0000-0000-00000B520000}"/>
    <cellStyle name="Normal 16 2 3 3" xfId="4304" xr:uid="{00000000-0005-0000-0000-00000C520000}"/>
    <cellStyle name="Normal 16 2 3 3 10" xfId="50273" xr:uid="{00000000-0005-0000-0000-00000D520000}"/>
    <cellStyle name="Normal 16 2 3 3 2" xfId="5240" xr:uid="{00000000-0005-0000-0000-00000E520000}"/>
    <cellStyle name="Normal 16 2 3 3 2 2" xfId="7112" xr:uid="{00000000-0005-0000-0000-00000F520000}"/>
    <cellStyle name="Normal 16 2 3 3 2 2 2" xfId="12728" xr:uid="{00000000-0005-0000-0000-000010520000}"/>
    <cellStyle name="Normal 16 2 3 3 2 2 2 2" xfId="35269" xr:uid="{00000000-0005-0000-0000-000011520000}"/>
    <cellStyle name="Normal 16 2 3 3 2 2 3" xfId="18358" xr:uid="{00000000-0005-0000-0000-000012520000}"/>
    <cellStyle name="Normal 16 2 3 3 2 2 3 2" xfId="40893" xr:uid="{00000000-0005-0000-0000-000013520000}"/>
    <cellStyle name="Normal 16 2 3 3 2 2 4" xfId="23987" xr:uid="{00000000-0005-0000-0000-000014520000}"/>
    <cellStyle name="Normal 16 2 3 3 2 2 4 2" xfId="46513" xr:uid="{00000000-0005-0000-0000-000015520000}"/>
    <cellStyle name="Normal 16 2 3 3 2 2 5" xfId="29653" xr:uid="{00000000-0005-0000-0000-000016520000}"/>
    <cellStyle name="Normal 16 2 3 3 2 3" xfId="8984" xr:uid="{00000000-0005-0000-0000-000017520000}"/>
    <cellStyle name="Normal 16 2 3 3 2 3 2" xfId="14600" xr:uid="{00000000-0005-0000-0000-000018520000}"/>
    <cellStyle name="Normal 16 2 3 3 2 3 2 2" xfId="37141" xr:uid="{00000000-0005-0000-0000-000019520000}"/>
    <cellStyle name="Normal 16 2 3 3 2 3 3" xfId="20230" xr:uid="{00000000-0005-0000-0000-00001A520000}"/>
    <cellStyle name="Normal 16 2 3 3 2 3 3 2" xfId="42765" xr:uid="{00000000-0005-0000-0000-00001B520000}"/>
    <cellStyle name="Normal 16 2 3 3 2 3 4" xfId="25859" xr:uid="{00000000-0005-0000-0000-00001C520000}"/>
    <cellStyle name="Normal 16 2 3 3 2 3 4 2" xfId="48385" xr:uid="{00000000-0005-0000-0000-00001D520000}"/>
    <cellStyle name="Normal 16 2 3 3 2 3 5" xfId="31525" xr:uid="{00000000-0005-0000-0000-00001E520000}"/>
    <cellStyle name="Normal 16 2 3 3 2 4" xfId="10856" xr:uid="{00000000-0005-0000-0000-00001F520000}"/>
    <cellStyle name="Normal 16 2 3 3 2 4 2" xfId="33397" xr:uid="{00000000-0005-0000-0000-000020520000}"/>
    <cellStyle name="Normal 16 2 3 3 2 5" xfId="16486" xr:uid="{00000000-0005-0000-0000-000021520000}"/>
    <cellStyle name="Normal 16 2 3 3 2 5 2" xfId="39021" xr:uid="{00000000-0005-0000-0000-000022520000}"/>
    <cellStyle name="Normal 16 2 3 3 2 6" xfId="22115" xr:uid="{00000000-0005-0000-0000-000023520000}"/>
    <cellStyle name="Normal 16 2 3 3 2 6 2" xfId="44641" xr:uid="{00000000-0005-0000-0000-000024520000}"/>
    <cellStyle name="Normal 16 2 3 3 2 7" xfId="27781" xr:uid="{00000000-0005-0000-0000-000025520000}"/>
    <cellStyle name="Normal 16 2 3 3 2 8" xfId="51209" xr:uid="{00000000-0005-0000-0000-000026520000}"/>
    <cellStyle name="Normal 16 2 3 3 3" xfId="6176" xr:uid="{00000000-0005-0000-0000-000027520000}"/>
    <cellStyle name="Normal 16 2 3 3 3 2" xfId="11792" xr:uid="{00000000-0005-0000-0000-000028520000}"/>
    <cellStyle name="Normal 16 2 3 3 3 2 2" xfId="34333" xr:uid="{00000000-0005-0000-0000-000029520000}"/>
    <cellStyle name="Normal 16 2 3 3 3 3" xfId="17422" xr:uid="{00000000-0005-0000-0000-00002A520000}"/>
    <cellStyle name="Normal 16 2 3 3 3 3 2" xfId="39957" xr:uid="{00000000-0005-0000-0000-00002B520000}"/>
    <cellStyle name="Normal 16 2 3 3 3 4" xfId="23051" xr:uid="{00000000-0005-0000-0000-00002C520000}"/>
    <cellStyle name="Normal 16 2 3 3 3 4 2" xfId="45577" xr:uid="{00000000-0005-0000-0000-00002D520000}"/>
    <cellStyle name="Normal 16 2 3 3 3 5" xfId="28717" xr:uid="{00000000-0005-0000-0000-00002E520000}"/>
    <cellStyle name="Normal 16 2 3 3 4" xfId="8048" xr:uid="{00000000-0005-0000-0000-00002F520000}"/>
    <cellStyle name="Normal 16 2 3 3 4 2" xfId="13664" xr:uid="{00000000-0005-0000-0000-000030520000}"/>
    <cellStyle name="Normal 16 2 3 3 4 2 2" xfId="36205" xr:uid="{00000000-0005-0000-0000-000031520000}"/>
    <cellStyle name="Normal 16 2 3 3 4 3" xfId="19294" xr:uid="{00000000-0005-0000-0000-000032520000}"/>
    <cellStyle name="Normal 16 2 3 3 4 3 2" xfId="41829" xr:uid="{00000000-0005-0000-0000-000033520000}"/>
    <cellStyle name="Normal 16 2 3 3 4 4" xfId="24923" xr:uid="{00000000-0005-0000-0000-000034520000}"/>
    <cellStyle name="Normal 16 2 3 3 4 4 2" xfId="47449" xr:uid="{00000000-0005-0000-0000-000035520000}"/>
    <cellStyle name="Normal 16 2 3 3 4 5" xfId="30589" xr:uid="{00000000-0005-0000-0000-000036520000}"/>
    <cellStyle name="Normal 16 2 3 3 5" xfId="9920" xr:uid="{00000000-0005-0000-0000-000037520000}"/>
    <cellStyle name="Normal 16 2 3 3 5 2" xfId="32461" xr:uid="{00000000-0005-0000-0000-000038520000}"/>
    <cellStyle name="Normal 16 2 3 3 6" xfId="15550" xr:uid="{00000000-0005-0000-0000-000039520000}"/>
    <cellStyle name="Normal 16 2 3 3 6 2" xfId="38085" xr:uid="{00000000-0005-0000-0000-00003A520000}"/>
    <cellStyle name="Normal 16 2 3 3 7" xfId="21179" xr:uid="{00000000-0005-0000-0000-00003B520000}"/>
    <cellStyle name="Normal 16 2 3 3 7 2" xfId="43705" xr:uid="{00000000-0005-0000-0000-00003C520000}"/>
    <cellStyle name="Normal 16 2 3 3 8" xfId="26845" xr:uid="{00000000-0005-0000-0000-00003D520000}"/>
    <cellStyle name="Normal 16 2 3 3 9" xfId="49336" xr:uid="{00000000-0005-0000-0000-00003E520000}"/>
    <cellStyle name="Normal 16 2 3 4" xfId="4772" xr:uid="{00000000-0005-0000-0000-00003F520000}"/>
    <cellStyle name="Normal 16 2 3 4 2" xfId="6644" xr:uid="{00000000-0005-0000-0000-000040520000}"/>
    <cellStyle name="Normal 16 2 3 4 2 2" xfId="12260" xr:uid="{00000000-0005-0000-0000-000041520000}"/>
    <cellStyle name="Normal 16 2 3 4 2 2 2" xfId="34801" xr:uid="{00000000-0005-0000-0000-000042520000}"/>
    <cellStyle name="Normal 16 2 3 4 2 3" xfId="17890" xr:uid="{00000000-0005-0000-0000-000043520000}"/>
    <cellStyle name="Normal 16 2 3 4 2 3 2" xfId="40425" xr:uid="{00000000-0005-0000-0000-000044520000}"/>
    <cellStyle name="Normal 16 2 3 4 2 4" xfId="23519" xr:uid="{00000000-0005-0000-0000-000045520000}"/>
    <cellStyle name="Normal 16 2 3 4 2 4 2" xfId="46045" xr:uid="{00000000-0005-0000-0000-000046520000}"/>
    <cellStyle name="Normal 16 2 3 4 2 5" xfId="29185" xr:uid="{00000000-0005-0000-0000-000047520000}"/>
    <cellStyle name="Normal 16 2 3 4 3" xfId="8516" xr:uid="{00000000-0005-0000-0000-000048520000}"/>
    <cellStyle name="Normal 16 2 3 4 3 2" xfId="14132" xr:uid="{00000000-0005-0000-0000-000049520000}"/>
    <cellStyle name="Normal 16 2 3 4 3 2 2" xfId="36673" xr:uid="{00000000-0005-0000-0000-00004A520000}"/>
    <cellStyle name="Normal 16 2 3 4 3 3" xfId="19762" xr:uid="{00000000-0005-0000-0000-00004B520000}"/>
    <cellStyle name="Normal 16 2 3 4 3 3 2" xfId="42297" xr:uid="{00000000-0005-0000-0000-00004C520000}"/>
    <cellStyle name="Normal 16 2 3 4 3 4" xfId="25391" xr:uid="{00000000-0005-0000-0000-00004D520000}"/>
    <cellStyle name="Normal 16 2 3 4 3 4 2" xfId="47917" xr:uid="{00000000-0005-0000-0000-00004E520000}"/>
    <cellStyle name="Normal 16 2 3 4 3 5" xfId="31057" xr:uid="{00000000-0005-0000-0000-00004F520000}"/>
    <cellStyle name="Normal 16 2 3 4 4" xfId="10388" xr:uid="{00000000-0005-0000-0000-000050520000}"/>
    <cellStyle name="Normal 16 2 3 4 4 2" xfId="32929" xr:uid="{00000000-0005-0000-0000-000051520000}"/>
    <cellStyle name="Normal 16 2 3 4 5" xfId="16018" xr:uid="{00000000-0005-0000-0000-000052520000}"/>
    <cellStyle name="Normal 16 2 3 4 5 2" xfId="38553" xr:uid="{00000000-0005-0000-0000-000053520000}"/>
    <cellStyle name="Normal 16 2 3 4 6" xfId="21647" xr:uid="{00000000-0005-0000-0000-000054520000}"/>
    <cellStyle name="Normal 16 2 3 4 6 2" xfId="44173" xr:uid="{00000000-0005-0000-0000-000055520000}"/>
    <cellStyle name="Normal 16 2 3 4 7" xfId="27313" xr:uid="{00000000-0005-0000-0000-000056520000}"/>
    <cellStyle name="Normal 16 2 3 4 8" xfId="50741" xr:uid="{00000000-0005-0000-0000-000057520000}"/>
    <cellStyle name="Normal 16 2 3 5" xfId="5708" xr:uid="{00000000-0005-0000-0000-000058520000}"/>
    <cellStyle name="Normal 16 2 3 5 2" xfId="11324" xr:uid="{00000000-0005-0000-0000-000059520000}"/>
    <cellStyle name="Normal 16 2 3 5 2 2" xfId="33865" xr:uid="{00000000-0005-0000-0000-00005A520000}"/>
    <cellStyle name="Normal 16 2 3 5 3" xfId="16954" xr:uid="{00000000-0005-0000-0000-00005B520000}"/>
    <cellStyle name="Normal 16 2 3 5 3 2" xfId="39489" xr:uid="{00000000-0005-0000-0000-00005C520000}"/>
    <cellStyle name="Normal 16 2 3 5 4" xfId="22583" xr:uid="{00000000-0005-0000-0000-00005D520000}"/>
    <cellStyle name="Normal 16 2 3 5 4 2" xfId="45109" xr:uid="{00000000-0005-0000-0000-00005E520000}"/>
    <cellStyle name="Normal 16 2 3 5 5" xfId="28249" xr:uid="{00000000-0005-0000-0000-00005F520000}"/>
    <cellStyle name="Normal 16 2 3 6" xfId="7580" xr:uid="{00000000-0005-0000-0000-000060520000}"/>
    <cellStyle name="Normal 16 2 3 6 2" xfId="13196" xr:uid="{00000000-0005-0000-0000-000061520000}"/>
    <cellStyle name="Normal 16 2 3 6 2 2" xfId="35737" xr:uid="{00000000-0005-0000-0000-000062520000}"/>
    <cellStyle name="Normal 16 2 3 6 3" xfId="18826" xr:uid="{00000000-0005-0000-0000-000063520000}"/>
    <cellStyle name="Normal 16 2 3 6 3 2" xfId="41361" xr:uid="{00000000-0005-0000-0000-000064520000}"/>
    <cellStyle name="Normal 16 2 3 6 4" xfId="24455" xr:uid="{00000000-0005-0000-0000-000065520000}"/>
    <cellStyle name="Normal 16 2 3 6 4 2" xfId="46981" xr:uid="{00000000-0005-0000-0000-000066520000}"/>
    <cellStyle name="Normal 16 2 3 6 5" xfId="30121" xr:uid="{00000000-0005-0000-0000-000067520000}"/>
    <cellStyle name="Normal 16 2 3 7" xfId="9452" xr:uid="{00000000-0005-0000-0000-000068520000}"/>
    <cellStyle name="Normal 16 2 3 7 2" xfId="31993" xr:uid="{00000000-0005-0000-0000-000069520000}"/>
    <cellStyle name="Normal 16 2 3 8" xfId="15082" xr:uid="{00000000-0005-0000-0000-00006A520000}"/>
    <cellStyle name="Normal 16 2 3 8 2" xfId="37617" xr:uid="{00000000-0005-0000-0000-00006B520000}"/>
    <cellStyle name="Normal 16 2 3 9" xfId="20711" xr:uid="{00000000-0005-0000-0000-00006C520000}"/>
    <cellStyle name="Normal 16 2 3 9 2" xfId="43237" xr:uid="{00000000-0005-0000-0000-00006D520000}"/>
    <cellStyle name="Normal 16 2 4" xfId="3758" xr:uid="{00000000-0005-0000-0000-00006E520000}"/>
    <cellStyle name="Normal 16 2 4 10" xfId="26299" xr:uid="{00000000-0005-0000-0000-00006F520000}"/>
    <cellStyle name="Normal 16 2 4 11" xfId="48790" xr:uid="{00000000-0005-0000-0000-000070520000}"/>
    <cellStyle name="Normal 16 2 4 12" xfId="49727" xr:uid="{00000000-0005-0000-0000-000071520000}"/>
    <cellStyle name="Normal 16 2 4 2" xfId="3992" xr:uid="{00000000-0005-0000-0000-000072520000}"/>
    <cellStyle name="Normal 16 2 4 2 10" xfId="49024" xr:uid="{00000000-0005-0000-0000-000073520000}"/>
    <cellStyle name="Normal 16 2 4 2 11" xfId="49961" xr:uid="{00000000-0005-0000-0000-000074520000}"/>
    <cellStyle name="Normal 16 2 4 2 2" xfId="4460" xr:uid="{00000000-0005-0000-0000-000075520000}"/>
    <cellStyle name="Normal 16 2 4 2 2 10" xfId="50429" xr:uid="{00000000-0005-0000-0000-000076520000}"/>
    <cellStyle name="Normal 16 2 4 2 2 2" xfId="5396" xr:uid="{00000000-0005-0000-0000-000077520000}"/>
    <cellStyle name="Normal 16 2 4 2 2 2 2" xfId="7268" xr:uid="{00000000-0005-0000-0000-000078520000}"/>
    <cellStyle name="Normal 16 2 4 2 2 2 2 2" xfId="12884" xr:uid="{00000000-0005-0000-0000-000079520000}"/>
    <cellStyle name="Normal 16 2 4 2 2 2 2 2 2" xfId="35425" xr:uid="{00000000-0005-0000-0000-00007A520000}"/>
    <cellStyle name="Normal 16 2 4 2 2 2 2 3" xfId="18514" xr:uid="{00000000-0005-0000-0000-00007B520000}"/>
    <cellStyle name="Normal 16 2 4 2 2 2 2 3 2" xfId="41049" xr:uid="{00000000-0005-0000-0000-00007C520000}"/>
    <cellStyle name="Normal 16 2 4 2 2 2 2 4" xfId="24143" xr:uid="{00000000-0005-0000-0000-00007D520000}"/>
    <cellStyle name="Normal 16 2 4 2 2 2 2 4 2" xfId="46669" xr:uid="{00000000-0005-0000-0000-00007E520000}"/>
    <cellStyle name="Normal 16 2 4 2 2 2 2 5" xfId="29809" xr:uid="{00000000-0005-0000-0000-00007F520000}"/>
    <cellStyle name="Normal 16 2 4 2 2 2 3" xfId="9140" xr:uid="{00000000-0005-0000-0000-000080520000}"/>
    <cellStyle name="Normal 16 2 4 2 2 2 3 2" xfId="14756" xr:uid="{00000000-0005-0000-0000-000081520000}"/>
    <cellStyle name="Normal 16 2 4 2 2 2 3 2 2" xfId="37297" xr:uid="{00000000-0005-0000-0000-000082520000}"/>
    <cellStyle name="Normal 16 2 4 2 2 2 3 3" xfId="20386" xr:uid="{00000000-0005-0000-0000-000083520000}"/>
    <cellStyle name="Normal 16 2 4 2 2 2 3 3 2" xfId="42921" xr:uid="{00000000-0005-0000-0000-000084520000}"/>
    <cellStyle name="Normal 16 2 4 2 2 2 3 4" xfId="26015" xr:uid="{00000000-0005-0000-0000-000085520000}"/>
    <cellStyle name="Normal 16 2 4 2 2 2 3 4 2" xfId="48541" xr:uid="{00000000-0005-0000-0000-000086520000}"/>
    <cellStyle name="Normal 16 2 4 2 2 2 3 5" xfId="31681" xr:uid="{00000000-0005-0000-0000-000087520000}"/>
    <cellStyle name="Normal 16 2 4 2 2 2 4" xfId="11012" xr:uid="{00000000-0005-0000-0000-000088520000}"/>
    <cellStyle name="Normal 16 2 4 2 2 2 4 2" xfId="33553" xr:uid="{00000000-0005-0000-0000-000089520000}"/>
    <cellStyle name="Normal 16 2 4 2 2 2 5" xfId="16642" xr:uid="{00000000-0005-0000-0000-00008A520000}"/>
    <cellStyle name="Normal 16 2 4 2 2 2 5 2" xfId="39177" xr:uid="{00000000-0005-0000-0000-00008B520000}"/>
    <cellStyle name="Normal 16 2 4 2 2 2 6" xfId="22271" xr:uid="{00000000-0005-0000-0000-00008C520000}"/>
    <cellStyle name="Normal 16 2 4 2 2 2 6 2" xfId="44797" xr:uid="{00000000-0005-0000-0000-00008D520000}"/>
    <cellStyle name="Normal 16 2 4 2 2 2 7" xfId="27937" xr:uid="{00000000-0005-0000-0000-00008E520000}"/>
    <cellStyle name="Normal 16 2 4 2 2 2 8" xfId="51365" xr:uid="{00000000-0005-0000-0000-00008F520000}"/>
    <cellStyle name="Normal 16 2 4 2 2 3" xfId="6332" xr:uid="{00000000-0005-0000-0000-000090520000}"/>
    <cellStyle name="Normal 16 2 4 2 2 3 2" xfId="11948" xr:uid="{00000000-0005-0000-0000-000091520000}"/>
    <cellStyle name="Normal 16 2 4 2 2 3 2 2" xfId="34489" xr:uid="{00000000-0005-0000-0000-000092520000}"/>
    <cellStyle name="Normal 16 2 4 2 2 3 3" xfId="17578" xr:uid="{00000000-0005-0000-0000-000093520000}"/>
    <cellStyle name="Normal 16 2 4 2 2 3 3 2" xfId="40113" xr:uid="{00000000-0005-0000-0000-000094520000}"/>
    <cellStyle name="Normal 16 2 4 2 2 3 4" xfId="23207" xr:uid="{00000000-0005-0000-0000-000095520000}"/>
    <cellStyle name="Normal 16 2 4 2 2 3 4 2" xfId="45733" xr:uid="{00000000-0005-0000-0000-000096520000}"/>
    <cellStyle name="Normal 16 2 4 2 2 3 5" xfId="28873" xr:uid="{00000000-0005-0000-0000-000097520000}"/>
    <cellStyle name="Normal 16 2 4 2 2 4" xfId="8204" xr:uid="{00000000-0005-0000-0000-000098520000}"/>
    <cellStyle name="Normal 16 2 4 2 2 4 2" xfId="13820" xr:uid="{00000000-0005-0000-0000-000099520000}"/>
    <cellStyle name="Normal 16 2 4 2 2 4 2 2" xfId="36361" xr:uid="{00000000-0005-0000-0000-00009A520000}"/>
    <cellStyle name="Normal 16 2 4 2 2 4 3" xfId="19450" xr:uid="{00000000-0005-0000-0000-00009B520000}"/>
    <cellStyle name="Normal 16 2 4 2 2 4 3 2" xfId="41985" xr:uid="{00000000-0005-0000-0000-00009C520000}"/>
    <cellStyle name="Normal 16 2 4 2 2 4 4" xfId="25079" xr:uid="{00000000-0005-0000-0000-00009D520000}"/>
    <cellStyle name="Normal 16 2 4 2 2 4 4 2" xfId="47605" xr:uid="{00000000-0005-0000-0000-00009E520000}"/>
    <cellStyle name="Normal 16 2 4 2 2 4 5" xfId="30745" xr:uid="{00000000-0005-0000-0000-00009F520000}"/>
    <cellStyle name="Normal 16 2 4 2 2 5" xfId="10076" xr:uid="{00000000-0005-0000-0000-0000A0520000}"/>
    <cellStyle name="Normal 16 2 4 2 2 5 2" xfId="32617" xr:uid="{00000000-0005-0000-0000-0000A1520000}"/>
    <cellStyle name="Normal 16 2 4 2 2 6" xfId="15706" xr:uid="{00000000-0005-0000-0000-0000A2520000}"/>
    <cellStyle name="Normal 16 2 4 2 2 6 2" xfId="38241" xr:uid="{00000000-0005-0000-0000-0000A3520000}"/>
    <cellStyle name="Normal 16 2 4 2 2 7" xfId="21335" xr:uid="{00000000-0005-0000-0000-0000A4520000}"/>
    <cellStyle name="Normal 16 2 4 2 2 7 2" xfId="43861" xr:uid="{00000000-0005-0000-0000-0000A5520000}"/>
    <cellStyle name="Normal 16 2 4 2 2 8" xfId="27001" xr:uid="{00000000-0005-0000-0000-0000A6520000}"/>
    <cellStyle name="Normal 16 2 4 2 2 9" xfId="49492" xr:uid="{00000000-0005-0000-0000-0000A7520000}"/>
    <cellStyle name="Normal 16 2 4 2 3" xfId="4928" xr:uid="{00000000-0005-0000-0000-0000A8520000}"/>
    <cellStyle name="Normal 16 2 4 2 3 2" xfId="6800" xr:uid="{00000000-0005-0000-0000-0000A9520000}"/>
    <cellStyle name="Normal 16 2 4 2 3 2 2" xfId="12416" xr:uid="{00000000-0005-0000-0000-0000AA520000}"/>
    <cellStyle name="Normal 16 2 4 2 3 2 2 2" xfId="34957" xr:uid="{00000000-0005-0000-0000-0000AB520000}"/>
    <cellStyle name="Normal 16 2 4 2 3 2 3" xfId="18046" xr:uid="{00000000-0005-0000-0000-0000AC520000}"/>
    <cellStyle name="Normal 16 2 4 2 3 2 3 2" xfId="40581" xr:uid="{00000000-0005-0000-0000-0000AD520000}"/>
    <cellStyle name="Normal 16 2 4 2 3 2 4" xfId="23675" xr:uid="{00000000-0005-0000-0000-0000AE520000}"/>
    <cellStyle name="Normal 16 2 4 2 3 2 4 2" xfId="46201" xr:uid="{00000000-0005-0000-0000-0000AF520000}"/>
    <cellStyle name="Normal 16 2 4 2 3 2 5" xfId="29341" xr:uid="{00000000-0005-0000-0000-0000B0520000}"/>
    <cellStyle name="Normal 16 2 4 2 3 3" xfId="8672" xr:uid="{00000000-0005-0000-0000-0000B1520000}"/>
    <cellStyle name="Normal 16 2 4 2 3 3 2" xfId="14288" xr:uid="{00000000-0005-0000-0000-0000B2520000}"/>
    <cellStyle name="Normal 16 2 4 2 3 3 2 2" xfId="36829" xr:uid="{00000000-0005-0000-0000-0000B3520000}"/>
    <cellStyle name="Normal 16 2 4 2 3 3 3" xfId="19918" xr:uid="{00000000-0005-0000-0000-0000B4520000}"/>
    <cellStyle name="Normal 16 2 4 2 3 3 3 2" xfId="42453" xr:uid="{00000000-0005-0000-0000-0000B5520000}"/>
    <cellStyle name="Normal 16 2 4 2 3 3 4" xfId="25547" xr:uid="{00000000-0005-0000-0000-0000B6520000}"/>
    <cellStyle name="Normal 16 2 4 2 3 3 4 2" xfId="48073" xr:uid="{00000000-0005-0000-0000-0000B7520000}"/>
    <cellStyle name="Normal 16 2 4 2 3 3 5" xfId="31213" xr:uid="{00000000-0005-0000-0000-0000B8520000}"/>
    <cellStyle name="Normal 16 2 4 2 3 4" xfId="10544" xr:uid="{00000000-0005-0000-0000-0000B9520000}"/>
    <cellStyle name="Normal 16 2 4 2 3 4 2" xfId="33085" xr:uid="{00000000-0005-0000-0000-0000BA520000}"/>
    <cellStyle name="Normal 16 2 4 2 3 5" xfId="16174" xr:uid="{00000000-0005-0000-0000-0000BB520000}"/>
    <cellStyle name="Normal 16 2 4 2 3 5 2" xfId="38709" xr:uid="{00000000-0005-0000-0000-0000BC520000}"/>
    <cellStyle name="Normal 16 2 4 2 3 6" xfId="21803" xr:uid="{00000000-0005-0000-0000-0000BD520000}"/>
    <cellStyle name="Normal 16 2 4 2 3 6 2" xfId="44329" xr:uid="{00000000-0005-0000-0000-0000BE520000}"/>
    <cellStyle name="Normal 16 2 4 2 3 7" xfId="27469" xr:uid="{00000000-0005-0000-0000-0000BF520000}"/>
    <cellStyle name="Normal 16 2 4 2 3 8" xfId="50897" xr:uid="{00000000-0005-0000-0000-0000C0520000}"/>
    <cellStyle name="Normal 16 2 4 2 4" xfId="5864" xr:uid="{00000000-0005-0000-0000-0000C1520000}"/>
    <cellStyle name="Normal 16 2 4 2 4 2" xfId="11480" xr:uid="{00000000-0005-0000-0000-0000C2520000}"/>
    <cellStyle name="Normal 16 2 4 2 4 2 2" xfId="34021" xr:uid="{00000000-0005-0000-0000-0000C3520000}"/>
    <cellStyle name="Normal 16 2 4 2 4 3" xfId="17110" xr:uid="{00000000-0005-0000-0000-0000C4520000}"/>
    <cellStyle name="Normal 16 2 4 2 4 3 2" xfId="39645" xr:uid="{00000000-0005-0000-0000-0000C5520000}"/>
    <cellStyle name="Normal 16 2 4 2 4 4" xfId="22739" xr:uid="{00000000-0005-0000-0000-0000C6520000}"/>
    <cellStyle name="Normal 16 2 4 2 4 4 2" xfId="45265" xr:uid="{00000000-0005-0000-0000-0000C7520000}"/>
    <cellStyle name="Normal 16 2 4 2 4 5" xfId="28405" xr:uid="{00000000-0005-0000-0000-0000C8520000}"/>
    <cellStyle name="Normal 16 2 4 2 5" xfId="7736" xr:uid="{00000000-0005-0000-0000-0000C9520000}"/>
    <cellStyle name="Normal 16 2 4 2 5 2" xfId="13352" xr:uid="{00000000-0005-0000-0000-0000CA520000}"/>
    <cellStyle name="Normal 16 2 4 2 5 2 2" xfId="35893" xr:uid="{00000000-0005-0000-0000-0000CB520000}"/>
    <cellStyle name="Normal 16 2 4 2 5 3" xfId="18982" xr:uid="{00000000-0005-0000-0000-0000CC520000}"/>
    <cellStyle name="Normal 16 2 4 2 5 3 2" xfId="41517" xr:uid="{00000000-0005-0000-0000-0000CD520000}"/>
    <cellStyle name="Normal 16 2 4 2 5 4" xfId="24611" xr:uid="{00000000-0005-0000-0000-0000CE520000}"/>
    <cellStyle name="Normal 16 2 4 2 5 4 2" xfId="47137" xr:uid="{00000000-0005-0000-0000-0000CF520000}"/>
    <cellStyle name="Normal 16 2 4 2 5 5" xfId="30277" xr:uid="{00000000-0005-0000-0000-0000D0520000}"/>
    <cellStyle name="Normal 16 2 4 2 6" xfId="9608" xr:uid="{00000000-0005-0000-0000-0000D1520000}"/>
    <cellStyle name="Normal 16 2 4 2 6 2" xfId="32149" xr:uid="{00000000-0005-0000-0000-0000D2520000}"/>
    <cellStyle name="Normal 16 2 4 2 7" xfId="15238" xr:uid="{00000000-0005-0000-0000-0000D3520000}"/>
    <cellStyle name="Normal 16 2 4 2 7 2" xfId="37773" xr:uid="{00000000-0005-0000-0000-0000D4520000}"/>
    <cellStyle name="Normal 16 2 4 2 8" xfId="20867" xr:uid="{00000000-0005-0000-0000-0000D5520000}"/>
    <cellStyle name="Normal 16 2 4 2 8 2" xfId="43393" xr:uid="{00000000-0005-0000-0000-0000D6520000}"/>
    <cellStyle name="Normal 16 2 4 2 9" xfId="26533" xr:uid="{00000000-0005-0000-0000-0000D7520000}"/>
    <cellStyle name="Normal 16 2 4 3" xfId="4226" xr:uid="{00000000-0005-0000-0000-0000D8520000}"/>
    <cellStyle name="Normal 16 2 4 3 10" xfId="50195" xr:uid="{00000000-0005-0000-0000-0000D9520000}"/>
    <cellStyle name="Normal 16 2 4 3 2" xfId="5162" xr:uid="{00000000-0005-0000-0000-0000DA520000}"/>
    <cellStyle name="Normal 16 2 4 3 2 2" xfId="7034" xr:uid="{00000000-0005-0000-0000-0000DB520000}"/>
    <cellStyle name="Normal 16 2 4 3 2 2 2" xfId="12650" xr:uid="{00000000-0005-0000-0000-0000DC520000}"/>
    <cellStyle name="Normal 16 2 4 3 2 2 2 2" xfId="35191" xr:uid="{00000000-0005-0000-0000-0000DD520000}"/>
    <cellStyle name="Normal 16 2 4 3 2 2 3" xfId="18280" xr:uid="{00000000-0005-0000-0000-0000DE520000}"/>
    <cellStyle name="Normal 16 2 4 3 2 2 3 2" xfId="40815" xr:uid="{00000000-0005-0000-0000-0000DF520000}"/>
    <cellStyle name="Normal 16 2 4 3 2 2 4" xfId="23909" xr:uid="{00000000-0005-0000-0000-0000E0520000}"/>
    <cellStyle name="Normal 16 2 4 3 2 2 4 2" xfId="46435" xr:uid="{00000000-0005-0000-0000-0000E1520000}"/>
    <cellStyle name="Normal 16 2 4 3 2 2 5" xfId="29575" xr:uid="{00000000-0005-0000-0000-0000E2520000}"/>
    <cellStyle name="Normal 16 2 4 3 2 3" xfId="8906" xr:uid="{00000000-0005-0000-0000-0000E3520000}"/>
    <cellStyle name="Normal 16 2 4 3 2 3 2" xfId="14522" xr:uid="{00000000-0005-0000-0000-0000E4520000}"/>
    <cellStyle name="Normal 16 2 4 3 2 3 2 2" xfId="37063" xr:uid="{00000000-0005-0000-0000-0000E5520000}"/>
    <cellStyle name="Normal 16 2 4 3 2 3 3" xfId="20152" xr:uid="{00000000-0005-0000-0000-0000E6520000}"/>
    <cellStyle name="Normal 16 2 4 3 2 3 3 2" xfId="42687" xr:uid="{00000000-0005-0000-0000-0000E7520000}"/>
    <cellStyle name="Normal 16 2 4 3 2 3 4" xfId="25781" xr:uid="{00000000-0005-0000-0000-0000E8520000}"/>
    <cellStyle name="Normal 16 2 4 3 2 3 4 2" xfId="48307" xr:uid="{00000000-0005-0000-0000-0000E9520000}"/>
    <cellStyle name="Normal 16 2 4 3 2 3 5" xfId="31447" xr:uid="{00000000-0005-0000-0000-0000EA520000}"/>
    <cellStyle name="Normal 16 2 4 3 2 4" xfId="10778" xr:uid="{00000000-0005-0000-0000-0000EB520000}"/>
    <cellStyle name="Normal 16 2 4 3 2 4 2" xfId="33319" xr:uid="{00000000-0005-0000-0000-0000EC520000}"/>
    <cellStyle name="Normal 16 2 4 3 2 5" xfId="16408" xr:uid="{00000000-0005-0000-0000-0000ED520000}"/>
    <cellStyle name="Normal 16 2 4 3 2 5 2" xfId="38943" xr:uid="{00000000-0005-0000-0000-0000EE520000}"/>
    <cellStyle name="Normal 16 2 4 3 2 6" xfId="22037" xr:uid="{00000000-0005-0000-0000-0000EF520000}"/>
    <cellStyle name="Normal 16 2 4 3 2 6 2" xfId="44563" xr:uid="{00000000-0005-0000-0000-0000F0520000}"/>
    <cellStyle name="Normal 16 2 4 3 2 7" xfId="27703" xr:uid="{00000000-0005-0000-0000-0000F1520000}"/>
    <cellStyle name="Normal 16 2 4 3 2 8" xfId="51131" xr:uid="{00000000-0005-0000-0000-0000F2520000}"/>
    <cellStyle name="Normal 16 2 4 3 3" xfId="6098" xr:uid="{00000000-0005-0000-0000-0000F3520000}"/>
    <cellStyle name="Normal 16 2 4 3 3 2" xfId="11714" xr:uid="{00000000-0005-0000-0000-0000F4520000}"/>
    <cellStyle name="Normal 16 2 4 3 3 2 2" xfId="34255" xr:uid="{00000000-0005-0000-0000-0000F5520000}"/>
    <cellStyle name="Normal 16 2 4 3 3 3" xfId="17344" xr:uid="{00000000-0005-0000-0000-0000F6520000}"/>
    <cellStyle name="Normal 16 2 4 3 3 3 2" xfId="39879" xr:uid="{00000000-0005-0000-0000-0000F7520000}"/>
    <cellStyle name="Normal 16 2 4 3 3 4" xfId="22973" xr:uid="{00000000-0005-0000-0000-0000F8520000}"/>
    <cellStyle name="Normal 16 2 4 3 3 4 2" xfId="45499" xr:uid="{00000000-0005-0000-0000-0000F9520000}"/>
    <cellStyle name="Normal 16 2 4 3 3 5" xfId="28639" xr:uid="{00000000-0005-0000-0000-0000FA520000}"/>
    <cellStyle name="Normal 16 2 4 3 4" xfId="7970" xr:uid="{00000000-0005-0000-0000-0000FB520000}"/>
    <cellStyle name="Normal 16 2 4 3 4 2" xfId="13586" xr:uid="{00000000-0005-0000-0000-0000FC520000}"/>
    <cellStyle name="Normal 16 2 4 3 4 2 2" xfId="36127" xr:uid="{00000000-0005-0000-0000-0000FD520000}"/>
    <cellStyle name="Normal 16 2 4 3 4 3" xfId="19216" xr:uid="{00000000-0005-0000-0000-0000FE520000}"/>
    <cellStyle name="Normal 16 2 4 3 4 3 2" xfId="41751" xr:uid="{00000000-0005-0000-0000-0000FF520000}"/>
    <cellStyle name="Normal 16 2 4 3 4 4" xfId="24845" xr:uid="{00000000-0005-0000-0000-000000530000}"/>
    <cellStyle name="Normal 16 2 4 3 4 4 2" xfId="47371" xr:uid="{00000000-0005-0000-0000-000001530000}"/>
    <cellStyle name="Normal 16 2 4 3 4 5" xfId="30511" xr:uid="{00000000-0005-0000-0000-000002530000}"/>
    <cellStyle name="Normal 16 2 4 3 5" xfId="9842" xr:uid="{00000000-0005-0000-0000-000003530000}"/>
    <cellStyle name="Normal 16 2 4 3 5 2" xfId="32383" xr:uid="{00000000-0005-0000-0000-000004530000}"/>
    <cellStyle name="Normal 16 2 4 3 6" xfId="15472" xr:uid="{00000000-0005-0000-0000-000005530000}"/>
    <cellStyle name="Normal 16 2 4 3 6 2" xfId="38007" xr:uid="{00000000-0005-0000-0000-000006530000}"/>
    <cellStyle name="Normal 16 2 4 3 7" xfId="21101" xr:uid="{00000000-0005-0000-0000-000007530000}"/>
    <cellStyle name="Normal 16 2 4 3 7 2" xfId="43627" xr:uid="{00000000-0005-0000-0000-000008530000}"/>
    <cellStyle name="Normal 16 2 4 3 8" xfId="26767" xr:uid="{00000000-0005-0000-0000-000009530000}"/>
    <cellStyle name="Normal 16 2 4 3 9" xfId="49258" xr:uid="{00000000-0005-0000-0000-00000A530000}"/>
    <cellStyle name="Normal 16 2 4 4" xfId="4694" xr:uid="{00000000-0005-0000-0000-00000B530000}"/>
    <cellStyle name="Normal 16 2 4 4 2" xfId="6566" xr:uid="{00000000-0005-0000-0000-00000C530000}"/>
    <cellStyle name="Normal 16 2 4 4 2 2" xfId="12182" xr:uid="{00000000-0005-0000-0000-00000D530000}"/>
    <cellStyle name="Normal 16 2 4 4 2 2 2" xfId="34723" xr:uid="{00000000-0005-0000-0000-00000E530000}"/>
    <cellStyle name="Normal 16 2 4 4 2 3" xfId="17812" xr:uid="{00000000-0005-0000-0000-00000F530000}"/>
    <cellStyle name="Normal 16 2 4 4 2 3 2" xfId="40347" xr:uid="{00000000-0005-0000-0000-000010530000}"/>
    <cellStyle name="Normal 16 2 4 4 2 4" xfId="23441" xr:uid="{00000000-0005-0000-0000-000011530000}"/>
    <cellStyle name="Normal 16 2 4 4 2 4 2" xfId="45967" xr:uid="{00000000-0005-0000-0000-000012530000}"/>
    <cellStyle name="Normal 16 2 4 4 2 5" xfId="29107" xr:uid="{00000000-0005-0000-0000-000013530000}"/>
    <cellStyle name="Normal 16 2 4 4 3" xfId="8438" xr:uid="{00000000-0005-0000-0000-000014530000}"/>
    <cellStyle name="Normal 16 2 4 4 3 2" xfId="14054" xr:uid="{00000000-0005-0000-0000-000015530000}"/>
    <cellStyle name="Normal 16 2 4 4 3 2 2" xfId="36595" xr:uid="{00000000-0005-0000-0000-000016530000}"/>
    <cellStyle name="Normal 16 2 4 4 3 3" xfId="19684" xr:uid="{00000000-0005-0000-0000-000017530000}"/>
    <cellStyle name="Normal 16 2 4 4 3 3 2" xfId="42219" xr:uid="{00000000-0005-0000-0000-000018530000}"/>
    <cellStyle name="Normal 16 2 4 4 3 4" xfId="25313" xr:uid="{00000000-0005-0000-0000-000019530000}"/>
    <cellStyle name="Normal 16 2 4 4 3 4 2" xfId="47839" xr:uid="{00000000-0005-0000-0000-00001A530000}"/>
    <cellStyle name="Normal 16 2 4 4 3 5" xfId="30979" xr:uid="{00000000-0005-0000-0000-00001B530000}"/>
    <cellStyle name="Normal 16 2 4 4 4" xfId="10310" xr:uid="{00000000-0005-0000-0000-00001C530000}"/>
    <cellStyle name="Normal 16 2 4 4 4 2" xfId="32851" xr:uid="{00000000-0005-0000-0000-00001D530000}"/>
    <cellStyle name="Normal 16 2 4 4 5" xfId="15940" xr:uid="{00000000-0005-0000-0000-00001E530000}"/>
    <cellStyle name="Normal 16 2 4 4 5 2" xfId="38475" xr:uid="{00000000-0005-0000-0000-00001F530000}"/>
    <cellStyle name="Normal 16 2 4 4 6" xfId="21569" xr:uid="{00000000-0005-0000-0000-000020530000}"/>
    <cellStyle name="Normal 16 2 4 4 6 2" xfId="44095" xr:uid="{00000000-0005-0000-0000-000021530000}"/>
    <cellStyle name="Normal 16 2 4 4 7" xfId="27235" xr:uid="{00000000-0005-0000-0000-000022530000}"/>
    <cellStyle name="Normal 16 2 4 4 8" xfId="50663" xr:uid="{00000000-0005-0000-0000-000023530000}"/>
    <cellStyle name="Normal 16 2 4 5" xfId="5630" xr:uid="{00000000-0005-0000-0000-000024530000}"/>
    <cellStyle name="Normal 16 2 4 5 2" xfId="11246" xr:uid="{00000000-0005-0000-0000-000025530000}"/>
    <cellStyle name="Normal 16 2 4 5 2 2" xfId="33787" xr:uid="{00000000-0005-0000-0000-000026530000}"/>
    <cellStyle name="Normal 16 2 4 5 3" xfId="16876" xr:uid="{00000000-0005-0000-0000-000027530000}"/>
    <cellStyle name="Normal 16 2 4 5 3 2" xfId="39411" xr:uid="{00000000-0005-0000-0000-000028530000}"/>
    <cellStyle name="Normal 16 2 4 5 4" xfId="22505" xr:uid="{00000000-0005-0000-0000-000029530000}"/>
    <cellStyle name="Normal 16 2 4 5 4 2" xfId="45031" xr:uid="{00000000-0005-0000-0000-00002A530000}"/>
    <cellStyle name="Normal 16 2 4 5 5" xfId="28171" xr:uid="{00000000-0005-0000-0000-00002B530000}"/>
    <cellStyle name="Normal 16 2 4 6" xfId="7502" xr:uid="{00000000-0005-0000-0000-00002C530000}"/>
    <cellStyle name="Normal 16 2 4 6 2" xfId="13118" xr:uid="{00000000-0005-0000-0000-00002D530000}"/>
    <cellStyle name="Normal 16 2 4 6 2 2" xfId="35659" xr:uid="{00000000-0005-0000-0000-00002E530000}"/>
    <cellStyle name="Normal 16 2 4 6 3" xfId="18748" xr:uid="{00000000-0005-0000-0000-00002F530000}"/>
    <cellStyle name="Normal 16 2 4 6 3 2" xfId="41283" xr:uid="{00000000-0005-0000-0000-000030530000}"/>
    <cellStyle name="Normal 16 2 4 6 4" xfId="24377" xr:uid="{00000000-0005-0000-0000-000031530000}"/>
    <cellStyle name="Normal 16 2 4 6 4 2" xfId="46903" xr:uid="{00000000-0005-0000-0000-000032530000}"/>
    <cellStyle name="Normal 16 2 4 6 5" xfId="30043" xr:uid="{00000000-0005-0000-0000-000033530000}"/>
    <cellStyle name="Normal 16 2 4 7" xfId="9374" xr:uid="{00000000-0005-0000-0000-000034530000}"/>
    <cellStyle name="Normal 16 2 4 7 2" xfId="31915" xr:uid="{00000000-0005-0000-0000-000035530000}"/>
    <cellStyle name="Normal 16 2 4 8" xfId="15004" xr:uid="{00000000-0005-0000-0000-000036530000}"/>
    <cellStyle name="Normal 16 2 4 8 2" xfId="37539" xr:uid="{00000000-0005-0000-0000-000037530000}"/>
    <cellStyle name="Normal 16 2 4 9" xfId="20633" xr:uid="{00000000-0005-0000-0000-000038530000}"/>
    <cellStyle name="Normal 16 2 4 9 2" xfId="43159" xr:uid="{00000000-0005-0000-0000-000039530000}"/>
    <cellStyle name="Normal 16 2 5" xfId="3914" xr:uid="{00000000-0005-0000-0000-00003A530000}"/>
    <cellStyle name="Normal 16 2 5 10" xfId="48946" xr:uid="{00000000-0005-0000-0000-00003B530000}"/>
    <cellStyle name="Normal 16 2 5 11" xfId="49883" xr:uid="{00000000-0005-0000-0000-00003C530000}"/>
    <cellStyle name="Normal 16 2 5 2" xfId="4382" xr:uid="{00000000-0005-0000-0000-00003D530000}"/>
    <cellStyle name="Normal 16 2 5 2 10" xfId="50351" xr:uid="{00000000-0005-0000-0000-00003E530000}"/>
    <cellStyle name="Normal 16 2 5 2 2" xfId="5318" xr:uid="{00000000-0005-0000-0000-00003F530000}"/>
    <cellStyle name="Normal 16 2 5 2 2 2" xfId="7190" xr:uid="{00000000-0005-0000-0000-000040530000}"/>
    <cellStyle name="Normal 16 2 5 2 2 2 2" xfId="12806" xr:uid="{00000000-0005-0000-0000-000041530000}"/>
    <cellStyle name="Normal 16 2 5 2 2 2 2 2" xfId="35347" xr:uid="{00000000-0005-0000-0000-000042530000}"/>
    <cellStyle name="Normal 16 2 5 2 2 2 3" xfId="18436" xr:uid="{00000000-0005-0000-0000-000043530000}"/>
    <cellStyle name="Normal 16 2 5 2 2 2 3 2" xfId="40971" xr:uid="{00000000-0005-0000-0000-000044530000}"/>
    <cellStyle name="Normal 16 2 5 2 2 2 4" xfId="24065" xr:uid="{00000000-0005-0000-0000-000045530000}"/>
    <cellStyle name="Normal 16 2 5 2 2 2 4 2" xfId="46591" xr:uid="{00000000-0005-0000-0000-000046530000}"/>
    <cellStyle name="Normal 16 2 5 2 2 2 5" xfId="29731" xr:uid="{00000000-0005-0000-0000-000047530000}"/>
    <cellStyle name="Normal 16 2 5 2 2 3" xfId="9062" xr:uid="{00000000-0005-0000-0000-000048530000}"/>
    <cellStyle name="Normal 16 2 5 2 2 3 2" xfId="14678" xr:uid="{00000000-0005-0000-0000-000049530000}"/>
    <cellStyle name="Normal 16 2 5 2 2 3 2 2" xfId="37219" xr:uid="{00000000-0005-0000-0000-00004A530000}"/>
    <cellStyle name="Normal 16 2 5 2 2 3 3" xfId="20308" xr:uid="{00000000-0005-0000-0000-00004B530000}"/>
    <cellStyle name="Normal 16 2 5 2 2 3 3 2" xfId="42843" xr:uid="{00000000-0005-0000-0000-00004C530000}"/>
    <cellStyle name="Normal 16 2 5 2 2 3 4" xfId="25937" xr:uid="{00000000-0005-0000-0000-00004D530000}"/>
    <cellStyle name="Normal 16 2 5 2 2 3 4 2" xfId="48463" xr:uid="{00000000-0005-0000-0000-00004E530000}"/>
    <cellStyle name="Normal 16 2 5 2 2 3 5" xfId="31603" xr:uid="{00000000-0005-0000-0000-00004F530000}"/>
    <cellStyle name="Normal 16 2 5 2 2 4" xfId="10934" xr:uid="{00000000-0005-0000-0000-000050530000}"/>
    <cellStyle name="Normal 16 2 5 2 2 4 2" xfId="33475" xr:uid="{00000000-0005-0000-0000-000051530000}"/>
    <cellStyle name="Normal 16 2 5 2 2 5" xfId="16564" xr:uid="{00000000-0005-0000-0000-000052530000}"/>
    <cellStyle name="Normal 16 2 5 2 2 5 2" xfId="39099" xr:uid="{00000000-0005-0000-0000-000053530000}"/>
    <cellStyle name="Normal 16 2 5 2 2 6" xfId="22193" xr:uid="{00000000-0005-0000-0000-000054530000}"/>
    <cellStyle name="Normal 16 2 5 2 2 6 2" xfId="44719" xr:uid="{00000000-0005-0000-0000-000055530000}"/>
    <cellStyle name="Normal 16 2 5 2 2 7" xfId="27859" xr:uid="{00000000-0005-0000-0000-000056530000}"/>
    <cellStyle name="Normal 16 2 5 2 2 8" xfId="51287" xr:uid="{00000000-0005-0000-0000-000057530000}"/>
    <cellStyle name="Normal 16 2 5 2 3" xfId="6254" xr:uid="{00000000-0005-0000-0000-000058530000}"/>
    <cellStyle name="Normal 16 2 5 2 3 2" xfId="11870" xr:uid="{00000000-0005-0000-0000-000059530000}"/>
    <cellStyle name="Normal 16 2 5 2 3 2 2" xfId="34411" xr:uid="{00000000-0005-0000-0000-00005A530000}"/>
    <cellStyle name="Normal 16 2 5 2 3 3" xfId="17500" xr:uid="{00000000-0005-0000-0000-00005B530000}"/>
    <cellStyle name="Normal 16 2 5 2 3 3 2" xfId="40035" xr:uid="{00000000-0005-0000-0000-00005C530000}"/>
    <cellStyle name="Normal 16 2 5 2 3 4" xfId="23129" xr:uid="{00000000-0005-0000-0000-00005D530000}"/>
    <cellStyle name="Normal 16 2 5 2 3 4 2" xfId="45655" xr:uid="{00000000-0005-0000-0000-00005E530000}"/>
    <cellStyle name="Normal 16 2 5 2 3 5" xfId="28795" xr:uid="{00000000-0005-0000-0000-00005F530000}"/>
    <cellStyle name="Normal 16 2 5 2 4" xfId="8126" xr:uid="{00000000-0005-0000-0000-000060530000}"/>
    <cellStyle name="Normal 16 2 5 2 4 2" xfId="13742" xr:uid="{00000000-0005-0000-0000-000061530000}"/>
    <cellStyle name="Normal 16 2 5 2 4 2 2" xfId="36283" xr:uid="{00000000-0005-0000-0000-000062530000}"/>
    <cellStyle name="Normal 16 2 5 2 4 3" xfId="19372" xr:uid="{00000000-0005-0000-0000-000063530000}"/>
    <cellStyle name="Normal 16 2 5 2 4 3 2" xfId="41907" xr:uid="{00000000-0005-0000-0000-000064530000}"/>
    <cellStyle name="Normal 16 2 5 2 4 4" xfId="25001" xr:uid="{00000000-0005-0000-0000-000065530000}"/>
    <cellStyle name="Normal 16 2 5 2 4 4 2" xfId="47527" xr:uid="{00000000-0005-0000-0000-000066530000}"/>
    <cellStyle name="Normal 16 2 5 2 4 5" xfId="30667" xr:uid="{00000000-0005-0000-0000-000067530000}"/>
    <cellStyle name="Normal 16 2 5 2 5" xfId="9998" xr:uid="{00000000-0005-0000-0000-000068530000}"/>
    <cellStyle name="Normal 16 2 5 2 5 2" xfId="32539" xr:uid="{00000000-0005-0000-0000-000069530000}"/>
    <cellStyle name="Normal 16 2 5 2 6" xfId="15628" xr:uid="{00000000-0005-0000-0000-00006A530000}"/>
    <cellStyle name="Normal 16 2 5 2 6 2" xfId="38163" xr:uid="{00000000-0005-0000-0000-00006B530000}"/>
    <cellStyle name="Normal 16 2 5 2 7" xfId="21257" xr:uid="{00000000-0005-0000-0000-00006C530000}"/>
    <cellStyle name="Normal 16 2 5 2 7 2" xfId="43783" xr:uid="{00000000-0005-0000-0000-00006D530000}"/>
    <cellStyle name="Normal 16 2 5 2 8" xfId="26923" xr:uid="{00000000-0005-0000-0000-00006E530000}"/>
    <cellStyle name="Normal 16 2 5 2 9" xfId="49414" xr:uid="{00000000-0005-0000-0000-00006F530000}"/>
    <cellStyle name="Normal 16 2 5 3" xfId="4850" xr:uid="{00000000-0005-0000-0000-000070530000}"/>
    <cellStyle name="Normal 16 2 5 3 2" xfId="6722" xr:uid="{00000000-0005-0000-0000-000071530000}"/>
    <cellStyle name="Normal 16 2 5 3 2 2" xfId="12338" xr:uid="{00000000-0005-0000-0000-000072530000}"/>
    <cellStyle name="Normal 16 2 5 3 2 2 2" xfId="34879" xr:uid="{00000000-0005-0000-0000-000073530000}"/>
    <cellStyle name="Normal 16 2 5 3 2 3" xfId="17968" xr:uid="{00000000-0005-0000-0000-000074530000}"/>
    <cellStyle name="Normal 16 2 5 3 2 3 2" xfId="40503" xr:uid="{00000000-0005-0000-0000-000075530000}"/>
    <cellStyle name="Normal 16 2 5 3 2 4" xfId="23597" xr:uid="{00000000-0005-0000-0000-000076530000}"/>
    <cellStyle name="Normal 16 2 5 3 2 4 2" xfId="46123" xr:uid="{00000000-0005-0000-0000-000077530000}"/>
    <cellStyle name="Normal 16 2 5 3 2 5" xfId="29263" xr:uid="{00000000-0005-0000-0000-000078530000}"/>
    <cellStyle name="Normal 16 2 5 3 3" xfId="8594" xr:uid="{00000000-0005-0000-0000-000079530000}"/>
    <cellStyle name="Normal 16 2 5 3 3 2" xfId="14210" xr:uid="{00000000-0005-0000-0000-00007A530000}"/>
    <cellStyle name="Normal 16 2 5 3 3 2 2" xfId="36751" xr:uid="{00000000-0005-0000-0000-00007B530000}"/>
    <cellStyle name="Normal 16 2 5 3 3 3" xfId="19840" xr:uid="{00000000-0005-0000-0000-00007C530000}"/>
    <cellStyle name="Normal 16 2 5 3 3 3 2" xfId="42375" xr:uid="{00000000-0005-0000-0000-00007D530000}"/>
    <cellStyle name="Normal 16 2 5 3 3 4" xfId="25469" xr:uid="{00000000-0005-0000-0000-00007E530000}"/>
    <cellStyle name="Normal 16 2 5 3 3 4 2" xfId="47995" xr:uid="{00000000-0005-0000-0000-00007F530000}"/>
    <cellStyle name="Normal 16 2 5 3 3 5" xfId="31135" xr:uid="{00000000-0005-0000-0000-000080530000}"/>
    <cellStyle name="Normal 16 2 5 3 4" xfId="10466" xr:uid="{00000000-0005-0000-0000-000081530000}"/>
    <cellStyle name="Normal 16 2 5 3 4 2" xfId="33007" xr:uid="{00000000-0005-0000-0000-000082530000}"/>
    <cellStyle name="Normal 16 2 5 3 5" xfId="16096" xr:uid="{00000000-0005-0000-0000-000083530000}"/>
    <cellStyle name="Normal 16 2 5 3 5 2" xfId="38631" xr:uid="{00000000-0005-0000-0000-000084530000}"/>
    <cellStyle name="Normal 16 2 5 3 6" xfId="21725" xr:uid="{00000000-0005-0000-0000-000085530000}"/>
    <cellStyle name="Normal 16 2 5 3 6 2" xfId="44251" xr:uid="{00000000-0005-0000-0000-000086530000}"/>
    <cellStyle name="Normal 16 2 5 3 7" xfId="27391" xr:uid="{00000000-0005-0000-0000-000087530000}"/>
    <cellStyle name="Normal 16 2 5 3 8" xfId="50819" xr:uid="{00000000-0005-0000-0000-000088530000}"/>
    <cellStyle name="Normal 16 2 5 4" xfId="5786" xr:uid="{00000000-0005-0000-0000-000089530000}"/>
    <cellStyle name="Normal 16 2 5 4 2" xfId="11402" xr:uid="{00000000-0005-0000-0000-00008A530000}"/>
    <cellStyle name="Normal 16 2 5 4 2 2" xfId="33943" xr:uid="{00000000-0005-0000-0000-00008B530000}"/>
    <cellStyle name="Normal 16 2 5 4 3" xfId="17032" xr:uid="{00000000-0005-0000-0000-00008C530000}"/>
    <cellStyle name="Normal 16 2 5 4 3 2" xfId="39567" xr:uid="{00000000-0005-0000-0000-00008D530000}"/>
    <cellStyle name="Normal 16 2 5 4 4" xfId="22661" xr:uid="{00000000-0005-0000-0000-00008E530000}"/>
    <cellStyle name="Normal 16 2 5 4 4 2" xfId="45187" xr:uid="{00000000-0005-0000-0000-00008F530000}"/>
    <cellStyle name="Normal 16 2 5 4 5" xfId="28327" xr:uid="{00000000-0005-0000-0000-000090530000}"/>
    <cellStyle name="Normal 16 2 5 5" xfId="7658" xr:uid="{00000000-0005-0000-0000-000091530000}"/>
    <cellStyle name="Normal 16 2 5 5 2" xfId="13274" xr:uid="{00000000-0005-0000-0000-000092530000}"/>
    <cellStyle name="Normal 16 2 5 5 2 2" xfId="35815" xr:uid="{00000000-0005-0000-0000-000093530000}"/>
    <cellStyle name="Normal 16 2 5 5 3" xfId="18904" xr:uid="{00000000-0005-0000-0000-000094530000}"/>
    <cellStyle name="Normal 16 2 5 5 3 2" xfId="41439" xr:uid="{00000000-0005-0000-0000-000095530000}"/>
    <cellStyle name="Normal 16 2 5 5 4" xfId="24533" xr:uid="{00000000-0005-0000-0000-000096530000}"/>
    <cellStyle name="Normal 16 2 5 5 4 2" xfId="47059" xr:uid="{00000000-0005-0000-0000-000097530000}"/>
    <cellStyle name="Normal 16 2 5 5 5" xfId="30199" xr:uid="{00000000-0005-0000-0000-000098530000}"/>
    <cellStyle name="Normal 16 2 5 6" xfId="9530" xr:uid="{00000000-0005-0000-0000-000099530000}"/>
    <cellStyle name="Normal 16 2 5 6 2" xfId="32071" xr:uid="{00000000-0005-0000-0000-00009A530000}"/>
    <cellStyle name="Normal 16 2 5 7" xfId="15160" xr:uid="{00000000-0005-0000-0000-00009B530000}"/>
    <cellStyle name="Normal 16 2 5 7 2" xfId="37695" xr:uid="{00000000-0005-0000-0000-00009C530000}"/>
    <cellStyle name="Normal 16 2 5 8" xfId="20789" xr:uid="{00000000-0005-0000-0000-00009D530000}"/>
    <cellStyle name="Normal 16 2 5 8 2" xfId="43315" xr:uid="{00000000-0005-0000-0000-00009E530000}"/>
    <cellStyle name="Normal 16 2 5 9" xfId="26455" xr:uid="{00000000-0005-0000-0000-00009F530000}"/>
    <cellStyle name="Normal 16 2 6" xfId="4148" xr:uid="{00000000-0005-0000-0000-0000A0530000}"/>
    <cellStyle name="Normal 16 2 6 10" xfId="50117" xr:uid="{00000000-0005-0000-0000-0000A1530000}"/>
    <cellStyle name="Normal 16 2 6 2" xfId="5084" xr:uid="{00000000-0005-0000-0000-0000A2530000}"/>
    <cellStyle name="Normal 16 2 6 2 2" xfId="6956" xr:uid="{00000000-0005-0000-0000-0000A3530000}"/>
    <cellStyle name="Normal 16 2 6 2 2 2" xfId="12572" xr:uid="{00000000-0005-0000-0000-0000A4530000}"/>
    <cellStyle name="Normal 16 2 6 2 2 2 2" xfId="35113" xr:uid="{00000000-0005-0000-0000-0000A5530000}"/>
    <cellStyle name="Normal 16 2 6 2 2 3" xfId="18202" xr:uid="{00000000-0005-0000-0000-0000A6530000}"/>
    <cellStyle name="Normal 16 2 6 2 2 3 2" xfId="40737" xr:uid="{00000000-0005-0000-0000-0000A7530000}"/>
    <cellStyle name="Normal 16 2 6 2 2 4" xfId="23831" xr:uid="{00000000-0005-0000-0000-0000A8530000}"/>
    <cellStyle name="Normal 16 2 6 2 2 4 2" xfId="46357" xr:uid="{00000000-0005-0000-0000-0000A9530000}"/>
    <cellStyle name="Normal 16 2 6 2 2 5" xfId="29497" xr:uid="{00000000-0005-0000-0000-0000AA530000}"/>
    <cellStyle name="Normal 16 2 6 2 3" xfId="8828" xr:uid="{00000000-0005-0000-0000-0000AB530000}"/>
    <cellStyle name="Normal 16 2 6 2 3 2" xfId="14444" xr:uid="{00000000-0005-0000-0000-0000AC530000}"/>
    <cellStyle name="Normal 16 2 6 2 3 2 2" xfId="36985" xr:uid="{00000000-0005-0000-0000-0000AD530000}"/>
    <cellStyle name="Normal 16 2 6 2 3 3" xfId="20074" xr:uid="{00000000-0005-0000-0000-0000AE530000}"/>
    <cellStyle name="Normal 16 2 6 2 3 3 2" xfId="42609" xr:uid="{00000000-0005-0000-0000-0000AF530000}"/>
    <cellStyle name="Normal 16 2 6 2 3 4" xfId="25703" xr:uid="{00000000-0005-0000-0000-0000B0530000}"/>
    <cellStyle name="Normal 16 2 6 2 3 4 2" xfId="48229" xr:uid="{00000000-0005-0000-0000-0000B1530000}"/>
    <cellStyle name="Normal 16 2 6 2 3 5" xfId="31369" xr:uid="{00000000-0005-0000-0000-0000B2530000}"/>
    <cellStyle name="Normal 16 2 6 2 4" xfId="10700" xr:uid="{00000000-0005-0000-0000-0000B3530000}"/>
    <cellStyle name="Normal 16 2 6 2 4 2" xfId="33241" xr:uid="{00000000-0005-0000-0000-0000B4530000}"/>
    <cellStyle name="Normal 16 2 6 2 5" xfId="16330" xr:uid="{00000000-0005-0000-0000-0000B5530000}"/>
    <cellStyle name="Normal 16 2 6 2 5 2" xfId="38865" xr:uid="{00000000-0005-0000-0000-0000B6530000}"/>
    <cellStyle name="Normal 16 2 6 2 6" xfId="21959" xr:uid="{00000000-0005-0000-0000-0000B7530000}"/>
    <cellStyle name="Normal 16 2 6 2 6 2" xfId="44485" xr:uid="{00000000-0005-0000-0000-0000B8530000}"/>
    <cellStyle name="Normal 16 2 6 2 7" xfId="27625" xr:uid="{00000000-0005-0000-0000-0000B9530000}"/>
    <cellStyle name="Normal 16 2 6 2 8" xfId="51053" xr:uid="{00000000-0005-0000-0000-0000BA530000}"/>
    <cellStyle name="Normal 16 2 6 3" xfId="6020" xr:uid="{00000000-0005-0000-0000-0000BB530000}"/>
    <cellStyle name="Normal 16 2 6 3 2" xfId="11636" xr:uid="{00000000-0005-0000-0000-0000BC530000}"/>
    <cellStyle name="Normal 16 2 6 3 2 2" xfId="34177" xr:uid="{00000000-0005-0000-0000-0000BD530000}"/>
    <cellStyle name="Normal 16 2 6 3 3" xfId="17266" xr:uid="{00000000-0005-0000-0000-0000BE530000}"/>
    <cellStyle name="Normal 16 2 6 3 3 2" xfId="39801" xr:uid="{00000000-0005-0000-0000-0000BF530000}"/>
    <cellStyle name="Normal 16 2 6 3 4" xfId="22895" xr:uid="{00000000-0005-0000-0000-0000C0530000}"/>
    <cellStyle name="Normal 16 2 6 3 4 2" xfId="45421" xr:uid="{00000000-0005-0000-0000-0000C1530000}"/>
    <cellStyle name="Normal 16 2 6 3 5" xfId="28561" xr:uid="{00000000-0005-0000-0000-0000C2530000}"/>
    <cellStyle name="Normal 16 2 6 4" xfId="7892" xr:uid="{00000000-0005-0000-0000-0000C3530000}"/>
    <cellStyle name="Normal 16 2 6 4 2" xfId="13508" xr:uid="{00000000-0005-0000-0000-0000C4530000}"/>
    <cellStyle name="Normal 16 2 6 4 2 2" xfId="36049" xr:uid="{00000000-0005-0000-0000-0000C5530000}"/>
    <cellStyle name="Normal 16 2 6 4 3" xfId="19138" xr:uid="{00000000-0005-0000-0000-0000C6530000}"/>
    <cellStyle name="Normal 16 2 6 4 3 2" xfId="41673" xr:uid="{00000000-0005-0000-0000-0000C7530000}"/>
    <cellStyle name="Normal 16 2 6 4 4" xfId="24767" xr:uid="{00000000-0005-0000-0000-0000C8530000}"/>
    <cellStyle name="Normal 16 2 6 4 4 2" xfId="47293" xr:uid="{00000000-0005-0000-0000-0000C9530000}"/>
    <cellStyle name="Normal 16 2 6 4 5" xfId="30433" xr:uid="{00000000-0005-0000-0000-0000CA530000}"/>
    <cellStyle name="Normal 16 2 6 5" xfId="9764" xr:uid="{00000000-0005-0000-0000-0000CB530000}"/>
    <cellStyle name="Normal 16 2 6 5 2" xfId="32305" xr:uid="{00000000-0005-0000-0000-0000CC530000}"/>
    <cellStyle name="Normal 16 2 6 6" xfId="15394" xr:uid="{00000000-0005-0000-0000-0000CD530000}"/>
    <cellStyle name="Normal 16 2 6 6 2" xfId="37929" xr:uid="{00000000-0005-0000-0000-0000CE530000}"/>
    <cellStyle name="Normal 16 2 6 7" xfId="21023" xr:uid="{00000000-0005-0000-0000-0000CF530000}"/>
    <cellStyle name="Normal 16 2 6 7 2" xfId="43549" xr:uid="{00000000-0005-0000-0000-0000D0530000}"/>
    <cellStyle name="Normal 16 2 6 8" xfId="26689" xr:uid="{00000000-0005-0000-0000-0000D1530000}"/>
    <cellStyle name="Normal 16 2 6 9" xfId="49180" xr:uid="{00000000-0005-0000-0000-0000D2530000}"/>
    <cellStyle name="Normal 16 2 7" xfId="4616" xr:uid="{00000000-0005-0000-0000-0000D3530000}"/>
    <cellStyle name="Normal 16 2 7 2" xfId="6488" xr:uid="{00000000-0005-0000-0000-0000D4530000}"/>
    <cellStyle name="Normal 16 2 7 2 2" xfId="12104" xr:uid="{00000000-0005-0000-0000-0000D5530000}"/>
    <cellStyle name="Normal 16 2 7 2 2 2" xfId="34645" xr:uid="{00000000-0005-0000-0000-0000D6530000}"/>
    <cellStyle name="Normal 16 2 7 2 3" xfId="17734" xr:uid="{00000000-0005-0000-0000-0000D7530000}"/>
    <cellStyle name="Normal 16 2 7 2 3 2" xfId="40269" xr:uid="{00000000-0005-0000-0000-0000D8530000}"/>
    <cellStyle name="Normal 16 2 7 2 4" xfId="23363" xr:uid="{00000000-0005-0000-0000-0000D9530000}"/>
    <cellStyle name="Normal 16 2 7 2 4 2" xfId="45889" xr:uid="{00000000-0005-0000-0000-0000DA530000}"/>
    <cellStyle name="Normal 16 2 7 2 5" xfId="29029" xr:uid="{00000000-0005-0000-0000-0000DB530000}"/>
    <cellStyle name="Normal 16 2 7 3" xfId="8360" xr:uid="{00000000-0005-0000-0000-0000DC530000}"/>
    <cellStyle name="Normal 16 2 7 3 2" xfId="13976" xr:uid="{00000000-0005-0000-0000-0000DD530000}"/>
    <cellStyle name="Normal 16 2 7 3 2 2" xfId="36517" xr:uid="{00000000-0005-0000-0000-0000DE530000}"/>
    <cellStyle name="Normal 16 2 7 3 3" xfId="19606" xr:uid="{00000000-0005-0000-0000-0000DF530000}"/>
    <cellStyle name="Normal 16 2 7 3 3 2" xfId="42141" xr:uid="{00000000-0005-0000-0000-0000E0530000}"/>
    <cellStyle name="Normal 16 2 7 3 4" xfId="25235" xr:uid="{00000000-0005-0000-0000-0000E1530000}"/>
    <cellStyle name="Normal 16 2 7 3 4 2" xfId="47761" xr:uid="{00000000-0005-0000-0000-0000E2530000}"/>
    <cellStyle name="Normal 16 2 7 3 5" xfId="30901" xr:uid="{00000000-0005-0000-0000-0000E3530000}"/>
    <cellStyle name="Normal 16 2 7 4" xfId="10232" xr:uid="{00000000-0005-0000-0000-0000E4530000}"/>
    <cellStyle name="Normal 16 2 7 4 2" xfId="32773" xr:uid="{00000000-0005-0000-0000-0000E5530000}"/>
    <cellStyle name="Normal 16 2 7 5" xfId="15862" xr:uid="{00000000-0005-0000-0000-0000E6530000}"/>
    <cellStyle name="Normal 16 2 7 5 2" xfId="38397" xr:uid="{00000000-0005-0000-0000-0000E7530000}"/>
    <cellStyle name="Normal 16 2 7 6" xfId="21491" xr:uid="{00000000-0005-0000-0000-0000E8530000}"/>
    <cellStyle name="Normal 16 2 7 6 2" xfId="44017" xr:uid="{00000000-0005-0000-0000-0000E9530000}"/>
    <cellStyle name="Normal 16 2 7 7" xfId="27157" xr:uid="{00000000-0005-0000-0000-0000EA530000}"/>
    <cellStyle name="Normal 16 2 7 8" xfId="50585" xr:uid="{00000000-0005-0000-0000-0000EB530000}"/>
    <cellStyle name="Normal 16 2 8" xfId="5552" xr:uid="{00000000-0005-0000-0000-0000EC530000}"/>
    <cellStyle name="Normal 16 2 8 2" xfId="11168" xr:uid="{00000000-0005-0000-0000-0000ED530000}"/>
    <cellStyle name="Normal 16 2 8 2 2" xfId="33709" xr:uid="{00000000-0005-0000-0000-0000EE530000}"/>
    <cellStyle name="Normal 16 2 8 3" xfId="16798" xr:uid="{00000000-0005-0000-0000-0000EF530000}"/>
    <cellStyle name="Normal 16 2 8 3 2" xfId="39333" xr:uid="{00000000-0005-0000-0000-0000F0530000}"/>
    <cellStyle name="Normal 16 2 8 4" xfId="22427" xr:uid="{00000000-0005-0000-0000-0000F1530000}"/>
    <cellStyle name="Normal 16 2 8 4 2" xfId="44953" xr:uid="{00000000-0005-0000-0000-0000F2530000}"/>
    <cellStyle name="Normal 16 2 8 5" xfId="28093" xr:uid="{00000000-0005-0000-0000-0000F3530000}"/>
    <cellStyle name="Normal 16 2 9" xfId="7424" xr:uid="{00000000-0005-0000-0000-0000F4530000}"/>
    <cellStyle name="Normal 16 2 9 2" xfId="13040" xr:uid="{00000000-0005-0000-0000-0000F5530000}"/>
    <cellStyle name="Normal 16 2 9 2 2" xfId="35581" xr:uid="{00000000-0005-0000-0000-0000F6530000}"/>
    <cellStyle name="Normal 16 2 9 3" xfId="18670" xr:uid="{00000000-0005-0000-0000-0000F7530000}"/>
    <cellStyle name="Normal 16 2 9 3 2" xfId="41205" xr:uid="{00000000-0005-0000-0000-0000F8530000}"/>
    <cellStyle name="Normal 16 2 9 4" xfId="24299" xr:uid="{00000000-0005-0000-0000-0000F9530000}"/>
    <cellStyle name="Normal 16 2 9 4 2" xfId="46825" xr:uid="{00000000-0005-0000-0000-0000FA530000}"/>
    <cellStyle name="Normal 16 2 9 5" xfId="29965" xr:uid="{00000000-0005-0000-0000-0000FB530000}"/>
    <cellStyle name="Normal 16 3" xfId="638" xr:uid="{00000000-0005-0000-0000-0000FC530000}"/>
    <cellStyle name="Normal 17" xfId="639" xr:uid="{00000000-0005-0000-0000-0000FD530000}"/>
    <cellStyle name="Normal 17 10" xfId="640" xr:uid="{00000000-0005-0000-0000-0000FE530000}"/>
    <cellStyle name="Normal 17 11" xfId="641" xr:uid="{00000000-0005-0000-0000-0000FF530000}"/>
    <cellStyle name="Normal 17 12" xfId="642" xr:uid="{00000000-0005-0000-0000-000000540000}"/>
    <cellStyle name="Normal 17 13" xfId="643" xr:uid="{00000000-0005-0000-0000-000001540000}"/>
    <cellStyle name="Normal 17 14" xfId="644" xr:uid="{00000000-0005-0000-0000-000002540000}"/>
    <cellStyle name="Normal 17 15" xfId="645" xr:uid="{00000000-0005-0000-0000-000003540000}"/>
    <cellStyle name="Normal 17 16" xfId="646" xr:uid="{00000000-0005-0000-0000-000004540000}"/>
    <cellStyle name="Normal 17 16 10" xfId="9297" xr:uid="{00000000-0005-0000-0000-000005540000}"/>
    <cellStyle name="Normal 17 16 10 2" xfId="31838" xr:uid="{00000000-0005-0000-0000-000006540000}"/>
    <cellStyle name="Normal 17 16 11" xfId="14918" xr:uid="{00000000-0005-0000-0000-000007540000}"/>
    <cellStyle name="Normal 17 16 11 2" xfId="37458" xr:uid="{00000000-0005-0000-0000-000008540000}"/>
    <cellStyle name="Normal 17 16 12" xfId="20556" xr:uid="{00000000-0005-0000-0000-000009540000}"/>
    <cellStyle name="Normal 17 16 12 2" xfId="43082" xr:uid="{00000000-0005-0000-0000-00000A540000}"/>
    <cellStyle name="Normal 17 16 13" xfId="26222" xr:uid="{00000000-0005-0000-0000-00000B540000}"/>
    <cellStyle name="Normal 17 16 14" xfId="48713" xr:uid="{00000000-0005-0000-0000-00000C540000}"/>
    <cellStyle name="Normal 17 16 15" xfId="49650" xr:uid="{00000000-0005-0000-0000-00000D540000}"/>
    <cellStyle name="Normal 17 16 2" xfId="3718" xr:uid="{00000000-0005-0000-0000-00000E540000}"/>
    <cellStyle name="Normal 17 16 2 10" xfId="14966" xr:uid="{00000000-0005-0000-0000-00000F540000}"/>
    <cellStyle name="Normal 17 16 2 10 2" xfId="37501" xr:uid="{00000000-0005-0000-0000-000010540000}"/>
    <cellStyle name="Normal 17 16 2 11" xfId="20595" xr:uid="{00000000-0005-0000-0000-000011540000}"/>
    <cellStyle name="Normal 17 16 2 11 2" xfId="43121" xr:uid="{00000000-0005-0000-0000-000012540000}"/>
    <cellStyle name="Normal 17 16 2 12" xfId="26261" xr:uid="{00000000-0005-0000-0000-000013540000}"/>
    <cellStyle name="Normal 17 16 2 13" xfId="48752" xr:uid="{00000000-0005-0000-0000-000014540000}"/>
    <cellStyle name="Normal 17 16 2 14" xfId="49689" xr:uid="{00000000-0005-0000-0000-000015540000}"/>
    <cellStyle name="Normal 17 16 2 2" xfId="3876" xr:uid="{00000000-0005-0000-0000-000016540000}"/>
    <cellStyle name="Normal 17 16 2 2 10" xfId="26417" xr:uid="{00000000-0005-0000-0000-000017540000}"/>
    <cellStyle name="Normal 17 16 2 2 11" xfId="48908" xr:uid="{00000000-0005-0000-0000-000018540000}"/>
    <cellStyle name="Normal 17 16 2 2 12" xfId="49845" xr:uid="{00000000-0005-0000-0000-000019540000}"/>
    <cellStyle name="Normal 17 16 2 2 2" xfId="4110" xr:uid="{00000000-0005-0000-0000-00001A540000}"/>
    <cellStyle name="Normal 17 16 2 2 2 10" xfId="49142" xr:uid="{00000000-0005-0000-0000-00001B540000}"/>
    <cellStyle name="Normal 17 16 2 2 2 11" xfId="50079" xr:uid="{00000000-0005-0000-0000-00001C540000}"/>
    <cellStyle name="Normal 17 16 2 2 2 2" xfId="4578" xr:uid="{00000000-0005-0000-0000-00001D540000}"/>
    <cellStyle name="Normal 17 16 2 2 2 2 10" xfId="50547" xr:uid="{00000000-0005-0000-0000-00001E540000}"/>
    <cellStyle name="Normal 17 16 2 2 2 2 2" xfId="5514" xr:uid="{00000000-0005-0000-0000-00001F540000}"/>
    <cellStyle name="Normal 17 16 2 2 2 2 2 2" xfId="7386" xr:uid="{00000000-0005-0000-0000-000020540000}"/>
    <cellStyle name="Normal 17 16 2 2 2 2 2 2 2" xfId="13002" xr:uid="{00000000-0005-0000-0000-000021540000}"/>
    <cellStyle name="Normal 17 16 2 2 2 2 2 2 2 2" xfId="35543" xr:uid="{00000000-0005-0000-0000-000022540000}"/>
    <cellStyle name="Normal 17 16 2 2 2 2 2 2 3" xfId="18632" xr:uid="{00000000-0005-0000-0000-000023540000}"/>
    <cellStyle name="Normal 17 16 2 2 2 2 2 2 3 2" xfId="41167" xr:uid="{00000000-0005-0000-0000-000024540000}"/>
    <cellStyle name="Normal 17 16 2 2 2 2 2 2 4" xfId="24261" xr:uid="{00000000-0005-0000-0000-000025540000}"/>
    <cellStyle name="Normal 17 16 2 2 2 2 2 2 4 2" xfId="46787" xr:uid="{00000000-0005-0000-0000-000026540000}"/>
    <cellStyle name="Normal 17 16 2 2 2 2 2 2 5" xfId="29927" xr:uid="{00000000-0005-0000-0000-000027540000}"/>
    <cellStyle name="Normal 17 16 2 2 2 2 2 3" xfId="9258" xr:uid="{00000000-0005-0000-0000-000028540000}"/>
    <cellStyle name="Normal 17 16 2 2 2 2 2 3 2" xfId="14874" xr:uid="{00000000-0005-0000-0000-000029540000}"/>
    <cellStyle name="Normal 17 16 2 2 2 2 2 3 2 2" xfId="37415" xr:uid="{00000000-0005-0000-0000-00002A540000}"/>
    <cellStyle name="Normal 17 16 2 2 2 2 2 3 3" xfId="20504" xr:uid="{00000000-0005-0000-0000-00002B540000}"/>
    <cellStyle name="Normal 17 16 2 2 2 2 2 3 3 2" xfId="43039" xr:uid="{00000000-0005-0000-0000-00002C540000}"/>
    <cellStyle name="Normal 17 16 2 2 2 2 2 3 4" xfId="26133" xr:uid="{00000000-0005-0000-0000-00002D540000}"/>
    <cellStyle name="Normal 17 16 2 2 2 2 2 3 4 2" xfId="48659" xr:uid="{00000000-0005-0000-0000-00002E540000}"/>
    <cellStyle name="Normal 17 16 2 2 2 2 2 3 5" xfId="31799" xr:uid="{00000000-0005-0000-0000-00002F540000}"/>
    <cellStyle name="Normal 17 16 2 2 2 2 2 4" xfId="11130" xr:uid="{00000000-0005-0000-0000-000030540000}"/>
    <cellStyle name="Normal 17 16 2 2 2 2 2 4 2" xfId="33671" xr:uid="{00000000-0005-0000-0000-000031540000}"/>
    <cellStyle name="Normal 17 16 2 2 2 2 2 5" xfId="16760" xr:uid="{00000000-0005-0000-0000-000032540000}"/>
    <cellStyle name="Normal 17 16 2 2 2 2 2 5 2" xfId="39295" xr:uid="{00000000-0005-0000-0000-000033540000}"/>
    <cellStyle name="Normal 17 16 2 2 2 2 2 6" xfId="22389" xr:uid="{00000000-0005-0000-0000-000034540000}"/>
    <cellStyle name="Normal 17 16 2 2 2 2 2 6 2" xfId="44915" xr:uid="{00000000-0005-0000-0000-000035540000}"/>
    <cellStyle name="Normal 17 16 2 2 2 2 2 7" xfId="28055" xr:uid="{00000000-0005-0000-0000-000036540000}"/>
    <cellStyle name="Normal 17 16 2 2 2 2 2 8" xfId="51483" xr:uid="{00000000-0005-0000-0000-000037540000}"/>
    <cellStyle name="Normal 17 16 2 2 2 2 3" xfId="6450" xr:uid="{00000000-0005-0000-0000-000038540000}"/>
    <cellStyle name="Normal 17 16 2 2 2 2 3 2" xfId="12066" xr:uid="{00000000-0005-0000-0000-000039540000}"/>
    <cellStyle name="Normal 17 16 2 2 2 2 3 2 2" xfId="34607" xr:uid="{00000000-0005-0000-0000-00003A540000}"/>
    <cellStyle name="Normal 17 16 2 2 2 2 3 3" xfId="17696" xr:uid="{00000000-0005-0000-0000-00003B540000}"/>
    <cellStyle name="Normal 17 16 2 2 2 2 3 3 2" xfId="40231" xr:uid="{00000000-0005-0000-0000-00003C540000}"/>
    <cellStyle name="Normal 17 16 2 2 2 2 3 4" xfId="23325" xr:uid="{00000000-0005-0000-0000-00003D540000}"/>
    <cellStyle name="Normal 17 16 2 2 2 2 3 4 2" xfId="45851" xr:uid="{00000000-0005-0000-0000-00003E540000}"/>
    <cellStyle name="Normal 17 16 2 2 2 2 3 5" xfId="28991" xr:uid="{00000000-0005-0000-0000-00003F540000}"/>
    <cellStyle name="Normal 17 16 2 2 2 2 4" xfId="8322" xr:uid="{00000000-0005-0000-0000-000040540000}"/>
    <cellStyle name="Normal 17 16 2 2 2 2 4 2" xfId="13938" xr:uid="{00000000-0005-0000-0000-000041540000}"/>
    <cellStyle name="Normal 17 16 2 2 2 2 4 2 2" xfId="36479" xr:uid="{00000000-0005-0000-0000-000042540000}"/>
    <cellStyle name="Normal 17 16 2 2 2 2 4 3" xfId="19568" xr:uid="{00000000-0005-0000-0000-000043540000}"/>
    <cellStyle name="Normal 17 16 2 2 2 2 4 3 2" xfId="42103" xr:uid="{00000000-0005-0000-0000-000044540000}"/>
    <cellStyle name="Normal 17 16 2 2 2 2 4 4" xfId="25197" xr:uid="{00000000-0005-0000-0000-000045540000}"/>
    <cellStyle name="Normal 17 16 2 2 2 2 4 4 2" xfId="47723" xr:uid="{00000000-0005-0000-0000-000046540000}"/>
    <cellStyle name="Normal 17 16 2 2 2 2 4 5" xfId="30863" xr:uid="{00000000-0005-0000-0000-000047540000}"/>
    <cellStyle name="Normal 17 16 2 2 2 2 5" xfId="10194" xr:uid="{00000000-0005-0000-0000-000048540000}"/>
    <cellStyle name="Normal 17 16 2 2 2 2 5 2" xfId="32735" xr:uid="{00000000-0005-0000-0000-000049540000}"/>
    <cellStyle name="Normal 17 16 2 2 2 2 6" xfId="15824" xr:uid="{00000000-0005-0000-0000-00004A540000}"/>
    <cellStyle name="Normal 17 16 2 2 2 2 6 2" xfId="38359" xr:uid="{00000000-0005-0000-0000-00004B540000}"/>
    <cellStyle name="Normal 17 16 2 2 2 2 7" xfId="21453" xr:uid="{00000000-0005-0000-0000-00004C540000}"/>
    <cellStyle name="Normal 17 16 2 2 2 2 7 2" xfId="43979" xr:uid="{00000000-0005-0000-0000-00004D540000}"/>
    <cellStyle name="Normal 17 16 2 2 2 2 8" xfId="27119" xr:uid="{00000000-0005-0000-0000-00004E540000}"/>
    <cellStyle name="Normal 17 16 2 2 2 2 9" xfId="49610" xr:uid="{00000000-0005-0000-0000-00004F540000}"/>
    <cellStyle name="Normal 17 16 2 2 2 3" xfId="5046" xr:uid="{00000000-0005-0000-0000-000050540000}"/>
    <cellStyle name="Normal 17 16 2 2 2 3 2" xfId="6918" xr:uid="{00000000-0005-0000-0000-000051540000}"/>
    <cellStyle name="Normal 17 16 2 2 2 3 2 2" xfId="12534" xr:uid="{00000000-0005-0000-0000-000052540000}"/>
    <cellStyle name="Normal 17 16 2 2 2 3 2 2 2" xfId="35075" xr:uid="{00000000-0005-0000-0000-000053540000}"/>
    <cellStyle name="Normal 17 16 2 2 2 3 2 3" xfId="18164" xr:uid="{00000000-0005-0000-0000-000054540000}"/>
    <cellStyle name="Normal 17 16 2 2 2 3 2 3 2" xfId="40699" xr:uid="{00000000-0005-0000-0000-000055540000}"/>
    <cellStyle name="Normal 17 16 2 2 2 3 2 4" xfId="23793" xr:uid="{00000000-0005-0000-0000-000056540000}"/>
    <cellStyle name="Normal 17 16 2 2 2 3 2 4 2" xfId="46319" xr:uid="{00000000-0005-0000-0000-000057540000}"/>
    <cellStyle name="Normal 17 16 2 2 2 3 2 5" xfId="29459" xr:uid="{00000000-0005-0000-0000-000058540000}"/>
    <cellStyle name="Normal 17 16 2 2 2 3 3" xfId="8790" xr:uid="{00000000-0005-0000-0000-000059540000}"/>
    <cellStyle name="Normal 17 16 2 2 2 3 3 2" xfId="14406" xr:uid="{00000000-0005-0000-0000-00005A540000}"/>
    <cellStyle name="Normal 17 16 2 2 2 3 3 2 2" xfId="36947" xr:uid="{00000000-0005-0000-0000-00005B540000}"/>
    <cellStyle name="Normal 17 16 2 2 2 3 3 3" xfId="20036" xr:uid="{00000000-0005-0000-0000-00005C540000}"/>
    <cellStyle name="Normal 17 16 2 2 2 3 3 3 2" xfId="42571" xr:uid="{00000000-0005-0000-0000-00005D540000}"/>
    <cellStyle name="Normal 17 16 2 2 2 3 3 4" xfId="25665" xr:uid="{00000000-0005-0000-0000-00005E540000}"/>
    <cellStyle name="Normal 17 16 2 2 2 3 3 4 2" xfId="48191" xr:uid="{00000000-0005-0000-0000-00005F540000}"/>
    <cellStyle name="Normal 17 16 2 2 2 3 3 5" xfId="31331" xr:uid="{00000000-0005-0000-0000-000060540000}"/>
    <cellStyle name="Normal 17 16 2 2 2 3 4" xfId="10662" xr:uid="{00000000-0005-0000-0000-000061540000}"/>
    <cellStyle name="Normal 17 16 2 2 2 3 4 2" xfId="33203" xr:uid="{00000000-0005-0000-0000-000062540000}"/>
    <cellStyle name="Normal 17 16 2 2 2 3 5" xfId="16292" xr:uid="{00000000-0005-0000-0000-000063540000}"/>
    <cellStyle name="Normal 17 16 2 2 2 3 5 2" xfId="38827" xr:uid="{00000000-0005-0000-0000-000064540000}"/>
    <cellStyle name="Normal 17 16 2 2 2 3 6" xfId="21921" xr:uid="{00000000-0005-0000-0000-000065540000}"/>
    <cellStyle name="Normal 17 16 2 2 2 3 6 2" xfId="44447" xr:uid="{00000000-0005-0000-0000-000066540000}"/>
    <cellStyle name="Normal 17 16 2 2 2 3 7" xfId="27587" xr:uid="{00000000-0005-0000-0000-000067540000}"/>
    <cellStyle name="Normal 17 16 2 2 2 3 8" xfId="51015" xr:uid="{00000000-0005-0000-0000-000068540000}"/>
    <cellStyle name="Normal 17 16 2 2 2 4" xfId="5982" xr:uid="{00000000-0005-0000-0000-000069540000}"/>
    <cellStyle name="Normal 17 16 2 2 2 4 2" xfId="11598" xr:uid="{00000000-0005-0000-0000-00006A540000}"/>
    <cellStyle name="Normal 17 16 2 2 2 4 2 2" xfId="34139" xr:uid="{00000000-0005-0000-0000-00006B540000}"/>
    <cellStyle name="Normal 17 16 2 2 2 4 3" xfId="17228" xr:uid="{00000000-0005-0000-0000-00006C540000}"/>
    <cellStyle name="Normal 17 16 2 2 2 4 3 2" xfId="39763" xr:uid="{00000000-0005-0000-0000-00006D540000}"/>
    <cellStyle name="Normal 17 16 2 2 2 4 4" xfId="22857" xr:uid="{00000000-0005-0000-0000-00006E540000}"/>
    <cellStyle name="Normal 17 16 2 2 2 4 4 2" xfId="45383" xr:uid="{00000000-0005-0000-0000-00006F540000}"/>
    <cellStyle name="Normal 17 16 2 2 2 4 5" xfId="28523" xr:uid="{00000000-0005-0000-0000-000070540000}"/>
    <cellStyle name="Normal 17 16 2 2 2 5" xfId="7854" xr:uid="{00000000-0005-0000-0000-000071540000}"/>
    <cellStyle name="Normal 17 16 2 2 2 5 2" xfId="13470" xr:uid="{00000000-0005-0000-0000-000072540000}"/>
    <cellStyle name="Normal 17 16 2 2 2 5 2 2" xfId="36011" xr:uid="{00000000-0005-0000-0000-000073540000}"/>
    <cellStyle name="Normal 17 16 2 2 2 5 3" xfId="19100" xr:uid="{00000000-0005-0000-0000-000074540000}"/>
    <cellStyle name="Normal 17 16 2 2 2 5 3 2" xfId="41635" xr:uid="{00000000-0005-0000-0000-000075540000}"/>
    <cellStyle name="Normal 17 16 2 2 2 5 4" xfId="24729" xr:uid="{00000000-0005-0000-0000-000076540000}"/>
    <cellStyle name="Normal 17 16 2 2 2 5 4 2" xfId="47255" xr:uid="{00000000-0005-0000-0000-000077540000}"/>
    <cellStyle name="Normal 17 16 2 2 2 5 5" xfId="30395" xr:uid="{00000000-0005-0000-0000-000078540000}"/>
    <cellStyle name="Normal 17 16 2 2 2 6" xfId="9726" xr:uid="{00000000-0005-0000-0000-000079540000}"/>
    <cellStyle name="Normal 17 16 2 2 2 6 2" xfId="32267" xr:uid="{00000000-0005-0000-0000-00007A540000}"/>
    <cellStyle name="Normal 17 16 2 2 2 7" xfId="15356" xr:uid="{00000000-0005-0000-0000-00007B540000}"/>
    <cellStyle name="Normal 17 16 2 2 2 7 2" xfId="37891" xr:uid="{00000000-0005-0000-0000-00007C540000}"/>
    <cellStyle name="Normal 17 16 2 2 2 8" xfId="20985" xr:uid="{00000000-0005-0000-0000-00007D540000}"/>
    <cellStyle name="Normal 17 16 2 2 2 8 2" xfId="43511" xr:uid="{00000000-0005-0000-0000-00007E540000}"/>
    <cellStyle name="Normal 17 16 2 2 2 9" xfId="26651" xr:uid="{00000000-0005-0000-0000-00007F540000}"/>
    <cellStyle name="Normal 17 16 2 2 3" xfId="4344" xr:uid="{00000000-0005-0000-0000-000080540000}"/>
    <cellStyle name="Normal 17 16 2 2 3 10" xfId="50313" xr:uid="{00000000-0005-0000-0000-000081540000}"/>
    <cellStyle name="Normal 17 16 2 2 3 2" xfId="5280" xr:uid="{00000000-0005-0000-0000-000082540000}"/>
    <cellStyle name="Normal 17 16 2 2 3 2 2" xfId="7152" xr:uid="{00000000-0005-0000-0000-000083540000}"/>
    <cellStyle name="Normal 17 16 2 2 3 2 2 2" xfId="12768" xr:uid="{00000000-0005-0000-0000-000084540000}"/>
    <cellStyle name="Normal 17 16 2 2 3 2 2 2 2" xfId="35309" xr:uid="{00000000-0005-0000-0000-000085540000}"/>
    <cellStyle name="Normal 17 16 2 2 3 2 2 3" xfId="18398" xr:uid="{00000000-0005-0000-0000-000086540000}"/>
    <cellStyle name="Normal 17 16 2 2 3 2 2 3 2" xfId="40933" xr:uid="{00000000-0005-0000-0000-000087540000}"/>
    <cellStyle name="Normal 17 16 2 2 3 2 2 4" xfId="24027" xr:uid="{00000000-0005-0000-0000-000088540000}"/>
    <cellStyle name="Normal 17 16 2 2 3 2 2 4 2" xfId="46553" xr:uid="{00000000-0005-0000-0000-000089540000}"/>
    <cellStyle name="Normal 17 16 2 2 3 2 2 5" xfId="29693" xr:uid="{00000000-0005-0000-0000-00008A540000}"/>
    <cellStyle name="Normal 17 16 2 2 3 2 3" xfId="9024" xr:uid="{00000000-0005-0000-0000-00008B540000}"/>
    <cellStyle name="Normal 17 16 2 2 3 2 3 2" xfId="14640" xr:uid="{00000000-0005-0000-0000-00008C540000}"/>
    <cellStyle name="Normal 17 16 2 2 3 2 3 2 2" xfId="37181" xr:uid="{00000000-0005-0000-0000-00008D540000}"/>
    <cellStyle name="Normal 17 16 2 2 3 2 3 3" xfId="20270" xr:uid="{00000000-0005-0000-0000-00008E540000}"/>
    <cellStyle name="Normal 17 16 2 2 3 2 3 3 2" xfId="42805" xr:uid="{00000000-0005-0000-0000-00008F540000}"/>
    <cellStyle name="Normal 17 16 2 2 3 2 3 4" xfId="25899" xr:uid="{00000000-0005-0000-0000-000090540000}"/>
    <cellStyle name="Normal 17 16 2 2 3 2 3 4 2" xfId="48425" xr:uid="{00000000-0005-0000-0000-000091540000}"/>
    <cellStyle name="Normal 17 16 2 2 3 2 3 5" xfId="31565" xr:uid="{00000000-0005-0000-0000-000092540000}"/>
    <cellStyle name="Normal 17 16 2 2 3 2 4" xfId="10896" xr:uid="{00000000-0005-0000-0000-000093540000}"/>
    <cellStyle name="Normal 17 16 2 2 3 2 4 2" xfId="33437" xr:uid="{00000000-0005-0000-0000-000094540000}"/>
    <cellStyle name="Normal 17 16 2 2 3 2 5" xfId="16526" xr:uid="{00000000-0005-0000-0000-000095540000}"/>
    <cellStyle name="Normal 17 16 2 2 3 2 5 2" xfId="39061" xr:uid="{00000000-0005-0000-0000-000096540000}"/>
    <cellStyle name="Normal 17 16 2 2 3 2 6" xfId="22155" xr:uid="{00000000-0005-0000-0000-000097540000}"/>
    <cellStyle name="Normal 17 16 2 2 3 2 6 2" xfId="44681" xr:uid="{00000000-0005-0000-0000-000098540000}"/>
    <cellStyle name="Normal 17 16 2 2 3 2 7" xfId="27821" xr:uid="{00000000-0005-0000-0000-000099540000}"/>
    <cellStyle name="Normal 17 16 2 2 3 2 8" xfId="51249" xr:uid="{00000000-0005-0000-0000-00009A540000}"/>
    <cellStyle name="Normal 17 16 2 2 3 3" xfId="6216" xr:uid="{00000000-0005-0000-0000-00009B540000}"/>
    <cellStyle name="Normal 17 16 2 2 3 3 2" xfId="11832" xr:uid="{00000000-0005-0000-0000-00009C540000}"/>
    <cellStyle name="Normal 17 16 2 2 3 3 2 2" xfId="34373" xr:uid="{00000000-0005-0000-0000-00009D540000}"/>
    <cellStyle name="Normal 17 16 2 2 3 3 3" xfId="17462" xr:uid="{00000000-0005-0000-0000-00009E540000}"/>
    <cellStyle name="Normal 17 16 2 2 3 3 3 2" xfId="39997" xr:uid="{00000000-0005-0000-0000-00009F540000}"/>
    <cellStyle name="Normal 17 16 2 2 3 3 4" xfId="23091" xr:uid="{00000000-0005-0000-0000-0000A0540000}"/>
    <cellStyle name="Normal 17 16 2 2 3 3 4 2" xfId="45617" xr:uid="{00000000-0005-0000-0000-0000A1540000}"/>
    <cellStyle name="Normal 17 16 2 2 3 3 5" xfId="28757" xr:uid="{00000000-0005-0000-0000-0000A2540000}"/>
    <cellStyle name="Normal 17 16 2 2 3 4" xfId="8088" xr:uid="{00000000-0005-0000-0000-0000A3540000}"/>
    <cellStyle name="Normal 17 16 2 2 3 4 2" xfId="13704" xr:uid="{00000000-0005-0000-0000-0000A4540000}"/>
    <cellStyle name="Normal 17 16 2 2 3 4 2 2" xfId="36245" xr:uid="{00000000-0005-0000-0000-0000A5540000}"/>
    <cellStyle name="Normal 17 16 2 2 3 4 3" xfId="19334" xr:uid="{00000000-0005-0000-0000-0000A6540000}"/>
    <cellStyle name="Normal 17 16 2 2 3 4 3 2" xfId="41869" xr:uid="{00000000-0005-0000-0000-0000A7540000}"/>
    <cellStyle name="Normal 17 16 2 2 3 4 4" xfId="24963" xr:uid="{00000000-0005-0000-0000-0000A8540000}"/>
    <cellStyle name="Normal 17 16 2 2 3 4 4 2" xfId="47489" xr:uid="{00000000-0005-0000-0000-0000A9540000}"/>
    <cellStyle name="Normal 17 16 2 2 3 4 5" xfId="30629" xr:uid="{00000000-0005-0000-0000-0000AA540000}"/>
    <cellStyle name="Normal 17 16 2 2 3 5" xfId="9960" xr:uid="{00000000-0005-0000-0000-0000AB540000}"/>
    <cellStyle name="Normal 17 16 2 2 3 5 2" xfId="32501" xr:uid="{00000000-0005-0000-0000-0000AC540000}"/>
    <cellStyle name="Normal 17 16 2 2 3 6" xfId="15590" xr:uid="{00000000-0005-0000-0000-0000AD540000}"/>
    <cellStyle name="Normal 17 16 2 2 3 6 2" xfId="38125" xr:uid="{00000000-0005-0000-0000-0000AE540000}"/>
    <cellStyle name="Normal 17 16 2 2 3 7" xfId="21219" xr:uid="{00000000-0005-0000-0000-0000AF540000}"/>
    <cellStyle name="Normal 17 16 2 2 3 7 2" xfId="43745" xr:uid="{00000000-0005-0000-0000-0000B0540000}"/>
    <cellStyle name="Normal 17 16 2 2 3 8" xfId="26885" xr:uid="{00000000-0005-0000-0000-0000B1540000}"/>
    <cellStyle name="Normal 17 16 2 2 3 9" xfId="49376" xr:uid="{00000000-0005-0000-0000-0000B2540000}"/>
    <cellStyle name="Normal 17 16 2 2 4" xfId="4812" xr:uid="{00000000-0005-0000-0000-0000B3540000}"/>
    <cellStyle name="Normal 17 16 2 2 4 2" xfId="6684" xr:uid="{00000000-0005-0000-0000-0000B4540000}"/>
    <cellStyle name="Normal 17 16 2 2 4 2 2" xfId="12300" xr:uid="{00000000-0005-0000-0000-0000B5540000}"/>
    <cellStyle name="Normal 17 16 2 2 4 2 2 2" xfId="34841" xr:uid="{00000000-0005-0000-0000-0000B6540000}"/>
    <cellStyle name="Normal 17 16 2 2 4 2 3" xfId="17930" xr:uid="{00000000-0005-0000-0000-0000B7540000}"/>
    <cellStyle name="Normal 17 16 2 2 4 2 3 2" xfId="40465" xr:uid="{00000000-0005-0000-0000-0000B8540000}"/>
    <cellStyle name="Normal 17 16 2 2 4 2 4" xfId="23559" xr:uid="{00000000-0005-0000-0000-0000B9540000}"/>
    <cellStyle name="Normal 17 16 2 2 4 2 4 2" xfId="46085" xr:uid="{00000000-0005-0000-0000-0000BA540000}"/>
    <cellStyle name="Normal 17 16 2 2 4 2 5" xfId="29225" xr:uid="{00000000-0005-0000-0000-0000BB540000}"/>
    <cellStyle name="Normal 17 16 2 2 4 3" xfId="8556" xr:uid="{00000000-0005-0000-0000-0000BC540000}"/>
    <cellStyle name="Normal 17 16 2 2 4 3 2" xfId="14172" xr:uid="{00000000-0005-0000-0000-0000BD540000}"/>
    <cellStyle name="Normal 17 16 2 2 4 3 2 2" xfId="36713" xr:uid="{00000000-0005-0000-0000-0000BE540000}"/>
    <cellStyle name="Normal 17 16 2 2 4 3 3" xfId="19802" xr:uid="{00000000-0005-0000-0000-0000BF540000}"/>
    <cellStyle name="Normal 17 16 2 2 4 3 3 2" xfId="42337" xr:uid="{00000000-0005-0000-0000-0000C0540000}"/>
    <cellStyle name="Normal 17 16 2 2 4 3 4" xfId="25431" xr:uid="{00000000-0005-0000-0000-0000C1540000}"/>
    <cellStyle name="Normal 17 16 2 2 4 3 4 2" xfId="47957" xr:uid="{00000000-0005-0000-0000-0000C2540000}"/>
    <cellStyle name="Normal 17 16 2 2 4 3 5" xfId="31097" xr:uid="{00000000-0005-0000-0000-0000C3540000}"/>
    <cellStyle name="Normal 17 16 2 2 4 4" xfId="10428" xr:uid="{00000000-0005-0000-0000-0000C4540000}"/>
    <cellStyle name="Normal 17 16 2 2 4 4 2" xfId="32969" xr:uid="{00000000-0005-0000-0000-0000C5540000}"/>
    <cellStyle name="Normal 17 16 2 2 4 5" xfId="16058" xr:uid="{00000000-0005-0000-0000-0000C6540000}"/>
    <cellStyle name="Normal 17 16 2 2 4 5 2" xfId="38593" xr:uid="{00000000-0005-0000-0000-0000C7540000}"/>
    <cellStyle name="Normal 17 16 2 2 4 6" xfId="21687" xr:uid="{00000000-0005-0000-0000-0000C8540000}"/>
    <cellStyle name="Normal 17 16 2 2 4 6 2" xfId="44213" xr:uid="{00000000-0005-0000-0000-0000C9540000}"/>
    <cellStyle name="Normal 17 16 2 2 4 7" xfId="27353" xr:uid="{00000000-0005-0000-0000-0000CA540000}"/>
    <cellStyle name="Normal 17 16 2 2 4 8" xfId="50781" xr:uid="{00000000-0005-0000-0000-0000CB540000}"/>
    <cellStyle name="Normal 17 16 2 2 5" xfId="5748" xr:uid="{00000000-0005-0000-0000-0000CC540000}"/>
    <cellStyle name="Normal 17 16 2 2 5 2" xfId="11364" xr:uid="{00000000-0005-0000-0000-0000CD540000}"/>
    <cellStyle name="Normal 17 16 2 2 5 2 2" xfId="33905" xr:uid="{00000000-0005-0000-0000-0000CE540000}"/>
    <cellStyle name="Normal 17 16 2 2 5 3" xfId="16994" xr:uid="{00000000-0005-0000-0000-0000CF540000}"/>
    <cellStyle name="Normal 17 16 2 2 5 3 2" xfId="39529" xr:uid="{00000000-0005-0000-0000-0000D0540000}"/>
    <cellStyle name="Normal 17 16 2 2 5 4" xfId="22623" xr:uid="{00000000-0005-0000-0000-0000D1540000}"/>
    <cellStyle name="Normal 17 16 2 2 5 4 2" xfId="45149" xr:uid="{00000000-0005-0000-0000-0000D2540000}"/>
    <cellStyle name="Normal 17 16 2 2 5 5" xfId="28289" xr:uid="{00000000-0005-0000-0000-0000D3540000}"/>
    <cellStyle name="Normal 17 16 2 2 6" xfId="7620" xr:uid="{00000000-0005-0000-0000-0000D4540000}"/>
    <cellStyle name="Normal 17 16 2 2 6 2" xfId="13236" xr:uid="{00000000-0005-0000-0000-0000D5540000}"/>
    <cellStyle name="Normal 17 16 2 2 6 2 2" xfId="35777" xr:uid="{00000000-0005-0000-0000-0000D6540000}"/>
    <cellStyle name="Normal 17 16 2 2 6 3" xfId="18866" xr:uid="{00000000-0005-0000-0000-0000D7540000}"/>
    <cellStyle name="Normal 17 16 2 2 6 3 2" xfId="41401" xr:uid="{00000000-0005-0000-0000-0000D8540000}"/>
    <cellStyle name="Normal 17 16 2 2 6 4" xfId="24495" xr:uid="{00000000-0005-0000-0000-0000D9540000}"/>
    <cellStyle name="Normal 17 16 2 2 6 4 2" xfId="47021" xr:uid="{00000000-0005-0000-0000-0000DA540000}"/>
    <cellStyle name="Normal 17 16 2 2 6 5" xfId="30161" xr:uid="{00000000-0005-0000-0000-0000DB540000}"/>
    <cellStyle name="Normal 17 16 2 2 7" xfId="9492" xr:uid="{00000000-0005-0000-0000-0000DC540000}"/>
    <cellStyle name="Normal 17 16 2 2 7 2" xfId="32033" xr:uid="{00000000-0005-0000-0000-0000DD540000}"/>
    <cellStyle name="Normal 17 16 2 2 8" xfId="15122" xr:uid="{00000000-0005-0000-0000-0000DE540000}"/>
    <cellStyle name="Normal 17 16 2 2 8 2" xfId="37657" xr:uid="{00000000-0005-0000-0000-0000DF540000}"/>
    <cellStyle name="Normal 17 16 2 2 9" xfId="20751" xr:uid="{00000000-0005-0000-0000-0000E0540000}"/>
    <cellStyle name="Normal 17 16 2 2 9 2" xfId="43277" xr:uid="{00000000-0005-0000-0000-0000E1540000}"/>
    <cellStyle name="Normal 17 16 2 3" xfId="3798" xr:uid="{00000000-0005-0000-0000-0000E2540000}"/>
    <cellStyle name="Normal 17 16 2 3 10" xfId="26339" xr:uid="{00000000-0005-0000-0000-0000E3540000}"/>
    <cellStyle name="Normal 17 16 2 3 11" xfId="48830" xr:uid="{00000000-0005-0000-0000-0000E4540000}"/>
    <cellStyle name="Normal 17 16 2 3 12" xfId="49767" xr:uid="{00000000-0005-0000-0000-0000E5540000}"/>
    <cellStyle name="Normal 17 16 2 3 2" xfId="4032" xr:uid="{00000000-0005-0000-0000-0000E6540000}"/>
    <cellStyle name="Normal 17 16 2 3 2 10" xfId="49064" xr:uid="{00000000-0005-0000-0000-0000E7540000}"/>
    <cellStyle name="Normal 17 16 2 3 2 11" xfId="50001" xr:uid="{00000000-0005-0000-0000-0000E8540000}"/>
    <cellStyle name="Normal 17 16 2 3 2 2" xfId="4500" xr:uid="{00000000-0005-0000-0000-0000E9540000}"/>
    <cellStyle name="Normal 17 16 2 3 2 2 10" xfId="50469" xr:uid="{00000000-0005-0000-0000-0000EA540000}"/>
    <cellStyle name="Normal 17 16 2 3 2 2 2" xfId="5436" xr:uid="{00000000-0005-0000-0000-0000EB540000}"/>
    <cellStyle name="Normal 17 16 2 3 2 2 2 2" xfId="7308" xr:uid="{00000000-0005-0000-0000-0000EC540000}"/>
    <cellStyle name="Normal 17 16 2 3 2 2 2 2 2" xfId="12924" xr:uid="{00000000-0005-0000-0000-0000ED540000}"/>
    <cellStyle name="Normal 17 16 2 3 2 2 2 2 2 2" xfId="35465" xr:uid="{00000000-0005-0000-0000-0000EE540000}"/>
    <cellStyle name="Normal 17 16 2 3 2 2 2 2 3" xfId="18554" xr:uid="{00000000-0005-0000-0000-0000EF540000}"/>
    <cellStyle name="Normal 17 16 2 3 2 2 2 2 3 2" xfId="41089" xr:uid="{00000000-0005-0000-0000-0000F0540000}"/>
    <cellStyle name="Normal 17 16 2 3 2 2 2 2 4" xfId="24183" xr:uid="{00000000-0005-0000-0000-0000F1540000}"/>
    <cellStyle name="Normal 17 16 2 3 2 2 2 2 4 2" xfId="46709" xr:uid="{00000000-0005-0000-0000-0000F2540000}"/>
    <cellStyle name="Normal 17 16 2 3 2 2 2 2 5" xfId="29849" xr:uid="{00000000-0005-0000-0000-0000F3540000}"/>
    <cellStyle name="Normal 17 16 2 3 2 2 2 3" xfId="9180" xr:uid="{00000000-0005-0000-0000-0000F4540000}"/>
    <cellStyle name="Normal 17 16 2 3 2 2 2 3 2" xfId="14796" xr:uid="{00000000-0005-0000-0000-0000F5540000}"/>
    <cellStyle name="Normal 17 16 2 3 2 2 2 3 2 2" xfId="37337" xr:uid="{00000000-0005-0000-0000-0000F6540000}"/>
    <cellStyle name="Normal 17 16 2 3 2 2 2 3 3" xfId="20426" xr:uid="{00000000-0005-0000-0000-0000F7540000}"/>
    <cellStyle name="Normal 17 16 2 3 2 2 2 3 3 2" xfId="42961" xr:uid="{00000000-0005-0000-0000-0000F8540000}"/>
    <cellStyle name="Normal 17 16 2 3 2 2 2 3 4" xfId="26055" xr:uid="{00000000-0005-0000-0000-0000F9540000}"/>
    <cellStyle name="Normal 17 16 2 3 2 2 2 3 4 2" xfId="48581" xr:uid="{00000000-0005-0000-0000-0000FA540000}"/>
    <cellStyle name="Normal 17 16 2 3 2 2 2 3 5" xfId="31721" xr:uid="{00000000-0005-0000-0000-0000FB540000}"/>
    <cellStyle name="Normal 17 16 2 3 2 2 2 4" xfId="11052" xr:uid="{00000000-0005-0000-0000-0000FC540000}"/>
    <cellStyle name="Normal 17 16 2 3 2 2 2 4 2" xfId="33593" xr:uid="{00000000-0005-0000-0000-0000FD540000}"/>
    <cellStyle name="Normal 17 16 2 3 2 2 2 5" xfId="16682" xr:uid="{00000000-0005-0000-0000-0000FE540000}"/>
    <cellStyle name="Normal 17 16 2 3 2 2 2 5 2" xfId="39217" xr:uid="{00000000-0005-0000-0000-0000FF540000}"/>
    <cellStyle name="Normal 17 16 2 3 2 2 2 6" xfId="22311" xr:uid="{00000000-0005-0000-0000-000000550000}"/>
    <cellStyle name="Normal 17 16 2 3 2 2 2 6 2" xfId="44837" xr:uid="{00000000-0005-0000-0000-000001550000}"/>
    <cellStyle name="Normal 17 16 2 3 2 2 2 7" xfId="27977" xr:uid="{00000000-0005-0000-0000-000002550000}"/>
    <cellStyle name="Normal 17 16 2 3 2 2 2 8" xfId="51405" xr:uid="{00000000-0005-0000-0000-000003550000}"/>
    <cellStyle name="Normal 17 16 2 3 2 2 3" xfId="6372" xr:uid="{00000000-0005-0000-0000-000004550000}"/>
    <cellStyle name="Normal 17 16 2 3 2 2 3 2" xfId="11988" xr:uid="{00000000-0005-0000-0000-000005550000}"/>
    <cellStyle name="Normal 17 16 2 3 2 2 3 2 2" xfId="34529" xr:uid="{00000000-0005-0000-0000-000006550000}"/>
    <cellStyle name="Normal 17 16 2 3 2 2 3 3" xfId="17618" xr:uid="{00000000-0005-0000-0000-000007550000}"/>
    <cellStyle name="Normal 17 16 2 3 2 2 3 3 2" xfId="40153" xr:uid="{00000000-0005-0000-0000-000008550000}"/>
    <cellStyle name="Normal 17 16 2 3 2 2 3 4" xfId="23247" xr:uid="{00000000-0005-0000-0000-000009550000}"/>
    <cellStyle name="Normal 17 16 2 3 2 2 3 4 2" xfId="45773" xr:uid="{00000000-0005-0000-0000-00000A550000}"/>
    <cellStyle name="Normal 17 16 2 3 2 2 3 5" xfId="28913" xr:uid="{00000000-0005-0000-0000-00000B550000}"/>
    <cellStyle name="Normal 17 16 2 3 2 2 4" xfId="8244" xr:uid="{00000000-0005-0000-0000-00000C550000}"/>
    <cellStyle name="Normal 17 16 2 3 2 2 4 2" xfId="13860" xr:uid="{00000000-0005-0000-0000-00000D550000}"/>
    <cellStyle name="Normal 17 16 2 3 2 2 4 2 2" xfId="36401" xr:uid="{00000000-0005-0000-0000-00000E550000}"/>
    <cellStyle name="Normal 17 16 2 3 2 2 4 3" xfId="19490" xr:uid="{00000000-0005-0000-0000-00000F550000}"/>
    <cellStyle name="Normal 17 16 2 3 2 2 4 3 2" xfId="42025" xr:uid="{00000000-0005-0000-0000-000010550000}"/>
    <cellStyle name="Normal 17 16 2 3 2 2 4 4" xfId="25119" xr:uid="{00000000-0005-0000-0000-000011550000}"/>
    <cellStyle name="Normal 17 16 2 3 2 2 4 4 2" xfId="47645" xr:uid="{00000000-0005-0000-0000-000012550000}"/>
    <cellStyle name="Normal 17 16 2 3 2 2 4 5" xfId="30785" xr:uid="{00000000-0005-0000-0000-000013550000}"/>
    <cellStyle name="Normal 17 16 2 3 2 2 5" xfId="10116" xr:uid="{00000000-0005-0000-0000-000014550000}"/>
    <cellStyle name="Normal 17 16 2 3 2 2 5 2" xfId="32657" xr:uid="{00000000-0005-0000-0000-000015550000}"/>
    <cellStyle name="Normal 17 16 2 3 2 2 6" xfId="15746" xr:uid="{00000000-0005-0000-0000-000016550000}"/>
    <cellStyle name="Normal 17 16 2 3 2 2 6 2" xfId="38281" xr:uid="{00000000-0005-0000-0000-000017550000}"/>
    <cellStyle name="Normal 17 16 2 3 2 2 7" xfId="21375" xr:uid="{00000000-0005-0000-0000-000018550000}"/>
    <cellStyle name="Normal 17 16 2 3 2 2 7 2" xfId="43901" xr:uid="{00000000-0005-0000-0000-000019550000}"/>
    <cellStyle name="Normal 17 16 2 3 2 2 8" xfId="27041" xr:uid="{00000000-0005-0000-0000-00001A550000}"/>
    <cellStyle name="Normal 17 16 2 3 2 2 9" xfId="49532" xr:uid="{00000000-0005-0000-0000-00001B550000}"/>
    <cellStyle name="Normal 17 16 2 3 2 3" xfId="4968" xr:uid="{00000000-0005-0000-0000-00001C550000}"/>
    <cellStyle name="Normal 17 16 2 3 2 3 2" xfId="6840" xr:uid="{00000000-0005-0000-0000-00001D550000}"/>
    <cellStyle name="Normal 17 16 2 3 2 3 2 2" xfId="12456" xr:uid="{00000000-0005-0000-0000-00001E550000}"/>
    <cellStyle name="Normal 17 16 2 3 2 3 2 2 2" xfId="34997" xr:uid="{00000000-0005-0000-0000-00001F550000}"/>
    <cellStyle name="Normal 17 16 2 3 2 3 2 3" xfId="18086" xr:uid="{00000000-0005-0000-0000-000020550000}"/>
    <cellStyle name="Normal 17 16 2 3 2 3 2 3 2" xfId="40621" xr:uid="{00000000-0005-0000-0000-000021550000}"/>
    <cellStyle name="Normal 17 16 2 3 2 3 2 4" xfId="23715" xr:uid="{00000000-0005-0000-0000-000022550000}"/>
    <cellStyle name="Normal 17 16 2 3 2 3 2 4 2" xfId="46241" xr:uid="{00000000-0005-0000-0000-000023550000}"/>
    <cellStyle name="Normal 17 16 2 3 2 3 2 5" xfId="29381" xr:uid="{00000000-0005-0000-0000-000024550000}"/>
    <cellStyle name="Normal 17 16 2 3 2 3 3" xfId="8712" xr:uid="{00000000-0005-0000-0000-000025550000}"/>
    <cellStyle name="Normal 17 16 2 3 2 3 3 2" xfId="14328" xr:uid="{00000000-0005-0000-0000-000026550000}"/>
    <cellStyle name="Normal 17 16 2 3 2 3 3 2 2" xfId="36869" xr:uid="{00000000-0005-0000-0000-000027550000}"/>
    <cellStyle name="Normal 17 16 2 3 2 3 3 3" xfId="19958" xr:uid="{00000000-0005-0000-0000-000028550000}"/>
    <cellStyle name="Normal 17 16 2 3 2 3 3 3 2" xfId="42493" xr:uid="{00000000-0005-0000-0000-000029550000}"/>
    <cellStyle name="Normal 17 16 2 3 2 3 3 4" xfId="25587" xr:uid="{00000000-0005-0000-0000-00002A550000}"/>
    <cellStyle name="Normal 17 16 2 3 2 3 3 4 2" xfId="48113" xr:uid="{00000000-0005-0000-0000-00002B550000}"/>
    <cellStyle name="Normal 17 16 2 3 2 3 3 5" xfId="31253" xr:uid="{00000000-0005-0000-0000-00002C550000}"/>
    <cellStyle name="Normal 17 16 2 3 2 3 4" xfId="10584" xr:uid="{00000000-0005-0000-0000-00002D550000}"/>
    <cellStyle name="Normal 17 16 2 3 2 3 4 2" xfId="33125" xr:uid="{00000000-0005-0000-0000-00002E550000}"/>
    <cellStyle name="Normal 17 16 2 3 2 3 5" xfId="16214" xr:uid="{00000000-0005-0000-0000-00002F550000}"/>
    <cellStyle name="Normal 17 16 2 3 2 3 5 2" xfId="38749" xr:uid="{00000000-0005-0000-0000-000030550000}"/>
    <cellStyle name="Normal 17 16 2 3 2 3 6" xfId="21843" xr:uid="{00000000-0005-0000-0000-000031550000}"/>
    <cellStyle name="Normal 17 16 2 3 2 3 6 2" xfId="44369" xr:uid="{00000000-0005-0000-0000-000032550000}"/>
    <cellStyle name="Normal 17 16 2 3 2 3 7" xfId="27509" xr:uid="{00000000-0005-0000-0000-000033550000}"/>
    <cellStyle name="Normal 17 16 2 3 2 3 8" xfId="50937" xr:uid="{00000000-0005-0000-0000-000034550000}"/>
    <cellStyle name="Normal 17 16 2 3 2 4" xfId="5904" xr:uid="{00000000-0005-0000-0000-000035550000}"/>
    <cellStyle name="Normal 17 16 2 3 2 4 2" xfId="11520" xr:uid="{00000000-0005-0000-0000-000036550000}"/>
    <cellStyle name="Normal 17 16 2 3 2 4 2 2" xfId="34061" xr:uid="{00000000-0005-0000-0000-000037550000}"/>
    <cellStyle name="Normal 17 16 2 3 2 4 3" xfId="17150" xr:uid="{00000000-0005-0000-0000-000038550000}"/>
    <cellStyle name="Normal 17 16 2 3 2 4 3 2" xfId="39685" xr:uid="{00000000-0005-0000-0000-000039550000}"/>
    <cellStyle name="Normal 17 16 2 3 2 4 4" xfId="22779" xr:uid="{00000000-0005-0000-0000-00003A550000}"/>
    <cellStyle name="Normal 17 16 2 3 2 4 4 2" xfId="45305" xr:uid="{00000000-0005-0000-0000-00003B550000}"/>
    <cellStyle name="Normal 17 16 2 3 2 4 5" xfId="28445" xr:uid="{00000000-0005-0000-0000-00003C550000}"/>
    <cellStyle name="Normal 17 16 2 3 2 5" xfId="7776" xr:uid="{00000000-0005-0000-0000-00003D550000}"/>
    <cellStyle name="Normal 17 16 2 3 2 5 2" xfId="13392" xr:uid="{00000000-0005-0000-0000-00003E550000}"/>
    <cellStyle name="Normal 17 16 2 3 2 5 2 2" xfId="35933" xr:uid="{00000000-0005-0000-0000-00003F550000}"/>
    <cellStyle name="Normal 17 16 2 3 2 5 3" xfId="19022" xr:uid="{00000000-0005-0000-0000-000040550000}"/>
    <cellStyle name="Normal 17 16 2 3 2 5 3 2" xfId="41557" xr:uid="{00000000-0005-0000-0000-000041550000}"/>
    <cellStyle name="Normal 17 16 2 3 2 5 4" xfId="24651" xr:uid="{00000000-0005-0000-0000-000042550000}"/>
    <cellStyle name="Normal 17 16 2 3 2 5 4 2" xfId="47177" xr:uid="{00000000-0005-0000-0000-000043550000}"/>
    <cellStyle name="Normal 17 16 2 3 2 5 5" xfId="30317" xr:uid="{00000000-0005-0000-0000-000044550000}"/>
    <cellStyle name="Normal 17 16 2 3 2 6" xfId="9648" xr:uid="{00000000-0005-0000-0000-000045550000}"/>
    <cellStyle name="Normal 17 16 2 3 2 6 2" xfId="32189" xr:uid="{00000000-0005-0000-0000-000046550000}"/>
    <cellStyle name="Normal 17 16 2 3 2 7" xfId="15278" xr:uid="{00000000-0005-0000-0000-000047550000}"/>
    <cellStyle name="Normal 17 16 2 3 2 7 2" xfId="37813" xr:uid="{00000000-0005-0000-0000-000048550000}"/>
    <cellStyle name="Normal 17 16 2 3 2 8" xfId="20907" xr:uid="{00000000-0005-0000-0000-000049550000}"/>
    <cellStyle name="Normal 17 16 2 3 2 8 2" xfId="43433" xr:uid="{00000000-0005-0000-0000-00004A550000}"/>
    <cellStyle name="Normal 17 16 2 3 2 9" xfId="26573" xr:uid="{00000000-0005-0000-0000-00004B550000}"/>
    <cellStyle name="Normal 17 16 2 3 3" xfId="4266" xr:uid="{00000000-0005-0000-0000-00004C550000}"/>
    <cellStyle name="Normal 17 16 2 3 3 10" xfId="50235" xr:uid="{00000000-0005-0000-0000-00004D550000}"/>
    <cellStyle name="Normal 17 16 2 3 3 2" xfId="5202" xr:uid="{00000000-0005-0000-0000-00004E550000}"/>
    <cellStyle name="Normal 17 16 2 3 3 2 2" xfId="7074" xr:uid="{00000000-0005-0000-0000-00004F550000}"/>
    <cellStyle name="Normal 17 16 2 3 3 2 2 2" xfId="12690" xr:uid="{00000000-0005-0000-0000-000050550000}"/>
    <cellStyle name="Normal 17 16 2 3 3 2 2 2 2" xfId="35231" xr:uid="{00000000-0005-0000-0000-000051550000}"/>
    <cellStyle name="Normal 17 16 2 3 3 2 2 3" xfId="18320" xr:uid="{00000000-0005-0000-0000-000052550000}"/>
    <cellStyle name="Normal 17 16 2 3 3 2 2 3 2" xfId="40855" xr:uid="{00000000-0005-0000-0000-000053550000}"/>
    <cellStyle name="Normal 17 16 2 3 3 2 2 4" xfId="23949" xr:uid="{00000000-0005-0000-0000-000054550000}"/>
    <cellStyle name="Normal 17 16 2 3 3 2 2 4 2" xfId="46475" xr:uid="{00000000-0005-0000-0000-000055550000}"/>
    <cellStyle name="Normal 17 16 2 3 3 2 2 5" xfId="29615" xr:uid="{00000000-0005-0000-0000-000056550000}"/>
    <cellStyle name="Normal 17 16 2 3 3 2 3" xfId="8946" xr:uid="{00000000-0005-0000-0000-000057550000}"/>
    <cellStyle name="Normal 17 16 2 3 3 2 3 2" xfId="14562" xr:uid="{00000000-0005-0000-0000-000058550000}"/>
    <cellStyle name="Normal 17 16 2 3 3 2 3 2 2" xfId="37103" xr:uid="{00000000-0005-0000-0000-000059550000}"/>
    <cellStyle name="Normal 17 16 2 3 3 2 3 3" xfId="20192" xr:uid="{00000000-0005-0000-0000-00005A550000}"/>
    <cellStyle name="Normal 17 16 2 3 3 2 3 3 2" xfId="42727" xr:uid="{00000000-0005-0000-0000-00005B550000}"/>
    <cellStyle name="Normal 17 16 2 3 3 2 3 4" xfId="25821" xr:uid="{00000000-0005-0000-0000-00005C550000}"/>
    <cellStyle name="Normal 17 16 2 3 3 2 3 4 2" xfId="48347" xr:uid="{00000000-0005-0000-0000-00005D550000}"/>
    <cellStyle name="Normal 17 16 2 3 3 2 3 5" xfId="31487" xr:uid="{00000000-0005-0000-0000-00005E550000}"/>
    <cellStyle name="Normal 17 16 2 3 3 2 4" xfId="10818" xr:uid="{00000000-0005-0000-0000-00005F550000}"/>
    <cellStyle name="Normal 17 16 2 3 3 2 4 2" xfId="33359" xr:uid="{00000000-0005-0000-0000-000060550000}"/>
    <cellStyle name="Normal 17 16 2 3 3 2 5" xfId="16448" xr:uid="{00000000-0005-0000-0000-000061550000}"/>
    <cellStyle name="Normal 17 16 2 3 3 2 5 2" xfId="38983" xr:uid="{00000000-0005-0000-0000-000062550000}"/>
    <cellStyle name="Normal 17 16 2 3 3 2 6" xfId="22077" xr:uid="{00000000-0005-0000-0000-000063550000}"/>
    <cellStyle name="Normal 17 16 2 3 3 2 6 2" xfId="44603" xr:uid="{00000000-0005-0000-0000-000064550000}"/>
    <cellStyle name="Normal 17 16 2 3 3 2 7" xfId="27743" xr:uid="{00000000-0005-0000-0000-000065550000}"/>
    <cellStyle name="Normal 17 16 2 3 3 2 8" xfId="51171" xr:uid="{00000000-0005-0000-0000-000066550000}"/>
    <cellStyle name="Normal 17 16 2 3 3 3" xfId="6138" xr:uid="{00000000-0005-0000-0000-000067550000}"/>
    <cellStyle name="Normal 17 16 2 3 3 3 2" xfId="11754" xr:uid="{00000000-0005-0000-0000-000068550000}"/>
    <cellStyle name="Normal 17 16 2 3 3 3 2 2" xfId="34295" xr:uid="{00000000-0005-0000-0000-000069550000}"/>
    <cellStyle name="Normal 17 16 2 3 3 3 3" xfId="17384" xr:uid="{00000000-0005-0000-0000-00006A550000}"/>
    <cellStyle name="Normal 17 16 2 3 3 3 3 2" xfId="39919" xr:uid="{00000000-0005-0000-0000-00006B550000}"/>
    <cellStyle name="Normal 17 16 2 3 3 3 4" xfId="23013" xr:uid="{00000000-0005-0000-0000-00006C550000}"/>
    <cellStyle name="Normal 17 16 2 3 3 3 4 2" xfId="45539" xr:uid="{00000000-0005-0000-0000-00006D550000}"/>
    <cellStyle name="Normal 17 16 2 3 3 3 5" xfId="28679" xr:uid="{00000000-0005-0000-0000-00006E550000}"/>
    <cellStyle name="Normal 17 16 2 3 3 4" xfId="8010" xr:uid="{00000000-0005-0000-0000-00006F550000}"/>
    <cellStyle name="Normal 17 16 2 3 3 4 2" xfId="13626" xr:uid="{00000000-0005-0000-0000-000070550000}"/>
    <cellStyle name="Normal 17 16 2 3 3 4 2 2" xfId="36167" xr:uid="{00000000-0005-0000-0000-000071550000}"/>
    <cellStyle name="Normal 17 16 2 3 3 4 3" xfId="19256" xr:uid="{00000000-0005-0000-0000-000072550000}"/>
    <cellStyle name="Normal 17 16 2 3 3 4 3 2" xfId="41791" xr:uid="{00000000-0005-0000-0000-000073550000}"/>
    <cellStyle name="Normal 17 16 2 3 3 4 4" xfId="24885" xr:uid="{00000000-0005-0000-0000-000074550000}"/>
    <cellStyle name="Normal 17 16 2 3 3 4 4 2" xfId="47411" xr:uid="{00000000-0005-0000-0000-000075550000}"/>
    <cellStyle name="Normal 17 16 2 3 3 4 5" xfId="30551" xr:uid="{00000000-0005-0000-0000-000076550000}"/>
    <cellStyle name="Normal 17 16 2 3 3 5" xfId="9882" xr:uid="{00000000-0005-0000-0000-000077550000}"/>
    <cellStyle name="Normal 17 16 2 3 3 5 2" xfId="32423" xr:uid="{00000000-0005-0000-0000-000078550000}"/>
    <cellStyle name="Normal 17 16 2 3 3 6" xfId="15512" xr:uid="{00000000-0005-0000-0000-000079550000}"/>
    <cellStyle name="Normal 17 16 2 3 3 6 2" xfId="38047" xr:uid="{00000000-0005-0000-0000-00007A550000}"/>
    <cellStyle name="Normal 17 16 2 3 3 7" xfId="21141" xr:uid="{00000000-0005-0000-0000-00007B550000}"/>
    <cellStyle name="Normal 17 16 2 3 3 7 2" xfId="43667" xr:uid="{00000000-0005-0000-0000-00007C550000}"/>
    <cellStyle name="Normal 17 16 2 3 3 8" xfId="26807" xr:uid="{00000000-0005-0000-0000-00007D550000}"/>
    <cellStyle name="Normal 17 16 2 3 3 9" xfId="49298" xr:uid="{00000000-0005-0000-0000-00007E550000}"/>
    <cellStyle name="Normal 17 16 2 3 4" xfId="4734" xr:uid="{00000000-0005-0000-0000-00007F550000}"/>
    <cellStyle name="Normal 17 16 2 3 4 2" xfId="6606" xr:uid="{00000000-0005-0000-0000-000080550000}"/>
    <cellStyle name="Normal 17 16 2 3 4 2 2" xfId="12222" xr:uid="{00000000-0005-0000-0000-000081550000}"/>
    <cellStyle name="Normal 17 16 2 3 4 2 2 2" xfId="34763" xr:uid="{00000000-0005-0000-0000-000082550000}"/>
    <cellStyle name="Normal 17 16 2 3 4 2 3" xfId="17852" xr:uid="{00000000-0005-0000-0000-000083550000}"/>
    <cellStyle name="Normal 17 16 2 3 4 2 3 2" xfId="40387" xr:uid="{00000000-0005-0000-0000-000084550000}"/>
    <cellStyle name="Normal 17 16 2 3 4 2 4" xfId="23481" xr:uid="{00000000-0005-0000-0000-000085550000}"/>
    <cellStyle name="Normal 17 16 2 3 4 2 4 2" xfId="46007" xr:uid="{00000000-0005-0000-0000-000086550000}"/>
    <cellStyle name="Normal 17 16 2 3 4 2 5" xfId="29147" xr:uid="{00000000-0005-0000-0000-000087550000}"/>
    <cellStyle name="Normal 17 16 2 3 4 3" xfId="8478" xr:uid="{00000000-0005-0000-0000-000088550000}"/>
    <cellStyle name="Normal 17 16 2 3 4 3 2" xfId="14094" xr:uid="{00000000-0005-0000-0000-000089550000}"/>
    <cellStyle name="Normal 17 16 2 3 4 3 2 2" xfId="36635" xr:uid="{00000000-0005-0000-0000-00008A550000}"/>
    <cellStyle name="Normal 17 16 2 3 4 3 3" xfId="19724" xr:uid="{00000000-0005-0000-0000-00008B550000}"/>
    <cellStyle name="Normal 17 16 2 3 4 3 3 2" xfId="42259" xr:uid="{00000000-0005-0000-0000-00008C550000}"/>
    <cellStyle name="Normal 17 16 2 3 4 3 4" xfId="25353" xr:uid="{00000000-0005-0000-0000-00008D550000}"/>
    <cellStyle name="Normal 17 16 2 3 4 3 4 2" xfId="47879" xr:uid="{00000000-0005-0000-0000-00008E550000}"/>
    <cellStyle name="Normal 17 16 2 3 4 3 5" xfId="31019" xr:uid="{00000000-0005-0000-0000-00008F550000}"/>
    <cellStyle name="Normal 17 16 2 3 4 4" xfId="10350" xr:uid="{00000000-0005-0000-0000-000090550000}"/>
    <cellStyle name="Normal 17 16 2 3 4 4 2" xfId="32891" xr:uid="{00000000-0005-0000-0000-000091550000}"/>
    <cellStyle name="Normal 17 16 2 3 4 5" xfId="15980" xr:uid="{00000000-0005-0000-0000-000092550000}"/>
    <cellStyle name="Normal 17 16 2 3 4 5 2" xfId="38515" xr:uid="{00000000-0005-0000-0000-000093550000}"/>
    <cellStyle name="Normal 17 16 2 3 4 6" xfId="21609" xr:uid="{00000000-0005-0000-0000-000094550000}"/>
    <cellStyle name="Normal 17 16 2 3 4 6 2" xfId="44135" xr:uid="{00000000-0005-0000-0000-000095550000}"/>
    <cellStyle name="Normal 17 16 2 3 4 7" xfId="27275" xr:uid="{00000000-0005-0000-0000-000096550000}"/>
    <cellStyle name="Normal 17 16 2 3 4 8" xfId="50703" xr:uid="{00000000-0005-0000-0000-000097550000}"/>
    <cellStyle name="Normal 17 16 2 3 5" xfId="5670" xr:uid="{00000000-0005-0000-0000-000098550000}"/>
    <cellStyle name="Normal 17 16 2 3 5 2" xfId="11286" xr:uid="{00000000-0005-0000-0000-000099550000}"/>
    <cellStyle name="Normal 17 16 2 3 5 2 2" xfId="33827" xr:uid="{00000000-0005-0000-0000-00009A550000}"/>
    <cellStyle name="Normal 17 16 2 3 5 3" xfId="16916" xr:uid="{00000000-0005-0000-0000-00009B550000}"/>
    <cellStyle name="Normal 17 16 2 3 5 3 2" xfId="39451" xr:uid="{00000000-0005-0000-0000-00009C550000}"/>
    <cellStyle name="Normal 17 16 2 3 5 4" xfId="22545" xr:uid="{00000000-0005-0000-0000-00009D550000}"/>
    <cellStyle name="Normal 17 16 2 3 5 4 2" xfId="45071" xr:uid="{00000000-0005-0000-0000-00009E550000}"/>
    <cellStyle name="Normal 17 16 2 3 5 5" xfId="28211" xr:uid="{00000000-0005-0000-0000-00009F550000}"/>
    <cellStyle name="Normal 17 16 2 3 6" xfId="7542" xr:uid="{00000000-0005-0000-0000-0000A0550000}"/>
    <cellStyle name="Normal 17 16 2 3 6 2" xfId="13158" xr:uid="{00000000-0005-0000-0000-0000A1550000}"/>
    <cellStyle name="Normal 17 16 2 3 6 2 2" xfId="35699" xr:uid="{00000000-0005-0000-0000-0000A2550000}"/>
    <cellStyle name="Normal 17 16 2 3 6 3" xfId="18788" xr:uid="{00000000-0005-0000-0000-0000A3550000}"/>
    <cellStyle name="Normal 17 16 2 3 6 3 2" xfId="41323" xr:uid="{00000000-0005-0000-0000-0000A4550000}"/>
    <cellStyle name="Normal 17 16 2 3 6 4" xfId="24417" xr:uid="{00000000-0005-0000-0000-0000A5550000}"/>
    <cellStyle name="Normal 17 16 2 3 6 4 2" xfId="46943" xr:uid="{00000000-0005-0000-0000-0000A6550000}"/>
    <cellStyle name="Normal 17 16 2 3 6 5" xfId="30083" xr:uid="{00000000-0005-0000-0000-0000A7550000}"/>
    <cellStyle name="Normal 17 16 2 3 7" xfId="9414" xr:uid="{00000000-0005-0000-0000-0000A8550000}"/>
    <cellStyle name="Normal 17 16 2 3 7 2" xfId="31955" xr:uid="{00000000-0005-0000-0000-0000A9550000}"/>
    <cellStyle name="Normal 17 16 2 3 8" xfId="15044" xr:uid="{00000000-0005-0000-0000-0000AA550000}"/>
    <cellStyle name="Normal 17 16 2 3 8 2" xfId="37579" xr:uid="{00000000-0005-0000-0000-0000AB550000}"/>
    <cellStyle name="Normal 17 16 2 3 9" xfId="20673" xr:uid="{00000000-0005-0000-0000-0000AC550000}"/>
    <cellStyle name="Normal 17 16 2 3 9 2" xfId="43199" xr:uid="{00000000-0005-0000-0000-0000AD550000}"/>
    <cellStyle name="Normal 17 16 2 4" xfId="3954" xr:uid="{00000000-0005-0000-0000-0000AE550000}"/>
    <cellStyle name="Normal 17 16 2 4 10" xfId="48986" xr:uid="{00000000-0005-0000-0000-0000AF550000}"/>
    <cellStyle name="Normal 17 16 2 4 11" xfId="49923" xr:uid="{00000000-0005-0000-0000-0000B0550000}"/>
    <cellStyle name="Normal 17 16 2 4 2" xfId="4422" xr:uid="{00000000-0005-0000-0000-0000B1550000}"/>
    <cellStyle name="Normal 17 16 2 4 2 10" xfId="50391" xr:uid="{00000000-0005-0000-0000-0000B2550000}"/>
    <cellStyle name="Normal 17 16 2 4 2 2" xfId="5358" xr:uid="{00000000-0005-0000-0000-0000B3550000}"/>
    <cellStyle name="Normal 17 16 2 4 2 2 2" xfId="7230" xr:uid="{00000000-0005-0000-0000-0000B4550000}"/>
    <cellStyle name="Normal 17 16 2 4 2 2 2 2" xfId="12846" xr:uid="{00000000-0005-0000-0000-0000B5550000}"/>
    <cellStyle name="Normal 17 16 2 4 2 2 2 2 2" xfId="35387" xr:uid="{00000000-0005-0000-0000-0000B6550000}"/>
    <cellStyle name="Normal 17 16 2 4 2 2 2 3" xfId="18476" xr:uid="{00000000-0005-0000-0000-0000B7550000}"/>
    <cellStyle name="Normal 17 16 2 4 2 2 2 3 2" xfId="41011" xr:uid="{00000000-0005-0000-0000-0000B8550000}"/>
    <cellStyle name="Normal 17 16 2 4 2 2 2 4" xfId="24105" xr:uid="{00000000-0005-0000-0000-0000B9550000}"/>
    <cellStyle name="Normal 17 16 2 4 2 2 2 4 2" xfId="46631" xr:uid="{00000000-0005-0000-0000-0000BA550000}"/>
    <cellStyle name="Normal 17 16 2 4 2 2 2 5" xfId="29771" xr:uid="{00000000-0005-0000-0000-0000BB550000}"/>
    <cellStyle name="Normal 17 16 2 4 2 2 3" xfId="9102" xr:uid="{00000000-0005-0000-0000-0000BC550000}"/>
    <cellStyle name="Normal 17 16 2 4 2 2 3 2" xfId="14718" xr:uid="{00000000-0005-0000-0000-0000BD550000}"/>
    <cellStyle name="Normal 17 16 2 4 2 2 3 2 2" xfId="37259" xr:uid="{00000000-0005-0000-0000-0000BE550000}"/>
    <cellStyle name="Normal 17 16 2 4 2 2 3 3" xfId="20348" xr:uid="{00000000-0005-0000-0000-0000BF550000}"/>
    <cellStyle name="Normal 17 16 2 4 2 2 3 3 2" xfId="42883" xr:uid="{00000000-0005-0000-0000-0000C0550000}"/>
    <cellStyle name="Normal 17 16 2 4 2 2 3 4" xfId="25977" xr:uid="{00000000-0005-0000-0000-0000C1550000}"/>
    <cellStyle name="Normal 17 16 2 4 2 2 3 4 2" xfId="48503" xr:uid="{00000000-0005-0000-0000-0000C2550000}"/>
    <cellStyle name="Normal 17 16 2 4 2 2 3 5" xfId="31643" xr:uid="{00000000-0005-0000-0000-0000C3550000}"/>
    <cellStyle name="Normal 17 16 2 4 2 2 4" xfId="10974" xr:uid="{00000000-0005-0000-0000-0000C4550000}"/>
    <cellStyle name="Normal 17 16 2 4 2 2 4 2" xfId="33515" xr:uid="{00000000-0005-0000-0000-0000C5550000}"/>
    <cellStyle name="Normal 17 16 2 4 2 2 5" xfId="16604" xr:uid="{00000000-0005-0000-0000-0000C6550000}"/>
    <cellStyle name="Normal 17 16 2 4 2 2 5 2" xfId="39139" xr:uid="{00000000-0005-0000-0000-0000C7550000}"/>
    <cellStyle name="Normal 17 16 2 4 2 2 6" xfId="22233" xr:uid="{00000000-0005-0000-0000-0000C8550000}"/>
    <cellStyle name="Normal 17 16 2 4 2 2 6 2" xfId="44759" xr:uid="{00000000-0005-0000-0000-0000C9550000}"/>
    <cellStyle name="Normal 17 16 2 4 2 2 7" xfId="27899" xr:uid="{00000000-0005-0000-0000-0000CA550000}"/>
    <cellStyle name="Normal 17 16 2 4 2 2 8" xfId="51327" xr:uid="{00000000-0005-0000-0000-0000CB550000}"/>
    <cellStyle name="Normal 17 16 2 4 2 3" xfId="6294" xr:uid="{00000000-0005-0000-0000-0000CC550000}"/>
    <cellStyle name="Normal 17 16 2 4 2 3 2" xfId="11910" xr:uid="{00000000-0005-0000-0000-0000CD550000}"/>
    <cellStyle name="Normal 17 16 2 4 2 3 2 2" xfId="34451" xr:uid="{00000000-0005-0000-0000-0000CE550000}"/>
    <cellStyle name="Normal 17 16 2 4 2 3 3" xfId="17540" xr:uid="{00000000-0005-0000-0000-0000CF550000}"/>
    <cellStyle name="Normal 17 16 2 4 2 3 3 2" xfId="40075" xr:uid="{00000000-0005-0000-0000-0000D0550000}"/>
    <cellStyle name="Normal 17 16 2 4 2 3 4" xfId="23169" xr:uid="{00000000-0005-0000-0000-0000D1550000}"/>
    <cellStyle name="Normal 17 16 2 4 2 3 4 2" xfId="45695" xr:uid="{00000000-0005-0000-0000-0000D2550000}"/>
    <cellStyle name="Normal 17 16 2 4 2 3 5" xfId="28835" xr:uid="{00000000-0005-0000-0000-0000D3550000}"/>
    <cellStyle name="Normal 17 16 2 4 2 4" xfId="8166" xr:uid="{00000000-0005-0000-0000-0000D4550000}"/>
    <cellStyle name="Normal 17 16 2 4 2 4 2" xfId="13782" xr:uid="{00000000-0005-0000-0000-0000D5550000}"/>
    <cellStyle name="Normal 17 16 2 4 2 4 2 2" xfId="36323" xr:uid="{00000000-0005-0000-0000-0000D6550000}"/>
    <cellStyle name="Normal 17 16 2 4 2 4 3" xfId="19412" xr:uid="{00000000-0005-0000-0000-0000D7550000}"/>
    <cellStyle name="Normal 17 16 2 4 2 4 3 2" xfId="41947" xr:uid="{00000000-0005-0000-0000-0000D8550000}"/>
    <cellStyle name="Normal 17 16 2 4 2 4 4" xfId="25041" xr:uid="{00000000-0005-0000-0000-0000D9550000}"/>
    <cellStyle name="Normal 17 16 2 4 2 4 4 2" xfId="47567" xr:uid="{00000000-0005-0000-0000-0000DA550000}"/>
    <cellStyle name="Normal 17 16 2 4 2 4 5" xfId="30707" xr:uid="{00000000-0005-0000-0000-0000DB550000}"/>
    <cellStyle name="Normal 17 16 2 4 2 5" xfId="10038" xr:uid="{00000000-0005-0000-0000-0000DC550000}"/>
    <cellStyle name="Normal 17 16 2 4 2 5 2" xfId="32579" xr:uid="{00000000-0005-0000-0000-0000DD550000}"/>
    <cellStyle name="Normal 17 16 2 4 2 6" xfId="15668" xr:uid="{00000000-0005-0000-0000-0000DE550000}"/>
    <cellStyle name="Normal 17 16 2 4 2 6 2" xfId="38203" xr:uid="{00000000-0005-0000-0000-0000DF550000}"/>
    <cellStyle name="Normal 17 16 2 4 2 7" xfId="21297" xr:uid="{00000000-0005-0000-0000-0000E0550000}"/>
    <cellStyle name="Normal 17 16 2 4 2 7 2" xfId="43823" xr:uid="{00000000-0005-0000-0000-0000E1550000}"/>
    <cellStyle name="Normal 17 16 2 4 2 8" xfId="26963" xr:uid="{00000000-0005-0000-0000-0000E2550000}"/>
    <cellStyle name="Normal 17 16 2 4 2 9" xfId="49454" xr:uid="{00000000-0005-0000-0000-0000E3550000}"/>
    <cellStyle name="Normal 17 16 2 4 3" xfId="4890" xr:uid="{00000000-0005-0000-0000-0000E4550000}"/>
    <cellStyle name="Normal 17 16 2 4 3 2" xfId="6762" xr:uid="{00000000-0005-0000-0000-0000E5550000}"/>
    <cellStyle name="Normal 17 16 2 4 3 2 2" xfId="12378" xr:uid="{00000000-0005-0000-0000-0000E6550000}"/>
    <cellStyle name="Normal 17 16 2 4 3 2 2 2" xfId="34919" xr:uid="{00000000-0005-0000-0000-0000E7550000}"/>
    <cellStyle name="Normal 17 16 2 4 3 2 3" xfId="18008" xr:uid="{00000000-0005-0000-0000-0000E8550000}"/>
    <cellStyle name="Normal 17 16 2 4 3 2 3 2" xfId="40543" xr:uid="{00000000-0005-0000-0000-0000E9550000}"/>
    <cellStyle name="Normal 17 16 2 4 3 2 4" xfId="23637" xr:uid="{00000000-0005-0000-0000-0000EA550000}"/>
    <cellStyle name="Normal 17 16 2 4 3 2 4 2" xfId="46163" xr:uid="{00000000-0005-0000-0000-0000EB550000}"/>
    <cellStyle name="Normal 17 16 2 4 3 2 5" xfId="29303" xr:uid="{00000000-0005-0000-0000-0000EC550000}"/>
    <cellStyle name="Normal 17 16 2 4 3 3" xfId="8634" xr:uid="{00000000-0005-0000-0000-0000ED550000}"/>
    <cellStyle name="Normal 17 16 2 4 3 3 2" xfId="14250" xr:uid="{00000000-0005-0000-0000-0000EE550000}"/>
    <cellStyle name="Normal 17 16 2 4 3 3 2 2" xfId="36791" xr:uid="{00000000-0005-0000-0000-0000EF550000}"/>
    <cellStyle name="Normal 17 16 2 4 3 3 3" xfId="19880" xr:uid="{00000000-0005-0000-0000-0000F0550000}"/>
    <cellStyle name="Normal 17 16 2 4 3 3 3 2" xfId="42415" xr:uid="{00000000-0005-0000-0000-0000F1550000}"/>
    <cellStyle name="Normal 17 16 2 4 3 3 4" xfId="25509" xr:uid="{00000000-0005-0000-0000-0000F2550000}"/>
    <cellStyle name="Normal 17 16 2 4 3 3 4 2" xfId="48035" xr:uid="{00000000-0005-0000-0000-0000F3550000}"/>
    <cellStyle name="Normal 17 16 2 4 3 3 5" xfId="31175" xr:uid="{00000000-0005-0000-0000-0000F4550000}"/>
    <cellStyle name="Normal 17 16 2 4 3 4" xfId="10506" xr:uid="{00000000-0005-0000-0000-0000F5550000}"/>
    <cellStyle name="Normal 17 16 2 4 3 4 2" xfId="33047" xr:uid="{00000000-0005-0000-0000-0000F6550000}"/>
    <cellStyle name="Normal 17 16 2 4 3 5" xfId="16136" xr:uid="{00000000-0005-0000-0000-0000F7550000}"/>
    <cellStyle name="Normal 17 16 2 4 3 5 2" xfId="38671" xr:uid="{00000000-0005-0000-0000-0000F8550000}"/>
    <cellStyle name="Normal 17 16 2 4 3 6" xfId="21765" xr:uid="{00000000-0005-0000-0000-0000F9550000}"/>
    <cellStyle name="Normal 17 16 2 4 3 6 2" xfId="44291" xr:uid="{00000000-0005-0000-0000-0000FA550000}"/>
    <cellStyle name="Normal 17 16 2 4 3 7" xfId="27431" xr:uid="{00000000-0005-0000-0000-0000FB550000}"/>
    <cellStyle name="Normal 17 16 2 4 3 8" xfId="50859" xr:uid="{00000000-0005-0000-0000-0000FC550000}"/>
    <cellStyle name="Normal 17 16 2 4 4" xfId="5826" xr:uid="{00000000-0005-0000-0000-0000FD550000}"/>
    <cellStyle name="Normal 17 16 2 4 4 2" xfId="11442" xr:uid="{00000000-0005-0000-0000-0000FE550000}"/>
    <cellStyle name="Normal 17 16 2 4 4 2 2" xfId="33983" xr:uid="{00000000-0005-0000-0000-0000FF550000}"/>
    <cellStyle name="Normal 17 16 2 4 4 3" xfId="17072" xr:uid="{00000000-0005-0000-0000-000000560000}"/>
    <cellStyle name="Normal 17 16 2 4 4 3 2" xfId="39607" xr:uid="{00000000-0005-0000-0000-000001560000}"/>
    <cellStyle name="Normal 17 16 2 4 4 4" xfId="22701" xr:uid="{00000000-0005-0000-0000-000002560000}"/>
    <cellStyle name="Normal 17 16 2 4 4 4 2" xfId="45227" xr:uid="{00000000-0005-0000-0000-000003560000}"/>
    <cellStyle name="Normal 17 16 2 4 4 5" xfId="28367" xr:uid="{00000000-0005-0000-0000-000004560000}"/>
    <cellStyle name="Normal 17 16 2 4 5" xfId="7698" xr:uid="{00000000-0005-0000-0000-000005560000}"/>
    <cellStyle name="Normal 17 16 2 4 5 2" xfId="13314" xr:uid="{00000000-0005-0000-0000-000006560000}"/>
    <cellStyle name="Normal 17 16 2 4 5 2 2" xfId="35855" xr:uid="{00000000-0005-0000-0000-000007560000}"/>
    <cellStyle name="Normal 17 16 2 4 5 3" xfId="18944" xr:uid="{00000000-0005-0000-0000-000008560000}"/>
    <cellStyle name="Normal 17 16 2 4 5 3 2" xfId="41479" xr:uid="{00000000-0005-0000-0000-000009560000}"/>
    <cellStyle name="Normal 17 16 2 4 5 4" xfId="24573" xr:uid="{00000000-0005-0000-0000-00000A560000}"/>
    <cellStyle name="Normal 17 16 2 4 5 4 2" xfId="47099" xr:uid="{00000000-0005-0000-0000-00000B560000}"/>
    <cellStyle name="Normal 17 16 2 4 5 5" xfId="30239" xr:uid="{00000000-0005-0000-0000-00000C560000}"/>
    <cellStyle name="Normal 17 16 2 4 6" xfId="9570" xr:uid="{00000000-0005-0000-0000-00000D560000}"/>
    <cellStyle name="Normal 17 16 2 4 6 2" xfId="32111" xr:uid="{00000000-0005-0000-0000-00000E560000}"/>
    <cellStyle name="Normal 17 16 2 4 7" xfId="15200" xr:uid="{00000000-0005-0000-0000-00000F560000}"/>
    <cellStyle name="Normal 17 16 2 4 7 2" xfId="37735" xr:uid="{00000000-0005-0000-0000-000010560000}"/>
    <cellStyle name="Normal 17 16 2 4 8" xfId="20829" xr:uid="{00000000-0005-0000-0000-000011560000}"/>
    <cellStyle name="Normal 17 16 2 4 8 2" xfId="43355" xr:uid="{00000000-0005-0000-0000-000012560000}"/>
    <cellStyle name="Normal 17 16 2 4 9" xfId="26495" xr:uid="{00000000-0005-0000-0000-000013560000}"/>
    <cellStyle name="Normal 17 16 2 5" xfId="4188" xr:uid="{00000000-0005-0000-0000-000014560000}"/>
    <cellStyle name="Normal 17 16 2 5 10" xfId="50157" xr:uid="{00000000-0005-0000-0000-000015560000}"/>
    <cellStyle name="Normal 17 16 2 5 2" xfId="5124" xr:uid="{00000000-0005-0000-0000-000016560000}"/>
    <cellStyle name="Normal 17 16 2 5 2 2" xfId="6996" xr:uid="{00000000-0005-0000-0000-000017560000}"/>
    <cellStyle name="Normal 17 16 2 5 2 2 2" xfId="12612" xr:uid="{00000000-0005-0000-0000-000018560000}"/>
    <cellStyle name="Normal 17 16 2 5 2 2 2 2" xfId="35153" xr:uid="{00000000-0005-0000-0000-000019560000}"/>
    <cellStyle name="Normal 17 16 2 5 2 2 3" xfId="18242" xr:uid="{00000000-0005-0000-0000-00001A560000}"/>
    <cellStyle name="Normal 17 16 2 5 2 2 3 2" xfId="40777" xr:uid="{00000000-0005-0000-0000-00001B560000}"/>
    <cellStyle name="Normal 17 16 2 5 2 2 4" xfId="23871" xr:uid="{00000000-0005-0000-0000-00001C560000}"/>
    <cellStyle name="Normal 17 16 2 5 2 2 4 2" xfId="46397" xr:uid="{00000000-0005-0000-0000-00001D560000}"/>
    <cellStyle name="Normal 17 16 2 5 2 2 5" xfId="29537" xr:uid="{00000000-0005-0000-0000-00001E560000}"/>
    <cellStyle name="Normal 17 16 2 5 2 3" xfId="8868" xr:uid="{00000000-0005-0000-0000-00001F560000}"/>
    <cellStyle name="Normal 17 16 2 5 2 3 2" xfId="14484" xr:uid="{00000000-0005-0000-0000-000020560000}"/>
    <cellStyle name="Normal 17 16 2 5 2 3 2 2" xfId="37025" xr:uid="{00000000-0005-0000-0000-000021560000}"/>
    <cellStyle name="Normal 17 16 2 5 2 3 3" xfId="20114" xr:uid="{00000000-0005-0000-0000-000022560000}"/>
    <cellStyle name="Normal 17 16 2 5 2 3 3 2" xfId="42649" xr:uid="{00000000-0005-0000-0000-000023560000}"/>
    <cellStyle name="Normal 17 16 2 5 2 3 4" xfId="25743" xr:uid="{00000000-0005-0000-0000-000024560000}"/>
    <cellStyle name="Normal 17 16 2 5 2 3 4 2" xfId="48269" xr:uid="{00000000-0005-0000-0000-000025560000}"/>
    <cellStyle name="Normal 17 16 2 5 2 3 5" xfId="31409" xr:uid="{00000000-0005-0000-0000-000026560000}"/>
    <cellStyle name="Normal 17 16 2 5 2 4" xfId="10740" xr:uid="{00000000-0005-0000-0000-000027560000}"/>
    <cellStyle name="Normal 17 16 2 5 2 4 2" xfId="33281" xr:uid="{00000000-0005-0000-0000-000028560000}"/>
    <cellStyle name="Normal 17 16 2 5 2 5" xfId="16370" xr:uid="{00000000-0005-0000-0000-000029560000}"/>
    <cellStyle name="Normal 17 16 2 5 2 5 2" xfId="38905" xr:uid="{00000000-0005-0000-0000-00002A560000}"/>
    <cellStyle name="Normal 17 16 2 5 2 6" xfId="21999" xr:uid="{00000000-0005-0000-0000-00002B560000}"/>
    <cellStyle name="Normal 17 16 2 5 2 6 2" xfId="44525" xr:uid="{00000000-0005-0000-0000-00002C560000}"/>
    <cellStyle name="Normal 17 16 2 5 2 7" xfId="27665" xr:uid="{00000000-0005-0000-0000-00002D560000}"/>
    <cellStyle name="Normal 17 16 2 5 2 8" xfId="51093" xr:uid="{00000000-0005-0000-0000-00002E560000}"/>
    <cellStyle name="Normal 17 16 2 5 3" xfId="6060" xr:uid="{00000000-0005-0000-0000-00002F560000}"/>
    <cellStyle name="Normal 17 16 2 5 3 2" xfId="11676" xr:uid="{00000000-0005-0000-0000-000030560000}"/>
    <cellStyle name="Normal 17 16 2 5 3 2 2" xfId="34217" xr:uid="{00000000-0005-0000-0000-000031560000}"/>
    <cellStyle name="Normal 17 16 2 5 3 3" xfId="17306" xr:uid="{00000000-0005-0000-0000-000032560000}"/>
    <cellStyle name="Normal 17 16 2 5 3 3 2" xfId="39841" xr:uid="{00000000-0005-0000-0000-000033560000}"/>
    <cellStyle name="Normal 17 16 2 5 3 4" xfId="22935" xr:uid="{00000000-0005-0000-0000-000034560000}"/>
    <cellStyle name="Normal 17 16 2 5 3 4 2" xfId="45461" xr:uid="{00000000-0005-0000-0000-000035560000}"/>
    <cellStyle name="Normal 17 16 2 5 3 5" xfId="28601" xr:uid="{00000000-0005-0000-0000-000036560000}"/>
    <cellStyle name="Normal 17 16 2 5 4" xfId="7932" xr:uid="{00000000-0005-0000-0000-000037560000}"/>
    <cellStyle name="Normal 17 16 2 5 4 2" xfId="13548" xr:uid="{00000000-0005-0000-0000-000038560000}"/>
    <cellStyle name="Normal 17 16 2 5 4 2 2" xfId="36089" xr:uid="{00000000-0005-0000-0000-000039560000}"/>
    <cellStyle name="Normal 17 16 2 5 4 3" xfId="19178" xr:uid="{00000000-0005-0000-0000-00003A560000}"/>
    <cellStyle name="Normal 17 16 2 5 4 3 2" xfId="41713" xr:uid="{00000000-0005-0000-0000-00003B560000}"/>
    <cellStyle name="Normal 17 16 2 5 4 4" xfId="24807" xr:uid="{00000000-0005-0000-0000-00003C560000}"/>
    <cellStyle name="Normal 17 16 2 5 4 4 2" xfId="47333" xr:uid="{00000000-0005-0000-0000-00003D560000}"/>
    <cellStyle name="Normal 17 16 2 5 4 5" xfId="30473" xr:uid="{00000000-0005-0000-0000-00003E560000}"/>
    <cellStyle name="Normal 17 16 2 5 5" xfId="9804" xr:uid="{00000000-0005-0000-0000-00003F560000}"/>
    <cellStyle name="Normal 17 16 2 5 5 2" xfId="32345" xr:uid="{00000000-0005-0000-0000-000040560000}"/>
    <cellStyle name="Normal 17 16 2 5 6" xfId="15434" xr:uid="{00000000-0005-0000-0000-000041560000}"/>
    <cellStyle name="Normal 17 16 2 5 6 2" xfId="37969" xr:uid="{00000000-0005-0000-0000-000042560000}"/>
    <cellStyle name="Normal 17 16 2 5 7" xfId="21063" xr:uid="{00000000-0005-0000-0000-000043560000}"/>
    <cellStyle name="Normal 17 16 2 5 7 2" xfId="43589" xr:uid="{00000000-0005-0000-0000-000044560000}"/>
    <cellStyle name="Normal 17 16 2 5 8" xfId="26729" xr:uid="{00000000-0005-0000-0000-000045560000}"/>
    <cellStyle name="Normal 17 16 2 5 9" xfId="49220" xr:uid="{00000000-0005-0000-0000-000046560000}"/>
    <cellStyle name="Normal 17 16 2 6" xfId="4656" xr:uid="{00000000-0005-0000-0000-000047560000}"/>
    <cellStyle name="Normal 17 16 2 6 2" xfId="6528" xr:uid="{00000000-0005-0000-0000-000048560000}"/>
    <cellStyle name="Normal 17 16 2 6 2 2" xfId="12144" xr:uid="{00000000-0005-0000-0000-000049560000}"/>
    <cellStyle name="Normal 17 16 2 6 2 2 2" xfId="34685" xr:uid="{00000000-0005-0000-0000-00004A560000}"/>
    <cellStyle name="Normal 17 16 2 6 2 3" xfId="17774" xr:uid="{00000000-0005-0000-0000-00004B560000}"/>
    <cellStyle name="Normal 17 16 2 6 2 3 2" xfId="40309" xr:uid="{00000000-0005-0000-0000-00004C560000}"/>
    <cellStyle name="Normal 17 16 2 6 2 4" xfId="23403" xr:uid="{00000000-0005-0000-0000-00004D560000}"/>
    <cellStyle name="Normal 17 16 2 6 2 4 2" xfId="45929" xr:uid="{00000000-0005-0000-0000-00004E560000}"/>
    <cellStyle name="Normal 17 16 2 6 2 5" xfId="29069" xr:uid="{00000000-0005-0000-0000-00004F560000}"/>
    <cellStyle name="Normal 17 16 2 6 3" xfId="8400" xr:uid="{00000000-0005-0000-0000-000050560000}"/>
    <cellStyle name="Normal 17 16 2 6 3 2" xfId="14016" xr:uid="{00000000-0005-0000-0000-000051560000}"/>
    <cellStyle name="Normal 17 16 2 6 3 2 2" xfId="36557" xr:uid="{00000000-0005-0000-0000-000052560000}"/>
    <cellStyle name="Normal 17 16 2 6 3 3" xfId="19646" xr:uid="{00000000-0005-0000-0000-000053560000}"/>
    <cellStyle name="Normal 17 16 2 6 3 3 2" xfId="42181" xr:uid="{00000000-0005-0000-0000-000054560000}"/>
    <cellStyle name="Normal 17 16 2 6 3 4" xfId="25275" xr:uid="{00000000-0005-0000-0000-000055560000}"/>
    <cellStyle name="Normal 17 16 2 6 3 4 2" xfId="47801" xr:uid="{00000000-0005-0000-0000-000056560000}"/>
    <cellStyle name="Normal 17 16 2 6 3 5" xfId="30941" xr:uid="{00000000-0005-0000-0000-000057560000}"/>
    <cellStyle name="Normal 17 16 2 6 4" xfId="10272" xr:uid="{00000000-0005-0000-0000-000058560000}"/>
    <cellStyle name="Normal 17 16 2 6 4 2" xfId="32813" xr:uid="{00000000-0005-0000-0000-000059560000}"/>
    <cellStyle name="Normal 17 16 2 6 5" xfId="15902" xr:uid="{00000000-0005-0000-0000-00005A560000}"/>
    <cellStyle name="Normal 17 16 2 6 5 2" xfId="38437" xr:uid="{00000000-0005-0000-0000-00005B560000}"/>
    <cellStyle name="Normal 17 16 2 6 6" xfId="21531" xr:uid="{00000000-0005-0000-0000-00005C560000}"/>
    <cellStyle name="Normal 17 16 2 6 6 2" xfId="44057" xr:uid="{00000000-0005-0000-0000-00005D560000}"/>
    <cellStyle name="Normal 17 16 2 6 7" xfId="27197" xr:uid="{00000000-0005-0000-0000-00005E560000}"/>
    <cellStyle name="Normal 17 16 2 6 8" xfId="50625" xr:uid="{00000000-0005-0000-0000-00005F560000}"/>
    <cellStyle name="Normal 17 16 2 7" xfId="5592" xr:uid="{00000000-0005-0000-0000-000060560000}"/>
    <cellStyle name="Normal 17 16 2 7 2" xfId="11208" xr:uid="{00000000-0005-0000-0000-000061560000}"/>
    <cellStyle name="Normal 17 16 2 7 2 2" xfId="33749" xr:uid="{00000000-0005-0000-0000-000062560000}"/>
    <cellStyle name="Normal 17 16 2 7 3" xfId="16838" xr:uid="{00000000-0005-0000-0000-000063560000}"/>
    <cellStyle name="Normal 17 16 2 7 3 2" xfId="39373" xr:uid="{00000000-0005-0000-0000-000064560000}"/>
    <cellStyle name="Normal 17 16 2 7 4" xfId="22467" xr:uid="{00000000-0005-0000-0000-000065560000}"/>
    <cellStyle name="Normal 17 16 2 7 4 2" xfId="44993" xr:uid="{00000000-0005-0000-0000-000066560000}"/>
    <cellStyle name="Normal 17 16 2 7 5" xfId="28133" xr:uid="{00000000-0005-0000-0000-000067560000}"/>
    <cellStyle name="Normal 17 16 2 8" xfId="7464" xr:uid="{00000000-0005-0000-0000-000068560000}"/>
    <cellStyle name="Normal 17 16 2 8 2" xfId="13080" xr:uid="{00000000-0005-0000-0000-000069560000}"/>
    <cellStyle name="Normal 17 16 2 8 2 2" xfId="35621" xr:uid="{00000000-0005-0000-0000-00006A560000}"/>
    <cellStyle name="Normal 17 16 2 8 3" xfId="18710" xr:uid="{00000000-0005-0000-0000-00006B560000}"/>
    <cellStyle name="Normal 17 16 2 8 3 2" xfId="41245" xr:uid="{00000000-0005-0000-0000-00006C560000}"/>
    <cellStyle name="Normal 17 16 2 8 4" xfId="24339" xr:uid="{00000000-0005-0000-0000-00006D560000}"/>
    <cellStyle name="Normal 17 16 2 8 4 2" xfId="46865" xr:uid="{00000000-0005-0000-0000-00006E560000}"/>
    <cellStyle name="Normal 17 16 2 8 5" xfId="30005" xr:uid="{00000000-0005-0000-0000-00006F560000}"/>
    <cellStyle name="Normal 17 16 2 9" xfId="9336" xr:uid="{00000000-0005-0000-0000-000070560000}"/>
    <cellStyle name="Normal 17 16 2 9 2" xfId="31877" xr:uid="{00000000-0005-0000-0000-000071560000}"/>
    <cellStyle name="Normal 17 16 3" xfId="3837" xr:uid="{00000000-0005-0000-0000-000072560000}"/>
    <cellStyle name="Normal 17 16 3 10" xfId="26378" xr:uid="{00000000-0005-0000-0000-000073560000}"/>
    <cellStyle name="Normal 17 16 3 11" xfId="48869" xr:uid="{00000000-0005-0000-0000-000074560000}"/>
    <cellStyle name="Normal 17 16 3 12" xfId="49806" xr:uid="{00000000-0005-0000-0000-000075560000}"/>
    <cellStyle name="Normal 17 16 3 2" xfId="4071" xr:uid="{00000000-0005-0000-0000-000076560000}"/>
    <cellStyle name="Normal 17 16 3 2 10" xfId="49103" xr:uid="{00000000-0005-0000-0000-000077560000}"/>
    <cellStyle name="Normal 17 16 3 2 11" xfId="50040" xr:uid="{00000000-0005-0000-0000-000078560000}"/>
    <cellStyle name="Normal 17 16 3 2 2" xfId="4539" xr:uid="{00000000-0005-0000-0000-000079560000}"/>
    <cellStyle name="Normal 17 16 3 2 2 10" xfId="50508" xr:uid="{00000000-0005-0000-0000-00007A560000}"/>
    <cellStyle name="Normal 17 16 3 2 2 2" xfId="5475" xr:uid="{00000000-0005-0000-0000-00007B560000}"/>
    <cellStyle name="Normal 17 16 3 2 2 2 2" xfId="7347" xr:uid="{00000000-0005-0000-0000-00007C560000}"/>
    <cellStyle name="Normal 17 16 3 2 2 2 2 2" xfId="12963" xr:uid="{00000000-0005-0000-0000-00007D560000}"/>
    <cellStyle name="Normal 17 16 3 2 2 2 2 2 2" xfId="35504" xr:uid="{00000000-0005-0000-0000-00007E560000}"/>
    <cellStyle name="Normal 17 16 3 2 2 2 2 3" xfId="18593" xr:uid="{00000000-0005-0000-0000-00007F560000}"/>
    <cellStyle name="Normal 17 16 3 2 2 2 2 3 2" xfId="41128" xr:uid="{00000000-0005-0000-0000-000080560000}"/>
    <cellStyle name="Normal 17 16 3 2 2 2 2 4" xfId="24222" xr:uid="{00000000-0005-0000-0000-000081560000}"/>
    <cellStyle name="Normal 17 16 3 2 2 2 2 4 2" xfId="46748" xr:uid="{00000000-0005-0000-0000-000082560000}"/>
    <cellStyle name="Normal 17 16 3 2 2 2 2 5" xfId="29888" xr:uid="{00000000-0005-0000-0000-000083560000}"/>
    <cellStyle name="Normal 17 16 3 2 2 2 3" xfId="9219" xr:uid="{00000000-0005-0000-0000-000084560000}"/>
    <cellStyle name="Normal 17 16 3 2 2 2 3 2" xfId="14835" xr:uid="{00000000-0005-0000-0000-000085560000}"/>
    <cellStyle name="Normal 17 16 3 2 2 2 3 2 2" xfId="37376" xr:uid="{00000000-0005-0000-0000-000086560000}"/>
    <cellStyle name="Normal 17 16 3 2 2 2 3 3" xfId="20465" xr:uid="{00000000-0005-0000-0000-000087560000}"/>
    <cellStyle name="Normal 17 16 3 2 2 2 3 3 2" xfId="43000" xr:uid="{00000000-0005-0000-0000-000088560000}"/>
    <cellStyle name="Normal 17 16 3 2 2 2 3 4" xfId="26094" xr:uid="{00000000-0005-0000-0000-000089560000}"/>
    <cellStyle name="Normal 17 16 3 2 2 2 3 4 2" xfId="48620" xr:uid="{00000000-0005-0000-0000-00008A560000}"/>
    <cellStyle name="Normal 17 16 3 2 2 2 3 5" xfId="31760" xr:uid="{00000000-0005-0000-0000-00008B560000}"/>
    <cellStyle name="Normal 17 16 3 2 2 2 4" xfId="11091" xr:uid="{00000000-0005-0000-0000-00008C560000}"/>
    <cellStyle name="Normal 17 16 3 2 2 2 4 2" xfId="33632" xr:uid="{00000000-0005-0000-0000-00008D560000}"/>
    <cellStyle name="Normal 17 16 3 2 2 2 5" xfId="16721" xr:uid="{00000000-0005-0000-0000-00008E560000}"/>
    <cellStyle name="Normal 17 16 3 2 2 2 5 2" xfId="39256" xr:uid="{00000000-0005-0000-0000-00008F560000}"/>
    <cellStyle name="Normal 17 16 3 2 2 2 6" xfId="22350" xr:uid="{00000000-0005-0000-0000-000090560000}"/>
    <cellStyle name="Normal 17 16 3 2 2 2 6 2" xfId="44876" xr:uid="{00000000-0005-0000-0000-000091560000}"/>
    <cellStyle name="Normal 17 16 3 2 2 2 7" xfId="28016" xr:uid="{00000000-0005-0000-0000-000092560000}"/>
    <cellStyle name="Normal 17 16 3 2 2 2 8" xfId="51444" xr:uid="{00000000-0005-0000-0000-000093560000}"/>
    <cellStyle name="Normal 17 16 3 2 2 3" xfId="6411" xr:uid="{00000000-0005-0000-0000-000094560000}"/>
    <cellStyle name="Normal 17 16 3 2 2 3 2" xfId="12027" xr:uid="{00000000-0005-0000-0000-000095560000}"/>
    <cellStyle name="Normal 17 16 3 2 2 3 2 2" xfId="34568" xr:uid="{00000000-0005-0000-0000-000096560000}"/>
    <cellStyle name="Normal 17 16 3 2 2 3 3" xfId="17657" xr:uid="{00000000-0005-0000-0000-000097560000}"/>
    <cellStyle name="Normal 17 16 3 2 2 3 3 2" xfId="40192" xr:uid="{00000000-0005-0000-0000-000098560000}"/>
    <cellStyle name="Normal 17 16 3 2 2 3 4" xfId="23286" xr:uid="{00000000-0005-0000-0000-000099560000}"/>
    <cellStyle name="Normal 17 16 3 2 2 3 4 2" xfId="45812" xr:uid="{00000000-0005-0000-0000-00009A560000}"/>
    <cellStyle name="Normal 17 16 3 2 2 3 5" xfId="28952" xr:uid="{00000000-0005-0000-0000-00009B560000}"/>
    <cellStyle name="Normal 17 16 3 2 2 4" xfId="8283" xr:uid="{00000000-0005-0000-0000-00009C560000}"/>
    <cellStyle name="Normal 17 16 3 2 2 4 2" xfId="13899" xr:uid="{00000000-0005-0000-0000-00009D560000}"/>
    <cellStyle name="Normal 17 16 3 2 2 4 2 2" xfId="36440" xr:uid="{00000000-0005-0000-0000-00009E560000}"/>
    <cellStyle name="Normal 17 16 3 2 2 4 3" xfId="19529" xr:uid="{00000000-0005-0000-0000-00009F560000}"/>
    <cellStyle name="Normal 17 16 3 2 2 4 3 2" xfId="42064" xr:uid="{00000000-0005-0000-0000-0000A0560000}"/>
    <cellStyle name="Normal 17 16 3 2 2 4 4" xfId="25158" xr:uid="{00000000-0005-0000-0000-0000A1560000}"/>
    <cellStyle name="Normal 17 16 3 2 2 4 4 2" xfId="47684" xr:uid="{00000000-0005-0000-0000-0000A2560000}"/>
    <cellStyle name="Normal 17 16 3 2 2 4 5" xfId="30824" xr:uid="{00000000-0005-0000-0000-0000A3560000}"/>
    <cellStyle name="Normal 17 16 3 2 2 5" xfId="10155" xr:uid="{00000000-0005-0000-0000-0000A4560000}"/>
    <cellStyle name="Normal 17 16 3 2 2 5 2" xfId="32696" xr:uid="{00000000-0005-0000-0000-0000A5560000}"/>
    <cellStyle name="Normal 17 16 3 2 2 6" xfId="15785" xr:uid="{00000000-0005-0000-0000-0000A6560000}"/>
    <cellStyle name="Normal 17 16 3 2 2 6 2" xfId="38320" xr:uid="{00000000-0005-0000-0000-0000A7560000}"/>
    <cellStyle name="Normal 17 16 3 2 2 7" xfId="21414" xr:uid="{00000000-0005-0000-0000-0000A8560000}"/>
    <cellStyle name="Normal 17 16 3 2 2 7 2" xfId="43940" xr:uid="{00000000-0005-0000-0000-0000A9560000}"/>
    <cellStyle name="Normal 17 16 3 2 2 8" xfId="27080" xr:uid="{00000000-0005-0000-0000-0000AA560000}"/>
    <cellStyle name="Normal 17 16 3 2 2 9" xfId="49571" xr:uid="{00000000-0005-0000-0000-0000AB560000}"/>
    <cellStyle name="Normal 17 16 3 2 3" xfId="5007" xr:uid="{00000000-0005-0000-0000-0000AC560000}"/>
    <cellStyle name="Normal 17 16 3 2 3 2" xfId="6879" xr:uid="{00000000-0005-0000-0000-0000AD560000}"/>
    <cellStyle name="Normal 17 16 3 2 3 2 2" xfId="12495" xr:uid="{00000000-0005-0000-0000-0000AE560000}"/>
    <cellStyle name="Normal 17 16 3 2 3 2 2 2" xfId="35036" xr:uid="{00000000-0005-0000-0000-0000AF560000}"/>
    <cellStyle name="Normal 17 16 3 2 3 2 3" xfId="18125" xr:uid="{00000000-0005-0000-0000-0000B0560000}"/>
    <cellStyle name="Normal 17 16 3 2 3 2 3 2" xfId="40660" xr:uid="{00000000-0005-0000-0000-0000B1560000}"/>
    <cellStyle name="Normal 17 16 3 2 3 2 4" xfId="23754" xr:uid="{00000000-0005-0000-0000-0000B2560000}"/>
    <cellStyle name="Normal 17 16 3 2 3 2 4 2" xfId="46280" xr:uid="{00000000-0005-0000-0000-0000B3560000}"/>
    <cellStyle name="Normal 17 16 3 2 3 2 5" xfId="29420" xr:uid="{00000000-0005-0000-0000-0000B4560000}"/>
    <cellStyle name="Normal 17 16 3 2 3 3" xfId="8751" xr:uid="{00000000-0005-0000-0000-0000B5560000}"/>
    <cellStyle name="Normal 17 16 3 2 3 3 2" xfId="14367" xr:uid="{00000000-0005-0000-0000-0000B6560000}"/>
    <cellStyle name="Normal 17 16 3 2 3 3 2 2" xfId="36908" xr:uid="{00000000-0005-0000-0000-0000B7560000}"/>
    <cellStyle name="Normal 17 16 3 2 3 3 3" xfId="19997" xr:uid="{00000000-0005-0000-0000-0000B8560000}"/>
    <cellStyle name="Normal 17 16 3 2 3 3 3 2" xfId="42532" xr:uid="{00000000-0005-0000-0000-0000B9560000}"/>
    <cellStyle name="Normal 17 16 3 2 3 3 4" xfId="25626" xr:uid="{00000000-0005-0000-0000-0000BA560000}"/>
    <cellStyle name="Normal 17 16 3 2 3 3 4 2" xfId="48152" xr:uid="{00000000-0005-0000-0000-0000BB560000}"/>
    <cellStyle name="Normal 17 16 3 2 3 3 5" xfId="31292" xr:uid="{00000000-0005-0000-0000-0000BC560000}"/>
    <cellStyle name="Normal 17 16 3 2 3 4" xfId="10623" xr:uid="{00000000-0005-0000-0000-0000BD560000}"/>
    <cellStyle name="Normal 17 16 3 2 3 4 2" xfId="33164" xr:uid="{00000000-0005-0000-0000-0000BE560000}"/>
    <cellStyle name="Normal 17 16 3 2 3 5" xfId="16253" xr:uid="{00000000-0005-0000-0000-0000BF560000}"/>
    <cellStyle name="Normal 17 16 3 2 3 5 2" xfId="38788" xr:uid="{00000000-0005-0000-0000-0000C0560000}"/>
    <cellStyle name="Normal 17 16 3 2 3 6" xfId="21882" xr:uid="{00000000-0005-0000-0000-0000C1560000}"/>
    <cellStyle name="Normal 17 16 3 2 3 6 2" xfId="44408" xr:uid="{00000000-0005-0000-0000-0000C2560000}"/>
    <cellStyle name="Normal 17 16 3 2 3 7" xfId="27548" xr:uid="{00000000-0005-0000-0000-0000C3560000}"/>
    <cellStyle name="Normal 17 16 3 2 3 8" xfId="50976" xr:uid="{00000000-0005-0000-0000-0000C4560000}"/>
    <cellStyle name="Normal 17 16 3 2 4" xfId="5943" xr:uid="{00000000-0005-0000-0000-0000C5560000}"/>
    <cellStyle name="Normal 17 16 3 2 4 2" xfId="11559" xr:uid="{00000000-0005-0000-0000-0000C6560000}"/>
    <cellStyle name="Normal 17 16 3 2 4 2 2" xfId="34100" xr:uid="{00000000-0005-0000-0000-0000C7560000}"/>
    <cellStyle name="Normal 17 16 3 2 4 3" xfId="17189" xr:uid="{00000000-0005-0000-0000-0000C8560000}"/>
    <cellStyle name="Normal 17 16 3 2 4 3 2" xfId="39724" xr:uid="{00000000-0005-0000-0000-0000C9560000}"/>
    <cellStyle name="Normal 17 16 3 2 4 4" xfId="22818" xr:uid="{00000000-0005-0000-0000-0000CA560000}"/>
    <cellStyle name="Normal 17 16 3 2 4 4 2" xfId="45344" xr:uid="{00000000-0005-0000-0000-0000CB560000}"/>
    <cellStyle name="Normal 17 16 3 2 4 5" xfId="28484" xr:uid="{00000000-0005-0000-0000-0000CC560000}"/>
    <cellStyle name="Normal 17 16 3 2 5" xfId="7815" xr:uid="{00000000-0005-0000-0000-0000CD560000}"/>
    <cellStyle name="Normal 17 16 3 2 5 2" xfId="13431" xr:uid="{00000000-0005-0000-0000-0000CE560000}"/>
    <cellStyle name="Normal 17 16 3 2 5 2 2" xfId="35972" xr:uid="{00000000-0005-0000-0000-0000CF560000}"/>
    <cellStyle name="Normal 17 16 3 2 5 3" xfId="19061" xr:uid="{00000000-0005-0000-0000-0000D0560000}"/>
    <cellStyle name="Normal 17 16 3 2 5 3 2" xfId="41596" xr:uid="{00000000-0005-0000-0000-0000D1560000}"/>
    <cellStyle name="Normal 17 16 3 2 5 4" xfId="24690" xr:uid="{00000000-0005-0000-0000-0000D2560000}"/>
    <cellStyle name="Normal 17 16 3 2 5 4 2" xfId="47216" xr:uid="{00000000-0005-0000-0000-0000D3560000}"/>
    <cellStyle name="Normal 17 16 3 2 5 5" xfId="30356" xr:uid="{00000000-0005-0000-0000-0000D4560000}"/>
    <cellStyle name="Normal 17 16 3 2 6" xfId="9687" xr:uid="{00000000-0005-0000-0000-0000D5560000}"/>
    <cellStyle name="Normal 17 16 3 2 6 2" xfId="32228" xr:uid="{00000000-0005-0000-0000-0000D6560000}"/>
    <cellStyle name="Normal 17 16 3 2 7" xfId="15317" xr:uid="{00000000-0005-0000-0000-0000D7560000}"/>
    <cellStyle name="Normal 17 16 3 2 7 2" xfId="37852" xr:uid="{00000000-0005-0000-0000-0000D8560000}"/>
    <cellStyle name="Normal 17 16 3 2 8" xfId="20946" xr:uid="{00000000-0005-0000-0000-0000D9560000}"/>
    <cellStyle name="Normal 17 16 3 2 8 2" xfId="43472" xr:uid="{00000000-0005-0000-0000-0000DA560000}"/>
    <cellStyle name="Normal 17 16 3 2 9" xfId="26612" xr:uid="{00000000-0005-0000-0000-0000DB560000}"/>
    <cellStyle name="Normal 17 16 3 3" xfId="4305" xr:uid="{00000000-0005-0000-0000-0000DC560000}"/>
    <cellStyle name="Normal 17 16 3 3 10" xfId="50274" xr:uid="{00000000-0005-0000-0000-0000DD560000}"/>
    <cellStyle name="Normal 17 16 3 3 2" xfId="5241" xr:uid="{00000000-0005-0000-0000-0000DE560000}"/>
    <cellStyle name="Normal 17 16 3 3 2 2" xfId="7113" xr:uid="{00000000-0005-0000-0000-0000DF560000}"/>
    <cellStyle name="Normal 17 16 3 3 2 2 2" xfId="12729" xr:uid="{00000000-0005-0000-0000-0000E0560000}"/>
    <cellStyle name="Normal 17 16 3 3 2 2 2 2" xfId="35270" xr:uid="{00000000-0005-0000-0000-0000E1560000}"/>
    <cellStyle name="Normal 17 16 3 3 2 2 3" xfId="18359" xr:uid="{00000000-0005-0000-0000-0000E2560000}"/>
    <cellStyle name="Normal 17 16 3 3 2 2 3 2" xfId="40894" xr:uid="{00000000-0005-0000-0000-0000E3560000}"/>
    <cellStyle name="Normal 17 16 3 3 2 2 4" xfId="23988" xr:uid="{00000000-0005-0000-0000-0000E4560000}"/>
    <cellStyle name="Normal 17 16 3 3 2 2 4 2" xfId="46514" xr:uid="{00000000-0005-0000-0000-0000E5560000}"/>
    <cellStyle name="Normal 17 16 3 3 2 2 5" xfId="29654" xr:uid="{00000000-0005-0000-0000-0000E6560000}"/>
    <cellStyle name="Normal 17 16 3 3 2 3" xfId="8985" xr:uid="{00000000-0005-0000-0000-0000E7560000}"/>
    <cellStyle name="Normal 17 16 3 3 2 3 2" xfId="14601" xr:uid="{00000000-0005-0000-0000-0000E8560000}"/>
    <cellStyle name="Normal 17 16 3 3 2 3 2 2" xfId="37142" xr:uid="{00000000-0005-0000-0000-0000E9560000}"/>
    <cellStyle name="Normal 17 16 3 3 2 3 3" xfId="20231" xr:uid="{00000000-0005-0000-0000-0000EA560000}"/>
    <cellStyle name="Normal 17 16 3 3 2 3 3 2" xfId="42766" xr:uid="{00000000-0005-0000-0000-0000EB560000}"/>
    <cellStyle name="Normal 17 16 3 3 2 3 4" xfId="25860" xr:uid="{00000000-0005-0000-0000-0000EC560000}"/>
    <cellStyle name="Normal 17 16 3 3 2 3 4 2" xfId="48386" xr:uid="{00000000-0005-0000-0000-0000ED560000}"/>
    <cellStyle name="Normal 17 16 3 3 2 3 5" xfId="31526" xr:uid="{00000000-0005-0000-0000-0000EE560000}"/>
    <cellStyle name="Normal 17 16 3 3 2 4" xfId="10857" xr:uid="{00000000-0005-0000-0000-0000EF560000}"/>
    <cellStyle name="Normal 17 16 3 3 2 4 2" xfId="33398" xr:uid="{00000000-0005-0000-0000-0000F0560000}"/>
    <cellStyle name="Normal 17 16 3 3 2 5" xfId="16487" xr:uid="{00000000-0005-0000-0000-0000F1560000}"/>
    <cellStyle name="Normal 17 16 3 3 2 5 2" xfId="39022" xr:uid="{00000000-0005-0000-0000-0000F2560000}"/>
    <cellStyle name="Normal 17 16 3 3 2 6" xfId="22116" xr:uid="{00000000-0005-0000-0000-0000F3560000}"/>
    <cellStyle name="Normal 17 16 3 3 2 6 2" xfId="44642" xr:uid="{00000000-0005-0000-0000-0000F4560000}"/>
    <cellStyle name="Normal 17 16 3 3 2 7" xfId="27782" xr:uid="{00000000-0005-0000-0000-0000F5560000}"/>
    <cellStyle name="Normal 17 16 3 3 2 8" xfId="51210" xr:uid="{00000000-0005-0000-0000-0000F6560000}"/>
    <cellStyle name="Normal 17 16 3 3 3" xfId="6177" xr:uid="{00000000-0005-0000-0000-0000F7560000}"/>
    <cellStyle name="Normal 17 16 3 3 3 2" xfId="11793" xr:uid="{00000000-0005-0000-0000-0000F8560000}"/>
    <cellStyle name="Normal 17 16 3 3 3 2 2" xfId="34334" xr:uid="{00000000-0005-0000-0000-0000F9560000}"/>
    <cellStyle name="Normal 17 16 3 3 3 3" xfId="17423" xr:uid="{00000000-0005-0000-0000-0000FA560000}"/>
    <cellStyle name="Normal 17 16 3 3 3 3 2" xfId="39958" xr:uid="{00000000-0005-0000-0000-0000FB560000}"/>
    <cellStyle name="Normal 17 16 3 3 3 4" xfId="23052" xr:uid="{00000000-0005-0000-0000-0000FC560000}"/>
    <cellStyle name="Normal 17 16 3 3 3 4 2" xfId="45578" xr:uid="{00000000-0005-0000-0000-0000FD560000}"/>
    <cellStyle name="Normal 17 16 3 3 3 5" xfId="28718" xr:uid="{00000000-0005-0000-0000-0000FE560000}"/>
    <cellStyle name="Normal 17 16 3 3 4" xfId="8049" xr:uid="{00000000-0005-0000-0000-0000FF560000}"/>
    <cellStyle name="Normal 17 16 3 3 4 2" xfId="13665" xr:uid="{00000000-0005-0000-0000-000000570000}"/>
    <cellStyle name="Normal 17 16 3 3 4 2 2" xfId="36206" xr:uid="{00000000-0005-0000-0000-000001570000}"/>
    <cellStyle name="Normal 17 16 3 3 4 3" xfId="19295" xr:uid="{00000000-0005-0000-0000-000002570000}"/>
    <cellStyle name="Normal 17 16 3 3 4 3 2" xfId="41830" xr:uid="{00000000-0005-0000-0000-000003570000}"/>
    <cellStyle name="Normal 17 16 3 3 4 4" xfId="24924" xr:uid="{00000000-0005-0000-0000-000004570000}"/>
    <cellStyle name="Normal 17 16 3 3 4 4 2" xfId="47450" xr:uid="{00000000-0005-0000-0000-000005570000}"/>
    <cellStyle name="Normal 17 16 3 3 4 5" xfId="30590" xr:uid="{00000000-0005-0000-0000-000006570000}"/>
    <cellStyle name="Normal 17 16 3 3 5" xfId="9921" xr:uid="{00000000-0005-0000-0000-000007570000}"/>
    <cellStyle name="Normal 17 16 3 3 5 2" xfId="32462" xr:uid="{00000000-0005-0000-0000-000008570000}"/>
    <cellStyle name="Normal 17 16 3 3 6" xfId="15551" xr:uid="{00000000-0005-0000-0000-000009570000}"/>
    <cellStyle name="Normal 17 16 3 3 6 2" xfId="38086" xr:uid="{00000000-0005-0000-0000-00000A570000}"/>
    <cellStyle name="Normal 17 16 3 3 7" xfId="21180" xr:uid="{00000000-0005-0000-0000-00000B570000}"/>
    <cellStyle name="Normal 17 16 3 3 7 2" xfId="43706" xr:uid="{00000000-0005-0000-0000-00000C570000}"/>
    <cellStyle name="Normal 17 16 3 3 8" xfId="26846" xr:uid="{00000000-0005-0000-0000-00000D570000}"/>
    <cellStyle name="Normal 17 16 3 3 9" xfId="49337" xr:uid="{00000000-0005-0000-0000-00000E570000}"/>
    <cellStyle name="Normal 17 16 3 4" xfId="4773" xr:uid="{00000000-0005-0000-0000-00000F570000}"/>
    <cellStyle name="Normal 17 16 3 4 2" xfId="6645" xr:uid="{00000000-0005-0000-0000-000010570000}"/>
    <cellStyle name="Normal 17 16 3 4 2 2" xfId="12261" xr:uid="{00000000-0005-0000-0000-000011570000}"/>
    <cellStyle name="Normal 17 16 3 4 2 2 2" xfId="34802" xr:uid="{00000000-0005-0000-0000-000012570000}"/>
    <cellStyle name="Normal 17 16 3 4 2 3" xfId="17891" xr:uid="{00000000-0005-0000-0000-000013570000}"/>
    <cellStyle name="Normal 17 16 3 4 2 3 2" xfId="40426" xr:uid="{00000000-0005-0000-0000-000014570000}"/>
    <cellStyle name="Normal 17 16 3 4 2 4" xfId="23520" xr:uid="{00000000-0005-0000-0000-000015570000}"/>
    <cellStyle name="Normal 17 16 3 4 2 4 2" xfId="46046" xr:uid="{00000000-0005-0000-0000-000016570000}"/>
    <cellStyle name="Normal 17 16 3 4 2 5" xfId="29186" xr:uid="{00000000-0005-0000-0000-000017570000}"/>
    <cellStyle name="Normal 17 16 3 4 3" xfId="8517" xr:uid="{00000000-0005-0000-0000-000018570000}"/>
    <cellStyle name="Normal 17 16 3 4 3 2" xfId="14133" xr:uid="{00000000-0005-0000-0000-000019570000}"/>
    <cellStyle name="Normal 17 16 3 4 3 2 2" xfId="36674" xr:uid="{00000000-0005-0000-0000-00001A570000}"/>
    <cellStyle name="Normal 17 16 3 4 3 3" xfId="19763" xr:uid="{00000000-0005-0000-0000-00001B570000}"/>
    <cellStyle name="Normal 17 16 3 4 3 3 2" xfId="42298" xr:uid="{00000000-0005-0000-0000-00001C570000}"/>
    <cellStyle name="Normal 17 16 3 4 3 4" xfId="25392" xr:uid="{00000000-0005-0000-0000-00001D570000}"/>
    <cellStyle name="Normal 17 16 3 4 3 4 2" xfId="47918" xr:uid="{00000000-0005-0000-0000-00001E570000}"/>
    <cellStyle name="Normal 17 16 3 4 3 5" xfId="31058" xr:uid="{00000000-0005-0000-0000-00001F570000}"/>
    <cellStyle name="Normal 17 16 3 4 4" xfId="10389" xr:uid="{00000000-0005-0000-0000-000020570000}"/>
    <cellStyle name="Normal 17 16 3 4 4 2" xfId="32930" xr:uid="{00000000-0005-0000-0000-000021570000}"/>
    <cellStyle name="Normal 17 16 3 4 5" xfId="16019" xr:uid="{00000000-0005-0000-0000-000022570000}"/>
    <cellStyle name="Normal 17 16 3 4 5 2" xfId="38554" xr:uid="{00000000-0005-0000-0000-000023570000}"/>
    <cellStyle name="Normal 17 16 3 4 6" xfId="21648" xr:uid="{00000000-0005-0000-0000-000024570000}"/>
    <cellStyle name="Normal 17 16 3 4 6 2" xfId="44174" xr:uid="{00000000-0005-0000-0000-000025570000}"/>
    <cellStyle name="Normal 17 16 3 4 7" xfId="27314" xr:uid="{00000000-0005-0000-0000-000026570000}"/>
    <cellStyle name="Normal 17 16 3 4 8" xfId="50742" xr:uid="{00000000-0005-0000-0000-000027570000}"/>
    <cellStyle name="Normal 17 16 3 5" xfId="5709" xr:uid="{00000000-0005-0000-0000-000028570000}"/>
    <cellStyle name="Normal 17 16 3 5 2" xfId="11325" xr:uid="{00000000-0005-0000-0000-000029570000}"/>
    <cellStyle name="Normal 17 16 3 5 2 2" xfId="33866" xr:uid="{00000000-0005-0000-0000-00002A570000}"/>
    <cellStyle name="Normal 17 16 3 5 3" xfId="16955" xr:uid="{00000000-0005-0000-0000-00002B570000}"/>
    <cellStyle name="Normal 17 16 3 5 3 2" xfId="39490" xr:uid="{00000000-0005-0000-0000-00002C570000}"/>
    <cellStyle name="Normal 17 16 3 5 4" xfId="22584" xr:uid="{00000000-0005-0000-0000-00002D570000}"/>
    <cellStyle name="Normal 17 16 3 5 4 2" xfId="45110" xr:uid="{00000000-0005-0000-0000-00002E570000}"/>
    <cellStyle name="Normal 17 16 3 5 5" xfId="28250" xr:uid="{00000000-0005-0000-0000-00002F570000}"/>
    <cellStyle name="Normal 17 16 3 6" xfId="7581" xr:uid="{00000000-0005-0000-0000-000030570000}"/>
    <cellStyle name="Normal 17 16 3 6 2" xfId="13197" xr:uid="{00000000-0005-0000-0000-000031570000}"/>
    <cellStyle name="Normal 17 16 3 6 2 2" xfId="35738" xr:uid="{00000000-0005-0000-0000-000032570000}"/>
    <cellStyle name="Normal 17 16 3 6 3" xfId="18827" xr:uid="{00000000-0005-0000-0000-000033570000}"/>
    <cellStyle name="Normal 17 16 3 6 3 2" xfId="41362" xr:uid="{00000000-0005-0000-0000-000034570000}"/>
    <cellStyle name="Normal 17 16 3 6 4" xfId="24456" xr:uid="{00000000-0005-0000-0000-000035570000}"/>
    <cellStyle name="Normal 17 16 3 6 4 2" xfId="46982" xr:uid="{00000000-0005-0000-0000-000036570000}"/>
    <cellStyle name="Normal 17 16 3 6 5" xfId="30122" xr:uid="{00000000-0005-0000-0000-000037570000}"/>
    <cellStyle name="Normal 17 16 3 7" xfId="9453" xr:uid="{00000000-0005-0000-0000-000038570000}"/>
    <cellStyle name="Normal 17 16 3 7 2" xfId="31994" xr:uid="{00000000-0005-0000-0000-000039570000}"/>
    <cellStyle name="Normal 17 16 3 8" xfId="15083" xr:uid="{00000000-0005-0000-0000-00003A570000}"/>
    <cellStyle name="Normal 17 16 3 8 2" xfId="37618" xr:uid="{00000000-0005-0000-0000-00003B570000}"/>
    <cellStyle name="Normal 17 16 3 9" xfId="20712" xr:uid="{00000000-0005-0000-0000-00003C570000}"/>
    <cellStyle name="Normal 17 16 3 9 2" xfId="43238" xr:uid="{00000000-0005-0000-0000-00003D570000}"/>
    <cellStyle name="Normal 17 16 4" xfId="3759" xr:uid="{00000000-0005-0000-0000-00003E570000}"/>
    <cellStyle name="Normal 17 16 4 10" xfId="26300" xr:uid="{00000000-0005-0000-0000-00003F570000}"/>
    <cellStyle name="Normal 17 16 4 11" xfId="48791" xr:uid="{00000000-0005-0000-0000-000040570000}"/>
    <cellStyle name="Normal 17 16 4 12" xfId="49728" xr:uid="{00000000-0005-0000-0000-000041570000}"/>
    <cellStyle name="Normal 17 16 4 2" xfId="3993" xr:uid="{00000000-0005-0000-0000-000042570000}"/>
    <cellStyle name="Normal 17 16 4 2 10" xfId="49025" xr:uid="{00000000-0005-0000-0000-000043570000}"/>
    <cellStyle name="Normal 17 16 4 2 11" xfId="49962" xr:uid="{00000000-0005-0000-0000-000044570000}"/>
    <cellStyle name="Normal 17 16 4 2 2" xfId="4461" xr:uid="{00000000-0005-0000-0000-000045570000}"/>
    <cellStyle name="Normal 17 16 4 2 2 10" xfId="50430" xr:uid="{00000000-0005-0000-0000-000046570000}"/>
    <cellStyle name="Normal 17 16 4 2 2 2" xfId="5397" xr:uid="{00000000-0005-0000-0000-000047570000}"/>
    <cellStyle name="Normal 17 16 4 2 2 2 2" xfId="7269" xr:uid="{00000000-0005-0000-0000-000048570000}"/>
    <cellStyle name="Normal 17 16 4 2 2 2 2 2" xfId="12885" xr:uid="{00000000-0005-0000-0000-000049570000}"/>
    <cellStyle name="Normal 17 16 4 2 2 2 2 2 2" xfId="35426" xr:uid="{00000000-0005-0000-0000-00004A570000}"/>
    <cellStyle name="Normal 17 16 4 2 2 2 2 3" xfId="18515" xr:uid="{00000000-0005-0000-0000-00004B570000}"/>
    <cellStyle name="Normal 17 16 4 2 2 2 2 3 2" xfId="41050" xr:uid="{00000000-0005-0000-0000-00004C570000}"/>
    <cellStyle name="Normal 17 16 4 2 2 2 2 4" xfId="24144" xr:uid="{00000000-0005-0000-0000-00004D570000}"/>
    <cellStyle name="Normal 17 16 4 2 2 2 2 4 2" xfId="46670" xr:uid="{00000000-0005-0000-0000-00004E570000}"/>
    <cellStyle name="Normal 17 16 4 2 2 2 2 5" xfId="29810" xr:uid="{00000000-0005-0000-0000-00004F570000}"/>
    <cellStyle name="Normal 17 16 4 2 2 2 3" xfId="9141" xr:uid="{00000000-0005-0000-0000-000050570000}"/>
    <cellStyle name="Normal 17 16 4 2 2 2 3 2" xfId="14757" xr:uid="{00000000-0005-0000-0000-000051570000}"/>
    <cellStyle name="Normal 17 16 4 2 2 2 3 2 2" xfId="37298" xr:uid="{00000000-0005-0000-0000-000052570000}"/>
    <cellStyle name="Normal 17 16 4 2 2 2 3 3" xfId="20387" xr:uid="{00000000-0005-0000-0000-000053570000}"/>
    <cellStyle name="Normal 17 16 4 2 2 2 3 3 2" xfId="42922" xr:uid="{00000000-0005-0000-0000-000054570000}"/>
    <cellStyle name="Normal 17 16 4 2 2 2 3 4" xfId="26016" xr:uid="{00000000-0005-0000-0000-000055570000}"/>
    <cellStyle name="Normal 17 16 4 2 2 2 3 4 2" xfId="48542" xr:uid="{00000000-0005-0000-0000-000056570000}"/>
    <cellStyle name="Normal 17 16 4 2 2 2 3 5" xfId="31682" xr:uid="{00000000-0005-0000-0000-000057570000}"/>
    <cellStyle name="Normal 17 16 4 2 2 2 4" xfId="11013" xr:uid="{00000000-0005-0000-0000-000058570000}"/>
    <cellStyle name="Normal 17 16 4 2 2 2 4 2" xfId="33554" xr:uid="{00000000-0005-0000-0000-000059570000}"/>
    <cellStyle name="Normal 17 16 4 2 2 2 5" xfId="16643" xr:uid="{00000000-0005-0000-0000-00005A570000}"/>
    <cellStyle name="Normal 17 16 4 2 2 2 5 2" xfId="39178" xr:uid="{00000000-0005-0000-0000-00005B570000}"/>
    <cellStyle name="Normal 17 16 4 2 2 2 6" xfId="22272" xr:uid="{00000000-0005-0000-0000-00005C570000}"/>
    <cellStyle name="Normal 17 16 4 2 2 2 6 2" xfId="44798" xr:uid="{00000000-0005-0000-0000-00005D570000}"/>
    <cellStyle name="Normal 17 16 4 2 2 2 7" xfId="27938" xr:uid="{00000000-0005-0000-0000-00005E570000}"/>
    <cellStyle name="Normal 17 16 4 2 2 2 8" xfId="51366" xr:uid="{00000000-0005-0000-0000-00005F570000}"/>
    <cellStyle name="Normal 17 16 4 2 2 3" xfId="6333" xr:uid="{00000000-0005-0000-0000-000060570000}"/>
    <cellStyle name="Normal 17 16 4 2 2 3 2" xfId="11949" xr:uid="{00000000-0005-0000-0000-000061570000}"/>
    <cellStyle name="Normal 17 16 4 2 2 3 2 2" xfId="34490" xr:uid="{00000000-0005-0000-0000-000062570000}"/>
    <cellStyle name="Normal 17 16 4 2 2 3 3" xfId="17579" xr:uid="{00000000-0005-0000-0000-000063570000}"/>
    <cellStyle name="Normal 17 16 4 2 2 3 3 2" xfId="40114" xr:uid="{00000000-0005-0000-0000-000064570000}"/>
    <cellStyle name="Normal 17 16 4 2 2 3 4" xfId="23208" xr:uid="{00000000-0005-0000-0000-000065570000}"/>
    <cellStyle name="Normal 17 16 4 2 2 3 4 2" xfId="45734" xr:uid="{00000000-0005-0000-0000-000066570000}"/>
    <cellStyle name="Normal 17 16 4 2 2 3 5" xfId="28874" xr:uid="{00000000-0005-0000-0000-000067570000}"/>
    <cellStyle name="Normal 17 16 4 2 2 4" xfId="8205" xr:uid="{00000000-0005-0000-0000-000068570000}"/>
    <cellStyle name="Normal 17 16 4 2 2 4 2" xfId="13821" xr:uid="{00000000-0005-0000-0000-000069570000}"/>
    <cellStyle name="Normal 17 16 4 2 2 4 2 2" xfId="36362" xr:uid="{00000000-0005-0000-0000-00006A570000}"/>
    <cellStyle name="Normal 17 16 4 2 2 4 3" xfId="19451" xr:uid="{00000000-0005-0000-0000-00006B570000}"/>
    <cellStyle name="Normal 17 16 4 2 2 4 3 2" xfId="41986" xr:uid="{00000000-0005-0000-0000-00006C570000}"/>
    <cellStyle name="Normal 17 16 4 2 2 4 4" xfId="25080" xr:uid="{00000000-0005-0000-0000-00006D570000}"/>
    <cellStyle name="Normal 17 16 4 2 2 4 4 2" xfId="47606" xr:uid="{00000000-0005-0000-0000-00006E570000}"/>
    <cellStyle name="Normal 17 16 4 2 2 4 5" xfId="30746" xr:uid="{00000000-0005-0000-0000-00006F570000}"/>
    <cellStyle name="Normal 17 16 4 2 2 5" xfId="10077" xr:uid="{00000000-0005-0000-0000-000070570000}"/>
    <cellStyle name="Normal 17 16 4 2 2 5 2" xfId="32618" xr:uid="{00000000-0005-0000-0000-000071570000}"/>
    <cellStyle name="Normal 17 16 4 2 2 6" xfId="15707" xr:uid="{00000000-0005-0000-0000-000072570000}"/>
    <cellStyle name="Normal 17 16 4 2 2 6 2" xfId="38242" xr:uid="{00000000-0005-0000-0000-000073570000}"/>
    <cellStyle name="Normal 17 16 4 2 2 7" xfId="21336" xr:uid="{00000000-0005-0000-0000-000074570000}"/>
    <cellStyle name="Normal 17 16 4 2 2 7 2" xfId="43862" xr:uid="{00000000-0005-0000-0000-000075570000}"/>
    <cellStyle name="Normal 17 16 4 2 2 8" xfId="27002" xr:uid="{00000000-0005-0000-0000-000076570000}"/>
    <cellStyle name="Normal 17 16 4 2 2 9" xfId="49493" xr:uid="{00000000-0005-0000-0000-000077570000}"/>
    <cellStyle name="Normal 17 16 4 2 3" xfId="4929" xr:uid="{00000000-0005-0000-0000-000078570000}"/>
    <cellStyle name="Normal 17 16 4 2 3 2" xfId="6801" xr:uid="{00000000-0005-0000-0000-000079570000}"/>
    <cellStyle name="Normal 17 16 4 2 3 2 2" xfId="12417" xr:uid="{00000000-0005-0000-0000-00007A570000}"/>
    <cellStyle name="Normal 17 16 4 2 3 2 2 2" xfId="34958" xr:uid="{00000000-0005-0000-0000-00007B570000}"/>
    <cellStyle name="Normal 17 16 4 2 3 2 3" xfId="18047" xr:uid="{00000000-0005-0000-0000-00007C570000}"/>
    <cellStyle name="Normal 17 16 4 2 3 2 3 2" xfId="40582" xr:uid="{00000000-0005-0000-0000-00007D570000}"/>
    <cellStyle name="Normal 17 16 4 2 3 2 4" xfId="23676" xr:uid="{00000000-0005-0000-0000-00007E570000}"/>
    <cellStyle name="Normal 17 16 4 2 3 2 4 2" xfId="46202" xr:uid="{00000000-0005-0000-0000-00007F570000}"/>
    <cellStyle name="Normal 17 16 4 2 3 2 5" xfId="29342" xr:uid="{00000000-0005-0000-0000-000080570000}"/>
    <cellStyle name="Normal 17 16 4 2 3 3" xfId="8673" xr:uid="{00000000-0005-0000-0000-000081570000}"/>
    <cellStyle name="Normal 17 16 4 2 3 3 2" xfId="14289" xr:uid="{00000000-0005-0000-0000-000082570000}"/>
    <cellStyle name="Normal 17 16 4 2 3 3 2 2" xfId="36830" xr:uid="{00000000-0005-0000-0000-000083570000}"/>
    <cellStyle name="Normal 17 16 4 2 3 3 3" xfId="19919" xr:uid="{00000000-0005-0000-0000-000084570000}"/>
    <cellStyle name="Normal 17 16 4 2 3 3 3 2" xfId="42454" xr:uid="{00000000-0005-0000-0000-000085570000}"/>
    <cellStyle name="Normal 17 16 4 2 3 3 4" xfId="25548" xr:uid="{00000000-0005-0000-0000-000086570000}"/>
    <cellStyle name="Normal 17 16 4 2 3 3 4 2" xfId="48074" xr:uid="{00000000-0005-0000-0000-000087570000}"/>
    <cellStyle name="Normal 17 16 4 2 3 3 5" xfId="31214" xr:uid="{00000000-0005-0000-0000-000088570000}"/>
    <cellStyle name="Normal 17 16 4 2 3 4" xfId="10545" xr:uid="{00000000-0005-0000-0000-000089570000}"/>
    <cellStyle name="Normal 17 16 4 2 3 4 2" xfId="33086" xr:uid="{00000000-0005-0000-0000-00008A570000}"/>
    <cellStyle name="Normal 17 16 4 2 3 5" xfId="16175" xr:uid="{00000000-0005-0000-0000-00008B570000}"/>
    <cellStyle name="Normal 17 16 4 2 3 5 2" xfId="38710" xr:uid="{00000000-0005-0000-0000-00008C570000}"/>
    <cellStyle name="Normal 17 16 4 2 3 6" xfId="21804" xr:uid="{00000000-0005-0000-0000-00008D570000}"/>
    <cellStyle name="Normal 17 16 4 2 3 6 2" xfId="44330" xr:uid="{00000000-0005-0000-0000-00008E570000}"/>
    <cellStyle name="Normal 17 16 4 2 3 7" xfId="27470" xr:uid="{00000000-0005-0000-0000-00008F570000}"/>
    <cellStyle name="Normal 17 16 4 2 3 8" xfId="50898" xr:uid="{00000000-0005-0000-0000-000090570000}"/>
    <cellStyle name="Normal 17 16 4 2 4" xfId="5865" xr:uid="{00000000-0005-0000-0000-000091570000}"/>
    <cellStyle name="Normal 17 16 4 2 4 2" xfId="11481" xr:uid="{00000000-0005-0000-0000-000092570000}"/>
    <cellStyle name="Normal 17 16 4 2 4 2 2" xfId="34022" xr:uid="{00000000-0005-0000-0000-000093570000}"/>
    <cellStyle name="Normal 17 16 4 2 4 3" xfId="17111" xr:uid="{00000000-0005-0000-0000-000094570000}"/>
    <cellStyle name="Normal 17 16 4 2 4 3 2" xfId="39646" xr:uid="{00000000-0005-0000-0000-000095570000}"/>
    <cellStyle name="Normal 17 16 4 2 4 4" xfId="22740" xr:uid="{00000000-0005-0000-0000-000096570000}"/>
    <cellStyle name="Normal 17 16 4 2 4 4 2" xfId="45266" xr:uid="{00000000-0005-0000-0000-000097570000}"/>
    <cellStyle name="Normal 17 16 4 2 4 5" xfId="28406" xr:uid="{00000000-0005-0000-0000-000098570000}"/>
    <cellStyle name="Normal 17 16 4 2 5" xfId="7737" xr:uid="{00000000-0005-0000-0000-000099570000}"/>
    <cellStyle name="Normal 17 16 4 2 5 2" xfId="13353" xr:uid="{00000000-0005-0000-0000-00009A570000}"/>
    <cellStyle name="Normal 17 16 4 2 5 2 2" xfId="35894" xr:uid="{00000000-0005-0000-0000-00009B570000}"/>
    <cellStyle name="Normal 17 16 4 2 5 3" xfId="18983" xr:uid="{00000000-0005-0000-0000-00009C570000}"/>
    <cellStyle name="Normal 17 16 4 2 5 3 2" xfId="41518" xr:uid="{00000000-0005-0000-0000-00009D570000}"/>
    <cellStyle name="Normal 17 16 4 2 5 4" xfId="24612" xr:uid="{00000000-0005-0000-0000-00009E570000}"/>
    <cellStyle name="Normal 17 16 4 2 5 4 2" xfId="47138" xr:uid="{00000000-0005-0000-0000-00009F570000}"/>
    <cellStyle name="Normal 17 16 4 2 5 5" xfId="30278" xr:uid="{00000000-0005-0000-0000-0000A0570000}"/>
    <cellStyle name="Normal 17 16 4 2 6" xfId="9609" xr:uid="{00000000-0005-0000-0000-0000A1570000}"/>
    <cellStyle name="Normal 17 16 4 2 6 2" xfId="32150" xr:uid="{00000000-0005-0000-0000-0000A2570000}"/>
    <cellStyle name="Normal 17 16 4 2 7" xfId="15239" xr:uid="{00000000-0005-0000-0000-0000A3570000}"/>
    <cellStyle name="Normal 17 16 4 2 7 2" xfId="37774" xr:uid="{00000000-0005-0000-0000-0000A4570000}"/>
    <cellStyle name="Normal 17 16 4 2 8" xfId="20868" xr:uid="{00000000-0005-0000-0000-0000A5570000}"/>
    <cellStyle name="Normal 17 16 4 2 8 2" xfId="43394" xr:uid="{00000000-0005-0000-0000-0000A6570000}"/>
    <cellStyle name="Normal 17 16 4 2 9" xfId="26534" xr:uid="{00000000-0005-0000-0000-0000A7570000}"/>
    <cellStyle name="Normal 17 16 4 3" xfId="4227" xr:uid="{00000000-0005-0000-0000-0000A8570000}"/>
    <cellStyle name="Normal 17 16 4 3 10" xfId="50196" xr:uid="{00000000-0005-0000-0000-0000A9570000}"/>
    <cellStyle name="Normal 17 16 4 3 2" xfId="5163" xr:uid="{00000000-0005-0000-0000-0000AA570000}"/>
    <cellStyle name="Normal 17 16 4 3 2 2" xfId="7035" xr:uid="{00000000-0005-0000-0000-0000AB570000}"/>
    <cellStyle name="Normal 17 16 4 3 2 2 2" xfId="12651" xr:uid="{00000000-0005-0000-0000-0000AC570000}"/>
    <cellStyle name="Normal 17 16 4 3 2 2 2 2" xfId="35192" xr:uid="{00000000-0005-0000-0000-0000AD570000}"/>
    <cellStyle name="Normal 17 16 4 3 2 2 3" xfId="18281" xr:uid="{00000000-0005-0000-0000-0000AE570000}"/>
    <cellStyle name="Normal 17 16 4 3 2 2 3 2" xfId="40816" xr:uid="{00000000-0005-0000-0000-0000AF570000}"/>
    <cellStyle name="Normal 17 16 4 3 2 2 4" xfId="23910" xr:uid="{00000000-0005-0000-0000-0000B0570000}"/>
    <cellStyle name="Normal 17 16 4 3 2 2 4 2" xfId="46436" xr:uid="{00000000-0005-0000-0000-0000B1570000}"/>
    <cellStyle name="Normal 17 16 4 3 2 2 5" xfId="29576" xr:uid="{00000000-0005-0000-0000-0000B2570000}"/>
    <cellStyle name="Normal 17 16 4 3 2 3" xfId="8907" xr:uid="{00000000-0005-0000-0000-0000B3570000}"/>
    <cellStyle name="Normal 17 16 4 3 2 3 2" xfId="14523" xr:uid="{00000000-0005-0000-0000-0000B4570000}"/>
    <cellStyle name="Normal 17 16 4 3 2 3 2 2" xfId="37064" xr:uid="{00000000-0005-0000-0000-0000B5570000}"/>
    <cellStyle name="Normal 17 16 4 3 2 3 3" xfId="20153" xr:uid="{00000000-0005-0000-0000-0000B6570000}"/>
    <cellStyle name="Normal 17 16 4 3 2 3 3 2" xfId="42688" xr:uid="{00000000-0005-0000-0000-0000B7570000}"/>
    <cellStyle name="Normal 17 16 4 3 2 3 4" xfId="25782" xr:uid="{00000000-0005-0000-0000-0000B8570000}"/>
    <cellStyle name="Normal 17 16 4 3 2 3 4 2" xfId="48308" xr:uid="{00000000-0005-0000-0000-0000B9570000}"/>
    <cellStyle name="Normal 17 16 4 3 2 3 5" xfId="31448" xr:uid="{00000000-0005-0000-0000-0000BA570000}"/>
    <cellStyle name="Normal 17 16 4 3 2 4" xfId="10779" xr:uid="{00000000-0005-0000-0000-0000BB570000}"/>
    <cellStyle name="Normal 17 16 4 3 2 4 2" xfId="33320" xr:uid="{00000000-0005-0000-0000-0000BC570000}"/>
    <cellStyle name="Normal 17 16 4 3 2 5" xfId="16409" xr:uid="{00000000-0005-0000-0000-0000BD570000}"/>
    <cellStyle name="Normal 17 16 4 3 2 5 2" xfId="38944" xr:uid="{00000000-0005-0000-0000-0000BE570000}"/>
    <cellStyle name="Normal 17 16 4 3 2 6" xfId="22038" xr:uid="{00000000-0005-0000-0000-0000BF570000}"/>
    <cellStyle name="Normal 17 16 4 3 2 6 2" xfId="44564" xr:uid="{00000000-0005-0000-0000-0000C0570000}"/>
    <cellStyle name="Normal 17 16 4 3 2 7" xfId="27704" xr:uid="{00000000-0005-0000-0000-0000C1570000}"/>
    <cellStyle name="Normal 17 16 4 3 2 8" xfId="51132" xr:uid="{00000000-0005-0000-0000-0000C2570000}"/>
    <cellStyle name="Normal 17 16 4 3 3" xfId="6099" xr:uid="{00000000-0005-0000-0000-0000C3570000}"/>
    <cellStyle name="Normal 17 16 4 3 3 2" xfId="11715" xr:uid="{00000000-0005-0000-0000-0000C4570000}"/>
    <cellStyle name="Normal 17 16 4 3 3 2 2" xfId="34256" xr:uid="{00000000-0005-0000-0000-0000C5570000}"/>
    <cellStyle name="Normal 17 16 4 3 3 3" xfId="17345" xr:uid="{00000000-0005-0000-0000-0000C6570000}"/>
    <cellStyle name="Normal 17 16 4 3 3 3 2" xfId="39880" xr:uid="{00000000-0005-0000-0000-0000C7570000}"/>
    <cellStyle name="Normal 17 16 4 3 3 4" xfId="22974" xr:uid="{00000000-0005-0000-0000-0000C8570000}"/>
    <cellStyle name="Normal 17 16 4 3 3 4 2" xfId="45500" xr:uid="{00000000-0005-0000-0000-0000C9570000}"/>
    <cellStyle name="Normal 17 16 4 3 3 5" xfId="28640" xr:uid="{00000000-0005-0000-0000-0000CA570000}"/>
    <cellStyle name="Normal 17 16 4 3 4" xfId="7971" xr:uid="{00000000-0005-0000-0000-0000CB570000}"/>
    <cellStyle name="Normal 17 16 4 3 4 2" xfId="13587" xr:uid="{00000000-0005-0000-0000-0000CC570000}"/>
    <cellStyle name="Normal 17 16 4 3 4 2 2" xfId="36128" xr:uid="{00000000-0005-0000-0000-0000CD570000}"/>
    <cellStyle name="Normal 17 16 4 3 4 3" xfId="19217" xr:uid="{00000000-0005-0000-0000-0000CE570000}"/>
    <cellStyle name="Normal 17 16 4 3 4 3 2" xfId="41752" xr:uid="{00000000-0005-0000-0000-0000CF570000}"/>
    <cellStyle name="Normal 17 16 4 3 4 4" xfId="24846" xr:uid="{00000000-0005-0000-0000-0000D0570000}"/>
    <cellStyle name="Normal 17 16 4 3 4 4 2" xfId="47372" xr:uid="{00000000-0005-0000-0000-0000D1570000}"/>
    <cellStyle name="Normal 17 16 4 3 4 5" xfId="30512" xr:uid="{00000000-0005-0000-0000-0000D2570000}"/>
    <cellStyle name="Normal 17 16 4 3 5" xfId="9843" xr:uid="{00000000-0005-0000-0000-0000D3570000}"/>
    <cellStyle name="Normal 17 16 4 3 5 2" xfId="32384" xr:uid="{00000000-0005-0000-0000-0000D4570000}"/>
    <cellStyle name="Normal 17 16 4 3 6" xfId="15473" xr:uid="{00000000-0005-0000-0000-0000D5570000}"/>
    <cellStyle name="Normal 17 16 4 3 6 2" xfId="38008" xr:uid="{00000000-0005-0000-0000-0000D6570000}"/>
    <cellStyle name="Normal 17 16 4 3 7" xfId="21102" xr:uid="{00000000-0005-0000-0000-0000D7570000}"/>
    <cellStyle name="Normal 17 16 4 3 7 2" xfId="43628" xr:uid="{00000000-0005-0000-0000-0000D8570000}"/>
    <cellStyle name="Normal 17 16 4 3 8" xfId="26768" xr:uid="{00000000-0005-0000-0000-0000D9570000}"/>
    <cellStyle name="Normal 17 16 4 3 9" xfId="49259" xr:uid="{00000000-0005-0000-0000-0000DA570000}"/>
    <cellStyle name="Normal 17 16 4 4" xfId="4695" xr:uid="{00000000-0005-0000-0000-0000DB570000}"/>
    <cellStyle name="Normal 17 16 4 4 2" xfId="6567" xr:uid="{00000000-0005-0000-0000-0000DC570000}"/>
    <cellStyle name="Normal 17 16 4 4 2 2" xfId="12183" xr:uid="{00000000-0005-0000-0000-0000DD570000}"/>
    <cellStyle name="Normal 17 16 4 4 2 2 2" xfId="34724" xr:uid="{00000000-0005-0000-0000-0000DE570000}"/>
    <cellStyle name="Normal 17 16 4 4 2 3" xfId="17813" xr:uid="{00000000-0005-0000-0000-0000DF570000}"/>
    <cellStyle name="Normal 17 16 4 4 2 3 2" xfId="40348" xr:uid="{00000000-0005-0000-0000-0000E0570000}"/>
    <cellStyle name="Normal 17 16 4 4 2 4" xfId="23442" xr:uid="{00000000-0005-0000-0000-0000E1570000}"/>
    <cellStyle name="Normal 17 16 4 4 2 4 2" xfId="45968" xr:uid="{00000000-0005-0000-0000-0000E2570000}"/>
    <cellStyle name="Normal 17 16 4 4 2 5" xfId="29108" xr:uid="{00000000-0005-0000-0000-0000E3570000}"/>
    <cellStyle name="Normal 17 16 4 4 3" xfId="8439" xr:uid="{00000000-0005-0000-0000-0000E4570000}"/>
    <cellStyle name="Normal 17 16 4 4 3 2" xfId="14055" xr:uid="{00000000-0005-0000-0000-0000E5570000}"/>
    <cellStyle name="Normal 17 16 4 4 3 2 2" xfId="36596" xr:uid="{00000000-0005-0000-0000-0000E6570000}"/>
    <cellStyle name="Normal 17 16 4 4 3 3" xfId="19685" xr:uid="{00000000-0005-0000-0000-0000E7570000}"/>
    <cellStyle name="Normal 17 16 4 4 3 3 2" xfId="42220" xr:uid="{00000000-0005-0000-0000-0000E8570000}"/>
    <cellStyle name="Normal 17 16 4 4 3 4" xfId="25314" xr:uid="{00000000-0005-0000-0000-0000E9570000}"/>
    <cellStyle name="Normal 17 16 4 4 3 4 2" xfId="47840" xr:uid="{00000000-0005-0000-0000-0000EA570000}"/>
    <cellStyle name="Normal 17 16 4 4 3 5" xfId="30980" xr:uid="{00000000-0005-0000-0000-0000EB570000}"/>
    <cellStyle name="Normal 17 16 4 4 4" xfId="10311" xr:uid="{00000000-0005-0000-0000-0000EC570000}"/>
    <cellStyle name="Normal 17 16 4 4 4 2" xfId="32852" xr:uid="{00000000-0005-0000-0000-0000ED570000}"/>
    <cellStyle name="Normal 17 16 4 4 5" xfId="15941" xr:uid="{00000000-0005-0000-0000-0000EE570000}"/>
    <cellStyle name="Normal 17 16 4 4 5 2" xfId="38476" xr:uid="{00000000-0005-0000-0000-0000EF570000}"/>
    <cellStyle name="Normal 17 16 4 4 6" xfId="21570" xr:uid="{00000000-0005-0000-0000-0000F0570000}"/>
    <cellStyle name="Normal 17 16 4 4 6 2" xfId="44096" xr:uid="{00000000-0005-0000-0000-0000F1570000}"/>
    <cellStyle name="Normal 17 16 4 4 7" xfId="27236" xr:uid="{00000000-0005-0000-0000-0000F2570000}"/>
    <cellStyle name="Normal 17 16 4 4 8" xfId="50664" xr:uid="{00000000-0005-0000-0000-0000F3570000}"/>
    <cellStyle name="Normal 17 16 4 5" xfId="5631" xr:uid="{00000000-0005-0000-0000-0000F4570000}"/>
    <cellStyle name="Normal 17 16 4 5 2" xfId="11247" xr:uid="{00000000-0005-0000-0000-0000F5570000}"/>
    <cellStyle name="Normal 17 16 4 5 2 2" xfId="33788" xr:uid="{00000000-0005-0000-0000-0000F6570000}"/>
    <cellStyle name="Normal 17 16 4 5 3" xfId="16877" xr:uid="{00000000-0005-0000-0000-0000F7570000}"/>
    <cellStyle name="Normal 17 16 4 5 3 2" xfId="39412" xr:uid="{00000000-0005-0000-0000-0000F8570000}"/>
    <cellStyle name="Normal 17 16 4 5 4" xfId="22506" xr:uid="{00000000-0005-0000-0000-0000F9570000}"/>
    <cellStyle name="Normal 17 16 4 5 4 2" xfId="45032" xr:uid="{00000000-0005-0000-0000-0000FA570000}"/>
    <cellStyle name="Normal 17 16 4 5 5" xfId="28172" xr:uid="{00000000-0005-0000-0000-0000FB570000}"/>
    <cellStyle name="Normal 17 16 4 6" xfId="7503" xr:uid="{00000000-0005-0000-0000-0000FC570000}"/>
    <cellStyle name="Normal 17 16 4 6 2" xfId="13119" xr:uid="{00000000-0005-0000-0000-0000FD570000}"/>
    <cellStyle name="Normal 17 16 4 6 2 2" xfId="35660" xr:uid="{00000000-0005-0000-0000-0000FE570000}"/>
    <cellStyle name="Normal 17 16 4 6 3" xfId="18749" xr:uid="{00000000-0005-0000-0000-0000FF570000}"/>
    <cellStyle name="Normal 17 16 4 6 3 2" xfId="41284" xr:uid="{00000000-0005-0000-0000-000000580000}"/>
    <cellStyle name="Normal 17 16 4 6 4" xfId="24378" xr:uid="{00000000-0005-0000-0000-000001580000}"/>
    <cellStyle name="Normal 17 16 4 6 4 2" xfId="46904" xr:uid="{00000000-0005-0000-0000-000002580000}"/>
    <cellStyle name="Normal 17 16 4 6 5" xfId="30044" xr:uid="{00000000-0005-0000-0000-000003580000}"/>
    <cellStyle name="Normal 17 16 4 7" xfId="9375" xr:uid="{00000000-0005-0000-0000-000004580000}"/>
    <cellStyle name="Normal 17 16 4 7 2" xfId="31916" xr:uid="{00000000-0005-0000-0000-000005580000}"/>
    <cellStyle name="Normal 17 16 4 8" xfId="15005" xr:uid="{00000000-0005-0000-0000-000006580000}"/>
    <cellStyle name="Normal 17 16 4 8 2" xfId="37540" xr:uid="{00000000-0005-0000-0000-000007580000}"/>
    <cellStyle name="Normal 17 16 4 9" xfId="20634" xr:uid="{00000000-0005-0000-0000-000008580000}"/>
    <cellStyle name="Normal 17 16 4 9 2" xfId="43160" xr:uid="{00000000-0005-0000-0000-000009580000}"/>
    <cellStyle name="Normal 17 16 5" xfId="3915" xr:uid="{00000000-0005-0000-0000-00000A580000}"/>
    <cellStyle name="Normal 17 16 5 10" xfId="48947" xr:uid="{00000000-0005-0000-0000-00000B580000}"/>
    <cellStyle name="Normal 17 16 5 11" xfId="49884" xr:uid="{00000000-0005-0000-0000-00000C580000}"/>
    <cellStyle name="Normal 17 16 5 2" xfId="4383" xr:uid="{00000000-0005-0000-0000-00000D580000}"/>
    <cellStyle name="Normal 17 16 5 2 10" xfId="50352" xr:uid="{00000000-0005-0000-0000-00000E580000}"/>
    <cellStyle name="Normal 17 16 5 2 2" xfId="5319" xr:uid="{00000000-0005-0000-0000-00000F580000}"/>
    <cellStyle name="Normal 17 16 5 2 2 2" xfId="7191" xr:uid="{00000000-0005-0000-0000-000010580000}"/>
    <cellStyle name="Normal 17 16 5 2 2 2 2" xfId="12807" xr:uid="{00000000-0005-0000-0000-000011580000}"/>
    <cellStyle name="Normal 17 16 5 2 2 2 2 2" xfId="35348" xr:uid="{00000000-0005-0000-0000-000012580000}"/>
    <cellStyle name="Normal 17 16 5 2 2 2 3" xfId="18437" xr:uid="{00000000-0005-0000-0000-000013580000}"/>
    <cellStyle name="Normal 17 16 5 2 2 2 3 2" xfId="40972" xr:uid="{00000000-0005-0000-0000-000014580000}"/>
    <cellStyle name="Normal 17 16 5 2 2 2 4" xfId="24066" xr:uid="{00000000-0005-0000-0000-000015580000}"/>
    <cellStyle name="Normal 17 16 5 2 2 2 4 2" xfId="46592" xr:uid="{00000000-0005-0000-0000-000016580000}"/>
    <cellStyle name="Normal 17 16 5 2 2 2 5" xfId="29732" xr:uid="{00000000-0005-0000-0000-000017580000}"/>
    <cellStyle name="Normal 17 16 5 2 2 3" xfId="9063" xr:uid="{00000000-0005-0000-0000-000018580000}"/>
    <cellStyle name="Normal 17 16 5 2 2 3 2" xfId="14679" xr:uid="{00000000-0005-0000-0000-000019580000}"/>
    <cellStyle name="Normal 17 16 5 2 2 3 2 2" xfId="37220" xr:uid="{00000000-0005-0000-0000-00001A580000}"/>
    <cellStyle name="Normal 17 16 5 2 2 3 3" xfId="20309" xr:uid="{00000000-0005-0000-0000-00001B580000}"/>
    <cellStyle name="Normal 17 16 5 2 2 3 3 2" xfId="42844" xr:uid="{00000000-0005-0000-0000-00001C580000}"/>
    <cellStyle name="Normal 17 16 5 2 2 3 4" xfId="25938" xr:uid="{00000000-0005-0000-0000-00001D580000}"/>
    <cellStyle name="Normal 17 16 5 2 2 3 4 2" xfId="48464" xr:uid="{00000000-0005-0000-0000-00001E580000}"/>
    <cellStyle name="Normal 17 16 5 2 2 3 5" xfId="31604" xr:uid="{00000000-0005-0000-0000-00001F580000}"/>
    <cellStyle name="Normal 17 16 5 2 2 4" xfId="10935" xr:uid="{00000000-0005-0000-0000-000020580000}"/>
    <cellStyle name="Normal 17 16 5 2 2 4 2" xfId="33476" xr:uid="{00000000-0005-0000-0000-000021580000}"/>
    <cellStyle name="Normal 17 16 5 2 2 5" xfId="16565" xr:uid="{00000000-0005-0000-0000-000022580000}"/>
    <cellStyle name="Normal 17 16 5 2 2 5 2" xfId="39100" xr:uid="{00000000-0005-0000-0000-000023580000}"/>
    <cellStyle name="Normal 17 16 5 2 2 6" xfId="22194" xr:uid="{00000000-0005-0000-0000-000024580000}"/>
    <cellStyle name="Normal 17 16 5 2 2 6 2" xfId="44720" xr:uid="{00000000-0005-0000-0000-000025580000}"/>
    <cellStyle name="Normal 17 16 5 2 2 7" xfId="27860" xr:uid="{00000000-0005-0000-0000-000026580000}"/>
    <cellStyle name="Normal 17 16 5 2 2 8" xfId="51288" xr:uid="{00000000-0005-0000-0000-000027580000}"/>
    <cellStyle name="Normal 17 16 5 2 3" xfId="6255" xr:uid="{00000000-0005-0000-0000-000028580000}"/>
    <cellStyle name="Normal 17 16 5 2 3 2" xfId="11871" xr:uid="{00000000-0005-0000-0000-000029580000}"/>
    <cellStyle name="Normal 17 16 5 2 3 2 2" xfId="34412" xr:uid="{00000000-0005-0000-0000-00002A580000}"/>
    <cellStyle name="Normal 17 16 5 2 3 3" xfId="17501" xr:uid="{00000000-0005-0000-0000-00002B580000}"/>
    <cellStyle name="Normal 17 16 5 2 3 3 2" xfId="40036" xr:uid="{00000000-0005-0000-0000-00002C580000}"/>
    <cellStyle name="Normal 17 16 5 2 3 4" xfId="23130" xr:uid="{00000000-0005-0000-0000-00002D580000}"/>
    <cellStyle name="Normal 17 16 5 2 3 4 2" xfId="45656" xr:uid="{00000000-0005-0000-0000-00002E580000}"/>
    <cellStyle name="Normal 17 16 5 2 3 5" xfId="28796" xr:uid="{00000000-0005-0000-0000-00002F580000}"/>
    <cellStyle name="Normal 17 16 5 2 4" xfId="8127" xr:uid="{00000000-0005-0000-0000-000030580000}"/>
    <cellStyle name="Normal 17 16 5 2 4 2" xfId="13743" xr:uid="{00000000-0005-0000-0000-000031580000}"/>
    <cellStyle name="Normal 17 16 5 2 4 2 2" xfId="36284" xr:uid="{00000000-0005-0000-0000-000032580000}"/>
    <cellStyle name="Normal 17 16 5 2 4 3" xfId="19373" xr:uid="{00000000-0005-0000-0000-000033580000}"/>
    <cellStyle name="Normal 17 16 5 2 4 3 2" xfId="41908" xr:uid="{00000000-0005-0000-0000-000034580000}"/>
    <cellStyle name="Normal 17 16 5 2 4 4" xfId="25002" xr:uid="{00000000-0005-0000-0000-000035580000}"/>
    <cellStyle name="Normal 17 16 5 2 4 4 2" xfId="47528" xr:uid="{00000000-0005-0000-0000-000036580000}"/>
    <cellStyle name="Normal 17 16 5 2 4 5" xfId="30668" xr:uid="{00000000-0005-0000-0000-000037580000}"/>
    <cellStyle name="Normal 17 16 5 2 5" xfId="9999" xr:uid="{00000000-0005-0000-0000-000038580000}"/>
    <cellStyle name="Normal 17 16 5 2 5 2" xfId="32540" xr:uid="{00000000-0005-0000-0000-000039580000}"/>
    <cellStyle name="Normal 17 16 5 2 6" xfId="15629" xr:uid="{00000000-0005-0000-0000-00003A580000}"/>
    <cellStyle name="Normal 17 16 5 2 6 2" xfId="38164" xr:uid="{00000000-0005-0000-0000-00003B580000}"/>
    <cellStyle name="Normal 17 16 5 2 7" xfId="21258" xr:uid="{00000000-0005-0000-0000-00003C580000}"/>
    <cellStyle name="Normal 17 16 5 2 7 2" xfId="43784" xr:uid="{00000000-0005-0000-0000-00003D580000}"/>
    <cellStyle name="Normal 17 16 5 2 8" xfId="26924" xr:uid="{00000000-0005-0000-0000-00003E580000}"/>
    <cellStyle name="Normal 17 16 5 2 9" xfId="49415" xr:uid="{00000000-0005-0000-0000-00003F580000}"/>
    <cellStyle name="Normal 17 16 5 3" xfId="4851" xr:uid="{00000000-0005-0000-0000-000040580000}"/>
    <cellStyle name="Normal 17 16 5 3 2" xfId="6723" xr:uid="{00000000-0005-0000-0000-000041580000}"/>
    <cellStyle name="Normal 17 16 5 3 2 2" xfId="12339" xr:uid="{00000000-0005-0000-0000-000042580000}"/>
    <cellStyle name="Normal 17 16 5 3 2 2 2" xfId="34880" xr:uid="{00000000-0005-0000-0000-000043580000}"/>
    <cellStyle name="Normal 17 16 5 3 2 3" xfId="17969" xr:uid="{00000000-0005-0000-0000-000044580000}"/>
    <cellStyle name="Normal 17 16 5 3 2 3 2" xfId="40504" xr:uid="{00000000-0005-0000-0000-000045580000}"/>
    <cellStyle name="Normal 17 16 5 3 2 4" xfId="23598" xr:uid="{00000000-0005-0000-0000-000046580000}"/>
    <cellStyle name="Normal 17 16 5 3 2 4 2" xfId="46124" xr:uid="{00000000-0005-0000-0000-000047580000}"/>
    <cellStyle name="Normal 17 16 5 3 2 5" xfId="29264" xr:uid="{00000000-0005-0000-0000-000048580000}"/>
    <cellStyle name="Normal 17 16 5 3 3" xfId="8595" xr:uid="{00000000-0005-0000-0000-000049580000}"/>
    <cellStyle name="Normal 17 16 5 3 3 2" xfId="14211" xr:uid="{00000000-0005-0000-0000-00004A580000}"/>
    <cellStyle name="Normal 17 16 5 3 3 2 2" xfId="36752" xr:uid="{00000000-0005-0000-0000-00004B580000}"/>
    <cellStyle name="Normal 17 16 5 3 3 3" xfId="19841" xr:uid="{00000000-0005-0000-0000-00004C580000}"/>
    <cellStyle name="Normal 17 16 5 3 3 3 2" xfId="42376" xr:uid="{00000000-0005-0000-0000-00004D580000}"/>
    <cellStyle name="Normal 17 16 5 3 3 4" xfId="25470" xr:uid="{00000000-0005-0000-0000-00004E580000}"/>
    <cellStyle name="Normal 17 16 5 3 3 4 2" xfId="47996" xr:uid="{00000000-0005-0000-0000-00004F580000}"/>
    <cellStyle name="Normal 17 16 5 3 3 5" xfId="31136" xr:uid="{00000000-0005-0000-0000-000050580000}"/>
    <cellStyle name="Normal 17 16 5 3 4" xfId="10467" xr:uid="{00000000-0005-0000-0000-000051580000}"/>
    <cellStyle name="Normal 17 16 5 3 4 2" xfId="33008" xr:uid="{00000000-0005-0000-0000-000052580000}"/>
    <cellStyle name="Normal 17 16 5 3 5" xfId="16097" xr:uid="{00000000-0005-0000-0000-000053580000}"/>
    <cellStyle name="Normal 17 16 5 3 5 2" xfId="38632" xr:uid="{00000000-0005-0000-0000-000054580000}"/>
    <cellStyle name="Normal 17 16 5 3 6" xfId="21726" xr:uid="{00000000-0005-0000-0000-000055580000}"/>
    <cellStyle name="Normal 17 16 5 3 6 2" xfId="44252" xr:uid="{00000000-0005-0000-0000-000056580000}"/>
    <cellStyle name="Normal 17 16 5 3 7" xfId="27392" xr:uid="{00000000-0005-0000-0000-000057580000}"/>
    <cellStyle name="Normal 17 16 5 3 8" xfId="50820" xr:uid="{00000000-0005-0000-0000-000058580000}"/>
    <cellStyle name="Normal 17 16 5 4" xfId="5787" xr:uid="{00000000-0005-0000-0000-000059580000}"/>
    <cellStyle name="Normal 17 16 5 4 2" xfId="11403" xr:uid="{00000000-0005-0000-0000-00005A580000}"/>
    <cellStyle name="Normal 17 16 5 4 2 2" xfId="33944" xr:uid="{00000000-0005-0000-0000-00005B580000}"/>
    <cellStyle name="Normal 17 16 5 4 3" xfId="17033" xr:uid="{00000000-0005-0000-0000-00005C580000}"/>
    <cellStyle name="Normal 17 16 5 4 3 2" xfId="39568" xr:uid="{00000000-0005-0000-0000-00005D580000}"/>
    <cellStyle name="Normal 17 16 5 4 4" xfId="22662" xr:uid="{00000000-0005-0000-0000-00005E580000}"/>
    <cellStyle name="Normal 17 16 5 4 4 2" xfId="45188" xr:uid="{00000000-0005-0000-0000-00005F580000}"/>
    <cellStyle name="Normal 17 16 5 4 5" xfId="28328" xr:uid="{00000000-0005-0000-0000-000060580000}"/>
    <cellStyle name="Normal 17 16 5 5" xfId="7659" xr:uid="{00000000-0005-0000-0000-000061580000}"/>
    <cellStyle name="Normal 17 16 5 5 2" xfId="13275" xr:uid="{00000000-0005-0000-0000-000062580000}"/>
    <cellStyle name="Normal 17 16 5 5 2 2" xfId="35816" xr:uid="{00000000-0005-0000-0000-000063580000}"/>
    <cellStyle name="Normal 17 16 5 5 3" xfId="18905" xr:uid="{00000000-0005-0000-0000-000064580000}"/>
    <cellStyle name="Normal 17 16 5 5 3 2" xfId="41440" xr:uid="{00000000-0005-0000-0000-000065580000}"/>
    <cellStyle name="Normal 17 16 5 5 4" xfId="24534" xr:uid="{00000000-0005-0000-0000-000066580000}"/>
    <cellStyle name="Normal 17 16 5 5 4 2" xfId="47060" xr:uid="{00000000-0005-0000-0000-000067580000}"/>
    <cellStyle name="Normal 17 16 5 5 5" xfId="30200" xr:uid="{00000000-0005-0000-0000-000068580000}"/>
    <cellStyle name="Normal 17 16 5 6" xfId="9531" xr:uid="{00000000-0005-0000-0000-000069580000}"/>
    <cellStyle name="Normal 17 16 5 6 2" xfId="32072" xr:uid="{00000000-0005-0000-0000-00006A580000}"/>
    <cellStyle name="Normal 17 16 5 7" xfId="15161" xr:uid="{00000000-0005-0000-0000-00006B580000}"/>
    <cellStyle name="Normal 17 16 5 7 2" xfId="37696" xr:uid="{00000000-0005-0000-0000-00006C580000}"/>
    <cellStyle name="Normal 17 16 5 8" xfId="20790" xr:uid="{00000000-0005-0000-0000-00006D580000}"/>
    <cellStyle name="Normal 17 16 5 8 2" xfId="43316" xr:uid="{00000000-0005-0000-0000-00006E580000}"/>
    <cellStyle name="Normal 17 16 5 9" xfId="26456" xr:uid="{00000000-0005-0000-0000-00006F580000}"/>
    <cellStyle name="Normal 17 16 6" xfId="4149" xr:uid="{00000000-0005-0000-0000-000070580000}"/>
    <cellStyle name="Normal 17 16 6 10" xfId="50118" xr:uid="{00000000-0005-0000-0000-000071580000}"/>
    <cellStyle name="Normal 17 16 6 2" xfId="5085" xr:uid="{00000000-0005-0000-0000-000072580000}"/>
    <cellStyle name="Normal 17 16 6 2 2" xfId="6957" xr:uid="{00000000-0005-0000-0000-000073580000}"/>
    <cellStyle name="Normal 17 16 6 2 2 2" xfId="12573" xr:uid="{00000000-0005-0000-0000-000074580000}"/>
    <cellStyle name="Normal 17 16 6 2 2 2 2" xfId="35114" xr:uid="{00000000-0005-0000-0000-000075580000}"/>
    <cellStyle name="Normal 17 16 6 2 2 3" xfId="18203" xr:uid="{00000000-0005-0000-0000-000076580000}"/>
    <cellStyle name="Normal 17 16 6 2 2 3 2" xfId="40738" xr:uid="{00000000-0005-0000-0000-000077580000}"/>
    <cellStyle name="Normal 17 16 6 2 2 4" xfId="23832" xr:uid="{00000000-0005-0000-0000-000078580000}"/>
    <cellStyle name="Normal 17 16 6 2 2 4 2" xfId="46358" xr:uid="{00000000-0005-0000-0000-000079580000}"/>
    <cellStyle name="Normal 17 16 6 2 2 5" xfId="29498" xr:uid="{00000000-0005-0000-0000-00007A580000}"/>
    <cellStyle name="Normal 17 16 6 2 3" xfId="8829" xr:uid="{00000000-0005-0000-0000-00007B580000}"/>
    <cellStyle name="Normal 17 16 6 2 3 2" xfId="14445" xr:uid="{00000000-0005-0000-0000-00007C580000}"/>
    <cellStyle name="Normal 17 16 6 2 3 2 2" xfId="36986" xr:uid="{00000000-0005-0000-0000-00007D580000}"/>
    <cellStyle name="Normal 17 16 6 2 3 3" xfId="20075" xr:uid="{00000000-0005-0000-0000-00007E580000}"/>
    <cellStyle name="Normal 17 16 6 2 3 3 2" xfId="42610" xr:uid="{00000000-0005-0000-0000-00007F580000}"/>
    <cellStyle name="Normal 17 16 6 2 3 4" xfId="25704" xr:uid="{00000000-0005-0000-0000-000080580000}"/>
    <cellStyle name="Normal 17 16 6 2 3 4 2" xfId="48230" xr:uid="{00000000-0005-0000-0000-000081580000}"/>
    <cellStyle name="Normal 17 16 6 2 3 5" xfId="31370" xr:uid="{00000000-0005-0000-0000-000082580000}"/>
    <cellStyle name="Normal 17 16 6 2 4" xfId="10701" xr:uid="{00000000-0005-0000-0000-000083580000}"/>
    <cellStyle name="Normal 17 16 6 2 4 2" xfId="33242" xr:uid="{00000000-0005-0000-0000-000084580000}"/>
    <cellStyle name="Normal 17 16 6 2 5" xfId="16331" xr:uid="{00000000-0005-0000-0000-000085580000}"/>
    <cellStyle name="Normal 17 16 6 2 5 2" xfId="38866" xr:uid="{00000000-0005-0000-0000-000086580000}"/>
    <cellStyle name="Normal 17 16 6 2 6" xfId="21960" xr:uid="{00000000-0005-0000-0000-000087580000}"/>
    <cellStyle name="Normal 17 16 6 2 6 2" xfId="44486" xr:uid="{00000000-0005-0000-0000-000088580000}"/>
    <cellStyle name="Normal 17 16 6 2 7" xfId="27626" xr:uid="{00000000-0005-0000-0000-000089580000}"/>
    <cellStyle name="Normal 17 16 6 2 8" xfId="51054" xr:uid="{00000000-0005-0000-0000-00008A580000}"/>
    <cellStyle name="Normal 17 16 6 3" xfId="6021" xr:uid="{00000000-0005-0000-0000-00008B580000}"/>
    <cellStyle name="Normal 17 16 6 3 2" xfId="11637" xr:uid="{00000000-0005-0000-0000-00008C580000}"/>
    <cellStyle name="Normal 17 16 6 3 2 2" xfId="34178" xr:uid="{00000000-0005-0000-0000-00008D580000}"/>
    <cellStyle name="Normal 17 16 6 3 3" xfId="17267" xr:uid="{00000000-0005-0000-0000-00008E580000}"/>
    <cellStyle name="Normal 17 16 6 3 3 2" xfId="39802" xr:uid="{00000000-0005-0000-0000-00008F580000}"/>
    <cellStyle name="Normal 17 16 6 3 4" xfId="22896" xr:uid="{00000000-0005-0000-0000-000090580000}"/>
    <cellStyle name="Normal 17 16 6 3 4 2" xfId="45422" xr:uid="{00000000-0005-0000-0000-000091580000}"/>
    <cellStyle name="Normal 17 16 6 3 5" xfId="28562" xr:uid="{00000000-0005-0000-0000-000092580000}"/>
    <cellStyle name="Normal 17 16 6 4" xfId="7893" xr:uid="{00000000-0005-0000-0000-000093580000}"/>
    <cellStyle name="Normal 17 16 6 4 2" xfId="13509" xr:uid="{00000000-0005-0000-0000-000094580000}"/>
    <cellStyle name="Normal 17 16 6 4 2 2" xfId="36050" xr:uid="{00000000-0005-0000-0000-000095580000}"/>
    <cellStyle name="Normal 17 16 6 4 3" xfId="19139" xr:uid="{00000000-0005-0000-0000-000096580000}"/>
    <cellStyle name="Normal 17 16 6 4 3 2" xfId="41674" xr:uid="{00000000-0005-0000-0000-000097580000}"/>
    <cellStyle name="Normal 17 16 6 4 4" xfId="24768" xr:uid="{00000000-0005-0000-0000-000098580000}"/>
    <cellStyle name="Normal 17 16 6 4 4 2" xfId="47294" xr:uid="{00000000-0005-0000-0000-000099580000}"/>
    <cellStyle name="Normal 17 16 6 4 5" xfId="30434" xr:uid="{00000000-0005-0000-0000-00009A580000}"/>
    <cellStyle name="Normal 17 16 6 5" xfId="9765" xr:uid="{00000000-0005-0000-0000-00009B580000}"/>
    <cellStyle name="Normal 17 16 6 5 2" xfId="32306" xr:uid="{00000000-0005-0000-0000-00009C580000}"/>
    <cellStyle name="Normal 17 16 6 6" xfId="15395" xr:uid="{00000000-0005-0000-0000-00009D580000}"/>
    <cellStyle name="Normal 17 16 6 6 2" xfId="37930" xr:uid="{00000000-0005-0000-0000-00009E580000}"/>
    <cellStyle name="Normal 17 16 6 7" xfId="21024" xr:uid="{00000000-0005-0000-0000-00009F580000}"/>
    <cellStyle name="Normal 17 16 6 7 2" xfId="43550" xr:uid="{00000000-0005-0000-0000-0000A0580000}"/>
    <cellStyle name="Normal 17 16 6 8" xfId="26690" xr:uid="{00000000-0005-0000-0000-0000A1580000}"/>
    <cellStyle name="Normal 17 16 6 9" xfId="49181" xr:uid="{00000000-0005-0000-0000-0000A2580000}"/>
    <cellStyle name="Normal 17 16 7" xfId="4617" xr:uid="{00000000-0005-0000-0000-0000A3580000}"/>
    <cellStyle name="Normal 17 16 7 2" xfId="6489" xr:uid="{00000000-0005-0000-0000-0000A4580000}"/>
    <cellStyle name="Normal 17 16 7 2 2" xfId="12105" xr:uid="{00000000-0005-0000-0000-0000A5580000}"/>
    <cellStyle name="Normal 17 16 7 2 2 2" xfId="34646" xr:uid="{00000000-0005-0000-0000-0000A6580000}"/>
    <cellStyle name="Normal 17 16 7 2 3" xfId="17735" xr:uid="{00000000-0005-0000-0000-0000A7580000}"/>
    <cellStyle name="Normal 17 16 7 2 3 2" xfId="40270" xr:uid="{00000000-0005-0000-0000-0000A8580000}"/>
    <cellStyle name="Normal 17 16 7 2 4" xfId="23364" xr:uid="{00000000-0005-0000-0000-0000A9580000}"/>
    <cellStyle name="Normal 17 16 7 2 4 2" xfId="45890" xr:uid="{00000000-0005-0000-0000-0000AA580000}"/>
    <cellStyle name="Normal 17 16 7 2 5" xfId="29030" xr:uid="{00000000-0005-0000-0000-0000AB580000}"/>
    <cellStyle name="Normal 17 16 7 3" xfId="8361" xr:uid="{00000000-0005-0000-0000-0000AC580000}"/>
    <cellStyle name="Normal 17 16 7 3 2" xfId="13977" xr:uid="{00000000-0005-0000-0000-0000AD580000}"/>
    <cellStyle name="Normal 17 16 7 3 2 2" xfId="36518" xr:uid="{00000000-0005-0000-0000-0000AE580000}"/>
    <cellStyle name="Normal 17 16 7 3 3" xfId="19607" xr:uid="{00000000-0005-0000-0000-0000AF580000}"/>
    <cellStyle name="Normal 17 16 7 3 3 2" xfId="42142" xr:uid="{00000000-0005-0000-0000-0000B0580000}"/>
    <cellStyle name="Normal 17 16 7 3 4" xfId="25236" xr:uid="{00000000-0005-0000-0000-0000B1580000}"/>
    <cellStyle name="Normal 17 16 7 3 4 2" xfId="47762" xr:uid="{00000000-0005-0000-0000-0000B2580000}"/>
    <cellStyle name="Normal 17 16 7 3 5" xfId="30902" xr:uid="{00000000-0005-0000-0000-0000B3580000}"/>
    <cellStyle name="Normal 17 16 7 4" xfId="10233" xr:uid="{00000000-0005-0000-0000-0000B4580000}"/>
    <cellStyle name="Normal 17 16 7 4 2" xfId="32774" xr:uid="{00000000-0005-0000-0000-0000B5580000}"/>
    <cellStyle name="Normal 17 16 7 5" xfId="15863" xr:uid="{00000000-0005-0000-0000-0000B6580000}"/>
    <cellStyle name="Normal 17 16 7 5 2" xfId="38398" xr:uid="{00000000-0005-0000-0000-0000B7580000}"/>
    <cellStyle name="Normal 17 16 7 6" xfId="21492" xr:uid="{00000000-0005-0000-0000-0000B8580000}"/>
    <cellStyle name="Normal 17 16 7 6 2" xfId="44018" xr:uid="{00000000-0005-0000-0000-0000B9580000}"/>
    <cellStyle name="Normal 17 16 7 7" xfId="27158" xr:uid="{00000000-0005-0000-0000-0000BA580000}"/>
    <cellStyle name="Normal 17 16 7 8" xfId="50586" xr:uid="{00000000-0005-0000-0000-0000BB580000}"/>
    <cellStyle name="Normal 17 16 8" xfId="5553" xr:uid="{00000000-0005-0000-0000-0000BC580000}"/>
    <cellStyle name="Normal 17 16 8 2" xfId="11169" xr:uid="{00000000-0005-0000-0000-0000BD580000}"/>
    <cellStyle name="Normal 17 16 8 2 2" xfId="33710" xr:uid="{00000000-0005-0000-0000-0000BE580000}"/>
    <cellStyle name="Normal 17 16 8 3" xfId="16799" xr:uid="{00000000-0005-0000-0000-0000BF580000}"/>
    <cellStyle name="Normal 17 16 8 3 2" xfId="39334" xr:uid="{00000000-0005-0000-0000-0000C0580000}"/>
    <cellStyle name="Normal 17 16 8 4" xfId="22428" xr:uid="{00000000-0005-0000-0000-0000C1580000}"/>
    <cellStyle name="Normal 17 16 8 4 2" xfId="44954" xr:uid="{00000000-0005-0000-0000-0000C2580000}"/>
    <cellStyle name="Normal 17 16 8 5" xfId="28094" xr:uid="{00000000-0005-0000-0000-0000C3580000}"/>
    <cellStyle name="Normal 17 16 9" xfId="7425" xr:uid="{00000000-0005-0000-0000-0000C4580000}"/>
    <cellStyle name="Normal 17 16 9 2" xfId="13041" xr:uid="{00000000-0005-0000-0000-0000C5580000}"/>
    <cellStyle name="Normal 17 16 9 2 2" xfId="35582" xr:uid="{00000000-0005-0000-0000-0000C6580000}"/>
    <cellStyle name="Normal 17 16 9 3" xfId="18671" xr:uid="{00000000-0005-0000-0000-0000C7580000}"/>
    <cellStyle name="Normal 17 16 9 3 2" xfId="41206" xr:uid="{00000000-0005-0000-0000-0000C8580000}"/>
    <cellStyle name="Normal 17 16 9 4" xfId="24300" xr:uid="{00000000-0005-0000-0000-0000C9580000}"/>
    <cellStyle name="Normal 17 16 9 4 2" xfId="46826" xr:uid="{00000000-0005-0000-0000-0000CA580000}"/>
    <cellStyle name="Normal 17 16 9 5" xfId="29966" xr:uid="{00000000-0005-0000-0000-0000CB580000}"/>
    <cellStyle name="Normal 17 17" xfId="647" xr:uid="{00000000-0005-0000-0000-0000CC580000}"/>
    <cellStyle name="Normal 17 2" xfId="648" xr:uid="{00000000-0005-0000-0000-0000CD580000}"/>
    <cellStyle name="Normal 17 3" xfId="649" xr:uid="{00000000-0005-0000-0000-0000CE580000}"/>
    <cellStyle name="Normal 17 4" xfId="650" xr:uid="{00000000-0005-0000-0000-0000CF580000}"/>
    <cellStyle name="Normal 17 5" xfId="651" xr:uid="{00000000-0005-0000-0000-0000D0580000}"/>
    <cellStyle name="Normal 17 6" xfId="652" xr:uid="{00000000-0005-0000-0000-0000D1580000}"/>
    <cellStyle name="Normal 17 7" xfId="653" xr:uid="{00000000-0005-0000-0000-0000D2580000}"/>
    <cellStyle name="Normal 17 8" xfId="654" xr:uid="{00000000-0005-0000-0000-0000D3580000}"/>
    <cellStyle name="Normal 17 9" xfId="655" xr:uid="{00000000-0005-0000-0000-0000D4580000}"/>
    <cellStyle name="Normal 18" xfId="656" xr:uid="{00000000-0005-0000-0000-0000D5580000}"/>
    <cellStyle name="Normal 18 10" xfId="657" xr:uid="{00000000-0005-0000-0000-0000D6580000}"/>
    <cellStyle name="Normal 18 11" xfId="658" xr:uid="{00000000-0005-0000-0000-0000D7580000}"/>
    <cellStyle name="Normal 18 12" xfId="659" xr:uid="{00000000-0005-0000-0000-0000D8580000}"/>
    <cellStyle name="Normal 18 13" xfId="660" xr:uid="{00000000-0005-0000-0000-0000D9580000}"/>
    <cellStyle name="Normal 18 14" xfId="661" xr:uid="{00000000-0005-0000-0000-0000DA580000}"/>
    <cellStyle name="Normal 18 15" xfId="662" xr:uid="{00000000-0005-0000-0000-0000DB580000}"/>
    <cellStyle name="Normal 18 16" xfId="663" xr:uid="{00000000-0005-0000-0000-0000DC580000}"/>
    <cellStyle name="Normal 18 16 10" xfId="9298" xr:uid="{00000000-0005-0000-0000-0000DD580000}"/>
    <cellStyle name="Normal 18 16 10 2" xfId="31839" xr:uid="{00000000-0005-0000-0000-0000DE580000}"/>
    <cellStyle name="Normal 18 16 11" xfId="14919" xr:uid="{00000000-0005-0000-0000-0000DF580000}"/>
    <cellStyle name="Normal 18 16 11 2" xfId="37459" xr:uid="{00000000-0005-0000-0000-0000E0580000}"/>
    <cellStyle name="Normal 18 16 12" xfId="20557" xr:uid="{00000000-0005-0000-0000-0000E1580000}"/>
    <cellStyle name="Normal 18 16 12 2" xfId="43083" xr:uid="{00000000-0005-0000-0000-0000E2580000}"/>
    <cellStyle name="Normal 18 16 13" xfId="26223" xr:uid="{00000000-0005-0000-0000-0000E3580000}"/>
    <cellStyle name="Normal 18 16 14" xfId="48714" xr:uid="{00000000-0005-0000-0000-0000E4580000}"/>
    <cellStyle name="Normal 18 16 15" xfId="49651" xr:uid="{00000000-0005-0000-0000-0000E5580000}"/>
    <cellStyle name="Normal 18 16 2" xfId="3719" xr:uid="{00000000-0005-0000-0000-0000E6580000}"/>
    <cellStyle name="Normal 18 16 2 10" xfId="14967" xr:uid="{00000000-0005-0000-0000-0000E7580000}"/>
    <cellStyle name="Normal 18 16 2 10 2" xfId="37502" xr:uid="{00000000-0005-0000-0000-0000E8580000}"/>
    <cellStyle name="Normal 18 16 2 11" xfId="20596" xr:uid="{00000000-0005-0000-0000-0000E9580000}"/>
    <cellStyle name="Normal 18 16 2 11 2" xfId="43122" xr:uid="{00000000-0005-0000-0000-0000EA580000}"/>
    <cellStyle name="Normal 18 16 2 12" xfId="26262" xr:uid="{00000000-0005-0000-0000-0000EB580000}"/>
    <cellStyle name="Normal 18 16 2 13" xfId="48753" xr:uid="{00000000-0005-0000-0000-0000EC580000}"/>
    <cellStyle name="Normal 18 16 2 14" xfId="49690" xr:uid="{00000000-0005-0000-0000-0000ED580000}"/>
    <cellStyle name="Normal 18 16 2 2" xfId="3877" xr:uid="{00000000-0005-0000-0000-0000EE580000}"/>
    <cellStyle name="Normal 18 16 2 2 10" xfId="26418" xr:uid="{00000000-0005-0000-0000-0000EF580000}"/>
    <cellStyle name="Normal 18 16 2 2 11" xfId="48909" xr:uid="{00000000-0005-0000-0000-0000F0580000}"/>
    <cellStyle name="Normal 18 16 2 2 12" xfId="49846" xr:uid="{00000000-0005-0000-0000-0000F1580000}"/>
    <cellStyle name="Normal 18 16 2 2 2" xfId="4111" xr:uid="{00000000-0005-0000-0000-0000F2580000}"/>
    <cellStyle name="Normal 18 16 2 2 2 10" xfId="49143" xr:uid="{00000000-0005-0000-0000-0000F3580000}"/>
    <cellStyle name="Normal 18 16 2 2 2 11" xfId="50080" xr:uid="{00000000-0005-0000-0000-0000F4580000}"/>
    <cellStyle name="Normal 18 16 2 2 2 2" xfId="4579" xr:uid="{00000000-0005-0000-0000-0000F5580000}"/>
    <cellStyle name="Normal 18 16 2 2 2 2 10" xfId="50548" xr:uid="{00000000-0005-0000-0000-0000F6580000}"/>
    <cellStyle name="Normal 18 16 2 2 2 2 2" xfId="5515" xr:uid="{00000000-0005-0000-0000-0000F7580000}"/>
    <cellStyle name="Normal 18 16 2 2 2 2 2 2" xfId="7387" xr:uid="{00000000-0005-0000-0000-0000F8580000}"/>
    <cellStyle name="Normal 18 16 2 2 2 2 2 2 2" xfId="13003" xr:uid="{00000000-0005-0000-0000-0000F9580000}"/>
    <cellStyle name="Normal 18 16 2 2 2 2 2 2 2 2" xfId="35544" xr:uid="{00000000-0005-0000-0000-0000FA580000}"/>
    <cellStyle name="Normal 18 16 2 2 2 2 2 2 3" xfId="18633" xr:uid="{00000000-0005-0000-0000-0000FB580000}"/>
    <cellStyle name="Normal 18 16 2 2 2 2 2 2 3 2" xfId="41168" xr:uid="{00000000-0005-0000-0000-0000FC580000}"/>
    <cellStyle name="Normal 18 16 2 2 2 2 2 2 4" xfId="24262" xr:uid="{00000000-0005-0000-0000-0000FD580000}"/>
    <cellStyle name="Normal 18 16 2 2 2 2 2 2 4 2" xfId="46788" xr:uid="{00000000-0005-0000-0000-0000FE580000}"/>
    <cellStyle name="Normal 18 16 2 2 2 2 2 2 5" xfId="29928" xr:uid="{00000000-0005-0000-0000-0000FF580000}"/>
    <cellStyle name="Normal 18 16 2 2 2 2 2 3" xfId="9259" xr:uid="{00000000-0005-0000-0000-000000590000}"/>
    <cellStyle name="Normal 18 16 2 2 2 2 2 3 2" xfId="14875" xr:uid="{00000000-0005-0000-0000-000001590000}"/>
    <cellStyle name="Normal 18 16 2 2 2 2 2 3 2 2" xfId="37416" xr:uid="{00000000-0005-0000-0000-000002590000}"/>
    <cellStyle name="Normal 18 16 2 2 2 2 2 3 3" xfId="20505" xr:uid="{00000000-0005-0000-0000-000003590000}"/>
    <cellStyle name="Normal 18 16 2 2 2 2 2 3 3 2" xfId="43040" xr:uid="{00000000-0005-0000-0000-000004590000}"/>
    <cellStyle name="Normal 18 16 2 2 2 2 2 3 4" xfId="26134" xr:uid="{00000000-0005-0000-0000-000005590000}"/>
    <cellStyle name="Normal 18 16 2 2 2 2 2 3 4 2" xfId="48660" xr:uid="{00000000-0005-0000-0000-000006590000}"/>
    <cellStyle name="Normal 18 16 2 2 2 2 2 3 5" xfId="31800" xr:uid="{00000000-0005-0000-0000-000007590000}"/>
    <cellStyle name="Normal 18 16 2 2 2 2 2 4" xfId="11131" xr:uid="{00000000-0005-0000-0000-000008590000}"/>
    <cellStyle name="Normal 18 16 2 2 2 2 2 4 2" xfId="33672" xr:uid="{00000000-0005-0000-0000-000009590000}"/>
    <cellStyle name="Normal 18 16 2 2 2 2 2 5" xfId="16761" xr:uid="{00000000-0005-0000-0000-00000A590000}"/>
    <cellStyle name="Normal 18 16 2 2 2 2 2 5 2" xfId="39296" xr:uid="{00000000-0005-0000-0000-00000B590000}"/>
    <cellStyle name="Normal 18 16 2 2 2 2 2 6" xfId="22390" xr:uid="{00000000-0005-0000-0000-00000C590000}"/>
    <cellStyle name="Normal 18 16 2 2 2 2 2 6 2" xfId="44916" xr:uid="{00000000-0005-0000-0000-00000D590000}"/>
    <cellStyle name="Normal 18 16 2 2 2 2 2 7" xfId="28056" xr:uid="{00000000-0005-0000-0000-00000E590000}"/>
    <cellStyle name="Normal 18 16 2 2 2 2 2 8" xfId="51484" xr:uid="{00000000-0005-0000-0000-00000F590000}"/>
    <cellStyle name="Normal 18 16 2 2 2 2 3" xfId="6451" xr:uid="{00000000-0005-0000-0000-000010590000}"/>
    <cellStyle name="Normal 18 16 2 2 2 2 3 2" xfId="12067" xr:uid="{00000000-0005-0000-0000-000011590000}"/>
    <cellStyle name="Normal 18 16 2 2 2 2 3 2 2" xfId="34608" xr:uid="{00000000-0005-0000-0000-000012590000}"/>
    <cellStyle name="Normal 18 16 2 2 2 2 3 3" xfId="17697" xr:uid="{00000000-0005-0000-0000-000013590000}"/>
    <cellStyle name="Normal 18 16 2 2 2 2 3 3 2" xfId="40232" xr:uid="{00000000-0005-0000-0000-000014590000}"/>
    <cellStyle name="Normal 18 16 2 2 2 2 3 4" xfId="23326" xr:uid="{00000000-0005-0000-0000-000015590000}"/>
    <cellStyle name="Normal 18 16 2 2 2 2 3 4 2" xfId="45852" xr:uid="{00000000-0005-0000-0000-000016590000}"/>
    <cellStyle name="Normal 18 16 2 2 2 2 3 5" xfId="28992" xr:uid="{00000000-0005-0000-0000-000017590000}"/>
    <cellStyle name="Normal 18 16 2 2 2 2 4" xfId="8323" xr:uid="{00000000-0005-0000-0000-000018590000}"/>
    <cellStyle name="Normal 18 16 2 2 2 2 4 2" xfId="13939" xr:uid="{00000000-0005-0000-0000-000019590000}"/>
    <cellStyle name="Normal 18 16 2 2 2 2 4 2 2" xfId="36480" xr:uid="{00000000-0005-0000-0000-00001A590000}"/>
    <cellStyle name="Normal 18 16 2 2 2 2 4 3" xfId="19569" xr:uid="{00000000-0005-0000-0000-00001B590000}"/>
    <cellStyle name="Normal 18 16 2 2 2 2 4 3 2" xfId="42104" xr:uid="{00000000-0005-0000-0000-00001C590000}"/>
    <cellStyle name="Normal 18 16 2 2 2 2 4 4" xfId="25198" xr:uid="{00000000-0005-0000-0000-00001D590000}"/>
    <cellStyle name="Normal 18 16 2 2 2 2 4 4 2" xfId="47724" xr:uid="{00000000-0005-0000-0000-00001E590000}"/>
    <cellStyle name="Normal 18 16 2 2 2 2 4 5" xfId="30864" xr:uid="{00000000-0005-0000-0000-00001F590000}"/>
    <cellStyle name="Normal 18 16 2 2 2 2 5" xfId="10195" xr:uid="{00000000-0005-0000-0000-000020590000}"/>
    <cellStyle name="Normal 18 16 2 2 2 2 5 2" xfId="32736" xr:uid="{00000000-0005-0000-0000-000021590000}"/>
    <cellStyle name="Normal 18 16 2 2 2 2 6" xfId="15825" xr:uid="{00000000-0005-0000-0000-000022590000}"/>
    <cellStyle name="Normal 18 16 2 2 2 2 6 2" xfId="38360" xr:uid="{00000000-0005-0000-0000-000023590000}"/>
    <cellStyle name="Normal 18 16 2 2 2 2 7" xfId="21454" xr:uid="{00000000-0005-0000-0000-000024590000}"/>
    <cellStyle name="Normal 18 16 2 2 2 2 7 2" xfId="43980" xr:uid="{00000000-0005-0000-0000-000025590000}"/>
    <cellStyle name="Normal 18 16 2 2 2 2 8" xfId="27120" xr:uid="{00000000-0005-0000-0000-000026590000}"/>
    <cellStyle name="Normal 18 16 2 2 2 2 9" xfId="49611" xr:uid="{00000000-0005-0000-0000-000027590000}"/>
    <cellStyle name="Normal 18 16 2 2 2 3" xfId="5047" xr:uid="{00000000-0005-0000-0000-000028590000}"/>
    <cellStyle name="Normal 18 16 2 2 2 3 2" xfId="6919" xr:uid="{00000000-0005-0000-0000-000029590000}"/>
    <cellStyle name="Normal 18 16 2 2 2 3 2 2" xfId="12535" xr:uid="{00000000-0005-0000-0000-00002A590000}"/>
    <cellStyle name="Normal 18 16 2 2 2 3 2 2 2" xfId="35076" xr:uid="{00000000-0005-0000-0000-00002B590000}"/>
    <cellStyle name="Normal 18 16 2 2 2 3 2 3" xfId="18165" xr:uid="{00000000-0005-0000-0000-00002C590000}"/>
    <cellStyle name="Normal 18 16 2 2 2 3 2 3 2" xfId="40700" xr:uid="{00000000-0005-0000-0000-00002D590000}"/>
    <cellStyle name="Normal 18 16 2 2 2 3 2 4" xfId="23794" xr:uid="{00000000-0005-0000-0000-00002E590000}"/>
    <cellStyle name="Normal 18 16 2 2 2 3 2 4 2" xfId="46320" xr:uid="{00000000-0005-0000-0000-00002F590000}"/>
    <cellStyle name="Normal 18 16 2 2 2 3 2 5" xfId="29460" xr:uid="{00000000-0005-0000-0000-000030590000}"/>
    <cellStyle name="Normal 18 16 2 2 2 3 3" xfId="8791" xr:uid="{00000000-0005-0000-0000-000031590000}"/>
    <cellStyle name="Normal 18 16 2 2 2 3 3 2" xfId="14407" xr:uid="{00000000-0005-0000-0000-000032590000}"/>
    <cellStyle name="Normal 18 16 2 2 2 3 3 2 2" xfId="36948" xr:uid="{00000000-0005-0000-0000-000033590000}"/>
    <cellStyle name="Normal 18 16 2 2 2 3 3 3" xfId="20037" xr:uid="{00000000-0005-0000-0000-000034590000}"/>
    <cellStyle name="Normal 18 16 2 2 2 3 3 3 2" xfId="42572" xr:uid="{00000000-0005-0000-0000-000035590000}"/>
    <cellStyle name="Normal 18 16 2 2 2 3 3 4" xfId="25666" xr:uid="{00000000-0005-0000-0000-000036590000}"/>
    <cellStyle name="Normal 18 16 2 2 2 3 3 4 2" xfId="48192" xr:uid="{00000000-0005-0000-0000-000037590000}"/>
    <cellStyle name="Normal 18 16 2 2 2 3 3 5" xfId="31332" xr:uid="{00000000-0005-0000-0000-000038590000}"/>
    <cellStyle name="Normal 18 16 2 2 2 3 4" xfId="10663" xr:uid="{00000000-0005-0000-0000-000039590000}"/>
    <cellStyle name="Normal 18 16 2 2 2 3 4 2" xfId="33204" xr:uid="{00000000-0005-0000-0000-00003A590000}"/>
    <cellStyle name="Normal 18 16 2 2 2 3 5" xfId="16293" xr:uid="{00000000-0005-0000-0000-00003B590000}"/>
    <cellStyle name="Normal 18 16 2 2 2 3 5 2" xfId="38828" xr:uid="{00000000-0005-0000-0000-00003C590000}"/>
    <cellStyle name="Normal 18 16 2 2 2 3 6" xfId="21922" xr:uid="{00000000-0005-0000-0000-00003D590000}"/>
    <cellStyle name="Normal 18 16 2 2 2 3 6 2" xfId="44448" xr:uid="{00000000-0005-0000-0000-00003E590000}"/>
    <cellStyle name="Normal 18 16 2 2 2 3 7" xfId="27588" xr:uid="{00000000-0005-0000-0000-00003F590000}"/>
    <cellStyle name="Normal 18 16 2 2 2 3 8" xfId="51016" xr:uid="{00000000-0005-0000-0000-000040590000}"/>
    <cellStyle name="Normal 18 16 2 2 2 4" xfId="5983" xr:uid="{00000000-0005-0000-0000-000041590000}"/>
    <cellStyle name="Normal 18 16 2 2 2 4 2" xfId="11599" xr:uid="{00000000-0005-0000-0000-000042590000}"/>
    <cellStyle name="Normal 18 16 2 2 2 4 2 2" xfId="34140" xr:uid="{00000000-0005-0000-0000-000043590000}"/>
    <cellStyle name="Normal 18 16 2 2 2 4 3" xfId="17229" xr:uid="{00000000-0005-0000-0000-000044590000}"/>
    <cellStyle name="Normal 18 16 2 2 2 4 3 2" xfId="39764" xr:uid="{00000000-0005-0000-0000-000045590000}"/>
    <cellStyle name="Normal 18 16 2 2 2 4 4" xfId="22858" xr:uid="{00000000-0005-0000-0000-000046590000}"/>
    <cellStyle name="Normal 18 16 2 2 2 4 4 2" xfId="45384" xr:uid="{00000000-0005-0000-0000-000047590000}"/>
    <cellStyle name="Normal 18 16 2 2 2 4 5" xfId="28524" xr:uid="{00000000-0005-0000-0000-000048590000}"/>
    <cellStyle name="Normal 18 16 2 2 2 5" xfId="7855" xr:uid="{00000000-0005-0000-0000-000049590000}"/>
    <cellStyle name="Normal 18 16 2 2 2 5 2" xfId="13471" xr:uid="{00000000-0005-0000-0000-00004A590000}"/>
    <cellStyle name="Normal 18 16 2 2 2 5 2 2" xfId="36012" xr:uid="{00000000-0005-0000-0000-00004B590000}"/>
    <cellStyle name="Normal 18 16 2 2 2 5 3" xfId="19101" xr:uid="{00000000-0005-0000-0000-00004C590000}"/>
    <cellStyle name="Normal 18 16 2 2 2 5 3 2" xfId="41636" xr:uid="{00000000-0005-0000-0000-00004D590000}"/>
    <cellStyle name="Normal 18 16 2 2 2 5 4" xfId="24730" xr:uid="{00000000-0005-0000-0000-00004E590000}"/>
    <cellStyle name="Normal 18 16 2 2 2 5 4 2" xfId="47256" xr:uid="{00000000-0005-0000-0000-00004F590000}"/>
    <cellStyle name="Normal 18 16 2 2 2 5 5" xfId="30396" xr:uid="{00000000-0005-0000-0000-000050590000}"/>
    <cellStyle name="Normal 18 16 2 2 2 6" xfId="9727" xr:uid="{00000000-0005-0000-0000-000051590000}"/>
    <cellStyle name="Normal 18 16 2 2 2 6 2" xfId="32268" xr:uid="{00000000-0005-0000-0000-000052590000}"/>
    <cellStyle name="Normal 18 16 2 2 2 7" xfId="15357" xr:uid="{00000000-0005-0000-0000-000053590000}"/>
    <cellStyle name="Normal 18 16 2 2 2 7 2" xfId="37892" xr:uid="{00000000-0005-0000-0000-000054590000}"/>
    <cellStyle name="Normal 18 16 2 2 2 8" xfId="20986" xr:uid="{00000000-0005-0000-0000-000055590000}"/>
    <cellStyle name="Normal 18 16 2 2 2 8 2" xfId="43512" xr:uid="{00000000-0005-0000-0000-000056590000}"/>
    <cellStyle name="Normal 18 16 2 2 2 9" xfId="26652" xr:uid="{00000000-0005-0000-0000-000057590000}"/>
    <cellStyle name="Normal 18 16 2 2 3" xfId="4345" xr:uid="{00000000-0005-0000-0000-000058590000}"/>
    <cellStyle name="Normal 18 16 2 2 3 10" xfId="50314" xr:uid="{00000000-0005-0000-0000-000059590000}"/>
    <cellStyle name="Normal 18 16 2 2 3 2" xfId="5281" xr:uid="{00000000-0005-0000-0000-00005A590000}"/>
    <cellStyle name="Normal 18 16 2 2 3 2 2" xfId="7153" xr:uid="{00000000-0005-0000-0000-00005B590000}"/>
    <cellStyle name="Normal 18 16 2 2 3 2 2 2" xfId="12769" xr:uid="{00000000-0005-0000-0000-00005C590000}"/>
    <cellStyle name="Normal 18 16 2 2 3 2 2 2 2" xfId="35310" xr:uid="{00000000-0005-0000-0000-00005D590000}"/>
    <cellStyle name="Normal 18 16 2 2 3 2 2 3" xfId="18399" xr:uid="{00000000-0005-0000-0000-00005E590000}"/>
    <cellStyle name="Normal 18 16 2 2 3 2 2 3 2" xfId="40934" xr:uid="{00000000-0005-0000-0000-00005F590000}"/>
    <cellStyle name="Normal 18 16 2 2 3 2 2 4" xfId="24028" xr:uid="{00000000-0005-0000-0000-000060590000}"/>
    <cellStyle name="Normal 18 16 2 2 3 2 2 4 2" xfId="46554" xr:uid="{00000000-0005-0000-0000-000061590000}"/>
    <cellStyle name="Normal 18 16 2 2 3 2 2 5" xfId="29694" xr:uid="{00000000-0005-0000-0000-000062590000}"/>
    <cellStyle name="Normal 18 16 2 2 3 2 3" xfId="9025" xr:uid="{00000000-0005-0000-0000-000063590000}"/>
    <cellStyle name="Normal 18 16 2 2 3 2 3 2" xfId="14641" xr:uid="{00000000-0005-0000-0000-000064590000}"/>
    <cellStyle name="Normal 18 16 2 2 3 2 3 2 2" xfId="37182" xr:uid="{00000000-0005-0000-0000-000065590000}"/>
    <cellStyle name="Normal 18 16 2 2 3 2 3 3" xfId="20271" xr:uid="{00000000-0005-0000-0000-000066590000}"/>
    <cellStyle name="Normal 18 16 2 2 3 2 3 3 2" xfId="42806" xr:uid="{00000000-0005-0000-0000-000067590000}"/>
    <cellStyle name="Normal 18 16 2 2 3 2 3 4" xfId="25900" xr:uid="{00000000-0005-0000-0000-000068590000}"/>
    <cellStyle name="Normal 18 16 2 2 3 2 3 4 2" xfId="48426" xr:uid="{00000000-0005-0000-0000-000069590000}"/>
    <cellStyle name="Normal 18 16 2 2 3 2 3 5" xfId="31566" xr:uid="{00000000-0005-0000-0000-00006A590000}"/>
    <cellStyle name="Normal 18 16 2 2 3 2 4" xfId="10897" xr:uid="{00000000-0005-0000-0000-00006B590000}"/>
    <cellStyle name="Normal 18 16 2 2 3 2 4 2" xfId="33438" xr:uid="{00000000-0005-0000-0000-00006C590000}"/>
    <cellStyle name="Normal 18 16 2 2 3 2 5" xfId="16527" xr:uid="{00000000-0005-0000-0000-00006D590000}"/>
    <cellStyle name="Normal 18 16 2 2 3 2 5 2" xfId="39062" xr:uid="{00000000-0005-0000-0000-00006E590000}"/>
    <cellStyle name="Normal 18 16 2 2 3 2 6" xfId="22156" xr:uid="{00000000-0005-0000-0000-00006F590000}"/>
    <cellStyle name="Normal 18 16 2 2 3 2 6 2" xfId="44682" xr:uid="{00000000-0005-0000-0000-000070590000}"/>
    <cellStyle name="Normal 18 16 2 2 3 2 7" xfId="27822" xr:uid="{00000000-0005-0000-0000-000071590000}"/>
    <cellStyle name="Normal 18 16 2 2 3 2 8" xfId="51250" xr:uid="{00000000-0005-0000-0000-000072590000}"/>
    <cellStyle name="Normal 18 16 2 2 3 3" xfId="6217" xr:uid="{00000000-0005-0000-0000-000073590000}"/>
    <cellStyle name="Normal 18 16 2 2 3 3 2" xfId="11833" xr:uid="{00000000-0005-0000-0000-000074590000}"/>
    <cellStyle name="Normal 18 16 2 2 3 3 2 2" xfId="34374" xr:uid="{00000000-0005-0000-0000-000075590000}"/>
    <cellStyle name="Normal 18 16 2 2 3 3 3" xfId="17463" xr:uid="{00000000-0005-0000-0000-000076590000}"/>
    <cellStyle name="Normal 18 16 2 2 3 3 3 2" xfId="39998" xr:uid="{00000000-0005-0000-0000-000077590000}"/>
    <cellStyle name="Normal 18 16 2 2 3 3 4" xfId="23092" xr:uid="{00000000-0005-0000-0000-000078590000}"/>
    <cellStyle name="Normal 18 16 2 2 3 3 4 2" xfId="45618" xr:uid="{00000000-0005-0000-0000-000079590000}"/>
    <cellStyle name="Normal 18 16 2 2 3 3 5" xfId="28758" xr:uid="{00000000-0005-0000-0000-00007A590000}"/>
    <cellStyle name="Normal 18 16 2 2 3 4" xfId="8089" xr:uid="{00000000-0005-0000-0000-00007B590000}"/>
    <cellStyle name="Normal 18 16 2 2 3 4 2" xfId="13705" xr:uid="{00000000-0005-0000-0000-00007C590000}"/>
    <cellStyle name="Normal 18 16 2 2 3 4 2 2" xfId="36246" xr:uid="{00000000-0005-0000-0000-00007D590000}"/>
    <cellStyle name="Normal 18 16 2 2 3 4 3" xfId="19335" xr:uid="{00000000-0005-0000-0000-00007E590000}"/>
    <cellStyle name="Normal 18 16 2 2 3 4 3 2" xfId="41870" xr:uid="{00000000-0005-0000-0000-00007F590000}"/>
    <cellStyle name="Normal 18 16 2 2 3 4 4" xfId="24964" xr:uid="{00000000-0005-0000-0000-000080590000}"/>
    <cellStyle name="Normal 18 16 2 2 3 4 4 2" xfId="47490" xr:uid="{00000000-0005-0000-0000-000081590000}"/>
    <cellStyle name="Normal 18 16 2 2 3 4 5" xfId="30630" xr:uid="{00000000-0005-0000-0000-000082590000}"/>
    <cellStyle name="Normal 18 16 2 2 3 5" xfId="9961" xr:uid="{00000000-0005-0000-0000-000083590000}"/>
    <cellStyle name="Normal 18 16 2 2 3 5 2" xfId="32502" xr:uid="{00000000-0005-0000-0000-000084590000}"/>
    <cellStyle name="Normal 18 16 2 2 3 6" xfId="15591" xr:uid="{00000000-0005-0000-0000-000085590000}"/>
    <cellStyle name="Normal 18 16 2 2 3 6 2" xfId="38126" xr:uid="{00000000-0005-0000-0000-000086590000}"/>
    <cellStyle name="Normal 18 16 2 2 3 7" xfId="21220" xr:uid="{00000000-0005-0000-0000-000087590000}"/>
    <cellStyle name="Normal 18 16 2 2 3 7 2" xfId="43746" xr:uid="{00000000-0005-0000-0000-000088590000}"/>
    <cellStyle name="Normal 18 16 2 2 3 8" xfId="26886" xr:uid="{00000000-0005-0000-0000-000089590000}"/>
    <cellStyle name="Normal 18 16 2 2 3 9" xfId="49377" xr:uid="{00000000-0005-0000-0000-00008A590000}"/>
    <cellStyle name="Normal 18 16 2 2 4" xfId="4813" xr:uid="{00000000-0005-0000-0000-00008B590000}"/>
    <cellStyle name="Normal 18 16 2 2 4 2" xfId="6685" xr:uid="{00000000-0005-0000-0000-00008C590000}"/>
    <cellStyle name="Normal 18 16 2 2 4 2 2" xfId="12301" xr:uid="{00000000-0005-0000-0000-00008D590000}"/>
    <cellStyle name="Normal 18 16 2 2 4 2 2 2" xfId="34842" xr:uid="{00000000-0005-0000-0000-00008E590000}"/>
    <cellStyle name="Normal 18 16 2 2 4 2 3" xfId="17931" xr:uid="{00000000-0005-0000-0000-00008F590000}"/>
    <cellStyle name="Normal 18 16 2 2 4 2 3 2" xfId="40466" xr:uid="{00000000-0005-0000-0000-000090590000}"/>
    <cellStyle name="Normal 18 16 2 2 4 2 4" xfId="23560" xr:uid="{00000000-0005-0000-0000-000091590000}"/>
    <cellStyle name="Normal 18 16 2 2 4 2 4 2" xfId="46086" xr:uid="{00000000-0005-0000-0000-000092590000}"/>
    <cellStyle name="Normal 18 16 2 2 4 2 5" xfId="29226" xr:uid="{00000000-0005-0000-0000-000093590000}"/>
    <cellStyle name="Normal 18 16 2 2 4 3" xfId="8557" xr:uid="{00000000-0005-0000-0000-000094590000}"/>
    <cellStyle name="Normal 18 16 2 2 4 3 2" xfId="14173" xr:uid="{00000000-0005-0000-0000-000095590000}"/>
    <cellStyle name="Normal 18 16 2 2 4 3 2 2" xfId="36714" xr:uid="{00000000-0005-0000-0000-000096590000}"/>
    <cellStyle name="Normal 18 16 2 2 4 3 3" xfId="19803" xr:uid="{00000000-0005-0000-0000-000097590000}"/>
    <cellStyle name="Normal 18 16 2 2 4 3 3 2" xfId="42338" xr:uid="{00000000-0005-0000-0000-000098590000}"/>
    <cellStyle name="Normal 18 16 2 2 4 3 4" xfId="25432" xr:uid="{00000000-0005-0000-0000-000099590000}"/>
    <cellStyle name="Normal 18 16 2 2 4 3 4 2" xfId="47958" xr:uid="{00000000-0005-0000-0000-00009A590000}"/>
    <cellStyle name="Normal 18 16 2 2 4 3 5" xfId="31098" xr:uid="{00000000-0005-0000-0000-00009B590000}"/>
    <cellStyle name="Normal 18 16 2 2 4 4" xfId="10429" xr:uid="{00000000-0005-0000-0000-00009C590000}"/>
    <cellStyle name="Normal 18 16 2 2 4 4 2" xfId="32970" xr:uid="{00000000-0005-0000-0000-00009D590000}"/>
    <cellStyle name="Normal 18 16 2 2 4 5" xfId="16059" xr:uid="{00000000-0005-0000-0000-00009E590000}"/>
    <cellStyle name="Normal 18 16 2 2 4 5 2" xfId="38594" xr:uid="{00000000-0005-0000-0000-00009F590000}"/>
    <cellStyle name="Normal 18 16 2 2 4 6" xfId="21688" xr:uid="{00000000-0005-0000-0000-0000A0590000}"/>
    <cellStyle name="Normal 18 16 2 2 4 6 2" xfId="44214" xr:uid="{00000000-0005-0000-0000-0000A1590000}"/>
    <cellStyle name="Normal 18 16 2 2 4 7" xfId="27354" xr:uid="{00000000-0005-0000-0000-0000A2590000}"/>
    <cellStyle name="Normal 18 16 2 2 4 8" xfId="50782" xr:uid="{00000000-0005-0000-0000-0000A3590000}"/>
    <cellStyle name="Normal 18 16 2 2 5" xfId="5749" xr:uid="{00000000-0005-0000-0000-0000A4590000}"/>
    <cellStyle name="Normal 18 16 2 2 5 2" xfId="11365" xr:uid="{00000000-0005-0000-0000-0000A5590000}"/>
    <cellStyle name="Normal 18 16 2 2 5 2 2" xfId="33906" xr:uid="{00000000-0005-0000-0000-0000A6590000}"/>
    <cellStyle name="Normal 18 16 2 2 5 3" xfId="16995" xr:uid="{00000000-0005-0000-0000-0000A7590000}"/>
    <cellStyle name="Normal 18 16 2 2 5 3 2" xfId="39530" xr:uid="{00000000-0005-0000-0000-0000A8590000}"/>
    <cellStyle name="Normal 18 16 2 2 5 4" xfId="22624" xr:uid="{00000000-0005-0000-0000-0000A9590000}"/>
    <cellStyle name="Normal 18 16 2 2 5 4 2" xfId="45150" xr:uid="{00000000-0005-0000-0000-0000AA590000}"/>
    <cellStyle name="Normal 18 16 2 2 5 5" xfId="28290" xr:uid="{00000000-0005-0000-0000-0000AB590000}"/>
    <cellStyle name="Normal 18 16 2 2 6" xfId="7621" xr:uid="{00000000-0005-0000-0000-0000AC590000}"/>
    <cellStyle name="Normal 18 16 2 2 6 2" xfId="13237" xr:uid="{00000000-0005-0000-0000-0000AD590000}"/>
    <cellStyle name="Normal 18 16 2 2 6 2 2" xfId="35778" xr:uid="{00000000-0005-0000-0000-0000AE590000}"/>
    <cellStyle name="Normal 18 16 2 2 6 3" xfId="18867" xr:uid="{00000000-0005-0000-0000-0000AF590000}"/>
    <cellStyle name="Normal 18 16 2 2 6 3 2" xfId="41402" xr:uid="{00000000-0005-0000-0000-0000B0590000}"/>
    <cellStyle name="Normal 18 16 2 2 6 4" xfId="24496" xr:uid="{00000000-0005-0000-0000-0000B1590000}"/>
    <cellStyle name="Normal 18 16 2 2 6 4 2" xfId="47022" xr:uid="{00000000-0005-0000-0000-0000B2590000}"/>
    <cellStyle name="Normal 18 16 2 2 6 5" xfId="30162" xr:uid="{00000000-0005-0000-0000-0000B3590000}"/>
    <cellStyle name="Normal 18 16 2 2 7" xfId="9493" xr:uid="{00000000-0005-0000-0000-0000B4590000}"/>
    <cellStyle name="Normal 18 16 2 2 7 2" xfId="32034" xr:uid="{00000000-0005-0000-0000-0000B5590000}"/>
    <cellStyle name="Normal 18 16 2 2 8" xfId="15123" xr:uid="{00000000-0005-0000-0000-0000B6590000}"/>
    <cellStyle name="Normal 18 16 2 2 8 2" xfId="37658" xr:uid="{00000000-0005-0000-0000-0000B7590000}"/>
    <cellStyle name="Normal 18 16 2 2 9" xfId="20752" xr:uid="{00000000-0005-0000-0000-0000B8590000}"/>
    <cellStyle name="Normal 18 16 2 2 9 2" xfId="43278" xr:uid="{00000000-0005-0000-0000-0000B9590000}"/>
    <cellStyle name="Normal 18 16 2 3" xfId="3799" xr:uid="{00000000-0005-0000-0000-0000BA590000}"/>
    <cellStyle name="Normal 18 16 2 3 10" xfId="26340" xr:uid="{00000000-0005-0000-0000-0000BB590000}"/>
    <cellStyle name="Normal 18 16 2 3 11" xfId="48831" xr:uid="{00000000-0005-0000-0000-0000BC590000}"/>
    <cellStyle name="Normal 18 16 2 3 12" xfId="49768" xr:uid="{00000000-0005-0000-0000-0000BD590000}"/>
    <cellStyle name="Normal 18 16 2 3 2" xfId="4033" xr:uid="{00000000-0005-0000-0000-0000BE590000}"/>
    <cellStyle name="Normal 18 16 2 3 2 10" xfId="49065" xr:uid="{00000000-0005-0000-0000-0000BF590000}"/>
    <cellStyle name="Normal 18 16 2 3 2 11" xfId="50002" xr:uid="{00000000-0005-0000-0000-0000C0590000}"/>
    <cellStyle name="Normal 18 16 2 3 2 2" xfId="4501" xr:uid="{00000000-0005-0000-0000-0000C1590000}"/>
    <cellStyle name="Normal 18 16 2 3 2 2 10" xfId="50470" xr:uid="{00000000-0005-0000-0000-0000C2590000}"/>
    <cellStyle name="Normal 18 16 2 3 2 2 2" xfId="5437" xr:uid="{00000000-0005-0000-0000-0000C3590000}"/>
    <cellStyle name="Normal 18 16 2 3 2 2 2 2" xfId="7309" xr:uid="{00000000-0005-0000-0000-0000C4590000}"/>
    <cellStyle name="Normal 18 16 2 3 2 2 2 2 2" xfId="12925" xr:uid="{00000000-0005-0000-0000-0000C5590000}"/>
    <cellStyle name="Normal 18 16 2 3 2 2 2 2 2 2" xfId="35466" xr:uid="{00000000-0005-0000-0000-0000C6590000}"/>
    <cellStyle name="Normal 18 16 2 3 2 2 2 2 3" xfId="18555" xr:uid="{00000000-0005-0000-0000-0000C7590000}"/>
    <cellStyle name="Normal 18 16 2 3 2 2 2 2 3 2" xfId="41090" xr:uid="{00000000-0005-0000-0000-0000C8590000}"/>
    <cellStyle name="Normal 18 16 2 3 2 2 2 2 4" xfId="24184" xr:uid="{00000000-0005-0000-0000-0000C9590000}"/>
    <cellStyle name="Normal 18 16 2 3 2 2 2 2 4 2" xfId="46710" xr:uid="{00000000-0005-0000-0000-0000CA590000}"/>
    <cellStyle name="Normal 18 16 2 3 2 2 2 2 5" xfId="29850" xr:uid="{00000000-0005-0000-0000-0000CB590000}"/>
    <cellStyle name="Normal 18 16 2 3 2 2 2 3" xfId="9181" xr:uid="{00000000-0005-0000-0000-0000CC590000}"/>
    <cellStyle name="Normal 18 16 2 3 2 2 2 3 2" xfId="14797" xr:uid="{00000000-0005-0000-0000-0000CD590000}"/>
    <cellStyle name="Normal 18 16 2 3 2 2 2 3 2 2" xfId="37338" xr:uid="{00000000-0005-0000-0000-0000CE590000}"/>
    <cellStyle name="Normal 18 16 2 3 2 2 2 3 3" xfId="20427" xr:uid="{00000000-0005-0000-0000-0000CF590000}"/>
    <cellStyle name="Normal 18 16 2 3 2 2 2 3 3 2" xfId="42962" xr:uid="{00000000-0005-0000-0000-0000D0590000}"/>
    <cellStyle name="Normal 18 16 2 3 2 2 2 3 4" xfId="26056" xr:uid="{00000000-0005-0000-0000-0000D1590000}"/>
    <cellStyle name="Normal 18 16 2 3 2 2 2 3 4 2" xfId="48582" xr:uid="{00000000-0005-0000-0000-0000D2590000}"/>
    <cellStyle name="Normal 18 16 2 3 2 2 2 3 5" xfId="31722" xr:uid="{00000000-0005-0000-0000-0000D3590000}"/>
    <cellStyle name="Normal 18 16 2 3 2 2 2 4" xfId="11053" xr:uid="{00000000-0005-0000-0000-0000D4590000}"/>
    <cellStyle name="Normal 18 16 2 3 2 2 2 4 2" xfId="33594" xr:uid="{00000000-0005-0000-0000-0000D5590000}"/>
    <cellStyle name="Normal 18 16 2 3 2 2 2 5" xfId="16683" xr:uid="{00000000-0005-0000-0000-0000D6590000}"/>
    <cellStyle name="Normal 18 16 2 3 2 2 2 5 2" xfId="39218" xr:uid="{00000000-0005-0000-0000-0000D7590000}"/>
    <cellStyle name="Normal 18 16 2 3 2 2 2 6" xfId="22312" xr:uid="{00000000-0005-0000-0000-0000D8590000}"/>
    <cellStyle name="Normal 18 16 2 3 2 2 2 6 2" xfId="44838" xr:uid="{00000000-0005-0000-0000-0000D9590000}"/>
    <cellStyle name="Normal 18 16 2 3 2 2 2 7" xfId="27978" xr:uid="{00000000-0005-0000-0000-0000DA590000}"/>
    <cellStyle name="Normal 18 16 2 3 2 2 2 8" xfId="51406" xr:uid="{00000000-0005-0000-0000-0000DB590000}"/>
    <cellStyle name="Normal 18 16 2 3 2 2 3" xfId="6373" xr:uid="{00000000-0005-0000-0000-0000DC590000}"/>
    <cellStyle name="Normal 18 16 2 3 2 2 3 2" xfId="11989" xr:uid="{00000000-0005-0000-0000-0000DD590000}"/>
    <cellStyle name="Normal 18 16 2 3 2 2 3 2 2" xfId="34530" xr:uid="{00000000-0005-0000-0000-0000DE590000}"/>
    <cellStyle name="Normal 18 16 2 3 2 2 3 3" xfId="17619" xr:uid="{00000000-0005-0000-0000-0000DF590000}"/>
    <cellStyle name="Normal 18 16 2 3 2 2 3 3 2" xfId="40154" xr:uid="{00000000-0005-0000-0000-0000E0590000}"/>
    <cellStyle name="Normal 18 16 2 3 2 2 3 4" xfId="23248" xr:uid="{00000000-0005-0000-0000-0000E1590000}"/>
    <cellStyle name="Normal 18 16 2 3 2 2 3 4 2" xfId="45774" xr:uid="{00000000-0005-0000-0000-0000E2590000}"/>
    <cellStyle name="Normal 18 16 2 3 2 2 3 5" xfId="28914" xr:uid="{00000000-0005-0000-0000-0000E3590000}"/>
    <cellStyle name="Normal 18 16 2 3 2 2 4" xfId="8245" xr:uid="{00000000-0005-0000-0000-0000E4590000}"/>
    <cellStyle name="Normal 18 16 2 3 2 2 4 2" xfId="13861" xr:uid="{00000000-0005-0000-0000-0000E5590000}"/>
    <cellStyle name="Normal 18 16 2 3 2 2 4 2 2" xfId="36402" xr:uid="{00000000-0005-0000-0000-0000E6590000}"/>
    <cellStyle name="Normal 18 16 2 3 2 2 4 3" xfId="19491" xr:uid="{00000000-0005-0000-0000-0000E7590000}"/>
    <cellStyle name="Normal 18 16 2 3 2 2 4 3 2" xfId="42026" xr:uid="{00000000-0005-0000-0000-0000E8590000}"/>
    <cellStyle name="Normal 18 16 2 3 2 2 4 4" xfId="25120" xr:uid="{00000000-0005-0000-0000-0000E9590000}"/>
    <cellStyle name="Normal 18 16 2 3 2 2 4 4 2" xfId="47646" xr:uid="{00000000-0005-0000-0000-0000EA590000}"/>
    <cellStyle name="Normal 18 16 2 3 2 2 4 5" xfId="30786" xr:uid="{00000000-0005-0000-0000-0000EB590000}"/>
    <cellStyle name="Normal 18 16 2 3 2 2 5" xfId="10117" xr:uid="{00000000-0005-0000-0000-0000EC590000}"/>
    <cellStyle name="Normal 18 16 2 3 2 2 5 2" xfId="32658" xr:uid="{00000000-0005-0000-0000-0000ED590000}"/>
    <cellStyle name="Normal 18 16 2 3 2 2 6" xfId="15747" xr:uid="{00000000-0005-0000-0000-0000EE590000}"/>
    <cellStyle name="Normal 18 16 2 3 2 2 6 2" xfId="38282" xr:uid="{00000000-0005-0000-0000-0000EF590000}"/>
    <cellStyle name="Normal 18 16 2 3 2 2 7" xfId="21376" xr:uid="{00000000-0005-0000-0000-0000F0590000}"/>
    <cellStyle name="Normal 18 16 2 3 2 2 7 2" xfId="43902" xr:uid="{00000000-0005-0000-0000-0000F1590000}"/>
    <cellStyle name="Normal 18 16 2 3 2 2 8" xfId="27042" xr:uid="{00000000-0005-0000-0000-0000F2590000}"/>
    <cellStyle name="Normal 18 16 2 3 2 2 9" xfId="49533" xr:uid="{00000000-0005-0000-0000-0000F3590000}"/>
    <cellStyle name="Normal 18 16 2 3 2 3" xfId="4969" xr:uid="{00000000-0005-0000-0000-0000F4590000}"/>
    <cellStyle name="Normal 18 16 2 3 2 3 2" xfId="6841" xr:uid="{00000000-0005-0000-0000-0000F5590000}"/>
    <cellStyle name="Normal 18 16 2 3 2 3 2 2" xfId="12457" xr:uid="{00000000-0005-0000-0000-0000F6590000}"/>
    <cellStyle name="Normal 18 16 2 3 2 3 2 2 2" xfId="34998" xr:uid="{00000000-0005-0000-0000-0000F7590000}"/>
    <cellStyle name="Normal 18 16 2 3 2 3 2 3" xfId="18087" xr:uid="{00000000-0005-0000-0000-0000F8590000}"/>
    <cellStyle name="Normal 18 16 2 3 2 3 2 3 2" xfId="40622" xr:uid="{00000000-0005-0000-0000-0000F9590000}"/>
    <cellStyle name="Normal 18 16 2 3 2 3 2 4" xfId="23716" xr:uid="{00000000-0005-0000-0000-0000FA590000}"/>
    <cellStyle name="Normal 18 16 2 3 2 3 2 4 2" xfId="46242" xr:uid="{00000000-0005-0000-0000-0000FB590000}"/>
    <cellStyle name="Normal 18 16 2 3 2 3 2 5" xfId="29382" xr:uid="{00000000-0005-0000-0000-0000FC590000}"/>
    <cellStyle name="Normal 18 16 2 3 2 3 3" xfId="8713" xr:uid="{00000000-0005-0000-0000-0000FD590000}"/>
    <cellStyle name="Normal 18 16 2 3 2 3 3 2" xfId="14329" xr:uid="{00000000-0005-0000-0000-0000FE590000}"/>
    <cellStyle name="Normal 18 16 2 3 2 3 3 2 2" xfId="36870" xr:uid="{00000000-0005-0000-0000-0000FF590000}"/>
    <cellStyle name="Normal 18 16 2 3 2 3 3 3" xfId="19959" xr:uid="{00000000-0005-0000-0000-0000005A0000}"/>
    <cellStyle name="Normal 18 16 2 3 2 3 3 3 2" xfId="42494" xr:uid="{00000000-0005-0000-0000-0000015A0000}"/>
    <cellStyle name="Normal 18 16 2 3 2 3 3 4" xfId="25588" xr:uid="{00000000-0005-0000-0000-0000025A0000}"/>
    <cellStyle name="Normal 18 16 2 3 2 3 3 4 2" xfId="48114" xr:uid="{00000000-0005-0000-0000-0000035A0000}"/>
    <cellStyle name="Normal 18 16 2 3 2 3 3 5" xfId="31254" xr:uid="{00000000-0005-0000-0000-0000045A0000}"/>
    <cellStyle name="Normal 18 16 2 3 2 3 4" xfId="10585" xr:uid="{00000000-0005-0000-0000-0000055A0000}"/>
    <cellStyle name="Normal 18 16 2 3 2 3 4 2" xfId="33126" xr:uid="{00000000-0005-0000-0000-0000065A0000}"/>
    <cellStyle name="Normal 18 16 2 3 2 3 5" xfId="16215" xr:uid="{00000000-0005-0000-0000-0000075A0000}"/>
    <cellStyle name="Normal 18 16 2 3 2 3 5 2" xfId="38750" xr:uid="{00000000-0005-0000-0000-0000085A0000}"/>
    <cellStyle name="Normal 18 16 2 3 2 3 6" xfId="21844" xr:uid="{00000000-0005-0000-0000-0000095A0000}"/>
    <cellStyle name="Normal 18 16 2 3 2 3 6 2" xfId="44370" xr:uid="{00000000-0005-0000-0000-00000A5A0000}"/>
    <cellStyle name="Normal 18 16 2 3 2 3 7" xfId="27510" xr:uid="{00000000-0005-0000-0000-00000B5A0000}"/>
    <cellStyle name="Normal 18 16 2 3 2 3 8" xfId="50938" xr:uid="{00000000-0005-0000-0000-00000C5A0000}"/>
    <cellStyle name="Normal 18 16 2 3 2 4" xfId="5905" xr:uid="{00000000-0005-0000-0000-00000D5A0000}"/>
    <cellStyle name="Normal 18 16 2 3 2 4 2" xfId="11521" xr:uid="{00000000-0005-0000-0000-00000E5A0000}"/>
    <cellStyle name="Normal 18 16 2 3 2 4 2 2" xfId="34062" xr:uid="{00000000-0005-0000-0000-00000F5A0000}"/>
    <cellStyle name="Normal 18 16 2 3 2 4 3" xfId="17151" xr:uid="{00000000-0005-0000-0000-0000105A0000}"/>
    <cellStyle name="Normal 18 16 2 3 2 4 3 2" xfId="39686" xr:uid="{00000000-0005-0000-0000-0000115A0000}"/>
    <cellStyle name="Normal 18 16 2 3 2 4 4" xfId="22780" xr:uid="{00000000-0005-0000-0000-0000125A0000}"/>
    <cellStyle name="Normal 18 16 2 3 2 4 4 2" xfId="45306" xr:uid="{00000000-0005-0000-0000-0000135A0000}"/>
    <cellStyle name="Normal 18 16 2 3 2 4 5" xfId="28446" xr:uid="{00000000-0005-0000-0000-0000145A0000}"/>
    <cellStyle name="Normal 18 16 2 3 2 5" xfId="7777" xr:uid="{00000000-0005-0000-0000-0000155A0000}"/>
    <cellStyle name="Normal 18 16 2 3 2 5 2" xfId="13393" xr:uid="{00000000-0005-0000-0000-0000165A0000}"/>
    <cellStyle name="Normal 18 16 2 3 2 5 2 2" xfId="35934" xr:uid="{00000000-0005-0000-0000-0000175A0000}"/>
    <cellStyle name="Normal 18 16 2 3 2 5 3" xfId="19023" xr:uid="{00000000-0005-0000-0000-0000185A0000}"/>
    <cellStyle name="Normal 18 16 2 3 2 5 3 2" xfId="41558" xr:uid="{00000000-0005-0000-0000-0000195A0000}"/>
    <cellStyle name="Normal 18 16 2 3 2 5 4" xfId="24652" xr:uid="{00000000-0005-0000-0000-00001A5A0000}"/>
    <cellStyle name="Normal 18 16 2 3 2 5 4 2" xfId="47178" xr:uid="{00000000-0005-0000-0000-00001B5A0000}"/>
    <cellStyle name="Normal 18 16 2 3 2 5 5" xfId="30318" xr:uid="{00000000-0005-0000-0000-00001C5A0000}"/>
    <cellStyle name="Normal 18 16 2 3 2 6" xfId="9649" xr:uid="{00000000-0005-0000-0000-00001D5A0000}"/>
    <cellStyle name="Normal 18 16 2 3 2 6 2" xfId="32190" xr:uid="{00000000-0005-0000-0000-00001E5A0000}"/>
    <cellStyle name="Normal 18 16 2 3 2 7" xfId="15279" xr:uid="{00000000-0005-0000-0000-00001F5A0000}"/>
    <cellStyle name="Normal 18 16 2 3 2 7 2" xfId="37814" xr:uid="{00000000-0005-0000-0000-0000205A0000}"/>
    <cellStyle name="Normal 18 16 2 3 2 8" xfId="20908" xr:uid="{00000000-0005-0000-0000-0000215A0000}"/>
    <cellStyle name="Normal 18 16 2 3 2 8 2" xfId="43434" xr:uid="{00000000-0005-0000-0000-0000225A0000}"/>
    <cellStyle name="Normal 18 16 2 3 2 9" xfId="26574" xr:uid="{00000000-0005-0000-0000-0000235A0000}"/>
    <cellStyle name="Normal 18 16 2 3 3" xfId="4267" xr:uid="{00000000-0005-0000-0000-0000245A0000}"/>
    <cellStyle name="Normal 18 16 2 3 3 10" xfId="50236" xr:uid="{00000000-0005-0000-0000-0000255A0000}"/>
    <cellStyle name="Normal 18 16 2 3 3 2" xfId="5203" xr:uid="{00000000-0005-0000-0000-0000265A0000}"/>
    <cellStyle name="Normal 18 16 2 3 3 2 2" xfId="7075" xr:uid="{00000000-0005-0000-0000-0000275A0000}"/>
    <cellStyle name="Normal 18 16 2 3 3 2 2 2" xfId="12691" xr:uid="{00000000-0005-0000-0000-0000285A0000}"/>
    <cellStyle name="Normal 18 16 2 3 3 2 2 2 2" xfId="35232" xr:uid="{00000000-0005-0000-0000-0000295A0000}"/>
    <cellStyle name="Normal 18 16 2 3 3 2 2 3" xfId="18321" xr:uid="{00000000-0005-0000-0000-00002A5A0000}"/>
    <cellStyle name="Normal 18 16 2 3 3 2 2 3 2" xfId="40856" xr:uid="{00000000-0005-0000-0000-00002B5A0000}"/>
    <cellStyle name="Normal 18 16 2 3 3 2 2 4" xfId="23950" xr:uid="{00000000-0005-0000-0000-00002C5A0000}"/>
    <cellStyle name="Normal 18 16 2 3 3 2 2 4 2" xfId="46476" xr:uid="{00000000-0005-0000-0000-00002D5A0000}"/>
    <cellStyle name="Normal 18 16 2 3 3 2 2 5" xfId="29616" xr:uid="{00000000-0005-0000-0000-00002E5A0000}"/>
    <cellStyle name="Normal 18 16 2 3 3 2 3" xfId="8947" xr:uid="{00000000-0005-0000-0000-00002F5A0000}"/>
    <cellStyle name="Normal 18 16 2 3 3 2 3 2" xfId="14563" xr:uid="{00000000-0005-0000-0000-0000305A0000}"/>
    <cellStyle name="Normal 18 16 2 3 3 2 3 2 2" xfId="37104" xr:uid="{00000000-0005-0000-0000-0000315A0000}"/>
    <cellStyle name="Normal 18 16 2 3 3 2 3 3" xfId="20193" xr:uid="{00000000-0005-0000-0000-0000325A0000}"/>
    <cellStyle name="Normal 18 16 2 3 3 2 3 3 2" xfId="42728" xr:uid="{00000000-0005-0000-0000-0000335A0000}"/>
    <cellStyle name="Normal 18 16 2 3 3 2 3 4" xfId="25822" xr:uid="{00000000-0005-0000-0000-0000345A0000}"/>
    <cellStyle name="Normal 18 16 2 3 3 2 3 4 2" xfId="48348" xr:uid="{00000000-0005-0000-0000-0000355A0000}"/>
    <cellStyle name="Normal 18 16 2 3 3 2 3 5" xfId="31488" xr:uid="{00000000-0005-0000-0000-0000365A0000}"/>
    <cellStyle name="Normal 18 16 2 3 3 2 4" xfId="10819" xr:uid="{00000000-0005-0000-0000-0000375A0000}"/>
    <cellStyle name="Normal 18 16 2 3 3 2 4 2" xfId="33360" xr:uid="{00000000-0005-0000-0000-0000385A0000}"/>
    <cellStyle name="Normal 18 16 2 3 3 2 5" xfId="16449" xr:uid="{00000000-0005-0000-0000-0000395A0000}"/>
    <cellStyle name="Normal 18 16 2 3 3 2 5 2" xfId="38984" xr:uid="{00000000-0005-0000-0000-00003A5A0000}"/>
    <cellStyle name="Normal 18 16 2 3 3 2 6" xfId="22078" xr:uid="{00000000-0005-0000-0000-00003B5A0000}"/>
    <cellStyle name="Normal 18 16 2 3 3 2 6 2" xfId="44604" xr:uid="{00000000-0005-0000-0000-00003C5A0000}"/>
    <cellStyle name="Normal 18 16 2 3 3 2 7" xfId="27744" xr:uid="{00000000-0005-0000-0000-00003D5A0000}"/>
    <cellStyle name="Normal 18 16 2 3 3 2 8" xfId="51172" xr:uid="{00000000-0005-0000-0000-00003E5A0000}"/>
    <cellStyle name="Normal 18 16 2 3 3 3" xfId="6139" xr:uid="{00000000-0005-0000-0000-00003F5A0000}"/>
    <cellStyle name="Normal 18 16 2 3 3 3 2" xfId="11755" xr:uid="{00000000-0005-0000-0000-0000405A0000}"/>
    <cellStyle name="Normal 18 16 2 3 3 3 2 2" xfId="34296" xr:uid="{00000000-0005-0000-0000-0000415A0000}"/>
    <cellStyle name="Normal 18 16 2 3 3 3 3" xfId="17385" xr:uid="{00000000-0005-0000-0000-0000425A0000}"/>
    <cellStyle name="Normal 18 16 2 3 3 3 3 2" xfId="39920" xr:uid="{00000000-0005-0000-0000-0000435A0000}"/>
    <cellStyle name="Normal 18 16 2 3 3 3 4" xfId="23014" xr:uid="{00000000-0005-0000-0000-0000445A0000}"/>
    <cellStyle name="Normal 18 16 2 3 3 3 4 2" xfId="45540" xr:uid="{00000000-0005-0000-0000-0000455A0000}"/>
    <cellStyle name="Normal 18 16 2 3 3 3 5" xfId="28680" xr:uid="{00000000-0005-0000-0000-0000465A0000}"/>
    <cellStyle name="Normal 18 16 2 3 3 4" xfId="8011" xr:uid="{00000000-0005-0000-0000-0000475A0000}"/>
    <cellStyle name="Normal 18 16 2 3 3 4 2" xfId="13627" xr:uid="{00000000-0005-0000-0000-0000485A0000}"/>
    <cellStyle name="Normal 18 16 2 3 3 4 2 2" xfId="36168" xr:uid="{00000000-0005-0000-0000-0000495A0000}"/>
    <cellStyle name="Normal 18 16 2 3 3 4 3" xfId="19257" xr:uid="{00000000-0005-0000-0000-00004A5A0000}"/>
    <cellStyle name="Normal 18 16 2 3 3 4 3 2" xfId="41792" xr:uid="{00000000-0005-0000-0000-00004B5A0000}"/>
    <cellStyle name="Normal 18 16 2 3 3 4 4" xfId="24886" xr:uid="{00000000-0005-0000-0000-00004C5A0000}"/>
    <cellStyle name="Normal 18 16 2 3 3 4 4 2" xfId="47412" xr:uid="{00000000-0005-0000-0000-00004D5A0000}"/>
    <cellStyle name="Normal 18 16 2 3 3 4 5" xfId="30552" xr:uid="{00000000-0005-0000-0000-00004E5A0000}"/>
    <cellStyle name="Normal 18 16 2 3 3 5" xfId="9883" xr:uid="{00000000-0005-0000-0000-00004F5A0000}"/>
    <cellStyle name="Normal 18 16 2 3 3 5 2" xfId="32424" xr:uid="{00000000-0005-0000-0000-0000505A0000}"/>
    <cellStyle name="Normal 18 16 2 3 3 6" xfId="15513" xr:uid="{00000000-0005-0000-0000-0000515A0000}"/>
    <cellStyle name="Normal 18 16 2 3 3 6 2" xfId="38048" xr:uid="{00000000-0005-0000-0000-0000525A0000}"/>
    <cellStyle name="Normal 18 16 2 3 3 7" xfId="21142" xr:uid="{00000000-0005-0000-0000-0000535A0000}"/>
    <cellStyle name="Normal 18 16 2 3 3 7 2" xfId="43668" xr:uid="{00000000-0005-0000-0000-0000545A0000}"/>
    <cellStyle name="Normal 18 16 2 3 3 8" xfId="26808" xr:uid="{00000000-0005-0000-0000-0000555A0000}"/>
    <cellStyle name="Normal 18 16 2 3 3 9" xfId="49299" xr:uid="{00000000-0005-0000-0000-0000565A0000}"/>
    <cellStyle name="Normal 18 16 2 3 4" xfId="4735" xr:uid="{00000000-0005-0000-0000-0000575A0000}"/>
    <cellStyle name="Normal 18 16 2 3 4 2" xfId="6607" xr:uid="{00000000-0005-0000-0000-0000585A0000}"/>
    <cellStyle name="Normal 18 16 2 3 4 2 2" xfId="12223" xr:uid="{00000000-0005-0000-0000-0000595A0000}"/>
    <cellStyle name="Normal 18 16 2 3 4 2 2 2" xfId="34764" xr:uid="{00000000-0005-0000-0000-00005A5A0000}"/>
    <cellStyle name="Normal 18 16 2 3 4 2 3" xfId="17853" xr:uid="{00000000-0005-0000-0000-00005B5A0000}"/>
    <cellStyle name="Normal 18 16 2 3 4 2 3 2" xfId="40388" xr:uid="{00000000-0005-0000-0000-00005C5A0000}"/>
    <cellStyle name="Normal 18 16 2 3 4 2 4" xfId="23482" xr:uid="{00000000-0005-0000-0000-00005D5A0000}"/>
    <cellStyle name="Normal 18 16 2 3 4 2 4 2" xfId="46008" xr:uid="{00000000-0005-0000-0000-00005E5A0000}"/>
    <cellStyle name="Normal 18 16 2 3 4 2 5" xfId="29148" xr:uid="{00000000-0005-0000-0000-00005F5A0000}"/>
    <cellStyle name="Normal 18 16 2 3 4 3" xfId="8479" xr:uid="{00000000-0005-0000-0000-0000605A0000}"/>
    <cellStyle name="Normal 18 16 2 3 4 3 2" xfId="14095" xr:uid="{00000000-0005-0000-0000-0000615A0000}"/>
    <cellStyle name="Normal 18 16 2 3 4 3 2 2" xfId="36636" xr:uid="{00000000-0005-0000-0000-0000625A0000}"/>
    <cellStyle name="Normal 18 16 2 3 4 3 3" xfId="19725" xr:uid="{00000000-0005-0000-0000-0000635A0000}"/>
    <cellStyle name="Normal 18 16 2 3 4 3 3 2" xfId="42260" xr:uid="{00000000-0005-0000-0000-0000645A0000}"/>
    <cellStyle name="Normal 18 16 2 3 4 3 4" xfId="25354" xr:uid="{00000000-0005-0000-0000-0000655A0000}"/>
    <cellStyle name="Normal 18 16 2 3 4 3 4 2" xfId="47880" xr:uid="{00000000-0005-0000-0000-0000665A0000}"/>
    <cellStyle name="Normal 18 16 2 3 4 3 5" xfId="31020" xr:uid="{00000000-0005-0000-0000-0000675A0000}"/>
    <cellStyle name="Normal 18 16 2 3 4 4" xfId="10351" xr:uid="{00000000-0005-0000-0000-0000685A0000}"/>
    <cellStyle name="Normal 18 16 2 3 4 4 2" xfId="32892" xr:uid="{00000000-0005-0000-0000-0000695A0000}"/>
    <cellStyle name="Normal 18 16 2 3 4 5" xfId="15981" xr:uid="{00000000-0005-0000-0000-00006A5A0000}"/>
    <cellStyle name="Normal 18 16 2 3 4 5 2" xfId="38516" xr:uid="{00000000-0005-0000-0000-00006B5A0000}"/>
    <cellStyle name="Normal 18 16 2 3 4 6" xfId="21610" xr:uid="{00000000-0005-0000-0000-00006C5A0000}"/>
    <cellStyle name="Normal 18 16 2 3 4 6 2" xfId="44136" xr:uid="{00000000-0005-0000-0000-00006D5A0000}"/>
    <cellStyle name="Normal 18 16 2 3 4 7" xfId="27276" xr:uid="{00000000-0005-0000-0000-00006E5A0000}"/>
    <cellStyle name="Normal 18 16 2 3 4 8" xfId="50704" xr:uid="{00000000-0005-0000-0000-00006F5A0000}"/>
    <cellStyle name="Normal 18 16 2 3 5" xfId="5671" xr:uid="{00000000-0005-0000-0000-0000705A0000}"/>
    <cellStyle name="Normal 18 16 2 3 5 2" xfId="11287" xr:uid="{00000000-0005-0000-0000-0000715A0000}"/>
    <cellStyle name="Normal 18 16 2 3 5 2 2" xfId="33828" xr:uid="{00000000-0005-0000-0000-0000725A0000}"/>
    <cellStyle name="Normal 18 16 2 3 5 3" xfId="16917" xr:uid="{00000000-0005-0000-0000-0000735A0000}"/>
    <cellStyle name="Normal 18 16 2 3 5 3 2" xfId="39452" xr:uid="{00000000-0005-0000-0000-0000745A0000}"/>
    <cellStyle name="Normal 18 16 2 3 5 4" xfId="22546" xr:uid="{00000000-0005-0000-0000-0000755A0000}"/>
    <cellStyle name="Normal 18 16 2 3 5 4 2" xfId="45072" xr:uid="{00000000-0005-0000-0000-0000765A0000}"/>
    <cellStyle name="Normal 18 16 2 3 5 5" xfId="28212" xr:uid="{00000000-0005-0000-0000-0000775A0000}"/>
    <cellStyle name="Normal 18 16 2 3 6" xfId="7543" xr:uid="{00000000-0005-0000-0000-0000785A0000}"/>
    <cellStyle name="Normal 18 16 2 3 6 2" xfId="13159" xr:uid="{00000000-0005-0000-0000-0000795A0000}"/>
    <cellStyle name="Normal 18 16 2 3 6 2 2" xfId="35700" xr:uid="{00000000-0005-0000-0000-00007A5A0000}"/>
    <cellStyle name="Normal 18 16 2 3 6 3" xfId="18789" xr:uid="{00000000-0005-0000-0000-00007B5A0000}"/>
    <cellStyle name="Normal 18 16 2 3 6 3 2" xfId="41324" xr:uid="{00000000-0005-0000-0000-00007C5A0000}"/>
    <cellStyle name="Normal 18 16 2 3 6 4" xfId="24418" xr:uid="{00000000-0005-0000-0000-00007D5A0000}"/>
    <cellStyle name="Normal 18 16 2 3 6 4 2" xfId="46944" xr:uid="{00000000-0005-0000-0000-00007E5A0000}"/>
    <cellStyle name="Normal 18 16 2 3 6 5" xfId="30084" xr:uid="{00000000-0005-0000-0000-00007F5A0000}"/>
    <cellStyle name="Normal 18 16 2 3 7" xfId="9415" xr:uid="{00000000-0005-0000-0000-0000805A0000}"/>
    <cellStyle name="Normal 18 16 2 3 7 2" xfId="31956" xr:uid="{00000000-0005-0000-0000-0000815A0000}"/>
    <cellStyle name="Normal 18 16 2 3 8" xfId="15045" xr:uid="{00000000-0005-0000-0000-0000825A0000}"/>
    <cellStyle name="Normal 18 16 2 3 8 2" xfId="37580" xr:uid="{00000000-0005-0000-0000-0000835A0000}"/>
    <cellStyle name="Normal 18 16 2 3 9" xfId="20674" xr:uid="{00000000-0005-0000-0000-0000845A0000}"/>
    <cellStyle name="Normal 18 16 2 3 9 2" xfId="43200" xr:uid="{00000000-0005-0000-0000-0000855A0000}"/>
    <cellStyle name="Normal 18 16 2 4" xfId="3955" xr:uid="{00000000-0005-0000-0000-0000865A0000}"/>
    <cellStyle name="Normal 18 16 2 4 10" xfId="48987" xr:uid="{00000000-0005-0000-0000-0000875A0000}"/>
    <cellStyle name="Normal 18 16 2 4 11" xfId="49924" xr:uid="{00000000-0005-0000-0000-0000885A0000}"/>
    <cellStyle name="Normal 18 16 2 4 2" xfId="4423" xr:uid="{00000000-0005-0000-0000-0000895A0000}"/>
    <cellStyle name="Normal 18 16 2 4 2 10" xfId="50392" xr:uid="{00000000-0005-0000-0000-00008A5A0000}"/>
    <cellStyle name="Normal 18 16 2 4 2 2" xfId="5359" xr:uid="{00000000-0005-0000-0000-00008B5A0000}"/>
    <cellStyle name="Normal 18 16 2 4 2 2 2" xfId="7231" xr:uid="{00000000-0005-0000-0000-00008C5A0000}"/>
    <cellStyle name="Normal 18 16 2 4 2 2 2 2" xfId="12847" xr:uid="{00000000-0005-0000-0000-00008D5A0000}"/>
    <cellStyle name="Normal 18 16 2 4 2 2 2 2 2" xfId="35388" xr:uid="{00000000-0005-0000-0000-00008E5A0000}"/>
    <cellStyle name="Normal 18 16 2 4 2 2 2 3" xfId="18477" xr:uid="{00000000-0005-0000-0000-00008F5A0000}"/>
    <cellStyle name="Normal 18 16 2 4 2 2 2 3 2" xfId="41012" xr:uid="{00000000-0005-0000-0000-0000905A0000}"/>
    <cellStyle name="Normal 18 16 2 4 2 2 2 4" xfId="24106" xr:uid="{00000000-0005-0000-0000-0000915A0000}"/>
    <cellStyle name="Normal 18 16 2 4 2 2 2 4 2" xfId="46632" xr:uid="{00000000-0005-0000-0000-0000925A0000}"/>
    <cellStyle name="Normal 18 16 2 4 2 2 2 5" xfId="29772" xr:uid="{00000000-0005-0000-0000-0000935A0000}"/>
    <cellStyle name="Normal 18 16 2 4 2 2 3" xfId="9103" xr:uid="{00000000-0005-0000-0000-0000945A0000}"/>
    <cellStyle name="Normal 18 16 2 4 2 2 3 2" xfId="14719" xr:uid="{00000000-0005-0000-0000-0000955A0000}"/>
    <cellStyle name="Normal 18 16 2 4 2 2 3 2 2" xfId="37260" xr:uid="{00000000-0005-0000-0000-0000965A0000}"/>
    <cellStyle name="Normal 18 16 2 4 2 2 3 3" xfId="20349" xr:uid="{00000000-0005-0000-0000-0000975A0000}"/>
    <cellStyle name="Normal 18 16 2 4 2 2 3 3 2" xfId="42884" xr:uid="{00000000-0005-0000-0000-0000985A0000}"/>
    <cellStyle name="Normal 18 16 2 4 2 2 3 4" xfId="25978" xr:uid="{00000000-0005-0000-0000-0000995A0000}"/>
    <cellStyle name="Normal 18 16 2 4 2 2 3 4 2" xfId="48504" xr:uid="{00000000-0005-0000-0000-00009A5A0000}"/>
    <cellStyle name="Normal 18 16 2 4 2 2 3 5" xfId="31644" xr:uid="{00000000-0005-0000-0000-00009B5A0000}"/>
    <cellStyle name="Normal 18 16 2 4 2 2 4" xfId="10975" xr:uid="{00000000-0005-0000-0000-00009C5A0000}"/>
    <cellStyle name="Normal 18 16 2 4 2 2 4 2" xfId="33516" xr:uid="{00000000-0005-0000-0000-00009D5A0000}"/>
    <cellStyle name="Normal 18 16 2 4 2 2 5" xfId="16605" xr:uid="{00000000-0005-0000-0000-00009E5A0000}"/>
    <cellStyle name="Normal 18 16 2 4 2 2 5 2" xfId="39140" xr:uid="{00000000-0005-0000-0000-00009F5A0000}"/>
    <cellStyle name="Normal 18 16 2 4 2 2 6" xfId="22234" xr:uid="{00000000-0005-0000-0000-0000A05A0000}"/>
    <cellStyle name="Normal 18 16 2 4 2 2 6 2" xfId="44760" xr:uid="{00000000-0005-0000-0000-0000A15A0000}"/>
    <cellStyle name="Normal 18 16 2 4 2 2 7" xfId="27900" xr:uid="{00000000-0005-0000-0000-0000A25A0000}"/>
    <cellStyle name="Normal 18 16 2 4 2 2 8" xfId="51328" xr:uid="{00000000-0005-0000-0000-0000A35A0000}"/>
    <cellStyle name="Normal 18 16 2 4 2 3" xfId="6295" xr:uid="{00000000-0005-0000-0000-0000A45A0000}"/>
    <cellStyle name="Normal 18 16 2 4 2 3 2" xfId="11911" xr:uid="{00000000-0005-0000-0000-0000A55A0000}"/>
    <cellStyle name="Normal 18 16 2 4 2 3 2 2" xfId="34452" xr:uid="{00000000-0005-0000-0000-0000A65A0000}"/>
    <cellStyle name="Normal 18 16 2 4 2 3 3" xfId="17541" xr:uid="{00000000-0005-0000-0000-0000A75A0000}"/>
    <cellStyle name="Normal 18 16 2 4 2 3 3 2" xfId="40076" xr:uid="{00000000-0005-0000-0000-0000A85A0000}"/>
    <cellStyle name="Normal 18 16 2 4 2 3 4" xfId="23170" xr:uid="{00000000-0005-0000-0000-0000A95A0000}"/>
    <cellStyle name="Normal 18 16 2 4 2 3 4 2" xfId="45696" xr:uid="{00000000-0005-0000-0000-0000AA5A0000}"/>
    <cellStyle name="Normal 18 16 2 4 2 3 5" xfId="28836" xr:uid="{00000000-0005-0000-0000-0000AB5A0000}"/>
    <cellStyle name="Normal 18 16 2 4 2 4" xfId="8167" xr:uid="{00000000-0005-0000-0000-0000AC5A0000}"/>
    <cellStyle name="Normal 18 16 2 4 2 4 2" xfId="13783" xr:uid="{00000000-0005-0000-0000-0000AD5A0000}"/>
    <cellStyle name="Normal 18 16 2 4 2 4 2 2" xfId="36324" xr:uid="{00000000-0005-0000-0000-0000AE5A0000}"/>
    <cellStyle name="Normal 18 16 2 4 2 4 3" xfId="19413" xr:uid="{00000000-0005-0000-0000-0000AF5A0000}"/>
    <cellStyle name="Normal 18 16 2 4 2 4 3 2" xfId="41948" xr:uid="{00000000-0005-0000-0000-0000B05A0000}"/>
    <cellStyle name="Normal 18 16 2 4 2 4 4" xfId="25042" xr:uid="{00000000-0005-0000-0000-0000B15A0000}"/>
    <cellStyle name="Normal 18 16 2 4 2 4 4 2" xfId="47568" xr:uid="{00000000-0005-0000-0000-0000B25A0000}"/>
    <cellStyle name="Normal 18 16 2 4 2 4 5" xfId="30708" xr:uid="{00000000-0005-0000-0000-0000B35A0000}"/>
    <cellStyle name="Normal 18 16 2 4 2 5" xfId="10039" xr:uid="{00000000-0005-0000-0000-0000B45A0000}"/>
    <cellStyle name="Normal 18 16 2 4 2 5 2" xfId="32580" xr:uid="{00000000-0005-0000-0000-0000B55A0000}"/>
    <cellStyle name="Normal 18 16 2 4 2 6" xfId="15669" xr:uid="{00000000-0005-0000-0000-0000B65A0000}"/>
    <cellStyle name="Normal 18 16 2 4 2 6 2" xfId="38204" xr:uid="{00000000-0005-0000-0000-0000B75A0000}"/>
    <cellStyle name="Normal 18 16 2 4 2 7" xfId="21298" xr:uid="{00000000-0005-0000-0000-0000B85A0000}"/>
    <cellStyle name="Normal 18 16 2 4 2 7 2" xfId="43824" xr:uid="{00000000-0005-0000-0000-0000B95A0000}"/>
    <cellStyle name="Normal 18 16 2 4 2 8" xfId="26964" xr:uid="{00000000-0005-0000-0000-0000BA5A0000}"/>
    <cellStyle name="Normal 18 16 2 4 2 9" xfId="49455" xr:uid="{00000000-0005-0000-0000-0000BB5A0000}"/>
    <cellStyle name="Normal 18 16 2 4 3" xfId="4891" xr:uid="{00000000-0005-0000-0000-0000BC5A0000}"/>
    <cellStyle name="Normal 18 16 2 4 3 2" xfId="6763" xr:uid="{00000000-0005-0000-0000-0000BD5A0000}"/>
    <cellStyle name="Normal 18 16 2 4 3 2 2" xfId="12379" xr:uid="{00000000-0005-0000-0000-0000BE5A0000}"/>
    <cellStyle name="Normal 18 16 2 4 3 2 2 2" xfId="34920" xr:uid="{00000000-0005-0000-0000-0000BF5A0000}"/>
    <cellStyle name="Normal 18 16 2 4 3 2 3" xfId="18009" xr:uid="{00000000-0005-0000-0000-0000C05A0000}"/>
    <cellStyle name="Normal 18 16 2 4 3 2 3 2" xfId="40544" xr:uid="{00000000-0005-0000-0000-0000C15A0000}"/>
    <cellStyle name="Normal 18 16 2 4 3 2 4" xfId="23638" xr:uid="{00000000-0005-0000-0000-0000C25A0000}"/>
    <cellStyle name="Normal 18 16 2 4 3 2 4 2" xfId="46164" xr:uid="{00000000-0005-0000-0000-0000C35A0000}"/>
    <cellStyle name="Normal 18 16 2 4 3 2 5" xfId="29304" xr:uid="{00000000-0005-0000-0000-0000C45A0000}"/>
    <cellStyle name="Normal 18 16 2 4 3 3" xfId="8635" xr:uid="{00000000-0005-0000-0000-0000C55A0000}"/>
    <cellStyle name="Normal 18 16 2 4 3 3 2" xfId="14251" xr:uid="{00000000-0005-0000-0000-0000C65A0000}"/>
    <cellStyle name="Normal 18 16 2 4 3 3 2 2" xfId="36792" xr:uid="{00000000-0005-0000-0000-0000C75A0000}"/>
    <cellStyle name="Normal 18 16 2 4 3 3 3" xfId="19881" xr:uid="{00000000-0005-0000-0000-0000C85A0000}"/>
    <cellStyle name="Normal 18 16 2 4 3 3 3 2" xfId="42416" xr:uid="{00000000-0005-0000-0000-0000C95A0000}"/>
    <cellStyle name="Normal 18 16 2 4 3 3 4" xfId="25510" xr:uid="{00000000-0005-0000-0000-0000CA5A0000}"/>
    <cellStyle name="Normal 18 16 2 4 3 3 4 2" xfId="48036" xr:uid="{00000000-0005-0000-0000-0000CB5A0000}"/>
    <cellStyle name="Normal 18 16 2 4 3 3 5" xfId="31176" xr:uid="{00000000-0005-0000-0000-0000CC5A0000}"/>
    <cellStyle name="Normal 18 16 2 4 3 4" xfId="10507" xr:uid="{00000000-0005-0000-0000-0000CD5A0000}"/>
    <cellStyle name="Normal 18 16 2 4 3 4 2" xfId="33048" xr:uid="{00000000-0005-0000-0000-0000CE5A0000}"/>
    <cellStyle name="Normal 18 16 2 4 3 5" xfId="16137" xr:uid="{00000000-0005-0000-0000-0000CF5A0000}"/>
    <cellStyle name="Normal 18 16 2 4 3 5 2" xfId="38672" xr:uid="{00000000-0005-0000-0000-0000D05A0000}"/>
    <cellStyle name="Normal 18 16 2 4 3 6" xfId="21766" xr:uid="{00000000-0005-0000-0000-0000D15A0000}"/>
    <cellStyle name="Normal 18 16 2 4 3 6 2" xfId="44292" xr:uid="{00000000-0005-0000-0000-0000D25A0000}"/>
    <cellStyle name="Normal 18 16 2 4 3 7" xfId="27432" xr:uid="{00000000-0005-0000-0000-0000D35A0000}"/>
    <cellStyle name="Normal 18 16 2 4 3 8" xfId="50860" xr:uid="{00000000-0005-0000-0000-0000D45A0000}"/>
    <cellStyle name="Normal 18 16 2 4 4" xfId="5827" xr:uid="{00000000-0005-0000-0000-0000D55A0000}"/>
    <cellStyle name="Normal 18 16 2 4 4 2" xfId="11443" xr:uid="{00000000-0005-0000-0000-0000D65A0000}"/>
    <cellStyle name="Normal 18 16 2 4 4 2 2" xfId="33984" xr:uid="{00000000-0005-0000-0000-0000D75A0000}"/>
    <cellStyle name="Normal 18 16 2 4 4 3" xfId="17073" xr:uid="{00000000-0005-0000-0000-0000D85A0000}"/>
    <cellStyle name="Normal 18 16 2 4 4 3 2" xfId="39608" xr:uid="{00000000-0005-0000-0000-0000D95A0000}"/>
    <cellStyle name="Normal 18 16 2 4 4 4" xfId="22702" xr:uid="{00000000-0005-0000-0000-0000DA5A0000}"/>
    <cellStyle name="Normal 18 16 2 4 4 4 2" xfId="45228" xr:uid="{00000000-0005-0000-0000-0000DB5A0000}"/>
    <cellStyle name="Normal 18 16 2 4 4 5" xfId="28368" xr:uid="{00000000-0005-0000-0000-0000DC5A0000}"/>
    <cellStyle name="Normal 18 16 2 4 5" xfId="7699" xr:uid="{00000000-0005-0000-0000-0000DD5A0000}"/>
    <cellStyle name="Normal 18 16 2 4 5 2" xfId="13315" xr:uid="{00000000-0005-0000-0000-0000DE5A0000}"/>
    <cellStyle name="Normal 18 16 2 4 5 2 2" xfId="35856" xr:uid="{00000000-0005-0000-0000-0000DF5A0000}"/>
    <cellStyle name="Normal 18 16 2 4 5 3" xfId="18945" xr:uid="{00000000-0005-0000-0000-0000E05A0000}"/>
    <cellStyle name="Normal 18 16 2 4 5 3 2" xfId="41480" xr:uid="{00000000-0005-0000-0000-0000E15A0000}"/>
    <cellStyle name="Normal 18 16 2 4 5 4" xfId="24574" xr:uid="{00000000-0005-0000-0000-0000E25A0000}"/>
    <cellStyle name="Normal 18 16 2 4 5 4 2" xfId="47100" xr:uid="{00000000-0005-0000-0000-0000E35A0000}"/>
    <cellStyle name="Normal 18 16 2 4 5 5" xfId="30240" xr:uid="{00000000-0005-0000-0000-0000E45A0000}"/>
    <cellStyle name="Normal 18 16 2 4 6" xfId="9571" xr:uid="{00000000-0005-0000-0000-0000E55A0000}"/>
    <cellStyle name="Normal 18 16 2 4 6 2" xfId="32112" xr:uid="{00000000-0005-0000-0000-0000E65A0000}"/>
    <cellStyle name="Normal 18 16 2 4 7" xfId="15201" xr:uid="{00000000-0005-0000-0000-0000E75A0000}"/>
    <cellStyle name="Normal 18 16 2 4 7 2" xfId="37736" xr:uid="{00000000-0005-0000-0000-0000E85A0000}"/>
    <cellStyle name="Normal 18 16 2 4 8" xfId="20830" xr:uid="{00000000-0005-0000-0000-0000E95A0000}"/>
    <cellStyle name="Normal 18 16 2 4 8 2" xfId="43356" xr:uid="{00000000-0005-0000-0000-0000EA5A0000}"/>
    <cellStyle name="Normal 18 16 2 4 9" xfId="26496" xr:uid="{00000000-0005-0000-0000-0000EB5A0000}"/>
    <cellStyle name="Normal 18 16 2 5" xfId="4189" xr:uid="{00000000-0005-0000-0000-0000EC5A0000}"/>
    <cellStyle name="Normal 18 16 2 5 10" xfId="50158" xr:uid="{00000000-0005-0000-0000-0000ED5A0000}"/>
    <cellStyle name="Normal 18 16 2 5 2" xfId="5125" xr:uid="{00000000-0005-0000-0000-0000EE5A0000}"/>
    <cellStyle name="Normal 18 16 2 5 2 2" xfId="6997" xr:uid="{00000000-0005-0000-0000-0000EF5A0000}"/>
    <cellStyle name="Normal 18 16 2 5 2 2 2" xfId="12613" xr:uid="{00000000-0005-0000-0000-0000F05A0000}"/>
    <cellStyle name="Normal 18 16 2 5 2 2 2 2" xfId="35154" xr:uid="{00000000-0005-0000-0000-0000F15A0000}"/>
    <cellStyle name="Normal 18 16 2 5 2 2 3" xfId="18243" xr:uid="{00000000-0005-0000-0000-0000F25A0000}"/>
    <cellStyle name="Normal 18 16 2 5 2 2 3 2" xfId="40778" xr:uid="{00000000-0005-0000-0000-0000F35A0000}"/>
    <cellStyle name="Normal 18 16 2 5 2 2 4" xfId="23872" xr:uid="{00000000-0005-0000-0000-0000F45A0000}"/>
    <cellStyle name="Normal 18 16 2 5 2 2 4 2" xfId="46398" xr:uid="{00000000-0005-0000-0000-0000F55A0000}"/>
    <cellStyle name="Normal 18 16 2 5 2 2 5" xfId="29538" xr:uid="{00000000-0005-0000-0000-0000F65A0000}"/>
    <cellStyle name="Normal 18 16 2 5 2 3" xfId="8869" xr:uid="{00000000-0005-0000-0000-0000F75A0000}"/>
    <cellStyle name="Normal 18 16 2 5 2 3 2" xfId="14485" xr:uid="{00000000-0005-0000-0000-0000F85A0000}"/>
    <cellStyle name="Normal 18 16 2 5 2 3 2 2" xfId="37026" xr:uid="{00000000-0005-0000-0000-0000F95A0000}"/>
    <cellStyle name="Normal 18 16 2 5 2 3 3" xfId="20115" xr:uid="{00000000-0005-0000-0000-0000FA5A0000}"/>
    <cellStyle name="Normal 18 16 2 5 2 3 3 2" xfId="42650" xr:uid="{00000000-0005-0000-0000-0000FB5A0000}"/>
    <cellStyle name="Normal 18 16 2 5 2 3 4" xfId="25744" xr:uid="{00000000-0005-0000-0000-0000FC5A0000}"/>
    <cellStyle name="Normal 18 16 2 5 2 3 4 2" xfId="48270" xr:uid="{00000000-0005-0000-0000-0000FD5A0000}"/>
    <cellStyle name="Normal 18 16 2 5 2 3 5" xfId="31410" xr:uid="{00000000-0005-0000-0000-0000FE5A0000}"/>
    <cellStyle name="Normal 18 16 2 5 2 4" xfId="10741" xr:uid="{00000000-0005-0000-0000-0000FF5A0000}"/>
    <cellStyle name="Normal 18 16 2 5 2 4 2" xfId="33282" xr:uid="{00000000-0005-0000-0000-0000005B0000}"/>
    <cellStyle name="Normal 18 16 2 5 2 5" xfId="16371" xr:uid="{00000000-0005-0000-0000-0000015B0000}"/>
    <cellStyle name="Normal 18 16 2 5 2 5 2" xfId="38906" xr:uid="{00000000-0005-0000-0000-0000025B0000}"/>
    <cellStyle name="Normal 18 16 2 5 2 6" xfId="22000" xr:uid="{00000000-0005-0000-0000-0000035B0000}"/>
    <cellStyle name="Normal 18 16 2 5 2 6 2" xfId="44526" xr:uid="{00000000-0005-0000-0000-0000045B0000}"/>
    <cellStyle name="Normal 18 16 2 5 2 7" xfId="27666" xr:uid="{00000000-0005-0000-0000-0000055B0000}"/>
    <cellStyle name="Normal 18 16 2 5 2 8" xfId="51094" xr:uid="{00000000-0005-0000-0000-0000065B0000}"/>
    <cellStyle name="Normal 18 16 2 5 3" xfId="6061" xr:uid="{00000000-0005-0000-0000-0000075B0000}"/>
    <cellStyle name="Normal 18 16 2 5 3 2" xfId="11677" xr:uid="{00000000-0005-0000-0000-0000085B0000}"/>
    <cellStyle name="Normal 18 16 2 5 3 2 2" xfId="34218" xr:uid="{00000000-0005-0000-0000-0000095B0000}"/>
    <cellStyle name="Normal 18 16 2 5 3 3" xfId="17307" xr:uid="{00000000-0005-0000-0000-00000A5B0000}"/>
    <cellStyle name="Normal 18 16 2 5 3 3 2" xfId="39842" xr:uid="{00000000-0005-0000-0000-00000B5B0000}"/>
    <cellStyle name="Normal 18 16 2 5 3 4" xfId="22936" xr:uid="{00000000-0005-0000-0000-00000C5B0000}"/>
    <cellStyle name="Normal 18 16 2 5 3 4 2" xfId="45462" xr:uid="{00000000-0005-0000-0000-00000D5B0000}"/>
    <cellStyle name="Normal 18 16 2 5 3 5" xfId="28602" xr:uid="{00000000-0005-0000-0000-00000E5B0000}"/>
    <cellStyle name="Normal 18 16 2 5 4" xfId="7933" xr:uid="{00000000-0005-0000-0000-00000F5B0000}"/>
    <cellStyle name="Normal 18 16 2 5 4 2" xfId="13549" xr:uid="{00000000-0005-0000-0000-0000105B0000}"/>
    <cellStyle name="Normal 18 16 2 5 4 2 2" xfId="36090" xr:uid="{00000000-0005-0000-0000-0000115B0000}"/>
    <cellStyle name="Normal 18 16 2 5 4 3" xfId="19179" xr:uid="{00000000-0005-0000-0000-0000125B0000}"/>
    <cellStyle name="Normal 18 16 2 5 4 3 2" xfId="41714" xr:uid="{00000000-0005-0000-0000-0000135B0000}"/>
    <cellStyle name="Normal 18 16 2 5 4 4" xfId="24808" xr:uid="{00000000-0005-0000-0000-0000145B0000}"/>
    <cellStyle name="Normal 18 16 2 5 4 4 2" xfId="47334" xr:uid="{00000000-0005-0000-0000-0000155B0000}"/>
    <cellStyle name="Normal 18 16 2 5 4 5" xfId="30474" xr:uid="{00000000-0005-0000-0000-0000165B0000}"/>
    <cellStyle name="Normal 18 16 2 5 5" xfId="9805" xr:uid="{00000000-0005-0000-0000-0000175B0000}"/>
    <cellStyle name="Normal 18 16 2 5 5 2" xfId="32346" xr:uid="{00000000-0005-0000-0000-0000185B0000}"/>
    <cellStyle name="Normal 18 16 2 5 6" xfId="15435" xr:uid="{00000000-0005-0000-0000-0000195B0000}"/>
    <cellStyle name="Normal 18 16 2 5 6 2" xfId="37970" xr:uid="{00000000-0005-0000-0000-00001A5B0000}"/>
    <cellStyle name="Normal 18 16 2 5 7" xfId="21064" xr:uid="{00000000-0005-0000-0000-00001B5B0000}"/>
    <cellStyle name="Normal 18 16 2 5 7 2" xfId="43590" xr:uid="{00000000-0005-0000-0000-00001C5B0000}"/>
    <cellStyle name="Normal 18 16 2 5 8" xfId="26730" xr:uid="{00000000-0005-0000-0000-00001D5B0000}"/>
    <cellStyle name="Normal 18 16 2 5 9" xfId="49221" xr:uid="{00000000-0005-0000-0000-00001E5B0000}"/>
    <cellStyle name="Normal 18 16 2 6" xfId="4657" xr:uid="{00000000-0005-0000-0000-00001F5B0000}"/>
    <cellStyle name="Normal 18 16 2 6 2" xfId="6529" xr:uid="{00000000-0005-0000-0000-0000205B0000}"/>
    <cellStyle name="Normal 18 16 2 6 2 2" xfId="12145" xr:uid="{00000000-0005-0000-0000-0000215B0000}"/>
    <cellStyle name="Normal 18 16 2 6 2 2 2" xfId="34686" xr:uid="{00000000-0005-0000-0000-0000225B0000}"/>
    <cellStyle name="Normal 18 16 2 6 2 3" xfId="17775" xr:uid="{00000000-0005-0000-0000-0000235B0000}"/>
    <cellStyle name="Normal 18 16 2 6 2 3 2" xfId="40310" xr:uid="{00000000-0005-0000-0000-0000245B0000}"/>
    <cellStyle name="Normal 18 16 2 6 2 4" xfId="23404" xr:uid="{00000000-0005-0000-0000-0000255B0000}"/>
    <cellStyle name="Normal 18 16 2 6 2 4 2" xfId="45930" xr:uid="{00000000-0005-0000-0000-0000265B0000}"/>
    <cellStyle name="Normal 18 16 2 6 2 5" xfId="29070" xr:uid="{00000000-0005-0000-0000-0000275B0000}"/>
    <cellStyle name="Normal 18 16 2 6 3" xfId="8401" xr:uid="{00000000-0005-0000-0000-0000285B0000}"/>
    <cellStyle name="Normal 18 16 2 6 3 2" xfId="14017" xr:uid="{00000000-0005-0000-0000-0000295B0000}"/>
    <cellStyle name="Normal 18 16 2 6 3 2 2" xfId="36558" xr:uid="{00000000-0005-0000-0000-00002A5B0000}"/>
    <cellStyle name="Normal 18 16 2 6 3 3" xfId="19647" xr:uid="{00000000-0005-0000-0000-00002B5B0000}"/>
    <cellStyle name="Normal 18 16 2 6 3 3 2" xfId="42182" xr:uid="{00000000-0005-0000-0000-00002C5B0000}"/>
    <cellStyle name="Normal 18 16 2 6 3 4" xfId="25276" xr:uid="{00000000-0005-0000-0000-00002D5B0000}"/>
    <cellStyle name="Normal 18 16 2 6 3 4 2" xfId="47802" xr:uid="{00000000-0005-0000-0000-00002E5B0000}"/>
    <cellStyle name="Normal 18 16 2 6 3 5" xfId="30942" xr:uid="{00000000-0005-0000-0000-00002F5B0000}"/>
    <cellStyle name="Normal 18 16 2 6 4" xfId="10273" xr:uid="{00000000-0005-0000-0000-0000305B0000}"/>
    <cellStyle name="Normal 18 16 2 6 4 2" xfId="32814" xr:uid="{00000000-0005-0000-0000-0000315B0000}"/>
    <cellStyle name="Normal 18 16 2 6 5" xfId="15903" xr:uid="{00000000-0005-0000-0000-0000325B0000}"/>
    <cellStyle name="Normal 18 16 2 6 5 2" xfId="38438" xr:uid="{00000000-0005-0000-0000-0000335B0000}"/>
    <cellStyle name="Normal 18 16 2 6 6" xfId="21532" xr:uid="{00000000-0005-0000-0000-0000345B0000}"/>
    <cellStyle name="Normal 18 16 2 6 6 2" xfId="44058" xr:uid="{00000000-0005-0000-0000-0000355B0000}"/>
    <cellStyle name="Normal 18 16 2 6 7" xfId="27198" xr:uid="{00000000-0005-0000-0000-0000365B0000}"/>
    <cellStyle name="Normal 18 16 2 6 8" xfId="50626" xr:uid="{00000000-0005-0000-0000-0000375B0000}"/>
    <cellStyle name="Normal 18 16 2 7" xfId="5593" xr:uid="{00000000-0005-0000-0000-0000385B0000}"/>
    <cellStyle name="Normal 18 16 2 7 2" xfId="11209" xr:uid="{00000000-0005-0000-0000-0000395B0000}"/>
    <cellStyle name="Normal 18 16 2 7 2 2" xfId="33750" xr:uid="{00000000-0005-0000-0000-00003A5B0000}"/>
    <cellStyle name="Normal 18 16 2 7 3" xfId="16839" xr:uid="{00000000-0005-0000-0000-00003B5B0000}"/>
    <cellStyle name="Normal 18 16 2 7 3 2" xfId="39374" xr:uid="{00000000-0005-0000-0000-00003C5B0000}"/>
    <cellStyle name="Normal 18 16 2 7 4" xfId="22468" xr:uid="{00000000-0005-0000-0000-00003D5B0000}"/>
    <cellStyle name="Normal 18 16 2 7 4 2" xfId="44994" xr:uid="{00000000-0005-0000-0000-00003E5B0000}"/>
    <cellStyle name="Normal 18 16 2 7 5" xfId="28134" xr:uid="{00000000-0005-0000-0000-00003F5B0000}"/>
    <cellStyle name="Normal 18 16 2 8" xfId="7465" xr:uid="{00000000-0005-0000-0000-0000405B0000}"/>
    <cellStyle name="Normal 18 16 2 8 2" xfId="13081" xr:uid="{00000000-0005-0000-0000-0000415B0000}"/>
    <cellStyle name="Normal 18 16 2 8 2 2" xfId="35622" xr:uid="{00000000-0005-0000-0000-0000425B0000}"/>
    <cellStyle name="Normal 18 16 2 8 3" xfId="18711" xr:uid="{00000000-0005-0000-0000-0000435B0000}"/>
    <cellStyle name="Normal 18 16 2 8 3 2" xfId="41246" xr:uid="{00000000-0005-0000-0000-0000445B0000}"/>
    <cellStyle name="Normal 18 16 2 8 4" xfId="24340" xr:uid="{00000000-0005-0000-0000-0000455B0000}"/>
    <cellStyle name="Normal 18 16 2 8 4 2" xfId="46866" xr:uid="{00000000-0005-0000-0000-0000465B0000}"/>
    <cellStyle name="Normal 18 16 2 8 5" xfId="30006" xr:uid="{00000000-0005-0000-0000-0000475B0000}"/>
    <cellStyle name="Normal 18 16 2 9" xfId="9337" xr:uid="{00000000-0005-0000-0000-0000485B0000}"/>
    <cellStyle name="Normal 18 16 2 9 2" xfId="31878" xr:uid="{00000000-0005-0000-0000-0000495B0000}"/>
    <cellStyle name="Normal 18 16 3" xfId="3838" xr:uid="{00000000-0005-0000-0000-00004A5B0000}"/>
    <cellStyle name="Normal 18 16 3 10" xfId="26379" xr:uid="{00000000-0005-0000-0000-00004B5B0000}"/>
    <cellStyle name="Normal 18 16 3 11" xfId="48870" xr:uid="{00000000-0005-0000-0000-00004C5B0000}"/>
    <cellStyle name="Normal 18 16 3 12" xfId="49807" xr:uid="{00000000-0005-0000-0000-00004D5B0000}"/>
    <cellStyle name="Normal 18 16 3 2" xfId="4072" xr:uid="{00000000-0005-0000-0000-00004E5B0000}"/>
    <cellStyle name="Normal 18 16 3 2 10" xfId="49104" xr:uid="{00000000-0005-0000-0000-00004F5B0000}"/>
    <cellStyle name="Normal 18 16 3 2 11" xfId="50041" xr:uid="{00000000-0005-0000-0000-0000505B0000}"/>
    <cellStyle name="Normal 18 16 3 2 2" xfId="4540" xr:uid="{00000000-0005-0000-0000-0000515B0000}"/>
    <cellStyle name="Normal 18 16 3 2 2 10" xfId="50509" xr:uid="{00000000-0005-0000-0000-0000525B0000}"/>
    <cellStyle name="Normal 18 16 3 2 2 2" xfId="5476" xr:uid="{00000000-0005-0000-0000-0000535B0000}"/>
    <cellStyle name="Normal 18 16 3 2 2 2 2" xfId="7348" xr:uid="{00000000-0005-0000-0000-0000545B0000}"/>
    <cellStyle name="Normal 18 16 3 2 2 2 2 2" xfId="12964" xr:uid="{00000000-0005-0000-0000-0000555B0000}"/>
    <cellStyle name="Normal 18 16 3 2 2 2 2 2 2" xfId="35505" xr:uid="{00000000-0005-0000-0000-0000565B0000}"/>
    <cellStyle name="Normal 18 16 3 2 2 2 2 3" xfId="18594" xr:uid="{00000000-0005-0000-0000-0000575B0000}"/>
    <cellStyle name="Normal 18 16 3 2 2 2 2 3 2" xfId="41129" xr:uid="{00000000-0005-0000-0000-0000585B0000}"/>
    <cellStyle name="Normal 18 16 3 2 2 2 2 4" xfId="24223" xr:uid="{00000000-0005-0000-0000-0000595B0000}"/>
    <cellStyle name="Normal 18 16 3 2 2 2 2 4 2" xfId="46749" xr:uid="{00000000-0005-0000-0000-00005A5B0000}"/>
    <cellStyle name="Normal 18 16 3 2 2 2 2 5" xfId="29889" xr:uid="{00000000-0005-0000-0000-00005B5B0000}"/>
    <cellStyle name="Normal 18 16 3 2 2 2 3" xfId="9220" xr:uid="{00000000-0005-0000-0000-00005C5B0000}"/>
    <cellStyle name="Normal 18 16 3 2 2 2 3 2" xfId="14836" xr:uid="{00000000-0005-0000-0000-00005D5B0000}"/>
    <cellStyle name="Normal 18 16 3 2 2 2 3 2 2" xfId="37377" xr:uid="{00000000-0005-0000-0000-00005E5B0000}"/>
    <cellStyle name="Normal 18 16 3 2 2 2 3 3" xfId="20466" xr:uid="{00000000-0005-0000-0000-00005F5B0000}"/>
    <cellStyle name="Normal 18 16 3 2 2 2 3 3 2" xfId="43001" xr:uid="{00000000-0005-0000-0000-0000605B0000}"/>
    <cellStyle name="Normal 18 16 3 2 2 2 3 4" xfId="26095" xr:uid="{00000000-0005-0000-0000-0000615B0000}"/>
    <cellStyle name="Normal 18 16 3 2 2 2 3 4 2" xfId="48621" xr:uid="{00000000-0005-0000-0000-0000625B0000}"/>
    <cellStyle name="Normal 18 16 3 2 2 2 3 5" xfId="31761" xr:uid="{00000000-0005-0000-0000-0000635B0000}"/>
    <cellStyle name="Normal 18 16 3 2 2 2 4" xfId="11092" xr:uid="{00000000-0005-0000-0000-0000645B0000}"/>
    <cellStyle name="Normal 18 16 3 2 2 2 4 2" xfId="33633" xr:uid="{00000000-0005-0000-0000-0000655B0000}"/>
    <cellStyle name="Normal 18 16 3 2 2 2 5" xfId="16722" xr:uid="{00000000-0005-0000-0000-0000665B0000}"/>
    <cellStyle name="Normal 18 16 3 2 2 2 5 2" xfId="39257" xr:uid="{00000000-0005-0000-0000-0000675B0000}"/>
    <cellStyle name="Normal 18 16 3 2 2 2 6" xfId="22351" xr:uid="{00000000-0005-0000-0000-0000685B0000}"/>
    <cellStyle name="Normal 18 16 3 2 2 2 6 2" xfId="44877" xr:uid="{00000000-0005-0000-0000-0000695B0000}"/>
    <cellStyle name="Normal 18 16 3 2 2 2 7" xfId="28017" xr:uid="{00000000-0005-0000-0000-00006A5B0000}"/>
    <cellStyle name="Normal 18 16 3 2 2 2 8" xfId="51445" xr:uid="{00000000-0005-0000-0000-00006B5B0000}"/>
    <cellStyle name="Normal 18 16 3 2 2 3" xfId="6412" xr:uid="{00000000-0005-0000-0000-00006C5B0000}"/>
    <cellStyle name="Normal 18 16 3 2 2 3 2" xfId="12028" xr:uid="{00000000-0005-0000-0000-00006D5B0000}"/>
    <cellStyle name="Normal 18 16 3 2 2 3 2 2" xfId="34569" xr:uid="{00000000-0005-0000-0000-00006E5B0000}"/>
    <cellStyle name="Normal 18 16 3 2 2 3 3" xfId="17658" xr:uid="{00000000-0005-0000-0000-00006F5B0000}"/>
    <cellStyle name="Normal 18 16 3 2 2 3 3 2" xfId="40193" xr:uid="{00000000-0005-0000-0000-0000705B0000}"/>
    <cellStyle name="Normal 18 16 3 2 2 3 4" xfId="23287" xr:uid="{00000000-0005-0000-0000-0000715B0000}"/>
    <cellStyle name="Normal 18 16 3 2 2 3 4 2" xfId="45813" xr:uid="{00000000-0005-0000-0000-0000725B0000}"/>
    <cellStyle name="Normal 18 16 3 2 2 3 5" xfId="28953" xr:uid="{00000000-0005-0000-0000-0000735B0000}"/>
    <cellStyle name="Normal 18 16 3 2 2 4" xfId="8284" xr:uid="{00000000-0005-0000-0000-0000745B0000}"/>
    <cellStyle name="Normal 18 16 3 2 2 4 2" xfId="13900" xr:uid="{00000000-0005-0000-0000-0000755B0000}"/>
    <cellStyle name="Normal 18 16 3 2 2 4 2 2" xfId="36441" xr:uid="{00000000-0005-0000-0000-0000765B0000}"/>
    <cellStyle name="Normal 18 16 3 2 2 4 3" xfId="19530" xr:uid="{00000000-0005-0000-0000-0000775B0000}"/>
    <cellStyle name="Normal 18 16 3 2 2 4 3 2" xfId="42065" xr:uid="{00000000-0005-0000-0000-0000785B0000}"/>
    <cellStyle name="Normal 18 16 3 2 2 4 4" xfId="25159" xr:uid="{00000000-0005-0000-0000-0000795B0000}"/>
    <cellStyle name="Normal 18 16 3 2 2 4 4 2" xfId="47685" xr:uid="{00000000-0005-0000-0000-00007A5B0000}"/>
    <cellStyle name="Normal 18 16 3 2 2 4 5" xfId="30825" xr:uid="{00000000-0005-0000-0000-00007B5B0000}"/>
    <cellStyle name="Normal 18 16 3 2 2 5" xfId="10156" xr:uid="{00000000-0005-0000-0000-00007C5B0000}"/>
    <cellStyle name="Normal 18 16 3 2 2 5 2" xfId="32697" xr:uid="{00000000-0005-0000-0000-00007D5B0000}"/>
    <cellStyle name="Normal 18 16 3 2 2 6" xfId="15786" xr:uid="{00000000-0005-0000-0000-00007E5B0000}"/>
    <cellStyle name="Normal 18 16 3 2 2 6 2" xfId="38321" xr:uid="{00000000-0005-0000-0000-00007F5B0000}"/>
    <cellStyle name="Normal 18 16 3 2 2 7" xfId="21415" xr:uid="{00000000-0005-0000-0000-0000805B0000}"/>
    <cellStyle name="Normal 18 16 3 2 2 7 2" xfId="43941" xr:uid="{00000000-0005-0000-0000-0000815B0000}"/>
    <cellStyle name="Normal 18 16 3 2 2 8" xfId="27081" xr:uid="{00000000-0005-0000-0000-0000825B0000}"/>
    <cellStyle name="Normal 18 16 3 2 2 9" xfId="49572" xr:uid="{00000000-0005-0000-0000-0000835B0000}"/>
    <cellStyle name="Normal 18 16 3 2 3" xfId="5008" xr:uid="{00000000-0005-0000-0000-0000845B0000}"/>
    <cellStyle name="Normal 18 16 3 2 3 2" xfId="6880" xr:uid="{00000000-0005-0000-0000-0000855B0000}"/>
    <cellStyle name="Normal 18 16 3 2 3 2 2" xfId="12496" xr:uid="{00000000-0005-0000-0000-0000865B0000}"/>
    <cellStyle name="Normal 18 16 3 2 3 2 2 2" xfId="35037" xr:uid="{00000000-0005-0000-0000-0000875B0000}"/>
    <cellStyle name="Normal 18 16 3 2 3 2 3" xfId="18126" xr:uid="{00000000-0005-0000-0000-0000885B0000}"/>
    <cellStyle name="Normal 18 16 3 2 3 2 3 2" xfId="40661" xr:uid="{00000000-0005-0000-0000-0000895B0000}"/>
    <cellStyle name="Normal 18 16 3 2 3 2 4" xfId="23755" xr:uid="{00000000-0005-0000-0000-00008A5B0000}"/>
    <cellStyle name="Normal 18 16 3 2 3 2 4 2" xfId="46281" xr:uid="{00000000-0005-0000-0000-00008B5B0000}"/>
    <cellStyle name="Normal 18 16 3 2 3 2 5" xfId="29421" xr:uid="{00000000-0005-0000-0000-00008C5B0000}"/>
    <cellStyle name="Normal 18 16 3 2 3 3" xfId="8752" xr:uid="{00000000-0005-0000-0000-00008D5B0000}"/>
    <cellStyle name="Normal 18 16 3 2 3 3 2" xfId="14368" xr:uid="{00000000-0005-0000-0000-00008E5B0000}"/>
    <cellStyle name="Normal 18 16 3 2 3 3 2 2" xfId="36909" xr:uid="{00000000-0005-0000-0000-00008F5B0000}"/>
    <cellStyle name="Normal 18 16 3 2 3 3 3" xfId="19998" xr:uid="{00000000-0005-0000-0000-0000905B0000}"/>
    <cellStyle name="Normal 18 16 3 2 3 3 3 2" xfId="42533" xr:uid="{00000000-0005-0000-0000-0000915B0000}"/>
    <cellStyle name="Normal 18 16 3 2 3 3 4" xfId="25627" xr:uid="{00000000-0005-0000-0000-0000925B0000}"/>
    <cellStyle name="Normal 18 16 3 2 3 3 4 2" xfId="48153" xr:uid="{00000000-0005-0000-0000-0000935B0000}"/>
    <cellStyle name="Normal 18 16 3 2 3 3 5" xfId="31293" xr:uid="{00000000-0005-0000-0000-0000945B0000}"/>
    <cellStyle name="Normal 18 16 3 2 3 4" xfId="10624" xr:uid="{00000000-0005-0000-0000-0000955B0000}"/>
    <cellStyle name="Normal 18 16 3 2 3 4 2" xfId="33165" xr:uid="{00000000-0005-0000-0000-0000965B0000}"/>
    <cellStyle name="Normal 18 16 3 2 3 5" xfId="16254" xr:uid="{00000000-0005-0000-0000-0000975B0000}"/>
    <cellStyle name="Normal 18 16 3 2 3 5 2" xfId="38789" xr:uid="{00000000-0005-0000-0000-0000985B0000}"/>
    <cellStyle name="Normal 18 16 3 2 3 6" xfId="21883" xr:uid="{00000000-0005-0000-0000-0000995B0000}"/>
    <cellStyle name="Normal 18 16 3 2 3 6 2" xfId="44409" xr:uid="{00000000-0005-0000-0000-00009A5B0000}"/>
    <cellStyle name="Normal 18 16 3 2 3 7" xfId="27549" xr:uid="{00000000-0005-0000-0000-00009B5B0000}"/>
    <cellStyle name="Normal 18 16 3 2 3 8" xfId="50977" xr:uid="{00000000-0005-0000-0000-00009C5B0000}"/>
    <cellStyle name="Normal 18 16 3 2 4" xfId="5944" xr:uid="{00000000-0005-0000-0000-00009D5B0000}"/>
    <cellStyle name="Normal 18 16 3 2 4 2" xfId="11560" xr:uid="{00000000-0005-0000-0000-00009E5B0000}"/>
    <cellStyle name="Normal 18 16 3 2 4 2 2" xfId="34101" xr:uid="{00000000-0005-0000-0000-00009F5B0000}"/>
    <cellStyle name="Normal 18 16 3 2 4 3" xfId="17190" xr:uid="{00000000-0005-0000-0000-0000A05B0000}"/>
    <cellStyle name="Normal 18 16 3 2 4 3 2" xfId="39725" xr:uid="{00000000-0005-0000-0000-0000A15B0000}"/>
    <cellStyle name="Normal 18 16 3 2 4 4" xfId="22819" xr:uid="{00000000-0005-0000-0000-0000A25B0000}"/>
    <cellStyle name="Normal 18 16 3 2 4 4 2" xfId="45345" xr:uid="{00000000-0005-0000-0000-0000A35B0000}"/>
    <cellStyle name="Normal 18 16 3 2 4 5" xfId="28485" xr:uid="{00000000-0005-0000-0000-0000A45B0000}"/>
    <cellStyle name="Normal 18 16 3 2 5" xfId="7816" xr:uid="{00000000-0005-0000-0000-0000A55B0000}"/>
    <cellStyle name="Normal 18 16 3 2 5 2" xfId="13432" xr:uid="{00000000-0005-0000-0000-0000A65B0000}"/>
    <cellStyle name="Normal 18 16 3 2 5 2 2" xfId="35973" xr:uid="{00000000-0005-0000-0000-0000A75B0000}"/>
    <cellStyle name="Normal 18 16 3 2 5 3" xfId="19062" xr:uid="{00000000-0005-0000-0000-0000A85B0000}"/>
    <cellStyle name="Normal 18 16 3 2 5 3 2" xfId="41597" xr:uid="{00000000-0005-0000-0000-0000A95B0000}"/>
    <cellStyle name="Normal 18 16 3 2 5 4" xfId="24691" xr:uid="{00000000-0005-0000-0000-0000AA5B0000}"/>
    <cellStyle name="Normal 18 16 3 2 5 4 2" xfId="47217" xr:uid="{00000000-0005-0000-0000-0000AB5B0000}"/>
    <cellStyle name="Normal 18 16 3 2 5 5" xfId="30357" xr:uid="{00000000-0005-0000-0000-0000AC5B0000}"/>
    <cellStyle name="Normal 18 16 3 2 6" xfId="9688" xr:uid="{00000000-0005-0000-0000-0000AD5B0000}"/>
    <cellStyle name="Normal 18 16 3 2 6 2" xfId="32229" xr:uid="{00000000-0005-0000-0000-0000AE5B0000}"/>
    <cellStyle name="Normal 18 16 3 2 7" xfId="15318" xr:uid="{00000000-0005-0000-0000-0000AF5B0000}"/>
    <cellStyle name="Normal 18 16 3 2 7 2" xfId="37853" xr:uid="{00000000-0005-0000-0000-0000B05B0000}"/>
    <cellStyle name="Normal 18 16 3 2 8" xfId="20947" xr:uid="{00000000-0005-0000-0000-0000B15B0000}"/>
    <cellStyle name="Normal 18 16 3 2 8 2" xfId="43473" xr:uid="{00000000-0005-0000-0000-0000B25B0000}"/>
    <cellStyle name="Normal 18 16 3 2 9" xfId="26613" xr:uid="{00000000-0005-0000-0000-0000B35B0000}"/>
    <cellStyle name="Normal 18 16 3 3" xfId="4306" xr:uid="{00000000-0005-0000-0000-0000B45B0000}"/>
    <cellStyle name="Normal 18 16 3 3 10" xfId="50275" xr:uid="{00000000-0005-0000-0000-0000B55B0000}"/>
    <cellStyle name="Normal 18 16 3 3 2" xfId="5242" xr:uid="{00000000-0005-0000-0000-0000B65B0000}"/>
    <cellStyle name="Normal 18 16 3 3 2 2" xfId="7114" xr:uid="{00000000-0005-0000-0000-0000B75B0000}"/>
    <cellStyle name="Normal 18 16 3 3 2 2 2" xfId="12730" xr:uid="{00000000-0005-0000-0000-0000B85B0000}"/>
    <cellStyle name="Normal 18 16 3 3 2 2 2 2" xfId="35271" xr:uid="{00000000-0005-0000-0000-0000B95B0000}"/>
    <cellStyle name="Normal 18 16 3 3 2 2 3" xfId="18360" xr:uid="{00000000-0005-0000-0000-0000BA5B0000}"/>
    <cellStyle name="Normal 18 16 3 3 2 2 3 2" xfId="40895" xr:uid="{00000000-0005-0000-0000-0000BB5B0000}"/>
    <cellStyle name="Normal 18 16 3 3 2 2 4" xfId="23989" xr:uid="{00000000-0005-0000-0000-0000BC5B0000}"/>
    <cellStyle name="Normal 18 16 3 3 2 2 4 2" xfId="46515" xr:uid="{00000000-0005-0000-0000-0000BD5B0000}"/>
    <cellStyle name="Normal 18 16 3 3 2 2 5" xfId="29655" xr:uid="{00000000-0005-0000-0000-0000BE5B0000}"/>
    <cellStyle name="Normal 18 16 3 3 2 3" xfId="8986" xr:uid="{00000000-0005-0000-0000-0000BF5B0000}"/>
    <cellStyle name="Normal 18 16 3 3 2 3 2" xfId="14602" xr:uid="{00000000-0005-0000-0000-0000C05B0000}"/>
    <cellStyle name="Normal 18 16 3 3 2 3 2 2" xfId="37143" xr:uid="{00000000-0005-0000-0000-0000C15B0000}"/>
    <cellStyle name="Normal 18 16 3 3 2 3 3" xfId="20232" xr:uid="{00000000-0005-0000-0000-0000C25B0000}"/>
    <cellStyle name="Normal 18 16 3 3 2 3 3 2" xfId="42767" xr:uid="{00000000-0005-0000-0000-0000C35B0000}"/>
    <cellStyle name="Normal 18 16 3 3 2 3 4" xfId="25861" xr:uid="{00000000-0005-0000-0000-0000C45B0000}"/>
    <cellStyle name="Normal 18 16 3 3 2 3 4 2" xfId="48387" xr:uid="{00000000-0005-0000-0000-0000C55B0000}"/>
    <cellStyle name="Normal 18 16 3 3 2 3 5" xfId="31527" xr:uid="{00000000-0005-0000-0000-0000C65B0000}"/>
    <cellStyle name="Normal 18 16 3 3 2 4" xfId="10858" xr:uid="{00000000-0005-0000-0000-0000C75B0000}"/>
    <cellStyle name="Normal 18 16 3 3 2 4 2" xfId="33399" xr:uid="{00000000-0005-0000-0000-0000C85B0000}"/>
    <cellStyle name="Normal 18 16 3 3 2 5" xfId="16488" xr:uid="{00000000-0005-0000-0000-0000C95B0000}"/>
    <cellStyle name="Normal 18 16 3 3 2 5 2" xfId="39023" xr:uid="{00000000-0005-0000-0000-0000CA5B0000}"/>
    <cellStyle name="Normal 18 16 3 3 2 6" xfId="22117" xr:uid="{00000000-0005-0000-0000-0000CB5B0000}"/>
    <cellStyle name="Normal 18 16 3 3 2 6 2" xfId="44643" xr:uid="{00000000-0005-0000-0000-0000CC5B0000}"/>
    <cellStyle name="Normal 18 16 3 3 2 7" xfId="27783" xr:uid="{00000000-0005-0000-0000-0000CD5B0000}"/>
    <cellStyle name="Normal 18 16 3 3 2 8" xfId="51211" xr:uid="{00000000-0005-0000-0000-0000CE5B0000}"/>
    <cellStyle name="Normal 18 16 3 3 3" xfId="6178" xr:uid="{00000000-0005-0000-0000-0000CF5B0000}"/>
    <cellStyle name="Normal 18 16 3 3 3 2" xfId="11794" xr:uid="{00000000-0005-0000-0000-0000D05B0000}"/>
    <cellStyle name="Normal 18 16 3 3 3 2 2" xfId="34335" xr:uid="{00000000-0005-0000-0000-0000D15B0000}"/>
    <cellStyle name="Normal 18 16 3 3 3 3" xfId="17424" xr:uid="{00000000-0005-0000-0000-0000D25B0000}"/>
    <cellStyle name="Normal 18 16 3 3 3 3 2" xfId="39959" xr:uid="{00000000-0005-0000-0000-0000D35B0000}"/>
    <cellStyle name="Normal 18 16 3 3 3 4" xfId="23053" xr:uid="{00000000-0005-0000-0000-0000D45B0000}"/>
    <cellStyle name="Normal 18 16 3 3 3 4 2" xfId="45579" xr:uid="{00000000-0005-0000-0000-0000D55B0000}"/>
    <cellStyle name="Normal 18 16 3 3 3 5" xfId="28719" xr:uid="{00000000-0005-0000-0000-0000D65B0000}"/>
    <cellStyle name="Normal 18 16 3 3 4" xfId="8050" xr:uid="{00000000-0005-0000-0000-0000D75B0000}"/>
    <cellStyle name="Normal 18 16 3 3 4 2" xfId="13666" xr:uid="{00000000-0005-0000-0000-0000D85B0000}"/>
    <cellStyle name="Normal 18 16 3 3 4 2 2" xfId="36207" xr:uid="{00000000-0005-0000-0000-0000D95B0000}"/>
    <cellStyle name="Normal 18 16 3 3 4 3" xfId="19296" xr:uid="{00000000-0005-0000-0000-0000DA5B0000}"/>
    <cellStyle name="Normal 18 16 3 3 4 3 2" xfId="41831" xr:uid="{00000000-0005-0000-0000-0000DB5B0000}"/>
    <cellStyle name="Normal 18 16 3 3 4 4" xfId="24925" xr:uid="{00000000-0005-0000-0000-0000DC5B0000}"/>
    <cellStyle name="Normal 18 16 3 3 4 4 2" xfId="47451" xr:uid="{00000000-0005-0000-0000-0000DD5B0000}"/>
    <cellStyle name="Normal 18 16 3 3 4 5" xfId="30591" xr:uid="{00000000-0005-0000-0000-0000DE5B0000}"/>
    <cellStyle name="Normal 18 16 3 3 5" xfId="9922" xr:uid="{00000000-0005-0000-0000-0000DF5B0000}"/>
    <cellStyle name="Normal 18 16 3 3 5 2" xfId="32463" xr:uid="{00000000-0005-0000-0000-0000E05B0000}"/>
    <cellStyle name="Normal 18 16 3 3 6" xfId="15552" xr:uid="{00000000-0005-0000-0000-0000E15B0000}"/>
    <cellStyle name="Normal 18 16 3 3 6 2" xfId="38087" xr:uid="{00000000-0005-0000-0000-0000E25B0000}"/>
    <cellStyle name="Normal 18 16 3 3 7" xfId="21181" xr:uid="{00000000-0005-0000-0000-0000E35B0000}"/>
    <cellStyle name="Normal 18 16 3 3 7 2" xfId="43707" xr:uid="{00000000-0005-0000-0000-0000E45B0000}"/>
    <cellStyle name="Normal 18 16 3 3 8" xfId="26847" xr:uid="{00000000-0005-0000-0000-0000E55B0000}"/>
    <cellStyle name="Normal 18 16 3 3 9" xfId="49338" xr:uid="{00000000-0005-0000-0000-0000E65B0000}"/>
    <cellStyle name="Normal 18 16 3 4" xfId="4774" xr:uid="{00000000-0005-0000-0000-0000E75B0000}"/>
    <cellStyle name="Normal 18 16 3 4 2" xfId="6646" xr:uid="{00000000-0005-0000-0000-0000E85B0000}"/>
    <cellStyle name="Normal 18 16 3 4 2 2" xfId="12262" xr:uid="{00000000-0005-0000-0000-0000E95B0000}"/>
    <cellStyle name="Normal 18 16 3 4 2 2 2" xfId="34803" xr:uid="{00000000-0005-0000-0000-0000EA5B0000}"/>
    <cellStyle name="Normal 18 16 3 4 2 3" xfId="17892" xr:uid="{00000000-0005-0000-0000-0000EB5B0000}"/>
    <cellStyle name="Normal 18 16 3 4 2 3 2" xfId="40427" xr:uid="{00000000-0005-0000-0000-0000EC5B0000}"/>
    <cellStyle name="Normal 18 16 3 4 2 4" xfId="23521" xr:uid="{00000000-0005-0000-0000-0000ED5B0000}"/>
    <cellStyle name="Normal 18 16 3 4 2 4 2" xfId="46047" xr:uid="{00000000-0005-0000-0000-0000EE5B0000}"/>
    <cellStyle name="Normal 18 16 3 4 2 5" xfId="29187" xr:uid="{00000000-0005-0000-0000-0000EF5B0000}"/>
    <cellStyle name="Normal 18 16 3 4 3" xfId="8518" xr:uid="{00000000-0005-0000-0000-0000F05B0000}"/>
    <cellStyle name="Normal 18 16 3 4 3 2" xfId="14134" xr:uid="{00000000-0005-0000-0000-0000F15B0000}"/>
    <cellStyle name="Normal 18 16 3 4 3 2 2" xfId="36675" xr:uid="{00000000-0005-0000-0000-0000F25B0000}"/>
    <cellStyle name="Normal 18 16 3 4 3 3" xfId="19764" xr:uid="{00000000-0005-0000-0000-0000F35B0000}"/>
    <cellStyle name="Normal 18 16 3 4 3 3 2" xfId="42299" xr:uid="{00000000-0005-0000-0000-0000F45B0000}"/>
    <cellStyle name="Normal 18 16 3 4 3 4" xfId="25393" xr:uid="{00000000-0005-0000-0000-0000F55B0000}"/>
    <cellStyle name="Normal 18 16 3 4 3 4 2" xfId="47919" xr:uid="{00000000-0005-0000-0000-0000F65B0000}"/>
    <cellStyle name="Normal 18 16 3 4 3 5" xfId="31059" xr:uid="{00000000-0005-0000-0000-0000F75B0000}"/>
    <cellStyle name="Normal 18 16 3 4 4" xfId="10390" xr:uid="{00000000-0005-0000-0000-0000F85B0000}"/>
    <cellStyle name="Normal 18 16 3 4 4 2" xfId="32931" xr:uid="{00000000-0005-0000-0000-0000F95B0000}"/>
    <cellStyle name="Normal 18 16 3 4 5" xfId="16020" xr:uid="{00000000-0005-0000-0000-0000FA5B0000}"/>
    <cellStyle name="Normal 18 16 3 4 5 2" xfId="38555" xr:uid="{00000000-0005-0000-0000-0000FB5B0000}"/>
    <cellStyle name="Normal 18 16 3 4 6" xfId="21649" xr:uid="{00000000-0005-0000-0000-0000FC5B0000}"/>
    <cellStyle name="Normal 18 16 3 4 6 2" xfId="44175" xr:uid="{00000000-0005-0000-0000-0000FD5B0000}"/>
    <cellStyle name="Normal 18 16 3 4 7" xfId="27315" xr:uid="{00000000-0005-0000-0000-0000FE5B0000}"/>
    <cellStyle name="Normal 18 16 3 4 8" xfId="50743" xr:uid="{00000000-0005-0000-0000-0000FF5B0000}"/>
    <cellStyle name="Normal 18 16 3 5" xfId="5710" xr:uid="{00000000-0005-0000-0000-0000005C0000}"/>
    <cellStyle name="Normal 18 16 3 5 2" xfId="11326" xr:uid="{00000000-0005-0000-0000-0000015C0000}"/>
    <cellStyle name="Normal 18 16 3 5 2 2" xfId="33867" xr:uid="{00000000-0005-0000-0000-0000025C0000}"/>
    <cellStyle name="Normal 18 16 3 5 3" xfId="16956" xr:uid="{00000000-0005-0000-0000-0000035C0000}"/>
    <cellStyle name="Normal 18 16 3 5 3 2" xfId="39491" xr:uid="{00000000-0005-0000-0000-0000045C0000}"/>
    <cellStyle name="Normal 18 16 3 5 4" xfId="22585" xr:uid="{00000000-0005-0000-0000-0000055C0000}"/>
    <cellStyle name="Normal 18 16 3 5 4 2" xfId="45111" xr:uid="{00000000-0005-0000-0000-0000065C0000}"/>
    <cellStyle name="Normal 18 16 3 5 5" xfId="28251" xr:uid="{00000000-0005-0000-0000-0000075C0000}"/>
    <cellStyle name="Normal 18 16 3 6" xfId="7582" xr:uid="{00000000-0005-0000-0000-0000085C0000}"/>
    <cellStyle name="Normal 18 16 3 6 2" xfId="13198" xr:uid="{00000000-0005-0000-0000-0000095C0000}"/>
    <cellStyle name="Normal 18 16 3 6 2 2" xfId="35739" xr:uid="{00000000-0005-0000-0000-00000A5C0000}"/>
    <cellStyle name="Normal 18 16 3 6 3" xfId="18828" xr:uid="{00000000-0005-0000-0000-00000B5C0000}"/>
    <cellStyle name="Normal 18 16 3 6 3 2" xfId="41363" xr:uid="{00000000-0005-0000-0000-00000C5C0000}"/>
    <cellStyle name="Normal 18 16 3 6 4" xfId="24457" xr:uid="{00000000-0005-0000-0000-00000D5C0000}"/>
    <cellStyle name="Normal 18 16 3 6 4 2" xfId="46983" xr:uid="{00000000-0005-0000-0000-00000E5C0000}"/>
    <cellStyle name="Normal 18 16 3 6 5" xfId="30123" xr:uid="{00000000-0005-0000-0000-00000F5C0000}"/>
    <cellStyle name="Normal 18 16 3 7" xfId="9454" xr:uid="{00000000-0005-0000-0000-0000105C0000}"/>
    <cellStyle name="Normal 18 16 3 7 2" xfId="31995" xr:uid="{00000000-0005-0000-0000-0000115C0000}"/>
    <cellStyle name="Normal 18 16 3 8" xfId="15084" xr:uid="{00000000-0005-0000-0000-0000125C0000}"/>
    <cellStyle name="Normal 18 16 3 8 2" xfId="37619" xr:uid="{00000000-0005-0000-0000-0000135C0000}"/>
    <cellStyle name="Normal 18 16 3 9" xfId="20713" xr:uid="{00000000-0005-0000-0000-0000145C0000}"/>
    <cellStyle name="Normal 18 16 3 9 2" xfId="43239" xr:uid="{00000000-0005-0000-0000-0000155C0000}"/>
    <cellStyle name="Normal 18 16 4" xfId="3760" xr:uid="{00000000-0005-0000-0000-0000165C0000}"/>
    <cellStyle name="Normal 18 16 4 10" xfId="26301" xr:uid="{00000000-0005-0000-0000-0000175C0000}"/>
    <cellStyle name="Normal 18 16 4 11" xfId="48792" xr:uid="{00000000-0005-0000-0000-0000185C0000}"/>
    <cellStyle name="Normal 18 16 4 12" xfId="49729" xr:uid="{00000000-0005-0000-0000-0000195C0000}"/>
    <cellStyle name="Normal 18 16 4 2" xfId="3994" xr:uid="{00000000-0005-0000-0000-00001A5C0000}"/>
    <cellStyle name="Normal 18 16 4 2 10" xfId="49026" xr:uid="{00000000-0005-0000-0000-00001B5C0000}"/>
    <cellStyle name="Normal 18 16 4 2 11" xfId="49963" xr:uid="{00000000-0005-0000-0000-00001C5C0000}"/>
    <cellStyle name="Normal 18 16 4 2 2" xfId="4462" xr:uid="{00000000-0005-0000-0000-00001D5C0000}"/>
    <cellStyle name="Normal 18 16 4 2 2 10" xfId="50431" xr:uid="{00000000-0005-0000-0000-00001E5C0000}"/>
    <cellStyle name="Normal 18 16 4 2 2 2" xfId="5398" xr:uid="{00000000-0005-0000-0000-00001F5C0000}"/>
    <cellStyle name="Normal 18 16 4 2 2 2 2" xfId="7270" xr:uid="{00000000-0005-0000-0000-0000205C0000}"/>
    <cellStyle name="Normal 18 16 4 2 2 2 2 2" xfId="12886" xr:uid="{00000000-0005-0000-0000-0000215C0000}"/>
    <cellStyle name="Normal 18 16 4 2 2 2 2 2 2" xfId="35427" xr:uid="{00000000-0005-0000-0000-0000225C0000}"/>
    <cellStyle name="Normal 18 16 4 2 2 2 2 3" xfId="18516" xr:uid="{00000000-0005-0000-0000-0000235C0000}"/>
    <cellStyle name="Normal 18 16 4 2 2 2 2 3 2" xfId="41051" xr:uid="{00000000-0005-0000-0000-0000245C0000}"/>
    <cellStyle name="Normal 18 16 4 2 2 2 2 4" xfId="24145" xr:uid="{00000000-0005-0000-0000-0000255C0000}"/>
    <cellStyle name="Normal 18 16 4 2 2 2 2 4 2" xfId="46671" xr:uid="{00000000-0005-0000-0000-0000265C0000}"/>
    <cellStyle name="Normal 18 16 4 2 2 2 2 5" xfId="29811" xr:uid="{00000000-0005-0000-0000-0000275C0000}"/>
    <cellStyle name="Normal 18 16 4 2 2 2 3" xfId="9142" xr:uid="{00000000-0005-0000-0000-0000285C0000}"/>
    <cellStyle name="Normal 18 16 4 2 2 2 3 2" xfId="14758" xr:uid="{00000000-0005-0000-0000-0000295C0000}"/>
    <cellStyle name="Normal 18 16 4 2 2 2 3 2 2" xfId="37299" xr:uid="{00000000-0005-0000-0000-00002A5C0000}"/>
    <cellStyle name="Normal 18 16 4 2 2 2 3 3" xfId="20388" xr:uid="{00000000-0005-0000-0000-00002B5C0000}"/>
    <cellStyle name="Normal 18 16 4 2 2 2 3 3 2" xfId="42923" xr:uid="{00000000-0005-0000-0000-00002C5C0000}"/>
    <cellStyle name="Normal 18 16 4 2 2 2 3 4" xfId="26017" xr:uid="{00000000-0005-0000-0000-00002D5C0000}"/>
    <cellStyle name="Normal 18 16 4 2 2 2 3 4 2" xfId="48543" xr:uid="{00000000-0005-0000-0000-00002E5C0000}"/>
    <cellStyle name="Normal 18 16 4 2 2 2 3 5" xfId="31683" xr:uid="{00000000-0005-0000-0000-00002F5C0000}"/>
    <cellStyle name="Normal 18 16 4 2 2 2 4" xfId="11014" xr:uid="{00000000-0005-0000-0000-0000305C0000}"/>
    <cellStyle name="Normal 18 16 4 2 2 2 4 2" xfId="33555" xr:uid="{00000000-0005-0000-0000-0000315C0000}"/>
    <cellStyle name="Normal 18 16 4 2 2 2 5" xfId="16644" xr:uid="{00000000-0005-0000-0000-0000325C0000}"/>
    <cellStyle name="Normal 18 16 4 2 2 2 5 2" xfId="39179" xr:uid="{00000000-0005-0000-0000-0000335C0000}"/>
    <cellStyle name="Normal 18 16 4 2 2 2 6" xfId="22273" xr:uid="{00000000-0005-0000-0000-0000345C0000}"/>
    <cellStyle name="Normal 18 16 4 2 2 2 6 2" xfId="44799" xr:uid="{00000000-0005-0000-0000-0000355C0000}"/>
    <cellStyle name="Normal 18 16 4 2 2 2 7" xfId="27939" xr:uid="{00000000-0005-0000-0000-0000365C0000}"/>
    <cellStyle name="Normal 18 16 4 2 2 2 8" xfId="51367" xr:uid="{00000000-0005-0000-0000-0000375C0000}"/>
    <cellStyle name="Normal 18 16 4 2 2 3" xfId="6334" xr:uid="{00000000-0005-0000-0000-0000385C0000}"/>
    <cellStyle name="Normal 18 16 4 2 2 3 2" xfId="11950" xr:uid="{00000000-0005-0000-0000-0000395C0000}"/>
    <cellStyle name="Normal 18 16 4 2 2 3 2 2" xfId="34491" xr:uid="{00000000-0005-0000-0000-00003A5C0000}"/>
    <cellStyle name="Normal 18 16 4 2 2 3 3" xfId="17580" xr:uid="{00000000-0005-0000-0000-00003B5C0000}"/>
    <cellStyle name="Normal 18 16 4 2 2 3 3 2" xfId="40115" xr:uid="{00000000-0005-0000-0000-00003C5C0000}"/>
    <cellStyle name="Normal 18 16 4 2 2 3 4" xfId="23209" xr:uid="{00000000-0005-0000-0000-00003D5C0000}"/>
    <cellStyle name="Normal 18 16 4 2 2 3 4 2" xfId="45735" xr:uid="{00000000-0005-0000-0000-00003E5C0000}"/>
    <cellStyle name="Normal 18 16 4 2 2 3 5" xfId="28875" xr:uid="{00000000-0005-0000-0000-00003F5C0000}"/>
    <cellStyle name="Normal 18 16 4 2 2 4" xfId="8206" xr:uid="{00000000-0005-0000-0000-0000405C0000}"/>
    <cellStyle name="Normal 18 16 4 2 2 4 2" xfId="13822" xr:uid="{00000000-0005-0000-0000-0000415C0000}"/>
    <cellStyle name="Normal 18 16 4 2 2 4 2 2" xfId="36363" xr:uid="{00000000-0005-0000-0000-0000425C0000}"/>
    <cellStyle name="Normal 18 16 4 2 2 4 3" xfId="19452" xr:uid="{00000000-0005-0000-0000-0000435C0000}"/>
    <cellStyle name="Normal 18 16 4 2 2 4 3 2" xfId="41987" xr:uid="{00000000-0005-0000-0000-0000445C0000}"/>
    <cellStyle name="Normal 18 16 4 2 2 4 4" xfId="25081" xr:uid="{00000000-0005-0000-0000-0000455C0000}"/>
    <cellStyle name="Normal 18 16 4 2 2 4 4 2" xfId="47607" xr:uid="{00000000-0005-0000-0000-0000465C0000}"/>
    <cellStyle name="Normal 18 16 4 2 2 4 5" xfId="30747" xr:uid="{00000000-0005-0000-0000-0000475C0000}"/>
    <cellStyle name="Normal 18 16 4 2 2 5" xfId="10078" xr:uid="{00000000-0005-0000-0000-0000485C0000}"/>
    <cellStyle name="Normal 18 16 4 2 2 5 2" xfId="32619" xr:uid="{00000000-0005-0000-0000-0000495C0000}"/>
    <cellStyle name="Normal 18 16 4 2 2 6" xfId="15708" xr:uid="{00000000-0005-0000-0000-00004A5C0000}"/>
    <cellStyle name="Normal 18 16 4 2 2 6 2" xfId="38243" xr:uid="{00000000-0005-0000-0000-00004B5C0000}"/>
    <cellStyle name="Normal 18 16 4 2 2 7" xfId="21337" xr:uid="{00000000-0005-0000-0000-00004C5C0000}"/>
    <cellStyle name="Normal 18 16 4 2 2 7 2" xfId="43863" xr:uid="{00000000-0005-0000-0000-00004D5C0000}"/>
    <cellStyle name="Normal 18 16 4 2 2 8" xfId="27003" xr:uid="{00000000-0005-0000-0000-00004E5C0000}"/>
    <cellStyle name="Normal 18 16 4 2 2 9" xfId="49494" xr:uid="{00000000-0005-0000-0000-00004F5C0000}"/>
    <cellStyle name="Normal 18 16 4 2 3" xfId="4930" xr:uid="{00000000-0005-0000-0000-0000505C0000}"/>
    <cellStyle name="Normal 18 16 4 2 3 2" xfId="6802" xr:uid="{00000000-0005-0000-0000-0000515C0000}"/>
    <cellStyle name="Normal 18 16 4 2 3 2 2" xfId="12418" xr:uid="{00000000-0005-0000-0000-0000525C0000}"/>
    <cellStyle name="Normal 18 16 4 2 3 2 2 2" xfId="34959" xr:uid="{00000000-0005-0000-0000-0000535C0000}"/>
    <cellStyle name="Normal 18 16 4 2 3 2 3" xfId="18048" xr:uid="{00000000-0005-0000-0000-0000545C0000}"/>
    <cellStyle name="Normal 18 16 4 2 3 2 3 2" xfId="40583" xr:uid="{00000000-0005-0000-0000-0000555C0000}"/>
    <cellStyle name="Normal 18 16 4 2 3 2 4" xfId="23677" xr:uid="{00000000-0005-0000-0000-0000565C0000}"/>
    <cellStyle name="Normal 18 16 4 2 3 2 4 2" xfId="46203" xr:uid="{00000000-0005-0000-0000-0000575C0000}"/>
    <cellStyle name="Normal 18 16 4 2 3 2 5" xfId="29343" xr:uid="{00000000-0005-0000-0000-0000585C0000}"/>
    <cellStyle name="Normal 18 16 4 2 3 3" xfId="8674" xr:uid="{00000000-0005-0000-0000-0000595C0000}"/>
    <cellStyle name="Normal 18 16 4 2 3 3 2" xfId="14290" xr:uid="{00000000-0005-0000-0000-00005A5C0000}"/>
    <cellStyle name="Normal 18 16 4 2 3 3 2 2" xfId="36831" xr:uid="{00000000-0005-0000-0000-00005B5C0000}"/>
    <cellStyle name="Normal 18 16 4 2 3 3 3" xfId="19920" xr:uid="{00000000-0005-0000-0000-00005C5C0000}"/>
    <cellStyle name="Normal 18 16 4 2 3 3 3 2" xfId="42455" xr:uid="{00000000-0005-0000-0000-00005D5C0000}"/>
    <cellStyle name="Normal 18 16 4 2 3 3 4" xfId="25549" xr:uid="{00000000-0005-0000-0000-00005E5C0000}"/>
    <cellStyle name="Normal 18 16 4 2 3 3 4 2" xfId="48075" xr:uid="{00000000-0005-0000-0000-00005F5C0000}"/>
    <cellStyle name="Normal 18 16 4 2 3 3 5" xfId="31215" xr:uid="{00000000-0005-0000-0000-0000605C0000}"/>
    <cellStyle name="Normal 18 16 4 2 3 4" xfId="10546" xr:uid="{00000000-0005-0000-0000-0000615C0000}"/>
    <cellStyle name="Normal 18 16 4 2 3 4 2" xfId="33087" xr:uid="{00000000-0005-0000-0000-0000625C0000}"/>
    <cellStyle name="Normal 18 16 4 2 3 5" xfId="16176" xr:uid="{00000000-0005-0000-0000-0000635C0000}"/>
    <cellStyle name="Normal 18 16 4 2 3 5 2" xfId="38711" xr:uid="{00000000-0005-0000-0000-0000645C0000}"/>
    <cellStyle name="Normal 18 16 4 2 3 6" xfId="21805" xr:uid="{00000000-0005-0000-0000-0000655C0000}"/>
    <cellStyle name="Normal 18 16 4 2 3 6 2" xfId="44331" xr:uid="{00000000-0005-0000-0000-0000665C0000}"/>
    <cellStyle name="Normal 18 16 4 2 3 7" xfId="27471" xr:uid="{00000000-0005-0000-0000-0000675C0000}"/>
    <cellStyle name="Normal 18 16 4 2 3 8" xfId="50899" xr:uid="{00000000-0005-0000-0000-0000685C0000}"/>
    <cellStyle name="Normal 18 16 4 2 4" xfId="5866" xr:uid="{00000000-0005-0000-0000-0000695C0000}"/>
    <cellStyle name="Normal 18 16 4 2 4 2" xfId="11482" xr:uid="{00000000-0005-0000-0000-00006A5C0000}"/>
    <cellStyle name="Normal 18 16 4 2 4 2 2" xfId="34023" xr:uid="{00000000-0005-0000-0000-00006B5C0000}"/>
    <cellStyle name="Normal 18 16 4 2 4 3" xfId="17112" xr:uid="{00000000-0005-0000-0000-00006C5C0000}"/>
    <cellStyle name="Normal 18 16 4 2 4 3 2" xfId="39647" xr:uid="{00000000-0005-0000-0000-00006D5C0000}"/>
    <cellStyle name="Normal 18 16 4 2 4 4" xfId="22741" xr:uid="{00000000-0005-0000-0000-00006E5C0000}"/>
    <cellStyle name="Normal 18 16 4 2 4 4 2" xfId="45267" xr:uid="{00000000-0005-0000-0000-00006F5C0000}"/>
    <cellStyle name="Normal 18 16 4 2 4 5" xfId="28407" xr:uid="{00000000-0005-0000-0000-0000705C0000}"/>
    <cellStyle name="Normal 18 16 4 2 5" xfId="7738" xr:uid="{00000000-0005-0000-0000-0000715C0000}"/>
    <cellStyle name="Normal 18 16 4 2 5 2" xfId="13354" xr:uid="{00000000-0005-0000-0000-0000725C0000}"/>
    <cellStyle name="Normal 18 16 4 2 5 2 2" xfId="35895" xr:uid="{00000000-0005-0000-0000-0000735C0000}"/>
    <cellStyle name="Normal 18 16 4 2 5 3" xfId="18984" xr:uid="{00000000-0005-0000-0000-0000745C0000}"/>
    <cellStyle name="Normal 18 16 4 2 5 3 2" xfId="41519" xr:uid="{00000000-0005-0000-0000-0000755C0000}"/>
    <cellStyle name="Normal 18 16 4 2 5 4" xfId="24613" xr:uid="{00000000-0005-0000-0000-0000765C0000}"/>
    <cellStyle name="Normal 18 16 4 2 5 4 2" xfId="47139" xr:uid="{00000000-0005-0000-0000-0000775C0000}"/>
    <cellStyle name="Normal 18 16 4 2 5 5" xfId="30279" xr:uid="{00000000-0005-0000-0000-0000785C0000}"/>
    <cellStyle name="Normal 18 16 4 2 6" xfId="9610" xr:uid="{00000000-0005-0000-0000-0000795C0000}"/>
    <cellStyle name="Normal 18 16 4 2 6 2" xfId="32151" xr:uid="{00000000-0005-0000-0000-00007A5C0000}"/>
    <cellStyle name="Normal 18 16 4 2 7" xfId="15240" xr:uid="{00000000-0005-0000-0000-00007B5C0000}"/>
    <cellStyle name="Normal 18 16 4 2 7 2" xfId="37775" xr:uid="{00000000-0005-0000-0000-00007C5C0000}"/>
    <cellStyle name="Normal 18 16 4 2 8" xfId="20869" xr:uid="{00000000-0005-0000-0000-00007D5C0000}"/>
    <cellStyle name="Normal 18 16 4 2 8 2" xfId="43395" xr:uid="{00000000-0005-0000-0000-00007E5C0000}"/>
    <cellStyle name="Normal 18 16 4 2 9" xfId="26535" xr:uid="{00000000-0005-0000-0000-00007F5C0000}"/>
    <cellStyle name="Normal 18 16 4 3" xfId="4228" xr:uid="{00000000-0005-0000-0000-0000805C0000}"/>
    <cellStyle name="Normal 18 16 4 3 10" xfId="50197" xr:uid="{00000000-0005-0000-0000-0000815C0000}"/>
    <cellStyle name="Normal 18 16 4 3 2" xfId="5164" xr:uid="{00000000-0005-0000-0000-0000825C0000}"/>
    <cellStyle name="Normal 18 16 4 3 2 2" xfId="7036" xr:uid="{00000000-0005-0000-0000-0000835C0000}"/>
    <cellStyle name="Normal 18 16 4 3 2 2 2" xfId="12652" xr:uid="{00000000-0005-0000-0000-0000845C0000}"/>
    <cellStyle name="Normal 18 16 4 3 2 2 2 2" xfId="35193" xr:uid="{00000000-0005-0000-0000-0000855C0000}"/>
    <cellStyle name="Normal 18 16 4 3 2 2 3" xfId="18282" xr:uid="{00000000-0005-0000-0000-0000865C0000}"/>
    <cellStyle name="Normal 18 16 4 3 2 2 3 2" xfId="40817" xr:uid="{00000000-0005-0000-0000-0000875C0000}"/>
    <cellStyle name="Normal 18 16 4 3 2 2 4" xfId="23911" xr:uid="{00000000-0005-0000-0000-0000885C0000}"/>
    <cellStyle name="Normal 18 16 4 3 2 2 4 2" xfId="46437" xr:uid="{00000000-0005-0000-0000-0000895C0000}"/>
    <cellStyle name="Normal 18 16 4 3 2 2 5" xfId="29577" xr:uid="{00000000-0005-0000-0000-00008A5C0000}"/>
    <cellStyle name="Normal 18 16 4 3 2 3" xfId="8908" xr:uid="{00000000-0005-0000-0000-00008B5C0000}"/>
    <cellStyle name="Normal 18 16 4 3 2 3 2" xfId="14524" xr:uid="{00000000-0005-0000-0000-00008C5C0000}"/>
    <cellStyle name="Normal 18 16 4 3 2 3 2 2" xfId="37065" xr:uid="{00000000-0005-0000-0000-00008D5C0000}"/>
    <cellStyle name="Normal 18 16 4 3 2 3 3" xfId="20154" xr:uid="{00000000-0005-0000-0000-00008E5C0000}"/>
    <cellStyle name="Normal 18 16 4 3 2 3 3 2" xfId="42689" xr:uid="{00000000-0005-0000-0000-00008F5C0000}"/>
    <cellStyle name="Normal 18 16 4 3 2 3 4" xfId="25783" xr:uid="{00000000-0005-0000-0000-0000905C0000}"/>
    <cellStyle name="Normal 18 16 4 3 2 3 4 2" xfId="48309" xr:uid="{00000000-0005-0000-0000-0000915C0000}"/>
    <cellStyle name="Normal 18 16 4 3 2 3 5" xfId="31449" xr:uid="{00000000-0005-0000-0000-0000925C0000}"/>
    <cellStyle name="Normal 18 16 4 3 2 4" xfId="10780" xr:uid="{00000000-0005-0000-0000-0000935C0000}"/>
    <cellStyle name="Normal 18 16 4 3 2 4 2" xfId="33321" xr:uid="{00000000-0005-0000-0000-0000945C0000}"/>
    <cellStyle name="Normal 18 16 4 3 2 5" xfId="16410" xr:uid="{00000000-0005-0000-0000-0000955C0000}"/>
    <cellStyle name="Normal 18 16 4 3 2 5 2" xfId="38945" xr:uid="{00000000-0005-0000-0000-0000965C0000}"/>
    <cellStyle name="Normal 18 16 4 3 2 6" xfId="22039" xr:uid="{00000000-0005-0000-0000-0000975C0000}"/>
    <cellStyle name="Normal 18 16 4 3 2 6 2" xfId="44565" xr:uid="{00000000-0005-0000-0000-0000985C0000}"/>
    <cellStyle name="Normal 18 16 4 3 2 7" xfId="27705" xr:uid="{00000000-0005-0000-0000-0000995C0000}"/>
    <cellStyle name="Normal 18 16 4 3 2 8" xfId="51133" xr:uid="{00000000-0005-0000-0000-00009A5C0000}"/>
    <cellStyle name="Normal 18 16 4 3 3" xfId="6100" xr:uid="{00000000-0005-0000-0000-00009B5C0000}"/>
    <cellStyle name="Normal 18 16 4 3 3 2" xfId="11716" xr:uid="{00000000-0005-0000-0000-00009C5C0000}"/>
    <cellStyle name="Normal 18 16 4 3 3 2 2" xfId="34257" xr:uid="{00000000-0005-0000-0000-00009D5C0000}"/>
    <cellStyle name="Normal 18 16 4 3 3 3" xfId="17346" xr:uid="{00000000-0005-0000-0000-00009E5C0000}"/>
    <cellStyle name="Normal 18 16 4 3 3 3 2" xfId="39881" xr:uid="{00000000-0005-0000-0000-00009F5C0000}"/>
    <cellStyle name="Normal 18 16 4 3 3 4" xfId="22975" xr:uid="{00000000-0005-0000-0000-0000A05C0000}"/>
    <cellStyle name="Normal 18 16 4 3 3 4 2" xfId="45501" xr:uid="{00000000-0005-0000-0000-0000A15C0000}"/>
    <cellStyle name="Normal 18 16 4 3 3 5" xfId="28641" xr:uid="{00000000-0005-0000-0000-0000A25C0000}"/>
    <cellStyle name="Normal 18 16 4 3 4" xfId="7972" xr:uid="{00000000-0005-0000-0000-0000A35C0000}"/>
    <cellStyle name="Normal 18 16 4 3 4 2" xfId="13588" xr:uid="{00000000-0005-0000-0000-0000A45C0000}"/>
    <cellStyle name="Normal 18 16 4 3 4 2 2" xfId="36129" xr:uid="{00000000-0005-0000-0000-0000A55C0000}"/>
    <cellStyle name="Normal 18 16 4 3 4 3" xfId="19218" xr:uid="{00000000-0005-0000-0000-0000A65C0000}"/>
    <cellStyle name="Normal 18 16 4 3 4 3 2" xfId="41753" xr:uid="{00000000-0005-0000-0000-0000A75C0000}"/>
    <cellStyle name="Normal 18 16 4 3 4 4" xfId="24847" xr:uid="{00000000-0005-0000-0000-0000A85C0000}"/>
    <cellStyle name="Normal 18 16 4 3 4 4 2" xfId="47373" xr:uid="{00000000-0005-0000-0000-0000A95C0000}"/>
    <cellStyle name="Normal 18 16 4 3 4 5" xfId="30513" xr:uid="{00000000-0005-0000-0000-0000AA5C0000}"/>
    <cellStyle name="Normal 18 16 4 3 5" xfId="9844" xr:uid="{00000000-0005-0000-0000-0000AB5C0000}"/>
    <cellStyle name="Normal 18 16 4 3 5 2" xfId="32385" xr:uid="{00000000-0005-0000-0000-0000AC5C0000}"/>
    <cellStyle name="Normal 18 16 4 3 6" xfId="15474" xr:uid="{00000000-0005-0000-0000-0000AD5C0000}"/>
    <cellStyle name="Normal 18 16 4 3 6 2" xfId="38009" xr:uid="{00000000-0005-0000-0000-0000AE5C0000}"/>
    <cellStyle name="Normal 18 16 4 3 7" xfId="21103" xr:uid="{00000000-0005-0000-0000-0000AF5C0000}"/>
    <cellStyle name="Normal 18 16 4 3 7 2" xfId="43629" xr:uid="{00000000-0005-0000-0000-0000B05C0000}"/>
    <cellStyle name="Normal 18 16 4 3 8" xfId="26769" xr:uid="{00000000-0005-0000-0000-0000B15C0000}"/>
    <cellStyle name="Normal 18 16 4 3 9" xfId="49260" xr:uid="{00000000-0005-0000-0000-0000B25C0000}"/>
    <cellStyle name="Normal 18 16 4 4" xfId="4696" xr:uid="{00000000-0005-0000-0000-0000B35C0000}"/>
    <cellStyle name="Normal 18 16 4 4 2" xfId="6568" xr:uid="{00000000-0005-0000-0000-0000B45C0000}"/>
    <cellStyle name="Normal 18 16 4 4 2 2" xfId="12184" xr:uid="{00000000-0005-0000-0000-0000B55C0000}"/>
    <cellStyle name="Normal 18 16 4 4 2 2 2" xfId="34725" xr:uid="{00000000-0005-0000-0000-0000B65C0000}"/>
    <cellStyle name="Normal 18 16 4 4 2 3" xfId="17814" xr:uid="{00000000-0005-0000-0000-0000B75C0000}"/>
    <cellStyle name="Normal 18 16 4 4 2 3 2" xfId="40349" xr:uid="{00000000-0005-0000-0000-0000B85C0000}"/>
    <cellStyle name="Normal 18 16 4 4 2 4" xfId="23443" xr:uid="{00000000-0005-0000-0000-0000B95C0000}"/>
    <cellStyle name="Normal 18 16 4 4 2 4 2" xfId="45969" xr:uid="{00000000-0005-0000-0000-0000BA5C0000}"/>
    <cellStyle name="Normal 18 16 4 4 2 5" xfId="29109" xr:uid="{00000000-0005-0000-0000-0000BB5C0000}"/>
    <cellStyle name="Normal 18 16 4 4 3" xfId="8440" xr:uid="{00000000-0005-0000-0000-0000BC5C0000}"/>
    <cellStyle name="Normal 18 16 4 4 3 2" xfId="14056" xr:uid="{00000000-0005-0000-0000-0000BD5C0000}"/>
    <cellStyle name="Normal 18 16 4 4 3 2 2" xfId="36597" xr:uid="{00000000-0005-0000-0000-0000BE5C0000}"/>
    <cellStyle name="Normal 18 16 4 4 3 3" xfId="19686" xr:uid="{00000000-0005-0000-0000-0000BF5C0000}"/>
    <cellStyle name="Normal 18 16 4 4 3 3 2" xfId="42221" xr:uid="{00000000-0005-0000-0000-0000C05C0000}"/>
    <cellStyle name="Normal 18 16 4 4 3 4" xfId="25315" xr:uid="{00000000-0005-0000-0000-0000C15C0000}"/>
    <cellStyle name="Normal 18 16 4 4 3 4 2" xfId="47841" xr:uid="{00000000-0005-0000-0000-0000C25C0000}"/>
    <cellStyle name="Normal 18 16 4 4 3 5" xfId="30981" xr:uid="{00000000-0005-0000-0000-0000C35C0000}"/>
    <cellStyle name="Normal 18 16 4 4 4" xfId="10312" xr:uid="{00000000-0005-0000-0000-0000C45C0000}"/>
    <cellStyle name="Normal 18 16 4 4 4 2" xfId="32853" xr:uid="{00000000-0005-0000-0000-0000C55C0000}"/>
    <cellStyle name="Normal 18 16 4 4 5" xfId="15942" xr:uid="{00000000-0005-0000-0000-0000C65C0000}"/>
    <cellStyle name="Normal 18 16 4 4 5 2" xfId="38477" xr:uid="{00000000-0005-0000-0000-0000C75C0000}"/>
    <cellStyle name="Normal 18 16 4 4 6" xfId="21571" xr:uid="{00000000-0005-0000-0000-0000C85C0000}"/>
    <cellStyle name="Normal 18 16 4 4 6 2" xfId="44097" xr:uid="{00000000-0005-0000-0000-0000C95C0000}"/>
    <cellStyle name="Normal 18 16 4 4 7" xfId="27237" xr:uid="{00000000-0005-0000-0000-0000CA5C0000}"/>
    <cellStyle name="Normal 18 16 4 4 8" xfId="50665" xr:uid="{00000000-0005-0000-0000-0000CB5C0000}"/>
    <cellStyle name="Normal 18 16 4 5" xfId="5632" xr:uid="{00000000-0005-0000-0000-0000CC5C0000}"/>
    <cellStyle name="Normal 18 16 4 5 2" xfId="11248" xr:uid="{00000000-0005-0000-0000-0000CD5C0000}"/>
    <cellStyle name="Normal 18 16 4 5 2 2" xfId="33789" xr:uid="{00000000-0005-0000-0000-0000CE5C0000}"/>
    <cellStyle name="Normal 18 16 4 5 3" xfId="16878" xr:uid="{00000000-0005-0000-0000-0000CF5C0000}"/>
    <cellStyle name="Normal 18 16 4 5 3 2" xfId="39413" xr:uid="{00000000-0005-0000-0000-0000D05C0000}"/>
    <cellStyle name="Normal 18 16 4 5 4" xfId="22507" xr:uid="{00000000-0005-0000-0000-0000D15C0000}"/>
    <cellStyle name="Normal 18 16 4 5 4 2" xfId="45033" xr:uid="{00000000-0005-0000-0000-0000D25C0000}"/>
    <cellStyle name="Normal 18 16 4 5 5" xfId="28173" xr:uid="{00000000-0005-0000-0000-0000D35C0000}"/>
    <cellStyle name="Normal 18 16 4 6" xfId="7504" xr:uid="{00000000-0005-0000-0000-0000D45C0000}"/>
    <cellStyle name="Normal 18 16 4 6 2" xfId="13120" xr:uid="{00000000-0005-0000-0000-0000D55C0000}"/>
    <cellStyle name="Normal 18 16 4 6 2 2" xfId="35661" xr:uid="{00000000-0005-0000-0000-0000D65C0000}"/>
    <cellStyle name="Normal 18 16 4 6 3" xfId="18750" xr:uid="{00000000-0005-0000-0000-0000D75C0000}"/>
    <cellStyle name="Normal 18 16 4 6 3 2" xfId="41285" xr:uid="{00000000-0005-0000-0000-0000D85C0000}"/>
    <cellStyle name="Normal 18 16 4 6 4" xfId="24379" xr:uid="{00000000-0005-0000-0000-0000D95C0000}"/>
    <cellStyle name="Normal 18 16 4 6 4 2" xfId="46905" xr:uid="{00000000-0005-0000-0000-0000DA5C0000}"/>
    <cellStyle name="Normal 18 16 4 6 5" xfId="30045" xr:uid="{00000000-0005-0000-0000-0000DB5C0000}"/>
    <cellStyle name="Normal 18 16 4 7" xfId="9376" xr:uid="{00000000-0005-0000-0000-0000DC5C0000}"/>
    <cellStyle name="Normal 18 16 4 7 2" xfId="31917" xr:uid="{00000000-0005-0000-0000-0000DD5C0000}"/>
    <cellStyle name="Normal 18 16 4 8" xfId="15006" xr:uid="{00000000-0005-0000-0000-0000DE5C0000}"/>
    <cellStyle name="Normal 18 16 4 8 2" xfId="37541" xr:uid="{00000000-0005-0000-0000-0000DF5C0000}"/>
    <cellStyle name="Normal 18 16 4 9" xfId="20635" xr:uid="{00000000-0005-0000-0000-0000E05C0000}"/>
    <cellStyle name="Normal 18 16 4 9 2" xfId="43161" xr:uid="{00000000-0005-0000-0000-0000E15C0000}"/>
    <cellStyle name="Normal 18 16 5" xfId="3916" xr:uid="{00000000-0005-0000-0000-0000E25C0000}"/>
    <cellStyle name="Normal 18 16 5 10" xfId="48948" xr:uid="{00000000-0005-0000-0000-0000E35C0000}"/>
    <cellStyle name="Normal 18 16 5 11" xfId="49885" xr:uid="{00000000-0005-0000-0000-0000E45C0000}"/>
    <cellStyle name="Normal 18 16 5 2" xfId="4384" xr:uid="{00000000-0005-0000-0000-0000E55C0000}"/>
    <cellStyle name="Normal 18 16 5 2 10" xfId="50353" xr:uid="{00000000-0005-0000-0000-0000E65C0000}"/>
    <cellStyle name="Normal 18 16 5 2 2" xfId="5320" xr:uid="{00000000-0005-0000-0000-0000E75C0000}"/>
    <cellStyle name="Normal 18 16 5 2 2 2" xfId="7192" xr:uid="{00000000-0005-0000-0000-0000E85C0000}"/>
    <cellStyle name="Normal 18 16 5 2 2 2 2" xfId="12808" xr:uid="{00000000-0005-0000-0000-0000E95C0000}"/>
    <cellStyle name="Normal 18 16 5 2 2 2 2 2" xfId="35349" xr:uid="{00000000-0005-0000-0000-0000EA5C0000}"/>
    <cellStyle name="Normal 18 16 5 2 2 2 3" xfId="18438" xr:uid="{00000000-0005-0000-0000-0000EB5C0000}"/>
    <cellStyle name="Normal 18 16 5 2 2 2 3 2" xfId="40973" xr:uid="{00000000-0005-0000-0000-0000EC5C0000}"/>
    <cellStyle name="Normal 18 16 5 2 2 2 4" xfId="24067" xr:uid="{00000000-0005-0000-0000-0000ED5C0000}"/>
    <cellStyle name="Normal 18 16 5 2 2 2 4 2" xfId="46593" xr:uid="{00000000-0005-0000-0000-0000EE5C0000}"/>
    <cellStyle name="Normal 18 16 5 2 2 2 5" xfId="29733" xr:uid="{00000000-0005-0000-0000-0000EF5C0000}"/>
    <cellStyle name="Normal 18 16 5 2 2 3" xfId="9064" xr:uid="{00000000-0005-0000-0000-0000F05C0000}"/>
    <cellStyle name="Normal 18 16 5 2 2 3 2" xfId="14680" xr:uid="{00000000-0005-0000-0000-0000F15C0000}"/>
    <cellStyle name="Normal 18 16 5 2 2 3 2 2" xfId="37221" xr:uid="{00000000-0005-0000-0000-0000F25C0000}"/>
    <cellStyle name="Normal 18 16 5 2 2 3 3" xfId="20310" xr:uid="{00000000-0005-0000-0000-0000F35C0000}"/>
    <cellStyle name="Normal 18 16 5 2 2 3 3 2" xfId="42845" xr:uid="{00000000-0005-0000-0000-0000F45C0000}"/>
    <cellStyle name="Normal 18 16 5 2 2 3 4" xfId="25939" xr:uid="{00000000-0005-0000-0000-0000F55C0000}"/>
    <cellStyle name="Normal 18 16 5 2 2 3 4 2" xfId="48465" xr:uid="{00000000-0005-0000-0000-0000F65C0000}"/>
    <cellStyle name="Normal 18 16 5 2 2 3 5" xfId="31605" xr:uid="{00000000-0005-0000-0000-0000F75C0000}"/>
    <cellStyle name="Normal 18 16 5 2 2 4" xfId="10936" xr:uid="{00000000-0005-0000-0000-0000F85C0000}"/>
    <cellStyle name="Normal 18 16 5 2 2 4 2" xfId="33477" xr:uid="{00000000-0005-0000-0000-0000F95C0000}"/>
    <cellStyle name="Normal 18 16 5 2 2 5" xfId="16566" xr:uid="{00000000-0005-0000-0000-0000FA5C0000}"/>
    <cellStyle name="Normal 18 16 5 2 2 5 2" xfId="39101" xr:uid="{00000000-0005-0000-0000-0000FB5C0000}"/>
    <cellStyle name="Normal 18 16 5 2 2 6" xfId="22195" xr:uid="{00000000-0005-0000-0000-0000FC5C0000}"/>
    <cellStyle name="Normal 18 16 5 2 2 6 2" xfId="44721" xr:uid="{00000000-0005-0000-0000-0000FD5C0000}"/>
    <cellStyle name="Normal 18 16 5 2 2 7" xfId="27861" xr:uid="{00000000-0005-0000-0000-0000FE5C0000}"/>
    <cellStyle name="Normal 18 16 5 2 2 8" xfId="51289" xr:uid="{00000000-0005-0000-0000-0000FF5C0000}"/>
    <cellStyle name="Normal 18 16 5 2 3" xfId="6256" xr:uid="{00000000-0005-0000-0000-0000005D0000}"/>
    <cellStyle name="Normal 18 16 5 2 3 2" xfId="11872" xr:uid="{00000000-0005-0000-0000-0000015D0000}"/>
    <cellStyle name="Normal 18 16 5 2 3 2 2" xfId="34413" xr:uid="{00000000-0005-0000-0000-0000025D0000}"/>
    <cellStyle name="Normal 18 16 5 2 3 3" xfId="17502" xr:uid="{00000000-0005-0000-0000-0000035D0000}"/>
    <cellStyle name="Normal 18 16 5 2 3 3 2" xfId="40037" xr:uid="{00000000-0005-0000-0000-0000045D0000}"/>
    <cellStyle name="Normal 18 16 5 2 3 4" xfId="23131" xr:uid="{00000000-0005-0000-0000-0000055D0000}"/>
    <cellStyle name="Normal 18 16 5 2 3 4 2" xfId="45657" xr:uid="{00000000-0005-0000-0000-0000065D0000}"/>
    <cellStyle name="Normal 18 16 5 2 3 5" xfId="28797" xr:uid="{00000000-0005-0000-0000-0000075D0000}"/>
    <cellStyle name="Normal 18 16 5 2 4" xfId="8128" xr:uid="{00000000-0005-0000-0000-0000085D0000}"/>
    <cellStyle name="Normal 18 16 5 2 4 2" xfId="13744" xr:uid="{00000000-0005-0000-0000-0000095D0000}"/>
    <cellStyle name="Normal 18 16 5 2 4 2 2" xfId="36285" xr:uid="{00000000-0005-0000-0000-00000A5D0000}"/>
    <cellStyle name="Normal 18 16 5 2 4 3" xfId="19374" xr:uid="{00000000-0005-0000-0000-00000B5D0000}"/>
    <cellStyle name="Normal 18 16 5 2 4 3 2" xfId="41909" xr:uid="{00000000-0005-0000-0000-00000C5D0000}"/>
    <cellStyle name="Normal 18 16 5 2 4 4" xfId="25003" xr:uid="{00000000-0005-0000-0000-00000D5D0000}"/>
    <cellStyle name="Normal 18 16 5 2 4 4 2" xfId="47529" xr:uid="{00000000-0005-0000-0000-00000E5D0000}"/>
    <cellStyle name="Normal 18 16 5 2 4 5" xfId="30669" xr:uid="{00000000-0005-0000-0000-00000F5D0000}"/>
    <cellStyle name="Normal 18 16 5 2 5" xfId="10000" xr:uid="{00000000-0005-0000-0000-0000105D0000}"/>
    <cellStyle name="Normal 18 16 5 2 5 2" xfId="32541" xr:uid="{00000000-0005-0000-0000-0000115D0000}"/>
    <cellStyle name="Normal 18 16 5 2 6" xfId="15630" xr:uid="{00000000-0005-0000-0000-0000125D0000}"/>
    <cellStyle name="Normal 18 16 5 2 6 2" xfId="38165" xr:uid="{00000000-0005-0000-0000-0000135D0000}"/>
    <cellStyle name="Normal 18 16 5 2 7" xfId="21259" xr:uid="{00000000-0005-0000-0000-0000145D0000}"/>
    <cellStyle name="Normal 18 16 5 2 7 2" xfId="43785" xr:uid="{00000000-0005-0000-0000-0000155D0000}"/>
    <cellStyle name="Normal 18 16 5 2 8" xfId="26925" xr:uid="{00000000-0005-0000-0000-0000165D0000}"/>
    <cellStyle name="Normal 18 16 5 2 9" xfId="49416" xr:uid="{00000000-0005-0000-0000-0000175D0000}"/>
    <cellStyle name="Normal 18 16 5 3" xfId="4852" xr:uid="{00000000-0005-0000-0000-0000185D0000}"/>
    <cellStyle name="Normal 18 16 5 3 2" xfId="6724" xr:uid="{00000000-0005-0000-0000-0000195D0000}"/>
    <cellStyle name="Normal 18 16 5 3 2 2" xfId="12340" xr:uid="{00000000-0005-0000-0000-00001A5D0000}"/>
    <cellStyle name="Normal 18 16 5 3 2 2 2" xfId="34881" xr:uid="{00000000-0005-0000-0000-00001B5D0000}"/>
    <cellStyle name="Normal 18 16 5 3 2 3" xfId="17970" xr:uid="{00000000-0005-0000-0000-00001C5D0000}"/>
    <cellStyle name="Normal 18 16 5 3 2 3 2" xfId="40505" xr:uid="{00000000-0005-0000-0000-00001D5D0000}"/>
    <cellStyle name="Normal 18 16 5 3 2 4" xfId="23599" xr:uid="{00000000-0005-0000-0000-00001E5D0000}"/>
    <cellStyle name="Normal 18 16 5 3 2 4 2" xfId="46125" xr:uid="{00000000-0005-0000-0000-00001F5D0000}"/>
    <cellStyle name="Normal 18 16 5 3 2 5" xfId="29265" xr:uid="{00000000-0005-0000-0000-0000205D0000}"/>
    <cellStyle name="Normal 18 16 5 3 3" xfId="8596" xr:uid="{00000000-0005-0000-0000-0000215D0000}"/>
    <cellStyle name="Normal 18 16 5 3 3 2" xfId="14212" xr:uid="{00000000-0005-0000-0000-0000225D0000}"/>
    <cellStyle name="Normal 18 16 5 3 3 2 2" xfId="36753" xr:uid="{00000000-0005-0000-0000-0000235D0000}"/>
    <cellStyle name="Normal 18 16 5 3 3 3" xfId="19842" xr:uid="{00000000-0005-0000-0000-0000245D0000}"/>
    <cellStyle name="Normal 18 16 5 3 3 3 2" xfId="42377" xr:uid="{00000000-0005-0000-0000-0000255D0000}"/>
    <cellStyle name="Normal 18 16 5 3 3 4" xfId="25471" xr:uid="{00000000-0005-0000-0000-0000265D0000}"/>
    <cellStyle name="Normal 18 16 5 3 3 4 2" xfId="47997" xr:uid="{00000000-0005-0000-0000-0000275D0000}"/>
    <cellStyle name="Normal 18 16 5 3 3 5" xfId="31137" xr:uid="{00000000-0005-0000-0000-0000285D0000}"/>
    <cellStyle name="Normal 18 16 5 3 4" xfId="10468" xr:uid="{00000000-0005-0000-0000-0000295D0000}"/>
    <cellStyle name="Normal 18 16 5 3 4 2" xfId="33009" xr:uid="{00000000-0005-0000-0000-00002A5D0000}"/>
    <cellStyle name="Normal 18 16 5 3 5" xfId="16098" xr:uid="{00000000-0005-0000-0000-00002B5D0000}"/>
    <cellStyle name="Normal 18 16 5 3 5 2" xfId="38633" xr:uid="{00000000-0005-0000-0000-00002C5D0000}"/>
    <cellStyle name="Normal 18 16 5 3 6" xfId="21727" xr:uid="{00000000-0005-0000-0000-00002D5D0000}"/>
    <cellStyle name="Normal 18 16 5 3 6 2" xfId="44253" xr:uid="{00000000-0005-0000-0000-00002E5D0000}"/>
    <cellStyle name="Normal 18 16 5 3 7" xfId="27393" xr:uid="{00000000-0005-0000-0000-00002F5D0000}"/>
    <cellStyle name="Normal 18 16 5 3 8" xfId="50821" xr:uid="{00000000-0005-0000-0000-0000305D0000}"/>
    <cellStyle name="Normal 18 16 5 4" xfId="5788" xr:uid="{00000000-0005-0000-0000-0000315D0000}"/>
    <cellStyle name="Normal 18 16 5 4 2" xfId="11404" xr:uid="{00000000-0005-0000-0000-0000325D0000}"/>
    <cellStyle name="Normal 18 16 5 4 2 2" xfId="33945" xr:uid="{00000000-0005-0000-0000-0000335D0000}"/>
    <cellStyle name="Normal 18 16 5 4 3" xfId="17034" xr:uid="{00000000-0005-0000-0000-0000345D0000}"/>
    <cellStyle name="Normal 18 16 5 4 3 2" xfId="39569" xr:uid="{00000000-0005-0000-0000-0000355D0000}"/>
    <cellStyle name="Normal 18 16 5 4 4" xfId="22663" xr:uid="{00000000-0005-0000-0000-0000365D0000}"/>
    <cellStyle name="Normal 18 16 5 4 4 2" xfId="45189" xr:uid="{00000000-0005-0000-0000-0000375D0000}"/>
    <cellStyle name="Normal 18 16 5 4 5" xfId="28329" xr:uid="{00000000-0005-0000-0000-0000385D0000}"/>
    <cellStyle name="Normal 18 16 5 5" xfId="7660" xr:uid="{00000000-0005-0000-0000-0000395D0000}"/>
    <cellStyle name="Normal 18 16 5 5 2" xfId="13276" xr:uid="{00000000-0005-0000-0000-00003A5D0000}"/>
    <cellStyle name="Normal 18 16 5 5 2 2" xfId="35817" xr:uid="{00000000-0005-0000-0000-00003B5D0000}"/>
    <cellStyle name="Normal 18 16 5 5 3" xfId="18906" xr:uid="{00000000-0005-0000-0000-00003C5D0000}"/>
    <cellStyle name="Normal 18 16 5 5 3 2" xfId="41441" xr:uid="{00000000-0005-0000-0000-00003D5D0000}"/>
    <cellStyle name="Normal 18 16 5 5 4" xfId="24535" xr:uid="{00000000-0005-0000-0000-00003E5D0000}"/>
    <cellStyle name="Normal 18 16 5 5 4 2" xfId="47061" xr:uid="{00000000-0005-0000-0000-00003F5D0000}"/>
    <cellStyle name="Normal 18 16 5 5 5" xfId="30201" xr:uid="{00000000-0005-0000-0000-0000405D0000}"/>
    <cellStyle name="Normal 18 16 5 6" xfId="9532" xr:uid="{00000000-0005-0000-0000-0000415D0000}"/>
    <cellStyle name="Normal 18 16 5 6 2" xfId="32073" xr:uid="{00000000-0005-0000-0000-0000425D0000}"/>
    <cellStyle name="Normal 18 16 5 7" xfId="15162" xr:uid="{00000000-0005-0000-0000-0000435D0000}"/>
    <cellStyle name="Normal 18 16 5 7 2" xfId="37697" xr:uid="{00000000-0005-0000-0000-0000445D0000}"/>
    <cellStyle name="Normal 18 16 5 8" xfId="20791" xr:uid="{00000000-0005-0000-0000-0000455D0000}"/>
    <cellStyle name="Normal 18 16 5 8 2" xfId="43317" xr:uid="{00000000-0005-0000-0000-0000465D0000}"/>
    <cellStyle name="Normal 18 16 5 9" xfId="26457" xr:uid="{00000000-0005-0000-0000-0000475D0000}"/>
    <cellStyle name="Normal 18 16 6" xfId="4150" xr:uid="{00000000-0005-0000-0000-0000485D0000}"/>
    <cellStyle name="Normal 18 16 6 10" xfId="50119" xr:uid="{00000000-0005-0000-0000-0000495D0000}"/>
    <cellStyle name="Normal 18 16 6 2" xfId="5086" xr:uid="{00000000-0005-0000-0000-00004A5D0000}"/>
    <cellStyle name="Normal 18 16 6 2 2" xfId="6958" xr:uid="{00000000-0005-0000-0000-00004B5D0000}"/>
    <cellStyle name="Normal 18 16 6 2 2 2" xfId="12574" xr:uid="{00000000-0005-0000-0000-00004C5D0000}"/>
    <cellStyle name="Normal 18 16 6 2 2 2 2" xfId="35115" xr:uid="{00000000-0005-0000-0000-00004D5D0000}"/>
    <cellStyle name="Normal 18 16 6 2 2 3" xfId="18204" xr:uid="{00000000-0005-0000-0000-00004E5D0000}"/>
    <cellStyle name="Normal 18 16 6 2 2 3 2" xfId="40739" xr:uid="{00000000-0005-0000-0000-00004F5D0000}"/>
    <cellStyle name="Normal 18 16 6 2 2 4" xfId="23833" xr:uid="{00000000-0005-0000-0000-0000505D0000}"/>
    <cellStyle name="Normal 18 16 6 2 2 4 2" xfId="46359" xr:uid="{00000000-0005-0000-0000-0000515D0000}"/>
    <cellStyle name="Normal 18 16 6 2 2 5" xfId="29499" xr:uid="{00000000-0005-0000-0000-0000525D0000}"/>
    <cellStyle name="Normal 18 16 6 2 3" xfId="8830" xr:uid="{00000000-0005-0000-0000-0000535D0000}"/>
    <cellStyle name="Normal 18 16 6 2 3 2" xfId="14446" xr:uid="{00000000-0005-0000-0000-0000545D0000}"/>
    <cellStyle name="Normal 18 16 6 2 3 2 2" xfId="36987" xr:uid="{00000000-0005-0000-0000-0000555D0000}"/>
    <cellStyle name="Normal 18 16 6 2 3 3" xfId="20076" xr:uid="{00000000-0005-0000-0000-0000565D0000}"/>
    <cellStyle name="Normal 18 16 6 2 3 3 2" xfId="42611" xr:uid="{00000000-0005-0000-0000-0000575D0000}"/>
    <cellStyle name="Normal 18 16 6 2 3 4" xfId="25705" xr:uid="{00000000-0005-0000-0000-0000585D0000}"/>
    <cellStyle name="Normal 18 16 6 2 3 4 2" xfId="48231" xr:uid="{00000000-0005-0000-0000-0000595D0000}"/>
    <cellStyle name="Normal 18 16 6 2 3 5" xfId="31371" xr:uid="{00000000-0005-0000-0000-00005A5D0000}"/>
    <cellStyle name="Normal 18 16 6 2 4" xfId="10702" xr:uid="{00000000-0005-0000-0000-00005B5D0000}"/>
    <cellStyle name="Normal 18 16 6 2 4 2" xfId="33243" xr:uid="{00000000-0005-0000-0000-00005C5D0000}"/>
    <cellStyle name="Normal 18 16 6 2 5" xfId="16332" xr:uid="{00000000-0005-0000-0000-00005D5D0000}"/>
    <cellStyle name="Normal 18 16 6 2 5 2" xfId="38867" xr:uid="{00000000-0005-0000-0000-00005E5D0000}"/>
    <cellStyle name="Normal 18 16 6 2 6" xfId="21961" xr:uid="{00000000-0005-0000-0000-00005F5D0000}"/>
    <cellStyle name="Normal 18 16 6 2 6 2" xfId="44487" xr:uid="{00000000-0005-0000-0000-0000605D0000}"/>
    <cellStyle name="Normal 18 16 6 2 7" xfId="27627" xr:uid="{00000000-0005-0000-0000-0000615D0000}"/>
    <cellStyle name="Normal 18 16 6 2 8" xfId="51055" xr:uid="{00000000-0005-0000-0000-0000625D0000}"/>
    <cellStyle name="Normal 18 16 6 3" xfId="6022" xr:uid="{00000000-0005-0000-0000-0000635D0000}"/>
    <cellStyle name="Normal 18 16 6 3 2" xfId="11638" xr:uid="{00000000-0005-0000-0000-0000645D0000}"/>
    <cellStyle name="Normal 18 16 6 3 2 2" xfId="34179" xr:uid="{00000000-0005-0000-0000-0000655D0000}"/>
    <cellStyle name="Normal 18 16 6 3 3" xfId="17268" xr:uid="{00000000-0005-0000-0000-0000665D0000}"/>
    <cellStyle name="Normal 18 16 6 3 3 2" xfId="39803" xr:uid="{00000000-0005-0000-0000-0000675D0000}"/>
    <cellStyle name="Normal 18 16 6 3 4" xfId="22897" xr:uid="{00000000-0005-0000-0000-0000685D0000}"/>
    <cellStyle name="Normal 18 16 6 3 4 2" xfId="45423" xr:uid="{00000000-0005-0000-0000-0000695D0000}"/>
    <cellStyle name="Normal 18 16 6 3 5" xfId="28563" xr:uid="{00000000-0005-0000-0000-00006A5D0000}"/>
    <cellStyle name="Normal 18 16 6 4" xfId="7894" xr:uid="{00000000-0005-0000-0000-00006B5D0000}"/>
    <cellStyle name="Normal 18 16 6 4 2" xfId="13510" xr:uid="{00000000-0005-0000-0000-00006C5D0000}"/>
    <cellStyle name="Normal 18 16 6 4 2 2" xfId="36051" xr:uid="{00000000-0005-0000-0000-00006D5D0000}"/>
    <cellStyle name="Normal 18 16 6 4 3" xfId="19140" xr:uid="{00000000-0005-0000-0000-00006E5D0000}"/>
    <cellStyle name="Normal 18 16 6 4 3 2" xfId="41675" xr:uid="{00000000-0005-0000-0000-00006F5D0000}"/>
    <cellStyle name="Normal 18 16 6 4 4" xfId="24769" xr:uid="{00000000-0005-0000-0000-0000705D0000}"/>
    <cellStyle name="Normal 18 16 6 4 4 2" xfId="47295" xr:uid="{00000000-0005-0000-0000-0000715D0000}"/>
    <cellStyle name="Normal 18 16 6 4 5" xfId="30435" xr:uid="{00000000-0005-0000-0000-0000725D0000}"/>
    <cellStyle name="Normal 18 16 6 5" xfId="9766" xr:uid="{00000000-0005-0000-0000-0000735D0000}"/>
    <cellStyle name="Normal 18 16 6 5 2" xfId="32307" xr:uid="{00000000-0005-0000-0000-0000745D0000}"/>
    <cellStyle name="Normal 18 16 6 6" xfId="15396" xr:uid="{00000000-0005-0000-0000-0000755D0000}"/>
    <cellStyle name="Normal 18 16 6 6 2" xfId="37931" xr:uid="{00000000-0005-0000-0000-0000765D0000}"/>
    <cellStyle name="Normal 18 16 6 7" xfId="21025" xr:uid="{00000000-0005-0000-0000-0000775D0000}"/>
    <cellStyle name="Normal 18 16 6 7 2" xfId="43551" xr:uid="{00000000-0005-0000-0000-0000785D0000}"/>
    <cellStyle name="Normal 18 16 6 8" xfId="26691" xr:uid="{00000000-0005-0000-0000-0000795D0000}"/>
    <cellStyle name="Normal 18 16 6 9" xfId="49182" xr:uid="{00000000-0005-0000-0000-00007A5D0000}"/>
    <cellStyle name="Normal 18 16 7" xfId="4618" xr:uid="{00000000-0005-0000-0000-00007B5D0000}"/>
    <cellStyle name="Normal 18 16 7 2" xfId="6490" xr:uid="{00000000-0005-0000-0000-00007C5D0000}"/>
    <cellStyle name="Normal 18 16 7 2 2" xfId="12106" xr:uid="{00000000-0005-0000-0000-00007D5D0000}"/>
    <cellStyle name="Normal 18 16 7 2 2 2" xfId="34647" xr:uid="{00000000-0005-0000-0000-00007E5D0000}"/>
    <cellStyle name="Normal 18 16 7 2 3" xfId="17736" xr:uid="{00000000-0005-0000-0000-00007F5D0000}"/>
    <cellStyle name="Normal 18 16 7 2 3 2" xfId="40271" xr:uid="{00000000-0005-0000-0000-0000805D0000}"/>
    <cellStyle name="Normal 18 16 7 2 4" xfId="23365" xr:uid="{00000000-0005-0000-0000-0000815D0000}"/>
    <cellStyle name="Normal 18 16 7 2 4 2" xfId="45891" xr:uid="{00000000-0005-0000-0000-0000825D0000}"/>
    <cellStyle name="Normal 18 16 7 2 5" xfId="29031" xr:uid="{00000000-0005-0000-0000-0000835D0000}"/>
    <cellStyle name="Normal 18 16 7 3" xfId="8362" xr:uid="{00000000-0005-0000-0000-0000845D0000}"/>
    <cellStyle name="Normal 18 16 7 3 2" xfId="13978" xr:uid="{00000000-0005-0000-0000-0000855D0000}"/>
    <cellStyle name="Normal 18 16 7 3 2 2" xfId="36519" xr:uid="{00000000-0005-0000-0000-0000865D0000}"/>
    <cellStyle name="Normal 18 16 7 3 3" xfId="19608" xr:uid="{00000000-0005-0000-0000-0000875D0000}"/>
    <cellStyle name="Normal 18 16 7 3 3 2" xfId="42143" xr:uid="{00000000-0005-0000-0000-0000885D0000}"/>
    <cellStyle name="Normal 18 16 7 3 4" xfId="25237" xr:uid="{00000000-0005-0000-0000-0000895D0000}"/>
    <cellStyle name="Normal 18 16 7 3 4 2" xfId="47763" xr:uid="{00000000-0005-0000-0000-00008A5D0000}"/>
    <cellStyle name="Normal 18 16 7 3 5" xfId="30903" xr:uid="{00000000-0005-0000-0000-00008B5D0000}"/>
    <cellStyle name="Normal 18 16 7 4" xfId="10234" xr:uid="{00000000-0005-0000-0000-00008C5D0000}"/>
    <cellStyle name="Normal 18 16 7 4 2" xfId="32775" xr:uid="{00000000-0005-0000-0000-00008D5D0000}"/>
    <cellStyle name="Normal 18 16 7 5" xfId="15864" xr:uid="{00000000-0005-0000-0000-00008E5D0000}"/>
    <cellStyle name="Normal 18 16 7 5 2" xfId="38399" xr:uid="{00000000-0005-0000-0000-00008F5D0000}"/>
    <cellStyle name="Normal 18 16 7 6" xfId="21493" xr:uid="{00000000-0005-0000-0000-0000905D0000}"/>
    <cellStyle name="Normal 18 16 7 6 2" xfId="44019" xr:uid="{00000000-0005-0000-0000-0000915D0000}"/>
    <cellStyle name="Normal 18 16 7 7" xfId="27159" xr:uid="{00000000-0005-0000-0000-0000925D0000}"/>
    <cellStyle name="Normal 18 16 7 8" xfId="50587" xr:uid="{00000000-0005-0000-0000-0000935D0000}"/>
    <cellStyle name="Normal 18 16 8" xfId="5554" xr:uid="{00000000-0005-0000-0000-0000945D0000}"/>
    <cellStyle name="Normal 18 16 8 2" xfId="11170" xr:uid="{00000000-0005-0000-0000-0000955D0000}"/>
    <cellStyle name="Normal 18 16 8 2 2" xfId="33711" xr:uid="{00000000-0005-0000-0000-0000965D0000}"/>
    <cellStyle name="Normal 18 16 8 3" xfId="16800" xr:uid="{00000000-0005-0000-0000-0000975D0000}"/>
    <cellStyle name="Normal 18 16 8 3 2" xfId="39335" xr:uid="{00000000-0005-0000-0000-0000985D0000}"/>
    <cellStyle name="Normal 18 16 8 4" xfId="22429" xr:uid="{00000000-0005-0000-0000-0000995D0000}"/>
    <cellStyle name="Normal 18 16 8 4 2" xfId="44955" xr:uid="{00000000-0005-0000-0000-00009A5D0000}"/>
    <cellStyle name="Normal 18 16 8 5" xfId="28095" xr:uid="{00000000-0005-0000-0000-00009B5D0000}"/>
    <cellStyle name="Normal 18 16 9" xfId="7426" xr:uid="{00000000-0005-0000-0000-00009C5D0000}"/>
    <cellStyle name="Normal 18 16 9 2" xfId="13042" xr:uid="{00000000-0005-0000-0000-00009D5D0000}"/>
    <cellStyle name="Normal 18 16 9 2 2" xfId="35583" xr:uid="{00000000-0005-0000-0000-00009E5D0000}"/>
    <cellStyle name="Normal 18 16 9 3" xfId="18672" xr:uid="{00000000-0005-0000-0000-00009F5D0000}"/>
    <cellStyle name="Normal 18 16 9 3 2" xfId="41207" xr:uid="{00000000-0005-0000-0000-0000A05D0000}"/>
    <cellStyle name="Normal 18 16 9 4" xfId="24301" xr:uid="{00000000-0005-0000-0000-0000A15D0000}"/>
    <cellStyle name="Normal 18 16 9 4 2" xfId="46827" xr:uid="{00000000-0005-0000-0000-0000A25D0000}"/>
    <cellStyle name="Normal 18 16 9 5" xfId="29967" xr:uid="{00000000-0005-0000-0000-0000A35D0000}"/>
    <cellStyle name="Normal 18 17" xfId="664" xr:uid="{00000000-0005-0000-0000-0000A45D0000}"/>
    <cellStyle name="Normal 18 2" xfId="665" xr:uid="{00000000-0005-0000-0000-0000A55D0000}"/>
    <cellStyle name="Normal 18 3" xfId="666" xr:uid="{00000000-0005-0000-0000-0000A65D0000}"/>
    <cellStyle name="Normal 18 4" xfId="667" xr:uid="{00000000-0005-0000-0000-0000A75D0000}"/>
    <cellStyle name="Normal 18 5" xfId="668" xr:uid="{00000000-0005-0000-0000-0000A85D0000}"/>
    <cellStyle name="Normal 18 6" xfId="669" xr:uid="{00000000-0005-0000-0000-0000A95D0000}"/>
    <cellStyle name="Normal 18 7" xfId="670" xr:uid="{00000000-0005-0000-0000-0000AA5D0000}"/>
    <cellStyle name="Normal 18 8" xfId="671" xr:uid="{00000000-0005-0000-0000-0000AB5D0000}"/>
    <cellStyle name="Normal 18 9" xfId="672" xr:uid="{00000000-0005-0000-0000-0000AC5D0000}"/>
    <cellStyle name="Normal 19" xfId="673" xr:uid="{00000000-0005-0000-0000-0000AD5D0000}"/>
    <cellStyle name="Normal 19 10" xfId="674" xr:uid="{00000000-0005-0000-0000-0000AE5D0000}"/>
    <cellStyle name="Normal 19 11" xfId="675" xr:uid="{00000000-0005-0000-0000-0000AF5D0000}"/>
    <cellStyle name="Normal 19 12" xfId="676" xr:uid="{00000000-0005-0000-0000-0000B05D0000}"/>
    <cellStyle name="Normal 19 13" xfId="677" xr:uid="{00000000-0005-0000-0000-0000B15D0000}"/>
    <cellStyle name="Normal 19 14" xfId="678" xr:uid="{00000000-0005-0000-0000-0000B25D0000}"/>
    <cellStyle name="Normal 19 15" xfId="679" xr:uid="{00000000-0005-0000-0000-0000B35D0000}"/>
    <cellStyle name="Normal 19 16" xfId="680" xr:uid="{00000000-0005-0000-0000-0000B45D0000}"/>
    <cellStyle name="Normal 19 16 10" xfId="9299" xr:uid="{00000000-0005-0000-0000-0000B55D0000}"/>
    <cellStyle name="Normal 19 16 10 2" xfId="31840" xr:uid="{00000000-0005-0000-0000-0000B65D0000}"/>
    <cellStyle name="Normal 19 16 11" xfId="14920" xr:uid="{00000000-0005-0000-0000-0000B75D0000}"/>
    <cellStyle name="Normal 19 16 11 2" xfId="37460" xr:uid="{00000000-0005-0000-0000-0000B85D0000}"/>
    <cellStyle name="Normal 19 16 12" xfId="20558" xr:uid="{00000000-0005-0000-0000-0000B95D0000}"/>
    <cellStyle name="Normal 19 16 12 2" xfId="43084" xr:uid="{00000000-0005-0000-0000-0000BA5D0000}"/>
    <cellStyle name="Normal 19 16 13" xfId="26224" xr:uid="{00000000-0005-0000-0000-0000BB5D0000}"/>
    <cellStyle name="Normal 19 16 14" xfId="48715" xr:uid="{00000000-0005-0000-0000-0000BC5D0000}"/>
    <cellStyle name="Normal 19 16 15" xfId="49652" xr:uid="{00000000-0005-0000-0000-0000BD5D0000}"/>
    <cellStyle name="Normal 19 16 2" xfId="3720" xr:uid="{00000000-0005-0000-0000-0000BE5D0000}"/>
    <cellStyle name="Normal 19 16 2 10" xfId="14968" xr:uid="{00000000-0005-0000-0000-0000BF5D0000}"/>
    <cellStyle name="Normal 19 16 2 10 2" xfId="37503" xr:uid="{00000000-0005-0000-0000-0000C05D0000}"/>
    <cellStyle name="Normal 19 16 2 11" xfId="20597" xr:uid="{00000000-0005-0000-0000-0000C15D0000}"/>
    <cellStyle name="Normal 19 16 2 11 2" xfId="43123" xr:uid="{00000000-0005-0000-0000-0000C25D0000}"/>
    <cellStyle name="Normal 19 16 2 12" xfId="26263" xr:uid="{00000000-0005-0000-0000-0000C35D0000}"/>
    <cellStyle name="Normal 19 16 2 13" xfId="48754" xr:uid="{00000000-0005-0000-0000-0000C45D0000}"/>
    <cellStyle name="Normal 19 16 2 14" xfId="49691" xr:uid="{00000000-0005-0000-0000-0000C55D0000}"/>
    <cellStyle name="Normal 19 16 2 2" xfId="3878" xr:uid="{00000000-0005-0000-0000-0000C65D0000}"/>
    <cellStyle name="Normal 19 16 2 2 10" xfId="26419" xr:uid="{00000000-0005-0000-0000-0000C75D0000}"/>
    <cellStyle name="Normal 19 16 2 2 11" xfId="48910" xr:uid="{00000000-0005-0000-0000-0000C85D0000}"/>
    <cellStyle name="Normal 19 16 2 2 12" xfId="49847" xr:uid="{00000000-0005-0000-0000-0000C95D0000}"/>
    <cellStyle name="Normal 19 16 2 2 2" xfId="4112" xr:uid="{00000000-0005-0000-0000-0000CA5D0000}"/>
    <cellStyle name="Normal 19 16 2 2 2 10" xfId="49144" xr:uid="{00000000-0005-0000-0000-0000CB5D0000}"/>
    <cellStyle name="Normal 19 16 2 2 2 11" xfId="50081" xr:uid="{00000000-0005-0000-0000-0000CC5D0000}"/>
    <cellStyle name="Normal 19 16 2 2 2 2" xfId="4580" xr:uid="{00000000-0005-0000-0000-0000CD5D0000}"/>
    <cellStyle name="Normal 19 16 2 2 2 2 10" xfId="50549" xr:uid="{00000000-0005-0000-0000-0000CE5D0000}"/>
    <cellStyle name="Normal 19 16 2 2 2 2 2" xfId="5516" xr:uid="{00000000-0005-0000-0000-0000CF5D0000}"/>
    <cellStyle name="Normal 19 16 2 2 2 2 2 2" xfId="7388" xr:uid="{00000000-0005-0000-0000-0000D05D0000}"/>
    <cellStyle name="Normal 19 16 2 2 2 2 2 2 2" xfId="13004" xr:uid="{00000000-0005-0000-0000-0000D15D0000}"/>
    <cellStyle name="Normal 19 16 2 2 2 2 2 2 2 2" xfId="35545" xr:uid="{00000000-0005-0000-0000-0000D25D0000}"/>
    <cellStyle name="Normal 19 16 2 2 2 2 2 2 3" xfId="18634" xr:uid="{00000000-0005-0000-0000-0000D35D0000}"/>
    <cellStyle name="Normal 19 16 2 2 2 2 2 2 3 2" xfId="41169" xr:uid="{00000000-0005-0000-0000-0000D45D0000}"/>
    <cellStyle name="Normal 19 16 2 2 2 2 2 2 4" xfId="24263" xr:uid="{00000000-0005-0000-0000-0000D55D0000}"/>
    <cellStyle name="Normal 19 16 2 2 2 2 2 2 4 2" xfId="46789" xr:uid="{00000000-0005-0000-0000-0000D65D0000}"/>
    <cellStyle name="Normal 19 16 2 2 2 2 2 2 5" xfId="29929" xr:uid="{00000000-0005-0000-0000-0000D75D0000}"/>
    <cellStyle name="Normal 19 16 2 2 2 2 2 3" xfId="9260" xr:uid="{00000000-0005-0000-0000-0000D85D0000}"/>
    <cellStyle name="Normal 19 16 2 2 2 2 2 3 2" xfId="14876" xr:uid="{00000000-0005-0000-0000-0000D95D0000}"/>
    <cellStyle name="Normal 19 16 2 2 2 2 2 3 2 2" xfId="37417" xr:uid="{00000000-0005-0000-0000-0000DA5D0000}"/>
    <cellStyle name="Normal 19 16 2 2 2 2 2 3 3" xfId="20506" xr:uid="{00000000-0005-0000-0000-0000DB5D0000}"/>
    <cellStyle name="Normal 19 16 2 2 2 2 2 3 3 2" xfId="43041" xr:uid="{00000000-0005-0000-0000-0000DC5D0000}"/>
    <cellStyle name="Normal 19 16 2 2 2 2 2 3 4" xfId="26135" xr:uid="{00000000-0005-0000-0000-0000DD5D0000}"/>
    <cellStyle name="Normal 19 16 2 2 2 2 2 3 4 2" xfId="48661" xr:uid="{00000000-0005-0000-0000-0000DE5D0000}"/>
    <cellStyle name="Normal 19 16 2 2 2 2 2 3 5" xfId="31801" xr:uid="{00000000-0005-0000-0000-0000DF5D0000}"/>
    <cellStyle name="Normal 19 16 2 2 2 2 2 4" xfId="11132" xr:uid="{00000000-0005-0000-0000-0000E05D0000}"/>
    <cellStyle name="Normal 19 16 2 2 2 2 2 4 2" xfId="33673" xr:uid="{00000000-0005-0000-0000-0000E15D0000}"/>
    <cellStyle name="Normal 19 16 2 2 2 2 2 5" xfId="16762" xr:uid="{00000000-0005-0000-0000-0000E25D0000}"/>
    <cellStyle name="Normal 19 16 2 2 2 2 2 5 2" xfId="39297" xr:uid="{00000000-0005-0000-0000-0000E35D0000}"/>
    <cellStyle name="Normal 19 16 2 2 2 2 2 6" xfId="22391" xr:uid="{00000000-0005-0000-0000-0000E45D0000}"/>
    <cellStyle name="Normal 19 16 2 2 2 2 2 6 2" xfId="44917" xr:uid="{00000000-0005-0000-0000-0000E55D0000}"/>
    <cellStyle name="Normal 19 16 2 2 2 2 2 7" xfId="28057" xr:uid="{00000000-0005-0000-0000-0000E65D0000}"/>
    <cellStyle name="Normal 19 16 2 2 2 2 2 8" xfId="51485" xr:uid="{00000000-0005-0000-0000-0000E75D0000}"/>
    <cellStyle name="Normal 19 16 2 2 2 2 3" xfId="6452" xr:uid="{00000000-0005-0000-0000-0000E85D0000}"/>
    <cellStyle name="Normal 19 16 2 2 2 2 3 2" xfId="12068" xr:uid="{00000000-0005-0000-0000-0000E95D0000}"/>
    <cellStyle name="Normal 19 16 2 2 2 2 3 2 2" xfId="34609" xr:uid="{00000000-0005-0000-0000-0000EA5D0000}"/>
    <cellStyle name="Normal 19 16 2 2 2 2 3 3" xfId="17698" xr:uid="{00000000-0005-0000-0000-0000EB5D0000}"/>
    <cellStyle name="Normal 19 16 2 2 2 2 3 3 2" xfId="40233" xr:uid="{00000000-0005-0000-0000-0000EC5D0000}"/>
    <cellStyle name="Normal 19 16 2 2 2 2 3 4" xfId="23327" xr:uid="{00000000-0005-0000-0000-0000ED5D0000}"/>
    <cellStyle name="Normal 19 16 2 2 2 2 3 4 2" xfId="45853" xr:uid="{00000000-0005-0000-0000-0000EE5D0000}"/>
    <cellStyle name="Normal 19 16 2 2 2 2 3 5" xfId="28993" xr:uid="{00000000-0005-0000-0000-0000EF5D0000}"/>
    <cellStyle name="Normal 19 16 2 2 2 2 4" xfId="8324" xr:uid="{00000000-0005-0000-0000-0000F05D0000}"/>
    <cellStyle name="Normal 19 16 2 2 2 2 4 2" xfId="13940" xr:uid="{00000000-0005-0000-0000-0000F15D0000}"/>
    <cellStyle name="Normal 19 16 2 2 2 2 4 2 2" xfId="36481" xr:uid="{00000000-0005-0000-0000-0000F25D0000}"/>
    <cellStyle name="Normal 19 16 2 2 2 2 4 3" xfId="19570" xr:uid="{00000000-0005-0000-0000-0000F35D0000}"/>
    <cellStyle name="Normal 19 16 2 2 2 2 4 3 2" xfId="42105" xr:uid="{00000000-0005-0000-0000-0000F45D0000}"/>
    <cellStyle name="Normal 19 16 2 2 2 2 4 4" xfId="25199" xr:uid="{00000000-0005-0000-0000-0000F55D0000}"/>
    <cellStyle name="Normal 19 16 2 2 2 2 4 4 2" xfId="47725" xr:uid="{00000000-0005-0000-0000-0000F65D0000}"/>
    <cellStyle name="Normal 19 16 2 2 2 2 4 5" xfId="30865" xr:uid="{00000000-0005-0000-0000-0000F75D0000}"/>
    <cellStyle name="Normal 19 16 2 2 2 2 5" xfId="10196" xr:uid="{00000000-0005-0000-0000-0000F85D0000}"/>
    <cellStyle name="Normal 19 16 2 2 2 2 5 2" xfId="32737" xr:uid="{00000000-0005-0000-0000-0000F95D0000}"/>
    <cellStyle name="Normal 19 16 2 2 2 2 6" xfId="15826" xr:uid="{00000000-0005-0000-0000-0000FA5D0000}"/>
    <cellStyle name="Normal 19 16 2 2 2 2 6 2" xfId="38361" xr:uid="{00000000-0005-0000-0000-0000FB5D0000}"/>
    <cellStyle name="Normal 19 16 2 2 2 2 7" xfId="21455" xr:uid="{00000000-0005-0000-0000-0000FC5D0000}"/>
    <cellStyle name="Normal 19 16 2 2 2 2 7 2" xfId="43981" xr:uid="{00000000-0005-0000-0000-0000FD5D0000}"/>
    <cellStyle name="Normal 19 16 2 2 2 2 8" xfId="27121" xr:uid="{00000000-0005-0000-0000-0000FE5D0000}"/>
    <cellStyle name="Normal 19 16 2 2 2 2 9" xfId="49612" xr:uid="{00000000-0005-0000-0000-0000FF5D0000}"/>
    <cellStyle name="Normal 19 16 2 2 2 3" xfId="5048" xr:uid="{00000000-0005-0000-0000-0000005E0000}"/>
    <cellStyle name="Normal 19 16 2 2 2 3 2" xfId="6920" xr:uid="{00000000-0005-0000-0000-0000015E0000}"/>
    <cellStyle name="Normal 19 16 2 2 2 3 2 2" xfId="12536" xr:uid="{00000000-0005-0000-0000-0000025E0000}"/>
    <cellStyle name="Normal 19 16 2 2 2 3 2 2 2" xfId="35077" xr:uid="{00000000-0005-0000-0000-0000035E0000}"/>
    <cellStyle name="Normal 19 16 2 2 2 3 2 3" xfId="18166" xr:uid="{00000000-0005-0000-0000-0000045E0000}"/>
    <cellStyle name="Normal 19 16 2 2 2 3 2 3 2" xfId="40701" xr:uid="{00000000-0005-0000-0000-0000055E0000}"/>
    <cellStyle name="Normal 19 16 2 2 2 3 2 4" xfId="23795" xr:uid="{00000000-0005-0000-0000-0000065E0000}"/>
    <cellStyle name="Normal 19 16 2 2 2 3 2 4 2" xfId="46321" xr:uid="{00000000-0005-0000-0000-0000075E0000}"/>
    <cellStyle name="Normal 19 16 2 2 2 3 2 5" xfId="29461" xr:uid="{00000000-0005-0000-0000-0000085E0000}"/>
    <cellStyle name="Normal 19 16 2 2 2 3 3" xfId="8792" xr:uid="{00000000-0005-0000-0000-0000095E0000}"/>
    <cellStyle name="Normal 19 16 2 2 2 3 3 2" xfId="14408" xr:uid="{00000000-0005-0000-0000-00000A5E0000}"/>
    <cellStyle name="Normal 19 16 2 2 2 3 3 2 2" xfId="36949" xr:uid="{00000000-0005-0000-0000-00000B5E0000}"/>
    <cellStyle name="Normal 19 16 2 2 2 3 3 3" xfId="20038" xr:uid="{00000000-0005-0000-0000-00000C5E0000}"/>
    <cellStyle name="Normal 19 16 2 2 2 3 3 3 2" xfId="42573" xr:uid="{00000000-0005-0000-0000-00000D5E0000}"/>
    <cellStyle name="Normal 19 16 2 2 2 3 3 4" xfId="25667" xr:uid="{00000000-0005-0000-0000-00000E5E0000}"/>
    <cellStyle name="Normal 19 16 2 2 2 3 3 4 2" xfId="48193" xr:uid="{00000000-0005-0000-0000-00000F5E0000}"/>
    <cellStyle name="Normal 19 16 2 2 2 3 3 5" xfId="31333" xr:uid="{00000000-0005-0000-0000-0000105E0000}"/>
    <cellStyle name="Normal 19 16 2 2 2 3 4" xfId="10664" xr:uid="{00000000-0005-0000-0000-0000115E0000}"/>
    <cellStyle name="Normal 19 16 2 2 2 3 4 2" xfId="33205" xr:uid="{00000000-0005-0000-0000-0000125E0000}"/>
    <cellStyle name="Normal 19 16 2 2 2 3 5" xfId="16294" xr:uid="{00000000-0005-0000-0000-0000135E0000}"/>
    <cellStyle name="Normal 19 16 2 2 2 3 5 2" xfId="38829" xr:uid="{00000000-0005-0000-0000-0000145E0000}"/>
    <cellStyle name="Normal 19 16 2 2 2 3 6" xfId="21923" xr:uid="{00000000-0005-0000-0000-0000155E0000}"/>
    <cellStyle name="Normal 19 16 2 2 2 3 6 2" xfId="44449" xr:uid="{00000000-0005-0000-0000-0000165E0000}"/>
    <cellStyle name="Normal 19 16 2 2 2 3 7" xfId="27589" xr:uid="{00000000-0005-0000-0000-0000175E0000}"/>
    <cellStyle name="Normal 19 16 2 2 2 3 8" xfId="51017" xr:uid="{00000000-0005-0000-0000-0000185E0000}"/>
    <cellStyle name="Normal 19 16 2 2 2 4" xfId="5984" xr:uid="{00000000-0005-0000-0000-0000195E0000}"/>
    <cellStyle name="Normal 19 16 2 2 2 4 2" xfId="11600" xr:uid="{00000000-0005-0000-0000-00001A5E0000}"/>
    <cellStyle name="Normal 19 16 2 2 2 4 2 2" xfId="34141" xr:uid="{00000000-0005-0000-0000-00001B5E0000}"/>
    <cellStyle name="Normal 19 16 2 2 2 4 3" xfId="17230" xr:uid="{00000000-0005-0000-0000-00001C5E0000}"/>
    <cellStyle name="Normal 19 16 2 2 2 4 3 2" xfId="39765" xr:uid="{00000000-0005-0000-0000-00001D5E0000}"/>
    <cellStyle name="Normal 19 16 2 2 2 4 4" xfId="22859" xr:uid="{00000000-0005-0000-0000-00001E5E0000}"/>
    <cellStyle name="Normal 19 16 2 2 2 4 4 2" xfId="45385" xr:uid="{00000000-0005-0000-0000-00001F5E0000}"/>
    <cellStyle name="Normal 19 16 2 2 2 4 5" xfId="28525" xr:uid="{00000000-0005-0000-0000-0000205E0000}"/>
    <cellStyle name="Normal 19 16 2 2 2 5" xfId="7856" xr:uid="{00000000-0005-0000-0000-0000215E0000}"/>
    <cellStyle name="Normal 19 16 2 2 2 5 2" xfId="13472" xr:uid="{00000000-0005-0000-0000-0000225E0000}"/>
    <cellStyle name="Normal 19 16 2 2 2 5 2 2" xfId="36013" xr:uid="{00000000-0005-0000-0000-0000235E0000}"/>
    <cellStyle name="Normal 19 16 2 2 2 5 3" xfId="19102" xr:uid="{00000000-0005-0000-0000-0000245E0000}"/>
    <cellStyle name="Normal 19 16 2 2 2 5 3 2" xfId="41637" xr:uid="{00000000-0005-0000-0000-0000255E0000}"/>
    <cellStyle name="Normal 19 16 2 2 2 5 4" xfId="24731" xr:uid="{00000000-0005-0000-0000-0000265E0000}"/>
    <cellStyle name="Normal 19 16 2 2 2 5 4 2" xfId="47257" xr:uid="{00000000-0005-0000-0000-0000275E0000}"/>
    <cellStyle name="Normal 19 16 2 2 2 5 5" xfId="30397" xr:uid="{00000000-0005-0000-0000-0000285E0000}"/>
    <cellStyle name="Normal 19 16 2 2 2 6" xfId="9728" xr:uid="{00000000-0005-0000-0000-0000295E0000}"/>
    <cellStyle name="Normal 19 16 2 2 2 6 2" xfId="32269" xr:uid="{00000000-0005-0000-0000-00002A5E0000}"/>
    <cellStyle name="Normal 19 16 2 2 2 7" xfId="15358" xr:uid="{00000000-0005-0000-0000-00002B5E0000}"/>
    <cellStyle name="Normal 19 16 2 2 2 7 2" xfId="37893" xr:uid="{00000000-0005-0000-0000-00002C5E0000}"/>
    <cellStyle name="Normal 19 16 2 2 2 8" xfId="20987" xr:uid="{00000000-0005-0000-0000-00002D5E0000}"/>
    <cellStyle name="Normal 19 16 2 2 2 8 2" xfId="43513" xr:uid="{00000000-0005-0000-0000-00002E5E0000}"/>
    <cellStyle name="Normal 19 16 2 2 2 9" xfId="26653" xr:uid="{00000000-0005-0000-0000-00002F5E0000}"/>
    <cellStyle name="Normal 19 16 2 2 3" xfId="4346" xr:uid="{00000000-0005-0000-0000-0000305E0000}"/>
    <cellStyle name="Normal 19 16 2 2 3 10" xfId="50315" xr:uid="{00000000-0005-0000-0000-0000315E0000}"/>
    <cellStyle name="Normal 19 16 2 2 3 2" xfId="5282" xr:uid="{00000000-0005-0000-0000-0000325E0000}"/>
    <cellStyle name="Normal 19 16 2 2 3 2 2" xfId="7154" xr:uid="{00000000-0005-0000-0000-0000335E0000}"/>
    <cellStyle name="Normal 19 16 2 2 3 2 2 2" xfId="12770" xr:uid="{00000000-0005-0000-0000-0000345E0000}"/>
    <cellStyle name="Normal 19 16 2 2 3 2 2 2 2" xfId="35311" xr:uid="{00000000-0005-0000-0000-0000355E0000}"/>
    <cellStyle name="Normal 19 16 2 2 3 2 2 3" xfId="18400" xr:uid="{00000000-0005-0000-0000-0000365E0000}"/>
    <cellStyle name="Normal 19 16 2 2 3 2 2 3 2" xfId="40935" xr:uid="{00000000-0005-0000-0000-0000375E0000}"/>
    <cellStyle name="Normal 19 16 2 2 3 2 2 4" xfId="24029" xr:uid="{00000000-0005-0000-0000-0000385E0000}"/>
    <cellStyle name="Normal 19 16 2 2 3 2 2 4 2" xfId="46555" xr:uid="{00000000-0005-0000-0000-0000395E0000}"/>
    <cellStyle name="Normal 19 16 2 2 3 2 2 5" xfId="29695" xr:uid="{00000000-0005-0000-0000-00003A5E0000}"/>
    <cellStyle name="Normal 19 16 2 2 3 2 3" xfId="9026" xr:uid="{00000000-0005-0000-0000-00003B5E0000}"/>
    <cellStyle name="Normal 19 16 2 2 3 2 3 2" xfId="14642" xr:uid="{00000000-0005-0000-0000-00003C5E0000}"/>
    <cellStyle name="Normal 19 16 2 2 3 2 3 2 2" xfId="37183" xr:uid="{00000000-0005-0000-0000-00003D5E0000}"/>
    <cellStyle name="Normal 19 16 2 2 3 2 3 3" xfId="20272" xr:uid="{00000000-0005-0000-0000-00003E5E0000}"/>
    <cellStyle name="Normal 19 16 2 2 3 2 3 3 2" xfId="42807" xr:uid="{00000000-0005-0000-0000-00003F5E0000}"/>
    <cellStyle name="Normal 19 16 2 2 3 2 3 4" xfId="25901" xr:uid="{00000000-0005-0000-0000-0000405E0000}"/>
    <cellStyle name="Normal 19 16 2 2 3 2 3 4 2" xfId="48427" xr:uid="{00000000-0005-0000-0000-0000415E0000}"/>
    <cellStyle name="Normal 19 16 2 2 3 2 3 5" xfId="31567" xr:uid="{00000000-0005-0000-0000-0000425E0000}"/>
    <cellStyle name="Normal 19 16 2 2 3 2 4" xfId="10898" xr:uid="{00000000-0005-0000-0000-0000435E0000}"/>
    <cellStyle name="Normal 19 16 2 2 3 2 4 2" xfId="33439" xr:uid="{00000000-0005-0000-0000-0000445E0000}"/>
    <cellStyle name="Normal 19 16 2 2 3 2 5" xfId="16528" xr:uid="{00000000-0005-0000-0000-0000455E0000}"/>
    <cellStyle name="Normal 19 16 2 2 3 2 5 2" xfId="39063" xr:uid="{00000000-0005-0000-0000-0000465E0000}"/>
    <cellStyle name="Normal 19 16 2 2 3 2 6" xfId="22157" xr:uid="{00000000-0005-0000-0000-0000475E0000}"/>
    <cellStyle name="Normal 19 16 2 2 3 2 6 2" xfId="44683" xr:uid="{00000000-0005-0000-0000-0000485E0000}"/>
    <cellStyle name="Normal 19 16 2 2 3 2 7" xfId="27823" xr:uid="{00000000-0005-0000-0000-0000495E0000}"/>
    <cellStyle name="Normal 19 16 2 2 3 2 8" xfId="51251" xr:uid="{00000000-0005-0000-0000-00004A5E0000}"/>
    <cellStyle name="Normal 19 16 2 2 3 3" xfId="6218" xr:uid="{00000000-0005-0000-0000-00004B5E0000}"/>
    <cellStyle name="Normal 19 16 2 2 3 3 2" xfId="11834" xr:uid="{00000000-0005-0000-0000-00004C5E0000}"/>
    <cellStyle name="Normal 19 16 2 2 3 3 2 2" xfId="34375" xr:uid="{00000000-0005-0000-0000-00004D5E0000}"/>
    <cellStyle name="Normal 19 16 2 2 3 3 3" xfId="17464" xr:uid="{00000000-0005-0000-0000-00004E5E0000}"/>
    <cellStyle name="Normal 19 16 2 2 3 3 3 2" xfId="39999" xr:uid="{00000000-0005-0000-0000-00004F5E0000}"/>
    <cellStyle name="Normal 19 16 2 2 3 3 4" xfId="23093" xr:uid="{00000000-0005-0000-0000-0000505E0000}"/>
    <cellStyle name="Normal 19 16 2 2 3 3 4 2" xfId="45619" xr:uid="{00000000-0005-0000-0000-0000515E0000}"/>
    <cellStyle name="Normal 19 16 2 2 3 3 5" xfId="28759" xr:uid="{00000000-0005-0000-0000-0000525E0000}"/>
    <cellStyle name="Normal 19 16 2 2 3 4" xfId="8090" xr:uid="{00000000-0005-0000-0000-0000535E0000}"/>
    <cellStyle name="Normal 19 16 2 2 3 4 2" xfId="13706" xr:uid="{00000000-0005-0000-0000-0000545E0000}"/>
    <cellStyle name="Normal 19 16 2 2 3 4 2 2" xfId="36247" xr:uid="{00000000-0005-0000-0000-0000555E0000}"/>
    <cellStyle name="Normal 19 16 2 2 3 4 3" xfId="19336" xr:uid="{00000000-0005-0000-0000-0000565E0000}"/>
    <cellStyle name="Normal 19 16 2 2 3 4 3 2" xfId="41871" xr:uid="{00000000-0005-0000-0000-0000575E0000}"/>
    <cellStyle name="Normal 19 16 2 2 3 4 4" xfId="24965" xr:uid="{00000000-0005-0000-0000-0000585E0000}"/>
    <cellStyle name="Normal 19 16 2 2 3 4 4 2" xfId="47491" xr:uid="{00000000-0005-0000-0000-0000595E0000}"/>
    <cellStyle name="Normal 19 16 2 2 3 4 5" xfId="30631" xr:uid="{00000000-0005-0000-0000-00005A5E0000}"/>
    <cellStyle name="Normal 19 16 2 2 3 5" xfId="9962" xr:uid="{00000000-0005-0000-0000-00005B5E0000}"/>
    <cellStyle name="Normal 19 16 2 2 3 5 2" xfId="32503" xr:uid="{00000000-0005-0000-0000-00005C5E0000}"/>
    <cellStyle name="Normal 19 16 2 2 3 6" xfId="15592" xr:uid="{00000000-0005-0000-0000-00005D5E0000}"/>
    <cellStyle name="Normal 19 16 2 2 3 6 2" xfId="38127" xr:uid="{00000000-0005-0000-0000-00005E5E0000}"/>
    <cellStyle name="Normal 19 16 2 2 3 7" xfId="21221" xr:uid="{00000000-0005-0000-0000-00005F5E0000}"/>
    <cellStyle name="Normal 19 16 2 2 3 7 2" xfId="43747" xr:uid="{00000000-0005-0000-0000-0000605E0000}"/>
    <cellStyle name="Normal 19 16 2 2 3 8" xfId="26887" xr:uid="{00000000-0005-0000-0000-0000615E0000}"/>
    <cellStyle name="Normal 19 16 2 2 3 9" xfId="49378" xr:uid="{00000000-0005-0000-0000-0000625E0000}"/>
    <cellStyle name="Normal 19 16 2 2 4" xfId="4814" xr:uid="{00000000-0005-0000-0000-0000635E0000}"/>
    <cellStyle name="Normal 19 16 2 2 4 2" xfId="6686" xr:uid="{00000000-0005-0000-0000-0000645E0000}"/>
    <cellStyle name="Normal 19 16 2 2 4 2 2" xfId="12302" xr:uid="{00000000-0005-0000-0000-0000655E0000}"/>
    <cellStyle name="Normal 19 16 2 2 4 2 2 2" xfId="34843" xr:uid="{00000000-0005-0000-0000-0000665E0000}"/>
    <cellStyle name="Normal 19 16 2 2 4 2 3" xfId="17932" xr:uid="{00000000-0005-0000-0000-0000675E0000}"/>
    <cellStyle name="Normal 19 16 2 2 4 2 3 2" xfId="40467" xr:uid="{00000000-0005-0000-0000-0000685E0000}"/>
    <cellStyle name="Normal 19 16 2 2 4 2 4" xfId="23561" xr:uid="{00000000-0005-0000-0000-0000695E0000}"/>
    <cellStyle name="Normal 19 16 2 2 4 2 4 2" xfId="46087" xr:uid="{00000000-0005-0000-0000-00006A5E0000}"/>
    <cellStyle name="Normal 19 16 2 2 4 2 5" xfId="29227" xr:uid="{00000000-0005-0000-0000-00006B5E0000}"/>
    <cellStyle name="Normal 19 16 2 2 4 3" xfId="8558" xr:uid="{00000000-0005-0000-0000-00006C5E0000}"/>
    <cellStyle name="Normal 19 16 2 2 4 3 2" xfId="14174" xr:uid="{00000000-0005-0000-0000-00006D5E0000}"/>
    <cellStyle name="Normal 19 16 2 2 4 3 2 2" xfId="36715" xr:uid="{00000000-0005-0000-0000-00006E5E0000}"/>
    <cellStyle name="Normal 19 16 2 2 4 3 3" xfId="19804" xr:uid="{00000000-0005-0000-0000-00006F5E0000}"/>
    <cellStyle name="Normal 19 16 2 2 4 3 3 2" xfId="42339" xr:uid="{00000000-0005-0000-0000-0000705E0000}"/>
    <cellStyle name="Normal 19 16 2 2 4 3 4" xfId="25433" xr:uid="{00000000-0005-0000-0000-0000715E0000}"/>
    <cellStyle name="Normal 19 16 2 2 4 3 4 2" xfId="47959" xr:uid="{00000000-0005-0000-0000-0000725E0000}"/>
    <cellStyle name="Normal 19 16 2 2 4 3 5" xfId="31099" xr:uid="{00000000-0005-0000-0000-0000735E0000}"/>
    <cellStyle name="Normal 19 16 2 2 4 4" xfId="10430" xr:uid="{00000000-0005-0000-0000-0000745E0000}"/>
    <cellStyle name="Normal 19 16 2 2 4 4 2" xfId="32971" xr:uid="{00000000-0005-0000-0000-0000755E0000}"/>
    <cellStyle name="Normal 19 16 2 2 4 5" xfId="16060" xr:uid="{00000000-0005-0000-0000-0000765E0000}"/>
    <cellStyle name="Normal 19 16 2 2 4 5 2" xfId="38595" xr:uid="{00000000-0005-0000-0000-0000775E0000}"/>
    <cellStyle name="Normal 19 16 2 2 4 6" xfId="21689" xr:uid="{00000000-0005-0000-0000-0000785E0000}"/>
    <cellStyle name="Normal 19 16 2 2 4 6 2" xfId="44215" xr:uid="{00000000-0005-0000-0000-0000795E0000}"/>
    <cellStyle name="Normal 19 16 2 2 4 7" xfId="27355" xr:uid="{00000000-0005-0000-0000-00007A5E0000}"/>
    <cellStyle name="Normal 19 16 2 2 4 8" xfId="50783" xr:uid="{00000000-0005-0000-0000-00007B5E0000}"/>
    <cellStyle name="Normal 19 16 2 2 5" xfId="5750" xr:uid="{00000000-0005-0000-0000-00007C5E0000}"/>
    <cellStyle name="Normal 19 16 2 2 5 2" xfId="11366" xr:uid="{00000000-0005-0000-0000-00007D5E0000}"/>
    <cellStyle name="Normal 19 16 2 2 5 2 2" xfId="33907" xr:uid="{00000000-0005-0000-0000-00007E5E0000}"/>
    <cellStyle name="Normal 19 16 2 2 5 3" xfId="16996" xr:uid="{00000000-0005-0000-0000-00007F5E0000}"/>
    <cellStyle name="Normal 19 16 2 2 5 3 2" xfId="39531" xr:uid="{00000000-0005-0000-0000-0000805E0000}"/>
    <cellStyle name="Normal 19 16 2 2 5 4" xfId="22625" xr:uid="{00000000-0005-0000-0000-0000815E0000}"/>
    <cellStyle name="Normal 19 16 2 2 5 4 2" xfId="45151" xr:uid="{00000000-0005-0000-0000-0000825E0000}"/>
    <cellStyle name="Normal 19 16 2 2 5 5" xfId="28291" xr:uid="{00000000-0005-0000-0000-0000835E0000}"/>
    <cellStyle name="Normal 19 16 2 2 6" xfId="7622" xr:uid="{00000000-0005-0000-0000-0000845E0000}"/>
    <cellStyle name="Normal 19 16 2 2 6 2" xfId="13238" xr:uid="{00000000-0005-0000-0000-0000855E0000}"/>
    <cellStyle name="Normal 19 16 2 2 6 2 2" xfId="35779" xr:uid="{00000000-0005-0000-0000-0000865E0000}"/>
    <cellStyle name="Normal 19 16 2 2 6 3" xfId="18868" xr:uid="{00000000-0005-0000-0000-0000875E0000}"/>
    <cellStyle name="Normal 19 16 2 2 6 3 2" xfId="41403" xr:uid="{00000000-0005-0000-0000-0000885E0000}"/>
    <cellStyle name="Normal 19 16 2 2 6 4" xfId="24497" xr:uid="{00000000-0005-0000-0000-0000895E0000}"/>
    <cellStyle name="Normal 19 16 2 2 6 4 2" xfId="47023" xr:uid="{00000000-0005-0000-0000-00008A5E0000}"/>
    <cellStyle name="Normal 19 16 2 2 6 5" xfId="30163" xr:uid="{00000000-0005-0000-0000-00008B5E0000}"/>
    <cellStyle name="Normal 19 16 2 2 7" xfId="9494" xr:uid="{00000000-0005-0000-0000-00008C5E0000}"/>
    <cellStyle name="Normal 19 16 2 2 7 2" xfId="32035" xr:uid="{00000000-0005-0000-0000-00008D5E0000}"/>
    <cellStyle name="Normal 19 16 2 2 8" xfId="15124" xr:uid="{00000000-0005-0000-0000-00008E5E0000}"/>
    <cellStyle name="Normal 19 16 2 2 8 2" xfId="37659" xr:uid="{00000000-0005-0000-0000-00008F5E0000}"/>
    <cellStyle name="Normal 19 16 2 2 9" xfId="20753" xr:uid="{00000000-0005-0000-0000-0000905E0000}"/>
    <cellStyle name="Normal 19 16 2 2 9 2" xfId="43279" xr:uid="{00000000-0005-0000-0000-0000915E0000}"/>
    <cellStyle name="Normal 19 16 2 3" xfId="3800" xr:uid="{00000000-0005-0000-0000-0000925E0000}"/>
    <cellStyle name="Normal 19 16 2 3 10" xfId="26341" xr:uid="{00000000-0005-0000-0000-0000935E0000}"/>
    <cellStyle name="Normal 19 16 2 3 11" xfId="48832" xr:uid="{00000000-0005-0000-0000-0000945E0000}"/>
    <cellStyle name="Normal 19 16 2 3 12" xfId="49769" xr:uid="{00000000-0005-0000-0000-0000955E0000}"/>
    <cellStyle name="Normal 19 16 2 3 2" xfId="4034" xr:uid="{00000000-0005-0000-0000-0000965E0000}"/>
    <cellStyle name="Normal 19 16 2 3 2 10" xfId="49066" xr:uid="{00000000-0005-0000-0000-0000975E0000}"/>
    <cellStyle name="Normal 19 16 2 3 2 11" xfId="50003" xr:uid="{00000000-0005-0000-0000-0000985E0000}"/>
    <cellStyle name="Normal 19 16 2 3 2 2" xfId="4502" xr:uid="{00000000-0005-0000-0000-0000995E0000}"/>
    <cellStyle name="Normal 19 16 2 3 2 2 10" xfId="50471" xr:uid="{00000000-0005-0000-0000-00009A5E0000}"/>
    <cellStyle name="Normal 19 16 2 3 2 2 2" xfId="5438" xr:uid="{00000000-0005-0000-0000-00009B5E0000}"/>
    <cellStyle name="Normal 19 16 2 3 2 2 2 2" xfId="7310" xr:uid="{00000000-0005-0000-0000-00009C5E0000}"/>
    <cellStyle name="Normal 19 16 2 3 2 2 2 2 2" xfId="12926" xr:uid="{00000000-0005-0000-0000-00009D5E0000}"/>
    <cellStyle name="Normal 19 16 2 3 2 2 2 2 2 2" xfId="35467" xr:uid="{00000000-0005-0000-0000-00009E5E0000}"/>
    <cellStyle name="Normal 19 16 2 3 2 2 2 2 3" xfId="18556" xr:uid="{00000000-0005-0000-0000-00009F5E0000}"/>
    <cellStyle name="Normal 19 16 2 3 2 2 2 2 3 2" xfId="41091" xr:uid="{00000000-0005-0000-0000-0000A05E0000}"/>
    <cellStyle name="Normal 19 16 2 3 2 2 2 2 4" xfId="24185" xr:uid="{00000000-0005-0000-0000-0000A15E0000}"/>
    <cellStyle name="Normal 19 16 2 3 2 2 2 2 4 2" xfId="46711" xr:uid="{00000000-0005-0000-0000-0000A25E0000}"/>
    <cellStyle name="Normal 19 16 2 3 2 2 2 2 5" xfId="29851" xr:uid="{00000000-0005-0000-0000-0000A35E0000}"/>
    <cellStyle name="Normal 19 16 2 3 2 2 2 3" xfId="9182" xr:uid="{00000000-0005-0000-0000-0000A45E0000}"/>
    <cellStyle name="Normal 19 16 2 3 2 2 2 3 2" xfId="14798" xr:uid="{00000000-0005-0000-0000-0000A55E0000}"/>
    <cellStyle name="Normal 19 16 2 3 2 2 2 3 2 2" xfId="37339" xr:uid="{00000000-0005-0000-0000-0000A65E0000}"/>
    <cellStyle name="Normal 19 16 2 3 2 2 2 3 3" xfId="20428" xr:uid="{00000000-0005-0000-0000-0000A75E0000}"/>
    <cellStyle name="Normal 19 16 2 3 2 2 2 3 3 2" xfId="42963" xr:uid="{00000000-0005-0000-0000-0000A85E0000}"/>
    <cellStyle name="Normal 19 16 2 3 2 2 2 3 4" xfId="26057" xr:uid="{00000000-0005-0000-0000-0000A95E0000}"/>
    <cellStyle name="Normal 19 16 2 3 2 2 2 3 4 2" xfId="48583" xr:uid="{00000000-0005-0000-0000-0000AA5E0000}"/>
    <cellStyle name="Normal 19 16 2 3 2 2 2 3 5" xfId="31723" xr:uid="{00000000-0005-0000-0000-0000AB5E0000}"/>
    <cellStyle name="Normal 19 16 2 3 2 2 2 4" xfId="11054" xr:uid="{00000000-0005-0000-0000-0000AC5E0000}"/>
    <cellStyle name="Normal 19 16 2 3 2 2 2 4 2" xfId="33595" xr:uid="{00000000-0005-0000-0000-0000AD5E0000}"/>
    <cellStyle name="Normal 19 16 2 3 2 2 2 5" xfId="16684" xr:uid="{00000000-0005-0000-0000-0000AE5E0000}"/>
    <cellStyle name="Normal 19 16 2 3 2 2 2 5 2" xfId="39219" xr:uid="{00000000-0005-0000-0000-0000AF5E0000}"/>
    <cellStyle name="Normal 19 16 2 3 2 2 2 6" xfId="22313" xr:uid="{00000000-0005-0000-0000-0000B05E0000}"/>
    <cellStyle name="Normal 19 16 2 3 2 2 2 6 2" xfId="44839" xr:uid="{00000000-0005-0000-0000-0000B15E0000}"/>
    <cellStyle name="Normal 19 16 2 3 2 2 2 7" xfId="27979" xr:uid="{00000000-0005-0000-0000-0000B25E0000}"/>
    <cellStyle name="Normal 19 16 2 3 2 2 2 8" xfId="51407" xr:uid="{00000000-0005-0000-0000-0000B35E0000}"/>
    <cellStyle name="Normal 19 16 2 3 2 2 3" xfId="6374" xr:uid="{00000000-0005-0000-0000-0000B45E0000}"/>
    <cellStyle name="Normal 19 16 2 3 2 2 3 2" xfId="11990" xr:uid="{00000000-0005-0000-0000-0000B55E0000}"/>
    <cellStyle name="Normal 19 16 2 3 2 2 3 2 2" xfId="34531" xr:uid="{00000000-0005-0000-0000-0000B65E0000}"/>
    <cellStyle name="Normal 19 16 2 3 2 2 3 3" xfId="17620" xr:uid="{00000000-0005-0000-0000-0000B75E0000}"/>
    <cellStyle name="Normal 19 16 2 3 2 2 3 3 2" xfId="40155" xr:uid="{00000000-0005-0000-0000-0000B85E0000}"/>
    <cellStyle name="Normal 19 16 2 3 2 2 3 4" xfId="23249" xr:uid="{00000000-0005-0000-0000-0000B95E0000}"/>
    <cellStyle name="Normal 19 16 2 3 2 2 3 4 2" xfId="45775" xr:uid="{00000000-0005-0000-0000-0000BA5E0000}"/>
    <cellStyle name="Normal 19 16 2 3 2 2 3 5" xfId="28915" xr:uid="{00000000-0005-0000-0000-0000BB5E0000}"/>
    <cellStyle name="Normal 19 16 2 3 2 2 4" xfId="8246" xr:uid="{00000000-0005-0000-0000-0000BC5E0000}"/>
    <cellStyle name="Normal 19 16 2 3 2 2 4 2" xfId="13862" xr:uid="{00000000-0005-0000-0000-0000BD5E0000}"/>
    <cellStyle name="Normal 19 16 2 3 2 2 4 2 2" xfId="36403" xr:uid="{00000000-0005-0000-0000-0000BE5E0000}"/>
    <cellStyle name="Normal 19 16 2 3 2 2 4 3" xfId="19492" xr:uid="{00000000-0005-0000-0000-0000BF5E0000}"/>
    <cellStyle name="Normal 19 16 2 3 2 2 4 3 2" xfId="42027" xr:uid="{00000000-0005-0000-0000-0000C05E0000}"/>
    <cellStyle name="Normal 19 16 2 3 2 2 4 4" xfId="25121" xr:uid="{00000000-0005-0000-0000-0000C15E0000}"/>
    <cellStyle name="Normal 19 16 2 3 2 2 4 4 2" xfId="47647" xr:uid="{00000000-0005-0000-0000-0000C25E0000}"/>
    <cellStyle name="Normal 19 16 2 3 2 2 4 5" xfId="30787" xr:uid="{00000000-0005-0000-0000-0000C35E0000}"/>
    <cellStyle name="Normal 19 16 2 3 2 2 5" xfId="10118" xr:uid="{00000000-0005-0000-0000-0000C45E0000}"/>
    <cellStyle name="Normal 19 16 2 3 2 2 5 2" xfId="32659" xr:uid="{00000000-0005-0000-0000-0000C55E0000}"/>
    <cellStyle name="Normal 19 16 2 3 2 2 6" xfId="15748" xr:uid="{00000000-0005-0000-0000-0000C65E0000}"/>
    <cellStyle name="Normal 19 16 2 3 2 2 6 2" xfId="38283" xr:uid="{00000000-0005-0000-0000-0000C75E0000}"/>
    <cellStyle name="Normal 19 16 2 3 2 2 7" xfId="21377" xr:uid="{00000000-0005-0000-0000-0000C85E0000}"/>
    <cellStyle name="Normal 19 16 2 3 2 2 7 2" xfId="43903" xr:uid="{00000000-0005-0000-0000-0000C95E0000}"/>
    <cellStyle name="Normal 19 16 2 3 2 2 8" xfId="27043" xr:uid="{00000000-0005-0000-0000-0000CA5E0000}"/>
    <cellStyle name="Normal 19 16 2 3 2 2 9" xfId="49534" xr:uid="{00000000-0005-0000-0000-0000CB5E0000}"/>
    <cellStyle name="Normal 19 16 2 3 2 3" xfId="4970" xr:uid="{00000000-0005-0000-0000-0000CC5E0000}"/>
    <cellStyle name="Normal 19 16 2 3 2 3 2" xfId="6842" xr:uid="{00000000-0005-0000-0000-0000CD5E0000}"/>
    <cellStyle name="Normal 19 16 2 3 2 3 2 2" xfId="12458" xr:uid="{00000000-0005-0000-0000-0000CE5E0000}"/>
    <cellStyle name="Normal 19 16 2 3 2 3 2 2 2" xfId="34999" xr:uid="{00000000-0005-0000-0000-0000CF5E0000}"/>
    <cellStyle name="Normal 19 16 2 3 2 3 2 3" xfId="18088" xr:uid="{00000000-0005-0000-0000-0000D05E0000}"/>
    <cellStyle name="Normal 19 16 2 3 2 3 2 3 2" xfId="40623" xr:uid="{00000000-0005-0000-0000-0000D15E0000}"/>
    <cellStyle name="Normal 19 16 2 3 2 3 2 4" xfId="23717" xr:uid="{00000000-0005-0000-0000-0000D25E0000}"/>
    <cellStyle name="Normal 19 16 2 3 2 3 2 4 2" xfId="46243" xr:uid="{00000000-0005-0000-0000-0000D35E0000}"/>
    <cellStyle name="Normal 19 16 2 3 2 3 2 5" xfId="29383" xr:uid="{00000000-0005-0000-0000-0000D45E0000}"/>
    <cellStyle name="Normal 19 16 2 3 2 3 3" xfId="8714" xr:uid="{00000000-0005-0000-0000-0000D55E0000}"/>
    <cellStyle name="Normal 19 16 2 3 2 3 3 2" xfId="14330" xr:uid="{00000000-0005-0000-0000-0000D65E0000}"/>
    <cellStyle name="Normal 19 16 2 3 2 3 3 2 2" xfId="36871" xr:uid="{00000000-0005-0000-0000-0000D75E0000}"/>
    <cellStyle name="Normal 19 16 2 3 2 3 3 3" xfId="19960" xr:uid="{00000000-0005-0000-0000-0000D85E0000}"/>
    <cellStyle name="Normal 19 16 2 3 2 3 3 3 2" xfId="42495" xr:uid="{00000000-0005-0000-0000-0000D95E0000}"/>
    <cellStyle name="Normal 19 16 2 3 2 3 3 4" xfId="25589" xr:uid="{00000000-0005-0000-0000-0000DA5E0000}"/>
    <cellStyle name="Normal 19 16 2 3 2 3 3 4 2" xfId="48115" xr:uid="{00000000-0005-0000-0000-0000DB5E0000}"/>
    <cellStyle name="Normal 19 16 2 3 2 3 3 5" xfId="31255" xr:uid="{00000000-0005-0000-0000-0000DC5E0000}"/>
    <cellStyle name="Normal 19 16 2 3 2 3 4" xfId="10586" xr:uid="{00000000-0005-0000-0000-0000DD5E0000}"/>
    <cellStyle name="Normal 19 16 2 3 2 3 4 2" xfId="33127" xr:uid="{00000000-0005-0000-0000-0000DE5E0000}"/>
    <cellStyle name="Normal 19 16 2 3 2 3 5" xfId="16216" xr:uid="{00000000-0005-0000-0000-0000DF5E0000}"/>
    <cellStyle name="Normal 19 16 2 3 2 3 5 2" xfId="38751" xr:uid="{00000000-0005-0000-0000-0000E05E0000}"/>
    <cellStyle name="Normal 19 16 2 3 2 3 6" xfId="21845" xr:uid="{00000000-0005-0000-0000-0000E15E0000}"/>
    <cellStyle name="Normal 19 16 2 3 2 3 6 2" xfId="44371" xr:uid="{00000000-0005-0000-0000-0000E25E0000}"/>
    <cellStyle name="Normal 19 16 2 3 2 3 7" xfId="27511" xr:uid="{00000000-0005-0000-0000-0000E35E0000}"/>
    <cellStyle name="Normal 19 16 2 3 2 3 8" xfId="50939" xr:uid="{00000000-0005-0000-0000-0000E45E0000}"/>
    <cellStyle name="Normal 19 16 2 3 2 4" xfId="5906" xr:uid="{00000000-0005-0000-0000-0000E55E0000}"/>
    <cellStyle name="Normal 19 16 2 3 2 4 2" xfId="11522" xr:uid="{00000000-0005-0000-0000-0000E65E0000}"/>
    <cellStyle name="Normal 19 16 2 3 2 4 2 2" xfId="34063" xr:uid="{00000000-0005-0000-0000-0000E75E0000}"/>
    <cellStyle name="Normal 19 16 2 3 2 4 3" xfId="17152" xr:uid="{00000000-0005-0000-0000-0000E85E0000}"/>
    <cellStyle name="Normal 19 16 2 3 2 4 3 2" xfId="39687" xr:uid="{00000000-0005-0000-0000-0000E95E0000}"/>
    <cellStyle name="Normal 19 16 2 3 2 4 4" xfId="22781" xr:uid="{00000000-0005-0000-0000-0000EA5E0000}"/>
    <cellStyle name="Normal 19 16 2 3 2 4 4 2" xfId="45307" xr:uid="{00000000-0005-0000-0000-0000EB5E0000}"/>
    <cellStyle name="Normal 19 16 2 3 2 4 5" xfId="28447" xr:uid="{00000000-0005-0000-0000-0000EC5E0000}"/>
    <cellStyle name="Normal 19 16 2 3 2 5" xfId="7778" xr:uid="{00000000-0005-0000-0000-0000ED5E0000}"/>
    <cellStyle name="Normal 19 16 2 3 2 5 2" xfId="13394" xr:uid="{00000000-0005-0000-0000-0000EE5E0000}"/>
    <cellStyle name="Normal 19 16 2 3 2 5 2 2" xfId="35935" xr:uid="{00000000-0005-0000-0000-0000EF5E0000}"/>
    <cellStyle name="Normal 19 16 2 3 2 5 3" xfId="19024" xr:uid="{00000000-0005-0000-0000-0000F05E0000}"/>
    <cellStyle name="Normal 19 16 2 3 2 5 3 2" xfId="41559" xr:uid="{00000000-0005-0000-0000-0000F15E0000}"/>
    <cellStyle name="Normal 19 16 2 3 2 5 4" xfId="24653" xr:uid="{00000000-0005-0000-0000-0000F25E0000}"/>
    <cellStyle name="Normal 19 16 2 3 2 5 4 2" xfId="47179" xr:uid="{00000000-0005-0000-0000-0000F35E0000}"/>
    <cellStyle name="Normal 19 16 2 3 2 5 5" xfId="30319" xr:uid="{00000000-0005-0000-0000-0000F45E0000}"/>
    <cellStyle name="Normal 19 16 2 3 2 6" xfId="9650" xr:uid="{00000000-0005-0000-0000-0000F55E0000}"/>
    <cellStyle name="Normal 19 16 2 3 2 6 2" xfId="32191" xr:uid="{00000000-0005-0000-0000-0000F65E0000}"/>
    <cellStyle name="Normal 19 16 2 3 2 7" xfId="15280" xr:uid="{00000000-0005-0000-0000-0000F75E0000}"/>
    <cellStyle name="Normal 19 16 2 3 2 7 2" xfId="37815" xr:uid="{00000000-0005-0000-0000-0000F85E0000}"/>
    <cellStyle name="Normal 19 16 2 3 2 8" xfId="20909" xr:uid="{00000000-0005-0000-0000-0000F95E0000}"/>
    <cellStyle name="Normal 19 16 2 3 2 8 2" xfId="43435" xr:uid="{00000000-0005-0000-0000-0000FA5E0000}"/>
    <cellStyle name="Normal 19 16 2 3 2 9" xfId="26575" xr:uid="{00000000-0005-0000-0000-0000FB5E0000}"/>
    <cellStyle name="Normal 19 16 2 3 3" xfId="4268" xr:uid="{00000000-0005-0000-0000-0000FC5E0000}"/>
    <cellStyle name="Normal 19 16 2 3 3 10" xfId="50237" xr:uid="{00000000-0005-0000-0000-0000FD5E0000}"/>
    <cellStyle name="Normal 19 16 2 3 3 2" xfId="5204" xr:uid="{00000000-0005-0000-0000-0000FE5E0000}"/>
    <cellStyle name="Normal 19 16 2 3 3 2 2" xfId="7076" xr:uid="{00000000-0005-0000-0000-0000FF5E0000}"/>
    <cellStyle name="Normal 19 16 2 3 3 2 2 2" xfId="12692" xr:uid="{00000000-0005-0000-0000-0000005F0000}"/>
    <cellStyle name="Normal 19 16 2 3 3 2 2 2 2" xfId="35233" xr:uid="{00000000-0005-0000-0000-0000015F0000}"/>
    <cellStyle name="Normal 19 16 2 3 3 2 2 3" xfId="18322" xr:uid="{00000000-0005-0000-0000-0000025F0000}"/>
    <cellStyle name="Normal 19 16 2 3 3 2 2 3 2" xfId="40857" xr:uid="{00000000-0005-0000-0000-0000035F0000}"/>
    <cellStyle name="Normal 19 16 2 3 3 2 2 4" xfId="23951" xr:uid="{00000000-0005-0000-0000-0000045F0000}"/>
    <cellStyle name="Normal 19 16 2 3 3 2 2 4 2" xfId="46477" xr:uid="{00000000-0005-0000-0000-0000055F0000}"/>
    <cellStyle name="Normal 19 16 2 3 3 2 2 5" xfId="29617" xr:uid="{00000000-0005-0000-0000-0000065F0000}"/>
    <cellStyle name="Normal 19 16 2 3 3 2 3" xfId="8948" xr:uid="{00000000-0005-0000-0000-0000075F0000}"/>
    <cellStyle name="Normal 19 16 2 3 3 2 3 2" xfId="14564" xr:uid="{00000000-0005-0000-0000-0000085F0000}"/>
    <cellStyle name="Normal 19 16 2 3 3 2 3 2 2" xfId="37105" xr:uid="{00000000-0005-0000-0000-0000095F0000}"/>
    <cellStyle name="Normal 19 16 2 3 3 2 3 3" xfId="20194" xr:uid="{00000000-0005-0000-0000-00000A5F0000}"/>
    <cellStyle name="Normal 19 16 2 3 3 2 3 3 2" xfId="42729" xr:uid="{00000000-0005-0000-0000-00000B5F0000}"/>
    <cellStyle name="Normal 19 16 2 3 3 2 3 4" xfId="25823" xr:uid="{00000000-0005-0000-0000-00000C5F0000}"/>
    <cellStyle name="Normal 19 16 2 3 3 2 3 4 2" xfId="48349" xr:uid="{00000000-0005-0000-0000-00000D5F0000}"/>
    <cellStyle name="Normal 19 16 2 3 3 2 3 5" xfId="31489" xr:uid="{00000000-0005-0000-0000-00000E5F0000}"/>
    <cellStyle name="Normal 19 16 2 3 3 2 4" xfId="10820" xr:uid="{00000000-0005-0000-0000-00000F5F0000}"/>
    <cellStyle name="Normal 19 16 2 3 3 2 4 2" xfId="33361" xr:uid="{00000000-0005-0000-0000-0000105F0000}"/>
    <cellStyle name="Normal 19 16 2 3 3 2 5" xfId="16450" xr:uid="{00000000-0005-0000-0000-0000115F0000}"/>
    <cellStyle name="Normal 19 16 2 3 3 2 5 2" xfId="38985" xr:uid="{00000000-0005-0000-0000-0000125F0000}"/>
    <cellStyle name="Normal 19 16 2 3 3 2 6" xfId="22079" xr:uid="{00000000-0005-0000-0000-0000135F0000}"/>
    <cellStyle name="Normal 19 16 2 3 3 2 6 2" xfId="44605" xr:uid="{00000000-0005-0000-0000-0000145F0000}"/>
    <cellStyle name="Normal 19 16 2 3 3 2 7" xfId="27745" xr:uid="{00000000-0005-0000-0000-0000155F0000}"/>
    <cellStyle name="Normal 19 16 2 3 3 2 8" xfId="51173" xr:uid="{00000000-0005-0000-0000-0000165F0000}"/>
    <cellStyle name="Normal 19 16 2 3 3 3" xfId="6140" xr:uid="{00000000-0005-0000-0000-0000175F0000}"/>
    <cellStyle name="Normal 19 16 2 3 3 3 2" xfId="11756" xr:uid="{00000000-0005-0000-0000-0000185F0000}"/>
    <cellStyle name="Normal 19 16 2 3 3 3 2 2" xfId="34297" xr:uid="{00000000-0005-0000-0000-0000195F0000}"/>
    <cellStyle name="Normal 19 16 2 3 3 3 3" xfId="17386" xr:uid="{00000000-0005-0000-0000-00001A5F0000}"/>
    <cellStyle name="Normal 19 16 2 3 3 3 3 2" xfId="39921" xr:uid="{00000000-0005-0000-0000-00001B5F0000}"/>
    <cellStyle name="Normal 19 16 2 3 3 3 4" xfId="23015" xr:uid="{00000000-0005-0000-0000-00001C5F0000}"/>
    <cellStyle name="Normal 19 16 2 3 3 3 4 2" xfId="45541" xr:uid="{00000000-0005-0000-0000-00001D5F0000}"/>
    <cellStyle name="Normal 19 16 2 3 3 3 5" xfId="28681" xr:uid="{00000000-0005-0000-0000-00001E5F0000}"/>
    <cellStyle name="Normal 19 16 2 3 3 4" xfId="8012" xr:uid="{00000000-0005-0000-0000-00001F5F0000}"/>
    <cellStyle name="Normal 19 16 2 3 3 4 2" xfId="13628" xr:uid="{00000000-0005-0000-0000-0000205F0000}"/>
    <cellStyle name="Normal 19 16 2 3 3 4 2 2" xfId="36169" xr:uid="{00000000-0005-0000-0000-0000215F0000}"/>
    <cellStyle name="Normal 19 16 2 3 3 4 3" xfId="19258" xr:uid="{00000000-0005-0000-0000-0000225F0000}"/>
    <cellStyle name="Normal 19 16 2 3 3 4 3 2" xfId="41793" xr:uid="{00000000-0005-0000-0000-0000235F0000}"/>
    <cellStyle name="Normal 19 16 2 3 3 4 4" xfId="24887" xr:uid="{00000000-0005-0000-0000-0000245F0000}"/>
    <cellStyle name="Normal 19 16 2 3 3 4 4 2" xfId="47413" xr:uid="{00000000-0005-0000-0000-0000255F0000}"/>
    <cellStyle name="Normal 19 16 2 3 3 4 5" xfId="30553" xr:uid="{00000000-0005-0000-0000-0000265F0000}"/>
    <cellStyle name="Normal 19 16 2 3 3 5" xfId="9884" xr:uid="{00000000-0005-0000-0000-0000275F0000}"/>
    <cellStyle name="Normal 19 16 2 3 3 5 2" xfId="32425" xr:uid="{00000000-0005-0000-0000-0000285F0000}"/>
    <cellStyle name="Normal 19 16 2 3 3 6" xfId="15514" xr:uid="{00000000-0005-0000-0000-0000295F0000}"/>
    <cellStyle name="Normal 19 16 2 3 3 6 2" xfId="38049" xr:uid="{00000000-0005-0000-0000-00002A5F0000}"/>
    <cellStyle name="Normal 19 16 2 3 3 7" xfId="21143" xr:uid="{00000000-0005-0000-0000-00002B5F0000}"/>
    <cellStyle name="Normal 19 16 2 3 3 7 2" xfId="43669" xr:uid="{00000000-0005-0000-0000-00002C5F0000}"/>
    <cellStyle name="Normal 19 16 2 3 3 8" xfId="26809" xr:uid="{00000000-0005-0000-0000-00002D5F0000}"/>
    <cellStyle name="Normal 19 16 2 3 3 9" xfId="49300" xr:uid="{00000000-0005-0000-0000-00002E5F0000}"/>
    <cellStyle name="Normal 19 16 2 3 4" xfId="4736" xr:uid="{00000000-0005-0000-0000-00002F5F0000}"/>
    <cellStyle name="Normal 19 16 2 3 4 2" xfId="6608" xr:uid="{00000000-0005-0000-0000-0000305F0000}"/>
    <cellStyle name="Normal 19 16 2 3 4 2 2" xfId="12224" xr:uid="{00000000-0005-0000-0000-0000315F0000}"/>
    <cellStyle name="Normal 19 16 2 3 4 2 2 2" xfId="34765" xr:uid="{00000000-0005-0000-0000-0000325F0000}"/>
    <cellStyle name="Normal 19 16 2 3 4 2 3" xfId="17854" xr:uid="{00000000-0005-0000-0000-0000335F0000}"/>
    <cellStyle name="Normal 19 16 2 3 4 2 3 2" xfId="40389" xr:uid="{00000000-0005-0000-0000-0000345F0000}"/>
    <cellStyle name="Normal 19 16 2 3 4 2 4" xfId="23483" xr:uid="{00000000-0005-0000-0000-0000355F0000}"/>
    <cellStyle name="Normal 19 16 2 3 4 2 4 2" xfId="46009" xr:uid="{00000000-0005-0000-0000-0000365F0000}"/>
    <cellStyle name="Normal 19 16 2 3 4 2 5" xfId="29149" xr:uid="{00000000-0005-0000-0000-0000375F0000}"/>
    <cellStyle name="Normal 19 16 2 3 4 3" xfId="8480" xr:uid="{00000000-0005-0000-0000-0000385F0000}"/>
    <cellStyle name="Normal 19 16 2 3 4 3 2" xfId="14096" xr:uid="{00000000-0005-0000-0000-0000395F0000}"/>
    <cellStyle name="Normal 19 16 2 3 4 3 2 2" xfId="36637" xr:uid="{00000000-0005-0000-0000-00003A5F0000}"/>
    <cellStyle name="Normal 19 16 2 3 4 3 3" xfId="19726" xr:uid="{00000000-0005-0000-0000-00003B5F0000}"/>
    <cellStyle name="Normal 19 16 2 3 4 3 3 2" xfId="42261" xr:uid="{00000000-0005-0000-0000-00003C5F0000}"/>
    <cellStyle name="Normal 19 16 2 3 4 3 4" xfId="25355" xr:uid="{00000000-0005-0000-0000-00003D5F0000}"/>
    <cellStyle name="Normal 19 16 2 3 4 3 4 2" xfId="47881" xr:uid="{00000000-0005-0000-0000-00003E5F0000}"/>
    <cellStyle name="Normal 19 16 2 3 4 3 5" xfId="31021" xr:uid="{00000000-0005-0000-0000-00003F5F0000}"/>
    <cellStyle name="Normal 19 16 2 3 4 4" xfId="10352" xr:uid="{00000000-0005-0000-0000-0000405F0000}"/>
    <cellStyle name="Normal 19 16 2 3 4 4 2" xfId="32893" xr:uid="{00000000-0005-0000-0000-0000415F0000}"/>
    <cellStyle name="Normal 19 16 2 3 4 5" xfId="15982" xr:uid="{00000000-0005-0000-0000-0000425F0000}"/>
    <cellStyle name="Normal 19 16 2 3 4 5 2" xfId="38517" xr:uid="{00000000-0005-0000-0000-0000435F0000}"/>
    <cellStyle name="Normal 19 16 2 3 4 6" xfId="21611" xr:uid="{00000000-0005-0000-0000-0000445F0000}"/>
    <cellStyle name="Normal 19 16 2 3 4 6 2" xfId="44137" xr:uid="{00000000-0005-0000-0000-0000455F0000}"/>
    <cellStyle name="Normal 19 16 2 3 4 7" xfId="27277" xr:uid="{00000000-0005-0000-0000-0000465F0000}"/>
    <cellStyle name="Normal 19 16 2 3 4 8" xfId="50705" xr:uid="{00000000-0005-0000-0000-0000475F0000}"/>
    <cellStyle name="Normal 19 16 2 3 5" xfId="5672" xr:uid="{00000000-0005-0000-0000-0000485F0000}"/>
    <cellStyle name="Normal 19 16 2 3 5 2" xfId="11288" xr:uid="{00000000-0005-0000-0000-0000495F0000}"/>
    <cellStyle name="Normal 19 16 2 3 5 2 2" xfId="33829" xr:uid="{00000000-0005-0000-0000-00004A5F0000}"/>
    <cellStyle name="Normal 19 16 2 3 5 3" xfId="16918" xr:uid="{00000000-0005-0000-0000-00004B5F0000}"/>
    <cellStyle name="Normal 19 16 2 3 5 3 2" xfId="39453" xr:uid="{00000000-0005-0000-0000-00004C5F0000}"/>
    <cellStyle name="Normal 19 16 2 3 5 4" xfId="22547" xr:uid="{00000000-0005-0000-0000-00004D5F0000}"/>
    <cellStyle name="Normal 19 16 2 3 5 4 2" xfId="45073" xr:uid="{00000000-0005-0000-0000-00004E5F0000}"/>
    <cellStyle name="Normal 19 16 2 3 5 5" xfId="28213" xr:uid="{00000000-0005-0000-0000-00004F5F0000}"/>
    <cellStyle name="Normal 19 16 2 3 6" xfId="7544" xr:uid="{00000000-0005-0000-0000-0000505F0000}"/>
    <cellStyle name="Normal 19 16 2 3 6 2" xfId="13160" xr:uid="{00000000-0005-0000-0000-0000515F0000}"/>
    <cellStyle name="Normal 19 16 2 3 6 2 2" xfId="35701" xr:uid="{00000000-0005-0000-0000-0000525F0000}"/>
    <cellStyle name="Normal 19 16 2 3 6 3" xfId="18790" xr:uid="{00000000-0005-0000-0000-0000535F0000}"/>
    <cellStyle name="Normal 19 16 2 3 6 3 2" xfId="41325" xr:uid="{00000000-0005-0000-0000-0000545F0000}"/>
    <cellStyle name="Normal 19 16 2 3 6 4" xfId="24419" xr:uid="{00000000-0005-0000-0000-0000555F0000}"/>
    <cellStyle name="Normal 19 16 2 3 6 4 2" xfId="46945" xr:uid="{00000000-0005-0000-0000-0000565F0000}"/>
    <cellStyle name="Normal 19 16 2 3 6 5" xfId="30085" xr:uid="{00000000-0005-0000-0000-0000575F0000}"/>
    <cellStyle name="Normal 19 16 2 3 7" xfId="9416" xr:uid="{00000000-0005-0000-0000-0000585F0000}"/>
    <cellStyle name="Normal 19 16 2 3 7 2" xfId="31957" xr:uid="{00000000-0005-0000-0000-0000595F0000}"/>
    <cellStyle name="Normal 19 16 2 3 8" xfId="15046" xr:uid="{00000000-0005-0000-0000-00005A5F0000}"/>
    <cellStyle name="Normal 19 16 2 3 8 2" xfId="37581" xr:uid="{00000000-0005-0000-0000-00005B5F0000}"/>
    <cellStyle name="Normal 19 16 2 3 9" xfId="20675" xr:uid="{00000000-0005-0000-0000-00005C5F0000}"/>
    <cellStyle name="Normal 19 16 2 3 9 2" xfId="43201" xr:uid="{00000000-0005-0000-0000-00005D5F0000}"/>
    <cellStyle name="Normal 19 16 2 4" xfId="3956" xr:uid="{00000000-0005-0000-0000-00005E5F0000}"/>
    <cellStyle name="Normal 19 16 2 4 10" xfId="48988" xr:uid="{00000000-0005-0000-0000-00005F5F0000}"/>
    <cellStyle name="Normal 19 16 2 4 11" xfId="49925" xr:uid="{00000000-0005-0000-0000-0000605F0000}"/>
    <cellStyle name="Normal 19 16 2 4 2" xfId="4424" xr:uid="{00000000-0005-0000-0000-0000615F0000}"/>
    <cellStyle name="Normal 19 16 2 4 2 10" xfId="50393" xr:uid="{00000000-0005-0000-0000-0000625F0000}"/>
    <cellStyle name="Normal 19 16 2 4 2 2" xfId="5360" xr:uid="{00000000-0005-0000-0000-0000635F0000}"/>
    <cellStyle name="Normal 19 16 2 4 2 2 2" xfId="7232" xr:uid="{00000000-0005-0000-0000-0000645F0000}"/>
    <cellStyle name="Normal 19 16 2 4 2 2 2 2" xfId="12848" xr:uid="{00000000-0005-0000-0000-0000655F0000}"/>
    <cellStyle name="Normal 19 16 2 4 2 2 2 2 2" xfId="35389" xr:uid="{00000000-0005-0000-0000-0000665F0000}"/>
    <cellStyle name="Normal 19 16 2 4 2 2 2 3" xfId="18478" xr:uid="{00000000-0005-0000-0000-0000675F0000}"/>
    <cellStyle name="Normal 19 16 2 4 2 2 2 3 2" xfId="41013" xr:uid="{00000000-0005-0000-0000-0000685F0000}"/>
    <cellStyle name="Normal 19 16 2 4 2 2 2 4" xfId="24107" xr:uid="{00000000-0005-0000-0000-0000695F0000}"/>
    <cellStyle name="Normal 19 16 2 4 2 2 2 4 2" xfId="46633" xr:uid="{00000000-0005-0000-0000-00006A5F0000}"/>
    <cellStyle name="Normal 19 16 2 4 2 2 2 5" xfId="29773" xr:uid="{00000000-0005-0000-0000-00006B5F0000}"/>
    <cellStyle name="Normal 19 16 2 4 2 2 3" xfId="9104" xr:uid="{00000000-0005-0000-0000-00006C5F0000}"/>
    <cellStyle name="Normal 19 16 2 4 2 2 3 2" xfId="14720" xr:uid="{00000000-0005-0000-0000-00006D5F0000}"/>
    <cellStyle name="Normal 19 16 2 4 2 2 3 2 2" xfId="37261" xr:uid="{00000000-0005-0000-0000-00006E5F0000}"/>
    <cellStyle name="Normal 19 16 2 4 2 2 3 3" xfId="20350" xr:uid="{00000000-0005-0000-0000-00006F5F0000}"/>
    <cellStyle name="Normal 19 16 2 4 2 2 3 3 2" xfId="42885" xr:uid="{00000000-0005-0000-0000-0000705F0000}"/>
    <cellStyle name="Normal 19 16 2 4 2 2 3 4" xfId="25979" xr:uid="{00000000-0005-0000-0000-0000715F0000}"/>
    <cellStyle name="Normal 19 16 2 4 2 2 3 4 2" xfId="48505" xr:uid="{00000000-0005-0000-0000-0000725F0000}"/>
    <cellStyle name="Normal 19 16 2 4 2 2 3 5" xfId="31645" xr:uid="{00000000-0005-0000-0000-0000735F0000}"/>
    <cellStyle name="Normal 19 16 2 4 2 2 4" xfId="10976" xr:uid="{00000000-0005-0000-0000-0000745F0000}"/>
    <cellStyle name="Normal 19 16 2 4 2 2 4 2" xfId="33517" xr:uid="{00000000-0005-0000-0000-0000755F0000}"/>
    <cellStyle name="Normal 19 16 2 4 2 2 5" xfId="16606" xr:uid="{00000000-0005-0000-0000-0000765F0000}"/>
    <cellStyle name="Normal 19 16 2 4 2 2 5 2" xfId="39141" xr:uid="{00000000-0005-0000-0000-0000775F0000}"/>
    <cellStyle name="Normal 19 16 2 4 2 2 6" xfId="22235" xr:uid="{00000000-0005-0000-0000-0000785F0000}"/>
    <cellStyle name="Normal 19 16 2 4 2 2 6 2" xfId="44761" xr:uid="{00000000-0005-0000-0000-0000795F0000}"/>
    <cellStyle name="Normal 19 16 2 4 2 2 7" xfId="27901" xr:uid="{00000000-0005-0000-0000-00007A5F0000}"/>
    <cellStyle name="Normal 19 16 2 4 2 2 8" xfId="51329" xr:uid="{00000000-0005-0000-0000-00007B5F0000}"/>
    <cellStyle name="Normal 19 16 2 4 2 3" xfId="6296" xr:uid="{00000000-0005-0000-0000-00007C5F0000}"/>
    <cellStyle name="Normal 19 16 2 4 2 3 2" xfId="11912" xr:uid="{00000000-0005-0000-0000-00007D5F0000}"/>
    <cellStyle name="Normal 19 16 2 4 2 3 2 2" xfId="34453" xr:uid="{00000000-0005-0000-0000-00007E5F0000}"/>
    <cellStyle name="Normal 19 16 2 4 2 3 3" xfId="17542" xr:uid="{00000000-0005-0000-0000-00007F5F0000}"/>
    <cellStyle name="Normal 19 16 2 4 2 3 3 2" xfId="40077" xr:uid="{00000000-0005-0000-0000-0000805F0000}"/>
    <cellStyle name="Normal 19 16 2 4 2 3 4" xfId="23171" xr:uid="{00000000-0005-0000-0000-0000815F0000}"/>
    <cellStyle name="Normal 19 16 2 4 2 3 4 2" xfId="45697" xr:uid="{00000000-0005-0000-0000-0000825F0000}"/>
    <cellStyle name="Normal 19 16 2 4 2 3 5" xfId="28837" xr:uid="{00000000-0005-0000-0000-0000835F0000}"/>
    <cellStyle name="Normal 19 16 2 4 2 4" xfId="8168" xr:uid="{00000000-0005-0000-0000-0000845F0000}"/>
    <cellStyle name="Normal 19 16 2 4 2 4 2" xfId="13784" xr:uid="{00000000-0005-0000-0000-0000855F0000}"/>
    <cellStyle name="Normal 19 16 2 4 2 4 2 2" xfId="36325" xr:uid="{00000000-0005-0000-0000-0000865F0000}"/>
    <cellStyle name="Normal 19 16 2 4 2 4 3" xfId="19414" xr:uid="{00000000-0005-0000-0000-0000875F0000}"/>
    <cellStyle name="Normal 19 16 2 4 2 4 3 2" xfId="41949" xr:uid="{00000000-0005-0000-0000-0000885F0000}"/>
    <cellStyle name="Normal 19 16 2 4 2 4 4" xfId="25043" xr:uid="{00000000-0005-0000-0000-0000895F0000}"/>
    <cellStyle name="Normal 19 16 2 4 2 4 4 2" xfId="47569" xr:uid="{00000000-0005-0000-0000-00008A5F0000}"/>
    <cellStyle name="Normal 19 16 2 4 2 4 5" xfId="30709" xr:uid="{00000000-0005-0000-0000-00008B5F0000}"/>
    <cellStyle name="Normal 19 16 2 4 2 5" xfId="10040" xr:uid="{00000000-0005-0000-0000-00008C5F0000}"/>
    <cellStyle name="Normal 19 16 2 4 2 5 2" xfId="32581" xr:uid="{00000000-0005-0000-0000-00008D5F0000}"/>
    <cellStyle name="Normal 19 16 2 4 2 6" xfId="15670" xr:uid="{00000000-0005-0000-0000-00008E5F0000}"/>
    <cellStyle name="Normal 19 16 2 4 2 6 2" xfId="38205" xr:uid="{00000000-0005-0000-0000-00008F5F0000}"/>
    <cellStyle name="Normal 19 16 2 4 2 7" xfId="21299" xr:uid="{00000000-0005-0000-0000-0000905F0000}"/>
    <cellStyle name="Normal 19 16 2 4 2 7 2" xfId="43825" xr:uid="{00000000-0005-0000-0000-0000915F0000}"/>
    <cellStyle name="Normal 19 16 2 4 2 8" xfId="26965" xr:uid="{00000000-0005-0000-0000-0000925F0000}"/>
    <cellStyle name="Normal 19 16 2 4 2 9" xfId="49456" xr:uid="{00000000-0005-0000-0000-0000935F0000}"/>
    <cellStyle name="Normal 19 16 2 4 3" xfId="4892" xr:uid="{00000000-0005-0000-0000-0000945F0000}"/>
    <cellStyle name="Normal 19 16 2 4 3 2" xfId="6764" xr:uid="{00000000-0005-0000-0000-0000955F0000}"/>
    <cellStyle name="Normal 19 16 2 4 3 2 2" xfId="12380" xr:uid="{00000000-0005-0000-0000-0000965F0000}"/>
    <cellStyle name="Normal 19 16 2 4 3 2 2 2" xfId="34921" xr:uid="{00000000-0005-0000-0000-0000975F0000}"/>
    <cellStyle name="Normal 19 16 2 4 3 2 3" xfId="18010" xr:uid="{00000000-0005-0000-0000-0000985F0000}"/>
    <cellStyle name="Normal 19 16 2 4 3 2 3 2" xfId="40545" xr:uid="{00000000-0005-0000-0000-0000995F0000}"/>
    <cellStyle name="Normal 19 16 2 4 3 2 4" xfId="23639" xr:uid="{00000000-0005-0000-0000-00009A5F0000}"/>
    <cellStyle name="Normal 19 16 2 4 3 2 4 2" xfId="46165" xr:uid="{00000000-0005-0000-0000-00009B5F0000}"/>
    <cellStyle name="Normal 19 16 2 4 3 2 5" xfId="29305" xr:uid="{00000000-0005-0000-0000-00009C5F0000}"/>
    <cellStyle name="Normal 19 16 2 4 3 3" xfId="8636" xr:uid="{00000000-0005-0000-0000-00009D5F0000}"/>
    <cellStyle name="Normal 19 16 2 4 3 3 2" xfId="14252" xr:uid="{00000000-0005-0000-0000-00009E5F0000}"/>
    <cellStyle name="Normal 19 16 2 4 3 3 2 2" xfId="36793" xr:uid="{00000000-0005-0000-0000-00009F5F0000}"/>
    <cellStyle name="Normal 19 16 2 4 3 3 3" xfId="19882" xr:uid="{00000000-0005-0000-0000-0000A05F0000}"/>
    <cellStyle name="Normal 19 16 2 4 3 3 3 2" xfId="42417" xr:uid="{00000000-0005-0000-0000-0000A15F0000}"/>
    <cellStyle name="Normal 19 16 2 4 3 3 4" xfId="25511" xr:uid="{00000000-0005-0000-0000-0000A25F0000}"/>
    <cellStyle name="Normal 19 16 2 4 3 3 4 2" xfId="48037" xr:uid="{00000000-0005-0000-0000-0000A35F0000}"/>
    <cellStyle name="Normal 19 16 2 4 3 3 5" xfId="31177" xr:uid="{00000000-0005-0000-0000-0000A45F0000}"/>
    <cellStyle name="Normal 19 16 2 4 3 4" xfId="10508" xr:uid="{00000000-0005-0000-0000-0000A55F0000}"/>
    <cellStyle name="Normal 19 16 2 4 3 4 2" xfId="33049" xr:uid="{00000000-0005-0000-0000-0000A65F0000}"/>
    <cellStyle name="Normal 19 16 2 4 3 5" xfId="16138" xr:uid="{00000000-0005-0000-0000-0000A75F0000}"/>
    <cellStyle name="Normal 19 16 2 4 3 5 2" xfId="38673" xr:uid="{00000000-0005-0000-0000-0000A85F0000}"/>
    <cellStyle name="Normal 19 16 2 4 3 6" xfId="21767" xr:uid="{00000000-0005-0000-0000-0000A95F0000}"/>
    <cellStyle name="Normal 19 16 2 4 3 6 2" xfId="44293" xr:uid="{00000000-0005-0000-0000-0000AA5F0000}"/>
    <cellStyle name="Normal 19 16 2 4 3 7" xfId="27433" xr:uid="{00000000-0005-0000-0000-0000AB5F0000}"/>
    <cellStyle name="Normal 19 16 2 4 3 8" xfId="50861" xr:uid="{00000000-0005-0000-0000-0000AC5F0000}"/>
    <cellStyle name="Normal 19 16 2 4 4" xfId="5828" xr:uid="{00000000-0005-0000-0000-0000AD5F0000}"/>
    <cellStyle name="Normal 19 16 2 4 4 2" xfId="11444" xr:uid="{00000000-0005-0000-0000-0000AE5F0000}"/>
    <cellStyle name="Normal 19 16 2 4 4 2 2" xfId="33985" xr:uid="{00000000-0005-0000-0000-0000AF5F0000}"/>
    <cellStyle name="Normal 19 16 2 4 4 3" xfId="17074" xr:uid="{00000000-0005-0000-0000-0000B05F0000}"/>
    <cellStyle name="Normal 19 16 2 4 4 3 2" xfId="39609" xr:uid="{00000000-0005-0000-0000-0000B15F0000}"/>
    <cellStyle name="Normal 19 16 2 4 4 4" xfId="22703" xr:uid="{00000000-0005-0000-0000-0000B25F0000}"/>
    <cellStyle name="Normal 19 16 2 4 4 4 2" xfId="45229" xr:uid="{00000000-0005-0000-0000-0000B35F0000}"/>
    <cellStyle name="Normal 19 16 2 4 4 5" xfId="28369" xr:uid="{00000000-0005-0000-0000-0000B45F0000}"/>
    <cellStyle name="Normal 19 16 2 4 5" xfId="7700" xr:uid="{00000000-0005-0000-0000-0000B55F0000}"/>
    <cellStyle name="Normal 19 16 2 4 5 2" xfId="13316" xr:uid="{00000000-0005-0000-0000-0000B65F0000}"/>
    <cellStyle name="Normal 19 16 2 4 5 2 2" xfId="35857" xr:uid="{00000000-0005-0000-0000-0000B75F0000}"/>
    <cellStyle name="Normal 19 16 2 4 5 3" xfId="18946" xr:uid="{00000000-0005-0000-0000-0000B85F0000}"/>
    <cellStyle name="Normal 19 16 2 4 5 3 2" xfId="41481" xr:uid="{00000000-0005-0000-0000-0000B95F0000}"/>
    <cellStyle name="Normal 19 16 2 4 5 4" xfId="24575" xr:uid="{00000000-0005-0000-0000-0000BA5F0000}"/>
    <cellStyle name="Normal 19 16 2 4 5 4 2" xfId="47101" xr:uid="{00000000-0005-0000-0000-0000BB5F0000}"/>
    <cellStyle name="Normal 19 16 2 4 5 5" xfId="30241" xr:uid="{00000000-0005-0000-0000-0000BC5F0000}"/>
    <cellStyle name="Normal 19 16 2 4 6" xfId="9572" xr:uid="{00000000-0005-0000-0000-0000BD5F0000}"/>
    <cellStyle name="Normal 19 16 2 4 6 2" xfId="32113" xr:uid="{00000000-0005-0000-0000-0000BE5F0000}"/>
    <cellStyle name="Normal 19 16 2 4 7" xfId="15202" xr:uid="{00000000-0005-0000-0000-0000BF5F0000}"/>
    <cellStyle name="Normal 19 16 2 4 7 2" xfId="37737" xr:uid="{00000000-0005-0000-0000-0000C05F0000}"/>
    <cellStyle name="Normal 19 16 2 4 8" xfId="20831" xr:uid="{00000000-0005-0000-0000-0000C15F0000}"/>
    <cellStyle name="Normal 19 16 2 4 8 2" xfId="43357" xr:uid="{00000000-0005-0000-0000-0000C25F0000}"/>
    <cellStyle name="Normal 19 16 2 4 9" xfId="26497" xr:uid="{00000000-0005-0000-0000-0000C35F0000}"/>
    <cellStyle name="Normal 19 16 2 5" xfId="4190" xr:uid="{00000000-0005-0000-0000-0000C45F0000}"/>
    <cellStyle name="Normal 19 16 2 5 10" xfId="50159" xr:uid="{00000000-0005-0000-0000-0000C55F0000}"/>
    <cellStyle name="Normal 19 16 2 5 2" xfId="5126" xr:uid="{00000000-0005-0000-0000-0000C65F0000}"/>
    <cellStyle name="Normal 19 16 2 5 2 2" xfId="6998" xr:uid="{00000000-0005-0000-0000-0000C75F0000}"/>
    <cellStyle name="Normal 19 16 2 5 2 2 2" xfId="12614" xr:uid="{00000000-0005-0000-0000-0000C85F0000}"/>
    <cellStyle name="Normal 19 16 2 5 2 2 2 2" xfId="35155" xr:uid="{00000000-0005-0000-0000-0000C95F0000}"/>
    <cellStyle name="Normal 19 16 2 5 2 2 3" xfId="18244" xr:uid="{00000000-0005-0000-0000-0000CA5F0000}"/>
    <cellStyle name="Normal 19 16 2 5 2 2 3 2" xfId="40779" xr:uid="{00000000-0005-0000-0000-0000CB5F0000}"/>
    <cellStyle name="Normal 19 16 2 5 2 2 4" xfId="23873" xr:uid="{00000000-0005-0000-0000-0000CC5F0000}"/>
    <cellStyle name="Normal 19 16 2 5 2 2 4 2" xfId="46399" xr:uid="{00000000-0005-0000-0000-0000CD5F0000}"/>
    <cellStyle name="Normal 19 16 2 5 2 2 5" xfId="29539" xr:uid="{00000000-0005-0000-0000-0000CE5F0000}"/>
    <cellStyle name="Normal 19 16 2 5 2 3" xfId="8870" xr:uid="{00000000-0005-0000-0000-0000CF5F0000}"/>
    <cellStyle name="Normal 19 16 2 5 2 3 2" xfId="14486" xr:uid="{00000000-0005-0000-0000-0000D05F0000}"/>
    <cellStyle name="Normal 19 16 2 5 2 3 2 2" xfId="37027" xr:uid="{00000000-0005-0000-0000-0000D15F0000}"/>
    <cellStyle name="Normal 19 16 2 5 2 3 3" xfId="20116" xr:uid="{00000000-0005-0000-0000-0000D25F0000}"/>
    <cellStyle name="Normal 19 16 2 5 2 3 3 2" xfId="42651" xr:uid="{00000000-0005-0000-0000-0000D35F0000}"/>
    <cellStyle name="Normal 19 16 2 5 2 3 4" xfId="25745" xr:uid="{00000000-0005-0000-0000-0000D45F0000}"/>
    <cellStyle name="Normal 19 16 2 5 2 3 4 2" xfId="48271" xr:uid="{00000000-0005-0000-0000-0000D55F0000}"/>
    <cellStyle name="Normal 19 16 2 5 2 3 5" xfId="31411" xr:uid="{00000000-0005-0000-0000-0000D65F0000}"/>
    <cellStyle name="Normal 19 16 2 5 2 4" xfId="10742" xr:uid="{00000000-0005-0000-0000-0000D75F0000}"/>
    <cellStyle name="Normal 19 16 2 5 2 4 2" xfId="33283" xr:uid="{00000000-0005-0000-0000-0000D85F0000}"/>
    <cellStyle name="Normal 19 16 2 5 2 5" xfId="16372" xr:uid="{00000000-0005-0000-0000-0000D95F0000}"/>
    <cellStyle name="Normal 19 16 2 5 2 5 2" xfId="38907" xr:uid="{00000000-0005-0000-0000-0000DA5F0000}"/>
    <cellStyle name="Normal 19 16 2 5 2 6" xfId="22001" xr:uid="{00000000-0005-0000-0000-0000DB5F0000}"/>
    <cellStyle name="Normal 19 16 2 5 2 6 2" xfId="44527" xr:uid="{00000000-0005-0000-0000-0000DC5F0000}"/>
    <cellStyle name="Normal 19 16 2 5 2 7" xfId="27667" xr:uid="{00000000-0005-0000-0000-0000DD5F0000}"/>
    <cellStyle name="Normal 19 16 2 5 2 8" xfId="51095" xr:uid="{00000000-0005-0000-0000-0000DE5F0000}"/>
    <cellStyle name="Normal 19 16 2 5 3" xfId="6062" xr:uid="{00000000-0005-0000-0000-0000DF5F0000}"/>
    <cellStyle name="Normal 19 16 2 5 3 2" xfId="11678" xr:uid="{00000000-0005-0000-0000-0000E05F0000}"/>
    <cellStyle name="Normal 19 16 2 5 3 2 2" xfId="34219" xr:uid="{00000000-0005-0000-0000-0000E15F0000}"/>
    <cellStyle name="Normal 19 16 2 5 3 3" xfId="17308" xr:uid="{00000000-0005-0000-0000-0000E25F0000}"/>
    <cellStyle name="Normal 19 16 2 5 3 3 2" xfId="39843" xr:uid="{00000000-0005-0000-0000-0000E35F0000}"/>
    <cellStyle name="Normal 19 16 2 5 3 4" xfId="22937" xr:uid="{00000000-0005-0000-0000-0000E45F0000}"/>
    <cellStyle name="Normal 19 16 2 5 3 4 2" xfId="45463" xr:uid="{00000000-0005-0000-0000-0000E55F0000}"/>
    <cellStyle name="Normal 19 16 2 5 3 5" xfId="28603" xr:uid="{00000000-0005-0000-0000-0000E65F0000}"/>
    <cellStyle name="Normal 19 16 2 5 4" xfId="7934" xr:uid="{00000000-0005-0000-0000-0000E75F0000}"/>
    <cellStyle name="Normal 19 16 2 5 4 2" xfId="13550" xr:uid="{00000000-0005-0000-0000-0000E85F0000}"/>
    <cellStyle name="Normal 19 16 2 5 4 2 2" xfId="36091" xr:uid="{00000000-0005-0000-0000-0000E95F0000}"/>
    <cellStyle name="Normal 19 16 2 5 4 3" xfId="19180" xr:uid="{00000000-0005-0000-0000-0000EA5F0000}"/>
    <cellStyle name="Normal 19 16 2 5 4 3 2" xfId="41715" xr:uid="{00000000-0005-0000-0000-0000EB5F0000}"/>
    <cellStyle name="Normal 19 16 2 5 4 4" xfId="24809" xr:uid="{00000000-0005-0000-0000-0000EC5F0000}"/>
    <cellStyle name="Normal 19 16 2 5 4 4 2" xfId="47335" xr:uid="{00000000-0005-0000-0000-0000ED5F0000}"/>
    <cellStyle name="Normal 19 16 2 5 4 5" xfId="30475" xr:uid="{00000000-0005-0000-0000-0000EE5F0000}"/>
    <cellStyle name="Normal 19 16 2 5 5" xfId="9806" xr:uid="{00000000-0005-0000-0000-0000EF5F0000}"/>
    <cellStyle name="Normal 19 16 2 5 5 2" xfId="32347" xr:uid="{00000000-0005-0000-0000-0000F05F0000}"/>
    <cellStyle name="Normal 19 16 2 5 6" xfId="15436" xr:uid="{00000000-0005-0000-0000-0000F15F0000}"/>
    <cellStyle name="Normal 19 16 2 5 6 2" xfId="37971" xr:uid="{00000000-0005-0000-0000-0000F25F0000}"/>
    <cellStyle name="Normal 19 16 2 5 7" xfId="21065" xr:uid="{00000000-0005-0000-0000-0000F35F0000}"/>
    <cellStyle name="Normal 19 16 2 5 7 2" xfId="43591" xr:uid="{00000000-0005-0000-0000-0000F45F0000}"/>
    <cellStyle name="Normal 19 16 2 5 8" xfId="26731" xr:uid="{00000000-0005-0000-0000-0000F55F0000}"/>
    <cellStyle name="Normal 19 16 2 5 9" xfId="49222" xr:uid="{00000000-0005-0000-0000-0000F65F0000}"/>
    <cellStyle name="Normal 19 16 2 6" xfId="4658" xr:uid="{00000000-0005-0000-0000-0000F75F0000}"/>
    <cellStyle name="Normal 19 16 2 6 2" xfId="6530" xr:uid="{00000000-0005-0000-0000-0000F85F0000}"/>
    <cellStyle name="Normal 19 16 2 6 2 2" xfId="12146" xr:uid="{00000000-0005-0000-0000-0000F95F0000}"/>
    <cellStyle name="Normal 19 16 2 6 2 2 2" xfId="34687" xr:uid="{00000000-0005-0000-0000-0000FA5F0000}"/>
    <cellStyle name="Normal 19 16 2 6 2 3" xfId="17776" xr:uid="{00000000-0005-0000-0000-0000FB5F0000}"/>
    <cellStyle name="Normal 19 16 2 6 2 3 2" xfId="40311" xr:uid="{00000000-0005-0000-0000-0000FC5F0000}"/>
    <cellStyle name="Normal 19 16 2 6 2 4" xfId="23405" xr:uid="{00000000-0005-0000-0000-0000FD5F0000}"/>
    <cellStyle name="Normal 19 16 2 6 2 4 2" xfId="45931" xr:uid="{00000000-0005-0000-0000-0000FE5F0000}"/>
    <cellStyle name="Normal 19 16 2 6 2 5" xfId="29071" xr:uid="{00000000-0005-0000-0000-0000FF5F0000}"/>
    <cellStyle name="Normal 19 16 2 6 3" xfId="8402" xr:uid="{00000000-0005-0000-0000-000000600000}"/>
    <cellStyle name="Normal 19 16 2 6 3 2" xfId="14018" xr:uid="{00000000-0005-0000-0000-000001600000}"/>
    <cellStyle name="Normal 19 16 2 6 3 2 2" xfId="36559" xr:uid="{00000000-0005-0000-0000-000002600000}"/>
    <cellStyle name="Normal 19 16 2 6 3 3" xfId="19648" xr:uid="{00000000-0005-0000-0000-000003600000}"/>
    <cellStyle name="Normal 19 16 2 6 3 3 2" xfId="42183" xr:uid="{00000000-0005-0000-0000-000004600000}"/>
    <cellStyle name="Normal 19 16 2 6 3 4" xfId="25277" xr:uid="{00000000-0005-0000-0000-000005600000}"/>
    <cellStyle name="Normal 19 16 2 6 3 4 2" xfId="47803" xr:uid="{00000000-0005-0000-0000-000006600000}"/>
    <cellStyle name="Normal 19 16 2 6 3 5" xfId="30943" xr:uid="{00000000-0005-0000-0000-000007600000}"/>
    <cellStyle name="Normal 19 16 2 6 4" xfId="10274" xr:uid="{00000000-0005-0000-0000-000008600000}"/>
    <cellStyle name="Normal 19 16 2 6 4 2" xfId="32815" xr:uid="{00000000-0005-0000-0000-000009600000}"/>
    <cellStyle name="Normal 19 16 2 6 5" xfId="15904" xr:uid="{00000000-0005-0000-0000-00000A600000}"/>
    <cellStyle name="Normal 19 16 2 6 5 2" xfId="38439" xr:uid="{00000000-0005-0000-0000-00000B600000}"/>
    <cellStyle name="Normal 19 16 2 6 6" xfId="21533" xr:uid="{00000000-0005-0000-0000-00000C600000}"/>
    <cellStyle name="Normal 19 16 2 6 6 2" xfId="44059" xr:uid="{00000000-0005-0000-0000-00000D600000}"/>
    <cellStyle name="Normal 19 16 2 6 7" xfId="27199" xr:uid="{00000000-0005-0000-0000-00000E600000}"/>
    <cellStyle name="Normal 19 16 2 6 8" xfId="50627" xr:uid="{00000000-0005-0000-0000-00000F600000}"/>
    <cellStyle name="Normal 19 16 2 7" xfId="5594" xr:uid="{00000000-0005-0000-0000-000010600000}"/>
    <cellStyle name="Normal 19 16 2 7 2" xfId="11210" xr:uid="{00000000-0005-0000-0000-000011600000}"/>
    <cellStyle name="Normal 19 16 2 7 2 2" xfId="33751" xr:uid="{00000000-0005-0000-0000-000012600000}"/>
    <cellStyle name="Normal 19 16 2 7 3" xfId="16840" xr:uid="{00000000-0005-0000-0000-000013600000}"/>
    <cellStyle name="Normal 19 16 2 7 3 2" xfId="39375" xr:uid="{00000000-0005-0000-0000-000014600000}"/>
    <cellStyle name="Normal 19 16 2 7 4" xfId="22469" xr:uid="{00000000-0005-0000-0000-000015600000}"/>
    <cellStyle name="Normal 19 16 2 7 4 2" xfId="44995" xr:uid="{00000000-0005-0000-0000-000016600000}"/>
    <cellStyle name="Normal 19 16 2 7 5" xfId="28135" xr:uid="{00000000-0005-0000-0000-000017600000}"/>
    <cellStyle name="Normal 19 16 2 8" xfId="7466" xr:uid="{00000000-0005-0000-0000-000018600000}"/>
    <cellStyle name="Normal 19 16 2 8 2" xfId="13082" xr:uid="{00000000-0005-0000-0000-000019600000}"/>
    <cellStyle name="Normal 19 16 2 8 2 2" xfId="35623" xr:uid="{00000000-0005-0000-0000-00001A600000}"/>
    <cellStyle name="Normal 19 16 2 8 3" xfId="18712" xr:uid="{00000000-0005-0000-0000-00001B600000}"/>
    <cellStyle name="Normal 19 16 2 8 3 2" xfId="41247" xr:uid="{00000000-0005-0000-0000-00001C600000}"/>
    <cellStyle name="Normal 19 16 2 8 4" xfId="24341" xr:uid="{00000000-0005-0000-0000-00001D600000}"/>
    <cellStyle name="Normal 19 16 2 8 4 2" xfId="46867" xr:uid="{00000000-0005-0000-0000-00001E600000}"/>
    <cellStyle name="Normal 19 16 2 8 5" xfId="30007" xr:uid="{00000000-0005-0000-0000-00001F600000}"/>
    <cellStyle name="Normal 19 16 2 9" xfId="9338" xr:uid="{00000000-0005-0000-0000-000020600000}"/>
    <cellStyle name="Normal 19 16 2 9 2" xfId="31879" xr:uid="{00000000-0005-0000-0000-000021600000}"/>
    <cellStyle name="Normal 19 16 3" xfId="3839" xr:uid="{00000000-0005-0000-0000-000022600000}"/>
    <cellStyle name="Normal 19 16 3 10" xfId="26380" xr:uid="{00000000-0005-0000-0000-000023600000}"/>
    <cellStyle name="Normal 19 16 3 11" xfId="48871" xr:uid="{00000000-0005-0000-0000-000024600000}"/>
    <cellStyle name="Normal 19 16 3 12" xfId="49808" xr:uid="{00000000-0005-0000-0000-000025600000}"/>
    <cellStyle name="Normal 19 16 3 2" xfId="4073" xr:uid="{00000000-0005-0000-0000-000026600000}"/>
    <cellStyle name="Normal 19 16 3 2 10" xfId="49105" xr:uid="{00000000-0005-0000-0000-000027600000}"/>
    <cellStyle name="Normal 19 16 3 2 11" xfId="50042" xr:uid="{00000000-0005-0000-0000-000028600000}"/>
    <cellStyle name="Normal 19 16 3 2 2" xfId="4541" xr:uid="{00000000-0005-0000-0000-000029600000}"/>
    <cellStyle name="Normal 19 16 3 2 2 10" xfId="50510" xr:uid="{00000000-0005-0000-0000-00002A600000}"/>
    <cellStyle name="Normal 19 16 3 2 2 2" xfId="5477" xr:uid="{00000000-0005-0000-0000-00002B600000}"/>
    <cellStyle name="Normal 19 16 3 2 2 2 2" xfId="7349" xr:uid="{00000000-0005-0000-0000-00002C600000}"/>
    <cellStyle name="Normal 19 16 3 2 2 2 2 2" xfId="12965" xr:uid="{00000000-0005-0000-0000-00002D600000}"/>
    <cellStyle name="Normal 19 16 3 2 2 2 2 2 2" xfId="35506" xr:uid="{00000000-0005-0000-0000-00002E600000}"/>
    <cellStyle name="Normal 19 16 3 2 2 2 2 3" xfId="18595" xr:uid="{00000000-0005-0000-0000-00002F600000}"/>
    <cellStyle name="Normal 19 16 3 2 2 2 2 3 2" xfId="41130" xr:uid="{00000000-0005-0000-0000-000030600000}"/>
    <cellStyle name="Normal 19 16 3 2 2 2 2 4" xfId="24224" xr:uid="{00000000-0005-0000-0000-000031600000}"/>
    <cellStyle name="Normal 19 16 3 2 2 2 2 4 2" xfId="46750" xr:uid="{00000000-0005-0000-0000-000032600000}"/>
    <cellStyle name="Normal 19 16 3 2 2 2 2 5" xfId="29890" xr:uid="{00000000-0005-0000-0000-000033600000}"/>
    <cellStyle name="Normal 19 16 3 2 2 2 3" xfId="9221" xr:uid="{00000000-0005-0000-0000-000034600000}"/>
    <cellStyle name="Normal 19 16 3 2 2 2 3 2" xfId="14837" xr:uid="{00000000-0005-0000-0000-000035600000}"/>
    <cellStyle name="Normal 19 16 3 2 2 2 3 2 2" xfId="37378" xr:uid="{00000000-0005-0000-0000-000036600000}"/>
    <cellStyle name="Normal 19 16 3 2 2 2 3 3" xfId="20467" xr:uid="{00000000-0005-0000-0000-000037600000}"/>
    <cellStyle name="Normal 19 16 3 2 2 2 3 3 2" xfId="43002" xr:uid="{00000000-0005-0000-0000-000038600000}"/>
    <cellStyle name="Normal 19 16 3 2 2 2 3 4" xfId="26096" xr:uid="{00000000-0005-0000-0000-000039600000}"/>
    <cellStyle name="Normal 19 16 3 2 2 2 3 4 2" xfId="48622" xr:uid="{00000000-0005-0000-0000-00003A600000}"/>
    <cellStyle name="Normal 19 16 3 2 2 2 3 5" xfId="31762" xr:uid="{00000000-0005-0000-0000-00003B600000}"/>
    <cellStyle name="Normal 19 16 3 2 2 2 4" xfId="11093" xr:uid="{00000000-0005-0000-0000-00003C600000}"/>
    <cellStyle name="Normal 19 16 3 2 2 2 4 2" xfId="33634" xr:uid="{00000000-0005-0000-0000-00003D600000}"/>
    <cellStyle name="Normal 19 16 3 2 2 2 5" xfId="16723" xr:uid="{00000000-0005-0000-0000-00003E600000}"/>
    <cellStyle name="Normal 19 16 3 2 2 2 5 2" xfId="39258" xr:uid="{00000000-0005-0000-0000-00003F600000}"/>
    <cellStyle name="Normal 19 16 3 2 2 2 6" xfId="22352" xr:uid="{00000000-0005-0000-0000-000040600000}"/>
    <cellStyle name="Normal 19 16 3 2 2 2 6 2" xfId="44878" xr:uid="{00000000-0005-0000-0000-000041600000}"/>
    <cellStyle name="Normal 19 16 3 2 2 2 7" xfId="28018" xr:uid="{00000000-0005-0000-0000-000042600000}"/>
    <cellStyle name="Normal 19 16 3 2 2 2 8" xfId="51446" xr:uid="{00000000-0005-0000-0000-000043600000}"/>
    <cellStyle name="Normal 19 16 3 2 2 3" xfId="6413" xr:uid="{00000000-0005-0000-0000-000044600000}"/>
    <cellStyle name="Normal 19 16 3 2 2 3 2" xfId="12029" xr:uid="{00000000-0005-0000-0000-000045600000}"/>
    <cellStyle name="Normal 19 16 3 2 2 3 2 2" xfId="34570" xr:uid="{00000000-0005-0000-0000-000046600000}"/>
    <cellStyle name="Normal 19 16 3 2 2 3 3" xfId="17659" xr:uid="{00000000-0005-0000-0000-000047600000}"/>
    <cellStyle name="Normal 19 16 3 2 2 3 3 2" xfId="40194" xr:uid="{00000000-0005-0000-0000-000048600000}"/>
    <cellStyle name="Normal 19 16 3 2 2 3 4" xfId="23288" xr:uid="{00000000-0005-0000-0000-000049600000}"/>
    <cellStyle name="Normal 19 16 3 2 2 3 4 2" xfId="45814" xr:uid="{00000000-0005-0000-0000-00004A600000}"/>
    <cellStyle name="Normal 19 16 3 2 2 3 5" xfId="28954" xr:uid="{00000000-0005-0000-0000-00004B600000}"/>
    <cellStyle name="Normal 19 16 3 2 2 4" xfId="8285" xr:uid="{00000000-0005-0000-0000-00004C600000}"/>
    <cellStyle name="Normal 19 16 3 2 2 4 2" xfId="13901" xr:uid="{00000000-0005-0000-0000-00004D600000}"/>
    <cellStyle name="Normal 19 16 3 2 2 4 2 2" xfId="36442" xr:uid="{00000000-0005-0000-0000-00004E600000}"/>
    <cellStyle name="Normal 19 16 3 2 2 4 3" xfId="19531" xr:uid="{00000000-0005-0000-0000-00004F600000}"/>
    <cellStyle name="Normal 19 16 3 2 2 4 3 2" xfId="42066" xr:uid="{00000000-0005-0000-0000-000050600000}"/>
    <cellStyle name="Normal 19 16 3 2 2 4 4" xfId="25160" xr:uid="{00000000-0005-0000-0000-000051600000}"/>
    <cellStyle name="Normal 19 16 3 2 2 4 4 2" xfId="47686" xr:uid="{00000000-0005-0000-0000-000052600000}"/>
    <cellStyle name="Normal 19 16 3 2 2 4 5" xfId="30826" xr:uid="{00000000-0005-0000-0000-000053600000}"/>
    <cellStyle name="Normal 19 16 3 2 2 5" xfId="10157" xr:uid="{00000000-0005-0000-0000-000054600000}"/>
    <cellStyle name="Normal 19 16 3 2 2 5 2" xfId="32698" xr:uid="{00000000-0005-0000-0000-000055600000}"/>
    <cellStyle name="Normal 19 16 3 2 2 6" xfId="15787" xr:uid="{00000000-0005-0000-0000-000056600000}"/>
    <cellStyle name="Normal 19 16 3 2 2 6 2" xfId="38322" xr:uid="{00000000-0005-0000-0000-000057600000}"/>
    <cellStyle name="Normal 19 16 3 2 2 7" xfId="21416" xr:uid="{00000000-0005-0000-0000-000058600000}"/>
    <cellStyle name="Normal 19 16 3 2 2 7 2" xfId="43942" xr:uid="{00000000-0005-0000-0000-000059600000}"/>
    <cellStyle name="Normal 19 16 3 2 2 8" xfId="27082" xr:uid="{00000000-0005-0000-0000-00005A600000}"/>
    <cellStyle name="Normal 19 16 3 2 2 9" xfId="49573" xr:uid="{00000000-0005-0000-0000-00005B600000}"/>
    <cellStyle name="Normal 19 16 3 2 3" xfId="5009" xr:uid="{00000000-0005-0000-0000-00005C600000}"/>
    <cellStyle name="Normal 19 16 3 2 3 2" xfId="6881" xr:uid="{00000000-0005-0000-0000-00005D600000}"/>
    <cellStyle name="Normal 19 16 3 2 3 2 2" xfId="12497" xr:uid="{00000000-0005-0000-0000-00005E600000}"/>
    <cellStyle name="Normal 19 16 3 2 3 2 2 2" xfId="35038" xr:uid="{00000000-0005-0000-0000-00005F600000}"/>
    <cellStyle name="Normal 19 16 3 2 3 2 3" xfId="18127" xr:uid="{00000000-0005-0000-0000-000060600000}"/>
    <cellStyle name="Normal 19 16 3 2 3 2 3 2" xfId="40662" xr:uid="{00000000-0005-0000-0000-000061600000}"/>
    <cellStyle name="Normal 19 16 3 2 3 2 4" xfId="23756" xr:uid="{00000000-0005-0000-0000-000062600000}"/>
    <cellStyle name="Normal 19 16 3 2 3 2 4 2" xfId="46282" xr:uid="{00000000-0005-0000-0000-000063600000}"/>
    <cellStyle name="Normal 19 16 3 2 3 2 5" xfId="29422" xr:uid="{00000000-0005-0000-0000-000064600000}"/>
    <cellStyle name="Normal 19 16 3 2 3 3" xfId="8753" xr:uid="{00000000-0005-0000-0000-000065600000}"/>
    <cellStyle name="Normal 19 16 3 2 3 3 2" xfId="14369" xr:uid="{00000000-0005-0000-0000-000066600000}"/>
    <cellStyle name="Normal 19 16 3 2 3 3 2 2" xfId="36910" xr:uid="{00000000-0005-0000-0000-000067600000}"/>
    <cellStyle name="Normal 19 16 3 2 3 3 3" xfId="19999" xr:uid="{00000000-0005-0000-0000-000068600000}"/>
    <cellStyle name="Normal 19 16 3 2 3 3 3 2" xfId="42534" xr:uid="{00000000-0005-0000-0000-000069600000}"/>
    <cellStyle name="Normal 19 16 3 2 3 3 4" xfId="25628" xr:uid="{00000000-0005-0000-0000-00006A600000}"/>
    <cellStyle name="Normal 19 16 3 2 3 3 4 2" xfId="48154" xr:uid="{00000000-0005-0000-0000-00006B600000}"/>
    <cellStyle name="Normal 19 16 3 2 3 3 5" xfId="31294" xr:uid="{00000000-0005-0000-0000-00006C600000}"/>
    <cellStyle name="Normal 19 16 3 2 3 4" xfId="10625" xr:uid="{00000000-0005-0000-0000-00006D600000}"/>
    <cellStyle name="Normal 19 16 3 2 3 4 2" xfId="33166" xr:uid="{00000000-0005-0000-0000-00006E600000}"/>
    <cellStyle name="Normal 19 16 3 2 3 5" xfId="16255" xr:uid="{00000000-0005-0000-0000-00006F600000}"/>
    <cellStyle name="Normal 19 16 3 2 3 5 2" xfId="38790" xr:uid="{00000000-0005-0000-0000-000070600000}"/>
    <cellStyle name="Normal 19 16 3 2 3 6" xfId="21884" xr:uid="{00000000-0005-0000-0000-000071600000}"/>
    <cellStyle name="Normal 19 16 3 2 3 6 2" xfId="44410" xr:uid="{00000000-0005-0000-0000-000072600000}"/>
    <cellStyle name="Normal 19 16 3 2 3 7" xfId="27550" xr:uid="{00000000-0005-0000-0000-000073600000}"/>
    <cellStyle name="Normal 19 16 3 2 3 8" xfId="50978" xr:uid="{00000000-0005-0000-0000-000074600000}"/>
    <cellStyle name="Normal 19 16 3 2 4" xfId="5945" xr:uid="{00000000-0005-0000-0000-000075600000}"/>
    <cellStyle name="Normal 19 16 3 2 4 2" xfId="11561" xr:uid="{00000000-0005-0000-0000-000076600000}"/>
    <cellStyle name="Normal 19 16 3 2 4 2 2" xfId="34102" xr:uid="{00000000-0005-0000-0000-000077600000}"/>
    <cellStyle name="Normal 19 16 3 2 4 3" xfId="17191" xr:uid="{00000000-0005-0000-0000-000078600000}"/>
    <cellStyle name="Normal 19 16 3 2 4 3 2" xfId="39726" xr:uid="{00000000-0005-0000-0000-000079600000}"/>
    <cellStyle name="Normal 19 16 3 2 4 4" xfId="22820" xr:uid="{00000000-0005-0000-0000-00007A600000}"/>
    <cellStyle name="Normal 19 16 3 2 4 4 2" xfId="45346" xr:uid="{00000000-0005-0000-0000-00007B600000}"/>
    <cellStyle name="Normal 19 16 3 2 4 5" xfId="28486" xr:uid="{00000000-0005-0000-0000-00007C600000}"/>
    <cellStyle name="Normal 19 16 3 2 5" xfId="7817" xr:uid="{00000000-0005-0000-0000-00007D600000}"/>
    <cellStyle name="Normal 19 16 3 2 5 2" xfId="13433" xr:uid="{00000000-0005-0000-0000-00007E600000}"/>
    <cellStyle name="Normal 19 16 3 2 5 2 2" xfId="35974" xr:uid="{00000000-0005-0000-0000-00007F600000}"/>
    <cellStyle name="Normal 19 16 3 2 5 3" xfId="19063" xr:uid="{00000000-0005-0000-0000-000080600000}"/>
    <cellStyle name="Normal 19 16 3 2 5 3 2" xfId="41598" xr:uid="{00000000-0005-0000-0000-000081600000}"/>
    <cellStyle name="Normal 19 16 3 2 5 4" xfId="24692" xr:uid="{00000000-0005-0000-0000-000082600000}"/>
    <cellStyle name="Normal 19 16 3 2 5 4 2" xfId="47218" xr:uid="{00000000-0005-0000-0000-000083600000}"/>
    <cellStyle name="Normal 19 16 3 2 5 5" xfId="30358" xr:uid="{00000000-0005-0000-0000-000084600000}"/>
    <cellStyle name="Normal 19 16 3 2 6" xfId="9689" xr:uid="{00000000-0005-0000-0000-000085600000}"/>
    <cellStyle name="Normal 19 16 3 2 6 2" xfId="32230" xr:uid="{00000000-0005-0000-0000-000086600000}"/>
    <cellStyle name="Normal 19 16 3 2 7" xfId="15319" xr:uid="{00000000-0005-0000-0000-000087600000}"/>
    <cellStyle name="Normal 19 16 3 2 7 2" xfId="37854" xr:uid="{00000000-0005-0000-0000-000088600000}"/>
    <cellStyle name="Normal 19 16 3 2 8" xfId="20948" xr:uid="{00000000-0005-0000-0000-000089600000}"/>
    <cellStyle name="Normal 19 16 3 2 8 2" xfId="43474" xr:uid="{00000000-0005-0000-0000-00008A600000}"/>
    <cellStyle name="Normal 19 16 3 2 9" xfId="26614" xr:uid="{00000000-0005-0000-0000-00008B600000}"/>
    <cellStyle name="Normal 19 16 3 3" xfId="4307" xr:uid="{00000000-0005-0000-0000-00008C600000}"/>
    <cellStyle name="Normal 19 16 3 3 10" xfId="50276" xr:uid="{00000000-0005-0000-0000-00008D600000}"/>
    <cellStyle name="Normal 19 16 3 3 2" xfId="5243" xr:uid="{00000000-0005-0000-0000-00008E600000}"/>
    <cellStyle name="Normal 19 16 3 3 2 2" xfId="7115" xr:uid="{00000000-0005-0000-0000-00008F600000}"/>
    <cellStyle name="Normal 19 16 3 3 2 2 2" xfId="12731" xr:uid="{00000000-0005-0000-0000-000090600000}"/>
    <cellStyle name="Normal 19 16 3 3 2 2 2 2" xfId="35272" xr:uid="{00000000-0005-0000-0000-000091600000}"/>
    <cellStyle name="Normal 19 16 3 3 2 2 3" xfId="18361" xr:uid="{00000000-0005-0000-0000-000092600000}"/>
    <cellStyle name="Normal 19 16 3 3 2 2 3 2" xfId="40896" xr:uid="{00000000-0005-0000-0000-000093600000}"/>
    <cellStyle name="Normal 19 16 3 3 2 2 4" xfId="23990" xr:uid="{00000000-0005-0000-0000-000094600000}"/>
    <cellStyle name="Normal 19 16 3 3 2 2 4 2" xfId="46516" xr:uid="{00000000-0005-0000-0000-000095600000}"/>
    <cellStyle name="Normal 19 16 3 3 2 2 5" xfId="29656" xr:uid="{00000000-0005-0000-0000-000096600000}"/>
    <cellStyle name="Normal 19 16 3 3 2 3" xfId="8987" xr:uid="{00000000-0005-0000-0000-000097600000}"/>
    <cellStyle name="Normal 19 16 3 3 2 3 2" xfId="14603" xr:uid="{00000000-0005-0000-0000-000098600000}"/>
    <cellStyle name="Normal 19 16 3 3 2 3 2 2" xfId="37144" xr:uid="{00000000-0005-0000-0000-000099600000}"/>
    <cellStyle name="Normal 19 16 3 3 2 3 3" xfId="20233" xr:uid="{00000000-0005-0000-0000-00009A600000}"/>
    <cellStyle name="Normal 19 16 3 3 2 3 3 2" xfId="42768" xr:uid="{00000000-0005-0000-0000-00009B600000}"/>
    <cellStyle name="Normal 19 16 3 3 2 3 4" xfId="25862" xr:uid="{00000000-0005-0000-0000-00009C600000}"/>
    <cellStyle name="Normal 19 16 3 3 2 3 4 2" xfId="48388" xr:uid="{00000000-0005-0000-0000-00009D600000}"/>
    <cellStyle name="Normal 19 16 3 3 2 3 5" xfId="31528" xr:uid="{00000000-0005-0000-0000-00009E600000}"/>
    <cellStyle name="Normal 19 16 3 3 2 4" xfId="10859" xr:uid="{00000000-0005-0000-0000-00009F600000}"/>
    <cellStyle name="Normal 19 16 3 3 2 4 2" xfId="33400" xr:uid="{00000000-0005-0000-0000-0000A0600000}"/>
    <cellStyle name="Normal 19 16 3 3 2 5" xfId="16489" xr:uid="{00000000-0005-0000-0000-0000A1600000}"/>
    <cellStyle name="Normal 19 16 3 3 2 5 2" xfId="39024" xr:uid="{00000000-0005-0000-0000-0000A2600000}"/>
    <cellStyle name="Normal 19 16 3 3 2 6" xfId="22118" xr:uid="{00000000-0005-0000-0000-0000A3600000}"/>
    <cellStyle name="Normal 19 16 3 3 2 6 2" xfId="44644" xr:uid="{00000000-0005-0000-0000-0000A4600000}"/>
    <cellStyle name="Normal 19 16 3 3 2 7" xfId="27784" xr:uid="{00000000-0005-0000-0000-0000A5600000}"/>
    <cellStyle name="Normal 19 16 3 3 2 8" xfId="51212" xr:uid="{00000000-0005-0000-0000-0000A6600000}"/>
    <cellStyle name="Normal 19 16 3 3 3" xfId="6179" xr:uid="{00000000-0005-0000-0000-0000A7600000}"/>
    <cellStyle name="Normal 19 16 3 3 3 2" xfId="11795" xr:uid="{00000000-0005-0000-0000-0000A8600000}"/>
    <cellStyle name="Normal 19 16 3 3 3 2 2" xfId="34336" xr:uid="{00000000-0005-0000-0000-0000A9600000}"/>
    <cellStyle name="Normal 19 16 3 3 3 3" xfId="17425" xr:uid="{00000000-0005-0000-0000-0000AA600000}"/>
    <cellStyle name="Normal 19 16 3 3 3 3 2" xfId="39960" xr:uid="{00000000-0005-0000-0000-0000AB600000}"/>
    <cellStyle name="Normal 19 16 3 3 3 4" xfId="23054" xr:uid="{00000000-0005-0000-0000-0000AC600000}"/>
    <cellStyle name="Normal 19 16 3 3 3 4 2" xfId="45580" xr:uid="{00000000-0005-0000-0000-0000AD600000}"/>
    <cellStyle name="Normal 19 16 3 3 3 5" xfId="28720" xr:uid="{00000000-0005-0000-0000-0000AE600000}"/>
    <cellStyle name="Normal 19 16 3 3 4" xfId="8051" xr:uid="{00000000-0005-0000-0000-0000AF600000}"/>
    <cellStyle name="Normal 19 16 3 3 4 2" xfId="13667" xr:uid="{00000000-0005-0000-0000-0000B0600000}"/>
    <cellStyle name="Normal 19 16 3 3 4 2 2" xfId="36208" xr:uid="{00000000-0005-0000-0000-0000B1600000}"/>
    <cellStyle name="Normal 19 16 3 3 4 3" xfId="19297" xr:uid="{00000000-0005-0000-0000-0000B2600000}"/>
    <cellStyle name="Normal 19 16 3 3 4 3 2" xfId="41832" xr:uid="{00000000-0005-0000-0000-0000B3600000}"/>
    <cellStyle name="Normal 19 16 3 3 4 4" xfId="24926" xr:uid="{00000000-0005-0000-0000-0000B4600000}"/>
    <cellStyle name="Normal 19 16 3 3 4 4 2" xfId="47452" xr:uid="{00000000-0005-0000-0000-0000B5600000}"/>
    <cellStyle name="Normal 19 16 3 3 4 5" xfId="30592" xr:uid="{00000000-0005-0000-0000-0000B6600000}"/>
    <cellStyle name="Normal 19 16 3 3 5" xfId="9923" xr:uid="{00000000-0005-0000-0000-0000B7600000}"/>
    <cellStyle name="Normal 19 16 3 3 5 2" xfId="32464" xr:uid="{00000000-0005-0000-0000-0000B8600000}"/>
    <cellStyle name="Normal 19 16 3 3 6" xfId="15553" xr:uid="{00000000-0005-0000-0000-0000B9600000}"/>
    <cellStyle name="Normal 19 16 3 3 6 2" xfId="38088" xr:uid="{00000000-0005-0000-0000-0000BA600000}"/>
    <cellStyle name="Normal 19 16 3 3 7" xfId="21182" xr:uid="{00000000-0005-0000-0000-0000BB600000}"/>
    <cellStyle name="Normal 19 16 3 3 7 2" xfId="43708" xr:uid="{00000000-0005-0000-0000-0000BC600000}"/>
    <cellStyle name="Normal 19 16 3 3 8" xfId="26848" xr:uid="{00000000-0005-0000-0000-0000BD600000}"/>
    <cellStyle name="Normal 19 16 3 3 9" xfId="49339" xr:uid="{00000000-0005-0000-0000-0000BE600000}"/>
    <cellStyle name="Normal 19 16 3 4" xfId="4775" xr:uid="{00000000-0005-0000-0000-0000BF600000}"/>
    <cellStyle name="Normal 19 16 3 4 2" xfId="6647" xr:uid="{00000000-0005-0000-0000-0000C0600000}"/>
    <cellStyle name="Normal 19 16 3 4 2 2" xfId="12263" xr:uid="{00000000-0005-0000-0000-0000C1600000}"/>
    <cellStyle name="Normal 19 16 3 4 2 2 2" xfId="34804" xr:uid="{00000000-0005-0000-0000-0000C2600000}"/>
    <cellStyle name="Normal 19 16 3 4 2 3" xfId="17893" xr:uid="{00000000-0005-0000-0000-0000C3600000}"/>
    <cellStyle name="Normal 19 16 3 4 2 3 2" xfId="40428" xr:uid="{00000000-0005-0000-0000-0000C4600000}"/>
    <cellStyle name="Normal 19 16 3 4 2 4" xfId="23522" xr:uid="{00000000-0005-0000-0000-0000C5600000}"/>
    <cellStyle name="Normal 19 16 3 4 2 4 2" xfId="46048" xr:uid="{00000000-0005-0000-0000-0000C6600000}"/>
    <cellStyle name="Normal 19 16 3 4 2 5" xfId="29188" xr:uid="{00000000-0005-0000-0000-0000C7600000}"/>
    <cellStyle name="Normal 19 16 3 4 3" xfId="8519" xr:uid="{00000000-0005-0000-0000-0000C8600000}"/>
    <cellStyle name="Normal 19 16 3 4 3 2" xfId="14135" xr:uid="{00000000-0005-0000-0000-0000C9600000}"/>
    <cellStyle name="Normal 19 16 3 4 3 2 2" xfId="36676" xr:uid="{00000000-0005-0000-0000-0000CA600000}"/>
    <cellStyle name="Normal 19 16 3 4 3 3" xfId="19765" xr:uid="{00000000-0005-0000-0000-0000CB600000}"/>
    <cellStyle name="Normal 19 16 3 4 3 3 2" xfId="42300" xr:uid="{00000000-0005-0000-0000-0000CC600000}"/>
    <cellStyle name="Normal 19 16 3 4 3 4" xfId="25394" xr:uid="{00000000-0005-0000-0000-0000CD600000}"/>
    <cellStyle name="Normal 19 16 3 4 3 4 2" xfId="47920" xr:uid="{00000000-0005-0000-0000-0000CE600000}"/>
    <cellStyle name="Normal 19 16 3 4 3 5" xfId="31060" xr:uid="{00000000-0005-0000-0000-0000CF600000}"/>
    <cellStyle name="Normal 19 16 3 4 4" xfId="10391" xr:uid="{00000000-0005-0000-0000-0000D0600000}"/>
    <cellStyle name="Normal 19 16 3 4 4 2" xfId="32932" xr:uid="{00000000-0005-0000-0000-0000D1600000}"/>
    <cellStyle name="Normal 19 16 3 4 5" xfId="16021" xr:uid="{00000000-0005-0000-0000-0000D2600000}"/>
    <cellStyle name="Normal 19 16 3 4 5 2" xfId="38556" xr:uid="{00000000-0005-0000-0000-0000D3600000}"/>
    <cellStyle name="Normal 19 16 3 4 6" xfId="21650" xr:uid="{00000000-0005-0000-0000-0000D4600000}"/>
    <cellStyle name="Normal 19 16 3 4 6 2" xfId="44176" xr:uid="{00000000-0005-0000-0000-0000D5600000}"/>
    <cellStyle name="Normal 19 16 3 4 7" xfId="27316" xr:uid="{00000000-0005-0000-0000-0000D6600000}"/>
    <cellStyle name="Normal 19 16 3 4 8" xfId="50744" xr:uid="{00000000-0005-0000-0000-0000D7600000}"/>
    <cellStyle name="Normal 19 16 3 5" xfId="5711" xr:uid="{00000000-0005-0000-0000-0000D8600000}"/>
    <cellStyle name="Normal 19 16 3 5 2" xfId="11327" xr:uid="{00000000-0005-0000-0000-0000D9600000}"/>
    <cellStyle name="Normal 19 16 3 5 2 2" xfId="33868" xr:uid="{00000000-0005-0000-0000-0000DA600000}"/>
    <cellStyle name="Normal 19 16 3 5 3" xfId="16957" xr:uid="{00000000-0005-0000-0000-0000DB600000}"/>
    <cellStyle name="Normal 19 16 3 5 3 2" xfId="39492" xr:uid="{00000000-0005-0000-0000-0000DC600000}"/>
    <cellStyle name="Normal 19 16 3 5 4" xfId="22586" xr:uid="{00000000-0005-0000-0000-0000DD600000}"/>
    <cellStyle name="Normal 19 16 3 5 4 2" xfId="45112" xr:uid="{00000000-0005-0000-0000-0000DE600000}"/>
    <cellStyle name="Normal 19 16 3 5 5" xfId="28252" xr:uid="{00000000-0005-0000-0000-0000DF600000}"/>
    <cellStyle name="Normal 19 16 3 6" xfId="7583" xr:uid="{00000000-0005-0000-0000-0000E0600000}"/>
    <cellStyle name="Normal 19 16 3 6 2" xfId="13199" xr:uid="{00000000-0005-0000-0000-0000E1600000}"/>
    <cellStyle name="Normal 19 16 3 6 2 2" xfId="35740" xr:uid="{00000000-0005-0000-0000-0000E2600000}"/>
    <cellStyle name="Normal 19 16 3 6 3" xfId="18829" xr:uid="{00000000-0005-0000-0000-0000E3600000}"/>
    <cellStyle name="Normal 19 16 3 6 3 2" xfId="41364" xr:uid="{00000000-0005-0000-0000-0000E4600000}"/>
    <cellStyle name="Normal 19 16 3 6 4" xfId="24458" xr:uid="{00000000-0005-0000-0000-0000E5600000}"/>
    <cellStyle name="Normal 19 16 3 6 4 2" xfId="46984" xr:uid="{00000000-0005-0000-0000-0000E6600000}"/>
    <cellStyle name="Normal 19 16 3 6 5" xfId="30124" xr:uid="{00000000-0005-0000-0000-0000E7600000}"/>
    <cellStyle name="Normal 19 16 3 7" xfId="9455" xr:uid="{00000000-0005-0000-0000-0000E8600000}"/>
    <cellStyle name="Normal 19 16 3 7 2" xfId="31996" xr:uid="{00000000-0005-0000-0000-0000E9600000}"/>
    <cellStyle name="Normal 19 16 3 8" xfId="15085" xr:uid="{00000000-0005-0000-0000-0000EA600000}"/>
    <cellStyle name="Normal 19 16 3 8 2" xfId="37620" xr:uid="{00000000-0005-0000-0000-0000EB600000}"/>
    <cellStyle name="Normal 19 16 3 9" xfId="20714" xr:uid="{00000000-0005-0000-0000-0000EC600000}"/>
    <cellStyle name="Normal 19 16 3 9 2" xfId="43240" xr:uid="{00000000-0005-0000-0000-0000ED600000}"/>
    <cellStyle name="Normal 19 16 4" xfId="3761" xr:uid="{00000000-0005-0000-0000-0000EE600000}"/>
    <cellStyle name="Normal 19 16 4 10" xfId="26302" xr:uid="{00000000-0005-0000-0000-0000EF600000}"/>
    <cellStyle name="Normal 19 16 4 11" xfId="48793" xr:uid="{00000000-0005-0000-0000-0000F0600000}"/>
    <cellStyle name="Normal 19 16 4 12" xfId="49730" xr:uid="{00000000-0005-0000-0000-0000F1600000}"/>
    <cellStyle name="Normal 19 16 4 2" xfId="3995" xr:uid="{00000000-0005-0000-0000-0000F2600000}"/>
    <cellStyle name="Normal 19 16 4 2 10" xfId="49027" xr:uid="{00000000-0005-0000-0000-0000F3600000}"/>
    <cellStyle name="Normal 19 16 4 2 11" xfId="49964" xr:uid="{00000000-0005-0000-0000-0000F4600000}"/>
    <cellStyle name="Normal 19 16 4 2 2" xfId="4463" xr:uid="{00000000-0005-0000-0000-0000F5600000}"/>
    <cellStyle name="Normal 19 16 4 2 2 10" xfId="50432" xr:uid="{00000000-0005-0000-0000-0000F6600000}"/>
    <cellStyle name="Normal 19 16 4 2 2 2" xfId="5399" xr:uid="{00000000-0005-0000-0000-0000F7600000}"/>
    <cellStyle name="Normal 19 16 4 2 2 2 2" xfId="7271" xr:uid="{00000000-0005-0000-0000-0000F8600000}"/>
    <cellStyle name="Normal 19 16 4 2 2 2 2 2" xfId="12887" xr:uid="{00000000-0005-0000-0000-0000F9600000}"/>
    <cellStyle name="Normal 19 16 4 2 2 2 2 2 2" xfId="35428" xr:uid="{00000000-0005-0000-0000-0000FA600000}"/>
    <cellStyle name="Normal 19 16 4 2 2 2 2 3" xfId="18517" xr:uid="{00000000-0005-0000-0000-0000FB600000}"/>
    <cellStyle name="Normal 19 16 4 2 2 2 2 3 2" xfId="41052" xr:uid="{00000000-0005-0000-0000-0000FC600000}"/>
    <cellStyle name="Normal 19 16 4 2 2 2 2 4" xfId="24146" xr:uid="{00000000-0005-0000-0000-0000FD600000}"/>
    <cellStyle name="Normal 19 16 4 2 2 2 2 4 2" xfId="46672" xr:uid="{00000000-0005-0000-0000-0000FE600000}"/>
    <cellStyle name="Normal 19 16 4 2 2 2 2 5" xfId="29812" xr:uid="{00000000-0005-0000-0000-0000FF600000}"/>
    <cellStyle name="Normal 19 16 4 2 2 2 3" xfId="9143" xr:uid="{00000000-0005-0000-0000-000000610000}"/>
    <cellStyle name="Normal 19 16 4 2 2 2 3 2" xfId="14759" xr:uid="{00000000-0005-0000-0000-000001610000}"/>
    <cellStyle name="Normal 19 16 4 2 2 2 3 2 2" xfId="37300" xr:uid="{00000000-0005-0000-0000-000002610000}"/>
    <cellStyle name="Normal 19 16 4 2 2 2 3 3" xfId="20389" xr:uid="{00000000-0005-0000-0000-000003610000}"/>
    <cellStyle name="Normal 19 16 4 2 2 2 3 3 2" xfId="42924" xr:uid="{00000000-0005-0000-0000-000004610000}"/>
    <cellStyle name="Normal 19 16 4 2 2 2 3 4" xfId="26018" xr:uid="{00000000-0005-0000-0000-000005610000}"/>
    <cellStyle name="Normal 19 16 4 2 2 2 3 4 2" xfId="48544" xr:uid="{00000000-0005-0000-0000-000006610000}"/>
    <cellStyle name="Normal 19 16 4 2 2 2 3 5" xfId="31684" xr:uid="{00000000-0005-0000-0000-000007610000}"/>
    <cellStyle name="Normal 19 16 4 2 2 2 4" xfId="11015" xr:uid="{00000000-0005-0000-0000-000008610000}"/>
    <cellStyle name="Normal 19 16 4 2 2 2 4 2" xfId="33556" xr:uid="{00000000-0005-0000-0000-000009610000}"/>
    <cellStyle name="Normal 19 16 4 2 2 2 5" xfId="16645" xr:uid="{00000000-0005-0000-0000-00000A610000}"/>
    <cellStyle name="Normal 19 16 4 2 2 2 5 2" xfId="39180" xr:uid="{00000000-0005-0000-0000-00000B610000}"/>
    <cellStyle name="Normal 19 16 4 2 2 2 6" xfId="22274" xr:uid="{00000000-0005-0000-0000-00000C610000}"/>
    <cellStyle name="Normal 19 16 4 2 2 2 6 2" xfId="44800" xr:uid="{00000000-0005-0000-0000-00000D610000}"/>
    <cellStyle name="Normal 19 16 4 2 2 2 7" xfId="27940" xr:uid="{00000000-0005-0000-0000-00000E610000}"/>
    <cellStyle name="Normal 19 16 4 2 2 2 8" xfId="51368" xr:uid="{00000000-0005-0000-0000-00000F610000}"/>
    <cellStyle name="Normal 19 16 4 2 2 3" xfId="6335" xr:uid="{00000000-0005-0000-0000-000010610000}"/>
    <cellStyle name="Normal 19 16 4 2 2 3 2" xfId="11951" xr:uid="{00000000-0005-0000-0000-000011610000}"/>
    <cellStyle name="Normal 19 16 4 2 2 3 2 2" xfId="34492" xr:uid="{00000000-0005-0000-0000-000012610000}"/>
    <cellStyle name="Normal 19 16 4 2 2 3 3" xfId="17581" xr:uid="{00000000-0005-0000-0000-000013610000}"/>
    <cellStyle name="Normal 19 16 4 2 2 3 3 2" xfId="40116" xr:uid="{00000000-0005-0000-0000-000014610000}"/>
    <cellStyle name="Normal 19 16 4 2 2 3 4" xfId="23210" xr:uid="{00000000-0005-0000-0000-000015610000}"/>
    <cellStyle name="Normal 19 16 4 2 2 3 4 2" xfId="45736" xr:uid="{00000000-0005-0000-0000-000016610000}"/>
    <cellStyle name="Normal 19 16 4 2 2 3 5" xfId="28876" xr:uid="{00000000-0005-0000-0000-000017610000}"/>
    <cellStyle name="Normal 19 16 4 2 2 4" xfId="8207" xr:uid="{00000000-0005-0000-0000-000018610000}"/>
    <cellStyle name="Normal 19 16 4 2 2 4 2" xfId="13823" xr:uid="{00000000-0005-0000-0000-000019610000}"/>
    <cellStyle name="Normal 19 16 4 2 2 4 2 2" xfId="36364" xr:uid="{00000000-0005-0000-0000-00001A610000}"/>
    <cellStyle name="Normal 19 16 4 2 2 4 3" xfId="19453" xr:uid="{00000000-0005-0000-0000-00001B610000}"/>
    <cellStyle name="Normal 19 16 4 2 2 4 3 2" xfId="41988" xr:uid="{00000000-0005-0000-0000-00001C610000}"/>
    <cellStyle name="Normal 19 16 4 2 2 4 4" xfId="25082" xr:uid="{00000000-0005-0000-0000-00001D610000}"/>
    <cellStyle name="Normal 19 16 4 2 2 4 4 2" xfId="47608" xr:uid="{00000000-0005-0000-0000-00001E610000}"/>
    <cellStyle name="Normal 19 16 4 2 2 4 5" xfId="30748" xr:uid="{00000000-0005-0000-0000-00001F610000}"/>
    <cellStyle name="Normal 19 16 4 2 2 5" xfId="10079" xr:uid="{00000000-0005-0000-0000-000020610000}"/>
    <cellStyle name="Normal 19 16 4 2 2 5 2" xfId="32620" xr:uid="{00000000-0005-0000-0000-000021610000}"/>
    <cellStyle name="Normal 19 16 4 2 2 6" xfId="15709" xr:uid="{00000000-0005-0000-0000-000022610000}"/>
    <cellStyle name="Normal 19 16 4 2 2 6 2" xfId="38244" xr:uid="{00000000-0005-0000-0000-000023610000}"/>
    <cellStyle name="Normal 19 16 4 2 2 7" xfId="21338" xr:uid="{00000000-0005-0000-0000-000024610000}"/>
    <cellStyle name="Normal 19 16 4 2 2 7 2" xfId="43864" xr:uid="{00000000-0005-0000-0000-000025610000}"/>
    <cellStyle name="Normal 19 16 4 2 2 8" xfId="27004" xr:uid="{00000000-0005-0000-0000-000026610000}"/>
    <cellStyle name="Normal 19 16 4 2 2 9" xfId="49495" xr:uid="{00000000-0005-0000-0000-000027610000}"/>
    <cellStyle name="Normal 19 16 4 2 3" xfId="4931" xr:uid="{00000000-0005-0000-0000-000028610000}"/>
    <cellStyle name="Normal 19 16 4 2 3 2" xfId="6803" xr:uid="{00000000-0005-0000-0000-000029610000}"/>
    <cellStyle name="Normal 19 16 4 2 3 2 2" xfId="12419" xr:uid="{00000000-0005-0000-0000-00002A610000}"/>
    <cellStyle name="Normal 19 16 4 2 3 2 2 2" xfId="34960" xr:uid="{00000000-0005-0000-0000-00002B610000}"/>
    <cellStyle name="Normal 19 16 4 2 3 2 3" xfId="18049" xr:uid="{00000000-0005-0000-0000-00002C610000}"/>
    <cellStyle name="Normal 19 16 4 2 3 2 3 2" xfId="40584" xr:uid="{00000000-0005-0000-0000-00002D610000}"/>
    <cellStyle name="Normal 19 16 4 2 3 2 4" xfId="23678" xr:uid="{00000000-0005-0000-0000-00002E610000}"/>
    <cellStyle name="Normal 19 16 4 2 3 2 4 2" xfId="46204" xr:uid="{00000000-0005-0000-0000-00002F610000}"/>
    <cellStyle name="Normal 19 16 4 2 3 2 5" xfId="29344" xr:uid="{00000000-0005-0000-0000-000030610000}"/>
    <cellStyle name="Normal 19 16 4 2 3 3" xfId="8675" xr:uid="{00000000-0005-0000-0000-000031610000}"/>
    <cellStyle name="Normal 19 16 4 2 3 3 2" xfId="14291" xr:uid="{00000000-0005-0000-0000-000032610000}"/>
    <cellStyle name="Normal 19 16 4 2 3 3 2 2" xfId="36832" xr:uid="{00000000-0005-0000-0000-000033610000}"/>
    <cellStyle name="Normal 19 16 4 2 3 3 3" xfId="19921" xr:uid="{00000000-0005-0000-0000-000034610000}"/>
    <cellStyle name="Normal 19 16 4 2 3 3 3 2" xfId="42456" xr:uid="{00000000-0005-0000-0000-000035610000}"/>
    <cellStyle name="Normal 19 16 4 2 3 3 4" xfId="25550" xr:uid="{00000000-0005-0000-0000-000036610000}"/>
    <cellStyle name="Normal 19 16 4 2 3 3 4 2" xfId="48076" xr:uid="{00000000-0005-0000-0000-000037610000}"/>
    <cellStyle name="Normal 19 16 4 2 3 3 5" xfId="31216" xr:uid="{00000000-0005-0000-0000-000038610000}"/>
    <cellStyle name="Normal 19 16 4 2 3 4" xfId="10547" xr:uid="{00000000-0005-0000-0000-000039610000}"/>
    <cellStyle name="Normal 19 16 4 2 3 4 2" xfId="33088" xr:uid="{00000000-0005-0000-0000-00003A610000}"/>
    <cellStyle name="Normal 19 16 4 2 3 5" xfId="16177" xr:uid="{00000000-0005-0000-0000-00003B610000}"/>
    <cellStyle name="Normal 19 16 4 2 3 5 2" xfId="38712" xr:uid="{00000000-0005-0000-0000-00003C610000}"/>
    <cellStyle name="Normal 19 16 4 2 3 6" xfId="21806" xr:uid="{00000000-0005-0000-0000-00003D610000}"/>
    <cellStyle name="Normal 19 16 4 2 3 6 2" xfId="44332" xr:uid="{00000000-0005-0000-0000-00003E610000}"/>
    <cellStyle name="Normal 19 16 4 2 3 7" xfId="27472" xr:uid="{00000000-0005-0000-0000-00003F610000}"/>
    <cellStyle name="Normal 19 16 4 2 3 8" xfId="50900" xr:uid="{00000000-0005-0000-0000-000040610000}"/>
    <cellStyle name="Normal 19 16 4 2 4" xfId="5867" xr:uid="{00000000-0005-0000-0000-000041610000}"/>
    <cellStyle name="Normal 19 16 4 2 4 2" xfId="11483" xr:uid="{00000000-0005-0000-0000-000042610000}"/>
    <cellStyle name="Normal 19 16 4 2 4 2 2" xfId="34024" xr:uid="{00000000-0005-0000-0000-000043610000}"/>
    <cellStyle name="Normal 19 16 4 2 4 3" xfId="17113" xr:uid="{00000000-0005-0000-0000-000044610000}"/>
    <cellStyle name="Normal 19 16 4 2 4 3 2" xfId="39648" xr:uid="{00000000-0005-0000-0000-000045610000}"/>
    <cellStyle name="Normal 19 16 4 2 4 4" xfId="22742" xr:uid="{00000000-0005-0000-0000-000046610000}"/>
    <cellStyle name="Normal 19 16 4 2 4 4 2" xfId="45268" xr:uid="{00000000-0005-0000-0000-000047610000}"/>
    <cellStyle name="Normal 19 16 4 2 4 5" xfId="28408" xr:uid="{00000000-0005-0000-0000-000048610000}"/>
    <cellStyle name="Normal 19 16 4 2 5" xfId="7739" xr:uid="{00000000-0005-0000-0000-000049610000}"/>
    <cellStyle name="Normal 19 16 4 2 5 2" xfId="13355" xr:uid="{00000000-0005-0000-0000-00004A610000}"/>
    <cellStyle name="Normal 19 16 4 2 5 2 2" xfId="35896" xr:uid="{00000000-0005-0000-0000-00004B610000}"/>
    <cellStyle name="Normal 19 16 4 2 5 3" xfId="18985" xr:uid="{00000000-0005-0000-0000-00004C610000}"/>
    <cellStyle name="Normal 19 16 4 2 5 3 2" xfId="41520" xr:uid="{00000000-0005-0000-0000-00004D610000}"/>
    <cellStyle name="Normal 19 16 4 2 5 4" xfId="24614" xr:uid="{00000000-0005-0000-0000-00004E610000}"/>
    <cellStyle name="Normal 19 16 4 2 5 4 2" xfId="47140" xr:uid="{00000000-0005-0000-0000-00004F610000}"/>
    <cellStyle name="Normal 19 16 4 2 5 5" xfId="30280" xr:uid="{00000000-0005-0000-0000-000050610000}"/>
    <cellStyle name="Normal 19 16 4 2 6" xfId="9611" xr:uid="{00000000-0005-0000-0000-000051610000}"/>
    <cellStyle name="Normal 19 16 4 2 6 2" xfId="32152" xr:uid="{00000000-0005-0000-0000-000052610000}"/>
    <cellStyle name="Normal 19 16 4 2 7" xfId="15241" xr:uid="{00000000-0005-0000-0000-000053610000}"/>
    <cellStyle name="Normal 19 16 4 2 7 2" xfId="37776" xr:uid="{00000000-0005-0000-0000-000054610000}"/>
    <cellStyle name="Normal 19 16 4 2 8" xfId="20870" xr:uid="{00000000-0005-0000-0000-000055610000}"/>
    <cellStyle name="Normal 19 16 4 2 8 2" xfId="43396" xr:uid="{00000000-0005-0000-0000-000056610000}"/>
    <cellStyle name="Normal 19 16 4 2 9" xfId="26536" xr:uid="{00000000-0005-0000-0000-000057610000}"/>
    <cellStyle name="Normal 19 16 4 3" xfId="4229" xr:uid="{00000000-0005-0000-0000-000058610000}"/>
    <cellStyle name="Normal 19 16 4 3 10" xfId="50198" xr:uid="{00000000-0005-0000-0000-000059610000}"/>
    <cellStyle name="Normal 19 16 4 3 2" xfId="5165" xr:uid="{00000000-0005-0000-0000-00005A610000}"/>
    <cellStyle name="Normal 19 16 4 3 2 2" xfId="7037" xr:uid="{00000000-0005-0000-0000-00005B610000}"/>
    <cellStyle name="Normal 19 16 4 3 2 2 2" xfId="12653" xr:uid="{00000000-0005-0000-0000-00005C610000}"/>
    <cellStyle name="Normal 19 16 4 3 2 2 2 2" xfId="35194" xr:uid="{00000000-0005-0000-0000-00005D610000}"/>
    <cellStyle name="Normal 19 16 4 3 2 2 3" xfId="18283" xr:uid="{00000000-0005-0000-0000-00005E610000}"/>
    <cellStyle name="Normal 19 16 4 3 2 2 3 2" xfId="40818" xr:uid="{00000000-0005-0000-0000-00005F610000}"/>
    <cellStyle name="Normal 19 16 4 3 2 2 4" xfId="23912" xr:uid="{00000000-0005-0000-0000-000060610000}"/>
    <cellStyle name="Normal 19 16 4 3 2 2 4 2" xfId="46438" xr:uid="{00000000-0005-0000-0000-000061610000}"/>
    <cellStyle name="Normal 19 16 4 3 2 2 5" xfId="29578" xr:uid="{00000000-0005-0000-0000-000062610000}"/>
    <cellStyle name="Normal 19 16 4 3 2 3" xfId="8909" xr:uid="{00000000-0005-0000-0000-000063610000}"/>
    <cellStyle name="Normal 19 16 4 3 2 3 2" xfId="14525" xr:uid="{00000000-0005-0000-0000-000064610000}"/>
    <cellStyle name="Normal 19 16 4 3 2 3 2 2" xfId="37066" xr:uid="{00000000-0005-0000-0000-000065610000}"/>
    <cellStyle name="Normal 19 16 4 3 2 3 3" xfId="20155" xr:uid="{00000000-0005-0000-0000-000066610000}"/>
    <cellStyle name="Normal 19 16 4 3 2 3 3 2" xfId="42690" xr:uid="{00000000-0005-0000-0000-000067610000}"/>
    <cellStyle name="Normal 19 16 4 3 2 3 4" xfId="25784" xr:uid="{00000000-0005-0000-0000-000068610000}"/>
    <cellStyle name="Normal 19 16 4 3 2 3 4 2" xfId="48310" xr:uid="{00000000-0005-0000-0000-000069610000}"/>
    <cellStyle name="Normal 19 16 4 3 2 3 5" xfId="31450" xr:uid="{00000000-0005-0000-0000-00006A610000}"/>
    <cellStyle name="Normal 19 16 4 3 2 4" xfId="10781" xr:uid="{00000000-0005-0000-0000-00006B610000}"/>
    <cellStyle name="Normal 19 16 4 3 2 4 2" xfId="33322" xr:uid="{00000000-0005-0000-0000-00006C610000}"/>
    <cellStyle name="Normal 19 16 4 3 2 5" xfId="16411" xr:uid="{00000000-0005-0000-0000-00006D610000}"/>
    <cellStyle name="Normal 19 16 4 3 2 5 2" xfId="38946" xr:uid="{00000000-0005-0000-0000-00006E610000}"/>
    <cellStyle name="Normal 19 16 4 3 2 6" xfId="22040" xr:uid="{00000000-0005-0000-0000-00006F610000}"/>
    <cellStyle name="Normal 19 16 4 3 2 6 2" xfId="44566" xr:uid="{00000000-0005-0000-0000-000070610000}"/>
    <cellStyle name="Normal 19 16 4 3 2 7" xfId="27706" xr:uid="{00000000-0005-0000-0000-000071610000}"/>
    <cellStyle name="Normal 19 16 4 3 2 8" xfId="51134" xr:uid="{00000000-0005-0000-0000-000072610000}"/>
    <cellStyle name="Normal 19 16 4 3 3" xfId="6101" xr:uid="{00000000-0005-0000-0000-000073610000}"/>
    <cellStyle name="Normal 19 16 4 3 3 2" xfId="11717" xr:uid="{00000000-0005-0000-0000-000074610000}"/>
    <cellStyle name="Normal 19 16 4 3 3 2 2" xfId="34258" xr:uid="{00000000-0005-0000-0000-000075610000}"/>
    <cellStyle name="Normal 19 16 4 3 3 3" xfId="17347" xr:uid="{00000000-0005-0000-0000-000076610000}"/>
    <cellStyle name="Normal 19 16 4 3 3 3 2" xfId="39882" xr:uid="{00000000-0005-0000-0000-000077610000}"/>
    <cellStyle name="Normal 19 16 4 3 3 4" xfId="22976" xr:uid="{00000000-0005-0000-0000-000078610000}"/>
    <cellStyle name="Normal 19 16 4 3 3 4 2" xfId="45502" xr:uid="{00000000-0005-0000-0000-000079610000}"/>
    <cellStyle name="Normal 19 16 4 3 3 5" xfId="28642" xr:uid="{00000000-0005-0000-0000-00007A610000}"/>
    <cellStyle name="Normal 19 16 4 3 4" xfId="7973" xr:uid="{00000000-0005-0000-0000-00007B610000}"/>
    <cellStyle name="Normal 19 16 4 3 4 2" xfId="13589" xr:uid="{00000000-0005-0000-0000-00007C610000}"/>
    <cellStyle name="Normal 19 16 4 3 4 2 2" xfId="36130" xr:uid="{00000000-0005-0000-0000-00007D610000}"/>
    <cellStyle name="Normal 19 16 4 3 4 3" xfId="19219" xr:uid="{00000000-0005-0000-0000-00007E610000}"/>
    <cellStyle name="Normal 19 16 4 3 4 3 2" xfId="41754" xr:uid="{00000000-0005-0000-0000-00007F610000}"/>
    <cellStyle name="Normal 19 16 4 3 4 4" xfId="24848" xr:uid="{00000000-0005-0000-0000-000080610000}"/>
    <cellStyle name="Normal 19 16 4 3 4 4 2" xfId="47374" xr:uid="{00000000-0005-0000-0000-000081610000}"/>
    <cellStyle name="Normal 19 16 4 3 4 5" xfId="30514" xr:uid="{00000000-0005-0000-0000-000082610000}"/>
    <cellStyle name="Normal 19 16 4 3 5" xfId="9845" xr:uid="{00000000-0005-0000-0000-000083610000}"/>
    <cellStyle name="Normal 19 16 4 3 5 2" xfId="32386" xr:uid="{00000000-0005-0000-0000-000084610000}"/>
    <cellStyle name="Normal 19 16 4 3 6" xfId="15475" xr:uid="{00000000-0005-0000-0000-000085610000}"/>
    <cellStyle name="Normal 19 16 4 3 6 2" xfId="38010" xr:uid="{00000000-0005-0000-0000-000086610000}"/>
    <cellStyle name="Normal 19 16 4 3 7" xfId="21104" xr:uid="{00000000-0005-0000-0000-000087610000}"/>
    <cellStyle name="Normal 19 16 4 3 7 2" xfId="43630" xr:uid="{00000000-0005-0000-0000-000088610000}"/>
    <cellStyle name="Normal 19 16 4 3 8" xfId="26770" xr:uid="{00000000-0005-0000-0000-000089610000}"/>
    <cellStyle name="Normal 19 16 4 3 9" xfId="49261" xr:uid="{00000000-0005-0000-0000-00008A610000}"/>
    <cellStyle name="Normal 19 16 4 4" xfId="4697" xr:uid="{00000000-0005-0000-0000-00008B610000}"/>
    <cellStyle name="Normal 19 16 4 4 2" xfId="6569" xr:uid="{00000000-0005-0000-0000-00008C610000}"/>
    <cellStyle name="Normal 19 16 4 4 2 2" xfId="12185" xr:uid="{00000000-0005-0000-0000-00008D610000}"/>
    <cellStyle name="Normal 19 16 4 4 2 2 2" xfId="34726" xr:uid="{00000000-0005-0000-0000-00008E610000}"/>
    <cellStyle name="Normal 19 16 4 4 2 3" xfId="17815" xr:uid="{00000000-0005-0000-0000-00008F610000}"/>
    <cellStyle name="Normal 19 16 4 4 2 3 2" xfId="40350" xr:uid="{00000000-0005-0000-0000-000090610000}"/>
    <cellStyle name="Normal 19 16 4 4 2 4" xfId="23444" xr:uid="{00000000-0005-0000-0000-000091610000}"/>
    <cellStyle name="Normal 19 16 4 4 2 4 2" xfId="45970" xr:uid="{00000000-0005-0000-0000-000092610000}"/>
    <cellStyle name="Normal 19 16 4 4 2 5" xfId="29110" xr:uid="{00000000-0005-0000-0000-000093610000}"/>
    <cellStyle name="Normal 19 16 4 4 3" xfId="8441" xr:uid="{00000000-0005-0000-0000-000094610000}"/>
    <cellStyle name="Normal 19 16 4 4 3 2" xfId="14057" xr:uid="{00000000-0005-0000-0000-000095610000}"/>
    <cellStyle name="Normal 19 16 4 4 3 2 2" xfId="36598" xr:uid="{00000000-0005-0000-0000-000096610000}"/>
    <cellStyle name="Normal 19 16 4 4 3 3" xfId="19687" xr:uid="{00000000-0005-0000-0000-000097610000}"/>
    <cellStyle name="Normal 19 16 4 4 3 3 2" xfId="42222" xr:uid="{00000000-0005-0000-0000-000098610000}"/>
    <cellStyle name="Normal 19 16 4 4 3 4" xfId="25316" xr:uid="{00000000-0005-0000-0000-000099610000}"/>
    <cellStyle name="Normal 19 16 4 4 3 4 2" xfId="47842" xr:uid="{00000000-0005-0000-0000-00009A610000}"/>
    <cellStyle name="Normal 19 16 4 4 3 5" xfId="30982" xr:uid="{00000000-0005-0000-0000-00009B610000}"/>
    <cellStyle name="Normal 19 16 4 4 4" xfId="10313" xr:uid="{00000000-0005-0000-0000-00009C610000}"/>
    <cellStyle name="Normal 19 16 4 4 4 2" xfId="32854" xr:uid="{00000000-0005-0000-0000-00009D610000}"/>
    <cellStyle name="Normal 19 16 4 4 5" xfId="15943" xr:uid="{00000000-0005-0000-0000-00009E610000}"/>
    <cellStyle name="Normal 19 16 4 4 5 2" xfId="38478" xr:uid="{00000000-0005-0000-0000-00009F610000}"/>
    <cellStyle name="Normal 19 16 4 4 6" xfId="21572" xr:uid="{00000000-0005-0000-0000-0000A0610000}"/>
    <cellStyle name="Normal 19 16 4 4 6 2" xfId="44098" xr:uid="{00000000-0005-0000-0000-0000A1610000}"/>
    <cellStyle name="Normal 19 16 4 4 7" xfId="27238" xr:uid="{00000000-0005-0000-0000-0000A2610000}"/>
    <cellStyle name="Normal 19 16 4 4 8" xfId="50666" xr:uid="{00000000-0005-0000-0000-0000A3610000}"/>
    <cellStyle name="Normal 19 16 4 5" xfId="5633" xr:uid="{00000000-0005-0000-0000-0000A4610000}"/>
    <cellStyle name="Normal 19 16 4 5 2" xfId="11249" xr:uid="{00000000-0005-0000-0000-0000A5610000}"/>
    <cellStyle name="Normal 19 16 4 5 2 2" xfId="33790" xr:uid="{00000000-0005-0000-0000-0000A6610000}"/>
    <cellStyle name="Normal 19 16 4 5 3" xfId="16879" xr:uid="{00000000-0005-0000-0000-0000A7610000}"/>
    <cellStyle name="Normal 19 16 4 5 3 2" xfId="39414" xr:uid="{00000000-0005-0000-0000-0000A8610000}"/>
    <cellStyle name="Normal 19 16 4 5 4" xfId="22508" xr:uid="{00000000-0005-0000-0000-0000A9610000}"/>
    <cellStyle name="Normal 19 16 4 5 4 2" xfId="45034" xr:uid="{00000000-0005-0000-0000-0000AA610000}"/>
    <cellStyle name="Normal 19 16 4 5 5" xfId="28174" xr:uid="{00000000-0005-0000-0000-0000AB610000}"/>
    <cellStyle name="Normal 19 16 4 6" xfId="7505" xr:uid="{00000000-0005-0000-0000-0000AC610000}"/>
    <cellStyle name="Normal 19 16 4 6 2" xfId="13121" xr:uid="{00000000-0005-0000-0000-0000AD610000}"/>
    <cellStyle name="Normal 19 16 4 6 2 2" xfId="35662" xr:uid="{00000000-0005-0000-0000-0000AE610000}"/>
    <cellStyle name="Normal 19 16 4 6 3" xfId="18751" xr:uid="{00000000-0005-0000-0000-0000AF610000}"/>
    <cellStyle name="Normal 19 16 4 6 3 2" xfId="41286" xr:uid="{00000000-0005-0000-0000-0000B0610000}"/>
    <cellStyle name="Normal 19 16 4 6 4" xfId="24380" xr:uid="{00000000-0005-0000-0000-0000B1610000}"/>
    <cellStyle name="Normal 19 16 4 6 4 2" xfId="46906" xr:uid="{00000000-0005-0000-0000-0000B2610000}"/>
    <cellStyle name="Normal 19 16 4 6 5" xfId="30046" xr:uid="{00000000-0005-0000-0000-0000B3610000}"/>
    <cellStyle name="Normal 19 16 4 7" xfId="9377" xr:uid="{00000000-0005-0000-0000-0000B4610000}"/>
    <cellStyle name="Normal 19 16 4 7 2" xfId="31918" xr:uid="{00000000-0005-0000-0000-0000B5610000}"/>
    <cellStyle name="Normal 19 16 4 8" xfId="15007" xr:uid="{00000000-0005-0000-0000-0000B6610000}"/>
    <cellStyle name="Normal 19 16 4 8 2" xfId="37542" xr:uid="{00000000-0005-0000-0000-0000B7610000}"/>
    <cellStyle name="Normal 19 16 4 9" xfId="20636" xr:uid="{00000000-0005-0000-0000-0000B8610000}"/>
    <cellStyle name="Normal 19 16 4 9 2" xfId="43162" xr:uid="{00000000-0005-0000-0000-0000B9610000}"/>
    <cellStyle name="Normal 19 16 5" xfId="3917" xr:uid="{00000000-0005-0000-0000-0000BA610000}"/>
    <cellStyle name="Normal 19 16 5 10" xfId="48949" xr:uid="{00000000-0005-0000-0000-0000BB610000}"/>
    <cellStyle name="Normal 19 16 5 11" xfId="49886" xr:uid="{00000000-0005-0000-0000-0000BC610000}"/>
    <cellStyle name="Normal 19 16 5 2" xfId="4385" xr:uid="{00000000-0005-0000-0000-0000BD610000}"/>
    <cellStyle name="Normal 19 16 5 2 10" xfId="50354" xr:uid="{00000000-0005-0000-0000-0000BE610000}"/>
    <cellStyle name="Normal 19 16 5 2 2" xfId="5321" xr:uid="{00000000-0005-0000-0000-0000BF610000}"/>
    <cellStyle name="Normal 19 16 5 2 2 2" xfId="7193" xr:uid="{00000000-0005-0000-0000-0000C0610000}"/>
    <cellStyle name="Normal 19 16 5 2 2 2 2" xfId="12809" xr:uid="{00000000-0005-0000-0000-0000C1610000}"/>
    <cellStyle name="Normal 19 16 5 2 2 2 2 2" xfId="35350" xr:uid="{00000000-0005-0000-0000-0000C2610000}"/>
    <cellStyle name="Normal 19 16 5 2 2 2 3" xfId="18439" xr:uid="{00000000-0005-0000-0000-0000C3610000}"/>
    <cellStyle name="Normal 19 16 5 2 2 2 3 2" xfId="40974" xr:uid="{00000000-0005-0000-0000-0000C4610000}"/>
    <cellStyle name="Normal 19 16 5 2 2 2 4" xfId="24068" xr:uid="{00000000-0005-0000-0000-0000C5610000}"/>
    <cellStyle name="Normal 19 16 5 2 2 2 4 2" xfId="46594" xr:uid="{00000000-0005-0000-0000-0000C6610000}"/>
    <cellStyle name="Normal 19 16 5 2 2 2 5" xfId="29734" xr:uid="{00000000-0005-0000-0000-0000C7610000}"/>
    <cellStyle name="Normal 19 16 5 2 2 3" xfId="9065" xr:uid="{00000000-0005-0000-0000-0000C8610000}"/>
    <cellStyle name="Normal 19 16 5 2 2 3 2" xfId="14681" xr:uid="{00000000-0005-0000-0000-0000C9610000}"/>
    <cellStyle name="Normal 19 16 5 2 2 3 2 2" xfId="37222" xr:uid="{00000000-0005-0000-0000-0000CA610000}"/>
    <cellStyle name="Normal 19 16 5 2 2 3 3" xfId="20311" xr:uid="{00000000-0005-0000-0000-0000CB610000}"/>
    <cellStyle name="Normal 19 16 5 2 2 3 3 2" xfId="42846" xr:uid="{00000000-0005-0000-0000-0000CC610000}"/>
    <cellStyle name="Normal 19 16 5 2 2 3 4" xfId="25940" xr:uid="{00000000-0005-0000-0000-0000CD610000}"/>
    <cellStyle name="Normal 19 16 5 2 2 3 4 2" xfId="48466" xr:uid="{00000000-0005-0000-0000-0000CE610000}"/>
    <cellStyle name="Normal 19 16 5 2 2 3 5" xfId="31606" xr:uid="{00000000-0005-0000-0000-0000CF610000}"/>
    <cellStyle name="Normal 19 16 5 2 2 4" xfId="10937" xr:uid="{00000000-0005-0000-0000-0000D0610000}"/>
    <cellStyle name="Normal 19 16 5 2 2 4 2" xfId="33478" xr:uid="{00000000-0005-0000-0000-0000D1610000}"/>
    <cellStyle name="Normal 19 16 5 2 2 5" xfId="16567" xr:uid="{00000000-0005-0000-0000-0000D2610000}"/>
    <cellStyle name="Normal 19 16 5 2 2 5 2" xfId="39102" xr:uid="{00000000-0005-0000-0000-0000D3610000}"/>
    <cellStyle name="Normal 19 16 5 2 2 6" xfId="22196" xr:uid="{00000000-0005-0000-0000-0000D4610000}"/>
    <cellStyle name="Normal 19 16 5 2 2 6 2" xfId="44722" xr:uid="{00000000-0005-0000-0000-0000D5610000}"/>
    <cellStyle name="Normal 19 16 5 2 2 7" xfId="27862" xr:uid="{00000000-0005-0000-0000-0000D6610000}"/>
    <cellStyle name="Normal 19 16 5 2 2 8" xfId="51290" xr:uid="{00000000-0005-0000-0000-0000D7610000}"/>
    <cellStyle name="Normal 19 16 5 2 3" xfId="6257" xr:uid="{00000000-0005-0000-0000-0000D8610000}"/>
    <cellStyle name="Normal 19 16 5 2 3 2" xfId="11873" xr:uid="{00000000-0005-0000-0000-0000D9610000}"/>
    <cellStyle name="Normal 19 16 5 2 3 2 2" xfId="34414" xr:uid="{00000000-0005-0000-0000-0000DA610000}"/>
    <cellStyle name="Normal 19 16 5 2 3 3" xfId="17503" xr:uid="{00000000-0005-0000-0000-0000DB610000}"/>
    <cellStyle name="Normal 19 16 5 2 3 3 2" xfId="40038" xr:uid="{00000000-0005-0000-0000-0000DC610000}"/>
    <cellStyle name="Normal 19 16 5 2 3 4" xfId="23132" xr:uid="{00000000-0005-0000-0000-0000DD610000}"/>
    <cellStyle name="Normal 19 16 5 2 3 4 2" xfId="45658" xr:uid="{00000000-0005-0000-0000-0000DE610000}"/>
    <cellStyle name="Normal 19 16 5 2 3 5" xfId="28798" xr:uid="{00000000-0005-0000-0000-0000DF610000}"/>
    <cellStyle name="Normal 19 16 5 2 4" xfId="8129" xr:uid="{00000000-0005-0000-0000-0000E0610000}"/>
    <cellStyle name="Normal 19 16 5 2 4 2" xfId="13745" xr:uid="{00000000-0005-0000-0000-0000E1610000}"/>
    <cellStyle name="Normal 19 16 5 2 4 2 2" xfId="36286" xr:uid="{00000000-0005-0000-0000-0000E2610000}"/>
    <cellStyle name="Normal 19 16 5 2 4 3" xfId="19375" xr:uid="{00000000-0005-0000-0000-0000E3610000}"/>
    <cellStyle name="Normal 19 16 5 2 4 3 2" xfId="41910" xr:uid="{00000000-0005-0000-0000-0000E4610000}"/>
    <cellStyle name="Normal 19 16 5 2 4 4" xfId="25004" xr:uid="{00000000-0005-0000-0000-0000E5610000}"/>
    <cellStyle name="Normal 19 16 5 2 4 4 2" xfId="47530" xr:uid="{00000000-0005-0000-0000-0000E6610000}"/>
    <cellStyle name="Normal 19 16 5 2 4 5" xfId="30670" xr:uid="{00000000-0005-0000-0000-0000E7610000}"/>
    <cellStyle name="Normal 19 16 5 2 5" xfId="10001" xr:uid="{00000000-0005-0000-0000-0000E8610000}"/>
    <cellStyle name="Normal 19 16 5 2 5 2" xfId="32542" xr:uid="{00000000-0005-0000-0000-0000E9610000}"/>
    <cellStyle name="Normal 19 16 5 2 6" xfId="15631" xr:uid="{00000000-0005-0000-0000-0000EA610000}"/>
    <cellStyle name="Normal 19 16 5 2 6 2" xfId="38166" xr:uid="{00000000-0005-0000-0000-0000EB610000}"/>
    <cellStyle name="Normal 19 16 5 2 7" xfId="21260" xr:uid="{00000000-0005-0000-0000-0000EC610000}"/>
    <cellStyle name="Normal 19 16 5 2 7 2" xfId="43786" xr:uid="{00000000-0005-0000-0000-0000ED610000}"/>
    <cellStyle name="Normal 19 16 5 2 8" xfId="26926" xr:uid="{00000000-0005-0000-0000-0000EE610000}"/>
    <cellStyle name="Normal 19 16 5 2 9" xfId="49417" xr:uid="{00000000-0005-0000-0000-0000EF610000}"/>
    <cellStyle name="Normal 19 16 5 3" xfId="4853" xr:uid="{00000000-0005-0000-0000-0000F0610000}"/>
    <cellStyle name="Normal 19 16 5 3 2" xfId="6725" xr:uid="{00000000-0005-0000-0000-0000F1610000}"/>
    <cellStyle name="Normal 19 16 5 3 2 2" xfId="12341" xr:uid="{00000000-0005-0000-0000-0000F2610000}"/>
    <cellStyle name="Normal 19 16 5 3 2 2 2" xfId="34882" xr:uid="{00000000-0005-0000-0000-0000F3610000}"/>
    <cellStyle name="Normal 19 16 5 3 2 3" xfId="17971" xr:uid="{00000000-0005-0000-0000-0000F4610000}"/>
    <cellStyle name="Normal 19 16 5 3 2 3 2" xfId="40506" xr:uid="{00000000-0005-0000-0000-0000F5610000}"/>
    <cellStyle name="Normal 19 16 5 3 2 4" xfId="23600" xr:uid="{00000000-0005-0000-0000-0000F6610000}"/>
    <cellStyle name="Normal 19 16 5 3 2 4 2" xfId="46126" xr:uid="{00000000-0005-0000-0000-0000F7610000}"/>
    <cellStyle name="Normal 19 16 5 3 2 5" xfId="29266" xr:uid="{00000000-0005-0000-0000-0000F8610000}"/>
    <cellStyle name="Normal 19 16 5 3 3" xfId="8597" xr:uid="{00000000-0005-0000-0000-0000F9610000}"/>
    <cellStyle name="Normal 19 16 5 3 3 2" xfId="14213" xr:uid="{00000000-0005-0000-0000-0000FA610000}"/>
    <cellStyle name="Normal 19 16 5 3 3 2 2" xfId="36754" xr:uid="{00000000-0005-0000-0000-0000FB610000}"/>
    <cellStyle name="Normal 19 16 5 3 3 3" xfId="19843" xr:uid="{00000000-0005-0000-0000-0000FC610000}"/>
    <cellStyle name="Normal 19 16 5 3 3 3 2" xfId="42378" xr:uid="{00000000-0005-0000-0000-0000FD610000}"/>
    <cellStyle name="Normal 19 16 5 3 3 4" xfId="25472" xr:uid="{00000000-0005-0000-0000-0000FE610000}"/>
    <cellStyle name="Normal 19 16 5 3 3 4 2" xfId="47998" xr:uid="{00000000-0005-0000-0000-0000FF610000}"/>
    <cellStyle name="Normal 19 16 5 3 3 5" xfId="31138" xr:uid="{00000000-0005-0000-0000-000000620000}"/>
    <cellStyle name="Normal 19 16 5 3 4" xfId="10469" xr:uid="{00000000-0005-0000-0000-000001620000}"/>
    <cellStyle name="Normal 19 16 5 3 4 2" xfId="33010" xr:uid="{00000000-0005-0000-0000-000002620000}"/>
    <cellStyle name="Normal 19 16 5 3 5" xfId="16099" xr:uid="{00000000-0005-0000-0000-000003620000}"/>
    <cellStyle name="Normal 19 16 5 3 5 2" xfId="38634" xr:uid="{00000000-0005-0000-0000-000004620000}"/>
    <cellStyle name="Normal 19 16 5 3 6" xfId="21728" xr:uid="{00000000-0005-0000-0000-000005620000}"/>
    <cellStyle name="Normal 19 16 5 3 6 2" xfId="44254" xr:uid="{00000000-0005-0000-0000-000006620000}"/>
    <cellStyle name="Normal 19 16 5 3 7" xfId="27394" xr:uid="{00000000-0005-0000-0000-000007620000}"/>
    <cellStyle name="Normal 19 16 5 3 8" xfId="50822" xr:uid="{00000000-0005-0000-0000-000008620000}"/>
    <cellStyle name="Normal 19 16 5 4" xfId="5789" xr:uid="{00000000-0005-0000-0000-000009620000}"/>
    <cellStyle name="Normal 19 16 5 4 2" xfId="11405" xr:uid="{00000000-0005-0000-0000-00000A620000}"/>
    <cellStyle name="Normal 19 16 5 4 2 2" xfId="33946" xr:uid="{00000000-0005-0000-0000-00000B620000}"/>
    <cellStyle name="Normal 19 16 5 4 3" xfId="17035" xr:uid="{00000000-0005-0000-0000-00000C620000}"/>
    <cellStyle name="Normal 19 16 5 4 3 2" xfId="39570" xr:uid="{00000000-0005-0000-0000-00000D620000}"/>
    <cellStyle name="Normal 19 16 5 4 4" xfId="22664" xr:uid="{00000000-0005-0000-0000-00000E620000}"/>
    <cellStyle name="Normal 19 16 5 4 4 2" xfId="45190" xr:uid="{00000000-0005-0000-0000-00000F620000}"/>
    <cellStyle name="Normal 19 16 5 4 5" xfId="28330" xr:uid="{00000000-0005-0000-0000-000010620000}"/>
    <cellStyle name="Normal 19 16 5 5" xfId="7661" xr:uid="{00000000-0005-0000-0000-000011620000}"/>
    <cellStyle name="Normal 19 16 5 5 2" xfId="13277" xr:uid="{00000000-0005-0000-0000-000012620000}"/>
    <cellStyle name="Normal 19 16 5 5 2 2" xfId="35818" xr:uid="{00000000-0005-0000-0000-000013620000}"/>
    <cellStyle name="Normal 19 16 5 5 3" xfId="18907" xr:uid="{00000000-0005-0000-0000-000014620000}"/>
    <cellStyle name="Normal 19 16 5 5 3 2" xfId="41442" xr:uid="{00000000-0005-0000-0000-000015620000}"/>
    <cellStyle name="Normal 19 16 5 5 4" xfId="24536" xr:uid="{00000000-0005-0000-0000-000016620000}"/>
    <cellStyle name="Normal 19 16 5 5 4 2" xfId="47062" xr:uid="{00000000-0005-0000-0000-000017620000}"/>
    <cellStyle name="Normal 19 16 5 5 5" xfId="30202" xr:uid="{00000000-0005-0000-0000-000018620000}"/>
    <cellStyle name="Normal 19 16 5 6" xfId="9533" xr:uid="{00000000-0005-0000-0000-000019620000}"/>
    <cellStyle name="Normal 19 16 5 6 2" xfId="32074" xr:uid="{00000000-0005-0000-0000-00001A620000}"/>
    <cellStyle name="Normal 19 16 5 7" xfId="15163" xr:uid="{00000000-0005-0000-0000-00001B620000}"/>
    <cellStyle name="Normal 19 16 5 7 2" xfId="37698" xr:uid="{00000000-0005-0000-0000-00001C620000}"/>
    <cellStyle name="Normal 19 16 5 8" xfId="20792" xr:uid="{00000000-0005-0000-0000-00001D620000}"/>
    <cellStyle name="Normal 19 16 5 8 2" xfId="43318" xr:uid="{00000000-0005-0000-0000-00001E620000}"/>
    <cellStyle name="Normal 19 16 5 9" xfId="26458" xr:uid="{00000000-0005-0000-0000-00001F620000}"/>
    <cellStyle name="Normal 19 16 6" xfId="4151" xr:uid="{00000000-0005-0000-0000-000020620000}"/>
    <cellStyle name="Normal 19 16 6 10" xfId="50120" xr:uid="{00000000-0005-0000-0000-000021620000}"/>
    <cellStyle name="Normal 19 16 6 2" xfId="5087" xr:uid="{00000000-0005-0000-0000-000022620000}"/>
    <cellStyle name="Normal 19 16 6 2 2" xfId="6959" xr:uid="{00000000-0005-0000-0000-000023620000}"/>
    <cellStyle name="Normal 19 16 6 2 2 2" xfId="12575" xr:uid="{00000000-0005-0000-0000-000024620000}"/>
    <cellStyle name="Normal 19 16 6 2 2 2 2" xfId="35116" xr:uid="{00000000-0005-0000-0000-000025620000}"/>
    <cellStyle name="Normal 19 16 6 2 2 3" xfId="18205" xr:uid="{00000000-0005-0000-0000-000026620000}"/>
    <cellStyle name="Normal 19 16 6 2 2 3 2" xfId="40740" xr:uid="{00000000-0005-0000-0000-000027620000}"/>
    <cellStyle name="Normal 19 16 6 2 2 4" xfId="23834" xr:uid="{00000000-0005-0000-0000-000028620000}"/>
    <cellStyle name="Normal 19 16 6 2 2 4 2" xfId="46360" xr:uid="{00000000-0005-0000-0000-000029620000}"/>
    <cellStyle name="Normal 19 16 6 2 2 5" xfId="29500" xr:uid="{00000000-0005-0000-0000-00002A620000}"/>
    <cellStyle name="Normal 19 16 6 2 3" xfId="8831" xr:uid="{00000000-0005-0000-0000-00002B620000}"/>
    <cellStyle name="Normal 19 16 6 2 3 2" xfId="14447" xr:uid="{00000000-0005-0000-0000-00002C620000}"/>
    <cellStyle name="Normal 19 16 6 2 3 2 2" xfId="36988" xr:uid="{00000000-0005-0000-0000-00002D620000}"/>
    <cellStyle name="Normal 19 16 6 2 3 3" xfId="20077" xr:uid="{00000000-0005-0000-0000-00002E620000}"/>
    <cellStyle name="Normal 19 16 6 2 3 3 2" xfId="42612" xr:uid="{00000000-0005-0000-0000-00002F620000}"/>
    <cellStyle name="Normal 19 16 6 2 3 4" xfId="25706" xr:uid="{00000000-0005-0000-0000-000030620000}"/>
    <cellStyle name="Normal 19 16 6 2 3 4 2" xfId="48232" xr:uid="{00000000-0005-0000-0000-000031620000}"/>
    <cellStyle name="Normal 19 16 6 2 3 5" xfId="31372" xr:uid="{00000000-0005-0000-0000-000032620000}"/>
    <cellStyle name="Normal 19 16 6 2 4" xfId="10703" xr:uid="{00000000-0005-0000-0000-000033620000}"/>
    <cellStyle name="Normal 19 16 6 2 4 2" xfId="33244" xr:uid="{00000000-0005-0000-0000-000034620000}"/>
    <cellStyle name="Normal 19 16 6 2 5" xfId="16333" xr:uid="{00000000-0005-0000-0000-000035620000}"/>
    <cellStyle name="Normal 19 16 6 2 5 2" xfId="38868" xr:uid="{00000000-0005-0000-0000-000036620000}"/>
    <cellStyle name="Normal 19 16 6 2 6" xfId="21962" xr:uid="{00000000-0005-0000-0000-000037620000}"/>
    <cellStyle name="Normal 19 16 6 2 6 2" xfId="44488" xr:uid="{00000000-0005-0000-0000-000038620000}"/>
    <cellStyle name="Normal 19 16 6 2 7" xfId="27628" xr:uid="{00000000-0005-0000-0000-000039620000}"/>
    <cellStyle name="Normal 19 16 6 2 8" xfId="51056" xr:uid="{00000000-0005-0000-0000-00003A620000}"/>
    <cellStyle name="Normal 19 16 6 3" xfId="6023" xr:uid="{00000000-0005-0000-0000-00003B620000}"/>
    <cellStyle name="Normal 19 16 6 3 2" xfId="11639" xr:uid="{00000000-0005-0000-0000-00003C620000}"/>
    <cellStyle name="Normal 19 16 6 3 2 2" xfId="34180" xr:uid="{00000000-0005-0000-0000-00003D620000}"/>
    <cellStyle name="Normal 19 16 6 3 3" xfId="17269" xr:uid="{00000000-0005-0000-0000-00003E620000}"/>
    <cellStyle name="Normal 19 16 6 3 3 2" xfId="39804" xr:uid="{00000000-0005-0000-0000-00003F620000}"/>
    <cellStyle name="Normal 19 16 6 3 4" xfId="22898" xr:uid="{00000000-0005-0000-0000-000040620000}"/>
    <cellStyle name="Normal 19 16 6 3 4 2" xfId="45424" xr:uid="{00000000-0005-0000-0000-000041620000}"/>
    <cellStyle name="Normal 19 16 6 3 5" xfId="28564" xr:uid="{00000000-0005-0000-0000-000042620000}"/>
    <cellStyle name="Normal 19 16 6 4" xfId="7895" xr:uid="{00000000-0005-0000-0000-000043620000}"/>
    <cellStyle name="Normal 19 16 6 4 2" xfId="13511" xr:uid="{00000000-0005-0000-0000-000044620000}"/>
    <cellStyle name="Normal 19 16 6 4 2 2" xfId="36052" xr:uid="{00000000-0005-0000-0000-000045620000}"/>
    <cellStyle name="Normal 19 16 6 4 3" xfId="19141" xr:uid="{00000000-0005-0000-0000-000046620000}"/>
    <cellStyle name="Normal 19 16 6 4 3 2" xfId="41676" xr:uid="{00000000-0005-0000-0000-000047620000}"/>
    <cellStyle name="Normal 19 16 6 4 4" xfId="24770" xr:uid="{00000000-0005-0000-0000-000048620000}"/>
    <cellStyle name="Normal 19 16 6 4 4 2" xfId="47296" xr:uid="{00000000-0005-0000-0000-000049620000}"/>
    <cellStyle name="Normal 19 16 6 4 5" xfId="30436" xr:uid="{00000000-0005-0000-0000-00004A620000}"/>
    <cellStyle name="Normal 19 16 6 5" xfId="9767" xr:uid="{00000000-0005-0000-0000-00004B620000}"/>
    <cellStyle name="Normal 19 16 6 5 2" xfId="32308" xr:uid="{00000000-0005-0000-0000-00004C620000}"/>
    <cellStyle name="Normal 19 16 6 6" xfId="15397" xr:uid="{00000000-0005-0000-0000-00004D620000}"/>
    <cellStyle name="Normal 19 16 6 6 2" xfId="37932" xr:uid="{00000000-0005-0000-0000-00004E620000}"/>
    <cellStyle name="Normal 19 16 6 7" xfId="21026" xr:uid="{00000000-0005-0000-0000-00004F620000}"/>
    <cellStyle name="Normal 19 16 6 7 2" xfId="43552" xr:uid="{00000000-0005-0000-0000-000050620000}"/>
    <cellStyle name="Normal 19 16 6 8" xfId="26692" xr:uid="{00000000-0005-0000-0000-000051620000}"/>
    <cellStyle name="Normal 19 16 6 9" xfId="49183" xr:uid="{00000000-0005-0000-0000-000052620000}"/>
    <cellStyle name="Normal 19 16 7" xfId="4619" xr:uid="{00000000-0005-0000-0000-000053620000}"/>
    <cellStyle name="Normal 19 16 7 2" xfId="6491" xr:uid="{00000000-0005-0000-0000-000054620000}"/>
    <cellStyle name="Normal 19 16 7 2 2" xfId="12107" xr:uid="{00000000-0005-0000-0000-000055620000}"/>
    <cellStyle name="Normal 19 16 7 2 2 2" xfId="34648" xr:uid="{00000000-0005-0000-0000-000056620000}"/>
    <cellStyle name="Normal 19 16 7 2 3" xfId="17737" xr:uid="{00000000-0005-0000-0000-000057620000}"/>
    <cellStyle name="Normal 19 16 7 2 3 2" xfId="40272" xr:uid="{00000000-0005-0000-0000-000058620000}"/>
    <cellStyle name="Normal 19 16 7 2 4" xfId="23366" xr:uid="{00000000-0005-0000-0000-000059620000}"/>
    <cellStyle name="Normal 19 16 7 2 4 2" xfId="45892" xr:uid="{00000000-0005-0000-0000-00005A620000}"/>
    <cellStyle name="Normal 19 16 7 2 5" xfId="29032" xr:uid="{00000000-0005-0000-0000-00005B620000}"/>
    <cellStyle name="Normal 19 16 7 3" xfId="8363" xr:uid="{00000000-0005-0000-0000-00005C620000}"/>
    <cellStyle name="Normal 19 16 7 3 2" xfId="13979" xr:uid="{00000000-0005-0000-0000-00005D620000}"/>
    <cellStyle name="Normal 19 16 7 3 2 2" xfId="36520" xr:uid="{00000000-0005-0000-0000-00005E620000}"/>
    <cellStyle name="Normal 19 16 7 3 3" xfId="19609" xr:uid="{00000000-0005-0000-0000-00005F620000}"/>
    <cellStyle name="Normal 19 16 7 3 3 2" xfId="42144" xr:uid="{00000000-0005-0000-0000-000060620000}"/>
    <cellStyle name="Normal 19 16 7 3 4" xfId="25238" xr:uid="{00000000-0005-0000-0000-000061620000}"/>
    <cellStyle name="Normal 19 16 7 3 4 2" xfId="47764" xr:uid="{00000000-0005-0000-0000-000062620000}"/>
    <cellStyle name="Normal 19 16 7 3 5" xfId="30904" xr:uid="{00000000-0005-0000-0000-000063620000}"/>
    <cellStyle name="Normal 19 16 7 4" xfId="10235" xr:uid="{00000000-0005-0000-0000-000064620000}"/>
    <cellStyle name="Normal 19 16 7 4 2" xfId="32776" xr:uid="{00000000-0005-0000-0000-000065620000}"/>
    <cellStyle name="Normal 19 16 7 5" xfId="15865" xr:uid="{00000000-0005-0000-0000-000066620000}"/>
    <cellStyle name="Normal 19 16 7 5 2" xfId="38400" xr:uid="{00000000-0005-0000-0000-000067620000}"/>
    <cellStyle name="Normal 19 16 7 6" xfId="21494" xr:uid="{00000000-0005-0000-0000-000068620000}"/>
    <cellStyle name="Normal 19 16 7 6 2" xfId="44020" xr:uid="{00000000-0005-0000-0000-000069620000}"/>
    <cellStyle name="Normal 19 16 7 7" xfId="27160" xr:uid="{00000000-0005-0000-0000-00006A620000}"/>
    <cellStyle name="Normal 19 16 7 8" xfId="50588" xr:uid="{00000000-0005-0000-0000-00006B620000}"/>
    <cellStyle name="Normal 19 16 8" xfId="5555" xr:uid="{00000000-0005-0000-0000-00006C620000}"/>
    <cellStyle name="Normal 19 16 8 2" xfId="11171" xr:uid="{00000000-0005-0000-0000-00006D620000}"/>
    <cellStyle name="Normal 19 16 8 2 2" xfId="33712" xr:uid="{00000000-0005-0000-0000-00006E620000}"/>
    <cellStyle name="Normal 19 16 8 3" xfId="16801" xr:uid="{00000000-0005-0000-0000-00006F620000}"/>
    <cellStyle name="Normal 19 16 8 3 2" xfId="39336" xr:uid="{00000000-0005-0000-0000-000070620000}"/>
    <cellStyle name="Normal 19 16 8 4" xfId="22430" xr:uid="{00000000-0005-0000-0000-000071620000}"/>
    <cellStyle name="Normal 19 16 8 4 2" xfId="44956" xr:uid="{00000000-0005-0000-0000-000072620000}"/>
    <cellStyle name="Normal 19 16 8 5" xfId="28096" xr:uid="{00000000-0005-0000-0000-000073620000}"/>
    <cellStyle name="Normal 19 16 9" xfId="7427" xr:uid="{00000000-0005-0000-0000-000074620000}"/>
    <cellStyle name="Normal 19 16 9 2" xfId="13043" xr:uid="{00000000-0005-0000-0000-000075620000}"/>
    <cellStyle name="Normal 19 16 9 2 2" xfId="35584" xr:uid="{00000000-0005-0000-0000-000076620000}"/>
    <cellStyle name="Normal 19 16 9 3" xfId="18673" xr:uid="{00000000-0005-0000-0000-000077620000}"/>
    <cellStyle name="Normal 19 16 9 3 2" xfId="41208" xr:uid="{00000000-0005-0000-0000-000078620000}"/>
    <cellStyle name="Normal 19 16 9 4" xfId="24302" xr:uid="{00000000-0005-0000-0000-000079620000}"/>
    <cellStyle name="Normal 19 16 9 4 2" xfId="46828" xr:uid="{00000000-0005-0000-0000-00007A620000}"/>
    <cellStyle name="Normal 19 16 9 5" xfId="29968" xr:uid="{00000000-0005-0000-0000-00007B620000}"/>
    <cellStyle name="Normal 19 17" xfId="681" xr:uid="{00000000-0005-0000-0000-00007C620000}"/>
    <cellStyle name="Normal 19 2" xfId="682" xr:uid="{00000000-0005-0000-0000-00007D620000}"/>
    <cellStyle name="Normal 19 3" xfId="683" xr:uid="{00000000-0005-0000-0000-00007E620000}"/>
    <cellStyle name="Normal 19 4" xfId="684" xr:uid="{00000000-0005-0000-0000-00007F620000}"/>
    <cellStyle name="Normal 19 5" xfId="685" xr:uid="{00000000-0005-0000-0000-000080620000}"/>
    <cellStyle name="Normal 19 6" xfId="686" xr:uid="{00000000-0005-0000-0000-000081620000}"/>
    <cellStyle name="Normal 19 7" xfId="687" xr:uid="{00000000-0005-0000-0000-000082620000}"/>
    <cellStyle name="Normal 19 8" xfId="688" xr:uid="{00000000-0005-0000-0000-000083620000}"/>
    <cellStyle name="Normal 19 9" xfId="689" xr:uid="{00000000-0005-0000-0000-000084620000}"/>
    <cellStyle name="Normal 2" xfId="2" xr:uid="{00000000-0005-0000-0000-000085620000}"/>
    <cellStyle name="Normal 2 10" xfId="690" xr:uid="{00000000-0005-0000-0000-000086620000}"/>
    <cellStyle name="Normal 2 10 10" xfId="691" xr:uid="{00000000-0005-0000-0000-000087620000}"/>
    <cellStyle name="Normal 2 10 11" xfId="692" xr:uid="{00000000-0005-0000-0000-000088620000}"/>
    <cellStyle name="Normal 2 10 12" xfId="693" xr:uid="{00000000-0005-0000-0000-000089620000}"/>
    <cellStyle name="Normal 2 10 13" xfId="694" xr:uid="{00000000-0005-0000-0000-00008A620000}"/>
    <cellStyle name="Normal 2 10 14" xfId="695" xr:uid="{00000000-0005-0000-0000-00008B620000}"/>
    <cellStyle name="Normal 2 10 15" xfId="696" xr:uid="{00000000-0005-0000-0000-00008C620000}"/>
    <cellStyle name="Normal 2 10 16" xfId="697" xr:uid="{00000000-0005-0000-0000-00008D620000}"/>
    <cellStyle name="Normal 2 10 17" xfId="698" xr:uid="{00000000-0005-0000-0000-00008E620000}"/>
    <cellStyle name="Normal 2 10 2" xfId="699" xr:uid="{00000000-0005-0000-0000-00008F620000}"/>
    <cellStyle name="Normal 2 10 2 2" xfId="700" xr:uid="{00000000-0005-0000-0000-000090620000}"/>
    <cellStyle name="Normal 2 10 2 3" xfId="701" xr:uid="{00000000-0005-0000-0000-000091620000}"/>
    <cellStyle name="Normal 2 10 3" xfId="702" xr:uid="{00000000-0005-0000-0000-000092620000}"/>
    <cellStyle name="Normal 2 10 3 2" xfId="703" xr:uid="{00000000-0005-0000-0000-000093620000}"/>
    <cellStyle name="Normal 2 10 3 3" xfId="704" xr:uid="{00000000-0005-0000-0000-000094620000}"/>
    <cellStyle name="Normal 2 10 4" xfId="705" xr:uid="{00000000-0005-0000-0000-000095620000}"/>
    <cellStyle name="Normal 2 10 5" xfId="706" xr:uid="{00000000-0005-0000-0000-000096620000}"/>
    <cellStyle name="Normal 2 10 6" xfId="707" xr:uid="{00000000-0005-0000-0000-000097620000}"/>
    <cellStyle name="Normal 2 10 7" xfId="708" xr:uid="{00000000-0005-0000-0000-000098620000}"/>
    <cellStyle name="Normal 2 10 8" xfId="709" xr:uid="{00000000-0005-0000-0000-000099620000}"/>
    <cellStyle name="Normal 2 10 9" xfId="710" xr:uid="{00000000-0005-0000-0000-00009A620000}"/>
    <cellStyle name="Normal 2 10_Highest Family Data" xfId="711" xr:uid="{00000000-0005-0000-0000-00009B620000}"/>
    <cellStyle name="Normal 2 11" xfId="712" xr:uid="{00000000-0005-0000-0000-00009C620000}"/>
    <cellStyle name="Normal 2 11 2" xfId="713" xr:uid="{00000000-0005-0000-0000-00009D620000}"/>
    <cellStyle name="Normal 2 11 2 2" xfId="714" xr:uid="{00000000-0005-0000-0000-00009E620000}"/>
    <cellStyle name="Normal 2 11 2 3" xfId="715" xr:uid="{00000000-0005-0000-0000-00009F620000}"/>
    <cellStyle name="Normal 2 11 3" xfId="716" xr:uid="{00000000-0005-0000-0000-0000A0620000}"/>
    <cellStyle name="Normal 2 11 3 2" xfId="717" xr:uid="{00000000-0005-0000-0000-0000A1620000}"/>
    <cellStyle name="Normal 2 11 3 3" xfId="718" xr:uid="{00000000-0005-0000-0000-0000A2620000}"/>
    <cellStyle name="Normal 2 11 4" xfId="719" xr:uid="{00000000-0005-0000-0000-0000A3620000}"/>
    <cellStyle name="Normal 2 11 5" xfId="720" xr:uid="{00000000-0005-0000-0000-0000A4620000}"/>
    <cellStyle name="Normal 2 12" xfId="721" xr:uid="{00000000-0005-0000-0000-0000A5620000}"/>
    <cellStyle name="Normal 2 12 2" xfId="722" xr:uid="{00000000-0005-0000-0000-0000A6620000}"/>
    <cellStyle name="Normal 2 12 3" xfId="723" xr:uid="{00000000-0005-0000-0000-0000A7620000}"/>
    <cellStyle name="Normal 2 12 4" xfId="724" xr:uid="{00000000-0005-0000-0000-0000A8620000}"/>
    <cellStyle name="Normal 2 12 5" xfId="725" xr:uid="{00000000-0005-0000-0000-0000A9620000}"/>
    <cellStyle name="Normal 2 13" xfId="726" xr:uid="{00000000-0005-0000-0000-0000AA620000}"/>
    <cellStyle name="Normal 2 13 2" xfId="727" xr:uid="{00000000-0005-0000-0000-0000AB620000}"/>
    <cellStyle name="Normal 2 13 3" xfId="728" xr:uid="{00000000-0005-0000-0000-0000AC620000}"/>
    <cellStyle name="Normal 2 14" xfId="729" xr:uid="{00000000-0005-0000-0000-0000AD620000}"/>
    <cellStyle name="Normal 2 14 2" xfId="730" xr:uid="{00000000-0005-0000-0000-0000AE620000}"/>
    <cellStyle name="Normal 2 14 3" xfId="731" xr:uid="{00000000-0005-0000-0000-0000AF620000}"/>
    <cellStyle name="Normal 2 15" xfId="732" xr:uid="{00000000-0005-0000-0000-0000B0620000}"/>
    <cellStyle name="Normal 2 15 2" xfId="733" xr:uid="{00000000-0005-0000-0000-0000B1620000}"/>
    <cellStyle name="Normal 2 15 3" xfId="734" xr:uid="{00000000-0005-0000-0000-0000B2620000}"/>
    <cellStyle name="Normal 2 16" xfId="735" xr:uid="{00000000-0005-0000-0000-0000B3620000}"/>
    <cellStyle name="Normal 2 16 2" xfId="736" xr:uid="{00000000-0005-0000-0000-0000B4620000}"/>
    <cellStyle name="Normal 2 16 3" xfId="737" xr:uid="{00000000-0005-0000-0000-0000B5620000}"/>
    <cellStyle name="Normal 2 17" xfId="738" xr:uid="{00000000-0005-0000-0000-0000B6620000}"/>
    <cellStyle name="Normal 2 17 2" xfId="739" xr:uid="{00000000-0005-0000-0000-0000B7620000}"/>
    <cellStyle name="Normal 2 17 3" xfId="740" xr:uid="{00000000-0005-0000-0000-0000B8620000}"/>
    <cellStyle name="Normal 2 18" xfId="741" xr:uid="{00000000-0005-0000-0000-0000B9620000}"/>
    <cellStyle name="Normal 2 19" xfId="742" xr:uid="{00000000-0005-0000-0000-0000BA620000}"/>
    <cellStyle name="Normal 2 2" xfId="743" xr:uid="{00000000-0005-0000-0000-0000BB620000}"/>
    <cellStyle name="Normal 2 2 10" xfId="744" xr:uid="{00000000-0005-0000-0000-0000BC620000}"/>
    <cellStyle name="Normal 2 2 10 10" xfId="745" xr:uid="{00000000-0005-0000-0000-0000BD620000}"/>
    <cellStyle name="Normal 2 2 10 11" xfId="746" xr:uid="{00000000-0005-0000-0000-0000BE620000}"/>
    <cellStyle name="Normal 2 2 10 12" xfId="747" xr:uid="{00000000-0005-0000-0000-0000BF620000}"/>
    <cellStyle name="Normal 2 2 10 13" xfId="748" xr:uid="{00000000-0005-0000-0000-0000C0620000}"/>
    <cellStyle name="Normal 2 2 10 14" xfId="749" xr:uid="{00000000-0005-0000-0000-0000C1620000}"/>
    <cellStyle name="Normal 2 2 10 15" xfId="750" xr:uid="{00000000-0005-0000-0000-0000C2620000}"/>
    <cellStyle name="Normal 2 2 10 16" xfId="751" xr:uid="{00000000-0005-0000-0000-0000C3620000}"/>
    <cellStyle name="Normal 2 2 10 17" xfId="752" xr:uid="{00000000-0005-0000-0000-0000C4620000}"/>
    <cellStyle name="Normal 2 2 10 2" xfId="753" xr:uid="{00000000-0005-0000-0000-0000C5620000}"/>
    <cellStyle name="Normal 2 2 10 3" xfId="754" xr:uid="{00000000-0005-0000-0000-0000C6620000}"/>
    <cellStyle name="Normal 2 2 10 4" xfId="755" xr:uid="{00000000-0005-0000-0000-0000C7620000}"/>
    <cellStyle name="Normal 2 2 10 5" xfId="756" xr:uid="{00000000-0005-0000-0000-0000C8620000}"/>
    <cellStyle name="Normal 2 2 10 6" xfId="757" xr:uid="{00000000-0005-0000-0000-0000C9620000}"/>
    <cellStyle name="Normal 2 2 10 7" xfId="758" xr:uid="{00000000-0005-0000-0000-0000CA620000}"/>
    <cellStyle name="Normal 2 2 10 8" xfId="759" xr:uid="{00000000-0005-0000-0000-0000CB620000}"/>
    <cellStyle name="Normal 2 2 10 9" xfId="760" xr:uid="{00000000-0005-0000-0000-0000CC620000}"/>
    <cellStyle name="Normal 2 2 11" xfId="761" xr:uid="{00000000-0005-0000-0000-0000CD620000}"/>
    <cellStyle name="Normal 2 2 11 10" xfId="762" xr:uid="{00000000-0005-0000-0000-0000CE620000}"/>
    <cellStyle name="Normal 2 2 11 11" xfId="763" xr:uid="{00000000-0005-0000-0000-0000CF620000}"/>
    <cellStyle name="Normal 2 2 11 12" xfId="764" xr:uid="{00000000-0005-0000-0000-0000D0620000}"/>
    <cellStyle name="Normal 2 2 11 13" xfId="765" xr:uid="{00000000-0005-0000-0000-0000D1620000}"/>
    <cellStyle name="Normal 2 2 11 14" xfId="766" xr:uid="{00000000-0005-0000-0000-0000D2620000}"/>
    <cellStyle name="Normal 2 2 11 15" xfId="767" xr:uid="{00000000-0005-0000-0000-0000D3620000}"/>
    <cellStyle name="Normal 2 2 11 2" xfId="768" xr:uid="{00000000-0005-0000-0000-0000D4620000}"/>
    <cellStyle name="Normal 2 2 11 3" xfId="769" xr:uid="{00000000-0005-0000-0000-0000D5620000}"/>
    <cellStyle name="Normal 2 2 11 4" xfId="770" xr:uid="{00000000-0005-0000-0000-0000D6620000}"/>
    <cellStyle name="Normal 2 2 11 5" xfId="771" xr:uid="{00000000-0005-0000-0000-0000D7620000}"/>
    <cellStyle name="Normal 2 2 11 6" xfId="772" xr:uid="{00000000-0005-0000-0000-0000D8620000}"/>
    <cellStyle name="Normal 2 2 11 7" xfId="773" xr:uid="{00000000-0005-0000-0000-0000D9620000}"/>
    <cellStyle name="Normal 2 2 11 8" xfId="774" xr:uid="{00000000-0005-0000-0000-0000DA620000}"/>
    <cellStyle name="Normal 2 2 11 9" xfId="775" xr:uid="{00000000-0005-0000-0000-0000DB620000}"/>
    <cellStyle name="Normal 2 2 12" xfId="776" xr:uid="{00000000-0005-0000-0000-0000DC620000}"/>
    <cellStyle name="Normal 2 2 12 10" xfId="777" xr:uid="{00000000-0005-0000-0000-0000DD620000}"/>
    <cellStyle name="Normal 2 2 12 11" xfId="778" xr:uid="{00000000-0005-0000-0000-0000DE620000}"/>
    <cellStyle name="Normal 2 2 12 12" xfId="779" xr:uid="{00000000-0005-0000-0000-0000DF620000}"/>
    <cellStyle name="Normal 2 2 12 13" xfId="780" xr:uid="{00000000-0005-0000-0000-0000E0620000}"/>
    <cellStyle name="Normal 2 2 12 14" xfId="781" xr:uid="{00000000-0005-0000-0000-0000E1620000}"/>
    <cellStyle name="Normal 2 2 12 15" xfId="782" xr:uid="{00000000-0005-0000-0000-0000E2620000}"/>
    <cellStyle name="Normal 2 2 12 2" xfId="783" xr:uid="{00000000-0005-0000-0000-0000E3620000}"/>
    <cellStyle name="Normal 2 2 12 3" xfId="784" xr:uid="{00000000-0005-0000-0000-0000E4620000}"/>
    <cellStyle name="Normal 2 2 12 4" xfId="785" xr:uid="{00000000-0005-0000-0000-0000E5620000}"/>
    <cellStyle name="Normal 2 2 12 5" xfId="786" xr:uid="{00000000-0005-0000-0000-0000E6620000}"/>
    <cellStyle name="Normal 2 2 12 6" xfId="787" xr:uid="{00000000-0005-0000-0000-0000E7620000}"/>
    <cellStyle name="Normal 2 2 12 7" xfId="788" xr:uid="{00000000-0005-0000-0000-0000E8620000}"/>
    <cellStyle name="Normal 2 2 12 8" xfId="789" xr:uid="{00000000-0005-0000-0000-0000E9620000}"/>
    <cellStyle name="Normal 2 2 12 9" xfId="790" xr:uid="{00000000-0005-0000-0000-0000EA620000}"/>
    <cellStyle name="Normal 2 2 13" xfId="791" xr:uid="{00000000-0005-0000-0000-0000EB620000}"/>
    <cellStyle name="Normal 2 2 13 10" xfId="792" xr:uid="{00000000-0005-0000-0000-0000EC620000}"/>
    <cellStyle name="Normal 2 2 13 11" xfId="793" xr:uid="{00000000-0005-0000-0000-0000ED620000}"/>
    <cellStyle name="Normal 2 2 13 12" xfId="794" xr:uid="{00000000-0005-0000-0000-0000EE620000}"/>
    <cellStyle name="Normal 2 2 13 13" xfId="795" xr:uid="{00000000-0005-0000-0000-0000EF620000}"/>
    <cellStyle name="Normal 2 2 13 14" xfId="796" xr:uid="{00000000-0005-0000-0000-0000F0620000}"/>
    <cellStyle name="Normal 2 2 13 15" xfId="797" xr:uid="{00000000-0005-0000-0000-0000F1620000}"/>
    <cellStyle name="Normal 2 2 13 2" xfId="798" xr:uid="{00000000-0005-0000-0000-0000F2620000}"/>
    <cellStyle name="Normal 2 2 13 3" xfId="799" xr:uid="{00000000-0005-0000-0000-0000F3620000}"/>
    <cellStyle name="Normal 2 2 13 4" xfId="800" xr:uid="{00000000-0005-0000-0000-0000F4620000}"/>
    <cellStyle name="Normal 2 2 13 5" xfId="801" xr:uid="{00000000-0005-0000-0000-0000F5620000}"/>
    <cellStyle name="Normal 2 2 13 6" xfId="802" xr:uid="{00000000-0005-0000-0000-0000F6620000}"/>
    <cellStyle name="Normal 2 2 13 7" xfId="803" xr:uid="{00000000-0005-0000-0000-0000F7620000}"/>
    <cellStyle name="Normal 2 2 13 8" xfId="804" xr:uid="{00000000-0005-0000-0000-0000F8620000}"/>
    <cellStyle name="Normal 2 2 13 9" xfId="805" xr:uid="{00000000-0005-0000-0000-0000F9620000}"/>
    <cellStyle name="Normal 2 2 14" xfId="806" xr:uid="{00000000-0005-0000-0000-0000FA620000}"/>
    <cellStyle name="Normal 2 2 14 10" xfId="807" xr:uid="{00000000-0005-0000-0000-0000FB620000}"/>
    <cellStyle name="Normal 2 2 14 11" xfId="808" xr:uid="{00000000-0005-0000-0000-0000FC620000}"/>
    <cellStyle name="Normal 2 2 14 12" xfId="809" xr:uid="{00000000-0005-0000-0000-0000FD620000}"/>
    <cellStyle name="Normal 2 2 14 13" xfId="810" xr:uid="{00000000-0005-0000-0000-0000FE620000}"/>
    <cellStyle name="Normal 2 2 14 14" xfId="811" xr:uid="{00000000-0005-0000-0000-0000FF620000}"/>
    <cellStyle name="Normal 2 2 14 15" xfId="812" xr:uid="{00000000-0005-0000-0000-000000630000}"/>
    <cellStyle name="Normal 2 2 14 2" xfId="813" xr:uid="{00000000-0005-0000-0000-000001630000}"/>
    <cellStyle name="Normal 2 2 14 3" xfId="814" xr:uid="{00000000-0005-0000-0000-000002630000}"/>
    <cellStyle name="Normal 2 2 14 4" xfId="815" xr:uid="{00000000-0005-0000-0000-000003630000}"/>
    <cellStyle name="Normal 2 2 14 5" xfId="816" xr:uid="{00000000-0005-0000-0000-000004630000}"/>
    <cellStyle name="Normal 2 2 14 6" xfId="817" xr:uid="{00000000-0005-0000-0000-000005630000}"/>
    <cellStyle name="Normal 2 2 14 7" xfId="818" xr:uid="{00000000-0005-0000-0000-000006630000}"/>
    <cellStyle name="Normal 2 2 14 8" xfId="819" xr:uid="{00000000-0005-0000-0000-000007630000}"/>
    <cellStyle name="Normal 2 2 14 9" xfId="820" xr:uid="{00000000-0005-0000-0000-000008630000}"/>
    <cellStyle name="Normal 2 2 15" xfId="821" xr:uid="{00000000-0005-0000-0000-000009630000}"/>
    <cellStyle name="Normal 2 2 15 10" xfId="822" xr:uid="{00000000-0005-0000-0000-00000A630000}"/>
    <cellStyle name="Normal 2 2 15 11" xfId="823" xr:uid="{00000000-0005-0000-0000-00000B630000}"/>
    <cellStyle name="Normal 2 2 15 12" xfId="824" xr:uid="{00000000-0005-0000-0000-00000C630000}"/>
    <cellStyle name="Normal 2 2 15 13" xfId="825" xr:uid="{00000000-0005-0000-0000-00000D630000}"/>
    <cellStyle name="Normal 2 2 15 14" xfId="826" xr:uid="{00000000-0005-0000-0000-00000E630000}"/>
    <cellStyle name="Normal 2 2 15 15" xfId="827" xr:uid="{00000000-0005-0000-0000-00000F630000}"/>
    <cellStyle name="Normal 2 2 15 2" xfId="828" xr:uid="{00000000-0005-0000-0000-000010630000}"/>
    <cellStyle name="Normal 2 2 15 3" xfId="829" xr:uid="{00000000-0005-0000-0000-000011630000}"/>
    <cellStyle name="Normal 2 2 15 4" xfId="830" xr:uid="{00000000-0005-0000-0000-000012630000}"/>
    <cellStyle name="Normal 2 2 15 5" xfId="831" xr:uid="{00000000-0005-0000-0000-000013630000}"/>
    <cellStyle name="Normal 2 2 15 6" xfId="832" xr:uid="{00000000-0005-0000-0000-000014630000}"/>
    <cellStyle name="Normal 2 2 15 7" xfId="833" xr:uid="{00000000-0005-0000-0000-000015630000}"/>
    <cellStyle name="Normal 2 2 15 8" xfId="834" xr:uid="{00000000-0005-0000-0000-000016630000}"/>
    <cellStyle name="Normal 2 2 15 9" xfId="835" xr:uid="{00000000-0005-0000-0000-000017630000}"/>
    <cellStyle name="Normal 2 2 16" xfId="836" xr:uid="{00000000-0005-0000-0000-000018630000}"/>
    <cellStyle name="Normal 2 2 16 10" xfId="837" xr:uid="{00000000-0005-0000-0000-000019630000}"/>
    <cellStyle name="Normal 2 2 16 11" xfId="838" xr:uid="{00000000-0005-0000-0000-00001A630000}"/>
    <cellStyle name="Normal 2 2 16 12" xfId="839" xr:uid="{00000000-0005-0000-0000-00001B630000}"/>
    <cellStyle name="Normal 2 2 16 13" xfId="840" xr:uid="{00000000-0005-0000-0000-00001C630000}"/>
    <cellStyle name="Normal 2 2 16 14" xfId="841" xr:uid="{00000000-0005-0000-0000-00001D630000}"/>
    <cellStyle name="Normal 2 2 16 15" xfId="842" xr:uid="{00000000-0005-0000-0000-00001E630000}"/>
    <cellStyle name="Normal 2 2 16 2" xfId="843" xr:uid="{00000000-0005-0000-0000-00001F630000}"/>
    <cellStyle name="Normal 2 2 16 3" xfId="844" xr:uid="{00000000-0005-0000-0000-000020630000}"/>
    <cellStyle name="Normal 2 2 16 4" xfId="845" xr:uid="{00000000-0005-0000-0000-000021630000}"/>
    <cellStyle name="Normal 2 2 16 5" xfId="846" xr:uid="{00000000-0005-0000-0000-000022630000}"/>
    <cellStyle name="Normal 2 2 16 6" xfId="847" xr:uid="{00000000-0005-0000-0000-000023630000}"/>
    <cellStyle name="Normal 2 2 16 7" xfId="848" xr:uid="{00000000-0005-0000-0000-000024630000}"/>
    <cellStyle name="Normal 2 2 16 8" xfId="849" xr:uid="{00000000-0005-0000-0000-000025630000}"/>
    <cellStyle name="Normal 2 2 16 9" xfId="850" xr:uid="{00000000-0005-0000-0000-000026630000}"/>
    <cellStyle name="Normal 2 2 17" xfId="851" xr:uid="{00000000-0005-0000-0000-000027630000}"/>
    <cellStyle name="Normal 2 2 17 10" xfId="852" xr:uid="{00000000-0005-0000-0000-000028630000}"/>
    <cellStyle name="Normal 2 2 17 11" xfId="853" xr:uid="{00000000-0005-0000-0000-000029630000}"/>
    <cellStyle name="Normal 2 2 17 12" xfId="854" xr:uid="{00000000-0005-0000-0000-00002A630000}"/>
    <cellStyle name="Normal 2 2 17 13" xfId="855" xr:uid="{00000000-0005-0000-0000-00002B630000}"/>
    <cellStyle name="Normal 2 2 17 14" xfId="856" xr:uid="{00000000-0005-0000-0000-00002C630000}"/>
    <cellStyle name="Normal 2 2 17 15" xfId="857" xr:uid="{00000000-0005-0000-0000-00002D630000}"/>
    <cellStyle name="Normal 2 2 17 2" xfId="858" xr:uid="{00000000-0005-0000-0000-00002E630000}"/>
    <cellStyle name="Normal 2 2 17 3" xfId="859" xr:uid="{00000000-0005-0000-0000-00002F630000}"/>
    <cellStyle name="Normal 2 2 17 4" xfId="860" xr:uid="{00000000-0005-0000-0000-000030630000}"/>
    <cellStyle name="Normal 2 2 17 5" xfId="861" xr:uid="{00000000-0005-0000-0000-000031630000}"/>
    <cellStyle name="Normal 2 2 17 6" xfId="862" xr:uid="{00000000-0005-0000-0000-000032630000}"/>
    <cellStyle name="Normal 2 2 17 7" xfId="863" xr:uid="{00000000-0005-0000-0000-000033630000}"/>
    <cellStyle name="Normal 2 2 17 8" xfId="864" xr:uid="{00000000-0005-0000-0000-000034630000}"/>
    <cellStyle name="Normal 2 2 17 9" xfId="865" xr:uid="{00000000-0005-0000-0000-000035630000}"/>
    <cellStyle name="Normal 2 2 18" xfId="866" xr:uid="{00000000-0005-0000-0000-000036630000}"/>
    <cellStyle name="Normal 2 2 18 10" xfId="867" xr:uid="{00000000-0005-0000-0000-000037630000}"/>
    <cellStyle name="Normal 2 2 18 11" xfId="868" xr:uid="{00000000-0005-0000-0000-000038630000}"/>
    <cellStyle name="Normal 2 2 18 12" xfId="869" xr:uid="{00000000-0005-0000-0000-000039630000}"/>
    <cellStyle name="Normal 2 2 18 13" xfId="870" xr:uid="{00000000-0005-0000-0000-00003A630000}"/>
    <cellStyle name="Normal 2 2 18 14" xfId="871" xr:uid="{00000000-0005-0000-0000-00003B630000}"/>
    <cellStyle name="Normal 2 2 18 15" xfId="872" xr:uid="{00000000-0005-0000-0000-00003C630000}"/>
    <cellStyle name="Normal 2 2 18 2" xfId="873" xr:uid="{00000000-0005-0000-0000-00003D630000}"/>
    <cellStyle name="Normal 2 2 18 3" xfId="874" xr:uid="{00000000-0005-0000-0000-00003E630000}"/>
    <cellStyle name="Normal 2 2 18 4" xfId="875" xr:uid="{00000000-0005-0000-0000-00003F630000}"/>
    <cellStyle name="Normal 2 2 18 5" xfId="876" xr:uid="{00000000-0005-0000-0000-000040630000}"/>
    <cellStyle name="Normal 2 2 18 6" xfId="877" xr:uid="{00000000-0005-0000-0000-000041630000}"/>
    <cellStyle name="Normal 2 2 18 7" xfId="878" xr:uid="{00000000-0005-0000-0000-000042630000}"/>
    <cellStyle name="Normal 2 2 18 8" xfId="879" xr:uid="{00000000-0005-0000-0000-000043630000}"/>
    <cellStyle name="Normal 2 2 18 9" xfId="880" xr:uid="{00000000-0005-0000-0000-000044630000}"/>
    <cellStyle name="Normal 2 2 19" xfId="881" xr:uid="{00000000-0005-0000-0000-000045630000}"/>
    <cellStyle name="Normal 2 2 19 10" xfId="882" xr:uid="{00000000-0005-0000-0000-000046630000}"/>
    <cellStyle name="Normal 2 2 19 11" xfId="883" xr:uid="{00000000-0005-0000-0000-000047630000}"/>
    <cellStyle name="Normal 2 2 19 12" xfId="884" xr:uid="{00000000-0005-0000-0000-000048630000}"/>
    <cellStyle name="Normal 2 2 19 13" xfId="885" xr:uid="{00000000-0005-0000-0000-000049630000}"/>
    <cellStyle name="Normal 2 2 19 14" xfId="886" xr:uid="{00000000-0005-0000-0000-00004A630000}"/>
    <cellStyle name="Normal 2 2 19 15" xfId="887" xr:uid="{00000000-0005-0000-0000-00004B630000}"/>
    <cellStyle name="Normal 2 2 19 2" xfId="888" xr:uid="{00000000-0005-0000-0000-00004C630000}"/>
    <cellStyle name="Normal 2 2 19 3" xfId="889" xr:uid="{00000000-0005-0000-0000-00004D630000}"/>
    <cellStyle name="Normal 2 2 19 4" xfId="890" xr:uid="{00000000-0005-0000-0000-00004E630000}"/>
    <cellStyle name="Normal 2 2 19 5" xfId="891" xr:uid="{00000000-0005-0000-0000-00004F630000}"/>
    <cellStyle name="Normal 2 2 19 6" xfId="892" xr:uid="{00000000-0005-0000-0000-000050630000}"/>
    <cellStyle name="Normal 2 2 19 7" xfId="893" xr:uid="{00000000-0005-0000-0000-000051630000}"/>
    <cellStyle name="Normal 2 2 19 8" xfId="894" xr:uid="{00000000-0005-0000-0000-000052630000}"/>
    <cellStyle name="Normal 2 2 19 9" xfId="895" xr:uid="{00000000-0005-0000-0000-000053630000}"/>
    <cellStyle name="Normal 2 2 2" xfId="896" xr:uid="{00000000-0005-0000-0000-000054630000}"/>
    <cellStyle name="Normal 2 2 2 10" xfId="897" xr:uid="{00000000-0005-0000-0000-000055630000}"/>
    <cellStyle name="Normal 2 2 2 10 2" xfId="898" xr:uid="{00000000-0005-0000-0000-000056630000}"/>
    <cellStyle name="Normal 2 2 2 10 3" xfId="899" xr:uid="{00000000-0005-0000-0000-000057630000}"/>
    <cellStyle name="Normal 2 2 2 11" xfId="900" xr:uid="{00000000-0005-0000-0000-000058630000}"/>
    <cellStyle name="Normal 2 2 2 12" xfId="901" xr:uid="{00000000-0005-0000-0000-000059630000}"/>
    <cellStyle name="Normal 2 2 2 13" xfId="902" xr:uid="{00000000-0005-0000-0000-00005A630000}"/>
    <cellStyle name="Normal 2 2 2 14" xfId="903" xr:uid="{00000000-0005-0000-0000-00005B630000}"/>
    <cellStyle name="Normal 2 2 2 15" xfId="904" xr:uid="{00000000-0005-0000-0000-00005C630000}"/>
    <cellStyle name="Normal 2 2 2 16" xfId="905" xr:uid="{00000000-0005-0000-0000-00005D630000}"/>
    <cellStyle name="Normal 2 2 2 17" xfId="906" xr:uid="{00000000-0005-0000-0000-00005E630000}"/>
    <cellStyle name="Normal 2 2 2 2" xfId="907" xr:uid="{00000000-0005-0000-0000-00005F630000}"/>
    <cellStyle name="Normal 2 2 2 2 10" xfId="908" xr:uid="{00000000-0005-0000-0000-000060630000}"/>
    <cellStyle name="Normal 2 2 2 2 11" xfId="909" xr:uid="{00000000-0005-0000-0000-000061630000}"/>
    <cellStyle name="Normal 2 2 2 2 2" xfId="910" xr:uid="{00000000-0005-0000-0000-000062630000}"/>
    <cellStyle name="Normal 2 2 2 2 2 2" xfId="911" xr:uid="{00000000-0005-0000-0000-000063630000}"/>
    <cellStyle name="Normal 2 2 2 2 2 2 2" xfId="912" xr:uid="{00000000-0005-0000-0000-000064630000}"/>
    <cellStyle name="Normal 2 2 2 2 2 2 2 2" xfId="913" xr:uid="{00000000-0005-0000-0000-000065630000}"/>
    <cellStyle name="Normal 2 2 2 2 2 2 2 2 2" xfId="914" xr:uid="{00000000-0005-0000-0000-000066630000}"/>
    <cellStyle name="Normal 2 2 2 2 2 2 2 2 2 2" xfId="915" xr:uid="{00000000-0005-0000-0000-000067630000}"/>
    <cellStyle name="Normal 2 2 2 2 2 2 2 2 2 2 2" xfId="916" xr:uid="{00000000-0005-0000-0000-000068630000}"/>
    <cellStyle name="Normal 2 2 2 2 2 2 2 2 2 2 2 2" xfId="917" xr:uid="{00000000-0005-0000-0000-000069630000}"/>
    <cellStyle name="Normal 2 2 2 2 2 2 2 2 2 2 2 2 2" xfId="918" xr:uid="{00000000-0005-0000-0000-00006A630000}"/>
    <cellStyle name="Normal 2 2 2 2 2 2 2 2 2 2 2 2 2 2" xfId="919" xr:uid="{00000000-0005-0000-0000-00006B630000}"/>
    <cellStyle name="Normal 2 2 2 2 2 2 2 2 2 2 2 2 2 2 2" xfId="920" xr:uid="{00000000-0005-0000-0000-00006C630000}"/>
    <cellStyle name="Normal 2 2 2 2 2 2 2 2 2 2 2 2 2 2 2 2" xfId="921" xr:uid="{00000000-0005-0000-0000-00006D630000}"/>
    <cellStyle name="Normal 2 2 2 2 2 2 2 2 2 2 2 2 2 2 2 2 2" xfId="922" xr:uid="{00000000-0005-0000-0000-00006E630000}"/>
    <cellStyle name="Normal 2 2 2 2 2 2 2 2 2 2 2 2 2 2 2 2 3" xfId="923" xr:uid="{00000000-0005-0000-0000-00006F630000}"/>
    <cellStyle name="Normal 2 2 2 2 2 2 2 2 2 2 2 2 2 2 2 3" xfId="924" xr:uid="{00000000-0005-0000-0000-000070630000}"/>
    <cellStyle name="Normal 2 2 2 2 2 2 2 2 2 2 2 2 2 2 3" xfId="925" xr:uid="{00000000-0005-0000-0000-000071630000}"/>
    <cellStyle name="Normal 2 2 2 2 2 2 2 2 2 2 2 2 2 2_Highest Family Data" xfId="926" xr:uid="{00000000-0005-0000-0000-000072630000}"/>
    <cellStyle name="Normal 2 2 2 2 2 2 2 2 2 2 2 2 2 3" xfId="927" xr:uid="{00000000-0005-0000-0000-000073630000}"/>
    <cellStyle name="Normal 2 2 2 2 2 2 2 2 2 2 2 2 2 4" xfId="928" xr:uid="{00000000-0005-0000-0000-000074630000}"/>
    <cellStyle name="Normal 2 2 2 2 2 2 2 2 2 2 2 2 2_Highest Family Data" xfId="929" xr:uid="{00000000-0005-0000-0000-000075630000}"/>
    <cellStyle name="Normal 2 2 2 2 2 2 2 2 2 2 2 2 3" xfId="930" xr:uid="{00000000-0005-0000-0000-000076630000}"/>
    <cellStyle name="Normal 2 2 2 2 2 2 2 2 2 2 2 2 4" xfId="931" xr:uid="{00000000-0005-0000-0000-000077630000}"/>
    <cellStyle name="Normal 2 2 2 2 2 2 2 2 2 2 2 2_Highest Family Data" xfId="932" xr:uid="{00000000-0005-0000-0000-000078630000}"/>
    <cellStyle name="Normal 2 2 2 2 2 2 2 2 2 2 2 3" xfId="933" xr:uid="{00000000-0005-0000-0000-000079630000}"/>
    <cellStyle name="Normal 2 2 2 2 2 2 2 2 2 2 2 4" xfId="934" xr:uid="{00000000-0005-0000-0000-00007A630000}"/>
    <cellStyle name="Normal 2 2 2 2 2 2 2 2 2 2 2 5" xfId="935" xr:uid="{00000000-0005-0000-0000-00007B630000}"/>
    <cellStyle name="Normal 2 2 2 2 2 2 2 2 2 2 2_Highest Family Data" xfId="936" xr:uid="{00000000-0005-0000-0000-00007C630000}"/>
    <cellStyle name="Normal 2 2 2 2 2 2 2 2 2 2 3" xfId="937" xr:uid="{00000000-0005-0000-0000-00007D630000}"/>
    <cellStyle name="Normal 2 2 2 2 2 2 2 2 2 2 4" xfId="938" xr:uid="{00000000-0005-0000-0000-00007E630000}"/>
    <cellStyle name="Normal 2 2 2 2 2 2 2 2 2 2 5" xfId="939" xr:uid="{00000000-0005-0000-0000-00007F630000}"/>
    <cellStyle name="Normal 2 2 2 2 2 2 2 2 2 2_Highest Family Data" xfId="940" xr:uid="{00000000-0005-0000-0000-000080630000}"/>
    <cellStyle name="Normal 2 2 2 2 2 2 2 2 2 3" xfId="941" xr:uid="{00000000-0005-0000-0000-000081630000}"/>
    <cellStyle name="Normal 2 2 2 2 2 2 2 2 2 4" xfId="942" xr:uid="{00000000-0005-0000-0000-000082630000}"/>
    <cellStyle name="Normal 2 2 2 2 2 2 2 2 2 5" xfId="943" xr:uid="{00000000-0005-0000-0000-000083630000}"/>
    <cellStyle name="Normal 2 2 2 2 2 2 2 2 2 6" xfId="944" xr:uid="{00000000-0005-0000-0000-000084630000}"/>
    <cellStyle name="Normal 2 2 2 2 2 2 2 2 2_Highest Family Data" xfId="945" xr:uid="{00000000-0005-0000-0000-000085630000}"/>
    <cellStyle name="Normal 2 2 2 2 2 2 2 2 3" xfId="946" xr:uid="{00000000-0005-0000-0000-000086630000}"/>
    <cellStyle name="Normal 2 2 2 2 2 2 2 2 4" xfId="947" xr:uid="{00000000-0005-0000-0000-000087630000}"/>
    <cellStyle name="Normal 2 2 2 2 2 2 2 2 5" xfId="948" xr:uid="{00000000-0005-0000-0000-000088630000}"/>
    <cellStyle name="Normal 2 2 2 2 2 2 2 2 6" xfId="949" xr:uid="{00000000-0005-0000-0000-000089630000}"/>
    <cellStyle name="Normal 2 2 2 2 2 2 2 2_Highest Family Data" xfId="950" xr:uid="{00000000-0005-0000-0000-00008A630000}"/>
    <cellStyle name="Normal 2 2 2 2 2 2 2 3" xfId="951" xr:uid="{00000000-0005-0000-0000-00008B630000}"/>
    <cellStyle name="Normal 2 2 2 2 2 2 2 4" xfId="952" xr:uid="{00000000-0005-0000-0000-00008C630000}"/>
    <cellStyle name="Normal 2 2 2 2 2 2 2 5" xfId="953" xr:uid="{00000000-0005-0000-0000-00008D630000}"/>
    <cellStyle name="Normal 2 2 2 2 2 2 2 6" xfId="954" xr:uid="{00000000-0005-0000-0000-00008E630000}"/>
    <cellStyle name="Normal 2 2 2 2 2 2 2 7" xfId="955" xr:uid="{00000000-0005-0000-0000-00008F630000}"/>
    <cellStyle name="Normal 2 2 2 2 2 2 2 8" xfId="956" xr:uid="{00000000-0005-0000-0000-000090630000}"/>
    <cellStyle name="Normal 2 2 2 2 2 2 2_Highest Family Data" xfId="957" xr:uid="{00000000-0005-0000-0000-000091630000}"/>
    <cellStyle name="Normal 2 2 2 2 2 2 3" xfId="958" xr:uid="{00000000-0005-0000-0000-000092630000}"/>
    <cellStyle name="Normal 2 2 2 2 2 2 4" xfId="959" xr:uid="{00000000-0005-0000-0000-000093630000}"/>
    <cellStyle name="Normal 2 2 2 2 2 2 5" xfId="960" xr:uid="{00000000-0005-0000-0000-000094630000}"/>
    <cellStyle name="Normal 2 2 2 2 2 2 6" xfId="961" xr:uid="{00000000-0005-0000-0000-000095630000}"/>
    <cellStyle name="Normal 2 2 2 2 2 2 7" xfId="962" xr:uid="{00000000-0005-0000-0000-000096630000}"/>
    <cellStyle name="Normal 2 2 2 2 2 2 8" xfId="963" xr:uid="{00000000-0005-0000-0000-000097630000}"/>
    <cellStyle name="Normal 2 2 2 2 2 2_Highest Family Data" xfId="964" xr:uid="{00000000-0005-0000-0000-000098630000}"/>
    <cellStyle name="Normal 2 2 2 2 2 3" xfId="965" xr:uid="{00000000-0005-0000-0000-000099630000}"/>
    <cellStyle name="Normal 2 2 2 2 2 4" xfId="966" xr:uid="{00000000-0005-0000-0000-00009A630000}"/>
    <cellStyle name="Normal 2 2 2 2 2 5" xfId="967" xr:uid="{00000000-0005-0000-0000-00009B630000}"/>
    <cellStyle name="Normal 2 2 2 2 2 6" xfId="968" xr:uid="{00000000-0005-0000-0000-00009C630000}"/>
    <cellStyle name="Normal 2 2 2 2 2 7" xfId="969" xr:uid="{00000000-0005-0000-0000-00009D630000}"/>
    <cellStyle name="Normal 2 2 2 2 2 8" xfId="970" xr:uid="{00000000-0005-0000-0000-00009E630000}"/>
    <cellStyle name="Normal 2 2 2 2 2 9" xfId="971" xr:uid="{00000000-0005-0000-0000-00009F630000}"/>
    <cellStyle name="Normal 2 2 2 2 2_Highest Family Data" xfId="972" xr:uid="{00000000-0005-0000-0000-0000A0630000}"/>
    <cellStyle name="Normal 2 2 2 2 3" xfId="973" xr:uid="{00000000-0005-0000-0000-0000A1630000}"/>
    <cellStyle name="Normal 2 2 2 2 4" xfId="974" xr:uid="{00000000-0005-0000-0000-0000A2630000}"/>
    <cellStyle name="Normal 2 2 2 2 5" xfId="975" xr:uid="{00000000-0005-0000-0000-0000A3630000}"/>
    <cellStyle name="Normal 2 2 2 2 6" xfId="976" xr:uid="{00000000-0005-0000-0000-0000A4630000}"/>
    <cellStyle name="Normal 2 2 2 2 7" xfId="977" xr:uid="{00000000-0005-0000-0000-0000A5630000}"/>
    <cellStyle name="Normal 2 2 2 2 8" xfId="978" xr:uid="{00000000-0005-0000-0000-0000A6630000}"/>
    <cellStyle name="Normal 2 2 2 2 9" xfId="979" xr:uid="{00000000-0005-0000-0000-0000A7630000}"/>
    <cellStyle name="Normal 2 2 2 2_Highest Family Data" xfId="980" xr:uid="{00000000-0005-0000-0000-0000A8630000}"/>
    <cellStyle name="Normal 2 2 2 3" xfId="981" xr:uid="{00000000-0005-0000-0000-0000A9630000}"/>
    <cellStyle name="Normal 2 2 2 3 2" xfId="982" xr:uid="{00000000-0005-0000-0000-0000AA630000}"/>
    <cellStyle name="Normal 2 2 2 3 3" xfId="983" xr:uid="{00000000-0005-0000-0000-0000AB630000}"/>
    <cellStyle name="Normal 2 2 2 4" xfId="984" xr:uid="{00000000-0005-0000-0000-0000AC630000}"/>
    <cellStyle name="Normal 2 2 2 4 2" xfId="985" xr:uid="{00000000-0005-0000-0000-0000AD630000}"/>
    <cellStyle name="Normal 2 2 2 4 3" xfId="986" xr:uid="{00000000-0005-0000-0000-0000AE630000}"/>
    <cellStyle name="Normal 2 2 2 5" xfId="987" xr:uid="{00000000-0005-0000-0000-0000AF630000}"/>
    <cellStyle name="Normal 2 2 2 5 2" xfId="988" xr:uid="{00000000-0005-0000-0000-0000B0630000}"/>
    <cellStyle name="Normal 2 2 2 5 3" xfId="989" xr:uid="{00000000-0005-0000-0000-0000B1630000}"/>
    <cellStyle name="Normal 2 2 2 6" xfId="990" xr:uid="{00000000-0005-0000-0000-0000B2630000}"/>
    <cellStyle name="Normal 2 2 2 6 2" xfId="991" xr:uid="{00000000-0005-0000-0000-0000B3630000}"/>
    <cellStyle name="Normal 2 2 2 6 3" xfId="992" xr:uid="{00000000-0005-0000-0000-0000B4630000}"/>
    <cellStyle name="Normal 2 2 2 7" xfId="993" xr:uid="{00000000-0005-0000-0000-0000B5630000}"/>
    <cellStyle name="Normal 2 2 2 7 2" xfId="994" xr:uid="{00000000-0005-0000-0000-0000B6630000}"/>
    <cellStyle name="Normal 2 2 2 7 3" xfId="995" xr:uid="{00000000-0005-0000-0000-0000B7630000}"/>
    <cellStyle name="Normal 2 2 2 8" xfId="996" xr:uid="{00000000-0005-0000-0000-0000B8630000}"/>
    <cellStyle name="Normal 2 2 2 8 2" xfId="997" xr:uid="{00000000-0005-0000-0000-0000B9630000}"/>
    <cellStyle name="Normal 2 2 2 8 3" xfId="998" xr:uid="{00000000-0005-0000-0000-0000BA630000}"/>
    <cellStyle name="Normal 2 2 2 9" xfId="999" xr:uid="{00000000-0005-0000-0000-0000BB630000}"/>
    <cellStyle name="Normal 2 2 2 9 2" xfId="1000" xr:uid="{00000000-0005-0000-0000-0000BC630000}"/>
    <cellStyle name="Normal 2 2 2 9 3" xfId="1001" xr:uid="{00000000-0005-0000-0000-0000BD630000}"/>
    <cellStyle name="Normal 2 2 2_Highest Family Data" xfId="1002" xr:uid="{00000000-0005-0000-0000-0000BE630000}"/>
    <cellStyle name="Normal 2 2 20" xfId="1003" xr:uid="{00000000-0005-0000-0000-0000BF630000}"/>
    <cellStyle name="Normal 2 2 20 10" xfId="1004" xr:uid="{00000000-0005-0000-0000-0000C0630000}"/>
    <cellStyle name="Normal 2 2 20 11" xfId="1005" xr:uid="{00000000-0005-0000-0000-0000C1630000}"/>
    <cellStyle name="Normal 2 2 20 12" xfId="1006" xr:uid="{00000000-0005-0000-0000-0000C2630000}"/>
    <cellStyle name="Normal 2 2 20 13" xfId="1007" xr:uid="{00000000-0005-0000-0000-0000C3630000}"/>
    <cellStyle name="Normal 2 2 20 14" xfId="1008" xr:uid="{00000000-0005-0000-0000-0000C4630000}"/>
    <cellStyle name="Normal 2 2 20 15" xfId="1009" xr:uid="{00000000-0005-0000-0000-0000C5630000}"/>
    <cellStyle name="Normal 2 2 20 2" xfId="1010" xr:uid="{00000000-0005-0000-0000-0000C6630000}"/>
    <cellStyle name="Normal 2 2 20 3" xfId="1011" xr:uid="{00000000-0005-0000-0000-0000C7630000}"/>
    <cellStyle name="Normal 2 2 20 4" xfId="1012" xr:uid="{00000000-0005-0000-0000-0000C8630000}"/>
    <cellStyle name="Normal 2 2 20 5" xfId="1013" xr:uid="{00000000-0005-0000-0000-0000C9630000}"/>
    <cellStyle name="Normal 2 2 20 6" xfId="1014" xr:uid="{00000000-0005-0000-0000-0000CA630000}"/>
    <cellStyle name="Normal 2 2 20 7" xfId="1015" xr:uid="{00000000-0005-0000-0000-0000CB630000}"/>
    <cellStyle name="Normal 2 2 20 8" xfId="1016" xr:uid="{00000000-0005-0000-0000-0000CC630000}"/>
    <cellStyle name="Normal 2 2 20 9" xfId="1017" xr:uid="{00000000-0005-0000-0000-0000CD630000}"/>
    <cellStyle name="Normal 2 2 21" xfId="1018" xr:uid="{00000000-0005-0000-0000-0000CE630000}"/>
    <cellStyle name="Normal 2 2 21 10" xfId="1019" xr:uid="{00000000-0005-0000-0000-0000CF630000}"/>
    <cellStyle name="Normal 2 2 21 11" xfId="1020" xr:uid="{00000000-0005-0000-0000-0000D0630000}"/>
    <cellStyle name="Normal 2 2 21 12" xfId="1021" xr:uid="{00000000-0005-0000-0000-0000D1630000}"/>
    <cellStyle name="Normal 2 2 21 13" xfId="1022" xr:uid="{00000000-0005-0000-0000-0000D2630000}"/>
    <cellStyle name="Normal 2 2 21 14" xfId="1023" xr:uid="{00000000-0005-0000-0000-0000D3630000}"/>
    <cellStyle name="Normal 2 2 21 15" xfId="1024" xr:uid="{00000000-0005-0000-0000-0000D4630000}"/>
    <cellStyle name="Normal 2 2 21 2" xfId="1025" xr:uid="{00000000-0005-0000-0000-0000D5630000}"/>
    <cellStyle name="Normal 2 2 21 3" xfId="1026" xr:uid="{00000000-0005-0000-0000-0000D6630000}"/>
    <cellStyle name="Normal 2 2 21 4" xfId="1027" xr:uid="{00000000-0005-0000-0000-0000D7630000}"/>
    <cellStyle name="Normal 2 2 21 5" xfId="1028" xr:uid="{00000000-0005-0000-0000-0000D8630000}"/>
    <cellStyle name="Normal 2 2 21 6" xfId="1029" xr:uid="{00000000-0005-0000-0000-0000D9630000}"/>
    <cellStyle name="Normal 2 2 21 7" xfId="1030" xr:uid="{00000000-0005-0000-0000-0000DA630000}"/>
    <cellStyle name="Normal 2 2 21 8" xfId="1031" xr:uid="{00000000-0005-0000-0000-0000DB630000}"/>
    <cellStyle name="Normal 2 2 21 9" xfId="1032" xr:uid="{00000000-0005-0000-0000-0000DC630000}"/>
    <cellStyle name="Normal 2 2 22" xfId="1033" xr:uid="{00000000-0005-0000-0000-0000DD630000}"/>
    <cellStyle name="Normal 2 2 22 10" xfId="1034" xr:uid="{00000000-0005-0000-0000-0000DE630000}"/>
    <cellStyle name="Normal 2 2 22 11" xfId="1035" xr:uid="{00000000-0005-0000-0000-0000DF630000}"/>
    <cellStyle name="Normal 2 2 22 12" xfId="1036" xr:uid="{00000000-0005-0000-0000-0000E0630000}"/>
    <cellStyle name="Normal 2 2 22 13" xfId="1037" xr:uid="{00000000-0005-0000-0000-0000E1630000}"/>
    <cellStyle name="Normal 2 2 22 14" xfId="1038" xr:uid="{00000000-0005-0000-0000-0000E2630000}"/>
    <cellStyle name="Normal 2 2 22 15" xfId="1039" xr:uid="{00000000-0005-0000-0000-0000E3630000}"/>
    <cellStyle name="Normal 2 2 22 2" xfId="1040" xr:uid="{00000000-0005-0000-0000-0000E4630000}"/>
    <cellStyle name="Normal 2 2 22 3" xfId="1041" xr:uid="{00000000-0005-0000-0000-0000E5630000}"/>
    <cellStyle name="Normal 2 2 22 4" xfId="1042" xr:uid="{00000000-0005-0000-0000-0000E6630000}"/>
    <cellStyle name="Normal 2 2 22 5" xfId="1043" xr:uid="{00000000-0005-0000-0000-0000E7630000}"/>
    <cellStyle name="Normal 2 2 22 6" xfId="1044" xr:uid="{00000000-0005-0000-0000-0000E8630000}"/>
    <cellStyle name="Normal 2 2 22 7" xfId="1045" xr:uid="{00000000-0005-0000-0000-0000E9630000}"/>
    <cellStyle name="Normal 2 2 22 8" xfId="1046" xr:uid="{00000000-0005-0000-0000-0000EA630000}"/>
    <cellStyle name="Normal 2 2 22 9" xfId="1047" xr:uid="{00000000-0005-0000-0000-0000EB630000}"/>
    <cellStyle name="Normal 2 2 23" xfId="1048" xr:uid="{00000000-0005-0000-0000-0000EC630000}"/>
    <cellStyle name="Normal 2 2 24" xfId="1049" xr:uid="{00000000-0005-0000-0000-0000ED630000}"/>
    <cellStyle name="Normal 2 2 25" xfId="1050" xr:uid="{00000000-0005-0000-0000-0000EE630000}"/>
    <cellStyle name="Normal 2 2 26" xfId="1051" xr:uid="{00000000-0005-0000-0000-0000EF630000}"/>
    <cellStyle name="Normal 2 2 27" xfId="1052" xr:uid="{00000000-0005-0000-0000-0000F0630000}"/>
    <cellStyle name="Normal 2 2 28" xfId="1053" xr:uid="{00000000-0005-0000-0000-0000F1630000}"/>
    <cellStyle name="Normal 2 2 29" xfId="1054" xr:uid="{00000000-0005-0000-0000-0000F2630000}"/>
    <cellStyle name="Normal 2 2 3" xfId="1055" xr:uid="{00000000-0005-0000-0000-0000F3630000}"/>
    <cellStyle name="Normal 2 2 3 10" xfId="1056" xr:uid="{00000000-0005-0000-0000-0000F4630000}"/>
    <cellStyle name="Normal 2 2 3 11" xfId="1057" xr:uid="{00000000-0005-0000-0000-0000F5630000}"/>
    <cellStyle name="Normal 2 2 3 12" xfId="1058" xr:uid="{00000000-0005-0000-0000-0000F6630000}"/>
    <cellStyle name="Normal 2 2 3 13" xfId="1059" xr:uid="{00000000-0005-0000-0000-0000F7630000}"/>
    <cellStyle name="Normal 2 2 3 14" xfId="1060" xr:uid="{00000000-0005-0000-0000-0000F8630000}"/>
    <cellStyle name="Normal 2 2 3 15" xfId="1061" xr:uid="{00000000-0005-0000-0000-0000F9630000}"/>
    <cellStyle name="Normal 2 2 3 16" xfId="1062" xr:uid="{00000000-0005-0000-0000-0000FA630000}"/>
    <cellStyle name="Normal 2 2 3 17" xfId="1063" xr:uid="{00000000-0005-0000-0000-0000FB630000}"/>
    <cellStyle name="Normal 2 2 3 2" xfId="1064" xr:uid="{00000000-0005-0000-0000-0000FC630000}"/>
    <cellStyle name="Normal 2 2 3 2 2" xfId="1065" xr:uid="{00000000-0005-0000-0000-0000FD630000}"/>
    <cellStyle name="Normal 2 2 3 2 3" xfId="1066" xr:uid="{00000000-0005-0000-0000-0000FE630000}"/>
    <cellStyle name="Normal 2 2 3 3" xfId="1067" xr:uid="{00000000-0005-0000-0000-0000FF630000}"/>
    <cellStyle name="Normal 2 2 3 3 2" xfId="1068" xr:uid="{00000000-0005-0000-0000-000000640000}"/>
    <cellStyle name="Normal 2 2 3 3 3" xfId="1069" xr:uid="{00000000-0005-0000-0000-000001640000}"/>
    <cellStyle name="Normal 2 2 3 4" xfId="1070" xr:uid="{00000000-0005-0000-0000-000002640000}"/>
    <cellStyle name="Normal 2 2 3 5" xfId="1071" xr:uid="{00000000-0005-0000-0000-000003640000}"/>
    <cellStyle name="Normal 2 2 3 6" xfId="1072" xr:uid="{00000000-0005-0000-0000-000004640000}"/>
    <cellStyle name="Normal 2 2 3 7" xfId="1073" xr:uid="{00000000-0005-0000-0000-000005640000}"/>
    <cellStyle name="Normal 2 2 3 8" xfId="1074" xr:uid="{00000000-0005-0000-0000-000006640000}"/>
    <cellStyle name="Normal 2 2 3 9" xfId="1075" xr:uid="{00000000-0005-0000-0000-000007640000}"/>
    <cellStyle name="Normal 2 2 3_Highest Family Data" xfId="1076" xr:uid="{00000000-0005-0000-0000-000008640000}"/>
    <cellStyle name="Normal 2 2 30" xfId="1077" xr:uid="{00000000-0005-0000-0000-000009640000}"/>
    <cellStyle name="Normal 2 2 31" xfId="1078" xr:uid="{00000000-0005-0000-0000-00000A640000}"/>
    <cellStyle name="Normal 2 2 32" xfId="1079" xr:uid="{00000000-0005-0000-0000-00000B640000}"/>
    <cellStyle name="Normal 2 2 33" xfId="1080" xr:uid="{00000000-0005-0000-0000-00000C640000}"/>
    <cellStyle name="Normal 2 2 34" xfId="1081" xr:uid="{00000000-0005-0000-0000-00000D640000}"/>
    <cellStyle name="Normal 2 2 35" xfId="1082" xr:uid="{00000000-0005-0000-0000-00000E640000}"/>
    <cellStyle name="Normal 2 2 36" xfId="1083" xr:uid="{00000000-0005-0000-0000-00000F640000}"/>
    <cellStyle name="Normal 2 2 37" xfId="1084" xr:uid="{00000000-0005-0000-0000-000010640000}"/>
    <cellStyle name="Normal 2 2 38" xfId="1085" xr:uid="{00000000-0005-0000-0000-000011640000}"/>
    <cellStyle name="Normal 2 2 39" xfId="1086" xr:uid="{00000000-0005-0000-0000-000012640000}"/>
    <cellStyle name="Normal 2 2 4" xfId="1087" xr:uid="{00000000-0005-0000-0000-000013640000}"/>
    <cellStyle name="Normal 2 2 4 10" xfId="1088" xr:uid="{00000000-0005-0000-0000-000014640000}"/>
    <cellStyle name="Normal 2 2 4 11" xfId="1089" xr:uid="{00000000-0005-0000-0000-000015640000}"/>
    <cellStyle name="Normal 2 2 4 12" xfId="1090" xr:uid="{00000000-0005-0000-0000-000016640000}"/>
    <cellStyle name="Normal 2 2 4 13" xfId="1091" xr:uid="{00000000-0005-0000-0000-000017640000}"/>
    <cellStyle name="Normal 2 2 4 14" xfId="1092" xr:uid="{00000000-0005-0000-0000-000018640000}"/>
    <cellStyle name="Normal 2 2 4 15" xfId="1093" xr:uid="{00000000-0005-0000-0000-000019640000}"/>
    <cellStyle name="Normal 2 2 4 16" xfId="1094" xr:uid="{00000000-0005-0000-0000-00001A640000}"/>
    <cellStyle name="Normal 2 2 4 17" xfId="1095" xr:uid="{00000000-0005-0000-0000-00001B640000}"/>
    <cellStyle name="Normal 2 2 4 2" xfId="1096" xr:uid="{00000000-0005-0000-0000-00001C640000}"/>
    <cellStyle name="Normal 2 2 4 2 2" xfId="1097" xr:uid="{00000000-0005-0000-0000-00001D640000}"/>
    <cellStyle name="Normal 2 2 4 2 3" xfId="1098" xr:uid="{00000000-0005-0000-0000-00001E640000}"/>
    <cellStyle name="Normal 2 2 4 3" xfId="1099" xr:uid="{00000000-0005-0000-0000-00001F640000}"/>
    <cellStyle name="Normal 2 2 4 3 2" xfId="1100" xr:uid="{00000000-0005-0000-0000-000020640000}"/>
    <cellStyle name="Normal 2 2 4 3 3" xfId="1101" xr:uid="{00000000-0005-0000-0000-000021640000}"/>
    <cellStyle name="Normal 2 2 4 4" xfId="1102" xr:uid="{00000000-0005-0000-0000-000022640000}"/>
    <cellStyle name="Normal 2 2 4 5" xfId="1103" xr:uid="{00000000-0005-0000-0000-000023640000}"/>
    <cellStyle name="Normal 2 2 4 6" xfId="1104" xr:uid="{00000000-0005-0000-0000-000024640000}"/>
    <cellStyle name="Normal 2 2 4 7" xfId="1105" xr:uid="{00000000-0005-0000-0000-000025640000}"/>
    <cellStyle name="Normal 2 2 4 8" xfId="1106" xr:uid="{00000000-0005-0000-0000-000026640000}"/>
    <cellStyle name="Normal 2 2 4 9" xfId="1107" xr:uid="{00000000-0005-0000-0000-000027640000}"/>
    <cellStyle name="Normal 2 2 4_Highest Family Data" xfId="1108" xr:uid="{00000000-0005-0000-0000-000028640000}"/>
    <cellStyle name="Normal 2 2 40" xfId="1109" xr:uid="{00000000-0005-0000-0000-000029640000}"/>
    <cellStyle name="Normal 2 2 5" xfId="1110" xr:uid="{00000000-0005-0000-0000-00002A640000}"/>
    <cellStyle name="Normal 2 2 5 10" xfId="1111" xr:uid="{00000000-0005-0000-0000-00002B640000}"/>
    <cellStyle name="Normal 2 2 5 11" xfId="1112" xr:uid="{00000000-0005-0000-0000-00002C640000}"/>
    <cellStyle name="Normal 2 2 5 12" xfId="1113" xr:uid="{00000000-0005-0000-0000-00002D640000}"/>
    <cellStyle name="Normal 2 2 5 13" xfId="1114" xr:uid="{00000000-0005-0000-0000-00002E640000}"/>
    <cellStyle name="Normal 2 2 5 14" xfId="1115" xr:uid="{00000000-0005-0000-0000-00002F640000}"/>
    <cellStyle name="Normal 2 2 5 15" xfId="1116" xr:uid="{00000000-0005-0000-0000-000030640000}"/>
    <cellStyle name="Normal 2 2 5 16" xfId="1117" xr:uid="{00000000-0005-0000-0000-000031640000}"/>
    <cellStyle name="Normal 2 2 5 17" xfId="1118" xr:uid="{00000000-0005-0000-0000-000032640000}"/>
    <cellStyle name="Normal 2 2 5 2" xfId="1119" xr:uid="{00000000-0005-0000-0000-000033640000}"/>
    <cellStyle name="Normal 2 2 5 3" xfId="1120" xr:uid="{00000000-0005-0000-0000-000034640000}"/>
    <cellStyle name="Normal 2 2 5 4" xfId="1121" xr:uid="{00000000-0005-0000-0000-000035640000}"/>
    <cellStyle name="Normal 2 2 5 5" xfId="1122" xr:uid="{00000000-0005-0000-0000-000036640000}"/>
    <cellStyle name="Normal 2 2 5 6" xfId="1123" xr:uid="{00000000-0005-0000-0000-000037640000}"/>
    <cellStyle name="Normal 2 2 5 7" xfId="1124" xr:uid="{00000000-0005-0000-0000-000038640000}"/>
    <cellStyle name="Normal 2 2 5 8" xfId="1125" xr:uid="{00000000-0005-0000-0000-000039640000}"/>
    <cellStyle name="Normal 2 2 5 9" xfId="1126" xr:uid="{00000000-0005-0000-0000-00003A640000}"/>
    <cellStyle name="Normal 2 2 6" xfId="1127" xr:uid="{00000000-0005-0000-0000-00003B640000}"/>
    <cellStyle name="Normal 2 2 6 10" xfId="1128" xr:uid="{00000000-0005-0000-0000-00003C640000}"/>
    <cellStyle name="Normal 2 2 6 11" xfId="1129" xr:uid="{00000000-0005-0000-0000-00003D640000}"/>
    <cellStyle name="Normal 2 2 6 12" xfId="1130" xr:uid="{00000000-0005-0000-0000-00003E640000}"/>
    <cellStyle name="Normal 2 2 6 13" xfId="1131" xr:uid="{00000000-0005-0000-0000-00003F640000}"/>
    <cellStyle name="Normal 2 2 6 14" xfId="1132" xr:uid="{00000000-0005-0000-0000-000040640000}"/>
    <cellStyle name="Normal 2 2 6 15" xfId="1133" xr:uid="{00000000-0005-0000-0000-000041640000}"/>
    <cellStyle name="Normal 2 2 6 16" xfId="1134" xr:uid="{00000000-0005-0000-0000-000042640000}"/>
    <cellStyle name="Normal 2 2 6 17" xfId="1135" xr:uid="{00000000-0005-0000-0000-000043640000}"/>
    <cellStyle name="Normal 2 2 6 2" xfId="1136" xr:uid="{00000000-0005-0000-0000-000044640000}"/>
    <cellStyle name="Normal 2 2 6 3" xfId="1137" xr:uid="{00000000-0005-0000-0000-000045640000}"/>
    <cellStyle name="Normal 2 2 6 4" xfId="1138" xr:uid="{00000000-0005-0000-0000-000046640000}"/>
    <cellStyle name="Normal 2 2 6 5" xfId="1139" xr:uid="{00000000-0005-0000-0000-000047640000}"/>
    <cellStyle name="Normal 2 2 6 6" xfId="1140" xr:uid="{00000000-0005-0000-0000-000048640000}"/>
    <cellStyle name="Normal 2 2 6 7" xfId="1141" xr:uid="{00000000-0005-0000-0000-000049640000}"/>
    <cellStyle name="Normal 2 2 6 8" xfId="1142" xr:uid="{00000000-0005-0000-0000-00004A640000}"/>
    <cellStyle name="Normal 2 2 6 9" xfId="1143" xr:uid="{00000000-0005-0000-0000-00004B640000}"/>
    <cellStyle name="Normal 2 2 7" xfId="1144" xr:uid="{00000000-0005-0000-0000-00004C640000}"/>
    <cellStyle name="Normal 2 2 7 10" xfId="1145" xr:uid="{00000000-0005-0000-0000-00004D640000}"/>
    <cellStyle name="Normal 2 2 7 11" xfId="1146" xr:uid="{00000000-0005-0000-0000-00004E640000}"/>
    <cellStyle name="Normal 2 2 7 12" xfId="1147" xr:uid="{00000000-0005-0000-0000-00004F640000}"/>
    <cellStyle name="Normal 2 2 7 13" xfId="1148" xr:uid="{00000000-0005-0000-0000-000050640000}"/>
    <cellStyle name="Normal 2 2 7 14" xfId="1149" xr:uid="{00000000-0005-0000-0000-000051640000}"/>
    <cellStyle name="Normal 2 2 7 15" xfId="1150" xr:uid="{00000000-0005-0000-0000-000052640000}"/>
    <cellStyle name="Normal 2 2 7 16" xfId="1151" xr:uid="{00000000-0005-0000-0000-000053640000}"/>
    <cellStyle name="Normal 2 2 7 17" xfId="1152" xr:uid="{00000000-0005-0000-0000-000054640000}"/>
    <cellStyle name="Normal 2 2 7 2" xfId="1153" xr:uid="{00000000-0005-0000-0000-000055640000}"/>
    <cellStyle name="Normal 2 2 7 3" xfId="1154" xr:uid="{00000000-0005-0000-0000-000056640000}"/>
    <cellStyle name="Normal 2 2 7 4" xfId="1155" xr:uid="{00000000-0005-0000-0000-000057640000}"/>
    <cellStyle name="Normal 2 2 7 5" xfId="1156" xr:uid="{00000000-0005-0000-0000-000058640000}"/>
    <cellStyle name="Normal 2 2 7 6" xfId="1157" xr:uid="{00000000-0005-0000-0000-000059640000}"/>
    <cellStyle name="Normal 2 2 7 7" xfId="1158" xr:uid="{00000000-0005-0000-0000-00005A640000}"/>
    <cellStyle name="Normal 2 2 7 8" xfId="1159" xr:uid="{00000000-0005-0000-0000-00005B640000}"/>
    <cellStyle name="Normal 2 2 7 9" xfId="1160" xr:uid="{00000000-0005-0000-0000-00005C640000}"/>
    <cellStyle name="Normal 2 2 8" xfId="1161" xr:uid="{00000000-0005-0000-0000-00005D640000}"/>
    <cellStyle name="Normal 2 2 8 10" xfId="1162" xr:uid="{00000000-0005-0000-0000-00005E640000}"/>
    <cellStyle name="Normal 2 2 8 11" xfId="1163" xr:uid="{00000000-0005-0000-0000-00005F640000}"/>
    <cellStyle name="Normal 2 2 8 12" xfId="1164" xr:uid="{00000000-0005-0000-0000-000060640000}"/>
    <cellStyle name="Normal 2 2 8 13" xfId="1165" xr:uid="{00000000-0005-0000-0000-000061640000}"/>
    <cellStyle name="Normal 2 2 8 14" xfId="1166" xr:uid="{00000000-0005-0000-0000-000062640000}"/>
    <cellStyle name="Normal 2 2 8 15" xfId="1167" xr:uid="{00000000-0005-0000-0000-000063640000}"/>
    <cellStyle name="Normal 2 2 8 16" xfId="1168" xr:uid="{00000000-0005-0000-0000-000064640000}"/>
    <cellStyle name="Normal 2 2 8 17" xfId="1169" xr:uid="{00000000-0005-0000-0000-000065640000}"/>
    <cellStyle name="Normal 2 2 8 2" xfId="1170" xr:uid="{00000000-0005-0000-0000-000066640000}"/>
    <cellStyle name="Normal 2 2 8 3" xfId="1171" xr:uid="{00000000-0005-0000-0000-000067640000}"/>
    <cellStyle name="Normal 2 2 8 4" xfId="1172" xr:uid="{00000000-0005-0000-0000-000068640000}"/>
    <cellStyle name="Normal 2 2 8 5" xfId="1173" xr:uid="{00000000-0005-0000-0000-000069640000}"/>
    <cellStyle name="Normal 2 2 8 6" xfId="1174" xr:uid="{00000000-0005-0000-0000-00006A640000}"/>
    <cellStyle name="Normal 2 2 8 7" xfId="1175" xr:uid="{00000000-0005-0000-0000-00006B640000}"/>
    <cellStyle name="Normal 2 2 8 8" xfId="1176" xr:uid="{00000000-0005-0000-0000-00006C640000}"/>
    <cellStyle name="Normal 2 2 8 9" xfId="1177" xr:uid="{00000000-0005-0000-0000-00006D640000}"/>
    <cellStyle name="Normal 2 2 9" xfId="1178" xr:uid="{00000000-0005-0000-0000-00006E640000}"/>
    <cellStyle name="Normal 2 2 9 10" xfId="1179" xr:uid="{00000000-0005-0000-0000-00006F640000}"/>
    <cellStyle name="Normal 2 2 9 11" xfId="1180" xr:uid="{00000000-0005-0000-0000-000070640000}"/>
    <cellStyle name="Normal 2 2 9 12" xfId="1181" xr:uid="{00000000-0005-0000-0000-000071640000}"/>
    <cellStyle name="Normal 2 2 9 13" xfId="1182" xr:uid="{00000000-0005-0000-0000-000072640000}"/>
    <cellStyle name="Normal 2 2 9 14" xfId="1183" xr:uid="{00000000-0005-0000-0000-000073640000}"/>
    <cellStyle name="Normal 2 2 9 15" xfId="1184" xr:uid="{00000000-0005-0000-0000-000074640000}"/>
    <cellStyle name="Normal 2 2 9 16" xfId="1185" xr:uid="{00000000-0005-0000-0000-000075640000}"/>
    <cellStyle name="Normal 2 2 9 17" xfId="1186" xr:uid="{00000000-0005-0000-0000-000076640000}"/>
    <cellStyle name="Normal 2 2 9 2" xfId="1187" xr:uid="{00000000-0005-0000-0000-000077640000}"/>
    <cellStyle name="Normal 2 2 9 3" xfId="1188" xr:uid="{00000000-0005-0000-0000-000078640000}"/>
    <cellStyle name="Normal 2 2 9 4" xfId="1189" xr:uid="{00000000-0005-0000-0000-000079640000}"/>
    <cellStyle name="Normal 2 2 9 5" xfId="1190" xr:uid="{00000000-0005-0000-0000-00007A640000}"/>
    <cellStyle name="Normal 2 2 9 6" xfId="1191" xr:uid="{00000000-0005-0000-0000-00007B640000}"/>
    <cellStyle name="Normal 2 2 9 7" xfId="1192" xr:uid="{00000000-0005-0000-0000-00007C640000}"/>
    <cellStyle name="Normal 2 2 9 8" xfId="1193" xr:uid="{00000000-0005-0000-0000-00007D640000}"/>
    <cellStyle name="Normal 2 2 9 9" xfId="1194" xr:uid="{00000000-0005-0000-0000-00007E640000}"/>
    <cellStyle name="Normal 2 2_Highest Family Data" xfId="1195" xr:uid="{00000000-0005-0000-0000-00007F640000}"/>
    <cellStyle name="Normal 2 20" xfId="1196" xr:uid="{00000000-0005-0000-0000-000080640000}"/>
    <cellStyle name="Normal 2 21" xfId="1197" xr:uid="{00000000-0005-0000-0000-000081640000}"/>
    <cellStyle name="Normal 2 22" xfId="1198" xr:uid="{00000000-0005-0000-0000-000082640000}"/>
    <cellStyle name="Normal 2 23" xfId="1199" xr:uid="{00000000-0005-0000-0000-000083640000}"/>
    <cellStyle name="Normal 2 24" xfId="1200" xr:uid="{00000000-0005-0000-0000-000084640000}"/>
    <cellStyle name="Normal 2 25" xfId="1201" xr:uid="{00000000-0005-0000-0000-000085640000}"/>
    <cellStyle name="Normal 2 26" xfId="1202" xr:uid="{00000000-0005-0000-0000-000086640000}"/>
    <cellStyle name="Normal 2 27" xfId="1203" xr:uid="{00000000-0005-0000-0000-000087640000}"/>
    <cellStyle name="Normal 2 28" xfId="1204" xr:uid="{00000000-0005-0000-0000-000088640000}"/>
    <cellStyle name="Normal 2 29" xfId="1205" xr:uid="{00000000-0005-0000-0000-000089640000}"/>
    <cellStyle name="Normal 2 3" xfId="1206" xr:uid="{00000000-0005-0000-0000-00008A640000}"/>
    <cellStyle name="Normal 2 3 10" xfId="1207" xr:uid="{00000000-0005-0000-0000-00008B640000}"/>
    <cellStyle name="Normal 2 3 10 10" xfId="1208" xr:uid="{00000000-0005-0000-0000-00008C640000}"/>
    <cellStyle name="Normal 2 3 10 11" xfId="1209" xr:uid="{00000000-0005-0000-0000-00008D640000}"/>
    <cellStyle name="Normal 2 3 10 12" xfId="1210" xr:uid="{00000000-0005-0000-0000-00008E640000}"/>
    <cellStyle name="Normal 2 3 10 13" xfId="1211" xr:uid="{00000000-0005-0000-0000-00008F640000}"/>
    <cellStyle name="Normal 2 3 10 14" xfId="1212" xr:uid="{00000000-0005-0000-0000-000090640000}"/>
    <cellStyle name="Normal 2 3 10 15" xfId="1213" xr:uid="{00000000-0005-0000-0000-000091640000}"/>
    <cellStyle name="Normal 2 3 10 2" xfId="1214" xr:uid="{00000000-0005-0000-0000-000092640000}"/>
    <cellStyle name="Normal 2 3 10 3" xfId="1215" xr:uid="{00000000-0005-0000-0000-000093640000}"/>
    <cellStyle name="Normal 2 3 10 4" xfId="1216" xr:uid="{00000000-0005-0000-0000-000094640000}"/>
    <cellStyle name="Normal 2 3 10 5" xfId="1217" xr:uid="{00000000-0005-0000-0000-000095640000}"/>
    <cellStyle name="Normal 2 3 10 6" xfId="1218" xr:uid="{00000000-0005-0000-0000-000096640000}"/>
    <cellStyle name="Normal 2 3 10 7" xfId="1219" xr:uid="{00000000-0005-0000-0000-000097640000}"/>
    <cellStyle name="Normal 2 3 10 8" xfId="1220" xr:uid="{00000000-0005-0000-0000-000098640000}"/>
    <cellStyle name="Normal 2 3 10 9" xfId="1221" xr:uid="{00000000-0005-0000-0000-000099640000}"/>
    <cellStyle name="Normal 2 3 11" xfId="1222" xr:uid="{00000000-0005-0000-0000-00009A640000}"/>
    <cellStyle name="Normal 2 3 11 10" xfId="1223" xr:uid="{00000000-0005-0000-0000-00009B640000}"/>
    <cellStyle name="Normal 2 3 11 11" xfId="1224" xr:uid="{00000000-0005-0000-0000-00009C640000}"/>
    <cellStyle name="Normal 2 3 11 12" xfId="1225" xr:uid="{00000000-0005-0000-0000-00009D640000}"/>
    <cellStyle name="Normal 2 3 11 13" xfId="1226" xr:uid="{00000000-0005-0000-0000-00009E640000}"/>
    <cellStyle name="Normal 2 3 11 14" xfId="1227" xr:uid="{00000000-0005-0000-0000-00009F640000}"/>
    <cellStyle name="Normal 2 3 11 15" xfId="1228" xr:uid="{00000000-0005-0000-0000-0000A0640000}"/>
    <cellStyle name="Normal 2 3 11 2" xfId="1229" xr:uid="{00000000-0005-0000-0000-0000A1640000}"/>
    <cellStyle name="Normal 2 3 11 3" xfId="1230" xr:uid="{00000000-0005-0000-0000-0000A2640000}"/>
    <cellStyle name="Normal 2 3 11 4" xfId="1231" xr:uid="{00000000-0005-0000-0000-0000A3640000}"/>
    <cellStyle name="Normal 2 3 11 5" xfId="1232" xr:uid="{00000000-0005-0000-0000-0000A4640000}"/>
    <cellStyle name="Normal 2 3 11 6" xfId="1233" xr:uid="{00000000-0005-0000-0000-0000A5640000}"/>
    <cellStyle name="Normal 2 3 11 7" xfId="1234" xr:uid="{00000000-0005-0000-0000-0000A6640000}"/>
    <cellStyle name="Normal 2 3 11 8" xfId="1235" xr:uid="{00000000-0005-0000-0000-0000A7640000}"/>
    <cellStyle name="Normal 2 3 11 9" xfId="1236" xr:uid="{00000000-0005-0000-0000-0000A8640000}"/>
    <cellStyle name="Normal 2 3 12" xfId="1237" xr:uid="{00000000-0005-0000-0000-0000A9640000}"/>
    <cellStyle name="Normal 2 3 12 10" xfId="1238" xr:uid="{00000000-0005-0000-0000-0000AA640000}"/>
    <cellStyle name="Normal 2 3 12 11" xfId="1239" xr:uid="{00000000-0005-0000-0000-0000AB640000}"/>
    <cellStyle name="Normal 2 3 12 12" xfId="1240" xr:uid="{00000000-0005-0000-0000-0000AC640000}"/>
    <cellStyle name="Normal 2 3 12 13" xfId="1241" xr:uid="{00000000-0005-0000-0000-0000AD640000}"/>
    <cellStyle name="Normal 2 3 12 14" xfId="1242" xr:uid="{00000000-0005-0000-0000-0000AE640000}"/>
    <cellStyle name="Normal 2 3 12 15" xfId="1243" xr:uid="{00000000-0005-0000-0000-0000AF640000}"/>
    <cellStyle name="Normal 2 3 12 2" xfId="1244" xr:uid="{00000000-0005-0000-0000-0000B0640000}"/>
    <cellStyle name="Normal 2 3 12 3" xfId="1245" xr:uid="{00000000-0005-0000-0000-0000B1640000}"/>
    <cellStyle name="Normal 2 3 12 4" xfId="1246" xr:uid="{00000000-0005-0000-0000-0000B2640000}"/>
    <cellStyle name="Normal 2 3 12 5" xfId="1247" xr:uid="{00000000-0005-0000-0000-0000B3640000}"/>
    <cellStyle name="Normal 2 3 12 6" xfId="1248" xr:uid="{00000000-0005-0000-0000-0000B4640000}"/>
    <cellStyle name="Normal 2 3 12 7" xfId="1249" xr:uid="{00000000-0005-0000-0000-0000B5640000}"/>
    <cellStyle name="Normal 2 3 12 8" xfId="1250" xr:uid="{00000000-0005-0000-0000-0000B6640000}"/>
    <cellStyle name="Normal 2 3 12 9" xfId="1251" xr:uid="{00000000-0005-0000-0000-0000B7640000}"/>
    <cellStyle name="Normal 2 3 13" xfId="1252" xr:uid="{00000000-0005-0000-0000-0000B8640000}"/>
    <cellStyle name="Normal 2 3 13 10" xfId="1253" xr:uid="{00000000-0005-0000-0000-0000B9640000}"/>
    <cellStyle name="Normal 2 3 13 11" xfId="1254" xr:uid="{00000000-0005-0000-0000-0000BA640000}"/>
    <cellStyle name="Normal 2 3 13 12" xfId="1255" xr:uid="{00000000-0005-0000-0000-0000BB640000}"/>
    <cellStyle name="Normal 2 3 13 13" xfId="1256" xr:uid="{00000000-0005-0000-0000-0000BC640000}"/>
    <cellStyle name="Normal 2 3 13 14" xfId="1257" xr:uid="{00000000-0005-0000-0000-0000BD640000}"/>
    <cellStyle name="Normal 2 3 13 15" xfId="1258" xr:uid="{00000000-0005-0000-0000-0000BE640000}"/>
    <cellStyle name="Normal 2 3 13 2" xfId="1259" xr:uid="{00000000-0005-0000-0000-0000BF640000}"/>
    <cellStyle name="Normal 2 3 13 3" xfId="1260" xr:uid="{00000000-0005-0000-0000-0000C0640000}"/>
    <cellStyle name="Normal 2 3 13 4" xfId="1261" xr:uid="{00000000-0005-0000-0000-0000C1640000}"/>
    <cellStyle name="Normal 2 3 13 5" xfId="1262" xr:uid="{00000000-0005-0000-0000-0000C2640000}"/>
    <cellStyle name="Normal 2 3 13 6" xfId="1263" xr:uid="{00000000-0005-0000-0000-0000C3640000}"/>
    <cellStyle name="Normal 2 3 13 7" xfId="1264" xr:uid="{00000000-0005-0000-0000-0000C4640000}"/>
    <cellStyle name="Normal 2 3 13 8" xfId="1265" xr:uid="{00000000-0005-0000-0000-0000C5640000}"/>
    <cellStyle name="Normal 2 3 13 9" xfId="1266" xr:uid="{00000000-0005-0000-0000-0000C6640000}"/>
    <cellStyle name="Normal 2 3 14" xfId="1267" xr:uid="{00000000-0005-0000-0000-0000C7640000}"/>
    <cellStyle name="Normal 2 3 14 10" xfId="1268" xr:uid="{00000000-0005-0000-0000-0000C8640000}"/>
    <cellStyle name="Normal 2 3 14 11" xfId="1269" xr:uid="{00000000-0005-0000-0000-0000C9640000}"/>
    <cellStyle name="Normal 2 3 14 12" xfId="1270" xr:uid="{00000000-0005-0000-0000-0000CA640000}"/>
    <cellStyle name="Normal 2 3 14 13" xfId="1271" xr:uid="{00000000-0005-0000-0000-0000CB640000}"/>
    <cellStyle name="Normal 2 3 14 14" xfId="1272" xr:uid="{00000000-0005-0000-0000-0000CC640000}"/>
    <cellStyle name="Normal 2 3 14 15" xfId="1273" xr:uid="{00000000-0005-0000-0000-0000CD640000}"/>
    <cellStyle name="Normal 2 3 14 2" xfId="1274" xr:uid="{00000000-0005-0000-0000-0000CE640000}"/>
    <cellStyle name="Normal 2 3 14 3" xfId="1275" xr:uid="{00000000-0005-0000-0000-0000CF640000}"/>
    <cellStyle name="Normal 2 3 14 4" xfId="1276" xr:uid="{00000000-0005-0000-0000-0000D0640000}"/>
    <cellStyle name="Normal 2 3 14 5" xfId="1277" xr:uid="{00000000-0005-0000-0000-0000D1640000}"/>
    <cellStyle name="Normal 2 3 14 6" xfId="1278" xr:uid="{00000000-0005-0000-0000-0000D2640000}"/>
    <cellStyle name="Normal 2 3 14 7" xfId="1279" xr:uid="{00000000-0005-0000-0000-0000D3640000}"/>
    <cellStyle name="Normal 2 3 14 8" xfId="1280" xr:uid="{00000000-0005-0000-0000-0000D4640000}"/>
    <cellStyle name="Normal 2 3 14 9" xfId="1281" xr:uid="{00000000-0005-0000-0000-0000D5640000}"/>
    <cellStyle name="Normal 2 3 15" xfId="1282" xr:uid="{00000000-0005-0000-0000-0000D6640000}"/>
    <cellStyle name="Normal 2 3 15 10" xfId="1283" xr:uid="{00000000-0005-0000-0000-0000D7640000}"/>
    <cellStyle name="Normal 2 3 15 11" xfId="1284" xr:uid="{00000000-0005-0000-0000-0000D8640000}"/>
    <cellStyle name="Normal 2 3 15 12" xfId="1285" xr:uid="{00000000-0005-0000-0000-0000D9640000}"/>
    <cellStyle name="Normal 2 3 15 13" xfId="1286" xr:uid="{00000000-0005-0000-0000-0000DA640000}"/>
    <cellStyle name="Normal 2 3 15 14" xfId="1287" xr:uid="{00000000-0005-0000-0000-0000DB640000}"/>
    <cellStyle name="Normal 2 3 15 15" xfId="1288" xr:uid="{00000000-0005-0000-0000-0000DC640000}"/>
    <cellStyle name="Normal 2 3 15 2" xfId="1289" xr:uid="{00000000-0005-0000-0000-0000DD640000}"/>
    <cellStyle name="Normal 2 3 15 3" xfId="1290" xr:uid="{00000000-0005-0000-0000-0000DE640000}"/>
    <cellStyle name="Normal 2 3 15 4" xfId="1291" xr:uid="{00000000-0005-0000-0000-0000DF640000}"/>
    <cellStyle name="Normal 2 3 15 5" xfId="1292" xr:uid="{00000000-0005-0000-0000-0000E0640000}"/>
    <cellStyle name="Normal 2 3 15 6" xfId="1293" xr:uid="{00000000-0005-0000-0000-0000E1640000}"/>
    <cellStyle name="Normal 2 3 15 7" xfId="1294" xr:uid="{00000000-0005-0000-0000-0000E2640000}"/>
    <cellStyle name="Normal 2 3 15 8" xfId="1295" xr:uid="{00000000-0005-0000-0000-0000E3640000}"/>
    <cellStyle name="Normal 2 3 15 9" xfId="1296" xr:uid="{00000000-0005-0000-0000-0000E4640000}"/>
    <cellStyle name="Normal 2 3 16" xfId="1297" xr:uid="{00000000-0005-0000-0000-0000E5640000}"/>
    <cellStyle name="Normal 2 3 16 10" xfId="1298" xr:uid="{00000000-0005-0000-0000-0000E6640000}"/>
    <cellStyle name="Normal 2 3 16 11" xfId="1299" xr:uid="{00000000-0005-0000-0000-0000E7640000}"/>
    <cellStyle name="Normal 2 3 16 12" xfId="1300" xr:uid="{00000000-0005-0000-0000-0000E8640000}"/>
    <cellStyle name="Normal 2 3 16 13" xfId="1301" xr:uid="{00000000-0005-0000-0000-0000E9640000}"/>
    <cellStyle name="Normal 2 3 16 14" xfId="1302" xr:uid="{00000000-0005-0000-0000-0000EA640000}"/>
    <cellStyle name="Normal 2 3 16 15" xfId="1303" xr:uid="{00000000-0005-0000-0000-0000EB640000}"/>
    <cellStyle name="Normal 2 3 16 2" xfId="1304" xr:uid="{00000000-0005-0000-0000-0000EC640000}"/>
    <cellStyle name="Normal 2 3 16 3" xfId="1305" xr:uid="{00000000-0005-0000-0000-0000ED640000}"/>
    <cellStyle name="Normal 2 3 16 4" xfId="1306" xr:uid="{00000000-0005-0000-0000-0000EE640000}"/>
    <cellStyle name="Normal 2 3 16 5" xfId="1307" xr:uid="{00000000-0005-0000-0000-0000EF640000}"/>
    <cellStyle name="Normal 2 3 16 6" xfId="1308" xr:uid="{00000000-0005-0000-0000-0000F0640000}"/>
    <cellStyle name="Normal 2 3 16 7" xfId="1309" xr:uid="{00000000-0005-0000-0000-0000F1640000}"/>
    <cellStyle name="Normal 2 3 16 8" xfId="1310" xr:uid="{00000000-0005-0000-0000-0000F2640000}"/>
    <cellStyle name="Normal 2 3 16 9" xfId="1311" xr:uid="{00000000-0005-0000-0000-0000F3640000}"/>
    <cellStyle name="Normal 2 3 17" xfId="1312" xr:uid="{00000000-0005-0000-0000-0000F4640000}"/>
    <cellStyle name="Normal 2 3 17 10" xfId="1313" xr:uid="{00000000-0005-0000-0000-0000F5640000}"/>
    <cellStyle name="Normal 2 3 17 11" xfId="1314" xr:uid="{00000000-0005-0000-0000-0000F6640000}"/>
    <cellStyle name="Normal 2 3 17 12" xfId="1315" xr:uid="{00000000-0005-0000-0000-0000F7640000}"/>
    <cellStyle name="Normal 2 3 17 13" xfId="1316" xr:uid="{00000000-0005-0000-0000-0000F8640000}"/>
    <cellStyle name="Normal 2 3 17 14" xfId="1317" xr:uid="{00000000-0005-0000-0000-0000F9640000}"/>
    <cellStyle name="Normal 2 3 17 15" xfId="1318" xr:uid="{00000000-0005-0000-0000-0000FA640000}"/>
    <cellStyle name="Normal 2 3 17 2" xfId="1319" xr:uid="{00000000-0005-0000-0000-0000FB640000}"/>
    <cellStyle name="Normal 2 3 17 3" xfId="1320" xr:uid="{00000000-0005-0000-0000-0000FC640000}"/>
    <cellStyle name="Normal 2 3 17 4" xfId="1321" xr:uid="{00000000-0005-0000-0000-0000FD640000}"/>
    <cellStyle name="Normal 2 3 17 5" xfId="1322" xr:uid="{00000000-0005-0000-0000-0000FE640000}"/>
    <cellStyle name="Normal 2 3 17 6" xfId="1323" xr:uid="{00000000-0005-0000-0000-0000FF640000}"/>
    <cellStyle name="Normal 2 3 17 7" xfId="1324" xr:uid="{00000000-0005-0000-0000-000000650000}"/>
    <cellStyle name="Normal 2 3 17 8" xfId="1325" xr:uid="{00000000-0005-0000-0000-000001650000}"/>
    <cellStyle name="Normal 2 3 17 9" xfId="1326" xr:uid="{00000000-0005-0000-0000-000002650000}"/>
    <cellStyle name="Normal 2 3 18" xfId="1327" xr:uid="{00000000-0005-0000-0000-000003650000}"/>
    <cellStyle name="Normal 2 3 18 10" xfId="1328" xr:uid="{00000000-0005-0000-0000-000004650000}"/>
    <cellStyle name="Normal 2 3 18 11" xfId="1329" xr:uid="{00000000-0005-0000-0000-000005650000}"/>
    <cellStyle name="Normal 2 3 18 12" xfId="1330" xr:uid="{00000000-0005-0000-0000-000006650000}"/>
    <cellStyle name="Normal 2 3 18 13" xfId="1331" xr:uid="{00000000-0005-0000-0000-000007650000}"/>
    <cellStyle name="Normal 2 3 18 14" xfId="1332" xr:uid="{00000000-0005-0000-0000-000008650000}"/>
    <cellStyle name="Normal 2 3 18 15" xfId="1333" xr:uid="{00000000-0005-0000-0000-000009650000}"/>
    <cellStyle name="Normal 2 3 18 2" xfId="1334" xr:uid="{00000000-0005-0000-0000-00000A650000}"/>
    <cellStyle name="Normal 2 3 18 3" xfId="1335" xr:uid="{00000000-0005-0000-0000-00000B650000}"/>
    <cellStyle name="Normal 2 3 18 4" xfId="1336" xr:uid="{00000000-0005-0000-0000-00000C650000}"/>
    <cellStyle name="Normal 2 3 18 5" xfId="1337" xr:uid="{00000000-0005-0000-0000-00000D650000}"/>
    <cellStyle name="Normal 2 3 18 6" xfId="1338" xr:uid="{00000000-0005-0000-0000-00000E650000}"/>
    <cellStyle name="Normal 2 3 18 7" xfId="1339" xr:uid="{00000000-0005-0000-0000-00000F650000}"/>
    <cellStyle name="Normal 2 3 18 8" xfId="1340" xr:uid="{00000000-0005-0000-0000-000010650000}"/>
    <cellStyle name="Normal 2 3 18 9" xfId="1341" xr:uid="{00000000-0005-0000-0000-000011650000}"/>
    <cellStyle name="Normal 2 3 19" xfId="1342" xr:uid="{00000000-0005-0000-0000-000012650000}"/>
    <cellStyle name="Normal 2 3 19 10" xfId="1343" xr:uid="{00000000-0005-0000-0000-000013650000}"/>
    <cellStyle name="Normal 2 3 19 11" xfId="1344" xr:uid="{00000000-0005-0000-0000-000014650000}"/>
    <cellStyle name="Normal 2 3 19 12" xfId="1345" xr:uid="{00000000-0005-0000-0000-000015650000}"/>
    <cellStyle name="Normal 2 3 19 13" xfId="1346" xr:uid="{00000000-0005-0000-0000-000016650000}"/>
    <cellStyle name="Normal 2 3 19 14" xfId="1347" xr:uid="{00000000-0005-0000-0000-000017650000}"/>
    <cellStyle name="Normal 2 3 19 15" xfId="1348" xr:uid="{00000000-0005-0000-0000-000018650000}"/>
    <cellStyle name="Normal 2 3 19 2" xfId="1349" xr:uid="{00000000-0005-0000-0000-000019650000}"/>
    <cellStyle name="Normal 2 3 19 3" xfId="1350" xr:uid="{00000000-0005-0000-0000-00001A650000}"/>
    <cellStyle name="Normal 2 3 19 4" xfId="1351" xr:uid="{00000000-0005-0000-0000-00001B650000}"/>
    <cellStyle name="Normal 2 3 19 5" xfId="1352" xr:uid="{00000000-0005-0000-0000-00001C650000}"/>
    <cellStyle name="Normal 2 3 19 6" xfId="1353" xr:uid="{00000000-0005-0000-0000-00001D650000}"/>
    <cellStyle name="Normal 2 3 19 7" xfId="1354" xr:uid="{00000000-0005-0000-0000-00001E650000}"/>
    <cellStyle name="Normal 2 3 19 8" xfId="1355" xr:uid="{00000000-0005-0000-0000-00001F650000}"/>
    <cellStyle name="Normal 2 3 19 9" xfId="1356" xr:uid="{00000000-0005-0000-0000-000020650000}"/>
    <cellStyle name="Normal 2 3 2" xfId="1357" xr:uid="{00000000-0005-0000-0000-000021650000}"/>
    <cellStyle name="Normal 2 3 2 10" xfId="1358" xr:uid="{00000000-0005-0000-0000-000022650000}"/>
    <cellStyle name="Normal 2 3 2 11" xfId="1359" xr:uid="{00000000-0005-0000-0000-000023650000}"/>
    <cellStyle name="Normal 2 3 2 12" xfId="1360" xr:uid="{00000000-0005-0000-0000-000024650000}"/>
    <cellStyle name="Normal 2 3 2 13" xfId="1361" xr:uid="{00000000-0005-0000-0000-000025650000}"/>
    <cellStyle name="Normal 2 3 2 14" xfId="1362" xr:uid="{00000000-0005-0000-0000-000026650000}"/>
    <cellStyle name="Normal 2 3 2 15" xfId="1363" xr:uid="{00000000-0005-0000-0000-000027650000}"/>
    <cellStyle name="Normal 2 3 2 16" xfId="1364" xr:uid="{00000000-0005-0000-0000-000028650000}"/>
    <cellStyle name="Normal 2 3 2 17" xfId="1365" xr:uid="{00000000-0005-0000-0000-000029650000}"/>
    <cellStyle name="Normal 2 3 2 2" xfId="1366" xr:uid="{00000000-0005-0000-0000-00002A650000}"/>
    <cellStyle name="Normal 2 3 2 2 2" xfId="1367" xr:uid="{00000000-0005-0000-0000-00002B650000}"/>
    <cellStyle name="Normal 2 3 2 3" xfId="1368" xr:uid="{00000000-0005-0000-0000-00002C650000}"/>
    <cellStyle name="Normal 2 3 2 3 2" xfId="1369" xr:uid="{00000000-0005-0000-0000-00002D650000}"/>
    <cellStyle name="Normal 2 3 2 4" xfId="1370" xr:uid="{00000000-0005-0000-0000-00002E650000}"/>
    <cellStyle name="Normal 2 3 2 5" xfId="1371" xr:uid="{00000000-0005-0000-0000-00002F650000}"/>
    <cellStyle name="Normal 2 3 2 6" xfId="1372" xr:uid="{00000000-0005-0000-0000-000030650000}"/>
    <cellStyle name="Normal 2 3 2 7" xfId="1373" xr:uid="{00000000-0005-0000-0000-000031650000}"/>
    <cellStyle name="Normal 2 3 2 8" xfId="1374" xr:uid="{00000000-0005-0000-0000-000032650000}"/>
    <cellStyle name="Normal 2 3 2 9" xfId="1375" xr:uid="{00000000-0005-0000-0000-000033650000}"/>
    <cellStyle name="Normal 2 3 20" xfId="1376" xr:uid="{00000000-0005-0000-0000-000034650000}"/>
    <cellStyle name="Normal 2 3 20 10" xfId="1377" xr:uid="{00000000-0005-0000-0000-000035650000}"/>
    <cellStyle name="Normal 2 3 20 11" xfId="1378" xr:uid="{00000000-0005-0000-0000-000036650000}"/>
    <cellStyle name="Normal 2 3 20 12" xfId="1379" xr:uid="{00000000-0005-0000-0000-000037650000}"/>
    <cellStyle name="Normal 2 3 20 13" xfId="1380" xr:uid="{00000000-0005-0000-0000-000038650000}"/>
    <cellStyle name="Normal 2 3 20 14" xfId="1381" xr:uid="{00000000-0005-0000-0000-000039650000}"/>
    <cellStyle name="Normal 2 3 20 15" xfId="1382" xr:uid="{00000000-0005-0000-0000-00003A650000}"/>
    <cellStyle name="Normal 2 3 20 2" xfId="1383" xr:uid="{00000000-0005-0000-0000-00003B650000}"/>
    <cellStyle name="Normal 2 3 20 3" xfId="1384" xr:uid="{00000000-0005-0000-0000-00003C650000}"/>
    <cellStyle name="Normal 2 3 20 4" xfId="1385" xr:uid="{00000000-0005-0000-0000-00003D650000}"/>
    <cellStyle name="Normal 2 3 20 5" xfId="1386" xr:uid="{00000000-0005-0000-0000-00003E650000}"/>
    <cellStyle name="Normal 2 3 20 6" xfId="1387" xr:uid="{00000000-0005-0000-0000-00003F650000}"/>
    <cellStyle name="Normal 2 3 20 7" xfId="1388" xr:uid="{00000000-0005-0000-0000-000040650000}"/>
    <cellStyle name="Normal 2 3 20 8" xfId="1389" xr:uid="{00000000-0005-0000-0000-000041650000}"/>
    <cellStyle name="Normal 2 3 20 9" xfId="1390" xr:uid="{00000000-0005-0000-0000-000042650000}"/>
    <cellStyle name="Normal 2 3 21" xfId="1391" xr:uid="{00000000-0005-0000-0000-000043650000}"/>
    <cellStyle name="Normal 2 3 21 10" xfId="1392" xr:uid="{00000000-0005-0000-0000-000044650000}"/>
    <cellStyle name="Normal 2 3 21 11" xfId="1393" xr:uid="{00000000-0005-0000-0000-000045650000}"/>
    <cellStyle name="Normal 2 3 21 12" xfId="1394" xr:uid="{00000000-0005-0000-0000-000046650000}"/>
    <cellStyle name="Normal 2 3 21 13" xfId="1395" xr:uid="{00000000-0005-0000-0000-000047650000}"/>
    <cellStyle name="Normal 2 3 21 14" xfId="1396" xr:uid="{00000000-0005-0000-0000-000048650000}"/>
    <cellStyle name="Normal 2 3 21 15" xfId="1397" xr:uid="{00000000-0005-0000-0000-000049650000}"/>
    <cellStyle name="Normal 2 3 21 2" xfId="1398" xr:uid="{00000000-0005-0000-0000-00004A650000}"/>
    <cellStyle name="Normal 2 3 21 3" xfId="1399" xr:uid="{00000000-0005-0000-0000-00004B650000}"/>
    <cellStyle name="Normal 2 3 21 4" xfId="1400" xr:uid="{00000000-0005-0000-0000-00004C650000}"/>
    <cellStyle name="Normal 2 3 21 5" xfId="1401" xr:uid="{00000000-0005-0000-0000-00004D650000}"/>
    <cellStyle name="Normal 2 3 21 6" xfId="1402" xr:uid="{00000000-0005-0000-0000-00004E650000}"/>
    <cellStyle name="Normal 2 3 21 7" xfId="1403" xr:uid="{00000000-0005-0000-0000-00004F650000}"/>
    <cellStyle name="Normal 2 3 21 8" xfId="1404" xr:uid="{00000000-0005-0000-0000-000050650000}"/>
    <cellStyle name="Normal 2 3 21 9" xfId="1405" xr:uid="{00000000-0005-0000-0000-000051650000}"/>
    <cellStyle name="Normal 2 3 22" xfId="1406" xr:uid="{00000000-0005-0000-0000-000052650000}"/>
    <cellStyle name="Normal 2 3 22 10" xfId="1407" xr:uid="{00000000-0005-0000-0000-000053650000}"/>
    <cellStyle name="Normal 2 3 22 11" xfId="1408" xr:uid="{00000000-0005-0000-0000-000054650000}"/>
    <cellStyle name="Normal 2 3 22 12" xfId="1409" xr:uid="{00000000-0005-0000-0000-000055650000}"/>
    <cellStyle name="Normal 2 3 22 13" xfId="1410" xr:uid="{00000000-0005-0000-0000-000056650000}"/>
    <cellStyle name="Normal 2 3 22 14" xfId="1411" xr:uid="{00000000-0005-0000-0000-000057650000}"/>
    <cellStyle name="Normal 2 3 22 15" xfId="1412" xr:uid="{00000000-0005-0000-0000-000058650000}"/>
    <cellStyle name="Normal 2 3 22 2" xfId="1413" xr:uid="{00000000-0005-0000-0000-000059650000}"/>
    <cellStyle name="Normal 2 3 22 3" xfId="1414" xr:uid="{00000000-0005-0000-0000-00005A650000}"/>
    <cellStyle name="Normal 2 3 22 4" xfId="1415" xr:uid="{00000000-0005-0000-0000-00005B650000}"/>
    <cellStyle name="Normal 2 3 22 5" xfId="1416" xr:uid="{00000000-0005-0000-0000-00005C650000}"/>
    <cellStyle name="Normal 2 3 22 6" xfId="1417" xr:uid="{00000000-0005-0000-0000-00005D650000}"/>
    <cellStyle name="Normal 2 3 22 7" xfId="1418" xr:uid="{00000000-0005-0000-0000-00005E650000}"/>
    <cellStyle name="Normal 2 3 22 8" xfId="1419" xr:uid="{00000000-0005-0000-0000-00005F650000}"/>
    <cellStyle name="Normal 2 3 22 9" xfId="1420" xr:uid="{00000000-0005-0000-0000-000060650000}"/>
    <cellStyle name="Normal 2 3 23" xfId="1421" xr:uid="{00000000-0005-0000-0000-000061650000}"/>
    <cellStyle name="Normal 2 3 24" xfId="1422" xr:uid="{00000000-0005-0000-0000-000062650000}"/>
    <cellStyle name="Normal 2 3 25" xfId="1423" xr:uid="{00000000-0005-0000-0000-000063650000}"/>
    <cellStyle name="Normal 2 3 26" xfId="1424" xr:uid="{00000000-0005-0000-0000-000064650000}"/>
    <cellStyle name="Normal 2 3 27" xfId="1425" xr:uid="{00000000-0005-0000-0000-000065650000}"/>
    <cellStyle name="Normal 2 3 28" xfId="1426" xr:uid="{00000000-0005-0000-0000-000066650000}"/>
    <cellStyle name="Normal 2 3 29" xfId="1427" xr:uid="{00000000-0005-0000-0000-000067650000}"/>
    <cellStyle name="Normal 2 3 3" xfId="1428" xr:uid="{00000000-0005-0000-0000-000068650000}"/>
    <cellStyle name="Normal 2 3 3 10" xfId="1429" xr:uid="{00000000-0005-0000-0000-000069650000}"/>
    <cellStyle name="Normal 2 3 3 11" xfId="1430" xr:uid="{00000000-0005-0000-0000-00006A650000}"/>
    <cellStyle name="Normal 2 3 3 12" xfId="1431" xr:uid="{00000000-0005-0000-0000-00006B650000}"/>
    <cellStyle name="Normal 2 3 3 13" xfId="1432" xr:uid="{00000000-0005-0000-0000-00006C650000}"/>
    <cellStyle name="Normal 2 3 3 14" xfId="1433" xr:uid="{00000000-0005-0000-0000-00006D650000}"/>
    <cellStyle name="Normal 2 3 3 15" xfId="1434" xr:uid="{00000000-0005-0000-0000-00006E650000}"/>
    <cellStyle name="Normal 2 3 3 16" xfId="1435" xr:uid="{00000000-0005-0000-0000-00006F650000}"/>
    <cellStyle name="Normal 2 3 3 17" xfId="1436" xr:uid="{00000000-0005-0000-0000-000070650000}"/>
    <cellStyle name="Normal 2 3 3 2" xfId="1437" xr:uid="{00000000-0005-0000-0000-000071650000}"/>
    <cellStyle name="Normal 2 3 3 3" xfId="1438" xr:uid="{00000000-0005-0000-0000-000072650000}"/>
    <cellStyle name="Normal 2 3 3 4" xfId="1439" xr:uid="{00000000-0005-0000-0000-000073650000}"/>
    <cellStyle name="Normal 2 3 3 5" xfId="1440" xr:uid="{00000000-0005-0000-0000-000074650000}"/>
    <cellStyle name="Normal 2 3 3 6" xfId="1441" xr:uid="{00000000-0005-0000-0000-000075650000}"/>
    <cellStyle name="Normal 2 3 3 7" xfId="1442" xr:uid="{00000000-0005-0000-0000-000076650000}"/>
    <cellStyle name="Normal 2 3 3 8" xfId="1443" xr:uid="{00000000-0005-0000-0000-000077650000}"/>
    <cellStyle name="Normal 2 3 3 9" xfId="1444" xr:uid="{00000000-0005-0000-0000-000078650000}"/>
    <cellStyle name="Normal 2 3 30" xfId="1445" xr:uid="{00000000-0005-0000-0000-000079650000}"/>
    <cellStyle name="Normal 2 3 31" xfId="1446" xr:uid="{00000000-0005-0000-0000-00007A650000}"/>
    <cellStyle name="Normal 2 3 32" xfId="1447" xr:uid="{00000000-0005-0000-0000-00007B650000}"/>
    <cellStyle name="Normal 2 3 33" xfId="1448" xr:uid="{00000000-0005-0000-0000-00007C650000}"/>
    <cellStyle name="Normal 2 3 34" xfId="1449" xr:uid="{00000000-0005-0000-0000-00007D650000}"/>
    <cellStyle name="Normal 2 3 35" xfId="1450" xr:uid="{00000000-0005-0000-0000-00007E650000}"/>
    <cellStyle name="Normal 2 3 36" xfId="1451" xr:uid="{00000000-0005-0000-0000-00007F650000}"/>
    <cellStyle name="Normal 2 3 37" xfId="1452" xr:uid="{00000000-0005-0000-0000-000080650000}"/>
    <cellStyle name="Normal 2 3 38" xfId="1453" xr:uid="{00000000-0005-0000-0000-000081650000}"/>
    <cellStyle name="Normal 2 3 4" xfId="1454" xr:uid="{00000000-0005-0000-0000-000082650000}"/>
    <cellStyle name="Normal 2 3 4 10" xfId="1455" xr:uid="{00000000-0005-0000-0000-000083650000}"/>
    <cellStyle name="Normal 2 3 4 11" xfId="1456" xr:uid="{00000000-0005-0000-0000-000084650000}"/>
    <cellStyle name="Normal 2 3 4 12" xfId="1457" xr:uid="{00000000-0005-0000-0000-000085650000}"/>
    <cellStyle name="Normal 2 3 4 13" xfId="1458" xr:uid="{00000000-0005-0000-0000-000086650000}"/>
    <cellStyle name="Normal 2 3 4 14" xfId="1459" xr:uid="{00000000-0005-0000-0000-000087650000}"/>
    <cellStyle name="Normal 2 3 4 15" xfId="1460" xr:uid="{00000000-0005-0000-0000-000088650000}"/>
    <cellStyle name="Normal 2 3 4 16" xfId="1461" xr:uid="{00000000-0005-0000-0000-000089650000}"/>
    <cellStyle name="Normal 2 3 4 2" xfId="1462" xr:uid="{00000000-0005-0000-0000-00008A650000}"/>
    <cellStyle name="Normal 2 3 4 3" xfId="1463" xr:uid="{00000000-0005-0000-0000-00008B650000}"/>
    <cellStyle name="Normal 2 3 4 4" xfId="1464" xr:uid="{00000000-0005-0000-0000-00008C650000}"/>
    <cellStyle name="Normal 2 3 4 5" xfId="1465" xr:uid="{00000000-0005-0000-0000-00008D650000}"/>
    <cellStyle name="Normal 2 3 4 6" xfId="1466" xr:uid="{00000000-0005-0000-0000-00008E650000}"/>
    <cellStyle name="Normal 2 3 4 7" xfId="1467" xr:uid="{00000000-0005-0000-0000-00008F650000}"/>
    <cellStyle name="Normal 2 3 4 8" xfId="1468" xr:uid="{00000000-0005-0000-0000-000090650000}"/>
    <cellStyle name="Normal 2 3 4 9" xfId="1469" xr:uid="{00000000-0005-0000-0000-000091650000}"/>
    <cellStyle name="Normal 2 3 5" xfId="1470" xr:uid="{00000000-0005-0000-0000-000092650000}"/>
    <cellStyle name="Normal 2 3 5 10" xfId="1471" xr:uid="{00000000-0005-0000-0000-000093650000}"/>
    <cellStyle name="Normal 2 3 5 11" xfId="1472" xr:uid="{00000000-0005-0000-0000-000094650000}"/>
    <cellStyle name="Normal 2 3 5 12" xfId="1473" xr:uid="{00000000-0005-0000-0000-000095650000}"/>
    <cellStyle name="Normal 2 3 5 13" xfId="1474" xr:uid="{00000000-0005-0000-0000-000096650000}"/>
    <cellStyle name="Normal 2 3 5 14" xfId="1475" xr:uid="{00000000-0005-0000-0000-000097650000}"/>
    <cellStyle name="Normal 2 3 5 15" xfId="1476" xr:uid="{00000000-0005-0000-0000-000098650000}"/>
    <cellStyle name="Normal 2 3 5 2" xfId="1477" xr:uid="{00000000-0005-0000-0000-000099650000}"/>
    <cellStyle name="Normal 2 3 5 3" xfId="1478" xr:uid="{00000000-0005-0000-0000-00009A650000}"/>
    <cellStyle name="Normal 2 3 5 4" xfId="1479" xr:uid="{00000000-0005-0000-0000-00009B650000}"/>
    <cellStyle name="Normal 2 3 5 5" xfId="1480" xr:uid="{00000000-0005-0000-0000-00009C650000}"/>
    <cellStyle name="Normal 2 3 5 6" xfId="1481" xr:uid="{00000000-0005-0000-0000-00009D650000}"/>
    <cellStyle name="Normal 2 3 5 7" xfId="1482" xr:uid="{00000000-0005-0000-0000-00009E650000}"/>
    <cellStyle name="Normal 2 3 5 8" xfId="1483" xr:uid="{00000000-0005-0000-0000-00009F650000}"/>
    <cellStyle name="Normal 2 3 5 9" xfId="1484" xr:uid="{00000000-0005-0000-0000-0000A0650000}"/>
    <cellStyle name="Normal 2 3 6" xfId="1485" xr:uid="{00000000-0005-0000-0000-0000A1650000}"/>
    <cellStyle name="Normal 2 3 6 10" xfId="1486" xr:uid="{00000000-0005-0000-0000-0000A2650000}"/>
    <cellStyle name="Normal 2 3 6 11" xfId="1487" xr:uid="{00000000-0005-0000-0000-0000A3650000}"/>
    <cellStyle name="Normal 2 3 6 12" xfId="1488" xr:uid="{00000000-0005-0000-0000-0000A4650000}"/>
    <cellStyle name="Normal 2 3 6 13" xfId="1489" xr:uid="{00000000-0005-0000-0000-0000A5650000}"/>
    <cellStyle name="Normal 2 3 6 14" xfId="1490" xr:uid="{00000000-0005-0000-0000-0000A6650000}"/>
    <cellStyle name="Normal 2 3 6 15" xfId="1491" xr:uid="{00000000-0005-0000-0000-0000A7650000}"/>
    <cellStyle name="Normal 2 3 6 2" xfId="1492" xr:uid="{00000000-0005-0000-0000-0000A8650000}"/>
    <cellStyle name="Normal 2 3 6 3" xfId="1493" xr:uid="{00000000-0005-0000-0000-0000A9650000}"/>
    <cellStyle name="Normal 2 3 6 4" xfId="1494" xr:uid="{00000000-0005-0000-0000-0000AA650000}"/>
    <cellStyle name="Normal 2 3 6 5" xfId="1495" xr:uid="{00000000-0005-0000-0000-0000AB650000}"/>
    <cellStyle name="Normal 2 3 6 6" xfId="1496" xr:uid="{00000000-0005-0000-0000-0000AC650000}"/>
    <cellStyle name="Normal 2 3 6 7" xfId="1497" xr:uid="{00000000-0005-0000-0000-0000AD650000}"/>
    <cellStyle name="Normal 2 3 6 8" xfId="1498" xr:uid="{00000000-0005-0000-0000-0000AE650000}"/>
    <cellStyle name="Normal 2 3 6 9" xfId="1499" xr:uid="{00000000-0005-0000-0000-0000AF650000}"/>
    <cellStyle name="Normal 2 3 7" xfId="1500" xr:uid="{00000000-0005-0000-0000-0000B0650000}"/>
    <cellStyle name="Normal 2 3 7 10" xfId="1501" xr:uid="{00000000-0005-0000-0000-0000B1650000}"/>
    <cellStyle name="Normal 2 3 7 11" xfId="1502" xr:uid="{00000000-0005-0000-0000-0000B2650000}"/>
    <cellStyle name="Normal 2 3 7 12" xfId="1503" xr:uid="{00000000-0005-0000-0000-0000B3650000}"/>
    <cellStyle name="Normal 2 3 7 13" xfId="1504" xr:uid="{00000000-0005-0000-0000-0000B4650000}"/>
    <cellStyle name="Normal 2 3 7 14" xfId="1505" xr:uid="{00000000-0005-0000-0000-0000B5650000}"/>
    <cellStyle name="Normal 2 3 7 15" xfId="1506" xr:uid="{00000000-0005-0000-0000-0000B6650000}"/>
    <cellStyle name="Normal 2 3 7 2" xfId="1507" xr:uid="{00000000-0005-0000-0000-0000B7650000}"/>
    <cellStyle name="Normal 2 3 7 3" xfId="1508" xr:uid="{00000000-0005-0000-0000-0000B8650000}"/>
    <cellStyle name="Normal 2 3 7 4" xfId="1509" xr:uid="{00000000-0005-0000-0000-0000B9650000}"/>
    <cellStyle name="Normal 2 3 7 5" xfId="1510" xr:uid="{00000000-0005-0000-0000-0000BA650000}"/>
    <cellStyle name="Normal 2 3 7 6" xfId="1511" xr:uid="{00000000-0005-0000-0000-0000BB650000}"/>
    <cellStyle name="Normal 2 3 7 7" xfId="1512" xr:uid="{00000000-0005-0000-0000-0000BC650000}"/>
    <cellStyle name="Normal 2 3 7 8" xfId="1513" xr:uid="{00000000-0005-0000-0000-0000BD650000}"/>
    <cellStyle name="Normal 2 3 7 9" xfId="1514" xr:uid="{00000000-0005-0000-0000-0000BE650000}"/>
    <cellStyle name="Normal 2 3 8" xfId="1515" xr:uid="{00000000-0005-0000-0000-0000BF650000}"/>
    <cellStyle name="Normal 2 3 8 10" xfId="1516" xr:uid="{00000000-0005-0000-0000-0000C0650000}"/>
    <cellStyle name="Normal 2 3 8 11" xfId="1517" xr:uid="{00000000-0005-0000-0000-0000C1650000}"/>
    <cellStyle name="Normal 2 3 8 12" xfId="1518" xr:uid="{00000000-0005-0000-0000-0000C2650000}"/>
    <cellStyle name="Normal 2 3 8 13" xfId="1519" xr:uid="{00000000-0005-0000-0000-0000C3650000}"/>
    <cellStyle name="Normal 2 3 8 14" xfId="1520" xr:uid="{00000000-0005-0000-0000-0000C4650000}"/>
    <cellStyle name="Normal 2 3 8 15" xfId="1521" xr:uid="{00000000-0005-0000-0000-0000C5650000}"/>
    <cellStyle name="Normal 2 3 8 2" xfId="1522" xr:uid="{00000000-0005-0000-0000-0000C6650000}"/>
    <cellStyle name="Normal 2 3 8 3" xfId="1523" xr:uid="{00000000-0005-0000-0000-0000C7650000}"/>
    <cellStyle name="Normal 2 3 8 4" xfId="1524" xr:uid="{00000000-0005-0000-0000-0000C8650000}"/>
    <cellStyle name="Normal 2 3 8 5" xfId="1525" xr:uid="{00000000-0005-0000-0000-0000C9650000}"/>
    <cellStyle name="Normal 2 3 8 6" xfId="1526" xr:uid="{00000000-0005-0000-0000-0000CA650000}"/>
    <cellStyle name="Normal 2 3 8 7" xfId="1527" xr:uid="{00000000-0005-0000-0000-0000CB650000}"/>
    <cellStyle name="Normal 2 3 8 8" xfId="1528" xr:uid="{00000000-0005-0000-0000-0000CC650000}"/>
    <cellStyle name="Normal 2 3 8 9" xfId="1529" xr:uid="{00000000-0005-0000-0000-0000CD650000}"/>
    <cellStyle name="Normal 2 3 9" xfId="1530" xr:uid="{00000000-0005-0000-0000-0000CE650000}"/>
    <cellStyle name="Normal 2 3 9 10" xfId="1531" xr:uid="{00000000-0005-0000-0000-0000CF650000}"/>
    <cellStyle name="Normal 2 3 9 11" xfId="1532" xr:uid="{00000000-0005-0000-0000-0000D0650000}"/>
    <cellStyle name="Normal 2 3 9 12" xfId="1533" xr:uid="{00000000-0005-0000-0000-0000D1650000}"/>
    <cellStyle name="Normal 2 3 9 13" xfId="1534" xr:uid="{00000000-0005-0000-0000-0000D2650000}"/>
    <cellStyle name="Normal 2 3 9 14" xfId="1535" xr:uid="{00000000-0005-0000-0000-0000D3650000}"/>
    <cellStyle name="Normal 2 3 9 15" xfId="1536" xr:uid="{00000000-0005-0000-0000-0000D4650000}"/>
    <cellStyle name="Normal 2 3 9 2" xfId="1537" xr:uid="{00000000-0005-0000-0000-0000D5650000}"/>
    <cellStyle name="Normal 2 3 9 3" xfId="1538" xr:uid="{00000000-0005-0000-0000-0000D6650000}"/>
    <cellStyle name="Normal 2 3 9 4" xfId="1539" xr:uid="{00000000-0005-0000-0000-0000D7650000}"/>
    <cellStyle name="Normal 2 3 9 5" xfId="1540" xr:uid="{00000000-0005-0000-0000-0000D8650000}"/>
    <cellStyle name="Normal 2 3 9 6" xfId="1541" xr:uid="{00000000-0005-0000-0000-0000D9650000}"/>
    <cellStyle name="Normal 2 3 9 7" xfId="1542" xr:uid="{00000000-0005-0000-0000-0000DA650000}"/>
    <cellStyle name="Normal 2 3 9 8" xfId="1543" xr:uid="{00000000-0005-0000-0000-0000DB650000}"/>
    <cellStyle name="Normal 2 3 9 9" xfId="1544" xr:uid="{00000000-0005-0000-0000-0000DC650000}"/>
    <cellStyle name="Normal 2 30" xfId="1545" xr:uid="{00000000-0005-0000-0000-0000DD650000}"/>
    <cellStyle name="Normal 2 31" xfId="1546" xr:uid="{00000000-0005-0000-0000-0000DE650000}"/>
    <cellStyle name="Normal 2 32" xfId="1547" xr:uid="{00000000-0005-0000-0000-0000DF650000}"/>
    <cellStyle name="Normal 2 33" xfId="1548" xr:uid="{00000000-0005-0000-0000-0000E0650000}"/>
    <cellStyle name="Normal 2 34" xfId="1549" xr:uid="{00000000-0005-0000-0000-0000E1650000}"/>
    <cellStyle name="Normal 2 35" xfId="1550" xr:uid="{00000000-0005-0000-0000-0000E2650000}"/>
    <cellStyle name="Normal 2 36" xfId="1551" xr:uid="{00000000-0005-0000-0000-0000E3650000}"/>
    <cellStyle name="Normal 2 37" xfId="1552" xr:uid="{00000000-0005-0000-0000-0000E4650000}"/>
    <cellStyle name="Normal 2 38" xfId="1553" xr:uid="{00000000-0005-0000-0000-0000E5650000}"/>
    <cellStyle name="Normal 2 39" xfId="1554" xr:uid="{00000000-0005-0000-0000-0000E6650000}"/>
    <cellStyle name="Normal 2 4" xfId="1555" xr:uid="{00000000-0005-0000-0000-0000E7650000}"/>
    <cellStyle name="Normal 2 4 10" xfId="1556" xr:uid="{00000000-0005-0000-0000-0000E8650000}"/>
    <cellStyle name="Normal 2 4 10 10" xfId="1557" xr:uid="{00000000-0005-0000-0000-0000E9650000}"/>
    <cellStyle name="Normal 2 4 10 11" xfId="1558" xr:uid="{00000000-0005-0000-0000-0000EA650000}"/>
    <cellStyle name="Normal 2 4 10 12" xfId="1559" xr:uid="{00000000-0005-0000-0000-0000EB650000}"/>
    <cellStyle name="Normal 2 4 10 13" xfId="1560" xr:uid="{00000000-0005-0000-0000-0000EC650000}"/>
    <cellStyle name="Normal 2 4 10 14" xfId="1561" xr:uid="{00000000-0005-0000-0000-0000ED650000}"/>
    <cellStyle name="Normal 2 4 10 15" xfId="1562" xr:uid="{00000000-0005-0000-0000-0000EE650000}"/>
    <cellStyle name="Normal 2 4 10 2" xfId="1563" xr:uid="{00000000-0005-0000-0000-0000EF650000}"/>
    <cellStyle name="Normal 2 4 10 3" xfId="1564" xr:uid="{00000000-0005-0000-0000-0000F0650000}"/>
    <cellStyle name="Normal 2 4 10 4" xfId="1565" xr:uid="{00000000-0005-0000-0000-0000F1650000}"/>
    <cellStyle name="Normal 2 4 10 5" xfId="1566" xr:uid="{00000000-0005-0000-0000-0000F2650000}"/>
    <cellStyle name="Normal 2 4 10 6" xfId="1567" xr:uid="{00000000-0005-0000-0000-0000F3650000}"/>
    <cellStyle name="Normal 2 4 10 7" xfId="1568" xr:uid="{00000000-0005-0000-0000-0000F4650000}"/>
    <cellStyle name="Normal 2 4 10 8" xfId="1569" xr:uid="{00000000-0005-0000-0000-0000F5650000}"/>
    <cellStyle name="Normal 2 4 10 9" xfId="1570" xr:uid="{00000000-0005-0000-0000-0000F6650000}"/>
    <cellStyle name="Normal 2 4 11" xfId="1571" xr:uid="{00000000-0005-0000-0000-0000F7650000}"/>
    <cellStyle name="Normal 2 4 11 10" xfId="1572" xr:uid="{00000000-0005-0000-0000-0000F8650000}"/>
    <cellStyle name="Normal 2 4 11 11" xfId="1573" xr:uid="{00000000-0005-0000-0000-0000F9650000}"/>
    <cellStyle name="Normal 2 4 11 12" xfId="1574" xr:uid="{00000000-0005-0000-0000-0000FA650000}"/>
    <cellStyle name="Normal 2 4 11 13" xfId="1575" xr:uid="{00000000-0005-0000-0000-0000FB650000}"/>
    <cellStyle name="Normal 2 4 11 14" xfId="1576" xr:uid="{00000000-0005-0000-0000-0000FC650000}"/>
    <cellStyle name="Normal 2 4 11 15" xfId="1577" xr:uid="{00000000-0005-0000-0000-0000FD650000}"/>
    <cellStyle name="Normal 2 4 11 2" xfId="1578" xr:uid="{00000000-0005-0000-0000-0000FE650000}"/>
    <cellStyle name="Normal 2 4 11 3" xfId="1579" xr:uid="{00000000-0005-0000-0000-0000FF650000}"/>
    <cellStyle name="Normal 2 4 11 4" xfId="1580" xr:uid="{00000000-0005-0000-0000-000000660000}"/>
    <cellStyle name="Normal 2 4 11 5" xfId="1581" xr:uid="{00000000-0005-0000-0000-000001660000}"/>
    <cellStyle name="Normal 2 4 11 6" xfId="1582" xr:uid="{00000000-0005-0000-0000-000002660000}"/>
    <cellStyle name="Normal 2 4 11 7" xfId="1583" xr:uid="{00000000-0005-0000-0000-000003660000}"/>
    <cellStyle name="Normal 2 4 11 8" xfId="1584" xr:uid="{00000000-0005-0000-0000-000004660000}"/>
    <cellStyle name="Normal 2 4 11 9" xfId="1585" xr:uid="{00000000-0005-0000-0000-000005660000}"/>
    <cellStyle name="Normal 2 4 12" xfId="1586" xr:uid="{00000000-0005-0000-0000-000006660000}"/>
    <cellStyle name="Normal 2 4 12 10" xfId="1587" xr:uid="{00000000-0005-0000-0000-000007660000}"/>
    <cellStyle name="Normal 2 4 12 11" xfId="1588" xr:uid="{00000000-0005-0000-0000-000008660000}"/>
    <cellStyle name="Normal 2 4 12 12" xfId="1589" xr:uid="{00000000-0005-0000-0000-000009660000}"/>
    <cellStyle name="Normal 2 4 12 13" xfId="1590" xr:uid="{00000000-0005-0000-0000-00000A660000}"/>
    <cellStyle name="Normal 2 4 12 14" xfId="1591" xr:uid="{00000000-0005-0000-0000-00000B660000}"/>
    <cellStyle name="Normal 2 4 12 15" xfId="1592" xr:uid="{00000000-0005-0000-0000-00000C660000}"/>
    <cellStyle name="Normal 2 4 12 2" xfId="1593" xr:uid="{00000000-0005-0000-0000-00000D660000}"/>
    <cellStyle name="Normal 2 4 12 3" xfId="1594" xr:uid="{00000000-0005-0000-0000-00000E660000}"/>
    <cellStyle name="Normal 2 4 12 4" xfId="1595" xr:uid="{00000000-0005-0000-0000-00000F660000}"/>
    <cellStyle name="Normal 2 4 12 5" xfId="1596" xr:uid="{00000000-0005-0000-0000-000010660000}"/>
    <cellStyle name="Normal 2 4 12 6" xfId="1597" xr:uid="{00000000-0005-0000-0000-000011660000}"/>
    <cellStyle name="Normal 2 4 12 7" xfId="1598" xr:uid="{00000000-0005-0000-0000-000012660000}"/>
    <cellStyle name="Normal 2 4 12 8" xfId="1599" xr:uid="{00000000-0005-0000-0000-000013660000}"/>
    <cellStyle name="Normal 2 4 12 9" xfId="1600" xr:uid="{00000000-0005-0000-0000-000014660000}"/>
    <cellStyle name="Normal 2 4 13" xfId="1601" xr:uid="{00000000-0005-0000-0000-000015660000}"/>
    <cellStyle name="Normal 2 4 13 10" xfId="1602" xr:uid="{00000000-0005-0000-0000-000016660000}"/>
    <cellStyle name="Normal 2 4 13 11" xfId="1603" xr:uid="{00000000-0005-0000-0000-000017660000}"/>
    <cellStyle name="Normal 2 4 13 12" xfId="1604" xr:uid="{00000000-0005-0000-0000-000018660000}"/>
    <cellStyle name="Normal 2 4 13 13" xfId="1605" xr:uid="{00000000-0005-0000-0000-000019660000}"/>
    <cellStyle name="Normal 2 4 13 14" xfId="1606" xr:uid="{00000000-0005-0000-0000-00001A660000}"/>
    <cellStyle name="Normal 2 4 13 15" xfId="1607" xr:uid="{00000000-0005-0000-0000-00001B660000}"/>
    <cellStyle name="Normal 2 4 13 2" xfId="1608" xr:uid="{00000000-0005-0000-0000-00001C660000}"/>
    <cellStyle name="Normal 2 4 13 3" xfId="1609" xr:uid="{00000000-0005-0000-0000-00001D660000}"/>
    <cellStyle name="Normal 2 4 13 4" xfId="1610" xr:uid="{00000000-0005-0000-0000-00001E660000}"/>
    <cellStyle name="Normal 2 4 13 5" xfId="1611" xr:uid="{00000000-0005-0000-0000-00001F660000}"/>
    <cellStyle name="Normal 2 4 13 6" xfId="1612" xr:uid="{00000000-0005-0000-0000-000020660000}"/>
    <cellStyle name="Normal 2 4 13 7" xfId="1613" xr:uid="{00000000-0005-0000-0000-000021660000}"/>
    <cellStyle name="Normal 2 4 13 8" xfId="1614" xr:uid="{00000000-0005-0000-0000-000022660000}"/>
    <cellStyle name="Normal 2 4 13 9" xfId="1615" xr:uid="{00000000-0005-0000-0000-000023660000}"/>
    <cellStyle name="Normal 2 4 14" xfId="1616" xr:uid="{00000000-0005-0000-0000-000024660000}"/>
    <cellStyle name="Normal 2 4 14 10" xfId="1617" xr:uid="{00000000-0005-0000-0000-000025660000}"/>
    <cellStyle name="Normal 2 4 14 11" xfId="1618" xr:uid="{00000000-0005-0000-0000-000026660000}"/>
    <cellStyle name="Normal 2 4 14 12" xfId="1619" xr:uid="{00000000-0005-0000-0000-000027660000}"/>
    <cellStyle name="Normal 2 4 14 13" xfId="1620" xr:uid="{00000000-0005-0000-0000-000028660000}"/>
    <cellStyle name="Normal 2 4 14 14" xfId="1621" xr:uid="{00000000-0005-0000-0000-000029660000}"/>
    <cellStyle name="Normal 2 4 14 15" xfId="1622" xr:uid="{00000000-0005-0000-0000-00002A660000}"/>
    <cellStyle name="Normal 2 4 14 2" xfId="1623" xr:uid="{00000000-0005-0000-0000-00002B660000}"/>
    <cellStyle name="Normal 2 4 14 3" xfId="1624" xr:uid="{00000000-0005-0000-0000-00002C660000}"/>
    <cellStyle name="Normal 2 4 14 4" xfId="1625" xr:uid="{00000000-0005-0000-0000-00002D660000}"/>
    <cellStyle name="Normal 2 4 14 5" xfId="1626" xr:uid="{00000000-0005-0000-0000-00002E660000}"/>
    <cellStyle name="Normal 2 4 14 6" xfId="1627" xr:uid="{00000000-0005-0000-0000-00002F660000}"/>
    <cellStyle name="Normal 2 4 14 7" xfId="1628" xr:uid="{00000000-0005-0000-0000-000030660000}"/>
    <cellStyle name="Normal 2 4 14 8" xfId="1629" xr:uid="{00000000-0005-0000-0000-000031660000}"/>
    <cellStyle name="Normal 2 4 14 9" xfId="1630" xr:uid="{00000000-0005-0000-0000-000032660000}"/>
    <cellStyle name="Normal 2 4 15" xfId="1631" xr:uid="{00000000-0005-0000-0000-000033660000}"/>
    <cellStyle name="Normal 2 4 15 10" xfId="1632" xr:uid="{00000000-0005-0000-0000-000034660000}"/>
    <cellStyle name="Normal 2 4 15 11" xfId="1633" xr:uid="{00000000-0005-0000-0000-000035660000}"/>
    <cellStyle name="Normal 2 4 15 12" xfId="1634" xr:uid="{00000000-0005-0000-0000-000036660000}"/>
    <cellStyle name="Normal 2 4 15 13" xfId="1635" xr:uid="{00000000-0005-0000-0000-000037660000}"/>
    <cellStyle name="Normal 2 4 15 14" xfId="1636" xr:uid="{00000000-0005-0000-0000-000038660000}"/>
    <cellStyle name="Normal 2 4 15 15" xfId="1637" xr:uid="{00000000-0005-0000-0000-000039660000}"/>
    <cellStyle name="Normal 2 4 15 2" xfId="1638" xr:uid="{00000000-0005-0000-0000-00003A660000}"/>
    <cellStyle name="Normal 2 4 15 3" xfId="1639" xr:uid="{00000000-0005-0000-0000-00003B660000}"/>
    <cellStyle name="Normal 2 4 15 4" xfId="1640" xr:uid="{00000000-0005-0000-0000-00003C660000}"/>
    <cellStyle name="Normal 2 4 15 5" xfId="1641" xr:uid="{00000000-0005-0000-0000-00003D660000}"/>
    <cellStyle name="Normal 2 4 15 6" xfId="1642" xr:uid="{00000000-0005-0000-0000-00003E660000}"/>
    <cellStyle name="Normal 2 4 15 7" xfId="1643" xr:uid="{00000000-0005-0000-0000-00003F660000}"/>
    <cellStyle name="Normal 2 4 15 8" xfId="1644" xr:uid="{00000000-0005-0000-0000-000040660000}"/>
    <cellStyle name="Normal 2 4 15 9" xfId="1645" xr:uid="{00000000-0005-0000-0000-000041660000}"/>
    <cellStyle name="Normal 2 4 16" xfId="1646" xr:uid="{00000000-0005-0000-0000-000042660000}"/>
    <cellStyle name="Normal 2 4 16 10" xfId="1647" xr:uid="{00000000-0005-0000-0000-000043660000}"/>
    <cellStyle name="Normal 2 4 16 11" xfId="1648" xr:uid="{00000000-0005-0000-0000-000044660000}"/>
    <cellStyle name="Normal 2 4 16 12" xfId="1649" xr:uid="{00000000-0005-0000-0000-000045660000}"/>
    <cellStyle name="Normal 2 4 16 13" xfId="1650" xr:uid="{00000000-0005-0000-0000-000046660000}"/>
    <cellStyle name="Normal 2 4 16 14" xfId="1651" xr:uid="{00000000-0005-0000-0000-000047660000}"/>
    <cellStyle name="Normal 2 4 16 15" xfId="1652" xr:uid="{00000000-0005-0000-0000-000048660000}"/>
    <cellStyle name="Normal 2 4 16 2" xfId="1653" xr:uid="{00000000-0005-0000-0000-000049660000}"/>
    <cellStyle name="Normal 2 4 16 3" xfId="1654" xr:uid="{00000000-0005-0000-0000-00004A660000}"/>
    <cellStyle name="Normal 2 4 16 4" xfId="1655" xr:uid="{00000000-0005-0000-0000-00004B660000}"/>
    <cellStyle name="Normal 2 4 16 5" xfId="1656" xr:uid="{00000000-0005-0000-0000-00004C660000}"/>
    <cellStyle name="Normal 2 4 16 6" xfId="1657" xr:uid="{00000000-0005-0000-0000-00004D660000}"/>
    <cellStyle name="Normal 2 4 16 7" xfId="1658" xr:uid="{00000000-0005-0000-0000-00004E660000}"/>
    <cellStyle name="Normal 2 4 16 8" xfId="1659" xr:uid="{00000000-0005-0000-0000-00004F660000}"/>
    <cellStyle name="Normal 2 4 16 9" xfId="1660" xr:uid="{00000000-0005-0000-0000-000050660000}"/>
    <cellStyle name="Normal 2 4 17" xfId="1661" xr:uid="{00000000-0005-0000-0000-000051660000}"/>
    <cellStyle name="Normal 2 4 17 10" xfId="1662" xr:uid="{00000000-0005-0000-0000-000052660000}"/>
    <cellStyle name="Normal 2 4 17 11" xfId="1663" xr:uid="{00000000-0005-0000-0000-000053660000}"/>
    <cellStyle name="Normal 2 4 17 12" xfId="1664" xr:uid="{00000000-0005-0000-0000-000054660000}"/>
    <cellStyle name="Normal 2 4 17 13" xfId="1665" xr:uid="{00000000-0005-0000-0000-000055660000}"/>
    <cellStyle name="Normal 2 4 17 14" xfId="1666" xr:uid="{00000000-0005-0000-0000-000056660000}"/>
    <cellStyle name="Normal 2 4 17 15" xfId="1667" xr:uid="{00000000-0005-0000-0000-000057660000}"/>
    <cellStyle name="Normal 2 4 17 2" xfId="1668" xr:uid="{00000000-0005-0000-0000-000058660000}"/>
    <cellStyle name="Normal 2 4 17 3" xfId="1669" xr:uid="{00000000-0005-0000-0000-000059660000}"/>
    <cellStyle name="Normal 2 4 17 4" xfId="1670" xr:uid="{00000000-0005-0000-0000-00005A660000}"/>
    <cellStyle name="Normal 2 4 17 5" xfId="1671" xr:uid="{00000000-0005-0000-0000-00005B660000}"/>
    <cellStyle name="Normal 2 4 17 6" xfId="1672" xr:uid="{00000000-0005-0000-0000-00005C660000}"/>
    <cellStyle name="Normal 2 4 17 7" xfId="1673" xr:uid="{00000000-0005-0000-0000-00005D660000}"/>
    <cellStyle name="Normal 2 4 17 8" xfId="1674" xr:uid="{00000000-0005-0000-0000-00005E660000}"/>
    <cellStyle name="Normal 2 4 17 9" xfId="1675" xr:uid="{00000000-0005-0000-0000-00005F660000}"/>
    <cellStyle name="Normal 2 4 18" xfId="1676" xr:uid="{00000000-0005-0000-0000-000060660000}"/>
    <cellStyle name="Normal 2 4 18 10" xfId="1677" xr:uid="{00000000-0005-0000-0000-000061660000}"/>
    <cellStyle name="Normal 2 4 18 11" xfId="1678" xr:uid="{00000000-0005-0000-0000-000062660000}"/>
    <cellStyle name="Normal 2 4 18 12" xfId="1679" xr:uid="{00000000-0005-0000-0000-000063660000}"/>
    <cellStyle name="Normal 2 4 18 13" xfId="1680" xr:uid="{00000000-0005-0000-0000-000064660000}"/>
    <cellStyle name="Normal 2 4 18 14" xfId="1681" xr:uid="{00000000-0005-0000-0000-000065660000}"/>
    <cellStyle name="Normal 2 4 18 15" xfId="1682" xr:uid="{00000000-0005-0000-0000-000066660000}"/>
    <cellStyle name="Normal 2 4 18 2" xfId="1683" xr:uid="{00000000-0005-0000-0000-000067660000}"/>
    <cellStyle name="Normal 2 4 18 3" xfId="1684" xr:uid="{00000000-0005-0000-0000-000068660000}"/>
    <cellStyle name="Normal 2 4 18 4" xfId="1685" xr:uid="{00000000-0005-0000-0000-000069660000}"/>
    <cellStyle name="Normal 2 4 18 5" xfId="1686" xr:uid="{00000000-0005-0000-0000-00006A660000}"/>
    <cellStyle name="Normal 2 4 18 6" xfId="1687" xr:uid="{00000000-0005-0000-0000-00006B660000}"/>
    <cellStyle name="Normal 2 4 18 7" xfId="1688" xr:uid="{00000000-0005-0000-0000-00006C660000}"/>
    <cellStyle name="Normal 2 4 18 8" xfId="1689" xr:uid="{00000000-0005-0000-0000-00006D660000}"/>
    <cellStyle name="Normal 2 4 18 9" xfId="1690" xr:uid="{00000000-0005-0000-0000-00006E660000}"/>
    <cellStyle name="Normal 2 4 19" xfId="1691" xr:uid="{00000000-0005-0000-0000-00006F660000}"/>
    <cellStyle name="Normal 2 4 19 10" xfId="1692" xr:uid="{00000000-0005-0000-0000-000070660000}"/>
    <cellStyle name="Normal 2 4 19 11" xfId="1693" xr:uid="{00000000-0005-0000-0000-000071660000}"/>
    <cellStyle name="Normal 2 4 19 12" xfId="1694" xr:uid="{00000000-0005-0000-0000-000072660000}"/>
    <cellStyle name="Normal 2 4 19 13" xfId="1695" xr:uid="{00000000-0005-0000-0000-000073660000}"/>
    <cellStyle name="Normal 2 4 19 14" xfId="1696" xr:uid="{00000000-0005-0000-0000-000074660000}"/>
    <cellStyle name="Normal 2 4 19 15" xfId="1697" xr:uid="{00000000-0005-0000-0000-000075660000}"/>
    <cellStyle name="Normal 2 4 19 2" xfId="1698" xr:uid="{00000000-0005-0000-0000-000076660000}"/>
    <cellStyle name="Normal 2 4 19 3" xfId="1699" xr:uid="{00000000-0005-0000-0000-000077660000}"/>
    <cellStyle name="Normal 2 4 19 4" xfId="1700" xr:uid="{00000000-0005-0000-0000-000078660000}"/>
    <cellStyle name="Normal 2 4 19 5" xfId="1701" xr:uid="{00000000-0005-0000-0000-000079660000}"/>
    <cellStyle name="Normal 2 4 19 6" xfId="1702" xr:uid="{00000000-0005-0000-0000-00007A660000}"/>
    <cellStyle name="Normal 2 4 19 7" xfId="1703" xr:uid="{00000000-0005-0000-0000-00007B660000}"/>
    <cellStyle name="Normal 2 4 19 8" xfId="1704" xr:uid="{00000000-0005-0000-0000-00007C660000}"/>
    <cellStyle name="Normal 2 4 19 9" xfId="1705" xr:uid="{00000000-0005-0000-0000-00007D660000}"/>
    <cellStyle name="Normal 2 4 2" xfId="1706" xr:uid="{00000000-0005-0000-0000-00007E660000}"/>
    <cellStyle name="Normal 2 4 2 10" xfId="1707" xr:uid="{00000000-0005-0000-0000-00007F660000}"/>
    <cellStyle name="Normal 2 4 2 11" xfId="1708" xr:uid="{00000000-0005-0000-0000-000080660000}"/>
    <cellStyle name="Normal 2 4 2 12" xfId="1709" xr:uid="{00000000-0005-0000-0000-000081660000}"/>
    <cellStyle name="Normal 2 4 2 13" xfId="1710" xr:uid="{00000000-0005-0000-0000-000082660000}"/>
    <cellStyle name="Normal 2 4 2 14" xfId="1711" xr:uid="{00000000-0005-0000-0000-000083660000}"/>
    <cellStyle name="Normal 2 4 2 15" xfId="1712" xr:uid="{00000000-0005-0000-0000-000084660000}"/>
    <cellStyle name="Normal 2 4 2 16" xfId="1713" xr:uid="{00000000-0005-0000-0000-000085660000}"/>
    <cellStyle name="Normal 2 4 2 2" xfId="1714" xr:uid="{00000000-0005-0000-0000-000086660000}"/>
    <cellStyle name="Normal 2 4 2 3" xfId="1715" xr:uid="{00000000-0005-0000-0000-000087660000}"/>
    <cellStyle name="Normal 2 4 2 4" xfId="1716" xr:uid="{00000000-0005-0000-0000-000088660000}"/>
    <cellStyle name="Normal 2 4 2 5" xfId="1717" xr:uid="{00000000-0005-0000-0000-000089660000}"/>
    <cellStyle name="Normal 2 4 2 6" xfId="1718" xr:uid="{00000000-0005-0000-0000-00008A660000}"/>
    <cellStyle name="Normal 2 4 2 7" xfId="1719" xr:uid="{00000000-0005-0000-0000-00008B660000}"/>
    <cellStyle name="Normal 2 4 2 8" xfId="1720" xr:uid="{00000000-0005-0000-0000-00008C660000}"/>
    <cellStyle name="Normal 2 4 2 9" xfId="1721" xr:uid="{00000000-0005-0000-0000-00008D660000}"/>
    <cellStyle name="Normal 2 4 20" xfId="1722" xr:uid="{00000000-0005-0000-0000-00008E660000}"/>
    <cellStyle name="Normal 2 4 20 10" xfId="1723" xr:uid="{00000000-0005-0000-0000-00008F660000}"/>
    <cellStyle name="Normal 2 4 20 11" xfId="1724" xr:uid="{00000000-0005-0000-0000-000090660000}"/>
    <cellStyle name="Normal 2 4 20 12" xfId="1725" xr:uid="{00000000-0005-0000-0000-000091660000}"/>
    <cellStyle name="Normal 2 4 20 13" xfId="1726" xr:uid="{00000000-0005-0000-0000-000092660000}"/>
    <cellStyle name="Normal 2 4 20 14" xfId="1727" xr:uid="{00000000-0005-0000-0000-000093660000}"/>
    <cellStyle name="Normal 2 4 20 15" xfId="1728" xr:uid="{00000000-0005-0000-0000-000094660000}"/>
    <cellStyle name="Normal 2 4 20 2" xfId="1729" xr:uid="{00000000-0005-0000-0000-000095660000}"/>
    <cellStyle name="Normal 2 4 20 3" xfId="1730" xr:uid="{00000000-0005-0000-0000-000096660000}"/>
    <cellStyle name="Normal 2 4 20 4" xfId="1731" xr:uid="{00000000-0005-0000-0000-000097660000}"/>
    <cellStyle name="Normal 2 4 20 5" xfId="1732" xr:uid="{00000000-0005-0000-0000-000098660000}"/>
    <cellStyle name="Normal 2 4 20 6" xfId="1733" xr:uid="{00000000-0005-0000-0000-000099660000}"/>
    <cellStyle name="Normal 2 4 20 7" xfId="1734" xr:uid="{00000000-0005-0000-0000-00009A660000}"/>
    <cellStyle name="Normal 2 4 20 8" xfId="1735" xr:uid="{00000000-0005-0000-0000-00009B660000}"/>
    <cellStyle name="Normal 2 4 20 9" xfId="1736" xr:uid="{00000000-0005-0000-0000-00009C660000}"/>
    <cellStyle name="Normal 2 4 21" xfId="1737" xr:uid="{00000000-0005-0000-0000-00009D660000}"/>
    <cellStyle name="Normal 2 4 21 10" xfId="1738" xr:uid="{00000000-0005-0000-0000-00009E660000}"/>
    <cellStyle name="Normal 2 4 21 11" xfId="1739" xr:uid="{00000000-0005-0000-0000-00009F660000}"/>
    <cellStyle name="Normal 2 4 21 12" xfId="1740" xr:uid="{00000000-0005-0000-0000-0000A0660000}"/>
    <cellStyle name="Normal 2 4 21 13" xfId="1741" xr:uid="{00000000-0005-0000-0000-0000A1660000}"/>
    <cellStyle name="Normal 2 4 21 14" xfId="1742" xr:uid="{00000000-0005-0000-0000-0000A2660000}"/>
    <cellStyle name="Normal 2 4 21 15" xfId="1743" xr:uid="{00000000-0005-0000-0000-0000A3660000}"/>
    <cellStyle name="Normal 2 4 21 2" xfId="1744" xr:uid="{00000000-0005-0000-0000-0000A4660000}"/>
    <cellStyle name="Normal 2 4 21 3" xfId="1745" xr:uid="{00000000-0005-0000-0000-0000A5660000}"/>
    <cellStyle name="Normal 2 4 21 4" xfId="1746" xr:uid="{00000000-0005-0000-0000-0000A6660000}"/>
    <cellStyle name="Normal 2 4 21 5" xfId="1747" xr:uid="{00000000-0005-0000-0000-0000A7660000}"/>
    <cellStyle name="Normal 2 4 21 6" xfId="1748" xr:uid="{00000000-0005-0000-0000-0000A8660000}"/>
    <cellStyle name="Normal 2 4 21 7" xfId="1749" xr:uid="{00000000-0005-0000-0000-0000A9660000}"/>
    <cellStyle name="Normal 2 4 21 8" xfId="1750" xr:uid="{00000000-0005-0000-0000-0000AA660000}"/>
    <cellStyle name="Normal 2 4 21 9" xfId="1751" xr:uid="{00000000-0005-0000-0000-0000AB660000}"/>
    <cellStyle name="Normal 2 4 22" xfId="1752" xr:uid="{00000000-0005-0000-0000-0000AC660000}"/>
    <cellStyle name="Normal 2 4 22 10" xfId="1753" xr:uid="{00000000-0005-0000-0000-0000AD660000}"/>
    <cellStyle name="Normal 2 4 22 11" xfId="1754" xr:uid="{00000000-0005-0000-0000-0000AE660000}"/>
    <cellStyle name="Normal 2 4 22 12" xfId="1755" xr:uid="{00000000-0005-0000-0000-0000AF660000}"/>
    <cellStyle name="Normal 2 4 22 13" xfId="1756" xr:uid="{00000000-0005-0000-0000-0000B0660000}"/>
    <cellStyle name="Normal 2 4 22 14" xfId="1757" xr:uid="{00000000-0005-0000-0000-0000B1660000}"/>
    <cellStyle name="Normal 2 4 22 15" xfId="1758" xr:uid="{00000000-0005-0000-0000-0000B2660000}"/>
    <cellStyle name="Normal 2 4 22 2" xfId="1759" xr:uid="{00000000-0005-0000-0000-0000B3660000}"/>
    <cellStyle name="Normal 2 4 22 3" xfId="1760" xr:uid="{00000000-0005-0000-0000-0000B4660000}"/>
    <cellStyle name="Normal 2 4 22 4" xfId="1761" xr:uid="{00000000-0005-0000-0000-0000B5660000}"/>
    <cellStyle name="Normal 2 4 22 5" xfId="1762" xr:uid="{00000000-0005-0000-0000-0000B6660000}"/>
    <cellStyle name="Normal 2 4 22 6" xfId="1763" xr:uid="{00000000-0005-0000-0000-0000B7660000}"/>
    <cellStyle name="Normal 2 4 22 7" xfId="1764" xr:uid="{00000000-0005-0000-0000-0000B8660000}"/>
    <cellStyle name="Normal 2 4 22 8" xfId="1765" xr:uid="{00000000-0005-0000-0000-0000B9660000}"/>
    <cellStyle name="Normal 2 4 22 9" xfId="1766" xr:uid="{00000000-0005-0000-0000-0000BA660000}"/>
    <cellStyle name="Normal 2 4 23" xfId="1767" xr:uid="{00000000-0005-0000-0000-0000BB660000}"/>
    <cellStyle name="Normal 2 4 24" xfId="1768" xr:uid="{00000000-0005-0000-0000-0000BC660000}"/>
    <cellStyle name="Normal 2 4 25" xfId="1769" xr:uid="{00000000-0005-0000-0000-0000BD660000}"/>
    <cellStyle name="Normal 2 4 26" xfId="1770" xr:uid="{00000000-0005-0000-0000-0000BE660000}"/>
    <cellStyle name="Normal 2 4 27" xfId="1771" xr:uid="{00000000-0005-0000-0000-0000BF660000}"/>
    <cellStyle name="Normal 2 4 28" xfId="1772" xr:uid="{00000000-0005-0000-0000-0000C0660000}"/>
    <cellStyle name="Normal 2 4 29" xfId="1773" xr:uid="{00000000-0005-0000-0000-0000C1660000}"/>
    <cellStyle name="Normal 2 4 3" xfId="1774" xr:uid="{00000000-0005-0000-0000-0000C2660000}"/>
    <cellStyle name="Normal 2 4 3 10" xfId="1775" xr:uid="{00000000-0005-0000-0000-0000C3660000}"/>
    <cellStyle name="Normal 2 4 3 11" xfId="1776" xr:uid="{00000000-0005-0000-0000-0000C4660000}"/>
    <cellStyle name="Normal 2 4 3 12" xfId="1777" xr:uid="{00000000-0005-0000-0000-0000C5660000}"/>
    <cellStyle name="Normal 2 4 3 13" xfId="1778" xr:uid="{00000000-0005-0000-0000-0000C6660000}"/>
    <cellStyle name="Normal 2 4 3 14" xfId="1779" xr:uid="{00000000-0005-0000-0000-0000C7660000}"/>
    <cellStyle name="Normal 2 4 3 15" xfId="1780" xr:uid="{00000000-0005-0000-0000-0000C8660000}"/>
    <cellStyle name="Normal 2 4 3 16" xfId="1781" xr:uid="{00000000-0005-0000-0000-0000C9660000}"/>
    <cellStyle name="Normal 2 4 3 2" xfId="1782" xr:uid="{00000000-0005-0000-0000-0000CA660000}"/>
    <cellStyle name="Normal 2 4 3 3" xfId="1783" xr:uid="{00000000-0005-0000-0000-0000CB660000}"/>
    <cellStyle name="Normal 2 4 3 4" xfId="1784" xr:uid="{00000000-0005-0000-0000-0000CC660000}"/>
    <cellStyle name="Normal 2 4 3 5" xfId="1785" xr:uid="{00000000-0005-0000-0000-0000CD660000}"/>
    <cellStyle name="Normal 2 4 3 6" xfId="1786" xr:uid="{00000000-0005-0000-0000-0000CE660000}"/>
    <cellStyle name="Normal 2 4 3 7" xfId="1787" xr:uid="{00000000-0005-0000-0000-0000CF660000}"/>
    <cellStyle name="Normal 2 4 3 8" xfId="1788" xr:uid="{00000000-0005-0000-0000-0000D0660000}"/>
    <cellStyle name="Normal 2 4 3 9" xfId="1789" xr:uid="{00000000-0005-0000-0000-0000D1660000}"/>
    <cellStyle name="Normal 2 4 30" xfId="1790" xr:uid="{00000000-0005-0000-0000-0000D2660000}"/>
    <cellStyle name="Normal 2 4 31" xfId="1791" xr:uid="{00000000-0005-0000-0000-0000D3660000}"/>
    <cellStyle name="Normal 2 4 32" xfId="1792" xr:uid="{00000000-0005-0000-0000-0000D4660000}"/>
    <cellStyle name="Normal 2 4 33" xfId="1793" xr:uid="{00000000-0005-0000-0000-0000D5660000}"/>
    <cellStyle name="Normal 2 4 34" xfId="1794" xr:uid="{00000000-0005-0000-0000-0000D6660000}"/>
    <cellStyle name="Normal 2 4 35" xfId="1795" xr:uid="{00000000-0005-0000-0000-0000D7660000}"/>
    <cellStyle name="Normal 2 4 36" xfId="1796" xr:uid="{00000000-0005-0000-0000-0000D8660000}"/>
    <cellStyle name="Normal 2 4 37" xfId="1797" xr:uid="{00000000-0005-0000-0000-0000D9660000}"/>
    <cellStyle name="Normal 2 4 38" xfId="1798" xr:uid="{00000000-0005-0000-0000-0000DA660000}"/>
    <cellStyle name="Normal 2 4 4" xfId="1799" xr:uid="{00000000-0005-0000-0000-0000DB660000}"/>
    <cellStyle name="Normal 2 4 4 10" xfId="1800" xr:uid="{00000000-0005-0000-0000-0000DC660000}"/>
    <cellStyle name="Normal 2 4 4 11" xfId="1801" xr:uid="{00000000-0005-0000-0000-0000DD660000}"/>
    <cellStyle name="Normal 2 4 4 12" xfId="1802" xr:uid="{00000000-0005-0000-0000-0000DE660000}"/>
    <cellStyle name="Normal 2 4 4 13" xfId="1803" xr:uid="{00000000-0005-0000-0000-0000DF660000}"/>
    <cellStyle name="Normal 2 4 4 14" xfId="1804" xr:uid="{00000000-0005-0000-0000-0000E0660000}"/>
    <cellStyle name="Normal 2 4 4 15" xfId="1805" xr:uid="{00000000-0005-0000-0000-0000E1660000}"/>
    <cellStyle name="Normal 2 4 4 2" xfId="1806" xr:uid="{00000000-0005-0000-0000-0000E2660000}"/>
    <cellStyle name="Normal 2 4 4 3" xfId="1807" xr:uid="{00000000-0005-0000-0000-0000E3660000}"/>
    <cellStyle name="Normal 2 4 4 4" xfId="1808" xr:uid="{00000000-0005-0000-0000-0000E4660000}"/>
    <cellStyle name="Normal 2 4 4 5" xfId="1809" xr:uid="{00000000-0005-0000-0000-0000E5660000}"/>
    <cellStyle name="Normal 2 4 4 6" xfId="1810" xr:uid="{00000000-0005-0000-0000-0000E6660000}"/>
    <cellStyle name="Normal 2 4 4 7" xfId="1811" xr:uid="{00000000-0005-0000-0000-0000E7660000}"/>
    <cellStyle name="Normal 2 4 4 8" xfId="1812" xr:uid="{00000000-0005-0000-0000-0000E8660000}"/>
    <cellStyle name="Normal 2 4 4 9" xfId="1813" xr:uid="{00000000-0005-0000-0000-0000E9660000}"/>
    <cellStyle name="Normal 2 4 5" xfId="1814" xr:uid="{00000000-0005-0000-0000-0000EA660000}"/>
    <cellStyle name="Normal 2 4 5 10" xfId="1815" xr:uid="{00000000-0005-0000-0000-0000EB660000}"/>
    <cellStyle name="Normal 2 4 5 11" xfId="1816" xr:uid="{00000000-0005-0000-0000-0000EC660000}"/>
    <cellStyle name="Normal 2 4 5 12" xfId="1817" xr:uid="{00000000-0005-0000-0000-0000ED660000}"/>
    <cellStyle name="Normal 2 4 5 13" xfId="1818" xr:uid="{00000000-0005-0000-0000-0000EE660000}"/>
    <cellStyle name="Normal 2 4 5 14" xfId="1819" xr:uid="{00000000-0005-0000-0000-0000EF660000}"/>
    <cellStyle name="Normal 2 4 5 15" xfId="1820" xr:uid="{00000000-0005-0000-0000-0000F0660000}"/>
    <cellStyle name="Normal 2 4 5 2" xfId="1821" xr:uid="{00000000-0005-0000-0000-0000F1660000}"/>
    <cellStyle name="Normal 2 4 5 3" xfId="1822" xr:uid="{00000000-0005-0000-0000-0000F2660000}"/>
    <cellStyle name="Normal 2 4 5 4" xfId="1823" xr:uid="{00000000-0005-0000-0000-0000F3660000}"/>
    <cellStyle name="Normal 2 4 5 5" xfId="1824" xr:uid="{00000000-0005-0000-0000-0000F4660000}"/>
    <cellStyle name="Normal 2 4 5 6" xfId="1825" xr:uid="{00000000-0005-0000-0000-0000F5660000}"/>
    <cellStyle name="Normal 2 4 5 7" xfId="1826" xr:uid="{00000000-0005-0000-0000-0000F6660000}"/>
    <cellStyle name="Normal 2 4 5 8" xfId="1827" xr:uid="{00000000-0005-0000-0000-0000F7660000}"/>
    <cellStyle name="Normal 2 4 5 9" xfId="1828" xr:uid="{00000000-0005-0000-0000-0000F8660000}"/>
    <cellStyle name="Normal 2 4 6" xfId="1829" xr:uid="{00000000-0005-0000-0000-0000F9660000}"/>
    <cellStyle name="Normal 2 4 6 10" xfId="1830" xr:uid="{00000000-0005-0000-0000-0000FA660000}"/>
    <cellStyle name="Normal 2 4 6 11" xfId="1831" xr:uid="{00000000-0005-0000-0000-0000FB660000}"/>
    <cellStyle name="Normal 2 4 6 12" xfId="1832" xr:uid="{00000000-0005-0000-0000-0000FC660000}"/>
    <cellStyle name="Normal 2 4 6 13" xfId="1833" xr:uid="{00000000-0005-0000-0000-0000FD660000}"/>
    <cellStyle name="Normal 2 4 6 14" xfId="1834" xr:uid="{00000000-0005-0000-0000-0000FE660000}"/>
    <cellStyle name="Normal 2 4 6 15" xfId="1835" xr:uid="{00000000-0005-0000-0000-0000FF660000}"/>
    <cellStyle name="Normal 2 4 6 2" xfId="1836" xr:uid="{00000000-0005-0000-0000-000000670000}"/>
    <cellStyle name="Normal 2 4 6 3" xfId="1837" xr:uid="{00000000-0005-0000-0000-000001670000}"/>
    <cellStyle name="Normal 2 4 6 4" xfId="1838" xr:uid="{00000000-0005-0000-0000-000002670000}"/>
    <cellStyle name="Normal 2 4 6 5" xfId="1839" xr:uid="{00000000-0005-0000-0000-000003670000}"/>
    <cellStyle name="Normal 2 4 6 6" xfId="1840" xr:uid="{00000000-0005-0000-0000-000004670000}"/>
    <cellStyle name="Normal 2 4 6 7" xfId="1841" xr:uid="{00000000-0005-0000-0000-000005670000}"/>
    <cellStyle name="Normal 2 4 6 8" xfId="1842" xr:uid="{00000000-0005-0000-0000-000006670000}"/>
    <cellStyle name="Normal 2 4 6 9" xfId="1843" xr:uid="{00000000-0005-0000-0000-000007670000}"/>
    <cellStyle name="Normal 2 4 7" xfId="1844" xr:uid="{00000000-0005-0000-0000-000008670000}"/>
    <cellStyle name="Normal 2 4 7 10" xfId="1845" xr:uid="{00000000-0005-0000-0000-000009670000}"/>
    <cellStyle name="Normal 2 4 7 11" xfId="1846" xr:uid="{00000000-0005-0000-0000-00000A670000}"/>
    <cellStyle name="Normal 2 4 7 12" xfId="1847" xr:uid="{00000000-0005-0000-0000-00000B670000}"/>
    <cellStyle name="Normal 2 4 7 13" xfId="1848" xr:uid="{00000000-0005-0000-0000-00000C670000}"/>
    <cellStyle name="Normal 2 4 7 14" xfId="1849" xr:uid="{00000000-0005-0000-0000-00000D670000}"/>
    <cellStyle name="Normal 2 4 7 15" xfId="1850" xr:uid="{00000000-0005-0000-0000-00000E670000}"/>
    <cellStyle name="Normal 2 4 7 2" xfId="1851" xr:uid="{00000000-0005-0000-0000-00000F670000}"/>
    <cellStyle name="Normal 2 4 7 3" xfId="1852" xr:uid="{00000000-0005-0000-0000-000010670000}"/>
    <cellStyle name="Normal 2 4 7 4" xfId="1853" xr:uid="{00000000-0005-0000-0000-000011670000}"/>
    <cellStyle name="Normal 2 4 7 5" xfId="1854" xr:uid="{00000000-0005-0000-0000-000012670000}"/>
    <cellStyle name="Normal 2 4 7 6" xfId="1855" xr:uid="{00000000-0005-0000-0000-000013670000}"/>
    <cellStyle name="Normal 2 4 7 7" xfId="1856" xr:uid="{00000000-0005-0000-0000-000014670000}"/>
    <cellStyle name="Normal 2 4 7 8" xfId="1857" xr:uid="{00000000-0005-0000-0000-000015670000}"/>
    <cellStyle name="Normal 2 4 7 9" xfId="1858" xr:uid="{00000000-0005-0000-0000-000016670000}"/>
    <cellStyle name="Normal 2 4 8" xfId="1859" xr:uid="{00000000-0005-0000-0000-000017670000}"/>
    <cellStyle name="Normal 2 4 8 10" xfId="1860" xr:uid="{00000000-0005-0000-0000-000018670000}"/>
    <cellStyle name="Normal 2 4 8 11" xfId="1861" xr:uid="{00000000-0005-0000-0000-000019670000}"/>
    <cellStyle name="Normal 2 4 8 12" xfId="1862" xr:uid="{00000000-0005-0000-0000-00001A670000}"/>
    <cellStyle name="Normal 2 4 8 13" xfId="1863" xr:uid="{00000000-0005-0000-0000-00001B670000}"/>
    <cellStyle name="Normal 2 4 8 14" xfId="1864" xr:uid="{00000000-0005-0000-0000-00001C670000}"/>
    <cellStyle name="Normal 2 4 8 15" xfId="1865" xr:uid="{00000000-0005-0000-0000-00001D670000}"/>
    <cellStyle name="Normal 2 4 8 2" xfId="1866" xr:uid="{00000000-0005-0000-0000-00001E670000}"/>
    <cellStyle name="Normal 2 4 8 3" xfId="1867" xr:uid="{00000000-0005-0000-0000-00001F670000}"/>
    <cellStyle name="Normal 2 4 8 4" xfId="1868" xr:uid="{00000000-0005-0000-0000-000020670000}"/>
    <cellStyle name="Normal 2 4 8 5" xfId="1869" xr:uid="{00000000-0005-0000-0000-000021670000}"/>
    <cellStyle name="Normal 2 4 8 6" xfId="1870" xr:uid="{00000000-0005-0000-0000-000022670000}"/>
    <cellStyle name="Normal 2 4 8 7" xfId="1871" xr:uid="{00000000-0005-0000-0000-000023670000}"/>
    <cellStyle name="Normal 2 4 8 8" xfId="1872" xr:uid="{00000000-0005-0000-0000-000024670000}"/>
    <cellStyle name="Normal 2 4 8 9" xfId="1873" xr:uid="{00000000-0005-0000-0000-000025670000}"/>
    <cellStyle name="Normal 2 4 9" xfId="1874" xr:uid="{00000000-0005-0000-0000-000026670000}"/>
    <cellStyle name="Normal 2 4 9 10" xfId="1875" xr:uid="{00000000-0005-0000-0000-000027670000}"/>
    <cellStyle name="Normal 2 4 9 11" xfId="1876" xr:uid="{00000000-0005-0000-0000-000028670000}"/>
    <cellStyle name="Normal 2 4 9 12" xfId="1877" xr:uid="{00000000-0005-0000-0000-000029670000}"/>
    <cellStyle name="Normal 2 4 9 13" xfId="1878" xr:uid="{00000000-0005-0000-0000-00002A670000}"/>
    <cellStyle name="Normal 2 4 9 14" xfId="1879" xr:uid="{00000000-0005-0000-0000-00002B670000}"/>
    <cellStyle name="Normal 2 4 9 15" xfId="1880" xr:uid="{00000000-0005-0000-0000-00002C670000}"/>
    <cellStyle name="Normal 2 4 9 2" xfId="1881" xr:uid="{00000000-0005-0000-0000-00002D670000}"/>
    <cellStyle name="Normal 2 4 9 3" xfId="1882" xr:uid="{00000000-0005-0000-0000-00002E670000}"/>
    <cellStyle name="Normal 2 4 9 4" xfId="1883" xr:uid="{00000000-0005-0000-0000-00002F670000}"/>
    <cellStyle name="Normal 2 4 9 5" xfId="1884" xr:uid="{00000000-0005-0000-0000-000030670000}"/>
    <cellStyle name="Normal 2 4 9 6" xfId="1885" xr:uid="{00000000-0005-0000-0000-000031670000}"/>
    <cellStyle name="Normal 2 4 9 7" xfId="1886" xr:uid="{00000000-0005-0000-0000-000032670000}"/>
    <cellStyle name="Normal 2 4 9 8" xfId="1887" xr:uid="{00000000-0005-0000-0000-000033670000}"/>
    <cellStyle name="Normal 2 4 9 9" xfId="1888" xr:uid="{00000000-0005-0000-0000-000034670000}"/>
    <cellStyle name="Normal 2 40" xfId="1889" xr:uid="{00000000-0005-0000-0000-000035670000}"/>
    <cellStyle name="Normal 2 41" xfId="1890" xr:uid="{00000000-0005-0000-0000-000036670000}"/>
    <cellStyle name="Normal 2 42" xfId="1891" xr:uid="{00000000-0005-0000-0000-000037670000}"/>
    <cellStyle name="Normal 2 43" xfId="1892" xr:uid="{00000000-0005-0000-0000-000038670000}"/>
    <cellStyle name="Normal 2 44" xfId="1893" xr:uid="{00000000-0005-0000-0000-000039670000}"/>
    <cellStyle name="Normal 2 45" xfId="1894" xr:uid="{00000000-0005-0000-0000-00003A670000}"/>
    <cellStyle name="Normal 2 46" xfId="1895" xr:uid="{00000000-0005-0000-0000-00003B670000}"/>
    <cellStyle name="Normal 2 47" xfId="1896" xr:uid="{00000000-0005-0000-0000-00003C670000}"/>
    <cellStyle name="Normal 2 48" xfId="1897" xr:uid="{00000000-0005-0000-0000-00003D670000}"/>
    <cellStyle name="Normal 2 49" xfId="1898" xr:uid="{00000000-0005-0000-0000-00003E670000}"/>
    <cellStyle name="Normal 2 5" xfId="1899" xr:uid="{00000000-0005-0000-0000-00003F670000}"/>
    <cellStyle name="Normal 2 5 10" xfId="1900" xr:uid="{00000000-0005-0000-0000-000040670000}"/>
    <cellStyle name="Normal 2 5 10 10" xfId="1901" xr:uid="{00000000-0005-0000-0000-000041670000}"/>
    <cellStyle name="Normal 2 5 10 11" xfId="1902" xr:uid="{00000000-0005-0000-0000-000042670000}"/>
    <cellStyle name="Normal 2 5 10 12" xfId="1903" xr:uid="{00000000-0005-0000-0000-000043670000}"/>
    <cellStyle name="Normal 2 5 10 13" xfId="1904" xr:uid="{00000000-0005-0000-0000-000044670000}"/>
    <cellStyle name="Normal 2 5 10 14" xfId="1905" xr:uid="{00000000-0005-0000-0000-000045670000}"/>
    <cellStyle name="Normal 2 5 10 15" xfId="1906" xr:uid="{00000000-0005-0000-0000-000046670000}"/>
    <cellStyle name="Normal 2 5 10 2" xfId="1907" xr:uid="{00000000-0005-0000-0000-000047670000}"/>
    <cellStyle name="Normal 2 5 10 3" xfId="1908" xr:uid="{00000000-0005-0000-0000-000048670000}"/>
    <cellStyle name="Normal 2 5 10 4" xfId="1909" xr:uid="{00000000-0005-0000-0000-000049670000}"/>
    <cellStyle name="Normal 2 5 10 5" xfId="1910" xr:uid="{00000000-0005-0000-0000-00004A670000}"/>
    <cellStyle name="Normal 2 5 10 6" xfId="1911" xr:uid="{00000000-0005-0000-0000-00004B670000}"/>
    <cellStyle name="Normal 2 5 10 7" xfId="1912" xr:uid="{00000000-0005-0000-0000-00004C670000}"/>
    <cellStyle name="Normal 2 5 10 8" xfId="1913" xr:uid="{00000000-0005-0000-0000-00004D670000}"/>
    <cellStyle name="Normal 2 5 10 9" xfId="1914" xr:uid="{00000000-0005-0000-0000-00004E670000}"/>
    <cellStyle name="Normal 2 5 11" xfId="1915" xr:uid="{00000000-0005-0000-0000-00004F670000}"/>
    <cellStyle name="Normal 2 5 11 10" xfId="1916" xr:uid="{00000000-0005-0000-0000-000050670000}"/>
    <cellStyle name="Normal 2 5 11 11" xfId="1917" xr:uid="{00000000-0005-0000-0000-000051670000}"/>
    <cellStyle name="Normal 2 5 11 12" xfId="1918" xr:uid="{00000000-0005-0000-0000-000052670000}"/>
    <cellStyle name="Normal 2 5 11 13" xfId="1919" xr:uid="{00000000-0005-0000-0000-000053670000}"/>
    <cellStyle name="Normal 2 5 11 14" xfId="1920" xr:uid="{00000000-0005-0000-0000-000054670000}"/>
    <cellStyle name="Normal 2 5 11 15" xfId="1921" xr:uid="{00000000-0005-0000-0000-000055670000}"/>
    <cellStyle name="Normal 2 5 11 2" xfId="1922" xr:uid="{00000000-0005-0000-0000-000056670000}"/>
    <cellStyle name="Normal 2 5 11 3" xfId="1923" xr:uid="{00000000-0005-0000-0000-000057670000}"/>
    <cellStyle name="Normal 2 5 11 4" xfId="1924" xr:uid="{00000000-0005-0000-0000-000058670000}"/>
    <cellStyle name="Normal 2 5 11 5" xfId="1925" xr:uid="{00000000-0005-0000-0000-000059670000}"/>
    <cellStyle name="Normal 2 5 11 6" xfId="1926" xr:uid="{00000000-0005-0000-0000-00005A670000}"/>
    <cellStyle name="Normal 2 5 11 7" xfId="1927" xr:uid="{00000000-0005-0000-0000-00005B670000}"/>
    <cellStyle name="Normal 2 5 11 8" xfId="1928" xr:uid="{00000000-0005-0000-0000-00005C670000}"/>
    <cellStyle name="Normal 2 5 11 9" xfId="1929" xr:uid="{00000000-0005-0000-0000-00005D670000}"/>
    <cellStyle name="Normal 2 5 12" xfId="1930" xr:uid="{00000000-0005-0000-0000-00005E670000}"/>
    <cellStyle name="Normal 2 5 12 10" xfId="1931" xr:uid="{00000000-0005-0000-0000-00005F670000}"/>
    <cellStyle name="Normal 2 5 12 11" xfId="1932" xr:uid="{00000000-0005-0000-0000-000060670000}"/>
    <cellStyle name="Normal 2 5 12 12" xfId="1933" xr:uid="{00000000-0005-0000-0000-000061670000}"/>
    <cellStyle name="Normal 2 5 12 13" xfId="1934" xr:uid="{00000000-0005-0000-0000-000062670000}"/>
    <cellStyle name="Normal 2 5 12 14" xfId="1935" xr:uid="{00000000-0005-0000-0000-000063670000}"/>
    <cellStyle name="Normal 2 5 12 15" xfId="1936" xr:uid="{00000000-0005-0000-0000-000064670000}"/>
    <cellStyle name="Normal 2 5 12 2" xfId="1937" xr:uid="{00000000-0005-0000-0000-000065670000}"/>
    <cellStyle name="Normal 2 5 12 3" xfId="1938" xr:uid="{00000000-0005-0000-0000-000066670000}"/>
    <cellStyle name="Normal 2 5 12 4" xfId="1939" xr:uid="{00000000-0005-0000-0000-000067670000}"/>
    <cellStyle name="Normal 2 5 12 5" xfId="1940" xr:uid="{00000000-0005-0000-0000-000068670000}"/>
    <cellStyle name="Normal 2 5 12 6" xfId="1941" xr:uid="{00000000-0005-0000-0000-000069670000}"/>
    <cellStyle name="Normal 2 5 12 7" xfId="1942" xr:uid="{00000000-0005-0000-0000-00006A670000}"/>
    <cellStyle name="Normal 2 5 12 8" xfId="1943" xr:uid="{00000000-0005-0000-0000-00006B670000}"/>
    <cellStyle name="Normal 2 5 12 9" xfId="1944" xr:uid="{00000000-0005-0000-0000-00006C670000}"/>
    <cellStyle name="Normal 2 5 13" xfId="1945" xr:uid="{00000000-0005-0000-0000-00006D670000}"/>
    <cellStyle name="Normal 2 5 13 10" xfId="1946" xr:uid="{00000000-0005-0000-0000-00006E670000}"/>
    <cellStyle name="Normal 2 5 13 11" xfId="1947" xr:uid="{00000000-0005-0000-0000-00006F670000}"/>
    <cellStyle name="Normal 2 5 13 12" xfId="1948" xr:uid="{00000000-0005-0000-0000-000070670000}"/>
    <cellStyle name="Normal 2 5 13 13" xfId="1949" xr:uid="{00000000-0005-0000-0000-000071670000}"/>
    <cellStyle name="Normal 2 5 13 14" xfId="1950" xr:uid="{00000000-0005-0000-0000-000072670000}"/>
    <cellStyle name="Normal 2 5 13 15" xfId="1951" xr:uid="{00000000-0005-0000-0000-000073670000}"/>
    <cellStyle name="Normal 2 5 13 2" xfId="1952" xr:uid="{00000000-0005-0000-0000-000074670000}"/>
    <cellStyle name="Normal 2 5 13 3" xfId="1953" xr:uid="{00000000-0005-0000-0000-000075670000}"/>
    <cellStyle name="Normal 2 5 13 4" xfId="1954" xr:uid="{00000000-0005-0000-0000-000076670000}"/>
    <cellStyle name="Normal 2 5 13 5" xfId="1955" xr:uid="{00000000-0005-0000-0000-000077670000}"/>
    <cellStyle name="Normal 2 5 13 6" xfId="1956" xr:uid="{00000000-0005-0000-0000-000078670000}"/>
    <cellStyle name="Normal 2 5 13 7" xfId="1957" xr:uid="{00000000-0005-0000-0000-000079670000}"/>
    <cellStyle name="Normal 2 5 13 8" xfId="1958" xr:uid="{00000000-0005-0000-0000-00007A670000}"/>
    <cellStyle name="Normal 2 5 13 9" xfId="1959" xr:uid="{00000000-0005-0000-0000-00007B670000}"/>
    <cellStyle name="Normal 2 5 14" xfId="1960" xr:uid="{00000000-0005-0000-0000-00007C670000}"/>
    <cellStyle name="Normal 2 5 14 10" xfId="1961" xr:uid="{00000000-0005-0000-0000-00007D670000}"/>
    <cellStyle name="Normal 2 5 14 11" xfId="1962" xr:uid="{00000000-0005-0000-0000-00007E670000}"/>
    <cellStyle name="Normal 2 5 14 12" xfId="1963" xr:uid="{00000000-0005-0000-0000-00007F670000}"/>
    <cellStyle name="Normal 2 5 14 13" xfId="1964" xr:uid="{00000000-0005-0000-0000-000080670000}"/>
    <cellStyle name="Normal 2 5 14 14" xfId="1965" xr:uid="{00000000-0005-0000-0000-000081670000}"/>
    <cellStyle name="Normal 2 5 14 15" xfId="1966" xr:uid="{00000000-0005-0000-0000-000082670000}"/>
    <cellStyle name="Normal 2 5 14 2" xfId="1967" xr:uid="{00000000-0005-0000-0000-000083670000}"/>
    <cellStyle name="Normal 2 5 14 3" xfId="1968" xr:uid="{00000000-0005-0000-0000-000084670000}"/>
    <cellStyle name="Normal 2 5 14 4" xfId="1969" xr:uid="{00000000-0005-0000-0000-000085670000}"/>
    <cellStyle name="Normal 2 5 14 5" xfId="1970" xr:uid="{00000000-0005-0000-0000-000086670000}"/>
    <cellStyle name="Normal 2 5 14 6" xfId="1971" xr:uid="{00000000-0005-0000-0000-000087670000}"/>
    <cellStyle name="Normal 2 5 14 7" xfId="1972" xr:uid="{00000000-0005-0000-0000-000088670000}"/>
    <cellStyle name="Normal 2 5 14 8" xfId="1973" xr:uid="{00000000-0005-0000-0000-000089670000}"/>
    <cellStyle name="Normal 2 5 14 9" xfId="1974" xr:uid="{00000000-0005-0000-0000-00008A670000}"/>
    <cellStyle name="Normal 2 5 15" xfId="1975" xr:uid="{00000000-0005-0000-0000-00008B670000}"/>
    <cellStyle name="Normal 2 5 15 10" xfId="1976" xr:uid="{00000000-0005-0000-0000-00008C670000}"/>
    <cellStyle name="Normal 2 5 15 11" xfId="1977" xr:uid="{00000000-0005-0000-0000-00008D670000}"/>
    <cellStyle name="Normal 2 5 15 12" xfId="1978" xr:uid="{00000000-0005-0000-0000-00008E670000}"/>
    <cellStyle name="Normal 2 5 15 13" xfId="1979" xr:uid="{00000000-0005-0000-0000-00008F670000}"/>
    <cellStyle name="Normal 2 5 15 14" xfId="1980" xr:uid="{00000000-0005-0000-0000-000090670000}"/>
    <cellStyle name="Normal 2 5 15 15" xfId="1981" xr:uid="{00000000-0005-0000-0000-000091670000}"/>
    <cellStyle name="Normal 2 5 15 2" xfId="1982" xr:uid="{00000000-0005-0000-0000-000092670000}"/>
    <cellStyle name="Normal 2 5 15 3" xfId="1983" xr:uid="{00000000-0005-0000-0000-000093670000}"/>
    <cellStyle name="Normal 2 5 15 4" xfId="1984" xr:uid="{00000000-0005-0000-0000-000094670000}"/>
    <cellStyle name="Normal 2 5 15 5" xfId="1985" xr:uid="{00000000-0005-0000-0000-000095670000}"/>
    <cellStyle name="Normal 2 5 15 6" xfId="1986" xr:uid="{00000000-0005-0000-0000-000096670000}"/>
    <cellStyle name="Normal 2 5 15 7" xfId="1987" xr:uid="{00000000-0005-0000-0000-000097670000}"/>
    <cellStyle name="Normal 2 5 15 8" xfId="1988" xr:uid="{00000000-0005-0000-0000-000098670000}"/>
    <cellStyle name="Normal 2 5 15 9" xfId="1989" xr:uid="{00000000-0005-0000-0000-000099670000}"/>
    <cellStyle name="Normal 2 5 16" xfId="1990" xr:uid="{00000000-0005-0000-0000-00009A670000}"/>
    <cellStyle name="Normal 2 5 16 10" xfId="1991" xr:uid="{00000000-0005-0000-0000-00009B670000}"/>
    <cellStyle name="Normal 2 5 16 11" xfId="1992" xr:uid="{00000000-0005-0000-0000-00009C670000}"/>
    <cellStyle name="Normal 2 5 16 12" xfId="1993" xr:uid="{00000000-0005-0000-0000-00009D670000}"/>
    <cellStyle name="Normal 2 5 16 13" xfId="1994" xr:uid="{00000000-0005-0000-0000-00009E670000}"/>
    <cellStyle name="Normal 2 5 16 14" xfId="1995" xr:uid="{00000000-0005-0000-0000-00009F670000}"/>
    <cellStyle name="Normal 2 5 16 15" xfId="1996" xr:uid="{00000000-0005-0000-0000-0000A0670000}"/>
    <cellStyle name="Normal 2 5 16 2" xfId="1997" xr:uid="{00000000-0005-0000-0000-0000A1670000}"/>
    <cellStyle name="Normal 2 5 16 3" xfId="1998" xr:uid="{00000000-0005-0000-0000-0000A2670000}"/>
    <cellStyle name="Normal 2 5 16 4" xfId="1999" xr:uid="{00000000-0005-0000-0000-0000A3670000}"/>
    <cellStyle name="Normal 2 5 16 5" xfId="2000" xr:uid="{00000000-0005-0000-0000-0000A4670000}"/>
    <cellStyle name="Normal 2 5 16 6" xfId="2001" xr:uid="{00000000-0005-0000-0000-0000A5670000}"/>
    <cellStyle name="Normal 2 5 16 7" xfId="2002" xr:uid="{00000000-0005-0000-0000-0000A6670000}"/>
    <cellStyle name="Normal 2 5 16 8" xfId="2003" xr:uid="{00000000-0005-0000-0000-0000A7670000}"/>
    <cellStyle name="Normal 2 5 16 9" xfId="2004" xr:uid="{00000000-0005-0000-0000-0000A8670000}"/>
    <cellStyle name="Normal 2 5 17" xfId="2005" xr:uid="{00000000-0005-0000-0000-0000A9670000}"/>
    <cellStyle name="Normal 2 5 17 10" xfId="2006" xr:uid="{00000000-0005-0000-0000-0000AA670000}"/>
    <cellStyle name="Normal 2 5 17 11" xfId="2007" xr:uid="{00000000-0005-0000-0000-0000AB670000}"/>
    <cellStyle name="Normal 2 5 17 12" xfId="2008" xr:uid="{00000000-0005-0000-0000-0000AC670000}"/>
    <cellStyle name="Normal 2 5 17 13" xfId="2009" xr:uid="{00000000-0005-0000-0000-0000AD670000}"/>
    <cellStyle name="Normal 2 5 17 14" xfId="2010" xr:uid="{00000000-0005-0000-0000-0000AE670000}"/>
    <cellStyle name="Normal 2 5 17 15" xfId="2011" xr:uid="{00000000-0005-0000-0000-0000AF670000}"/>
    <cellStyle name="Normal 2 5 17 2" xfId="2012" xr:uid="{00000000-0005-0000-0000-0000B0670000}"/>
    <cellStyle name="Normal 2 5 17 3" xfId="2013" xr:uid="{00000000-0005-0000-0000-0000B1670000}"/>
    <cellStyle name="Normal 2 5 17 4" xfId="2014" xr:uid="{00000000-0005-0000-0000-0000B2670000}"/>
    <cellStyle name="Normal 2 5 17 5" xfId="2015" xr:uid="{00000000-0005-0000-0000-0000B3670000}"/>
    <cellStyle name="Normal 2 5 17 6" xfId="2016" xr:uid="{00000000-0005-0000-0000-0000B4670000}"/>
    <cellStyle name="Normal 2 5 17 7" xfId="2017" xr:uid="{00000000-0005-0000-0000-0000B5670000}"/>
    <cellStyle name="Normal 2 5 17 8" xfId="2018" xr:uid="{00000000-0005-0000-0000-0000B6670000}"/>
    <cellStyle name="Normal 2 5 17 9" xfId="2019" xr:uid="{00000000-0005-0000-0000-0000B7670000}"/>
    <cellStyle name="Normal 2 5 18" xfId="2020" xr:uid="{00000000-0005-0000-0000-0000B8670000}"/>
    <cellStyle name="Normal 2 5 18 10" xfId="2021" xr:uid="{00000000-0005-0000-0000-0000B9670000}"/>
    <cellStyle name="Normal 2 5 18 11" xfId="2022" xr:uid="{00000000-0005-0000-0000-0000BA670000}"/>
    <cellStyle name="Normal 2 5 18 12" xfId="2023" xr:uid="{00000000-0005-0000-0000-0000BB670000}"/>
    <cellStyle name="Normal 2 5 18 13" xfId="2024" xr:uid="{00000000-0005-0000-0000-0000BC670000}"/>
    <cellStyle name="Normal 2 5 18 14" xfId="2025" xr:uid="{00000000-0005-0000-0000-0000BD670000}"/>
    <cellStyle name="Normal 2 5 18 15" xfId="2026" xr:uid="{00000000-0005-0000-0000-0000BE670000}"/>
    <cellStyle name="Normal 2 5 18 2" xfId="2027" xr:uid="{00000000-0005-0000-0000-0000BF670000}"/>
    <cellStyle name="Normal 2 5 18 3" xfId="2028" xr:uid="{00000000-0005-0000-0000-0000C0670000}"/>
    <cellStyle name="Normal 2 5 18 4" xfId="2029" xr:uid="{00000000-0005-0000-0000-0000C1670000}"/>
    <cellStyle name="Normal 2 5 18 5" xfId="2030" xr:uid="{00000000-0005-0000-0000-0000C2670000}"/>
    <cellStyle name="Normal 2 5 18 6" xfId="2031" xr:uid="{00000000-0005-0000-0000-0000C3670000}"/>
    <cellStyle name="Normal 2 5 18 7" xfId="2032" xr:uid="{00000000-0005-0000-0000-0000C4670000}"/>
    <cellStyle name="Normal 2 5 18 8" xfId="2033" xr:uid="{00000000-0005-0000-0000-0000C5670000}"/>
    <cellStyle name="Normal 2 5 18 9" xfId="2034" xr:uid="{00000000-0005-0000-0000-0000C6670000}"/>
    <cellStyle name="Normal 2 5 19" xfId="2035" xr:uid="{00000000-0005-0000-0000-0000C7670000}"/>
    <cellStyle name="Normal 2 5 19 10" xfId="2036" xr:uid="{00000000-0005-0000-0000-0000C8670000}"/>
    <cellStyle name="Normal 2 5 19 11" xfId="2037" xr:uid="{00000000-0005-0000-0000-0000C9670000}"/>
    <cellStyle name="Normal 2 5 19 12" xfId="2038" xr:uid="{00000000-0005-0000-0000-0000CA670000}"/>
    <cellStyle name="Normal 2 5 19 13" xfId="2039" xr:uid="{00000000-0005-0000-0000-0000CB670000}"/>
    <cellStyle name="Normal 2 5 19 14" xfId="2040" xr:uid="{00000000-0005-0000-0000-0000CC670000}"/>
    <cellStyle name="Normal 2 5 19 15" xfId="2041" xr:uid="{00000000-0005-0000-0000-0000CD670000}"/>
    <cellStyle name="Normal 2 5 19 2" xfId="2042" xr:uid="{00000000-0005-0000-0000-0000CE670000}"/>
    <cellStyle name="Normal 2 5 19 3" xfId="2043" xr:uid="{00000000-0005-0000-0000-0000CF670000}"/>
    <cellStyle name="Normal 2 5 19 4" xfId="2044" xr:uid="{00000000-0005-0000-0000-0000D0670000}"/>
    <cellStyle name="Normal 2 5 19 5" xfId="2045" xr:uid="{00000000-0005-0000-0000-0000D1670000}"/>
    <cellStyle name="Normal 2 5 19 6" xfId="2046" xr:uid="{00000000-0005-0000-0000-0000D2670000}"/>
    <cellStyle name="Normal 2 5 19 7" xfId="2047" xr:uid="{00000000-0005-0000-0000-0000D3670000}"/>
    <cellStyle name="Normal 2 5 19 8" xfId="2048" xr:uid="{00000000-0005-0000-0000-0000D4670000}"/>
    <cellStyle name="Normal 2 5 19 9" xfId="2049" xr:uid="{00000000-0005-0000-0000-0000D5670000}"/>
    <cellStyle name="Normal 2 5 2" xfId="2050" xr:uid="{00000000-0005-0000-0000-0000D6670000}"/>
    <cellStyle name="Normal 2 5 2 10" xfId="2051" xr:uid="{00000000-0005-0000-0000-0000D7670000}"/>
    <cellStyle name="Normal 2 5 2 11" xfId="2052" xr:uid="{00000000-0005-0000-0000-0000D8670000}"/>
    <cellStyle name="Normal 2 5 2 12" xfId="2053" xr:uid="{00000000-0005-0000-0000-0000D9670000}"/>
    <cellStyle name="Normal 2 5 2 13" xfId="2054" xr:uid="{00000000-0005-0000-0000-0000DA670000}"/>
    <cellStyle name="Normal 2 5 2 14" xfId="2055" xr:uid="{00000000-0005-0000-0000-0000DB670000}"/>
    <cellStyle name="Normal 2 5 2 15" xfId="2056" xr:uid="{00000000-0005-0000-0000-0000DC670000}"/>
    <cellStyle name="Normal 2 5 2 16" xfId="2057" xr:uid="{00000000-0005-0000-0000-0000DD670000}"/>
    <cellStyle name="Normal 2 5 2 17" xfId="2058" xr:uid="{00000000-0005-0000-0000-0000DE670000}"/>
    <cellStyle name="Normal 2 5 2 2" xfId="2059" xr:uid="{00000000-0005-0000-0000-0000DF670000}"/>
    <cellStyle name="Normal 2 5 2 3" xfId="2060" xr:uid="{00000000-0005-0000-0000-0000E0670000}"/>
    <cellStyle name="Normal 2 5 2 4" xfId="2061" xr:uid="{00000000-0005-0000-0000-0000E1670000}"/>
    <cellStyle name="Normal 2 5 2 5" xfId="2062" xr:uid="{00000000-0005-0000-0000-0000E2670000}"/>
    <cellStyle name="Normal 2 5 2 6" xfId="2063" xr:uid="{00000000-0005-0000-0000-0000E3670000}"/>
    <cellStyle name="Normal 2 5 2 7" xfId="2064" xr:uid="{00000000-0005-0000-0000-0000E4670000}"/>
    <cellStyle name="Normal 2 5 2 8" xfId="2065" xr:uid="{00000000-0005-0000-0000-0000E5670000}"/>
    <cellStyle name="Normal 2 5 2 9" xfId="2066" xr:uid="{00000000-0005-0000-0000-0000E6670000}"/>
    <cellStyle name="Normal 2 5 20" xfId="2067" xr:uid="{00000000-0005-0000-0000-0000E7670000}"/>
    <cellStyle name="Normal 2 5 20 10" xfId="2068" xr:uid="{00000000-0005-0000-0000-0000E8670000}"/>
    <cellStyle name="Normal 2 5 20 11" xfId="2069" xr:uid="{00000000-0005-0000-0000-0000E9670000}"/>
    <cellStyle name="Normal 2 5 20 12" xfId="2070" xr:uid="{00000000-0005-0000-0000-0000EA670000}"/>
    <cellStyle name="Normal 2 5 20 13" xfId="2071" xr:uid="{00000000-0005-0000-0000-0000EB670000}"/>
    <cellStyle name="Normal 2 5 20 14" xfId="2072" xr:uid="{00000000-0005-0000-0000-0000EC670000}"/>
    <cellStyle name="Normal 2 5 20 15" xfId="2073" xr:uid="{00000000-0005-0000-0000-0000ED670000}"/>
    <cellStyle name="Normal 2 5 20 2" xfId="2074" xr:uid="{00000000-0005-0000-0000-0000EE670000}"/>
    <cellStyle name="Normal 2 5 20 3" xfId="2075" xr:uid="{00000000-0005-0000-0000-0000EF670000}"/>
    <cellStyle name="Normal 2 5 20 4" xfId="2076" xr:uid="{00000000-0005-0000-0000-0000F0670000}"/>
    <cellStyle name="Normal 2 5 20 5" xfId="2077" xr:uid="{00000000-0005-0000-0000-0000F1670000}"/>
    <cellStyle name="Normal 2 5 20 6" xfId="2078" xr:uid="{00000000-0005-0000-0000-0000F2670000}"/>
    <cellStyle name="Normal 2 5 20 7" xfId="2079" xr:uid="{00000000-0005-0000-0000-0000F3670000}"/>
    <cellStyle name="Normal 2 5 20 8" xfId="2080" xr:uid="{00000000-0005-0000-0000-0000F4670000}"/>
    <cellStyle name="Normal 2 5 20 9" xfId="2081" xr:uid="{00000000-0005-0000-0000-0000F5670000}"/>
    <cellStyle name="Normal 2 5 21" xfId="2082" xr:uid="{00000000-0005-0000-0000-0000F6670000}"/>
    <cellStyle name="Normal 2 5 21 10" xfId="2083" xr:uid="{00000000-0005-0000-0000-0000F7670000}"/>
    <cellStyle name="Normal 2 5 21 11" xfId="2084" xr:uid="{00000000-0005-0000-0000-0000F8670000}"/>
    <cellStyle name="Normal 2 5 21 12" xfId="2085" xr:uid="{00000000-0005-0000-0000-0000F9670000}"/>
    <cellStyle name="Normal 2 5 21 13" xfId="2086" xr:uid="{00000000-0005-0000-0000-0000FA670000}"/>
    <cellStyle name="Normal 2 5 21 14" xfId="2087" xr:uid="{00000000-0005-0000-0000-0000FB670000}"/>
    <cellStyle name="Normal 2 5 21 15" xfId="2088" xr:uid="{00000000-0005-0000-0000-0000FC670000}"/>
    <cellStyle name="Normal 2 5 21 2" xfId="2089" xr:uid="{00000000-0005-0000-0000-0000FD670000}"/>
    <cellStyle name="Normal 2 5 21 3" xfId="2090" xr:uid="{00000000-0005-0000-0000-0000FE670000}"/>
    <cellStyle name="Normal 2 5 21 4" xfId="2091" xr:uid="{00000000-0005-0000-0000-0000FF670000}"/>
    <cellStyle name="Normal 2 5 21 5" xfId="2092" xr:uid="{00000000-0005-0000-0000-000000680000}"/>
    <cellStyle name="Normal 2 5 21 6" xfId="2093" xr:uid="{00000000-0005-0000-0000-000001680000}"/>
    <cellStyle name="Normal 2 5 21 7" xfId="2094" xr:uid="{00000000-0005-0000-0000-000002680000}"/>
    <cellStyle name="Normal 2 5 21 8" xfId="2095" xr:uid="{00000000-0005-0000-0000-000003680000}"/>
    <cellStyle name="Normal 2 5 21 9" xfId="2096" xr:uid="{00000000-0005-0000-0000-000004680000}"/>
    <cellStyle name="Normal 2 5 22" xfId="2097" xr:uid="{00000000-0005-0000-0000-000005680000}"/>
    <cellStyle name="Normal 2 5 22 10" xfId="2098" xr:uid="{00000000-0005-0000-0000-000006680000}"/>
    <cellStyle name="Normal 2 5 22 11" xfId="2099" xr:uid="{00000000-0005-0000-0000-000007680000}"/>
    <cellStyle name="Normal 2 5 22 12" xfId="2100" xr:uid="{00000000-0005-0000-0000-000008680000}"/>
    <cellStyle name="Normal 2 5 22 13" xfId="2101" xr:uid="{00000000-0005-0000-0000-000009680000}"/>
    <cellStyle name="Normal 2 5 22 14" xfId="2102" xr:uid="{00000000-0005-0000-0000-00000A680000}"/>
    <cellStyle name="Normal 2 5 22 15" xfId="2103" xr:uid="{00000000-0005-0000-0000-00000B680000}"/>
    <cellStyle name="Normal 2 5 22 2" xfId="2104" xr:uid="{00000000-0005-0000-0000-00000C680000}"/>
    <cellStyle name="Normal 2 5 22 3" xfId="2105" xr:uid="{00000000-0005-0000-0000-00000D680000}"/>
    <cellStyle name="Normal 2 5 22 4" xfId="2106" xr:uid="{00000000-0005-0000-0000-00000E680000}"/>
    <cellStyle name="Normal 2 5 22 5" xfId="2107" xr:uid="{00000000-0005-0000-0000-00000F680000}"/>
    <cellStyle name="Normal 2 5 22 6" xfId="2108" xr:uid="{00000000-0005-0000-0000-000010680000}"/>
    <cellStyle name="Normal 2 5 22 7" xfId="2109" xr:uid="{00000000-0005-0000-0000-000011680000}"/>
    <cellStyle name="Normal 2 5 22 8" xfId="2110" xr:uid="{00000000-0005-0000-0000-000012680000}"/>
    <cellStyle name="Normal 2 5 22 9" xfId="2111" xr:uid="{00000000-0005-0000-0000-000013680000}"/>
    <cellStyle name="Normal 2 5 23" xfId="2112" xr:uid="{00000000-0005-0000-0000-000014680000}"/>
    <cellStyle name="Normal 2 5 24" xfId="2113" xr:uid="{00000000-0005-0000-0000-000015680000}"/>
    <cellStyle name="Normal 2 5 25" xfId="2114" xr:uid="{00000000-0005-0000-0000-000016680000}"/>
    <cellStyle name="Normal 2 5 26" xfId="2115" xr:uid="{00000000-0005-0000-0000-000017680000}"/>
    <cellStyle name="Normal 2 5 27" xfId="2116" xr:uid="{00000000-0005-0000-0000-000018680000}"/>
    <cellStyle name="Normal 2 5 28" xfId="2117" xr:uid="{00000000-0005-0000-0000-000019680000}"/>
    <cellStyle name="Normal 2 5 29" xfId="2118" xr:uid="{00000000-0005-0000-0000-00001A680000}"/>
    <cellStyle name="Normal 2 5 3" xfId="2119" xr:uid="{00000000-0005-0000-0000-00001B680000}"/>
    <cellStyle name="Normal 2 5 3 10" xfId="2120" xr:uid="{00000000-0005-0000-0000-00001C680000}"/>
    <cellStyle name="Normal 2 5 3 11" xfId="2121" xr:uid="{00000000-0005-0000-0000-00001D680000}"/>
    <cellStyle name="Normal 2 5 3 12" xfId="2122" xr:uid="{00000000-0005-0000-0000-00001E680000}"/>
    <cellStyle name="Normal 2 5 3 13" xfId="2123" xr:uid="{00000000-0005-0000-0000-00001F680000}"/>
    <cellStyle name="Normal 2 5 3 14" xfId="2124" xr:uid="{00000000-0005-0000-0000-000020680000}"/>
    <cellStyle name="Normal 2 5 3 15" xfId="2125" xr:uid="{00000000-0005-0000-0000-000021680000}"/>
    <cellStyle name="Normal 2 5 3 16" xfId="2126" xr:uid="{00000000-0005-0000-0000-000022680000}"/>
    <cellStyle name="Normal 2 5 3 17" xfId="2127" xr:uid="{00000000-0005-0000-0000-000023680000}"/>
    <cellStyle name="Normal 2 5 3 2" xfId="2128" xr:uid="{00000000-0005-0000-0000-000024680000}"/>
    <cellStyle name="Normal 2 5 3 3" xfId="2129" xr:uid="{00000000-0005-0000-0000-000025680000}"/>
    <cellStyle name="Normal 2 5 3 4" xfId="2130" xr:uid="{00000000-0005-0000-0000-000026680000}"/>
    <cellStyle name="Normal 2 5 3 5" xfId="2131" xr:uid="{00000000-0005-0000-0000-000027680000}"/>
    <cellStyle name="Normal 2 5 3 6" xfId="2132" xr:uid="{00000000-0005-0000-0000-000028680000}"/>
    <cellStyle name="Normal 2 5 3 7" xfId="2133" xr:uid="{00000000-0005-0000-0000-000029680000}"/>
    <cellStyle name="Normal 2 5 3 8" xfId="2134" xr:uid="{00000000-0005-0000-0000-00002A680000}"/>
    <cellStyle name="Normal 2 5 3 9" xfId="2135" xr:uid="{00000000-0005-0000-0000-00002B680000}"/>
    <cellStyle name="Normal 2 5 30" xfId="2136" xr:uid="{00000000-0005-0000-0000-00002C680000}"/>
    <cellStyle name="Normal 2 5 31" xfId="2137" xr:uid="{00000000-0005-0000-0000-00002D680000}"/>
    <cellStyle name="Normal 2 5 32" xfId="2138" xr:uid="{00000000-0005-0000-0000-00002E680000}"/>
    <cellStyle name="Normal 2 5 33" xfId="2139" xr:uid="{00000000-0005-0000-0000-00002F680000}"/>
    <cellStyle name="Normal 2 5 34" xfId="2140" xr:uid="{00000000-0005-0000-0000-000030680000}"/>
    <cellStyle name="Normal 2 5 35" xfId="2141" xr:uid="{00000000-0005-0000-0000-000031680000}"/>
    <cellStyle name="Normal 2 5 36" xfId="2142" xr:uid="{00000000-0005-0000-0000-000032680000}"/>
    <cellStyle name="Normal 2 5 37" xfId="2143" xr:uid="{00000000-0005-0000-0000-000033680000}"/>
    <cellStyle name="Normal 2 5 38" xfId="2144" xr:uid="{00000000-0005-0000-0000-000034680000}"/>
    <cellStyle name="Normal 2 5 4" xfId="2145" xr:uid="{00000000-0005-0000-0000-000035680000}"/>
    <cellStyle name="Normal 2 5 4 10" xfId="2146" xr:uid="{00000000-0005-0000-0000-000036680000}"/>
    <cellStyle name="Normal 2 5 4 11" xfId="2147" xr:uid="{00000000-0005-0000-0000-000037680000}"/>
    <cellStyle name="Normal 2 5 4 12" xfId="2148" xr:uid="{00000000-0005-0000-0000-000038680000}"/>
    <cellStyle name="Normal 2 5 4 13" xfId="2149" xr:uid="{00000000-0005-0000-0000-000039680000}"/>
    <cellStyle name="Normal 2 5 4 14" xfId="2150" xr:uid="{00000000-0005-0000-0000-00003A680000}"/>
    <cellStyle name="Normal 2 5 4 15" xfId="2151" xr:uid="{00000000-0005-0000-0000-00003B680000}"/>
    <cellStyle name="Normal 2 5 4 2" xfId="2152" xr:uid="{00000000-0005-0000-0000-00003C680000}"/>
    <cellStyle name="Normal 2 5 4 3" xfId="2153" xr:uid="{00000000-0005-0000-0000-00003D680000}"/>
    <cellStyle name="Normal 2 5 4 4" xfId="2154" xr:uid="{00000000-0005-0000-0000-00003E680000}"/>
    <cellStyle name="Normal 2 5 4 5" xfId="2155" xr:uid="{00000000-0005-0000-0000-00003F680000}"/>
    <cellStyle name="Normal 2 5 4 6" xfId="2156" xr:uid="{00000000-0005-0000-0000-000040680000}"/>
    <cellStyle name="Normal 2 5 4 7" xfId="2157" xr:uid="{00000000-0005-0000-0000-000041680000}"/>
    <cellStyle name="Normal 2 5 4 8" xfId="2158" xr:uid="{00000000-0005-0000-0000-000042680000}"/>
    <cellStyle name="Normal 2 5 4 9" xfId="2159" xr:uid="{00000000-0005-0000-0000-000043680000}"/>
    <cellStyle name="Normal 2 5 5" xfId="2160" xr:uid="{00000000-0005-0000-0000-000044680000}"/>
    <cellStyle name="Normal 2 5 5 10" xfId="2161" xr:uid="{00000000-0005-0000-0000-000045680000}"/>
    <cellStyle name="Normal 2 5 5 11" xfId="2162" xr:uid="{00000000-0005-0000-0000-000046680000}"/>
    <cellStyle name="Normal 2 5 5 12" xfId="2163" xr:uid="{00000000-0005-0000-0000-000047680000}"/>
    <cellStyle name="Normal 2 5 5 13" xfId="2164" xr:uid="{00000000-0005-0000-0000-000048680000}"/>
    <cellStyle name="Normal 2 5 5 14" xfId="2165" xr:uid="{00000000-0005-0000-0000-000049680000}"/>
    <cellStyle name="Normal 2 5 5 15" xfId="2166" xr:uid="{00000000-0005-0000-0000-00004A680000}"/>
    <cellStyle name="Normal 2 5 5 2" xfId="2167" xr:uid="{00000000-0005-0000-0000-00004B680000}"/>
    <cellStyle name="Normal 2 5 5 3" xfId="2168" xr:uid="{00000000-0005-0000-0000-00004C680000}"/>
    <cellStyle name="Normal 2 5 5 4" xfId="2169" xr:uid="{00000000-0005-0000-0000-00004D680000}"/>
    <cellStyle name="Normal 2 5 5 5" xfId="2170" xr:uid="{00000000-0005-0000-0000-00004E680000}"/>
    <cellStyle name="Normal 2 5 5 6" xfId="2171" xr:uid="{00000000-0005-0000-0000-00004F680000}"/>
    <cellStyle name="Normal 2 5 5 7" xfId="2172" xr:uid="{00000000-0005-0000-0000-000050680000}"/>
    <cellStyle name="Normal 2 5 5 8" xfId="2173" xr:uid="{00000000-0005-0000-0000-000051680000}"/>
    <cellStyle name="Normal 2 5 5 9" xfId="2174" xr:uid="{00000000-0005-0000-0000-000052680000}"/>
    <cellStyle name="Normal 2 5 6" xfId="2175" xr:uid="{00000000-0005-0000-0000-000053680000}"/>
    <cellStyle name="Normal 2 5 6 10" xfId="2176" xr:uid="{00000000-0005-0000-0000-000054680000}"/>
    <cellStyle name="Normal 2 5 6 11" xfId="2177" xr:uid="{00000000-0005-0000-0000-000055680000}"/>
    <cellStyle name="Normal 2 5 6 12" xfId="2178" xr:uid="{00000000-0005-0000-0000-000056680000}"/>
    <cellStyle name="Normal 2 5 6 13" xfId="2179" xr:uid="{00000000-0005-0000-0000-000057680000}"/>
    <cellStyle name="Normal 2 5 6 14" xfId="2180" xr:uid="{00000000-0005-0000-0000-000058680000}"/>
    <cellStyle name="Normal 2 5 6 15" xfId="2181" xr:uid="{00000000-0005-0000-0000-000059680000}"/>
    <cellStyle name="Normal 2 5 6 2" xfId="2182" xr:uid="{00000000-0005-0000-0000-00005A680000}"/>
    <cellStyle name="Normal 2 5 6 3" xfId="2183" xr:uid="{00000000-0005-0000-0000-00005B680000}"/>
    <cellStyle name="Normal 2 5 6 4" xfId="2184" xr:uid="{00000000-0005-0000-0000-00005C680000}"/>
    <cellStyle name="Normal 2 5 6 5" xfId="2185" xr:uid="{00000000-0005-0000-0000-00005D680000}"/>
    <cellStyle name="Normal 2 5 6 6" xfId="2186" xr:uid="{00000000-0005-0000-0000-00005E680000}"/>
    <cellStyle name="Normal 2 5 6 7" xfId="2187" xr:uid="{00000000-0005-0000-0000-00005F680000}"/>
    <cellStyle name="Normal 2 5 6 8" xfId="2188" xr:uid="{00000000-0005-0000-0000-000060680000}"/>
    <cellStyle name="Normal 2 5 6 9" xfId="2189" xr:uid="{00000000-0005-0000-0000-000061680000}"/>
    <cellStyle name="Normal 2 5 7" xfId="2190" xr:uid="{00000000-0005-0000-0000-000062680000}"/>
    <cellStyle name="Normal 2 5 7 10" xfId="2191" xr:uid="{00000000-0005-0000-0000-000063680000}"/>
    <cellStyle name="Normal 2 5 7 11" xfId="2192" xr:uid="{00000000-0005-0000-0000-000064680000}"/>
    <cellStyle name="Normal 2 5 7 12" xfId="2193" xr:uid="{00000000-0005-0000-0000-000065680000}"/>
    <cellStyle name="Normal 2 5 7 13" xfId="2194" xr:uid="{00000000-0005-0000-0000-000066680000}"/>
    <cellStyle name="Normal 2 5 7 14" xfId="2195" xr:uid="{00000000-0005-0000-0000-000067680000}"/>
    <cellStyle name="Normal 2 5 7 15" xfId="2196" xr:uid="{00000000-0005-0000-0000-000068680000}"/>
    <cellStyle name="Normal 2 5 7 2" xfId="2197" xr:uid="{00000000-0005-0000-0000-000069680000}"/>
    <cellStyle name="Normal 2 5 7 3" xfId="2198" xr:uid="{00000000-0005-0000-0000-00006A680000}"/>
    <cellStyle name="Normal 2 5 7 4" xfId="2199" xr:uid="{00000000-0005-0000-0000-00006B680000}"/>
    <cellStyle name="Normal 2 5 7 5" xfId="2200" xr:uid="{00000000-0005-0000-0000-00006C680000}"/>
    <cellStyle name="Normal 2 5 7 6" xfId="2201" xr:uid="{00000000-0005-0000-0000-00006D680000}"/>
    <cellStyle name="Normal 2 5 7 7" xfId="2202" xr:uid="{00000000-0005-0000-0000-00006E680000}"/>
    <cellStyle name="Normal 2 5 7 8" xfId="2203" xr:uid="{00000000-0005-0000-0000-00006F680000}"/>
    <cellStyle name="Normal 2 5 7 9" xfId="2204" xr:uid="{00000000-0005-0000-0000-000070680000}"/>
    <cellStyle name="Normal 2 5 8" xfId="2205" xr:uid="{00000000-0005-0000-0000-000071680000}"/>
    <cellStyle name="Normal 2 5 8 10" xfId="2206" xr:uid="{00000000-0005-0000-0000-000072680000}"/>
    <cellStyle name="Normal 2 5 8 11" xfId="2207" xr:uid="{00000000-0005-0000-0000-000073680000}"/>
    <cellStyle name="Normal 2 5 8 12" xfId="2208" xr:uid="{00000000-0005-0000-0000-000074680000}"/>
    <cellStyle name="Normal 2 5 8 13" xfId="2209" xr:uid="{00000000-0005-0000-0000-000075680000}"/>
    <cellStyle name="Normal 2 5 8 14" xfId="2210" xr:uid="{00000000-0005-0000-0000-000076680000}"/>
    <cellStyle name="Normal 2 5 8 15" xfId="2211" xr:uid="{00000000-0005-0000-0000-000077680000}"/>
    <cellStyle name="Normal 2 5 8 2" xfId="2212" xr:uid="{00000000-0005-0000-0000-000078680000}"/>
    <cellStyle name="Normal 2 5 8 3" xfId="2213" xr:uid="{00000000-0005-0000-0000-000079680000}"/>
    <cellStyle name="Normal 2 5 8 4" xfId="2214" xr:uid="{00000000-0005-0000-0000-00007A680000}"/>
    <cellStyle name="Normal 2 5 8 5" xfId="2215" xr:uid="{00000000-0005-0000-0000-00007B680000}"/>
    <cellStyle name="Normal 2 5 8 6" xfId="2216" xr:uid="{00000000-0005-0000-0000-00007C680000}"/>
    <cellStyle name="Normal 2 5 8 7" xfId="2217" xr:uid="{00000000-0005-0000-0000-00007D680000}"/>
    <cellStyle name="Normal 2 5 8 8" xfId="2218" xr:uid="{00000000-0005-0000-0000-00007E680000}"/>
    <cellStyle name="Normal 2 5 8 9" xfId="2219" xr:uid="{00000000-0005-0000-0000-00007F680000}"/>
    <cellStyle name="Normal 2 5 9" xfId="2220" xr:uid="{00000000-0005-0000-0000-000080680000}"/>
    <cellStyle name="Normal 2 5 9 10" xfId="2221" xr:uid="{00000000-0005-0000-0000-000081680000}"/>
    <cellStyle name="Normal 2 5 9 11" xfId="2222" xr:uid="{00000000-0005-0000-0000-000082680000}"/>
    <cellStyle name="Normal 2 5 9 12" xfId="2223" xr:uid="{00000000-0005-0000-0000-000083680000}"/>
    <cellStyle name="Normal 2 5 9 13" xfId="2224" xr:uid="{00000000-0005-0000-0000-000084680000}"/>
    <cellStyle name="Normal 2 5 9 14" xfId="2225" xr:uid="{00000000-0005-0000-0000-000085680000}"/>
    <cellStyle name="Normal 2 5 9 15" xfId="2226" xr:uid="{00000000-0005-0000-0000-000086680000}"/>
    <cellStyle name="Normal 2 5 9 2" xfId="2227" xr:uid="{00000000-0005-0000-0000-000087680000}"/>
    <cellStyle name="Normal 2 5 9 3" xfId="2228" xr:uid="{00000000-0005-0000-0000-000088680000}"/>
    <cellStyle name="Normal 2 5 9 4" xfId="2229" xr:uid="{00000000-0005-0000-0000-000089680000}"/>
    <cellStyle name="Normal 2 5 9 5" xfId="2230" xr:uid="{00000000-0005-0000-0000-00008A680000}"/>
    <cellStyle name="Normal 2 5 9 6" xfId="2231" xr:uid="{00000000-0005-0000-0000-00008B680000}"/>
    <cellStyle name="Normal 2 5 9 7" xfId="2232" xr:uid="{00000000-0005-0000-0000-00008C680000}"/>
    <cellStyle name="Normal 2 5 9 8" xfId="2233" xr:uid="{00000000-0005-0000-0000-00008D680000}"/>
    <cellStyle name="Normal 2 5 9 9" xfId="2234" xr:uid="{00000000-0005-0000-0000-00008E680000}"/>
    <cellStyle name="Normal 2 5_Highest Family Data" xfId="2235" xr:uid="{00000000-0005-0000-0000-00008F680000}"/>
    <cellStyle name="Normal 2 50" xfId="294" xr:uid="{00000000-0005-0000-0000-000090680000}"/>
    <cellStyle name="Normal 2 51" xfId="26165" xr:uid="{00000000-0005-0000-0000-000091680000}"/>
    <cellStyle name="Normal 2 52" xfId="26164" xr:uid="{00000000-0005-0000-0000-000092680000}"/>
    <cellStyle name="Normal 2 6" xfId="2236" xr:uid="{00000000-0005-0000-0000-000093680000}"/>
    <cellStyle name="Normal 2 6 10" xfId="2237" xr:uid="{00000000-0005-0000-0000-000094680000}"/>
    <cellStyle name="Normal 2 6 10 10" xfId="2238" xr:uid="{00000000-0005-0000-0000-000095680000}"/>
    <cellStyle name="Normal 2 6 10 11" xfId="2239" xr:uid="{00000000-0005-0000-0000-000096680000}"/>
    <cellStyle name="Normal 2 6 10 12" xfId="2240" xr:uid="{00000000-0005-0000-0000-000097680000}"/>
    <cellStyle name="Normal 2 6 10 13" xfId="2241" xr:uid="{00000000-0005-0000-0000-000098680000}"/>
    <cellStyle name="Normal 2 6 10 14" xfId="2242" xr:uid="{00000000-0005-0000-0000-000099680000}"/>
    <cellStyle name="Normal 2 6 10 15" xfId="2243" xr:uid="{00000000-0005-0000-0000-00009A680000}"/>
    <cellStyle name="Normal 2 6 10 2" xfId="2244" xr:uid="{00000000-0005-0000-0000-00009B680000}"/>
    <cellStyle name="Normal 2 6 10 3" xfId="2245" xr:uid="{00000000-0005-0000-0000-00009C680000}"/>
    <cellStyle name="Normal 2 6 10 4" xfId="2246" xr:uid="{00000000-0005-0000-0000-00009D680000}"/>
    <cellStyle name="Normal 2 6 10 5" xfId="2247" xr:uid="{00000000-0005-0000-0000-00009E680000}"/>
    <cellStyle name="Normal 2 6 10 6" xfId="2248" xr:uid="{00000000-0005-0000-0000-00009F680000}"/>
    <cellStyle name="Normal 2 6 10 7" xfId="2249" xr:uid="{00000000-0005-0000-0000-0000A0680000}"/>
    <cellStyle name="Normal 2 6 10 8" xfId="2250" xr:uid="{00000000-0005-0000-0000-0000A1680000}"/>
    <cellStyle name="Normal 2 6 10 9" xfId="2251" xr:uid="{00000000-0005-0000-0000-0000A2680000}"/>
    <cellStyle name="Normal 2 6 11" xfId="2252" xr:uid="{00000000-0005-0000-0000-0000A3680000}"/>
    <cellStyle name="Normal 2 6 11 10" xfId="2253" xr:uid="{00000000-0005-0000-0000-0000A4680000}"/>
    <cellStyle name="Normal 2 6 11 11" xfId="2254" xr:uid="{00000000-0005-0000-0000-0000A5680000}"/>
    <cellStyle name="Normal 2 6 11 12" xfId="2255" xr:uid="{00000000-0005-0000-0000-0000A6680000}"/>
    <cellStyle name="Normal 2 6 11 13" xfId="2256" xr:uid="{00000000-0005-0000-0000-0000A7680000}"/>
    <cellStyle name="Normal 2 6 11 14" xfId="2257" xr:uid="{00000000-0005-0000-0000-0000A8680000}"/>
    <cellStyle name="Normal 2 6 11 15" xfId="2258" xr:uid="{00000000-0005-0000-0000-0000A9680000}"/>
    <cellStyle name="Normal 2 6 11 2" xfId="2259" xr:uid="{00000000-0005-0000-0000-0000AA680000}"/>
    <cellStyle name="Normal 2 6 11 3" xfId="2260" xr:uid="{00000000-0005-0000-0000-0000AB680000}"/>
    <cellStyle name="Normal 2 6 11 4" xfId="2261" xr:uid="{00000000-0005-0000-0000-0000AC680000}"/>
    <cellStyle name="Normal 2 6 11 5" xfId="2262" xr:uid="{00000000-0005-0000-0000-0000AD680000}"/>
    <cellStyle name="Normal 2 6 11 6" xfId="2263" xr:uid="{00000000-0005-0000-0000-0000AE680000}"/>
    <cellStyle name="Normal 2 6 11 7" xfId="2264" xr:uid="{00000000-0005-0000-0000-0000AF680000}"/>
    <cellStyle name="Normal 2 6 11 8" xfId="2265" xr:uid="{00000000-0005-0000-0000-0000B0680000}"/>
    <cellStyle name="Normal 2 6 11 9" xfId="2266" xr:uid="{00000000-0005-0000-0000-0000B1680000}"/>
    <cellStyle name="Normal 2 6 12" xfId="2267" xr:uid="{00000000-0005-0000-0000-0000B2680000}"/>
    <cellStyle name="Normal 2 6 12 10" xfId="2268" xr:uid="{00000000-0005-0000-0000-0000B3680000}"/>
    <cellStyle name="Normal 2 6 12 11" xfId="2269" xr:uid="{00000000-0005-0000-0000-0000B4680000}"/>
    <cellStyle name="Normal 2 6 12 12" xfId="2270" xr:uid="{00000000-0005-0000-0000-0000B5680000}"/>
    <cellStyle name="Normal 2 6 12 13" xfId="2271" xr:uid="{00000000-0005-0000-0000-0000B6680000}"/>
    <cellStyle name="Normal 2 6 12 14" xfId="2272" xr:uid="{00000000-0005-0000-0000-0000B7680000}"/>
    <cellStyle name="Normal 2 6 12 15" xfId="2273" xr:uid="{00000000-0005-0000-0000-0000B8680000}"/>
    <cellStyle name="Normal 2 6 12 2" xfId="2274" xr:uid="{00000000-0005-0000-0000-0000B9680000}"/>
    <cellStyle name="Normal 2 6 12 3" xfId="2275" xr:uid="{00000000-0005-0000-0000-0000BA680000}"/>
    <cellStyle name="Normal 2 6 12 4" xfId="2276" xr:uid="{00000000-0005-0000-0000-0000BB680000}"/>
    <cellStyle name="Normal 2 6 12 5" xfId="2277" xr:uid="{00000000-0005-0000-0000-0000BC680000}"/>
    <cellStyle name="Normal 2 6 12 6" xfId="2278" xr:uid="{00000000-0005-0000-0000-0000BD680000}"/>
    <cellStyle name="Normal 2 6 12 7" xfId="2279" xr:uid="{00000000-0005-0000-0000-0000BE680000}"/>
    <cellStyle name="Normal 2 6 12 8" xfId="2280" xr:uid="{00000000-0005-0000-0000-0000BF680000}"/>
    <cellStyle name="Normal 2 6 12 9" xfId="2281" xr:uid="{00000000-0005-0000-0000-0000C0680000}"/>
    <cellStyle name="Normal 2 6 13" xfId="2282" xr:uid="{00000000-0005-0000-0000-0000C1680000}"/>
    <cellStyle name="Normal 2 6 13 10" xfId="2283" xr:uid="{00000000-0005-0000-0000-0000C2680000}"/>
    <cellStyle name="Normal 2 6 13 11" xfId="2284" xr:uid="{00000000-0005-0000-0000-0000C3680000}"/>
    <cellStyle name="Normal 2 6 13 12" xfId="2285" xr:uid="{00000000-0005-0000-0000-0000C4680000}"/>
    <cellStyle name="Normal 2 6 13 13" xfId="2286" xr:uid="{00000000-0005-0000-0000-0000C5680000}"/>
    <cellStyle name="Normal 2 6 13 14" xfId="2287" xr:uid="{00000000-0005-0000-0000-0000C6680000}"/>
    <cellStyle name="Normal 2 6 13 15" xfId="2288" xr:uid="{00000000-0005-0000-0000-0000C7680000}"/>
    <cellStyle name="Normal 2 6 13 2" xfId="2289" xr:uid="{00000000-0005-0000-0000-0000C8680000}"/>
    <cellStyle name="Normal 2 6 13 3" xfId="2290" xr:uid="{00000000-0005-0000-0000-0000C9680000}"/>
    <cellStyle name="Normal 2 6 13 4" xfId="2291" xr:uid="{00000000-0005-0000-0000-0000CA680000}"/>
    <cellStyle name="Normal 2 6 13 5" xfId="2292" xr:uid="{00000000-0005-0000-0000-0000CB680000}"/>
    <cellStyle name="Normal 2 6 13 6" xfId="2293" xr:uid="{00000000-0005-0000-0000-0000CC680000}"/>
    <cellStyle name="Normal 2 6 13 7" xfId="2294" xr:uid="{00000000-0005-0000-0000-0000CD680000}"/>
    <cellStyle name="Normal 2 6 13 8" xfId="2295" xr:uid="{00000000-0005-0000-0000-0000CE680000}"/>
    <cellStyle name="Normal 2 6 13 9" xfId="2296" xr:uid="{00000000-0005-0000-0000-0000CF680000}"/>
    <cellStyle name="Normal 2 6 14" xfId="2297" xr:uid="{00000000-0005-0000-0000-0000D0680000}"/>
    <cellStyle name="Normal 2 6 14 10" xfId="2298" xr:uid="{00000000-0005-0000-0000-0000D1680000}"/>
    <cellStyle name="Normal 2 6 14 11" xfId="2299" xr:uid="{00000000-0005-0000-0000-0000D2680000}"/>
    <cellStyle name="Normal 2 6 14 12" xfId="2300" xr:uid="{00000000-0005-0000-0000-0000D3680000}"/>
    <cellStyle name="Normal 2 6 14 13" xfId="2301" xr:uid="{00000000-0005-0000-0000-0000D4680000}"/>
    <cellStyle name="Normal 2 6 14 14" xfId="2302" xr:uid="{00000000-0005-0000-0000-0000D5680000}"/>
    <cellStyle name="Normal 2 6 14 15" xfId="2303" xr:uid="{00000000-0005-0000-0000-0000D6680000}"/>
    <cellStyle name="Normal 2 6 14 2" xfId="2304" xr:uid="{00000000-0005-0000-0000-0000D7680000}"/>
    <cellStyle name="Normal 2 6 14 3" xfId="2305" xr:uid="{00000000-0005-0000-0000-0000D8680000}"/>
    <cellStyle name="Normal 2 6 14 4" xfId="2306" xr:uid="{00000000-0005-0000-0000-0000D9680000}"/>
    <cellStyle name="Normal 2 6 14 5" xfId="2307" xr:uid="{00000000-0005-0000-0000-0000DA680000}"/>
    <cellStyle name="Normal 2 6 14 6" xfId="2308" xr:uid="{00000000-0005-0000-0000-0000DB680000}"/>
    <cellStyle name="Normal 2 6 14 7" xfId="2309" xr:uid="{00000000-0005-0000-0000-0000DC680000}"/>
    <cellStyle name="Normal 2 6 14 8" xfId="2310" xr:uid="{00000000-0005-0000-0000-0000DD680000}"/>
    <cellStyle name="Normal 2 6 14 9" xfId="2311" xr:uid="{00000000-0005-0000-0000-0000DE680000}"/>
    <cellStyle name="Normal 2 6 15" xfId="2312" xr:uid="{00000000-0005-0000-0000-0000DF680000}"/>
    <cellStyle name="Normal 2 6 15 10" xfId="2313" xr:uid="{00000000-0005-0000-0000-0000E0680000}"/>
    <cellStyle name="Normal 2 6 15 11" xfId="2314" xr:uid="{00000000-0005-0000-0000-0000E1680000}"/>
    <cellStyle name="Normal 2 6 15 12" xfId="2315" xr:uid="{00000000-0005-0000-0000-0000E2680000}"/>
    <cellStyle name="Normal 2 6 15 13" xfId="2316" xr:uid="{00000000-0005-0000-0000-0000E3680000}"/>
    <cellStyle name="Normal 2 6 15 14" xfId="2317" xr:uid="{00000000-0005-0000-0000-0000E4680000}"/>
    <cellStyle name="Normal 2 6 15 15" xfId="2318" xr:uid="{00000000-0005-0000-0000-0000E5680000}"/>
    <cellStyle name="Normal 2 6 15 2" xfId="2319" xr:uid="{00000000-0005-0000-0000-0000E6680000}"/>
    <cellStyle name="Normal 2 6 15 3" xfId="2320" xr:uid="{00000000-0005-0000-0000-0000E7680000}"/>
    <cellStyle name="Normal 2 6 15 4" xfId="2321" xr:uid="{00000000-0005-0000-0000-0000E8680000}"/>
    <cellStyle name="Normal 2 6 15 5" xfId="2322" xr:uid="{00000000-0005-0000-0000-0000E9680000}"/>
    <cellStyle name="Normal 2 6 15 6" xfId="2323" xr:uid="{00000000-0005-0000-0000-0000EA680000}"/>
    <cellStyle name="Normal 2 6 15 7" xfId="2324" xr:uid="{00000000-0005-0000-0000-0000EB680000}"/>
    <cellStyle name="Normal 2 6 15 8" xfId="2325" xr:uid="{00000000-0005-0000-0000-0000EC680000}"/>
    <cellStyle name="Normal 2 6 15 9" xfId="2326" xr:uid="{00000000-0005-0000-0000-0000ED680000}"/>
    <cellStyle name="Normal 2 6 16" xfId="2327" xr:uid="{00000000-0005-0000-0000-0000EE680000}"/>
    <cellStyle name="Normal 2 6 16 10" xfId="2328" xr:uid="{00000000-0005-0000-0000-0000EF680000}"/>
    <cellStyle name="Normal 2 6 16 11" xfId="2329" xr:uid="{00000000-0005-0000-0000-0000F0680000}"/>
    <cellStyle name="Normal 2 6 16 12" xfId="2330" xr:uid="{00000000-0005-0000-0000-0000F1680000}"/>
    <cellStyle name="Normal 2 6 16 13" xfId="2331" xr:uid="{00000000-0005-0000-0000-0000F2680000}"/>
    <cellStyle name="Normal 2 6 16 14" xfId="2332" xr:uid="{00000000-0005-0000-0000-0000F3680000}"/>
    <cellStyle name="Normal 2 6 16 15" xfId="2333" xr:uid="{00000000-0005-0000-0000-0000F4680000}"/>
    <cellStyle name="Normal 2 6 16 2" xfId="2334" xr:uid="{00000000-0005-0000-0000-0000F5680000}"/>
    <cellStyle name="Normal 2 6 16 3" xfId="2335" xr:uid="{00000000-0005-0000-0000-0000F6680000}"/>
    <cellStyle name="Normal 2 6 16 4" xfId="2336" xr:uid="{00000000-0005-0000-0000-0000F7680000}"/>
    <cellStyle name="Normal 2 6 16 5" xfId="2337" xr:uid="{00000000-0005-0000-0000-0000F8680000}"/>
    <cellStyle name="Normal 2 6 16 6" xfId="2338" xr:uid="{00000000-0005-0000-0000-0000F9680000}"/>
    <cellStyle name="Normal 2 6 16 7" xfId="2339" xr:uid="{00000000-0005-0000-0000-0000FA680000}"/>
    <cellStyle name="Normal 2 6 16 8" xfId="2340" xr:uid="{00000000-0005-0000-0000-0000FB680000}"/>
    <cellStyle name="Normal 2 6 16 9" xfId="2341" xr:uid="{00000000-0005-0000-0000-0000FC680000}"/>
    <cellStyle name="Normal 2 6 17" xfId="2342" xr:uid="{00000000-0005-0000-0000-0000FD680000}"/>
    <cellStyle name="Normal 2 6 17 10" xfId="2343" xr:uid="{00000000-0005-0000-0000-0000FE680000}"/>
    <cellStyle name="Normal 2 6 17 11" xfId="2344" xr:uid="{00000000-0005-0000-0000-0000FF680000}"/>
    <cellStyle name="Normal 2 6 17 12" xfId="2345" xr:uid="{00000000-0005-0000-0000-000000690000}"/>
    <cellStyle name="Normal 2 6 17 13" xfId="2346" xr:uid="{00000000-0005-0000-0000-000001690000}"/>
    <cellStyle name="Normal 2 6 17 14" xfId="2347" xr:uid="{00000000-0005-0000-0000-000002690000}"/>
    <cellStyle name="Normal 2 6 17 15" xfId="2348" xr:uid="{00000000-0005-0000-0000-000003690000}"/>
    <cellStyle name="Normal 2 6 17 2" xfId="2349" xr:uid="{00000000-0005-0000-0000-000004690000}"/>
    <cellStyle name="Normal 2 6 17 3" xfId="2350" xr:uid="{00000000-0005-0000-0000-000005690000}"/>
    <cellStyle name="Normal 2 6 17 4" xfId="2351" xr:uid="{00000000-0005-0000-0000-000006690000}"/>
    <cellStyle name="Normal 2 6 17 5" xfId="2352" xr:uid="{00000000-0005-0000-0000-000007690000}"/>
    <cellStyle name="Normal 2 6 17 6" xfId="2353" xr:uid="{00000000-0005-0000-0000-000008690000}"/>
    <cellStyle name="Normal 2 6 17 7" xfId="2354" xr:uid="{00000000-0005-0000-0000-000009690000}"/>
    <cellStyle name="Normal 2 6 17 8" xfId="2355" xr:uid="{00000000-0005-0000-0000-00000A690000}"/>
    <cellStyle name="Normal 2 6 17 9" xfId="2356" xr:uid="{00000000-0005-0000-0000-00000B690000}"/>
    <cellStyle name="Normal 2 6 18" xfId="2357" xr:uid="{00000000-0005-0000-0000-00000C690000}"/>
    <cellStyle name="Normal 2 6 18 10" xfId="2358" xr:uid="{00000000-0005-0000-0000-00000D690000}"/>
    <cellStyle name="Normal 2 6 18 11" xfId="2359" xr:uid="{00000000-0005-0000-0000-00000E690000}"/>
    <cellStyle name="Normal 2 6 18 12" xfId="2360" xr:uid="{00000000-0005-0000-0000-00000F690000}"/>
    <cellStyle name="Normal 2 6 18 13" xfId="2361" xr:uid="{00000000-0005-0000-0000-000010690000}"/>
    <cellStyle name="Normal 2 6 18 14" xfId="2362" xr:uid="{00000000-0005-0000-0000-000011690000}"/>
    <cellStyle name="Normal 2 6 18 15" xfId="2363" xr:uid="{00000000-0005-0000-0000-000012690000}"/>
    <cellStyle name="Normal 2 6 18 2" xfId="2364" xr:uid="{00000000-0005-0000-0000-000013690000}"/>
    <cellStyle name="Normal 2 6 18 3" xfId="2365" xr:uid="{00000000-0005-0000-0000-000014690000}"/>
    <cellStyle name="Normal 2 6 18 4" xfId="2366" xr:uid="{00000000-0005-0000-0000-000015690000}"/>
    <cellStyle name="Normal 2 6 18 5" xfId="2367" xr:uid="{00000000-0005-0000-0000-000016690000}"/>
    <cellStyle name="Normal 2 6 18 6" xfId="2368" xr:uid="{00000000-0005-0000-0000-000017690000}"/>
    <cellStyle name="Normal 2 6 18 7" xfId="2369" xr:uid="{00000000-0005-0000-0000-000018690000}"/>
    <cellStyle name="Normal 2 6 18 8" xfId="2370" xr:uid="{00000000-0005-0000-0000-000019690000}"/>
    <cellStyle name="Normal 2 6 18 9" xfId="2371" xr:uid="{00000000-0005-0000-0000-00001A690000}"/>
    <cellStyle name="Normal 2 6 19" xfId="2372" xr:uid="{00000000-0005-0000-0000-00001B690000}"/>
    <cellStyle name="Normal 2 6 19 10" xfId="2373" xr:uid="{00000000-0005-0000-0000-00001C690000}"/>
    <cellStyle name="Normal 2 6 19 11" xfId="2374" xr:uid="{00000000-0005-0000-0000-00001D690000}"/>
    <cellStyle name="Normal 2 6 19 12" xfId="2375" xr:uid="{00000000-0005-0000-0000-00001E690000}"/>
    <cellStyle name="Normal 2 6 19 13" xfId="2376" xr:uid="{00000000-0005-0000-0000-00001F690000}"/>
    <cellStyle name="Normal 2 6 19 14" xfId="2377" xr:uid="{00000000-0005-0000-0000-000020690000}"/>
    <cellStyle name="Normal 2 6 19 15" xfId="2378" xr:uid="{00000000-0005-0000-0000-000021690000}"/>
    <cellStyle name="Normal 2 6 19 2" xfId="2379" xr:uid="{00000000-0005-0000-0000-000022690000}"/>
    <cellStyle name="Normal 2 6 19 3" xfId="2380" xr:uid="{00000000-0005-0000-0000-000023690000}"/>
    <cellStyle name="Normal 2 6 19 4" xfId="2381" xr:uid="{00000000-0005-0000-0000-000024690000}"/>
    <cellStyle name="Normal 2 6 19 5" xfId="2382" xr:uid="{00000000-0005-0000-0000-000025690000}"/>
    <cellStyle name="Normal 2 6 19 6" xfId="2383" xr:uid="{00000000-0005-0000-0000-000026690000}"/>
    <cellStyle name="Normal 2 6 19 7" xfId="2384" xr:uid="{00000000-0005-0000-0000-000027690000}"/>
    <cellStyle name="Normal 2 6 19 8" xfId="2385" xr:uid="{00000000-0005-0000-0000-000028690000}"/>
    <cellStyle name="Normal 2 6 19 9" xfId="2386" xr:uid="{00000000-0005-0000-0000-000029690000}"/>
    <cellStyle name="Normal 2 6 2" xfId="2387" xr:uid="{00000000-0005-0000-0000-00002A690000}"/>
    <cellStyle name="Normal 2 6 2 10" xfId="2388" xr:uid="{00000000-0005-0000-0000-00002B690000}"/>
    <cellStyle name="Normal 2 6 2 11" xfId="2389" xr:uid="{00000000-0005-0000-0000-00002C690000}"/>
    <cellStyle name="Normal 2 6 2 12" xfId="2390" xr:uid="{00000000-0005-0000-0000-00002D690000}"/>
    <cellStyle name="Normal 2 6 2 13" xfId="2391" xr:uid="{00000000-0005-0000-0000-00002E690000}"/>
    <cellStyle name="Normal 2 6 2 14" xfId="2392" xr:uid="{00000000-0005-0000-0000-00002F690000}"/>
    <cellStyle name="Normal 2 6 2 15" xfId="2393" xr:uid="{00000000-0005-0000-0000-000030690000}"/>
    <cellStyle name="Normal 2 6 2 16" xfId="2394" xr:uid="{00000000-0005-0000-0000-000031690000}"/>
    <cellStyle name="Normal 2 6 2 17" xfId="2395" xr:uid="{00000000-0005-0000-0000-000032690000}"/>
    <cellStyle name="Normal 2 6 2 2" xfId="2396" xr:uid="{00000000-0005-0000-0000-000033690000}"/>
    <cellStyle name="Normal 2 6 2 3" xfId="2397" xr:uid="{00000000-0005-0000-0000-000034690000}"/>
    <cellStyle name="Normal 2 6 2 4" xfId="2398" xr:uid="{00000000-0005-0000-0000-000035690000}"/>
    <cellStyle name="Normal 2 6 2 5" xfId="2399" xr:uid="{00000000-0005-0000-0000-000036690000}"/>
    <cellStyle name="Normal 2 6 2 6" xfId="2400" xr:uid="{00000000-0005-0000-0000-000037690000}"/>
    <cellStyle name="Normal 2 6 2 7" xfId="2401" xr:uid="{00000000-0005-0000-0000-000038690000}"/>
    <cellStyle name="Normal 2 6 2 8" xfId="2402" xr:uid="{00000000-0005-0000-0000-000039690000}"/>
    <cellStyle name="Normal 2 6 2 9" xfId="2403" xr:uid="{00000000-0005-0000-0000-00003A690000}"/>
    <cellStyle name="Normal 2 6 20" xfId="2404" xr:uid="{00000000-0005-0000-0000-00003B690000}"/>
    <cellStyle name="Normal 2 6 20 10" xfId="2405" xr:uid="{00000000-0005-0000-0000-00003C690000}"/>
    <cellStyle name="Normal 2 6 20 11" xfId="2406" xr:uid="{00000000-0005-0000-0000-00003D690000}"/>
    <cellStyle name="Normal 2 6 20 12" xfId="2407" xr:uid="{00000000-0005-0000-0000-00003E690000}"/>
    <cellStyle name="Normal 2 6 20 13" xfId="2408" xr:uid="{00000000-0005-0000-0000-00003F690000}"/>
    <cellStyle name="Normal 2 6 20 14" xfId="2409" xr:uid="{00000000-0005-0000-0000-000040690000}"/>
    <cellStyle name="Normal 2 6 20 15" xfId="2410" xr:uid="{00000000-0005-0000-0000-000041690000}"/>
    <cellStyle name="Normal 2 6 20 2" xfId="2411" xr:uid="{00000000-0005-0000-0000-000042690000}"/>
    <cellStyle name="Normal 2 6 20 3" xfId="2412" xr:uid="{00000000-0005-0000-0000-000043690000}"/>
    <cellStyle name="Normal 2 6 20 4" xfId="2413" xr:uid="{00000000-0005-0000-0000-000044690000}"/>
    <cellStyle name="Normal 2 6 20 5" xfId="2414" xr:uid="{00000000-0005-0000-0000-000045690000}"/>
    <cellStyle name="Normal 2 6 20 6" xfId="2415" xr:uid="{00000000-0005-0000-0000-000046690000}"/>
    <cellStyle name="Normal 2 6 20 7" xfId="2416" xr:uid="{00000000-0005-0000-0000-000047690000}"/>
    <cellStyle name="Normal 2 6 20 8" xfId="2417" xr:uid="{00000000-0005-0000-0000-000048690000}"/>
    <cellStyle name="Normal 2 6 20 9" xfId="2418" xr:uid="{00000000-0005-0000-0000-000049690000}"/>
    <cellStyle name="Normal 2 6 21" xfId="2419" xr:uid="{00000000-0005-0000-0000-00004A690000}"/>
    <cellStyle name="Normal 2 6 21 10" xfId="2420" xr:uid="{00000000-0005-0000-0000-00004B690000}"/>
    <cellStyle name="Normal 2 6 21 11" xfId="2421" xr:uid="{00000000-0005-0000-0000-00004C690000}"/>
    <cellStyle name="Normal 2 6 21 12" xfId="2422" xr:uid="{00000000-0005-0000-0000-00004D690000}"/>
    <cellStyle name="Normal 2 6 21 13" xfId="2423" xr:uid="{00000000-0005-0000-0000-00004E690000}"/>
    <cellStyle name="Normal 2 6 21 14" xfId="2424" xr:uid="{00000000-0005-0000-0000-00004F690000}"/>
    <cellStyle name="Normal 2 6 21 15" xfId="2425" xr:uid="{00000000-0005-0000-0000-000050690000}"/>
    <cellStyle name="Normal 2 6 21 2" xfId="2426" xr:uid="{00000000-0005-0000-0000-000051690000}"/>
    <cellStyle name="Normal 2 6 21 3" xfId="2427" xr:uid="{00000000-0005-0000-0000-000052690000}"/>
    <cellStyle name="Normal 2 6 21 4" xfId="2428" xr:uid="{00000000-0005-0000-0000-000053690000}"/>
    <cellStyle name="Normal 2 6 21 5" xfId="2429" xr:uid="{00000000-0005-0000-0000-000054690000}"/>
    <cellStyle name="Normal 2 6 21 6" xfId="2430" xr:uid="{00000000-0005-0000-0000-000055690000}"/>
    <cellStyle name="Normal 2 6 21 7" xfId="2431" xr:uid="{00000000-0005-0000-0000-000056690000}"/>
    <cellStyle name="Normal 2 6 21 8" xfId="2432" xr:uid="{00000000-0005-0000-0000-000057690000}"/>
    <cellStyle name="Normal 2 6 21 9" xfId="2433" xr:uid="{00000000-0005-0000-0000-000058690000}"/>
    <cellStyle name="Normal 2 6 22" xfId="2434" xr:uid="{00000000-0005-0000-0000-000059690000}"/>
    <cellStyle name="Normal 2 6 22 10" xfId="2435" xr:uid="{00000000-0005-0000-0000-00005A690000}"/>
    <cellStyle name="Normal 2 6 22 11" xfId="2436" xr:uid="{00000000-0005-0000-0000-00005B690000}"/>
    <cellStyle name="Normal 2 6 22 12" xfId="2437" xr:uid="{00000000-0005-0000-0000-00005C690000}"/>
    <cellStyle name="Normal 2 6 22 13" xfId="2438" xr:uid="{00000000-0005-0000-0000-00005D690000}"/>
    <cellStyle name="Normal 2 6 22 14" xfId="2439" xr:uid="{00000000-0005-0000-0000-00005E690000}"/>
    <cellStyle name="Normal 2 6 22 15" xfId="2440" xr:uid="{00000000-0005-0000-0000-00005F690000}"/>
    <cellStyle name="Normal 2 6 22 2" xfId="2441" xr:uid="{00000000-0005-0000-0000-000060690000}"/>
    <cellStyle name="Normal 2 6 22 3" xfId="2442" xr:uid="{00000000-0005-0000-0000-000061690000}"/>
    <cellStyle name="Normal 2 6 22 4" xfId="2443" xr:uid="{00000000-0005-0000-0000-000062690000}"/>
    <cellStyle name="Normal 2 6 22 5" xfId="2444" xr:uid="{00000000-0005-0000-0000-000063690000}"/>
    <cellStyle name="Normal 2 6 22 6" xfId="2445" xr:uid="{00000000-0005-0000-0000-000064690000}"/>
    <cellStyle name="Normal 2 6 22 7" xfId="2446" xr:uid="{00000000-0005-0000-0000-000065690000}"/>
    <cellStyle name="Normal 2 6 22 8" xfId="2447" xr:uid="{00000000-0005-0000-0000-000066690000}"/>
    <cellStyle name="Normal 2 6 22 9" xfId="2448" xr:uid="{00000000-0005-0000-0000-000067690000}"/>
    <cellStyle name="Normal 2 6 23" xfId="2449" xr:uid="{00000000-0005-0000-0000-000068690000}"/>
    <cellStyle name="Normal 2 6 24" xfId="2450" xr:uid="{00000000-0005-0000-0000-000069690000}"/>
    <cellStyle name="Normal 2 6 25" xfId="2451" xr:uid="{00000000-0005-0000-0000-00006A690000}"/>
    <cellStyle name="Normal 2 6 26" xfId="2452" xr:uid="{00000000-0005-0000-0000-00006B690000}"/>
    <cellStyle name="Normal 2 6 27" xfId="2453" xr:uid="{00000000-0005-0000-0000-00006C690000}"/>
    <cellStyle name="Normal 2 6 28" xfId="2454" xr:uid="{00000000-0005-0000-0000-00006D690000}"/>
    <cellStyle name="Normal 2 6 29" xfId="2455" xr:uid="{00000000-0005-0000-0000-00006E690000}"/>
    <cellStyle name="Normal 2 6 3" xfId="2456" xr:uid="{00000000-0005-0000-0000-00006F690000}"/>
    <cellStyle name="Normal 2 6 3 10" xfId="2457" xr:uid="{00000000-0005-0000-0000-000070690000}"/>
    <cellStyle name="Normal 2 6 3 11" xfId="2458" xr:uid="{00000000-0005-0000-0000-000071690000}"/>
    <cellStyle name="Normal 2 6 3 12" xfId="2459" xr:uid="{00000000-0005-0000-0000-000072690000}"/>
    <cellStyle name="Normal 2 6 3 13" xfId="2460" xr:uid="{00000000-0005-0000-0000-000073690000}"/>
    <cellStyle name="Normal 2 6 3 14" xfId="2461" xr:uid="{00000000-0005-0000-0000-000074690000}"/>
    <cellStyle name="Normal 2 6 3 15" xfId="2462" xr:uid="{00000000-0005-0000-0000-000075690000}"/>
    <cellStyle name="Normal 2 6 3 16" xfId="2463" xr:uid="{00000000-0005-0000-0000-000076690000}"/>
    <cellStyle name="Normal 2 6 3 17" xfId="2464" xr:uid="{00000000-0005-0000-0000-000077690000}"/>
    <cellStyle name="Normal 2 6 3 2" xfId="2465" xr:uid="{00000000-0005-0000-0000-000078690000}"/>
    <cellStyle name="Normal 2 6 3 3" xfId="2466" xr:uid="{00000000-0005-0000-0000-000079690000}"/>
    <cellStyle name="Normal 2 6 3 4" xfId="2467" xr:uid="{00000000-0005-0000-0000-00007A690000}"/>
    <cellStyle name="Normal 2 6 3 5" xfId="2468" xr:uid="{00000000-0005-0000-0000-00007B690000}"/>
    <cellStyle name="Normal 2 6 3 6" xfId="2469" xr:uid="{00000000-0005-0000-0000-00007C690000}"/>
    <cellStyle name="Normal 2 6 3 7" xfId="2470" xr:uid="{00000000-0005-0000-0000-00007D690000}"/>
    <cellStyle name="Normal 2 6 3 8" xfId="2471" xr:uid="{00000000-0005-0000-0000-00007E690000}"/>
    <cellStyle name="Normal 2 6 3 9" xfId="2472" xr:uid="{00000000-0005-0000-0000-00007F690000}"/>
    <cellStyle name="Normal 2 6 30" xfId="2473" xr:uid="{00000000-0005-0000-0000-000080690000}"/>
    <cellStyle name="Normal 2 6 31" xfId="2474" xr:uid="{00000000-0005-0000-0000-000081690000}"/>
    <cellStyle name="Normal 2 6 32" xfId="2475" xr:uid="{00000000-0005-0000-0000-000082690000}"/>
    <cellStyle name="Normal 2 6 33" xfId="2476" xr:uid="{00000000-0005-0000-0000-000083690000}"/>
    <cellStyle name="Normal 2 6 34" xfId="2477" xr:uid="{00000000-0005-0000-0000-000084690000}"/>
    <cellStyle name="Normal 2 6 35" xfId="2478" xr:uid="{00000000-0005-0000-0000-000085690000}"/>
    <cellStyle name="Normal 2 6 36" xfId="2479" xr:uid="{00000000-0005-0000-0000-000086690000}"/>
    <cellStyle name="Normal 2 6 37" xfId="2480" xr:uid="{00000000-0005-0000-0000-000087690000}"/>
    <cellStyle name="Normal 2 6 38" xfId="2481" xr:uid="{00000000-0005-0000-0000-000088690000}"/>
    <cellStyle name="Normal 2 6 4" xfId="2482" xr:uid="{00000000-0005-0000-0000-000089690000}"/>
    <cellStyle name="Normal 2 6 4 10" xfId="2483" xr:uid="{00000000-0005-0000-0000-00008A690000}"/>
    <cellStyle name="Normal 2 6 4 11" xfId="2484" xr:uid="{00000000-0005-0000-0000-00008B690000}"/>
    <cellStyle name="Normal 2 6 4 12" xfId="2485" xr:uid="{00000000-0005-0000-0000-00008C690000}"/>
    <cellStyle name="Normal 2 6 4 13" xfId="2486" xr:uid="{00000000-0005-0000-0000-00008D690000}"/>
    <cellStyle name="Normal 2 6 4 14" xfId="2487" xr:uid="{00000000-0005-0000-0000-00008E690000}"/>
    <cellStyle name="Normal 2 6 4 15" xfId="2488" xr:uid="{00000000-0005-0000-0000-00008F690000}"/>
    <cellStyle name="Normal 2 6 4 2" xfId="2489" xr:uid="{00000000-0005-0000-0000-000090690000}"/>
    <cellStyle name="Normal 2 6 4 3" xfId="2490" xr:uid="{00000000-0005-0000-0000-000091690000}"/>
    <cellStyle name="Normal 2 6 4 4" xfId="2491" xr:uid="{00000000-0005-0000-0000-000092690000}"/>
    <cellStyle name="Normal 2 6 4 5" xfId="2492" xr:uid="{00000000-0005-0000-0000-000093690000}"/>
    <cellStyle name="Normal 2 6 4 6" xfId="2493" xr:uid="{00000000-0005-0000-0000-000094690000}"/>
    <cellStyle name="Normal 2 6 4 7" xfId="2494" xr:uid="{00000000-0005-0000-0000-000095690000}"/>
    <cellStyle name="Normal 2 6 4 8" xfId="2495" xr:uid="{00000000-0005-0000-0000-000096690000}"/>
    <cellStyle name="Normal 2 6 4 9" xfId="2496" xr:uid="{00000000-0005-0000-0000-000097690000}"/>
    <cellStyle name="Normal 2 6 5" xfId="2497" xr:uid="{00000000-0005-0000-0000-000098690000}"/>
    <cellStyle name="Normal 2 6 5 10" xfId="2498" xr:uid="{00000000-0005-0000-0000-000099690000}"/>
    <cellStyle name="Normal 2 6 5 11" xfId="2499" xr:uid="{00000000-0005-0000-0000-00009A690000}"/>
    <cellStyle name="Normal 2 6 5 12" xfId="2500" xr:uid="{00000000-0005-0000-0000-00009B690000}"/>
    <cellStyle name="Normal 2 6 5 13" xfId="2501" xr:uid="{00000000-0005-0000-0000-00009C690000}"/>
    <cellStyle name="Normal 2 6 5 14" xfId="2502" xr:uid="{00000000-0005-0000-0000-00009D690000}"/>
    <cellStyle name="Normal 2 6 5 15" xfId="2503" xr:uid="{00000000-0005-0000-0000-00009E690000}"/>
    <cellStyle name="Normal 2 6 5 2" xfId="2504" xr:uid="{00000000-0005-0000-0000-00009F690000}"/>
    <cellStyle name="Normal 2 6 5 3" xfId="2505" xr:uid="{00000000-0005-0000-0000-0000A0690000}"/>
    <cellStyle name="Normal 2 6 5 4" xfId="2506" xr:uid="{00000000-0005-0000-0000-0000A1690000}"/>
    <cellStyle name="Normal 2 6 5 5" xfId="2507" xr:uid="{00000000-0005-0000-0000-0000A2690000}"/>
    <cellStyle name="Normal 2 6 5 6" xfId="2508" xr:uid="{00000000-0005-0000-0000-0000A3690000}"/>
    <cellStyle name="Normal 2 6 5 7" xfId="2509" xr:uid="{00000000-0005-0000-0000-0000A4690000}"/>
    <cellStyle name="Normal 2 6 5 8" xfId="2510" xr:uid="{00000000-0005-0000-0000-0000A5690000}"/>
    <cellStyle name="Normal 2 6 5 9" xfId="2511" xr:uid="{00000000-0005-0000-0000-0000A6690000}"/>
    <cellStyle name="Normal 2 6 6" xfId="2512" xr:uid="{00000000-0005-0000-0000-0000A7690000}"/>
    <cellStyle name="Normal 2 6 6 10" xfId="2513" xr:uid="{00000000-0005-0000-0000-0000A8690000}"/>
    <cellStyle name="Normal 2 6 6 11" xfId="2514" xr:uid="{00000000-0005-0000-0000-0000A9690000}"/>
    <cellStyle name="Normal 2 6 6 12" xfId="2515" xr:uid="{00000000-0005-0000-0000-0000AA690000}"/>
    <cellStyle name="Normal 2 6 6 13" xfId="2516" xr:uid="{00000000-0005-0000-0000-0000AB690000}"/>
    <cellStyle name="Normal 2 6 6 14" xfId="2517" xr:uid="{00000000-0005-0000-0000-0000AC690000}"/>
    <cellStyle name="Normal 2 6 6 15" xfId="2518" xr:uid="{00000000-0005-0000-0000-0000AD690000}"/>
    <cellStyle name="Normal 2 6 6 2" xfId="2519" xr:uid="{00000000-0005-0000-0000-0000AE690000}"/>
    <cellStyle name="Normal 2 6 6 3" xfId="2520" xr:uid="{00000000-0005-0000-0000-0000AF690000}"/>
    <cellStyle name="Normal 2 6 6 4" xfId="2521" xr:uid="{00000000-0005-0000-0000-0000B0690000}"/>
    <cellStyle name="Normal 2 6 6 5" xfId="2522" xr:uid="{00000000-0005-0000-0000-0000B1690000}"/>
    <cellStyle name="Normal 2 6 6 6" xfId="2523" xr:uid="{00000000-0005-0000-0000-0000B2690000}"/>
    <cellStyle name="Normal 2 6 6 7" xfId="2524" xr:uid="{00000000-0005-0000-0000-0000B3690000}"/>
    <cellStyle name="Normal 2 6 6 8" xfId="2525" xr:uid="{00000000-0005-0000-0000-0000B4690000}"/>
    <cellStyle name="Normal 2 6 6 9" xfId="2526" xr:uid="{00000000-0005-0000-0000-0000B5690000}"/>
    <cellStyle name="Normal 2 6 7" xfId="2527" xr:uid="{00000000-0005-0000-0000-0000B6690000}"/>
    <cellStyle name="Normal 2 6 7 10" xfId="2528" xr:uid="{00000000-0005-0000-0000-0000B7690000}"/>
    <cellStyle name="Normal 2 6 7 11" xfId="2529" xr:uid="{00000000-0005-0000-0000-0000B8690000}"/>
    <cellStyle name="Normal 2 6 7 12" xfId="2530" xr:uid="{00000000-0005-0000-0000-0000B9690000}"/>
    <cellStyle name="Normal 2 6 7 13" xfId="2531" xr:uid="{00000000-0005-0000-0000-0000BA690000}"/>
    <cellStyle name="Normal 2 6 7 14" xfId="2532" xr:uid="{00000000-0005-0000-0000-0000BB690000}"/>
    <cellStyle name="Normal 2 6 7 15" xfId="2533" xr:uid="{00000000-0005-0000-0000-0000BC690000}"/>
    <cellStyle name="Normal 2 6 7 2" xfId="2534" xr:uid="{00000000-0005-0000-0000-0000BD690000}"/>
    <cellStyle name="Normal 2 6 7 3" xfId="2535" xr:uid="{00000000-0005-0000-0000-0000BE690000}"/>
    <cellStyle name="Normal 2 6 7 4" xfId="2536" xr:uid="{00000000-0005-0000-0000-0000BF690000}"/>
    <cellStyle name="Normal 2 6 7 5" xfId="2537" xr:uid="{00000000-0005-0000-0000-0000C0690000}"/>
    <cellStyle name="Normal 2 6 7 6" xfId="2538" xr:uid="{00000000-0005-0000-0000-0000C1690000}"/>
    <cellStyle name="Normal 2 6 7 7" xfId="2539" xr:uid="{00000000-0005-0000-0000-0000C2690000}"/>
    <cellStyle name="Normal 2 6 7 8" xfId="2540" xr:uid="{00000000-0005-0000-0000-0000C3690000}"/>
    <cellStyle name="Normal 2 6 7 9" xfId="2541" xr:uid="{00000000-0005-0000-0000-0000C4690000}"/>
    <cellStyle name="Normal 2 6 8" xfId="2542" xr:uid="{00000000-0005-0000-0000-0000C5690000}"/>
    <cellStyle name="Normal 2 6 8 10" xfId="2543" xr:uid="{00000000-0005-0000-0000-0000C6690000}"/>
    <cellStyle name="Normal 2 6 8 11" xfId="2544" xr:uid="{00000000-0005-0000-0000-0000C7690000}"/>
    <cellStyle name="Normal 2 6 8 12" xfId="2545" xr:uid="{00000000-0005-0000-0000-0000C8690000}"/>
    <cellStyle name="Normal 2 6 8 13" xfId="2546" xr:uid="{00000000-0005-0000-0000-0000C9690000}"/>
    <cellStyle name="Normal 2 6 8 14" xfId="2547" xr:uid="{00000000-0005-0000-0000-0000CA690000}"/>
    <cellStyle name="Normal 2 6 8 15" xfId="2548" xr:uid="{00000000-0005-0000-0000-0000CB690000}"/>
    <cellStyle name="Normal 2 6 8 2" xfId="2549" xr:uid="{00000000-0005-0000-0000-0000CC690000}"/>
    <cellStyle name="Normal 2 6 8 3" xfId="2550" xr:uid="{00000000-0005-0000-0000-0000CD690000}"/>
    <cellStyle name="Normal 2 6 8 4" xfId="2551" xr:uid="{00000000-0005-0000-0000-0000CE690000}"/>
    <cellStyle name="Normal 2 6 8 5" xfId="2552" xr:uid="{00000000-0005-0000-0000-0000CF690000}"/>
    <cellStyle name="Normal 2 6 8 6" xfId="2553" xr:uid="{00000000-0005-0000-0000-0000D0690000}"/>
    <cellStyle name="Normal 2 6 8 7" xfId="2554" xr:uid="{00000000-0005-0000-0000-0000D1690000}"/>
    <cellStyle name="Normal 2 6 8 8" xfId="2555" xr:uid="{00000000-0005-0000-0000-0000D2690000}"/>
    <cellStyle name="Normal 2 6 8 9" xfId="2556" xr:uid="{00000000-0005-0000-0000-0000D3690000}"/>
    <cellStyle name="Normal 2 6 9" xfId="2557" xr:uid="{00000000-0005-0000-0000-0000D4690000}"/>
    <cellStyle name="Normal 2 6 9 10" xfId="2558" xr:uid="{00000000-0005-0000-0000-0000D5690000}"/>
    <cellStyle name="Normal 2 6 9 11" xfId="2559" xr:uid="{00000000-0005-0000-0000-0000D6690000}"/>
    <cellStyle name="Normal 2 6 9 12" xfId="2560" xr:uid="{00000000-0005-0000-0000-0000D7690000}"/>
    <cellStyle name="Normal 2 6 9 13" xfId="2561" xr:uid="{00000000-0005-0000-0000-0000D8690000}"/>
    <cellStyle name="Normal 2 6 9 14" xfId="2562" xr:uid="{00000000-0005-0000-0000-0000D9690000}"/>
    <cellStyle name="Normal 2 6 9 15" xfId="2563" xr:uid="{00000000-0005-0000-0000-0000DA690000}"/>
    <cellStyle name="Normal 2 6 9 2" xfId="2564" xr:uid="{00000000-0005-0000-0000-0000DB690000}"/>
    <cellStyle name="Normal 2 6 9 3" xfId="2565" xr:uid="{00000000-0005-0000-0000-0000DC690000}"/>
    <cellStyle name="Normal 2 6 9 4" xfId="2566" xr:uid="{00000000-0005-0000-0000-0000DD690000}"/>
    <cellStyle name="Normal 2 6 9 5" xfId="2567" xr:uid="{00000000-0005-0000-0000-0000DE690000}"/>
    <cellStyle name="Normal 2 6 9 6" xfId="2568" xr:uid="{00000000-0005-0000-0000-0000DF690000}"/>
    <cellStyle name="Normal 2 6 9 7" xfId="2569" xr:uid="{00000000-0005-0000-0000-0000E0690000}"/>
    <cellStyle name="Normal 2 6 9 8" xfId="2570" xr:uid="{00000000-0005-0000-0000-0000E1690000}"/>
    <cellStyle name="Normal 2 6 9 9" xfId="2571" xr:uid="{00000000-0005-0000-0000-0000E2690000}"/>
    <cellStyle name="Normal 2 6_Highest Family Data" xfId="2572" xr:uid="{00000000-0005-0000-0000-0000E3690000}"/>
    <cellStyle name="Normal 2 7" xfId="2573" xr:uid="{00000000-0005-0000-0000-0000E4690000}"/>
    <cellStyle name="Normal 2 7 10" xfId="2574" xr:uid="{00000000-0005-0000-0000-0000E5690000}"/>
    <cellStyle name="Normal 2 7 11" xfId="2575" xr:uid="{00000000-0005-0000-0000-0000E6690000}"/>
    <cellStyle name="Normal 2 7 12" xfId="2576" xr:uid="{00000000-0005-0000-0000-0000E7690000}"/>
    <cellStyle name="Normal 2 7 13" xfId="2577" xr:uid="{00000000-0005-0000-0000-0000E8690000}"/>
    <cellStyle name="Normal 2 7 14" xfId="2578" xr:uid="{00000000-0005-0000-0000-0000E9690000}"/>
    <cellStyle name="Normal 2 7 15" xfId="2579" xr:uid="{00000000-0005-0000-0000-0000EA690000}"/>
    <cellStyle name="Normal 2 7 16" xfId="2580" xr:uid="{00000000-0005-0000-0000-0000EB690000}"/>
    <cellStyle name="Normal 2 7 17" xfId="2581" xr:uid="{00000000-0005-0000-0000-0000EC690000}"/>
    <cellStyle name="Normal 2 7 2" xfId="2582" xr:uid="{00000000-0005-0000-0000-0000ED690000}"/>
    <cellStyle name="Normal 2 7 2 2" xfId="2583" xr:uid="{00000000-0005-0000-0000-0000EE690000}"/>
    <cellStyle name="Normal 2 7 2 3" xfId="2584" xr:uid="{00000000-0005-0000-0000-0000EF690000}"/>
    <cellStyle name="Normal 2 7 3" xfId="2585" xr:uid="{00000000-0005-0000-0000-0000F0690000}"/>
    <cellStyle name="Normal 2 7 3 2" xfId="2586" xr:uid="{00000000-0005-0000-0000-0000F1690000}"/>
    <cellStyle name="Normal 2 7 3 3" xfId="2587" xr:uid="{00000000-0005-0000-0000-0000F2690000}"/>
    <cellStyle name="Normal 2 7 4" xfId="2588" xr:uid="{00000000-0005-0000-0000-0000F3690000}"/>
    <cellStyle name="Normal 2 7 5" xfId="2589" xr:uid="{00000000-0005-0000-0000-0000F4690000}"/>
    <cellStyle name="Normal 2 7 6" xfId="2590" xr:uid="{00000000-0005-0000-0000-0000F5690000}"/>
    <cellStyle name="Normal 2 7 7" xfId="2591" xr:uid="{00000000-0005-0000-0000-0000F6690000}"/>
    <cellStyle name="Normal 2 7 8" xfId="2592" xr:uid="{00000000-0005-0000-0000-0000F7690000}"/>
    <cellStyle name="Normal 2 7 9" xfId="2593" xr:uid="{00000000-0005-0000-0000-0000F8690000}"/>
    <cellStyle name="Normal 2 7_Highest Family Data" xfId="2594" xr:uid="{00000000-0005-0000-0000-0000F9690000}"/>
    <cellStyle name="Normal 2 8" xfId="2595" xr:uid="{00000000-0005-0000-0000-0000FA690000}"/>
    <cellStyle name="Normal 2 8 10" xfId="2596" xr:uid="{00000000-0005-0000-0000-0000FB690000}"/>
    <cellStyle name="Normal 2 8 11" xfId="2597" xr:uid="{00000000-0005-0000-0000-0000FC690000}"/>
    <cellStyle name="Normal 2 8 12" xfId="2598" xr:uid="{00000000-0005-0000-0000-0000FD690000}"/>
    <cellStyle name="Normal 2 8 13" xfId="2599" xr:uid="{00000000-0005-0000-0000-0000FE690000}"/>
    <cellStyle name="Normal 2 8 14" xfId="2600" xr:uid="{00000000-0005-0000-0000-0000FF690000}"/>
    <cellStyle name="Normal 2 8 15" xfId="2601" xr:uid="{00000000-0005-0000-0000-0000006A0000}"/>
    <cellStyle name="Normal 2 8 16" xfId="2602" xr:uid="{00000000-0005-0000-0000-0000016A0000}"/>
    <cellStyle name="Normal 2 8 17" xfId="2603" xr:uid="{00000000-0005-0000-0000-0000026A0000}"/>
    <cellStyle name="Normal 2 8 2" xfId="2604" xr:uid="{00000000-0005-0000-0000-0000036A0000}"/>
    <cellStyle name="Normal 2 8 2 2" xfId="2605" xr:uid="{00000000-0005-0000-0000-0000046A0000}"/>
    <cellStyle name="Normal 2 8 2 3" xfId="2606" xr:uid="{00000000-0005-0000-0000-0000056A0000}"/>
    <cellStyle name="Normal 2 8 3" xfId="2607" xr:uid="{00000000-0005-0000-0000-0000066A0000}"/>
    <cellStyle name="Normal 2 8 3 2" xfId="2608" xr:uid="{00000000-0005-0000-0000-0000076A0000}"/>
    <cellStyle name="Normal 2 8 3 3" xfId="2609" xr:uid="{00000000-0005-0000-0000-0000086A0000}"/>
    <cellStyle name="Normal 2 8 4" xfId="2610" xr:uid="{00000000-0005-0000-0000-0000096A0000}"/>
    <cellStyle name="Normal 2 8 5" xfId="2611" xr:uid="{00000000-0005-0000-0000-00000A6A0000}"/>
    <cellStyle name="Normal 2 8 6" xfId="2612" xr:uid="{00000000-0005-0000-0000-00000B6A0000}"/>
    <cellStyle name="Normal 2 8 7" xfId="2613" xr:uid="{00000000-0005-0000-0000-00000C6A0000}"/>
    <cellStyle name="Normal 2 8 8" xfId="2614" xr:uid="{00000000-0005-0000-0000-00000D6A0000}"/>
    <cellStyle name="Normal 2 8 9" xfId="2615" xr:uid="{00000000-0005-0000-0000-00000E6A0000}"/>
    <cellStyle name="Normal 2 8_Highest Family Data" xfId="2616" xr:uid="{00000000-0005-0000-0000-00000F6A0000}"/>
    <cellStyle name="Normal 2 9" xfId="2617" xr:uid="{00000000-0005-0000-0000-0000106A0000}"/>
    <cellStyle name="Normal 2 9 10" xfId="2618" xr:uid="{00000000-0005-0000-0000-0000116A0000}"/>
    <cellStyle name="Normal 2 9 11" xfId="2619" xr:uid="{00000000-0005-0000-0000-0000126A0000}"/>
    <cellStyle name="Normal 2 9 12" xfId="2620" xr:uid="{00000000-0005-0000-0000-0000136A0000}"/>
    <cellStyle name="Normal 2 9 13" xfId="2621" xr:uid="{00000000-0005-0000-0000-0000146A0000}"/>
    <cellStyle name="Normal 2 9 14" xfId="2622" xr:uid="{00000000-0005-0000-0000-0000156A0000}"/>
    <cellStyle name="Normal 2 9 15" xfId="2623" xr:uid="{00000000-0005-0000-0000-0000166A0000}"/>
    <cellStyle name="Normal 2 9 16" xfId="2624" xr:uid="{00000000-0005-0000-0000-0000176A0000}"/>
    <cellStyle name="Normal 2 9 17" xfId="2625" xr:uid="{00000000-0005-0000-0000-0000186A0000}"/>
    <cellStyle name="Normal 2 9 2" xfId="2626" xr:uid="{00000000-0005-0000-0000-0000196A0000}"/>
    <cellStyle name="Normal 2 9 2 2" xfId="2627" xr:uid="{00000000-0005-0000-0000-00001A6A0000}"/>
    <cellStyle name="Normal 2 9 2 3" xfId="2628" xr:uid="{00000000-0005-0000-0000-00001B6A0000}"/>
    <cellStyle name="Normal 2 9 3" xfId="2629" xr:uid="{00000000-0005-0000-0000-00001C6A0000}"/>
    <cellStyle name="Normal 2 9 3 2" xfId="2630" xr:uid="{00000000-0005-0000-0000-00001D6A0000}"/>
    <cellStyle name="Normal 2 9 3 3" xfId="2631" xr:uid="{00000000-0005-0000-0000-00001E6A0000}"/>
    <cellStyle name="Normal 2 9 4" xfId="2632" xr:uid="{00000000-0005-0000-0000-00001F6A0000}"/>
    <cellStyle name="Normal 2 9 5" xfId="2633" xr:uid="{00000000-0005-0000-0000-0000206A0000}"/>
    <cellStyle name="Normal 2 9 6" xfId="2634" xr:uid="{00000000-0005-0000-0000-0000216A0000}"/>
    <cellStyle name="Normal 2 9 7" xfId="2635" xr:uid="{00000000-0005-0000-0000-0000226A0000}"/>
    <cellStyle name="Normal 2 9 8" xfId="2636" xr:uid="{00000000-0005-0000-0000-0000236A0000}"/>
    <cellStyle name="Normal 2 9 9" xfId="2637" xr:uid="{00000000-0005-0000-0000-0000246A0000}"/>
    <cellStyle name="Normal 2 9_Highest Family Data" xfId="2638" xr:uid="{00000000-0005-0000-0000-0000256A0000}"/>
    <cellStyle name="Normal 2_Highest Family Data" xfId="2639" xr:uid="{00000000-0005-0000-0000-0000266A0000}"/>
    <cellStyle name="Normal 20" xfId="2640" xr:uid="{00000000-0005-0000-0000-0000276A0000}"/>
    <cellStyle name="Normal 20 10" xfId="2641" xr:uid="{00000000-0005-0000-0000-0000286A0000}"/>
    <cellStyle name="Normal 20 11" xfId="2642" xr:uid="{00000000-0005-0000-0000-0000296A0000}"/>
    <cellStyle name="Normal 20 12" xfId="2643" xr:uid="{00000000-0005-0000-0000-00002A6A0000}"/>
    <cellStyle name="Normal 20 13" xfId="2644" xr:uid="{00000000-0005-0000-0000-00002B6A0000}"/>
    <cellStyle name="Normal 20 14" xfId="2645" xr:uid="{00000000-0005-0000-0000-00002C6A0000}"/>
    <cellStyle name="Normal 20 15" xfId="2646" xr:uid="{00000000-0005-0000-0000-00002D6A0000}"/>
    <cellStyle name="Normal 20 16" xfId="2647" xr:uid="{00000000-0005-0000-0000-00002E6A0000}"/>
    <cellStyle name="Normal 20 16 10" xfId="9300" xr:uid="{00000000-0005-0000-0000-00002F6A0000}"/>
    <cellStyle name="Normal 20 16 10 2" xfId="31841" xr:uid="{00000000-0005-0000-0000-0000306A0000}"/>
    <cellStyle name="Normal 20 16 11" xfId="14925" xr:uid="{00000000-0005-0000-0000-0000316A0000}"/>
    <cellStyle name="Normal 20 16 11 2" xfId="37462" xr:uid="{00000000-0005-0000-0000-0000326A0000}"/>
    <cellStyle name="Normal 20 16 12" xfId="20559" xr:uid="{00000000-0005-0000-0000-0000336A0000}"/>
    <cellStyle name="Normal 20 16 12 2" xfId="43085" xr:uid="{00000000-0005-0000-0000-0000346A0000}"/>
    <cellStyle name="Normal 20 16 13" xfId="26225" xr:uid="{00000000-0005-0000-0000-0000356A0000}"/>
    <cellStyle name="Normal 20 16 14" xfId="48716" xr:uid="{00000000-0005-0000-0000-0000366A0000}"/>
    <cellStyle name="Normal 20 16 15" xfId="49653" xr:uid="{00000000-0005-0000-0000-0000376A0000}"/>
    <cellStyle name="Normal 20 16 2" xfId="3721" xr:uid="{00000000-0005-0000-0000-0000386A0000}"/>
    <cellStyle name="Normal 20 16 2 10" xfId="14969" xr:uid="{00000000-0005-0000-0000-0000396A0000}"/>
    <cellStyle name="Normal 20 16 2 10 2" xfId="37504" xr:uid="{00000000-0005-0000-0000-00003A6A0000}"/>
    <cellStyle name="Normal 20 16 2 11" xfId="20598" xr:uid="{00000000-0005-0000-0000-00003B6A0000}"/>
    <cellStyle name="Normal 20 16 2 11 2" xfId="43124" xr:uid="{00000000-0005-0000-0000-00003C6A0000}"/>
    <cellStyle name="Normal 20 16 2 12" xfId="26264" xr:uid="{00000000-0005-0000-0000-00003D6A0000}"/>
    <cellStyle name="Normal 20 16 2 13" xfId="48755" xr:uid="{00000000-0005-0000-0000-00003E6A0000}"/>
    <cellStyle name="Normal 20 16 2 14" xfId="49692" xr:uid="{00000000-0005-0000-0000-00003F6A0000}"/>
    <cellStyle name="Normal 20 16 2 2" xfId="3879" xr:uid="{00000000-0005-0000-0000-0000406A0000}"/>
    <cellStyle name="Normal 20 16 2 2 10" xfId="26420" xr:uid="{00000000-0005-0000-0000-0000416A0000}"/>
    <cellStyle name="Normal 20 16 2 2 11" xfId="48911" xr:uid="{00000000-0005-0000-0000-0000426A0000}"/>
    <cellStyle name="Normal 20 16 2 2 12" xfId="49848" xr:uid="{00000000-0005-0000-0000-0000436A0000}"/>
    <cellStyle name="Normal 20 16 2 2 2" xfId="4113" xr:uid="{00000000-0005-0000-0000-0000446A0000}"/>
    <cellStyle name="Normal 20 16 2 2 2 10" xfId="49145" xr:uid="{00000000-0005-0000-0000-0000456A0000}"/>
    <cellStyle name="Normal 20 16 2 2 2 11" xfId="50082" xr:uid="{00000000-0005-0000-0000-0000466A0000}"/>
    <cellStyle name="Normal 20 16 2 2 2 2" xfId="4581" xr:uid="{00000000-0005-0000-0000-0000476A0000}"/>
    <cellStyle name="Normal 20 16 2 2 2 2 10" xfId="50550" xr:uid="{00000000-0005-0000-0000-0000486A0000}"/>
    <cellStyle name="Normal 20 16 2 2 2 2 2" xfId="5517" xr:uid="{00000000-0005-0000-0000-0000496A0000}"/>
    <cellStyle name="Normal 20 16 2 2 2 2 2 2" xfId="7389" xr:uid="{00000000-0005-0000-0000-00004A6A0000}"/>
    <cellStyle name="Normal 20 16 2 2 2 2 2 2 2" xfId="13005" xr:uid="{00000000-0005-0000-0000-00004B6A0000}"/>
    <cellStyle name="Normal 20 16 2 2 2 2 2 2 2 2" xfId="35546" xr:uid="{00000000-0005-0000-0000-00004C6A0000}"/>
    <cellStyle name="Normal 20 16 2 2 2 2 2 2 3" xfId="18635" xr:uid="{00000000-0005-0000-0000-00004D6A0000}"/>
    <cellStyle name="Normal 20 16 2 2 2 2 2 2 3 2" xfId="41170" xr:uid="{00000000-0005-0000-0000-00004E6A0000}"/>
    <cellStyle name="Normal 20 16 2 2 2 2 2 2 4" xfId="24264" xr:uid="{00000000-0005-0000-0000-00004F6A0000}"/>
    <cellStyle name="Normal 20 16 2 2 2 2 2 2 4 2" xfId="46790" xr:uid="{00000000-0005-0000-0000-0000506A0000}"/>
    <cellStyle name="Normal 20 16 2 2 2 2 2 2 5" xfId="29930" xr:uid="{00000000-0005-0000-0000-0000516A0000}"/>
    <cellStyle name="Normal 20 16 2 2 2 2 2 3" xfId="9261" xr:uid="{00000000-0005-0000-0000-0000526A0000}"/>
    <cellStyle name="Normal 20 16 2 2 2 2 2 3 2" xfId="14877" xr:uid="{00000000-0005-0000-0000-0000536A0000}"/>
    <cellStyle name="Normal 20 16 2 2 2 2 2 3 2 2" xfId="37418" xr:uid="{00000000-0005-0000-0000-0000546A0000}"/>
    <cellStyle name="Normal 20 16 2 2 2 2 2 3 3" xfId="20507" xr:uid="{00000000-0005-0000-0000-0000556A0000}"/>
    <cellStyle name="Normal 20 16 2 2 2 2 2 3 3 2" xfId="43042" xr:uid="{00000000-0005-0000-0000-0000566A0000}"/>
    <cellStyle name="Normal 20 16 2 2 2 2 2 3 4" xfId="26136" xr:uid="{00000000-0005-0000-0000-0000576A0000}"/>
    <cellStyle name="Normal 20 16 2 2 2 2 2 3 4 2" xfId="48662" xr:uid="{00000000-0005-0000-0000-0000586A0000}"/>
    <cellStyle name="Normal 20 16 2 2 2 2 2 3 5" xfId="31802" xr:uid="{00000000-0005-0000-0000-0000596A0000}"/>
    <cellStyle name="Normal 20 16 2 2 2 2 2 4" xfId="11133" xr:uid="{00000000-0005-0000-0000-00005A6A0000}"/>
    <cellStyle name="Normal 20 16 2 2 2 2 2 4 2" xfId="33674" xr:uid="{00000000-0005-0000-0000-00005B6A0000}"/>
    <cellStyle name="Normal 20 16 2 2 2 2 2 5" xfId="16763" xr:uid="{00000000-0005-0000-0000-00005C6A0000}"/>
    <cellStyle name="Normal 20 16 2 2 2 2 2 5 2" xfId="39298" xr:uid="{00000000-0005-0000-0000-00005D6A0000}"/>
    <cellStyle name="Normal 20 16 2 2 2 2 2 6" xfId="22392" xr:uid="{00000000-0005-0000-0000-00005E6A0000}"/>
    <cellStyle name="Normal 20 16 2 2 2 2 2 6 2" xfId="44918" xr:uid="{00000000-0005-0000-0000-00005F6A0000}"/>
    <cellStyle name="Normal 20 16 2 2 2 2 2 7" xfId="28058" xr:uid="{00000000-0005-0000-0000-0000606A0000}"/>
    <cellStyle name="Normal 20 16 2 2 2 2 2 8" xfId="51486" xr:uid="{00000000-0005-0000-0000-0000616A0000}"/>
    <cellStyle name="Normal 20 16 2 2 2 2 3" xfId="6453" xr:uid="{00000000-0005-0000-0000-0000626A0000}"/>
    <cellStyle name="Normal 20 16 2 2 2 2 3 2" xfId="12069" xr:uid="{00000000-0005-0000-0000-0000636A0000}"/>
    <cellStyle name="Normal 20 16 2 2 2 2 3 2 2" xfId="34610" xr:uid="{00000000-0005-0000-0000-0000646A0000}"/>
    <cellStyle name="Normal 20 16 2 2 2 2 3 3" xfId="17699" xr:uid="{00000000-0005-0000-0000-0000656A0000}"/>
    <cellStyle name="Normal 20 16 2 2 2 2 3 3 2" xfId="40234" xr:uid="{00000000-0005-0000-0000-0000666A0000}"/>
    <cellStyle name="Normal 20 16 2 2 2 2 3 4" xfId="23328" xr:uid="{00000000-0005-0000-0000-0000676A0000}"/>
    <cellStyle name="Normal 20 16 2 2 2 2 3 4 2" xfId="45854" xr:uid="{00000000-0005-0000-0000-0000686A0000}"/>
    <cellStyle name="Normal 20 16 2 2 2 2 3 5" xfId="28994" xr:uid="{00000000-0005-0000-0000-0000696A0000}"/>
    <cellStyle name="Normal 20 16 2 2 2 2 4" xfId="8325" xr:uid="{00000000-0005-0000-0000-00006A6A0000}"/>
    <cellStyle name="Normal 20 16 2 2 2 2 4 2" xfId="13941" xr:uid="{00000000-0005-0000-0000-00006B6A0000}"/>
    <cellStyle name="Normal 20 16 2 2 2 2 4 2 2" xfId="36482" xr:uid="{00000000-0005-0000-0000-00006C6A0000}"/>
    <cellStyle name="Normal 20 16 2 2 2 2 4 3" xfId="19571" xr:uid="{00000000-0005-0000-0000-00006D6A0000}"/>
    <cellStyle name="Normal 20 16 2 2 2 2 4 3 2" xfId="42106" xr:uid="{00000000-0005-0000-0000-00006E6A0000}"/>
    <cellStyle name="Normal 20 16 2 2 2 2 4 4" xfId="25200" xr:uid="{00000000-0005-0000-0000-00006F6A0000}"/>
    <cellStyle name="Normal 20 16 2 2 2 2 4 4 2" xfId="47726" xr:uid="{00000000-0005-0000-0000-0000706A0000}"/>
    <cellStyle name="Normal 20 16 2 2 2 2 4 5" xfId="30866" xr:uid="{00000000-0005-0000-0000-0000716A0000}"/>
    <cellStyle name="Normal 20 16 2 2 2 2 5" xfId="10197" xr:uid="{00000000-0005-0000-0000-0000726A0000}"/>
    <cellStyle name="Normal 20 16 2 2 2 2 5 2" xfId="32738" xr:uid="{00000000-0005-0000-0000-0000736A0000}"/>
    <cellStyle name="Normal 20 16 2 2 2 2 6" xfId="15827" xr:uid="{00000000-0005-0000-0000-0000746A0000}"/>
    <cellStyle name="Normal 20 16 2 2 2 2 6 2" xfId="38362" xr:uid="{00000000-0005-0000-0000-0000756A0000}"/>
    <cellStyle name="Normal 20 16 2 2 2 2 7" xfId="21456" xr:uid="{00000000-0005-0000-0000-0000766A0000}"/>
    <cellStyle name="Normal 20 16 2 2 2 2 7 2" xfId="43982" xr:uid="{00000000-0005-0000-0000-0000776A0000}"/>
    <cellStyle name="Normal 20 16 2 2 2 2 8" xfId="27122" xr:uid="{00000000-0005-0000-0000-0000786A0000}"/>
    <cellStyle name="Normal 20 16 2 2 2 2 9" xfId="49613" xr:uid="{00000000-0005-0000-0000-0000796A0000}"/>
    <cellStyle name="Normal 20 16 2 2 2 3" xfId="5049" xr:uid="{00000000-0005-0000-0000-00007A6A0000}"/>
    <cellStyle name="Normal 20 16 2 2 2 3 2" xfId="6921" xr:uid="{00000000-0005-0000-0000-00007B6A0000}"/>
    <cellStyle name="Normal 20 16 2 2 2 3 2 2" xfId="12537" xr:uid="{00000000-0005-0000-0000-00007C6A0000}"/>
    <cellStyle name="Normal 20 16 2 2 2 3 2 2 2" xfId="35078" xr:uid="{00000000-0005-0000-0000-00007D6A0000}"/>
    <cellStyle name="Normal 20 16 2 2 2 3 2 3" xfId="18167" xr:uid="{00000000-0005-0000-0000-00007E6A0000}"/>
    <cellStyle name="Normal 20 16 2 2 2 3 2 3 2" xfId="40702" xr:uid="{00000000-0005-0000-0000-00007F6A0000}"/>
    <cellStyle name="Normal 20 16 2 2 2 3 2 4" xfId="23796" xr:uid="{00000000-0005-0000-0000-0000806A0000}"/>
    <cellStyle name="Normal 20 16 2 2 2 3 2 4 2" xfId="46322" xr:uid="{00000000-0005-0000-0000-0000816A0000}"/>
    <cellStyle name="Normal 20 16 2 2 2 3 2 5" xfId="29462" xr:uid="{00000000-0005-0000-0000-0000826A0000}"/>
    <cellStyle name="Normal 20 16 2 2 2 3 3" xfId="8793" xr:uid="{00000000-0005-0000-0000-0000836A0000}"/>
    <cellStyle name="Normal 20 16 2 2 2 3 3 2" xfId="14409" xr:uid="{00000000-0005-0000-0000-0000846A0000}"/>
    <cellStyle name="Normal 20 16 2 2 2 3 3 2 2" xfId="36950" xr:uid="{00000000-0005-0000-0000-0000856A0000}"/>
    <cellStyle name="Normal 20 16 2 2 2 3 3 3" xfId="20039" xr:uid="{00000000-0005-0000-0000-0000866A0000}"/>
    <cellStyle name="Normal 20 16 2 2 2 3 3 3 2" xfId="42574" xr:uid="{00000000-0005-0000-0000-0000876A0000}"/>
    <cellStyle name="Normal 20 16 2 2 2 3 3 4" xfId="25668" xr:uid="{00000000-0005-0000-0000-0000886A0000}"/>
    <cellStyle name="Normal 20 16 2 2 2 3 3 4 2" xfId="48194" xr:uid="{00000000-0005-0000-0000-0000896A0000}"/>
    <cellStyle name="Normal 20 16 2 2 2 3 3 5" xfId="31334" xr:uid="{00000000-0005-0000-0000-00008A6A0000}"/>
    <cellStyle name="Normal 20 16 2 2 2 3 4" xfId="10665" xr:uid="{00000000-0005-0000-0000-00008B6A0000}"/>
    <cellStyle name="Normal 20 16 2 2 2 3 4 2" xfId="33206" xr:uid="{00000000-0005-0000-0000-00008C6A0000}"/>
    <cellStyle name="Normal 20 16 2 2 2 3 5" xfId="16295" xr:uid="{00000000-0005-0000-0000-00008D6A0000}"/>
    <cellStyle name="Normal 20 16 2 2 2 3 5 2" xfId="38830" xr:uid="{00000000-0005-0000-0000-00008E6A0000}"/>
    <cellStyle name="Normal 20 16 2 2 2 3 6" xfId="21924" xr:uid="{00000000-0005-0000-0000-00008F6A0000}"/>
    <cellStyle name="Normal 20 16 2 2 2 3 6 2" xfId="44450" xr:uid="{00000000-0005-0000-0000-0000906A0000}"/>
    <cellStyle name="Normal 20 16 2 2 2 3 7" xfId="27590" xr:uid="{00000000-0005-0000-0000-0000916A0000}"/>
    <cellStyle name="Normal 20 16 2 2 2 3 8" xfId="51018" xr:uid="{00000000-0005-0000-0000-0000926A0000}"/>
    <cellStyle name="Normal 20 16 2 2 2 4" xfId="5985" xr:uid="{00000000-0005-0000-0000-0000936A0000}"/>
    <cellStyle name="Normal 20 16 2 2 2 4 2" xfId="11601" xr:uid="{00000000-0005-0000-0000-0000946A0000}"/>
    <cellStyle name="Normal 20 16 2 2 2 4 2 2" xfId="34142" xr:uid="{00000000-0005-0000-0000-0000956A0000}"/>
    <cellStyle name="Normal 20 16 2 2 2 4 3" xfId="17231" xr:uid="{00000000-0005-0000-0000-0000966A0000}"/>
    <cellStyle name="Normal 20 16 2 2 2 4 3 2" xfId="39766" xr:uid="{00000000-0005-0000-0000-0000976A0000}"/>
    <cellStyle name="Normal 20 16 2 2 2 4 4" xfId="22860" xr:uid="{00000000-0005-0000-0000-0000986A0000}"/>
    <cellStyle name="Normal 20 16 2 2 2 4 4 2" xfId="45386" xr:uid="{00000000-0005-0000-0000-0000996A0000}"/>
    <cellStyle name="Normal 20 16 2 2 2 4 5" xfId="28526" xr:uid="{00000000-0005-0000-0000-00009A6A0000}"/>
    <cellStyle name="Normal 20 16 2 2 2 5" xfId="7857" xr:uid="{00000000-0005-0000-0000-00009B6A0000}"/>
    <cellStyle name="Normal 20 16 2 2 2 5 2" xfId="13473" xr:uid="{00000000-0005-0000-0000-00009C6A0000}"/>
    <cellStyle name="Normal 20 16 2 2 2 5 2 2" xfId="36014" xr:uid="{00000000-0005-0000-0000-00009D6A0000}"/>
    <cellStyle name="Normal 20 16 2 2 2 5 3" xfId="19103" xr:uid="{00000000-0005-0000-0000-00009E6A0000}"/>
    <cellStyle name="Normal 20 16 2 2 2 5 3 2" xfId="41638" xr:uid="{00000000-0005-0000-0000-00009F6A0000}"/>
    <cellStyle name="Normal 20 16 2 2 2 5 4" xfId="24732" xr:uid="{00000000-0005-0000-0000-0000A06A0000}"/>
    <cellStyle name="Normal 20 16 2 2 2 5 4 2" xfId="47258" xr:uid="{00000000-0005-0000-0000-0000A16A0000}"/>
    <cellStyle name="Normal 20 16 2 2 2 5 5" xfId="30398" xr:uid="{00000000-0005-0000-0000-0000A26A0000}"/>
    <cellStyle name="Normal 20 16 2 2 2 6" xfId="9729" xr:uid="{00000000-0005-0000-0000-0000A36A0000}"/>
    <cellStyle name="Normal 20 16 2 2 2 6 2" xfId="32270" xr:uid="{00000000-0005-0000-0000-0000A46A0000}"/>
    <cellStyle name="Normal 20 16 2 2 2 7" xfId="15359" xr:uid="{00000000-0005-0000-0000-0000A56A0000}"/>
    <cellStyle name="Normal 20 16 2 2 2 7 2" xfId="37894" xr:uid="{00000000-0005-0000-0000-0000A66A0000}"/>
    <cellStyle name="Normal 20 16 2 2 2 8" xfId="20988" xr:uid="{00000000-0005-0000-0000-0000A76A0000}"/>
    <cellStyle name="Normal 20 16 2 2 2 8 2" xfId="43514" xr:uid="{00000000-0005-0000-0000-0000A86A0000}"/>
    <cellStyle name="Normal 20 16 2 2 2 9" xfId="26654" xr:uid="{00000000-0005-0000-0000-0000A96A0000}"/>
    <cellStyle name="Normal 20 16 2 2 3" xfId="4347" xr:uid="{00000000-0005-0000-0000-0000AA6A0000}"/>
    <cellStyle name="Normal 20 16 2 2 3 10" xfId="50316" xr:uid="{00000000-0005-0000-0000-0000AB6A0000}"/>
    <cellStyle name="Normal 20 16 2 2 3 2" xfId="5283" xr:uid="{00000000-0005-0000-0000-0000AC6A0000}"/>
    <cellStyle name="Normal 20 16 2 2 3 2 2" xfId="7155" xr:uid="{00000000-0005-0000-0000-0000AD6A0000}"/>
    <cellStyle name="Normal 20 16 2 2 3 2 2 2" xfId="12771" xr:uid="{00000000-0005-0000-0000-0000AE6A0000}"/>
    <cellStyle name="Normal 20 16 2 2 3 2 2 2 2" xfId="35312" xr:uid="{00000000-0005-0000-0000-0000AF6A0000}"/>
    <cellStyle name="Normal 20 16 2 2 3 2 2 3" xfId="18401" xr:uid="{00000000-0005-0000-0000-0000B06A0000}"/>
    <cellStyle name="Normal 20 16 2 2 3 2 2 3 2" xfId="40936" xr:uid="{00000000-0005-0000-0000-0000B16A0000}"/>
    <cellStyle name="Normal 20 16 2 2 3 2 2 4" xfId="24030" xr:uid="{00000000-0005-0000-0000-0000B26A0000}"/>
    <cellStyle name="Normal 20 16 2 2 3 2 2 4 2" xfId="46556" xr:uid="{00000000-0005-0000-0000-0000B36A0000}"/>
    <cellStyle name="Normal 20 16 2 2 3 2 2 5" xfId="29696" xr:uid="{00000000-0005-0000-0000-0000B46A0000}"/>
    <cellStyle name="Normal 20 16 2 2 3 2 3" xfId="9027" xr:uid="{00000000-0005-0000-0000-0000B56A0000}"/>
    <cellStyle name="Normal 20 16 2 2 3 2 3 2" xfId="14643" xr:uid="{00000000-0005-0000-0000-0000B66A0000}"/>
    <cellStyle name="Normal 20 16 2 2 3 2 3 2 2" xfId="37184" xr:uid="{00000000-0005-0000-0000-0000B76A0000}"/>
    <cellStyle name="Normal 20 16 2 2 3 2 3 3" xfId="20273" xr:uid="{00000000-0005-0000-0000-0000B86A0000}"/>
    <cellStyle name="Normal 20 16 2 2 3 2 3 3 2" xfId="42808" xr:uid="{00000000-0005-0000-0000-0000B96A0000}"/>
    <cellStyle name="Normal 20 16 2 2 3 2 3 4" xfId="25902" xr:uid="{00000000-0005-0000-0000-0000BA6A0000}"/>
    <cellStyle name="Normal 20 16 2 2 3 2 3 4 2" xfId="48428" xr:uid="{00000000-0005-0000-0000-0000BB6A0000}"/>
    <cellStyle name="Normal 20 16 2 2 3 2 3 5" xfId="31568" xr:uid="{00000000-0005-0000-0000-0000BC6A0000}"/>
    <cellStyle name="Normal 20 16 2 2 3 2 4" xfId="10899" xr:uid="{00000000-0005-0000-0000-0000BD6A0000}"/>
    <cellStyle name="Normal 20 16 2 2 3 2 4 2" xfId="33440" xr:uid="{00000000-0005-0000-0000-0000BE6A0000}"/>
    <cellStyle name="Normal 20 16 2 2 3 2 5" xfId="16529" xr:uid="{00000000-0005-0000-0000-0000BF6A0000}"/>
    <cellStyle name="Normal 20 16 2 2 3 2 5 2" xfId="39064" xr:uid="{00000000-0005-0000-0000-0000C06A0000}"/>
    <cellStyle name="Normal 20 16 2 2 3 2 6" xfId="22158" xr:uid="{00000000-0005-0000-0000-0000C16A0000}"/>
    <cellStyle name="Normal 20 16 2 2 3 2 6 2" xfId="44684" xr:uid="{00000000-0005-0000-0000-0000C26A0000}"/>
    <cellStyle name="Normal 20 16 2 2 3 2 7" xfId="27824" xr:uid="{00000000-0005-0000-0000-0000C36A0000}"/>
    <cellStyle name="Normal 20 16 2 2 3 2 8" xfId="51252" xr:uid="{00000000-0005-0000-0000-0000C46A0000}"/>
    <cellStyle name="Normal 20 16 2 2 3 3" xfId="6219" xr:uid="{00000000-0005-0000-0000-0000C56A0000}"/>
    <cellStyle name="Normal 20 16 2 2 3 3 2" xfId="11835" xr:uid="{00000000-0005-0000-0000-0000C66A0000}"/>
    <cellStyle name="Normal 20 16 2 2 3 3 2 2" xfId="34376" xr:uid="{00000000-0005-0000-0000-0000C76A0000}"/>
    <cellStyle name="Normal 20 16 2 2 3 3 3" xfId="17465" xr:uid="{00000000-0005-0000-0000-0000C86A0000}"/>
    <cellStyle name="Normal 20 16 2 2 3 3 3 2" xfId="40000" xr:uid="{00000000-0005-0000-0000-0000C96A0000}"/>
    <cellStyle name="Normal 20 16 2 2 3 3 4" xfId="23094" xr:uid="{00000000-0005-0000-0000-0000CA6A0000}"/>
    <cellStyle name="Normal 20 16 2 2 3 3 4 2" xfId="45620" xr:uid="{00000000-0005-0000-0000-0000CB6A0000}"/>
    <cellStyle name="Normal 20 16 2 2 3 3 5" xfId="28760" xr:uid="{00000000-0005-0000-0000-0000CC6A0000}"/>
    <cellStyle name="Normal 20 16 2 2 3 4" xfId="8091" xr:uid="{00000000-0005-0000-0000-0000CD6A0000}"/>
    <cellStyle name="Normal 20 16 2 2 3 4 2" xfId="13707" xr:uid="{00000000-0005-0000-0000-0000CE6A0000}"/>
    <cellStyle name="Normal 20 16 2 2 3 4 2 2" xfId="36248" xr:uid="{00000000-0005-0000-0000-0000CF6A0000}"/>
    <cellStyle name="Normal 20 16 2 2 3 4 3" xfId="19337" xr:uid="{00000000-0005-0000-0000-0000D06A0000}"/>
    <cellStyle name="Normal 20 16 2 2 3 4 3 2" xfId="41872" xr:uid="{00000000-0005-0000-0000-0000D16A0000}"/>
    <cellStyle name="Normal 20 16 2 2 3 4 4" xfId="24966" xr:uid="{00000000-0005-0000-0000-0000D26A0000}"/>
    <cellStyle name="Normal 20 16 2 2 3 4 4 2" xfId="47492" xr:uid="{00000000-0005-0000-0000-0000D36A0000}"/>
    <cellStyle name="Normal 20 16 2 2 3 4 5" xfId="30632" xr:uid="{00000000-0005-0000-0000-0000D46A0000}"/>
    <cellStyle name="Normal 20 16 2 2 3 5" xfId="9963" xr:uid="{00000000-0005-0000-0000-0000D56A0000}"/>
    <cellStyle name="Normal 20 16 2 2 3 5 2" xfId="32504" xr:uid="{00000000-0005-0000-0000-0000D66A0000}"/>
    <cellStyle name="Normal 20 16 2 2 3 6" xfId="15593" xr:uid="{00000000-0005-0000-0000-0000D76A0000}"/>
    <cellStyle name="Normal 20 16 2 2 3 6 2" xfId="38128" xr:uid="{00000000-0005-0000-0000-0000D86A0000}"/>
    <cellStyle name="Normal 20 16 2 2 3 7" xfId="21222" xr:uid="{00000000-0005-0000-0000-0000D96A0000}"/>
    <cellStyle name="Normal 20 16 2 2 3 7 2" xfId="43748" xr:uid="{00000000-0005-0000-0000-0000DA6A0000}"/>
    <cellStyle name="Normal 20 16 2 2 3 8" xfId="26888" xr:uid="{00000000-0005-0000-0000-0000DB6A0000}"/>
    <cellStyle name="Normal 20 16 2 2 3 9" xfId="49379" xr:uid="{00000000-0005-0000-0000-0000DC6A0000}"/>
    <cellStyle name="Normal 20 16 2 2 4" xfId="4815" xr:uid="{00000000-0005-0000-0000-0000DD6A0000}"/>
    <cellStyle name="Normal 20 16 2 2 4 2" xfId="6687" xr:uid="{00000000-0005-0000-0000-0000DE6A0000}"/>
    <cellStyle name="Normal 20 16 2 2 4 2 2" xfId="12303" xr:uid="{00000000-0005-0000-0000-0000DF6A0000}"/>
    <cellStyle name="Normal 20 16 2 2 4 2 2 2" xfId="34844" xr:uid="{00000000-0005-0000-0000-0000E06A0000}"/>
    <cellStyle name="Normal 20 16 2 2 4 2 3" xfId="17933" xr:uid="{00000000-0005-0000-0000-0000E16A0000}"/>
    <cellStyle name="Normal 20 16 2 2 4 2 3 2" xfId="40468" xr:uid="{00000000-0005-0000-0000-0000E26A0000}"/>
    <cellStyle name="Normal 20 16 2 2 4 2 4" xfId="23562" xr:uid="{00000000-0005-0000-0000-0000E36A0000}"/>
    <cellStyle name="Normal 20 16 2 2 4 2 4 2" xfId="46088" xr:uid="{00000000-0005-0000-0000-0000E46A0000}"/>
    <cellStyle name="Normal 20 16 2 2 4 2 5" xfId="29228" xr:uid="{00000000-0005-0000-0000-0000E56A0000}"/>
    <cellStyle name="Normal 20 16 2 2 4 3" xfId="8559" xr:uid="{00000000-0005-0000-0000-0000E66A0000}"/>
    <cellStyle name="Normal 20 16 2 2 4 3 2" xfId="14175" xr:uid="{00000000-0005-0000-0000-0000E76A0000}"/>
    <cellStyle name="Normal 20 16 2 2 4 3 2 2" xfId="36716" xr:uid="{00000000-0005-0000-0000-0000E86A0000}"/>
    <cellStyle name="Normal 20 16 2 2 4 3 3" xfId="19805" xr:uid="{00000000-0005-0000-0000-0000E96A0000}"/>
    <cellStyle name="Normal 20 16 2 2 4 3 3 2" xfId="42340" xr:uid="{00000000-0005-0000-0000-0000EA6A0000}"/>
    <cellStyle name="Normal 20 16 2 2 4 3 4" xfId="25434" xr:uid="{00000000-0005-0000-0000-0000EB6A0000}"/>
    <cellStyle name="Normal 20 16 2 2 4 3 4 2" xfId="47960" xr:uid="{00000000-0005-0000-0000-0000EC6A0000}"/>
    <cellStyle name="Normal 20 16 2 2 4 3 5" xfId="31100" xr:uid="{00000000-0005-0000-0000-0000ED6A0000}"/>
    <cellStyle name="Normal 20 16 2 2 4 4" xfId="10431" xr:uid="{00000000-0005-0000-0000-0000EE6A0000}"/>
    <cellStyle name="Normal 20 16 2 2 4 4 2" xfId="32972" xr:uid="{00000000-0005-0000-0000-0000EF6A0000}"/>
    <cellStyle name="Normal 20 16 2 2 4 5" xfId="16061" xr:uid="{00000000-0005-0000-0000-0000F06A0000}"/>
    <cellStyle name="Normal 20 16 2 2 4 5 2" xfId="38596" xr:uid="{00000000-0005-0000-0000-0000F16A0000}"/>
    <cellStyle name="Normal 20 16 2 2 4 6" xfId="21690" xr:uid="{00000000-0005-0000-0000-0000F26A0000}"/>
    <cellStyle name="Normal 20 16 2 2 4 6 2" xfId="44216" xr:uid="{00000000-0005-0000-0000-0000F36A0000}"/>
    <cellStyle name="Normal 20 16 2 2 4 7" xfId="27356" xr:uid="{00000000-0005-0000-0000-0000F46A0000}"/>
    <cellStyle name="Normal 20 16 2 2 4 8" xfId="50784" xr:uid="{00000000-0005-0000-0000-0000F56A0000}"/>
    <cellStyle name="Normal 20 16 2 2 5" xfId="5751" xr:uid="{00000000-0005-0000-0000-0000F66A0000}"/>
    <cellStyle name="Normal 20 16 2 2 5 2" xfId="11367" xr:uid="{00000000-0005-0000-0000-0000F76A0000}"/>
    <cellStyle name="Normal 20 16 2 2 5 2 2" xfId="33908" xr:uid="{00000000-0005-0000-0000-0000F86A0000}"/>
    <cellStyle name="Normal 20 16 2 2 5 3" xfId="16997" xr:uid="{00000000-0005-0000-0000-0000F96A0000}"/>
    <cellStyle name="Normal 20 16 2 2 5 3 2" xfId="39532" xr:uid="{00000000-0005-0000-0000-0000FA6A0000}"/>
    <cellStyle name="Normal 20 16 2 2 5 4" xfId="22626" xr:uid="{00000000-0005-0000-0000-0000FB6A0000}"/>
    <cellStyle name="Normal 20 16 2 2 5 4 2" xfId="45152" xr:uid="{00000000-0005-0000-0000-0000FC6A0000}"/>
    <cellStyle name="Normal 20 16 2 2 5 5" xfId="28292" xr:uid="{00000000-0005-0000-0000-0000FD6A0000}"/>
    <cellStyle name="Normal 20 16 2 2 6" xfId="7623" xr:uid="{00000000-0005-0000-0000-0000FE6A0000}"/>
    <cellStyle name="Normal 20 16 2 2 6 2" xfId="13239" xr:uid="{00000000-0005-0000-0000-0000FF6A0000}"/>
    <cellStyle name="Normal 20 16 2 2 6 2 2" xfId="35780" xr:uid="{00000000-0005-0000-0000-0000006B0000}"/>
    <cellStyle name="Normal 20 16 2 2 6 3" xfId="18869" xr:uid="{00000000-0005-0000-0000-0000016B0000}"/>
    <cellStyle name="Normal 20 16 2 2 6 3 2" xfId="41404" xr:uid="{00000000-0005-0000-0000-0000026B0000}"/>
    <cellStyle name="Normal 20 16 2 2 6 4" xfId="24498" xr:uid="{00000000-0005-0000-0000-0000036B0000}"/>
    <cellStyle name="Normal 20 16 2 2 6 4 2" xfId="47024" xr:uid="{00000000-0005-0000-0000-0000046B0000}"/>
    <cellStyle name="Normal 20 16 2 2 6 5" xfId="30164" xr:uid="{00000000-0005-0000-0000-0000056B0000}"/>
    <cellStyle name="Normal 20 16 2 2 7" xfId="9495" xr:uid="{00000000-0005-0000-0000-0000066B0000}"/>
    <cellStyle name="Normal 20 16 2 2 7 2" xfId="32036" xr:uid="{00000000-0005-0000-0000-0000076B0000}"/>
    <cellStyle name="Normal 20 16 2 2 8" xfId="15125" xr:uid="{00000000-0005-0000-0000-0000086B0000}"/>
    <cellStyle name="Normal 20 16 2 2 8 2" xfId="37660" xr:uid="{00000000-0005-0000-0000-0000096B0000}"/>
    <cellStyle name="Normal 20 16 2 2 9" xfId="20754" xr:uid="{00000000-0005-0000-0000-00000A6B0000}"/>
    <cellStyle name="Normal 20 16 2 2 9 2" xfId="43280" xr:uid="{00000000-0005-0000-0000-00000B6B0000}"/>
    <cellStyle name="Normal 20 16 2 3" xfId="3801" xr:uid="{00000000-0005-0000-0000-00000C6B0000}"/>
    <cellStyle name="Normal 20 16 2 3 10" xfId="26342" xr:uid="{00000000-0005-0000-0000-00000D6B0000}"/>
    <cellStyle name="Normal 20 16 2 3 11" xfId="48833" xr:uid="{00000000-0005-0000-0000-00000E6B0000}"/>
    <cellStyle name="Normal 20 16 2 3 12" xfId="49770" xr:uid="{00000000-0005-0000-0000-00000F6B0000}"/>
    <cellStyle name="Normal 20 16 2 3 2" xfId="4035" xr:uid="{00000000-0005-0000-0000-0000106B0000}"/>
    <cellStyle name="Normal 20 16 2 3 2 10" xfId="49067" xr:uid="{00000000-0005-0000-0000-0000116B0000}"/>
    <cellStyle name="Normal 20 16 2 3 2 11" xfId="50004" xr:uid="{00000000-0005-0000-0000-0000126B0000}"/>
    <cellStyle name="Normal 20 16 2 3 2 2" xfId="4503" xr:uid="{00000000-0005-0000-0000-0000136B0000}"/>
    <cellStyle name="Normal 20 16 2 3 2 2 10" xfId="50472" xr:uid="{00000000-0005-0000-0000-0000146B0000}"/>
    <cellStyle name="Normal 20 16 2 3 2 2 2" xfId="5439" xr:uid="{00000000-0005-0000-0000-0000156B0000}"/>
    <cellStyle name="Normal 20 16 2 3 2 2 2 2" xfId="7311" xr:uid="{00000000-0005-0000-0000-0000166B0000}"/>
    <cellStyle name="Normal 20 16 2 3 2 2 2 2 2" xfId="12927" xr:uid="{00000000-0005-0000-0000-0000176B0000}"/>
    <cellStyle name="Normal 20 16 2 3 2 2 2 2 2 2" xfId="35468" xr:uid="{00000000-0005-0000-0000-0000186B0000}"/>
    <cellStyle name="Normal 20 16 2 3 2 2 2 2 3" xfId="18557" xr:uid="{00000000-0005-0000-0000-0000196B0000}"/>
    <cellStyle name="Normal 20 16 2 3 2 2 2 2 3 2" xfId="41092" xr:uid="{00000000-0005-0000-0000-00001A6B0000}"/>
    <cellStyle name="Normal 20 16 2 3 2 2 2 2 4" xfId="24186" xr:uid="{00000000-0005-0000-0000-00001B6B0000}"/>
    <cellStyle name="Normal 20 16 2 3 2 2 2 2 4 2" xfId="46712" xr:uid="{00000000-0005-0000-0000-00001C6B0000}"/>
    <cellStyle name="Normal 20 16 2 3 2 2 2 2 5" xfId="29852" xr:uid="{00000000-0005-0000-0000-00001D6B0000}"/>
    <cellStyle name="Normal 20 16 2 3 2 2 2 3" xfId="9183" xr:uid="{00000000-0005-0000-0000-00001E6B0000}"/>
    <cellStyle name="Normal 20 16 2 3 2 2 2 3 2" xfId="14799" xr:uid="{00000000-0005-0000-0000-00001F6B0000}"/>
    <cellStyle name="Normal 20 16 2 3 2 2 2 3 2 2" xfId="37340" xr:uid="{00000000-0005-0000-0000-0000206B0000}"/>
    <cellStyle name="Normal 20 16 2 3 2 2 2 3 3" xfId="20429" xr:uid="{00000000-0005-0000-0000-0000216B0000}"/>
    <cellStyle name="Normal 20 16 2 3 2 2 2 3 3 2" xfId="42964" xr:uid="{00000000-0005-0000-0000-0000226B0000}"/>
    <cellStyle name="Normal 20 16 2 3 2 2 2 3 4" xfId="26058" xr:uid="{00000000-0005-0000-0000-0000236B0000}"/>
    <cellStyle name="Normal 20 16 2 3 2 2 2 3 4 2" xfId="48584" xr:uid="{00000000-0005-0000-0000-0000246B0000}"/>
    <cellStyle name="Normal 20 16 2 3 2 2 2 3 5" xfId="31724" xr:uid="{00000000-0005-0000-0000-0000256B0000}"/>
    <cellStyle name="Normal 20 16 2 3 2 2 2 4" xfId="11055" xr:uid="{00000000-0005-0000-0000-0000266B0000}"/>
    <cellStyle name="Normal 20 16 2 3 2 2 2 4 2" xfId="33596" xr:uid="{00000000-0005-0000-0000-0000276B0000}"/>
    <cellStyle name="Normal 20 16 2 3 2 2 2 5" xfId="16685" xr:uid="{00000000-0005-0000-0000-0000286B0000}"/>
    <cellStyle name="Normal 20 16 2 3 2 2 2 5 2" xfId="39220" xr:uid="{00000000-0005-0000-0000-0000296B0000}"/>
    <cellStyle name="Normal 20 16 2 3 2 2 2 6" xfId="22314" xr:uid="{00000000-0005-0000-0000-00002A6B0000}"/>
    <cellStyle name="Normal 20 16 2 3 2 2 2 6 2" xfId="44840" xr:uid="{00000000-0005-0000-0000-00002B6B0000}"/>
    <cellStyle name="Normal 20 16 2 3 2 2 2 7" xfId="27980" xr:uid="{00000000-0005-0000-0000-00002C6B0000}"/>
    <cellStyle name="Normal 20 16 2 3 2 2 2 8" xfId="51408" xr:uid="{00000000-0005-0000-0000-00002D6B0000}"/>
    <cellStyle name="Normal 20 16 2 3 2 2 3" xfId="6375" xr:uid="{00000000-0005-0000-0000-00002E6B0000}"/>
    <cellStyle name="Normal 20 16 2 3 2 2 3 2" xfId="11991" xr:uid="{00000000-0005-0000-0000-00002F6B0000}"/>
    <cellStyle name="Normal 20 16 2 3 2 2 3 2 2" xfId="34532" xr:uid="{00000000-0005-0000-0000-0000306B0000}"/>
    <cellStyle name="Normal 20 16 2 3 2 2 3 3" xfId="17621" xr:uid="{00000000-0005-0000-0000-0000316B0000}"/>
    <cellStyle name="Normal 20 16 2 3 2 2 3 3 2" xfId="40156" xr:uid="{00000000-0005-0000-0000-0000326B0000}"/>
    <cellStyle name="Normal 20 16 2 3 2 2 3 4" xfId="23250" xr:uid="{00000000-0005-0000-0000-0000336B0000}"/>
    <cellStyle name="Normal 20 16 2 3 2 2 3 4 2" xfId="45776" xr:uid="{00000000-0005-0000-0000-0000346B0000}"/>
    <cellStyle name="Normal 20 16 2 3 2 2 3 5" xfId="28916" xr:uid="{00000000-0005-0000-0000-0000356B0000}"/>
    <cellStyle name="Normal 20 16 2 3 2 2 4" xfId="8247" xr:uid="{00000000-0005-0000-0000-0000366B0000}"/>
    <cellStyle name="Normal 20 16 2 3 2 2 4 2" xfId="13863" xr:uid="{00000000-0005-0000-0000-0000376B0000}"/>
    <cellStyle name="Normal 20 16 2 3 2 2 4 2 2" xfId="36404" xr:uid="{00000000-0005-0000-0000-0000386B0000}"/>
    <cellStyle name="Normal 20 16 2 3 2 2 4 3" xfId="19493" xr:uid="{00000000-0005-0000-0000-0000396B0000}"/>
    <cellStyle name="Normal 20 16 2 3 2 2 4 3 2" xfId="42028" xr:uid="{00000000-0005-0000-0000-00003A6B0000}"/>
    <cellStyle name="Normal 20 16 2 3 2 2 4 4" xfId="25122" xr:uid="{00000000-0005-0000-0000-00003B6B0000}"/>
    <cellStyle name="Normal 20 16 2 3 2 2 4 4 2" xfId="47648" xr:uid="{00000000-0005-0000-0000-00003C6B0000}"/>
    <cellStyle name="Normal 20 16 2 3 2 2 4 5" xfId="30788" xr:uid="{00000000-0005-0000-0000-00003D6B0000}"/>
    <cellStyle name="Normal 20 16 2 3 2 2 5" xfId="10119" xr:uid="{00000000-0005-0000-0000-00003E6B0000}"/>
    <cellStyle name="Normal 20 16 2 3 2 2 5 2" xfId="32660" xr:uid="{00000000-0005-0000-0000-00003F6B0000}"/>
    <cellStyle name="Normal 20 16 2 3 2 2 6" xfId="15749" xr:uid="{00000000-0005-0000-0000-0000406B0000}"/>
    <cellStyle name="Normal 20 16 2 3 2 2 6 2" xfId="38284" xr:uid="{00000000-0005-0000-0000-0000416B0000}"/>
    <cellStyle name="Normal 20 16 2 3 2 2 7" xfId="21378" xr:uid="{00000000-0005-0000-0000-0000426B0000}"/>
    <cellStyle name="Normal 20 16 2 3 2 2 7 2" xfId="43904" xr:uid="{00000000-0005-0000-0000-0000436B0000}"/>
    <cellStyle name="Normal 20 16 2 3 2 2 8" xfId="27044" xr:uid="{00000000-0005-0000-0000-0000446B0000}"/>
    <cellStyle name="Normal 20 16 2 3 2 2 9" xfId="49535" xr:uid="{00000000-0005-0000-0000-0000456B0000}"/>
    <cellStyle name="Normal 20 16 2 3 2 3" xfId="4971" xr:uid="{00000000-0005-0000-0000-0000466B0000}"/>
    <cellStyle name="Normal 20 16 2 3 2 3 2" xfId="6843" xr:uid="{00000000-0005-0000-0000-0000476B0000}"/>
    <cellStyle name="Normal 20 16 2 3 2 3 2 2" xfId="12459" xr:uid="{00000000-0005-0000-0000-0000486B0000}"/>
    <cellStyle name="Normal 20 16 2 3 2 3 2 2 2" xfId="35000" xr:uid="{00000000-0005-0000-0000-0000496B0000}"/>
    <cellStyle name="Normal 20 16 2 3 2 3 2 3" xfId="18089" xr:uid="{00000000-0005-0000-0000-00004A6B0000}"/>
    <cellStyle name="Normal 20 16 2 3 2 3 2 3 2" xfId="40624" xr:uid="{00000000-0005-0000-0000-00004B6B0000}"/>
    <cellStyle name="Normal 20 16 2 3 2 3 2 4" xfId="23718" xr:uid="{00000000-0005-0000-0000-00004C6B0000}"/>
    <cellStyle name="Normal 20 16 2 3 2 3 2 4 2" xfId="46244" xr:uid="{00000000-0005-0000-0000-00004D6B0000}"/>
    <cellStyle name="Normal 20 16 2 3 2 3 2 5" xfId="29384" xr:uid="{00000000-0005-0000-0000-00004E6B0000}"/>
    <cellStyle name="Normal 20 16 2 3 2 3 3" xfId="8715" xr:uid="{00000000-0005-0000-0000-00004F6B0000}"/>
    <cellStyle name="Normal 20 16 2 3 2 3 3 2" xfId="14331" xr:uid="{00000000-0005-0000-0000-0000506B0000}"/>
    <cellStyle name="Normal 20 16 2 3 2 3 3 2 2" xfId="36872" xr:uid="{00000000-0005-0000-0000-0000516B0000}"/>
    <cellStyle name="Normal 20 16 2 3 2 3 3 3" xfId="19961" xr:uid="{00000000-0005-0000-0000-0000526B0000}"/>
    <cellStyle name="Normal 20 16 2 3 2 3 3 3 2" xfId="42496" xr:uid="{00000000-0005-0000-0000-0000536B0000}"/>
    <cellStyle name="Normal 20 16 2 3 2 3 3 4" xfId="25590" xr:uid="{00000000-0005-0000-0000-0000546B0000}"/>
    <cellStyle name="Normal 20 16 2 3 2 3 3 4 2" xfId="48116" xr:uid="{00000000-0005-0000-0000-0000556B0000}"/>
    <cellStyle name="Normal 20 16 2 3 2 3 3 5" xfId="31256" xr:uid="{00000000-0005-0000-0000-0000566B0000}"/>
    <cellStyle name="Normal 20 16 2 3 2 3 4" xfId="10587" xr:uid="{00000000-0005-0000-0000-0000576B0000}"/>
    <cellStyle name="Normal 20 16 2 3 2 3 4 2" xfId="33128" xr:uid="{00000000-0005-0000-0000-0000586B0000}"/>
    <cellStyle name="Normal 20 16 2 3 2 3 5" xfId="16217" xr:uid="{00000000-0005-0000-0000-0000596B0000}"/>
    <cellStyle name="Normal 20 16 2 3 2 3 5 2" xfId="38752" xr:uid="{00000000-0005-0000-0000-00005A6B0000}"/>
    <cellStyle name="Normal 20 16 2 3 2 3 6" xfId="21846" xr:uid="{00000000-0005-0000-0000-00005B6B0000}"/>
    <cellStyle name="Normal 20 16 2 3 2 3 6 2" xfId="44372" xr:uid="{00000000-0005-0000-0000-00005C6B0000}"/>
    <cellStyle name="Normal 20 16 2 3 2 3 7" xfId="27512" xr:uid="{00000000-0005-0000-0000-00005D6B0000}"/>
    <cellStyle name="Normal 20 16 2 3 2 3 8" xfId="50940" xr:uid="{00000000-0005-0000-0000-00005E6B0000}"/>
    <cellStyle name="Normal 20 16 2 3 2 4" xfId="5907" xr:uid="{00000000-0005-0000-0000-00005F6B0000}"/>
    <cellStyle name="Normal 20 16 2 3 2 4 2" xfId="11523" xr:uid="{00000000-0005-0000-0000-0000606B0000}"/>
    <cellStyle name="Normal 20 16 2 3 2 4 2 2" xfId="34064" xr:uid="{00000000-0005-0000-0000-0000616B0000}"/>
    <cellStyle name="Normal 20 16 2 3 2 4 3" xfId="17153" xr:uid="{00000000-0005-0000-0000-0000626B0000}"/>
    <cellStyle name="Normal 20 16 2 3 2 4 3 2" xfId="39688" xr:uid="{00000000-0005-0000-0000-0000636B0000}"/>
    <cellStyle name="Normal 20 16 2 3 2 4 4" xfId="22782" xr:uid="{00000000-0005-0000-0000-0000646B0000}"/>
    <cellStyle name="Normal 20 16 2 3 2 4 4 2" xfId="45308" xr:uid="{00000000-0005-0000-0000-0000656B0000}"/>
    <cellStyle name="Normal 20 16 2 3 2 4 5" xfId="28448" xr:uid="{00000000-0005-0000-0000-0000666B0000}"/>
    <cellStyle name="Normal 20 16 2 3 2 5" xfId="7779" xr:uid="{00000000-0005-0000-0000-0000676B0000}"/>
    <cellStyle name="Normal 20 16 2 3 2 5 2" xfId="13395" xr:uid="{00000000-0005-0000-0000-0000686B0000}"/>
    <cellStyle name="Normal 20 16 2 3 2 5 2 2" xfId="35936" xr:uid="{00000000-0005-0000-0000-0000696B0000}"/>
    <cellStyle name="Normal 20 16 2 3 2 5 3" xfId="19025" xr:uid="{00000000-0005-0000-0000-00006A6B0000}"/>
    <cellStyle name="Normal 20 16 2 3 2 5 3 2" xfId="41560" xr:uid="{00000000-0005-0000-0000-00006B6B0000}"/>
    <cellStyle name="Normal 20 16 2 3 2 5 4" xfId="24654" xr:uid="{00000000-0005-0000-0000-00006C6B0000}"/>
    <cellStyle name="Normal 20 16 2 3 2 5 4 2" xfId="47180" xr:uid="{00000000-0005-0000-0000-00006D6B0000}"/>
    <cellStyle name="Normal 20 16 2 3 2 5 5" xfId="30320" xr:uid="{00000000-0005-0000-0000-00006E6B0000}"/>
    <cellStyle name="Normal 20 16 2 3 2 6" xfId="9651" xr:uid="{00000000-0005-0000-0000-00006F6B0000}"/>
    <cellStyle name="Normal 20 16 2 3 2 6 2" xfId="32192" xr:uid="{00000000-0005-0000-0000-0000706B0000}"/>
    <cellStyle name="Normal 20 16 2 3 2 7" xfId="15281" xr:uid="{00000000-0005-0000-0000-0000716B0000}"/>
    <cellStyle name="Normal 20 16 2 3 2 7 2" xfId="37816" xr:uid="{00000000-0005-0000-0000-0000726B0000}"/>
    <cellStyle name="Normal 20 16 2 3 2 8" xfId="20910" xr:uid="{00000000-0005-0000-0000-0000736B0000}"/>
    <cellStyle name="Normal 20 16 2 3 2 8 2" xfId="43436" xr:uid="{00000000-0005-0000-0000-0000746B0000}"/>
    <cellStyle name="Normal 20 16 2 3 2 9" xfId="26576" xr:uid="{00000000-0005-0000-0000-0000756B0000}"/>
    <cellStyle name="Normal 20 16 2 3 3" xfId="4269" xr:uid="{00000000-0005-0000-0000-0000766B0000}"/>
    <cellStyle name="Normal 20 16 2 3 3 10" xfId="50238" xr:uid="{00000000-0005-0000-0000-0000776B0000}"/>
    <cellStyle name="Normal 20 16 2 3 3 2" xfId="5205" xr:uid="{00000000-0005-0000-0000-0000786B0000}"/>
    <cellStyle name="Normal 20 16 2 3 3 2 2" xfId="7077" xr:uid="{00000000-0005-0000-0000-0000796B0000}"/>
    <cellStyle name="Normal 20 16 2 3 3 2 2 2" xfId="12693" xr:uid="{00000000-0005-0000-0000-00007A6B0000}"/>
    <cellStyle name="Normal 20 16 2 3 3 2 2 2 2" xfId="35234" xr:uid="{00000000-0005-0000-0000-00007B6B0000}"/>
    <cellStyle name="Normal 20 16 2 3 3 2 2 3" xfId="18323" xr:uid="{00000000-0005-0000-0000-00007C6B0000}"/>
    <cellStyle name="Normal 20 16 2 3 3 2 2 3 2" xfId="40858" xr:uid="{00000000-0005-0000-0000-00007D6B0000}"/>
    <cellStyle name="Normal 20 16 2 3 3 2 2 4" xfId="23952" xr:uid="{00000000-0005-0000-0000-00007E6B0000}"/>
    <cellStyle name="Normal 20 16 2 3 3 2 2 4 2" xfId="46478" xr:uid="{00000000-0005-0000-0000-00007F6B0000}"/>
    <cellStyle name="Normal 20 16 2 3 3 2 2 5" xfId="29618" xr:uid="{00000000-0005-0000-0000-0000806B0000}"/>
    <cellStyle name="Normal 20 16 2 3 3 2 3" xfId="8949" xr:uid="{00000000-0005-0000-0000-0000816B0000}"/>
    <cellStyle name="Normal 20 16 2 3 3 2 3 2" xfId="14565" xr:uid="{00000000-0005-0000-0000-0000826B0000}"/>
    <cellStyle name="Normal 20 16 2 3 3 2 3 2 2" xfId="37106" xr:uid="{00000000-0005-0000-0000-0000836B0000}"/>
    <cellStyle name="Normal 20 16 2 3 3 2 3 3" xfId="20195" xr:uid="{00000000-0005-0000-0000-0000846B0000}"/>
    <cellStyle name="Normal 20 16 2 3 3 2 3 3 2" xfId="42730" xr:uid="{00000000-0005-0000-0000-0000856B0000}"/>
    <cellStyle name="Normal 20 16 2 3 3 2 3 4" xfId="25824" xr:uid="{00000000-0005-0000-0000-0000866B0000}"/>
    <cellStyle name="Normal 20 16 2 3 3 2 3 4 2" xfId="48350" xr:uid="{00000000-0005-0000-0000-0000876B0000}"/>
    <cellStyle name="Normal 20 16 2 3 3 2 3 5" xfId="31490" xr:uid="{00000000-0005-0000-0000-0000886B0000}"/>
    <cellStyle name="Normal 20 16 2 3 3 2 4" xfId="10821" xr:uid="{00000000-0005-0000-0000-0000896B0000}"/>
    <cellStyle name="Normal 20 16 2 3 3 2 4 2" xfId="33362" xr:uid="{00000000-0005-0000-0000-00008A6B0000}"/>
    <cellStyle name="Normal 20 16 2 3 3 2 5" xfId="16451" xr:uid="{00000000-0005-0000-0000-00008B6B0000}"/>
    <cellStyle name="Normal 20 16 2 3 3 2 5 2" xfId="38986" xr:uid="{00000000-0005-0000-0000-00008C6B0000}"/>
    <cellStyle name="Normal 20 16 2 3 3 2 6" xfId="22080" xr:uid="{00000000-0005-0000-0000-00008D6B0000}"/>
    <cellStyle name="Normal 20 16 2 3 3 2 6 2" xfId="44606" xr:uid="{00000000-0005-0000-0000-00008E6B0000}"/>
    <cellStyle name="Normal 20 16 2 3 3 2 7" xfId="27746" xr:uid="{00000000-0005-0000-0000-00008F6B0000}"/>
    <cellStyle name="Normal 20 16 2 3 3 2 8" xfId="51174" xr:uid="{00000000-0005-0000-0000-0000906B0000}"/>
    <cellStyle name="Normal 20 16 2 3 3 3" xfId="6141" xr:uid="{00000000-0005-0000-0000-0000916B0000}"/>
    <cellStyle name="Normal 20 16 2 3 3 3 2" xfId="11757" xr:uid="{00000000-0005-0000-0000-0000926B0000}"/>
    <cellStyle name="Normal 20 16 2 3 3 3 2 2" xfId="34298" xr:uid="{00000000-0005-0000-0000-0000936B0000}"/>
    <cellStyle name="Normal 20 16 2 3 3 3 3" xfId="17387" xr:uid="{00000000-0005-0000-0000-0000946B0000}"/>
    <cellStyle name="Normal 20 16 2 3 3 3 3 2" xfId="39922" xr:uid="{00000000-0005-0000-0000-0000956B0000}"/>
    <cellStyle name="Normal 20 16 2 3 3 3 4" xfId="23016" xr:uid="{00000000-0005-0000-0000-0000966B0000}"/>
    <cellStyle name="Normal 20 16 2 3 3 3 4 2" xfId="45542" xr:uid="{00000000-0005-0000-0000-0000976B0000}"/>
    <cellStyle name="Normal 20 16 2 3 3 3 5" xfId="28682" xr:uid="{00000000-0005-0000-0000-0000986B0000}"/>
    <cellStyle name="Normal 20 16 2 3 3 4" xfId="8013" xr:uid="{00000000-0005-0000-0000-0000996B0000}"/>
    <cellStyle name="Normal 20 16 2 3 3 4 2" xfId="13629" xr:uid="{00000000-0005-0000-0000-00009A6B0000}"/>
    <cellStyle name="Normal 20 16 2 3 3 4 2 2" xfId="36170" xr:uid="{00000000-0005-0000-0000-00009B6B0000}"/>
    <cellStyle name="Normal 20 16 2 3 3 4 3" xfId="19259" xr:uid="{00000000-0005-0000-0000-00009C6B0000}"/>
    <cellStyle name="Normal 20 16 2 3 3 4 3 2" xfId="41794" xr:uid="{00000000-0005-0000-0000-00009D6B0000}"/>
    <cellStyle name="Normal 20 16 2 3 3 4 4" xfId="24888" xr:uid="{00000000-0005-0000-0000-00009E6B0000}"/>
    <cellStyle name="Normal 20 16 2 3 3 4 4 2" xfId="47414" xr:uid="{00000000-0005-0000-0000-00009F6B0000}"/>
    <cellStyle name="Normal 20 16 2 3 3 4 5" xfId="30554" xr:uid="{00000000-0005-0000-0000-0000A06B0000}"/>
    <cellStyle name="Normal 20 16 2 3 3 5" xfId="9885" xr:uid="{00000000-0005-0000-0000-0000A16B0000}"/>
    <cellStyle name="Normal 20 16 2 3 3 5 2" xfId="32426" xr:uid="{00000000-0005-0000-0000-0000A26B0000}"/>
    <cellStyle name="Normal 20 16 2 3 3 6" xfId="15515" xr:uid="{00000000-0005-0000-0000-0000A36B0000}"/>
    <cellStyle name="Normal 20 16 2 3 3 6 2" xfId="38050" xr:uid="{00000000-0005-0000-0000-0000A46B0000}"/>
    <cellStyle name="Normal 20 16 2 3 3 7" xfId="21144" xr:uid="{00000000-0005-0000-0000-0000A56B0000}"/>
    <cellStyle name="Normal 20 16 2 3 3 7 2" xfId="43670" xr:uid="{00000000-0005-0000-0000-0000A66B0000}"/>
    <cellStyle name="Normal 20 16 2 3 3 8" xfId="26810" xr:uid="{00000000-0005-0000-0000-0000A76B0000}"/>
    <cellStyle name="Normal 20 16 2 3 3 9" xfId="49301" xr:uid="{00000000-0005-0000-0000-0000A86B0000}"/>
    <cellStyle name="Normal 20 16 2 3 4" xfId="4737" xr:uid="{00000000-0005-0000-0000-0000A96B0000}"/>
    <cellStyle name="Normal 20 16 2 3 4 2" xfId="6609" xr:uid="{00000000-0005-0000-0000-0000AA6B0000}"/>
    <cellStyle name="Normal 20 16 2 3 4 2 2" xfId="12225" xr:uid="{00000000-0005-0000-0000-0000AB6B0000}"/>
    <cellStyle name="Normal 20 16 2 3 4 2 2 2" xfId="34766" xr:uid="{00000000-0005-0000-0000-0000AC6B0000}"/>
    <cellStyle name="Normal 20 16 2 3 4 2 3" xfId="17855" xr:uid="{00000000-0005-0000-0000-0000AD6B0000}"/>
    <cellStyle name="Normal 20 16 2 3 4 2 3 2" xfId="40390" xr:uid="{00000000-0005-0000-0000-0000AE6B0000}"/>
    <cellStyle name="Normal 20 16 2 3 4 2 4" xfId="23484" xr:uid="{00000000-0005-0000-0000-0000AF6B0000}"/>
    <cellStyle name="Normal 20 16 2 3 4 2 4 2" xfId="46010" xr:uid="{00000000-0005-0000-0000-0000B06B0000}"/>
    <cellStyle name="Normal 20 16 2 3 4 2 5" xfId="29150" xr:uid="{00000000-0005-0000-0000-0000B16B0000}"/>
    <cellStyle name="Normal 20 16 2 3 4 3" xfId="8481" xr:uid="{00000000-0005-0000-0000-0000B26B0000}"/>
    <cellStyle name="Normal 20 16 2 3 4 3 2" xfId="14097" xr:uid="{00000000-0005-0000-0000-0000B36B0000}"/>
    <cellStyle name="Normal 20 16 2 3 4 3 2 2" xfId="36638" xr:uid="{00000000-0005-0000-0000-0000B46B0000}"/>
    <cellStyle name="Normal 20 16 2 3 4 3 3" xfId="19727" xr:uid="{00000000-0005-0000-0000-0000B56B0000}"/>
    <cellStyle name="Normal 20 16 2 3 4 3 3 2" xfId="42262" xr:uid="{00000000-0005-0000-0000-0000B66B0000}"/>
    <cellStyle name="Normal 20 16 2 3 4 3 4" xfId="25356" xr:uid="{00000000-0005-0000-0000-0000B76B0000}"/>
    <cellStyle name="Normal 20 16 2 3 4 3 4 2" xfId="47882" xr:uid="{00000000-0005-0000-0000-0000B86B0000}"/>
    <cellStyle name="Normal 20 16 2 3 4 3 5" xfId="31022" xr:uid="{00000000-0005-0000-0000-0000B96B0000}"/>
    <cellStyle name="Normal 20 16 2 3 4 4" xfId="10353" xr:uid="{00000000-0005-0000-0000-0000BA6B0000}"/>
    <cellStyle name="Normal 20 16 2 3 4 4 2" xfId="32894" xr:uid="{00000000-0005-0000-0000-0000BB6B0000}"/>
    <cellStyle name="Normal 20 16 2 3 4 5" xfId="15983" xr:uid="{00000000-0005-0000-0000-0000BC6B0000}"/>
    <cellStyle name="Normal 20 16 2 3 4 5 2" xfId="38518" xr:uid="{00000000-0005-0000-0000-0000BD6B0000}"/>
    <cellStyle name="Normal 20 16 2 3 4 6" xfId="21612" xr:uid="{00000000-0005-0000-0000-0000BE6B0000}"/>
    <cellStyle name="Normal 20 16 2 3 4 6 2" xfId="44138" xr:uid="{00000000-0005-0000-0000-0000BF6B0000}"/>
    <cellStyle name="Normal 20 16 2 3 4 7" xfId="27278" xr:uid="{00000000-0005-0000-0000-0000C06B0000}"/>
    <cellStyle name="Normal 20 16 2 3 4 8" xfId="50706" xr:uid="{00000000-0005-0000-0000-0000C16B0000}"/>
    <cellStyle name="Normal 20 16 2 3 5" xfId="5673" xr:uid="{00000000-0005-0000-0000-0000C26B0000}"/>
    <cellStyle name="Normal 20 16 2 3 5 2" xfId="11289" xr:uid="{00000000-0005-0000-0000-0000C36B0000}"/>
    <cellStyle name="Normal 20 16 2 3 5 2 2" xfId="33830" xr:uid="{00000000-0005-0000-0000-0000C46B0000}"/>
    <cellStyle name="Normal 20 16 2 3 5 3" xfId="16919" xr:uid="{00000000-0005-0000-0000-0000C56B0000}"/>
    <cellStyle name="Normal 20 16 2 3 5 3 2" xfId="39454" xr:uid="{00000000-0005-0000-0000-0000C66B0000}"/>
    <cellStyle name="Normal 20 16 2 3 5 4" xfId="22548" xr:uid="{00000000-0005-0000-0000-0000C76B0000}"/>
    <cellStyle name="Normal 20 16 2 3 5 4 2" xfId="45074" xr:uid="{00000000-0005-0000-0000-0000C86B0000}"/>
    <cellStyle name="Normal 20 16 2 3 5 5" xfId="28214" xr:uid="{00000000-0005-0000-0000-0000C96B0000}"/>
    <cellStyle name="Normal 20 16 2 3 6" xfId="7545" xr:uid="{00000000-0005-0000-0000-0000CA6B0000}"/>
    <cellStyle name="Normal 20 16 2 3 6 2" xfId="13161" xr:uid="{00000000-0005-0000-0000-0000CB6B0000}"/>
    <cellStyle name="Normal 20 16 2 3 6 2 2" xfId="35702" xr:uid="{00000000-0005-0000-0000-0000CC6B0000}"/>
    <cellStyle name="Normal 20 16 2 3 6 3" xfId="18791" xr:uid="{00000000-0005-0000-0000-0000CD6B0000}"/>
    <cellStyle name="Normal 20 16 2 3 6 3 2" xfId="41326" xr:uid="{00000000-0005-0000-0000-0000CE6B0000}"/>
    <cellStyle name="Normal 20 16 2 3 6 4" xfId="24420" xr:uid="{00000000-0005-0000-0000-0000CF6B0000}"/>
    <cellStyle name="Normal 20 16 2 3 6 4 2" xfId="46946" xr:uid="{00000000-0005-0000-0000-0000D06B0000}"/>
    <cellStyle name="Normal 20 16 2 3 6 5" xfId="30086" xr:uid="{00000000-0005-0000-0000-0000D16B0000}"/>
    <cellStyle name="Normal 20 16 2 3 7" xfId="9417" xr:uid="{00000000-0005-0000-0000-0000D26B0000}"/>
    <cellStyle name="Normal 20 16 2 3 7 2" xfId="31958" xr:uid="{00000000-0005-0000-0000-0000D36B0000}"/>
    <cellStyle name="Normal 20 16 2 3 8" xfId="15047" xr:uid="{00000000-0005-0000-0000-0000D46B0000}"/>
    <cellStyle name="Normal 20 16 2 3 8 2" xfId="37582" xr:uid="{00000000-0005-0000-0000-0000D56B0000}"/>
    <cellStyle name="Normal 20 16 2 3 9" xfId="20676" xr:uid="{00000000-0005-0000-0000-0000D66B0000}"/>
    <cellStyle name="Normal 20 16 2 3 9 2" xfId="43202" xr:uid="{00000000-0005-0000-0000-0000D76B0000}"/>
    <cellStyle name="Normal 20 16 2 4" xfId="3957" xr:uid="{00000000-0005-0000-0000-0000D86B0000}"/>
    <cellStyle name="Normal 20 16 2 4 10" xfId="48989" xr:uid="{00000000-0005-0000-0000-0000D96B0000}"/>
    <cellStyle name="Normal 20 16 2 4 11" xfId="49926" xr:uid="{00000000-0005-0000-0000-0000DA6B0000}"/>
    <cellStyle name="Normal 20 16 2 4 2" xfId="4425" xr:uid="{00000000-0005-0000-0000-0000DB6B0000}"/>
    <cellStyle name="Normal 20 16 2 4 2 10" xfId="50394" xr:uid="{00000000-0005-0000-0000-0000DC6B0000}"/>
    <cellStyle name="Normal 20 16 2 4 2 2" xfId="5361" xr:uid="{00000000-0005-0000-0000-0000DD6B0000}"/>
    <cellStyle name="Normal 20 16 2 4 2 2 2" xfId="7233" xr:uid="{00000000-0005-0000-0000-0000DE6B0000}"/>
    <cellStyle name="Normal 20 16 2 4 2 2 2 2" xfId="12849" xr:uid="{00000000-0005-0000-0000-0000DF6B0000}"/>
    <cellStyle name="Normal 20 16 2 4 2 2 2 2 2" xfId="35390" xr:uid="{00000000-0005-0000-0000-0000E06B0000}"/>
    <cellStyle name="Normal 20 16 2 4 2 2 2 3" xfId="18479" xr:uid="{00000000-0005-0000-0000-0000E16B0000}"/>
    <cellStyle name="Normal 20 16 2 4 2 2 2 3 2" xfId="41014" xr:uid="{00000000-0005-0000-0000-0000E26B0000}"/>
    <cellStyle name="Normal 20 16 2 4 2 2 2 4" xfId="24108" xr:uid="{00000000-0005-0000-0000-0000E36B0000}"/>
    <cellStyle name="Normal 20 16 2 4 2 2 2 4 2" xfId="46634" xr:uid="{00000000-0005-0000-0000-0000E46B0000}"/>
    <cellStyle name="Normal 20 16 2 4 2 2 2 5" xfId="29774" xr:uid="{00000000-0005-0000-0000-0000E56B0000}"/>
    <cellStyle name="Normal 20 16 2 4 2 2 3" xfId="9105" xr:uid="{00000000-0005-0000-0000-0000E66B0000}"/>
    <cellStyle name="Normal 20 16 2 4 2 2 3 2" xfId="14721" xr:uid="{00000000-0005-0000-0000-0000E76B0000}"/>
    <cellStyle name="Normal 20 16 2 4 2 2 3 2 2" xfId="37262" xr:uid="{00000000-0005-0000-0000-0000E86B0000}"/>
    <cellStyle name="Normal 20 16 2 4 2 2 3 3" xfId="20351" xr:uid="{00000000-0005-0000-0000-0000E96B0000}"/>
    <cellStyle name="Normal 20 16 2 4 2 2 3 3 2" xfId="42886" xr:uid="{00000000-0005-0000-0000-0000EA6B0000}"/>
    <cellStyle name="Normal 20 16 2 4 2 2 3 4" xfId="25980" xr:uid="{00000000-0005-0000-0000-0000EB6B0000}"/>
    <cellStyle name="Normal 20 16 2 4 2 2 3 4 2" xfId="48506" xr:uid="{00000000-0005-0000-0000-0000EC6B0000}"/>
    <cellStyle name="Normal 20 16 2 4 2 2 3 5" xfId="31646" xr:uid="{00000000-0005-0000-0000-0000ED6B0000}"/>
    <cellStyle name="Normal 20 16 2 4 2 2 4" xfId="10977" xr:uid="{00000000-0005-0000-0000-0000EE6B0000}"/>
    <cellStyle name="Normal 20 16 2 4 2 2 4 2" xfId="33518" xr:uid="{00000000-0005-0000-0000-0000EF6B0000}"/>
    <cellStyle name="Normal 20 16 2 4 2 2 5" xfId="16607" xr:uid="{00000000-0005-0000-0000-0000F06B0000}"/>
    <cellStyle name="Normal 20 16 2 4 2 2 5 2" xfId="39142" xr:uid="{00000000-0005-0000-0000-0000F16B0000}"/>
    <cellStyle name="Normal 20 16 2 4 2 2 6" xfId="22236" xr:uid="{00000000-0005-0000-0000-0000F26B0000}"/>
    <cellStyle name="Normal 20 16 2 4 2 2 6 2" xfId="44762" xr:uid="{00000000-0005-0000-0000-0000F36B0000}"/>
    <cellStyle name="Normal 20 16 2 4 2 2 7" xfId="27902" xr:uid="{00000000-0005-0000-0000-0000F46B0000}"/>
    <cellStyle name="Normal 20 16 2 4 2 2 8" xfId="51330" xr:uid="{00000000-0005-0000-0000-0000F56B0000}"/>
    <cellStyle name="Normal 20 16 2 4 2 3" xfId="6297" xr:uid="{00000000-0005-0000-0000-0000F66B0000}"/>
    <cellStyle name="Normal 20 16 2 4 2 3 2" xfId="11913" xr:uid="{00000000-0005-0000-0000-0000F76B0000}"/>
    <cellStyle name="Normal 20 16 2 4 2 3 2 2" xfId="34454" xr:uid="{00000000-0005-0000-0000-0000F86B0000}"/>
    <cellStyle name="Normal 20 16 2 4 2 3 3" xfId="17543" xr:uid="{00000000-0005-0000-0000-0000F96B0000}"/>
    <cellStyle name="Normal 20 16 2 4 2 3 3 2" xfId="40078" xr:uid="{00000000-0005-0000-0000-0000FA6B0000}"/>
    <cellStyle name="Normal 20 16 2 4 2 3 4" xfId="23172" xr:uid="{00000000-0005-0000-0000-0000FB6B0000}"/>
    <cellStyle name="Normal 20 16 2 4 2 3 4 2" xfId="45698" xr:uid="{00000000-0005-0000-0000-0000FC6B0000}"/>
    <cellStyle name="Normal 20 16 2 4 2 3 5" xfId="28838" xr:uid="{00000000-0005-0000-0000-0000FD6B0000}"/>
    <cellStyle name="Normal 20 16 2 4 2 4" xfId="8169" xr:uid="{00000000-0005-0000-0000-0000FE6B0000}"/>
    <cellStyle name="Normal 20 16 2 4 2 4 2" xfId="13785" xr:uid="{00000000-0005-0000-0000-0000FF6B0000}"/>
    <cellStyle name="Normal 20 16 2 4 2 4 2 2" xfId="36326" xr:uid="{00000000-0005-0000-0000-0000006C0000}"/>
    <cellStyle name="Normal 20 16 2 4 2 4 3" xfId="19415" xr:uid="{00000000-0005-0000-0000-0000016C0000}"/>
    <cellStyle name="Normal 20 16 2 4 2 4 3 2" xfId="41950" xr:uid="{00000000-0005-0000-0000-0000026C0000}"/>
    <cellStyle name="Normal 20 16 2 4 2 4 4" xfId="25044" xr:uid="{00000000-0005-0000-0000-0000036C0000}"/>
    <cellStyle name="Normal 20 16 2 4 2 4 4 2" xfId="47570" xr:uid="{00000000-0005-0000-0000-0000046C0000}"/>
    <cellStyle name="Normal 20 16 2 4 2 4 5" xfId="30710" xr:uid="{00000000-0005-0000-0000-0000056C0000}"/>
    <cellStyle name="Normal 20 16 2 4 2 5" xfId="10041" xr:uid="{00000000-0005-0000-0000-0000066C0000}"/>
    <cellStyle name="Normal 20 16 2 4 2 5 2" xfId="32582" xr:uid="{00000000-0005-0000-0000-0000076C0000}"/>
    <cellStyle name="Normal 20 16 2 4 2 6" xfId="15671" xr:uid="{00000000-0005-0000-0000-0000086C0000}"/>
    <cellStyle name="Normal 20 16 2 4 2 6 2" xfId="38206" xr:uid="{00000000-0005-0000-0000-0000096C0000}"/>
    <cellStyle name="Normal 20 16 2 4 2 7" xfId="21300" xr:uid="{00000000-0005-0000-0000-00000A6C0000}"/>
    <cellStyle name="Normal 20 16 2 4 2 7 2" xfId="43826" xr:uid="{00000000-0005-0000-0000-00000B6C0000}"/>
    <cellStyle name="Normal 20 16 2 4 2 8" xfId="26966" xr:uid="{00000000-0005-0000-0000-00000C6C0000}"/>
    <cellStyle name="Normal 20 16 2 4 2 9" xfId="49457" xr:uid="{00000000-0005-0000-0000-00000D6C0000}"/>
    <cellStyle name="Normal 20 16 2 4 3" xfId="4893" xr:uid="{00000000-0005-0000-0000-00000E6C0000}"/>
    <cellStyle name="Normal 20 16 2 4 3 2" xfId="6765" xr:uid="{00000000-0005-0000-0000-00000F6C0000}"/>
    <cellStyle name="Normal 20 16 2 4 3 2 2" xfId="12381" xr:uid="{00000000-0005-0000-0000-0000106C0000}"/>
    <cellStyle name="Normal 20 16 2 4 3 2 2 2" xfId="34922" xr:uid="{00000000-0005-0000-0000-0000116C0000}"/>
    <cellStyle name="Normal 20 16 2 4 3 2 3" xfId="18011" xr:uid="{00000000-0005-0000-0000-0000126C0000}"/>
    <cellStyle name="Normal 20 16 2 4 3 2 3 2" xfId="40546" xr:uid="{00000000-0005-0000-0000-0000136C0000}"/>
    <cellStyle name="Normal 20 16 2 4 3 2 4" xfId="23640" xr:uid="{00000000-0005-0000-0000-0000146C0000}"/>
    <cellStyle name="Normal 20 16 2 4 3 2 4 2" xfId="46166" xr:uid="{00000000-0005-0000-0000-0000156C0000}"/>
    <cellStyle name="Normal 20 16 2 4 3 2 5" xfId="29306" xr:uid="{00000000-0005-0000-0000-0000166C0000}"/>
    <cellStyle name="Normal 20 16 2 4 3 3" xfId="8637" xr:uid="{00000000-0005-0000-0000-0000176C0000}"/>
    <cellStyle name="Normal 20 16 2 4 3 3 2" xfId="14253" xr:uid="{00000000-0005-0000-0000-0000186C0000}"/>
    <cellStyle name="Normal 20 16 2 4 3 3 2 2" xfId="36794" xr:uid="{00000000-0005-0000-0000-0000196C0000}"/>
    <cellStyle name="Normal 20 16 2 4 3 3 3" xfId="19883" xr:uid="{00000000-0005-0000-0000-00001A6C0000}"/>
    <cellStyle name="Normal 20 16 2 4 3 3 3 2" xfId="42418" xr:uid="{00000000-0005-0000-0000-00001B6C0000}"/>
    <cellStyle name="Normal 20 16 2 4 3 3 4" xfId="25512" xr:uid="{00000000-0005-0000-0000-00001C6C0000}"/>
    <cellStyle name="Normal 20 16 2 4 3 3 4 2" xfId="48038" xr:uid="{00000000-0005-0000-0000-00001D6C0000}"/>
    <cellStyle name="Normal 20 16 2 4 3 3 5" xfId="31178" xr:uid="{00000000-0005-0000-0000-00001E6C0000}"/>
    <cellStyle name="Normal 20 16 2 4 3 4" xfId="10509" xr:uid="{00000000-0005-0000-0000-00001F6C0000}"/>
    <cellStyle name="Normal 20 16 2 4 3 4 2" xfId="33050" xr:uid="{00000000-0005-0000-0000-0000206C0000}"/>
    <cellStyle name="Normal 20 16 2 4 3 5" xfId="16139" xr:uid="{00000000-0005-0000-0000-0000216C0000}"/>
    <cellStyle name="Normal 20 16 2 4 3 5 2" xfId="38674" xr:uid="{00000000-0005-0000-0000-0000226C0000}"/>
    <cellStyle name="Normal 20 16 2 4 3 6" xfId="21768" xr:uid="{00000000-0005-0000-0000-0000236C0000}"/>
    <cellStyle name="Normal 20 16 2 4 3 6 2" xfId="44294" xr:uid="{00000000-0005-0000-0000-0000246C0000}"/>
    <cellStyle name="Normal 20 16 2 4 3 7" xfId="27434" xr:uid="{00000000-0005-0000-0000-0000256C0000}"/>
    <cellStyle name="Normal 20 16 2 4 3 8" xfId="50862" xr:uid="{00000000-0005-0000-0000-0000266C0000}"/>
    <cellStyle name="Normal 20 16 2 4 4" xfId="5829" xr:uid="{00000000-0005-0000-0000-0000276C0000}"/>
    <cellStyle name="Normal 20 16 2 4 4 2" xfId="11445" xr:uid="{00000000-0005-0000-0000-0000286C0000}"/>
    <cellStyle name="Normal 20 16 2 4 4 2 2" xfId="33986" xr:uid="{00000000-0005-0000-0000-0000296C0000}"/>
    <cellStyle name="Normal 20 16 2 4 4 3" xfId="17075" xr:uid="{00000000-0005-0000-0000-00002A6C0000}"/>
    <cellStyle name="Normal 20 16 2 4 4 3 2" xfId="39610" xr:uid="{00000000-0005-0000-0000-00002B6C0000}"/>
    <cellStyle name="Normal 20 16 2 4 4 4" xfId="22704" xr:uid="{00000000-0005-0000-0000-00002C6C0000}"/>
    <cellStyle name="Normal 20 16 2 4 4 4 2" xfId="45230" xr:uid="{00000000-0005-0000-0000-00002D6C0000}"/>
    <cellStyle name="Normal 20 16 2 4 4 5" xfId="28370" xr:uid="{00000000-0005-0000-0000-00002E6C0000}"/>
    <cellStyle name="Normal 20 16 2 4 5" xfId="7701" xr:uid="{00000000-0005-0000-0000-00002F6C0000}"/>
    <cellStyle name="Normal 20 16 2 4 5 2" xfId="13317" xr:uid="{00000000-0005-0000-0000-0000306C0000}"/>
    <cellStyle name="Normal 20 16 2 4 5 2 2" xfId="35858" xr:uid="{00000000-0005-0000-0000-0000316C0000}"/>
    <cellStyle name="Normal 20 16 2 4 5 3" xfId="18947" xr:uid="{00000000-0005-0000-0000-0000326C0000}"/>
    <cellStyle name="Normal 20 16 2 4 5 3 2" xfId="41482" xr:uid="{00000000-0005-0000-0000-0000336C0000}"/>
    <cellStyle name="Normal 20 16 2 4 5 4" xfId="24576" xr:uid="{00000000-0005-0000-0000-0000346C0000}"/>
    <cellStyle name="Normal 20 16 2 4 5 4 2" xfId="47102" xr:uid="{00000000-0005-0000-0000-0000356C0000}"/>
    <cellStyle name="Normal 20 16 2 4 5 5" xfId="30242" xr:uid="{00000000-0005-0000-0000-0000366C0000}"/>
    <cellStyle name="Normal 20 16 2 4 6" xfId="9573" xr:uid="{00000000-0005-0000-0000-0000376C0000}"/>
    <cellStyle name="Normal 20 16 2 4 6 2" xfId="32114" xr:uid="{00000000-0005-0000-0000-0000386C0000}"/>
    <cellStyle name="Normal 20 16 2 4 7" xfId="15203" xr:uid="{00000000-0005-0000-0000-0000396C0000}"/>
    <cellStyle name="Normal 20 16 2 4 7 2" xfId="37738" xr:uid="{00000000-0005-0000-0000-00003A6C0000}"/>
    <cellStyle name="Normal 20 16 2 4 8" xfId="20832" xr:uid="{00000000-0005-0000-0000-00003B6C0000}"/>
    <cellStyle name="Normal 20 16 2 4 8 2" xfId="43358" xr:uid="{00000000-0005-0000-0000-00003C6C0000}"/>
    <cellStyle name="Normal 20 16 2 4 9" xfId="26498" xr:uid="{00000000-0005-0000-0000-00003D6C0000}"/>
    <cellStyle name="Normal 20 16 2 5" xfId="4191" xr:uid="{00000000-0005-0000-0000-00003E6C0000}"/>
    <cellStyle name="Normal 20 16 2 5 10" xfId="50160" xr:uid="{00000000-0005-0000-0000-00003F6C0000}"/>
    <cellStyle name="Normal 20 16 2 5 2" xfId="5127" xr:uid="{00000000-0005-0000-0000-0000406C0000}"/>
    <cellStyle name="Normal 20 16 2 5 2 2" xfId="6999" xr:uid="{00000000-0005-0000-0000-0000416C0000}"/>
    <cellStyle name="Normal 20 16 2 5 2 2 2" xfId="12615" xr:uid="{00000000-0005-0000-0000-0000426C0000}"/>
    <cellStyle name="Normal 20 16 2 5 2 2 2 2" xfId="35156" xr:uid="{00000000-0005-0000-0000-0000436C0000}"/>
    <cellStyle name="Normal 20 16 2 5 2 2 3" xfId="18245" xr:uid="{00000000-0005-0000-0000-0000446C0000}"/>
    <cellStyle name="Normal 20 16 2 5 2 2 3 2" xfId="40780" xr:uid="{00000000-0005-0000-0000-0000456C0000}"/>
    <cellStyle name="Normal 20 16 2 5 2 2 4" xfId="23874" xr:uid="{00000000-0005-0000-0000-0000466C0000}"/>
    <cellStyle name="Normal 20 16 2 5 2 2 4 2" xfId="46400" xr:uid="{00000000-0005-0000-0000-0000476C0000}"/>
    <cellStyle name="Normal 20 16 2 5 2 2 5" xfId="29540" xr:uid="{00000000-0005-0000-0000-0000486C0000}"/>
    <cellStyle name="Normal 20 16 2 5 2 3" xfId="8871" xr:uid="{00000000-0005-0000-0000-0000496C0000}"/>
    <cellStyle name="Normal 20 16 2 5 2 3 2" xfId="14487" xr:uid="{00000000-0005-0000-0000-00004A6C0000}"/>
    <cellStyle name="Normal 20 16 2 5 2 3 2 2" xfId="37028" xr:uid="{00000000-0005-0000-0000-00004B6C0000}"/>
    <cellStyle name="Normal 20 16 2 5 2 3 3" xfId="20117" xr:uid="{00000000-0005-0000-0000-00004C6C0000}"/>
    <cellStyle name="Normal 20 16 2 5 2 3 3 2" xfId="42652" xr:uid="{00000000-0005-0000-0000-00004D6C0000}"/>
    <cellStyle name="Normal 20 16 2 5 2 3 4" xfId="25746" xr:uid="{00000000-0005-0000-0000-00004E6C0000}"/>
    <cellStyle name="Normal 20 16 2 5 2 3 4 2" xfId="48272" xr:uid="{00000000-0005-0000-0000-00004F6C0000}"/>
    <cellStyle name="Normal 20 16 2 5 2 3 5" xfId="31412" xr:uid="{00000000-0005-0000-0000-0000506C0000}"/>
    <cellStyle name="Normal 20 16 2 5 2 4" xfId="10743" xr:uid="{00000000-0005-0000-0000-0000516C0000}"/>
    <cellStyle name="Normal 20 16 2 5 2 4 2" xfId="33284" xr:uid="{00000000-0005-0000-0000-0000526C0000}"/>
    <cellStyle name="Normal 20 16 2 5 2 5" xfId="16373" xr:uid="{00000000-0005-0000-0000-0000536C0000}"/>
    <cellStyle name="Normal 20 16 2 5 2 5 2" xfId="38908" xr:uid="{00000000-0005-0000-0000-0000546C0000}"/>
    <cellStyle name="Normal 20 16 2 5 2 6" xfId="22002" xr:uid="{00000000-0005-0000-0000-0000556C0000}"/>
    <cellStyle name="Normal 20 16 2 5 2 6 2" xfId="44528" xr:uid="{00000000-0005-0000-0000-0000566C0000}"/>
    <cellStyle name="Normal 20 16 2 5 2 7" xfId="27668" xr:uid="{00000000-0005-0000-0000-0000576C0000}"/>
    <cellStyle name="Normal 20 16 2 5 2 8" xfId="51096" xr:uid="{00000000-0005-0000-0000-0000586C0000}"/>
    <cellStyle name="Normal 20 16 2 5 3" xfId="6063" xr:uid="{00000000-0005-0000-0000-0000596C0000}"/>
    <cellStyle name="Normal 20 16 2 5 3 2" xfId="11679" xr:uid="{00000000-0005-0000-0000-00005A6C0000}"/>
    <cellStyle name="Normal 20 16 2 5 3 2 2" xfId="34220" xr:uid="{00000000-0005-0000-0000-00005B6C0000}"/>
    <cellStyle name="Normal 20 16 2 5 3 3" xfId="17309" xr:uid="{00000000-0005-0000-0000-00005C6C0000}"/>
    <cellStyle name="Normal 20 16 2 5 3 3 2" xfId="39844" xr:uid="{00000000-0005-0000-0000-00005D6C0000}"/>
    <cellStyle name="Normal 20 16 2 5 3 4" xfId="22938" xr:uid="{00000000-0005-0000-0000-00005E6C0000}"/>
    <cellStyle name="Normal 20 16 2 5 3 4 2" xfId="45464" xr:uid="{00000000-0005-0000-0000-00005F6C0000}"/>
    <cellStyle name="Normal 20 16 2 5 3 5" xfId="28604" xr:uid="{00000000-0005-0000-0000-0000606C0000}"/>
    <cellStyle name="Normal 20 16 2 5 4" xfId="7935" xr:uid="{00000000-0005-0000-0000-0000616C0000}"/>
    <cellStyle name="Normal 20 16 2 5 4 2" xfId="13551" xr:uid="{00000000-0005-0000-0000-0000626C0000}"/>
    <cellStyle name="Normal 20 16 2 5 4 2 2" xfId="36092" xr:uid="{00000000-0005-0000-0000-0000636C0000}"/>
    <cellStyle name="Normal 20 16 2 5 4 3" xfId="19181" xr:uid="{00000000-0005-0000-0000-0000646C0000}"/>
    <cellStyle name="Normal 20 16 2 5 4 3 2" xfId="41716" xr:uid="{00000000-0005-0000-0000-0000656C0000}"/>
    <cellStyle name="Normal 20 16 2 5 4 4" xfId="24810" xr:uid="{00000000-0005-0000-0000-0000666C0000}"/>
    <cellStyle name="Normal 20 16 2 5 4 4 2" xfId="47336" xr:uid="{00000000-0005-0000-0000-0000676C0000}"/>
    <cellStyle name="Normal 20 16 2 5 4 5" xfId="30476" xr:uid="{00000000-0005-0000-0000-0000686C0000}"/>
    <cellStyle name="Normal 20 16 2 5 5" xfId="9807" xr:uid="{00000000-0005-0000-0000-0000696C0000}"/>
    <cellStyle name="Normal 20 16 2 5 5 2" xfId="32348" xr:uid="{00000000-0005-0000-0000-00006A6C0000}"/>
    <cellStyle name="Normal 20 16 2 5 6" xfId="15437" xr:uid="{00000000-0005-0000-0000-00006B6C0000}"/>
    <cellStyle name="Normal 20 16 2 5 6 2" xfId="37972" xr:uid="{00000000-0005-0000-0000-00006C6C0000}"/>
    <cellStyle name="Normal 20 16 2 5 7" xfId="21066" xr:uid="{00000000-0005-0000-0000-00006D6C0000}"/>
    <cellStyle name="Normal 20 16 2 5 7 2" xfId="43592" xr:uid="{00000000-0005-0000-0000-00006E6C0000}"/>
    <cellStyle name="Normal 20 16 2 5 8" xfId="26732" xr:uid="{00000000-0005-0000-0000-00006F6C0000}"/>
    <cellStyle name="Normal 20 16 2 5 9" xfId="49223" xr:uid="{00000000-0005-0000-0000-0000706C0000}"/>
    <cellStyle name="Normal 20 16 2 6" xfId="4659" xr:uid="{00000000-0005-0000-0000-0000716C0000}"/>
    <cellStyle name="Normal 20 16 2 6 2" xfId="6531" xr:uid="{00000000-0005-0000-0000-0000726C0000}"/>
    <cellStyle name="Normal 20 16 2 6 2 2" xfId="12147" xr:uid="{00000000-0005-0000-0000-0000736C0000}"/>
    <cellStyle name="Normal 20 16 2 6 2 2 2" xfId="34688" xr:uid="{00000000-0005-0000-0000-0000746C0000}"/>
    <cellStyle name="Normal 20 16 2 6 2 3" xfId="17777" xr:uid="{00000000-0005-0000-0000-0000756C0000}"/>
    <cellStyle name="Normal 20 16 2 6 2 3 2" xfId="40312" xr:uid="{00000000-0005-0000-0000-0000766C0000}"/>
    <cellStyle name="Normal 20 16 2 6 2 4" xfId="23406" xr:uid="{00000000-0005-0000-0000-0000776C0000}"/>
    <cellStyle name="Normal 20 16 2 6 2 4 2" xfId="45932" xr:uid="{00000000-0005-0000-0000-0000786C0000}"/>
    <cellStyle name="Normal 20 16 2 6 2 5" xfId="29072" xr:uid="{00000000-0005-0000-0000-0000796C0000}"/>
    <cellStyle name="Normal 20 16 2 6 3" xfId="8403" xr:uid="{00000000-0005-0000-0000-00007A6C0000}"/>
    <cellStyle name="Normal 20 16 2 6 3 2" xfId="14019" xr:uid="{00000000-0005-0000-0000-00007B6C0000}"/>
    <cellStyle name="Normal 20 16 2 6 3 2 2" xfId="36560" xr:uid="{00000000-0005-0000-0000-00007C6C0000}"/>
    <cellStyle name="Normal 20 16 2 6 3 3" xfId="19649" xr:uid="{00000000-0005-0000-0000-00007D6C0000}"/>
    <cellStyle name="Normal 20 16 2 6 3 3 2" xfId="42184" xr:uid="{00000000-0005-0000-0000-00007E6C0000}"/>
    <cellStyle name="Normal 20 16 2 6 3 4" xfId="25278" xr:uid="{00000000-0005-0000-0000-00007F6C0000}"/>
    <cellStyle name="Normal 20 16 2 6 3 4 2" xfId="47804" xr:uid="{00000000-0005-0000-0000-0000806C0000}"/>
    <cellStyle name="Normal 20 16 2 6 3 5" xfId="30944" xr:uid="{00000000-0005-0000-0000-0000816C0000}"/>
    <cellStyle name="Normal 20 16 2 6 4" xfId="10275" xr:uid="{00000000-0005-0000-0000-0000826C0000}"/>
    <cellStyle name="Normal 20 16 2 6 4 2" xfId="32816" xr:uid="{00000000-0005-0000-0000-0000836C0000}"/>
    <cellStyle name="Normal 20 16 2 6 5" xfId="15905" xr:uid="{00000000-0005-0000-0000-0000846C0000}"/>
    <cellStyle name="Normal 20 16 2 6 5 2" xfId="38440" xr:uid="{00000000-0005-0000-0000-0000856C0000}"/>
    <cellStyle name="Normal 20 16 2 6 6" xfId="21534" xr:uid="{00000000-0005-0000-0000-0000866C0000}"/>
    <cellStyle name="Normal 20 16 2 6 6 2" xfId="44060" xr:uid="{00000000-0005-0000-0000-0000876C0000}"/>
    <cellStyle name="Normal 20 16 2 6 7" xfId="27200" xr:uid="{00000000-0005-0000-0000-0000886C0000}"/>
    <cellStyle name="Normal 20 16 2 6 8" xfId="50628" xr:uid="{00000000-0005-0000-0000-0000896C0000}"/>
    <cellStyle name="Normal 20 16 2 7" xfId="5595" xr:uid="{00000000-0005-0000-0000-00008A6C0000}"/>
    <cellStyle name="Normal 20 16 2 7 2" xfId="11211" xr:uid="{00000000-0005-0000-0000-00008B6C0000}"/>
    <cellStyle name="Normal 20 16 2 7 2 2" xfId="33752" xr:uid="{00000000-0005-0000-0000-00008C6C0000}"/>
    <cellStyle name="Normal 20 16 2 7 3" xfId="16841" xr:uid="{00000000-0005-0000-0000-00008D6C0000}"/>
    <cellStyle name="Normal 20 16 2 7 3 2" xfId="39376" xr:uid="{00000000-0005-0000-0000-00008E6C0000}"/>
    <cellStyle name="Normal 20 16 2 7 4" xfId="22470" xr:uid="{00000000-0005-0000-0000-00008F6C0000}"/>
    <cellStyle name="Normal 20 16 2 7 4 2" xfId="44996" xr:uid="{00000000-0005-0000-0000-0000906C0000}"/>
    <cellStyle name="Normal 20 16 2 7 5" xfId="28136" xr:uid="{00000000-0005-0000-0000-0000916C0000}"/>
    <cellStyle name="Normal 20 16 2 8" xfId="7467" xr:uid="{00000000-0005-0000-0000-0000926C0000}"/>
    <cellStyle name="Normal 20 16 2 8 2" xfId="13083" xr:uid="{00000000-0005-0000-0000-0000936C0000}"/>
    <cellStyle name="Normal 20 16 2 8 2 2" xfId="35624" xr:uid="{00000000-0005-0000-0000-0000946C0000}"/>
    <cellStyle name="Normal 20 16 2 8 3" xfId="18713" xr:uid="{00000000-0005-0000-0000-0000956C0000}"/>
    <cellStyle name="Normal 20 16 2 8 3 2" xfId="41248" xr:uid="{00000000-0005-0000-0000-0000966C0000}"/>
    <cellStyle name="Normal 20 16 2 8 4" xfId="24342" xr:uid="{00000000-0005-0000-0000-0000976C0000}"/>
    <cellStyle name="Normal 20 16 2 8 4 2" xfId="46868" xr:uid="{00000000-0005-0000-0000-0000986C0000}"/>
    <cellStyle name="Normal 20 16 2 8 5" xfId="30008" xr:uid="{00000000-0005-0000-0000-0000996C0000}"/>
    <cellStyle name="Normal 20 16 2 9" xfId="9339" xr:uid="{00000000-0005-0000-0000-00009A6C0000}"/>
    <cellStyle name="Normal 20 16 2 9 2" xfId="31880" xr:uid="{00000000-0005-0000-0000-00009B6C0000}"/>
    <cellStyle name="Normal 20 16 3" xfId="3840" xr:uid="{00000000-0005-0000-0000-00009C6C0000}"/>
    <cellStyle name="Normal 20 16 3 10" xfId="26381" xr:uid="{00000000-0005-0000-0000-00009D6C0000}"/>
    <cellStyle name="Normal 20 16 3 11" xfId="48872" xr:uid="{00000000-0005-0000-0000-00009E6C0000}"/>
    <cellStyle name="Normal 20 16 3 12" xfId="49809" xr:uid="{00000000-0005-0000-0000-00009F6C0000}"/>
    <cellStyle name="Normal 20 16 3 2" xfId="4074" xr:uid="{00000000-0005-0000-0000-0000A06C0000}"/>
    <cellStyle name="Normal 20 16 3 2 10" xfId="49106" xr:uid="{00000000-0005-0000-0000-0000A16C0000}"/>
    <cellStyle name="Normal 20 16 3 2 11" xfId="50043" xr:uid="{00000000-0005-0000-0000-0000A26C0000}"/>
    <cellStyle name="Normal 20 16 3 2 2" xfId="4542" xr:uid="{00000000-0005-0000-0000-0000A36C0000}"/>
    <cellStyle name="Normal 20 16 3 2 2 10" xfId="50511" xr:uid="{00000000-0005-0000-0000-0000A46C0000}"/>
    <cellStyle name="Normal 20 16 3 2 2 2" xfId="5478" xr:uid="{00000000-0005-0000-0000-0000A56C0000}"/>
    <cellStyle name="Normal 20 16 3 2 2 2 2" xfId="7350" xr:uid="{00000000-0005-0000-0000-0000A66C0000}"/>
    <cellStyle name="Normal 20 16 3 2 2 2 2 2" xfId="12966" xr:uid="{00000000-0005-0000-0000-0000A76C0000}"/>
    <cellStyle name="Normal 20 16 3 2 2 2 2 2 2" xfId="35507" xr:uid="{00000000-0005-0000-0000-0000A86C0000}"/>
    <cellStyle name="Normal 20 16 3 2 2 2 2 3" xfId="18596" xr:uid="{00000000-0005-0000-0000-0000A96C0000}"/>
    <cellStyle name="Normal 20 16 3 2 2 2 2 3 2" xfId="41131" xr:uid="{00000000-0005-0000-0000-0000AA6C0000}"/>
    <cellStyle name="Normal 20 16 3 2 2 2 2 4" xfId="24225" xr:uid="{00000000-0005-0000-0000-0000AB6C0000}"/>
    <cellStyle name="Normal 20 16 3 2 2 2 2 4 2" xfId="46751" xr:uid="{00000000-0005-0000-0000-0000AC6C0000}"/>
    <cellStyle name="Normal 20 16 3 2 2 2 2 5" xfId="29891" xr:uid="{00000000-0005-0000-0000-0000AD6C0000}"/>
    <cellStyle name="Normal 20 16 3 2 2 2 3" xfId="9222" xr:uid="{00000000-0005-0000-0000-0000AE6C0000}"/>
    <cellStyle name="Normal 20 16 3 2 2 2 3 2" xfId="14838" xr:uid="{00000000-0005-0000-0000-0000AF6C0000}"/>
    <cellStyle name="Normal 20 16 3 2 2 2 3 2 2" xfId="37379" xr:uid="{00000000-0005-0000-0000-0000B06C0000}"/>
    <cellStyle name="Normal 20 16 3 2 2 2 3 3" xfId="20468" xr:uid="{00000000-0005-0000-0000-0000B16C0000}"/>
    <cellStyle name="Normal 20 16 3 2 2 2 3 3 2" xfId="43003" xr:uid="{00000000-0005-0000-0000-0000B26C0000}"/>
    <cellStyle name="Normal 20 16 3 2 2 2 3 4" xfId="26097" xr:uid="{00000000-0005-0000-0000-0000B36C0000}"/>
    <cellStyle name="Normal 20 16 3 2 2 2 3 4 2" xfId="48623" xr:uid="{00000000-0005-0000-0000-0000B46C0000}"/>
    <cellStyle name="Normal 20 16 3 2 2 2 3 5" xfId="31763" xr:uid="{00000000-0005-0000-0000-0000B56C0000}"/>
    <cellStyle name="Normal 20 16 3 2 2 2 4" xfId="11094" xr:uid="{00000000-0005-0000-0000-0000B66C0000}"/>
    <cellStyle name="Normal 20 16 3 2 2 2 4 2" xfId="33635" xr:uid="{00000000-0005-0000-0000-0000B76C0000}"/>
    <cellStyle name="Normal 20 16 3 2 2 2 5" xfId="16724" xr:uid="{00000000-0005-0000-0000-0000B86C0000}"/>
    <cellStyle name="Normal 20 16 3 2 2 2 5 2" xfId="39259" xr:uid="{00000000-0005-0000-0000-0000B96C0000}"/>
    <cellStyle name="Normal 20 16 3 2 2 2 6" xfId="22353" xr:uid="{00000000-0005-0000-0000-0000BA6C0000}"/>
    <cellStyle name="Normal 20 16 3 2 2 2 6 2" xfId="44879" xr:uid="{00000000-0005-0000-0000-0000BB6C0000}"/>
    <cellStyle name="Normal 20 16 3 2 2 2 7" xfId="28019" xr:uid="{00000000-0005-0000-0000-0000BC6C0000}"/>
    <cellStyle name="Normal 20 16 3 2 2 2 8" xfId="51447" xr:uid="{00000000-0005-0000-0000-0000BD6C0000}"/>
    <cellStyle name="Normal 20 16 3 2 2 3" xfId="6414" xr:uid="{00000000-0005-0000-0000-0000BE6C0000}"/>
    <cellStyle name="Normal 20 16 3 2 2 3 2" xfId="12030" xr:uid="{00000000-0005-0000-0000-0000BF6C0000}"/>
    <cellStyle name="Normal 20 16 3 2 2 3 2 2" xfId="34571" xr:uid="{00000000-0005-0000-0000-0000C06C0000}"/>
    <cellStyle name="Normal 20 16 3 2 2 3 3" xfId="17660" xr:uid="{00000000-0005-0000-0000-0000C16C0000}"/>
    <cellStyle name="Normal 20 16 3 2 2 3 3 2" xfId="40195" xr:uid="{00000000-0005-0000-0000-0000C26C0000}"/>
    <cellStyle name="Normal 20 16 3 2 2 3 4" xfId="23289" xr:uid="{00000000-0005-0000-0000-0000C36C0000}"/>
    <cellStyle name="Normal 20 16 3 2 2 3 4 2" xfId="45815" xr:uid="{00000000-0005-0000-0000-0000C46C0000}"/>
    <cellStyle name="Normal 20 16 3 2 2 3 5" xfId="28955" xr:uid="{00000000-0005-0000-0000-0000C56C0000}"/>
    <cellStyle name="Normal 20 16 3 2 2 4" xfId="8286" xr:uid="{00000000-0005-0000-0000-0000C66C0000}"/>
    <cellStyle name="Normal 20 16 3 2 2 4 2" xfId="13902" xr:uid="{00000000-0005-0000-0000-0000C76C0000}"/>
    <cellStyle name="Normal 20 16 3 2 2 4 2 2" xfId="36443" xr:uid="{00000000-0005-0000-0000-0000C86C0000}"/>
    <cellStyle name="Normal 20 16 3 2 2 4 3" xfId="19532" xr:uid="{00000000-0005-0000-0000-0000C96C0000}"/>
    <cellStyle name="Normal 20 16 3 2 2 4 3 2" xfId="42067" xr:uid="{00000000-0005-0000-0000-0000CA6C0000}"/>
    <cellStyle name="Normal 20 16 3 2 2 4 4" xfId="25161" xr:uid="{00000000-0005-0000-0000-0000CB6C0000}"/>
    <cellStyle name="Normal 20 16 3 2 2 4 4 2" xfId="47687" xr:uid="{00000000-0005-0000-0000-0000CC6C0000}"/>
    <cellStyle name="Normal 20 16 3 2 2 4 5" xfId="30827" xr:uid="{00000000-0005-0000-0000-0000CD6C0000}"/>
    <cellStyle name="Normal 20 16 3 2 2 5" xfId="10158" xr:uid="{00000000-0005-0000-0000-0000CE6C0000}"/>
    <cellStyle name="Normal 20 16 3 2 2 5 2" xfId="32699" xr:uid="{00000000-0005-0000-0000-0000CF6C0000}"/>
    <cellStyle name="Normal 20 16 3 2 2 6" xfId="15788" xr:uid="{00000000-0005-0000-0000-0000D06C0000}"/>
    <cellStyle name="Normal 20 16 3 2 2 6 2" xfId="38323" xr:uid="{00000000-0005-0000-0000-0000D16C0000}"/>
    <cellStyle name="Normal 20 16 3 2 2 7" xfId="21417" xr:uid="{00000000-0005-0000-0000-0000D26C0000}"/>
    <cellStyle name="Normal 20 16 3 2 2 7 2" xfId="43943" xr:uid="{00000000-0005-0000-0000-0000D36C0000}"/>
    <cellStyle name="Normal 20 16 3 2 2 8" xfId="27083" xr:uid="{00000000-0005-0000-0000-0000D46C0000}"/>
    <cellStyle name="Normal 20 16 3 2 2 9" xfId="49574" xr:uid="{00000000-0005-0000-0000-0000D56C0000}"/>
    <cellStyle name="Normal 20 16 3 2 3" xfId="5010" xr:uid="{00000000-0005-0000-0000-0000D66C0000}"/>
    <cellStyle name="Normal 20 16 3 2 3 2" xfId="6882" xr:uid="{00000000-0005-0000-0000-0000D76C0000}"/>
    <cellStyle name="Normal 20 16 3 2 3 2 2" xfId="12498" xr:uid="{00000000-0005-0000-0000-0000D86C0000}"/>
    <cellStyle name="Normal 20 16 3 2 3 2 2 2" xfId="35039" xr:uid="{00000000-0005-0000-0000-0000D96C0000}"/>
    <cellStyle name="Normal 20 16 3 2 3 2 3" xfId="18128" xr:uid="{00000000-0005-0000-0000-0000DA6C0000}"/>
    <cellStyle name="Normal 20 16 3 2 3 2 3 2" xfId="40663" xr:uid="{00000000-0005-0000-0000-0000DB6C0000}"/>
    <cellStyle name="Normal 20 16 3 2 3 2 4" xfId="23757" xr:uid="{00000000-0005-0000-0000-0000DC6C0000}"/>
    <cellStyle name="Normal 20 16 3 2 3 2 4 2" xfId="46283" xr:uid="{00000000-0005-0000-0000-0000DD6C0000}"/>
    <cellStyle name="Normal 20 16 3 2 3 2 5" xfId="29423" xr:uid="{00000000-0005-0000-0000-0000DE6C0000}"/>
    <cellStyle name="Normal 20 16 3 2 3 3" xfId="8754" xr:uid="{00000000-0005-0000-0000-0000DF6C0000}"/>
    <cellStyle name="Normal 20 16 3 2 3 3 2" xfId="14370" xr:uid="{00000000-0005-0000-0000-0000E06C0000}"/>
    <cellStyle name="Normal 20 16 3 2 3 3 2 2" xfId="36911" xr:uid="{00000000-0005-0000-0000-0000E16C0000}"/>
    <cellStyle name="Normal 20 16 3 2 3 3 3" xfId="20000" xr:uid="{00000000-0005-0000-0000-0000E26C0000}"/>
    <cellStyle name="Normal 20 16 3 2 3 3 3 2" xfId="42535" xr:uid="{00000000-0005-0000-0000-0000E36C0000}"/>
    <cellStyle name="Normal 20 16 3 2 3 3 4" xfId="25629" xr:uid="{00000000-0005-0000-0000-0000E46C0000}"/>
    <cellStyle name="Normal 20 16 3 2 3 3 4 2" xfId="48155" xr:uid="{00000000-0005-0000-0000-0000E56C0000}"/>
    <cellStyle name="Normal 20 16 3 2 3 3 5" xfId="31295" xr:uid="{00000000-0005-0000-0000-0000E66C0000}"/>
    <cellStyle name="Normal 20 16 3 2 3 4" xfId="10626" xr:uid="{00000000-0005-0000-0000-0000E76C0000}"/>
    <cellStyle name="Normal 20 16 3 2 3 4 2" xfId="33167" xr:uid="{00000000-0005-0000-0000-0000E86C0000}"/>
    <cellStyle name="Normal 20 16 3 2 3 5" xfId="16256" xr:uid="{00000000-0005-0000-0000-0000E96C0000}"/>
    <cellStyle name="Normal 20 16 3 2 3 5 2" xfId="38791" xr:uid="{00000000-0005-0000-0000-0000EA6C0000}"/>
    <cellStyle name="Normal 20 16 3 2 3 6" xfId="21885" xr:uid="{00000000-0005-0000-0000-0000EB6C0000}"/>
    <cellStyle name="Normal 20 16 3 2 3 6 2" xfId="44411" xr:uid="{00000000-0005-0000-0000-0000EC6C0000}"/>
    <cellStyle name="Normal 20 16 3 2 3 7" xfId="27551" xr:uid="{00000000-0005-0000-0000-0000ED6C0000}"/>
    <cellStyle name="Normal 20 16 3 2 3 8" xfId="50979" xr:uid="{00000000-0005-0000-0000-0000EE6C0000}"/>
    <cellStyle name="Normal 20 16 3 2 4" xfId="5946" xr:uid="{00000000-0005-0000-0000-0000EF6C0000}"/>
    <cellStyle name="Normal 20 16 3 2 4 2" xfId="11562" xr:uid="{00000000-0005-0000-0000-0000F06C0000}"/>
    <cellStyle name="Normal 20 16 3 2 4 2 2" xfId="34103" xr:uid="{00000000-0005-0000-0000-0000F16C0000}"/>
    <cellStyle name="Normal 20 16 3 2 4 3" xfId="17192" xr:uid="{00000000-0005-0000-0000-0000F26C0000}"/>
    <cellStyle name="Normal 20 16 3 2 4 3 2" xfId="39727" xr:uid="{00000000-0005-0000-0000-0000F36C0000}"/>
    <cellStyle name="Normal 20 16 3 2 4 4" xfId="22821" xr:uid="{00000000-0005-0000-0000-0000F46C0000}"/>
    <cellStyle name="Normal 20 16 3 2 4 4 2" xfId="45347" xr:uid="{00000000-0005-0000-0000-0000F56C0000}"/>
    <cellStyle name="Normal 20 16 3 2 4 5" xfId="28487" xr:uid="{00000000-0005-0000-0000-0000F66C0000}"/>
    <cellStyle name="Normal 20 16 3 2 5" xfId="7818" xr:uid="{00000000-0005-0000-0000-0000F76C0000}"/>
    <cellStyle name="Normal 20 16 3 2 5 2" xfId="13434" xr:uid="{00000000-0005-0000-0000-0000F86C0000}"/>
    <cellStyle name="Normal 20 16 3 2 5 2 2" xfId="35975" xr:uid="{00000000-0005-0000-0000-0000F96C0000}"/>
    <cellStyle name="Normal 20 16 3 2 5 3" xfId="19064" xr:uid="{00000000-0005-0000-0000-0000FA6C0000}"/>
    <cellStyle name="Normal 20 16 3 2 5 3 2" xfId="41599" xr:uid="{00000000-0005-0000-0000-0000FB6C0000}"/>
    <cellStyle name="Normal 20 16 3 2 5 4" xfId="24693" xr:uid="{00000000-0005-0000-0000-0000FC6C0000}"/>
    <cellStyle name="Normal 20 16 3 2 5 4 2" xfId="47219" xr:uid="{00000000-0005-0000-0000-0000FD6C0000}"/>
    <cellStyle name="Normal 20 16 3 2 5 5" xfId="30359" xr:uid="{00000000-0005-0000-0000-0000FE6C0000}"/>
    <cellStyle name="Normal 20 16 3 2 6" xfId="9690" xr:uid="{00000000-0005-0000-0000-0000FF6C0000}"/>
    <cellStyle name="Normal 20 16 3 2 6 2" xfId="32231" xr:uid="{00000000-0005-0000-0000-0000006D0000}"/>
    <cellStyle name="Normal 20 16 3 2 7" xfId="15320" xr:uid="{00000000-0005-0000-0000-0000016D0000}"/>
    <cellStyle name="Normal 20 16 3 2 7 2" xfId="37855" xr:uid="{00000000-0005-0000-0000-0000026D0000}"/>
    <cellStyle name="Normal 20 16 3 2 8" xfId="20949" xr:uid="{00000000-0005-0000-0000-0000036D0000}"/>
    <cellStyle name="Normal 20 16 3 2 8 2" xfId="43475" xr:uid="{00000000-0005-0000-0000-0000046D0000}"/>
    <cellStyle name="Normal 20 16 3 2 9" xfId="26615" xr:uid="{00000000-0005-0000-0000-0000056D0000}"/>
    <cellStyle name="Normal 20 16 3 3" xfId="4308" xr:uid="{00000000-0005-0000-0000-0000066D0000}"/>
    <cellStyle name="Normal 20 16 3 3 10" xfId="50277" xr:uid="{00000000-0005-0000-0000-0000076D0000}"/>
    <cellStyle name="Normal 20 16 3 3 2" xfId="5244" xr:uid="{00000000-0005-0000-0000-0000086D0000}"/>
    <cellStyle name="Normal 20 16 3 3 2 2" xfId="7116" xr:uid="{00000000-0005-0000-0000-0000096D0000}"/>
    <cellStyle name="Normal 20 16 3 3 2 2 2" xfId="12732" xr:uid="{00000000-0005-0000-0000-00000A6D0000}"/>
    <cellStyle name="Normal 20 16 3 3 2 2 2 2" xfId="35273" xr:uid="{00000000-0005-0000-0000-00000B6D0000}"/>
    <cellStyle name="Normal 20 16 3 3 2 2 3" xfId="18362" xr:uid="{00000000-0005-0000-0000-00000C6D0000}"/>
    <cellStyle name="Normal 20 16 3 3 2 2 3 2" xfId="40897" xr:uid="{00000000-0005-0000-0000-00000D6D0000}"/>
    <cellStyle name="Normal 20 16 3 3 2 2 4" xfId="23991" xr:uid="{00000000-0005-0000-0000-00000E6D0000}"/>
    <cellStyle name="Normal 20 16 3 3 2 2 4 2" xfId="46517" xr:uid="{00000000-0005-0000-0000-00000F6D0000}"/>
    <cellStyle name="Normal 20 16 3 3 2 2 5" xfId="29657" xr:uid="{00000000-0005-0000-0000-0000106D0000}"/>
    <cellStyle name="Normal 20 16 3 3 2 3" xfId="8988" xr:uid="{00000000-0005-0000-0000-0000116D0000}"/>
    <cellStyle name="Normal 20 16 3 3 2 3 2" xfId="14604" xr:uid="{00000000-0005-0000-0000-0000126D0000}"/>
    <cellStyle name="Normal 20 16 3 3 2 3 2 2" xfId="37145" xr:uid="{00000000-0005-0000-0000-0000136D0000}"/>
    <cellStyle name="Normal 20 16 3 3 2 3 3" xfId="20234" xr:uid="{00000000-0005-0000-0000-0000146D0000}"/>
    <cellStyle name="Normal 20 16 3 3 2 3 3 2" xfId="42769" xr:uid="{00000000-0005-0000-0000-0000156D0000}"/>
    <cellStyle name="Normal 20 16 3 3 2 3 4" xfId="25863" xr:uid="{00000000-0005-0000-0000-0000166D0000}"/>
    <cellStyle name="Normal 20 16 3 3 2 3 4 2" xfId="48389" xr:uid="{00000000-0005-0000-0000-0000176D0000}"/>
    <cellStyle name="Normal 20 16 3 3 2 3 5" xfId="31529" xr:uid="{00000000-0005-0000-0000-0000186D0000}"/>
    <cellStyle name="Normal 20 16 3 3 2 4" xfId="10860" xr:uid="{00000000-0005-0000-0000-0000196D0000}"/>
    <cellStyle name="Normal 20 16 3 3 2 4 2" xfId="33401" xr:uid="{00000000-0005-0000-0000-00001A6D0000}"/>
    <cellStyle name="Normal 20 16 3 3 2 5" xfId="16490" xr:uid="{00000000-0005-0000-0000-00001B6D0000}"/>
    <cellStyle name="Normal 20 16 3 3 2 5 2" xfId="39025" xr:uid="{00000000-0005-0000-0000-00001C6D0000}"/>
    <cellStyle name="Normal 20 16 3 3 2 6" xfId="22119" xr:uid="{00000000-0005-0000-0000-00001D6D0000}"/>
    <cellStyle name="Normal 20 16 3 3 2 6 2" xfId="44645" xr:uid="{00000000-0005-0000-0000-00001E6D0000}"/>
    <cellStyle name="Normal 20 16 3 3 2 7" xfId="27785" xr:uid="{00000000-0005-0000-0000-00001F6D0000}"/>
    <cellStyle name="Normal 20 16 3 3 2 8" xfId="51213" xr:uid="{00000000-0005-0000-0000-0000206D0000}"/>
    <cellStyle name="Normal 20 16 3 3 3" xfId="6180" xr:uid="{00000000-0005-0000-0000-0000216D0000}"/>
    <cellStyle name="Normal 20 16 3 3 3 2" xfId="11796" xr:uid="{00000000-0005-0000-0000-0000226D0000}"/>
    <cellStyle name="Normal 20 16 3 3 3 2 2" xfId="34337" xr:uid="{00000000-0005-0000-0000-0000236D0000}"/>
    <cellStyle name="Normal 20 16 3 3 3 3" xfId="17426" xr:uid="{00000000-0005-0000-0000-0000246D0000}"/>
    <cellStyle name="Normal 20 16 3 3 3 3 2" xfId="39961" xr:uid="{00000000-0005-0000-0000-0000256D0000}"/>
    <cellStyle name="Normal 20 16 3 3 3 4" xfId="23055" xr:uid="{00000000-0005-0000-0000-0000266D0000}"/>
    <cellStyle name="Normal 20 16 3 3 3 4 2" xfId="45581" xr:uid="{00000000-0005-0000-0000-0000276D0000}"/>
    <cellStyle name="Normal 20 16 3 3 3 5" xfId="28721" xr:uid="{00000000-0005-0000-0000-0000286D0000}"/>
    <cellStyle name="Normal 20 16 3 3 4" xfId="8052" xr:uid="{00000000-0005-0000-0000-0000296D0000}"/>
    <cellStyle name="Normal 20 16 3 3 4 2" xfId="13668" xr:uid="{00000000-0005-0000-0000-00002A6D0000}"/>
    <cellStyle name="Normal 20 16 3 3 4 2 2" xfId="36209" xr:uid="{00000000-0005-0000-0000-00002B6D0000}"/>
    <cellStyle name="Normal 20 16 3 3 4 3" xfId="19298" xr:uid="{00000000-0005-0000-0000-00002C6D0000}"/>
    <cellStyle name="Normal 20 16 3 3 4 3 2" xfId="41833" xr:uid="{00000000-0005-0000-0000-00002D6D0000}"/>
    <cellStyle name="Normal 20 16 3 3 4 4" xfId="24927" xr:uid="{00000000-0005-0000-0000-00002E6D0000}"/>
    <cellStyle name="Normal 20 16 3 3 4 4 2" xfId="47453" xr:uid="{00000000-0005-0000-0000-00002F6D0000}"/>
    <cellStyle name="Normal 20 16 3 3 4 5" xfId="30593" xr:uid="{00000000-0005-0000-0000-0000306D0000}"/>
    <cellStyle name="Normal 20 16 3 3 5" xfId="9924" xr:uid="{00000000-0005-0000-0000-0000316D0000}"/>
    <cellStyle name="Normal 20 16 3 3 5 2" xfId="32465" xr:uid="{00000000-0005-0000-0000-0000326D0000}"/>
    <cellStyle name="Normal 20 16 3 3 6" xfId="15554" xr:uid="{00000000-0005-0000-0000-0000336D0000}"/>
    <cellStyle name="Normal 20 16 3 3 6 2" xfId="38089" xr:uid="{00000000-0005-0000-0000-0000346D0000}"/>
    <cellStyle name="Normal 20 16 3 3 7" xfId="21183" xr:uid="{00000000-0005-0000-0000-0000356D0000}"/>
    <cellStyle name="Normal 20 16 3 3 7 2" xfId="43709" xr:uid="{00000000-0005-0000-0000-0000366D0000}"/>
    <cellStyle name="Normal 20 16 3 3 8" xfId="26849" xr:uid="{00000000-0005-0000-0000-0000376D0000}"/>
    <cellStyle name="Normal 20 16 3 3 9" xfId="49340" xr:uid="{00000000-0005-0000-0000-0000386D0000}"/>
    <cellStyle name="Normal 20 16 3 4" xfId="4776" xr:uid="{00000000-0005-0000-0000-0000396D0000}"/>
    <cellStyle name="Normal 20 16 3 4 2" xfId="6648" xr:uid="{00000000-0005-0000-0000-00003A6D0000}"/>
    <cellStyle name="Normal 20 16 3 4 2 2" xfId="12264" xr:uid="{00000000-0005-0000-0000-00003B6D0000}"/>
    <cellStyle name="Normal 20 16 3 4 2 2 2" xfId="34805" xr:uid="{00000000-0005-0000-0000-00003C6D0000}"/>
    <cellStyle name="Normal 20 16 3 4 2 3" xfId="17894" xr:uid="{00000000-0005-0000-0000-00003D6D0000}"/>
    <cellStyle name="Normal 20 16 3 4 2 3 2" xfId="40429" xr:uid="{00000000-0005-0000-0000-00003E6D0000}"/>
    <cellStyle name="Normal 20 16 3 4 2 4" xfId="23523" xr:uid="{00000000-0005-0000-0000-00003F6D0000}"/>
    <cellStyle name="Normal 20 16 3 4 2 4 2" xfId="46049" xr:uid="{00000000-0005-0000-0000-0000406D0000}"/>
    <cellStyle name="Normal 20 16 3 4 2 5" xfId="29189" xr:uid="{00000000-0005-0000-0000-0000416D0000}"/>
    <cellStyle name="Normal 20 16 3 4 3" xfId="8520" xr:uid="{00000000-0005-0000-0000-0000426D0000}"/>
    <cellStyle name="Normal 20 16 3 4 3 2" xfId="14136" xr:uid="{00000000-0005-0000-0000-0000436D0000}"/>
    <cellStyle name="Normal 20 16 3 4 3 2 2" xfId="36677" xr:uid="{00000000-0005-0000-0000-0000446D0000}"/>
    <cellStyle name="Normal 20 16 3 4 3 3" xfId="19766" xr:uid="{00000000-0005-0000-0000-0000456D0000}"/>
    <cellStyle name="Normal 20 16 3 4 3 3 2" xfId="42301" xr:uid="{00000000-0005-0000-0000-0000466D0000}"/>
    <cellStyle name="Normal 20 16 3 4 3 4" xfId="25395" xr:uid="{00000000-0005-0000-0000-0000476D0000}"/>
    <cellStyle name="Normal 20 16 3 4 3 4 2" xfId="47921" xr:uid="{00000000-0005-0000-0000-0000486D0000}"/>
    <cellStyle name="Normal 20 16 3 4 3 5" xfId="31061" xr:uid="{00000000-0005-0000-0000-0000496D0000}"/>
    <cellStyle name="Normal 20 16 3 4 4" xfId="10392" xr:uid="{00000000-0005-0000-0000-00004A6D0000}"/>
    <cellStyle name="Normal 20 16 3 4 4 2" xfId="32933" xr:uid="{00000000-0005-0000-0000-00004B6D0000}"/>
    <cellStyle name="Normal 20 16 3 4 5" xfId="16022" xr:uid="{00000000-0005-0000-0000-00004C6D0000}"/>
    <cellStyle name="Normal 20 16 3 4 5 2" xfId="38557" xr:uid="{00000000-0005-0000-0000-00004D6D0000}"/>
    <cellStyle name="Normal 20 16 3 4 6" xfId="21651" xr:uid="{00000000-0005-0000-0000-00004E6D0000}"/>
    <cellStyle name="Normal 20 16 3 4 6 2" xfId="44177" xr:uid="{00000000-0005-0000-0000-00004F6D0000}"/>
    <cellStyle name="Normal 20 16 3 4 7" xfId="27317" xr:uid="{00000000-0005-0000-0000-0000506D0000}"/>
    <cellStyle name="Normal 20 16 3 4 8" xfId="50745" xr:uid="{00000000-0005-0000-0000-0000516D0000}"/>
    <cellStyle name="Normal 20 16 3 5" xfId="5712" xr:uid="{00000000-0005-0000-0000-0000526D0000}"/>
    <cellStyle name="Normal 20 16 3 5 2" xfId="11328" xr:uid="{00000000-0005-0000-0000-0000536D0000}"/>
    <cellStyle name="Normal 20 16 3 5 2 2" xfId="33869" xr:uid="{00000000-0005-0000-0000-0000546D0000}"/>
    <cellStyle name="Normal 20 16 3 5 3" xfId="16958" xr:uid="{00000000-0005-0000-0000-0000556D0000}"/>
    <cellStyle name="Normal 20 16 3 5 3 2" xfId="39493" xr:uid="{00000000-0005-0000-0000-0000566D0000}"/>
    <cellStyle name="Normal 20 16 3 5 4" xfId="22587" xr:uid="{00000000-0005-0000-0000-0000576D0000}"/>
    <cellStyle name="Normal 20 16 3 5 4 2" xfId="45113" xr:uid="{00000000-0005-0000-0000-0000586D0000}"/>
    <cellStyle name="Normal 20 16 3 5 5" xfId="28253" xr:uid="{00000000-0005-0000-0000-0000596D0000}"/>
    <cellStyle name="Normal 20 16 3 6" xfId="7584" xr:uid="{00000000-0005-0000-0000-00005A6D0000}"/>
    <cellStyle name="Normal 20 16 3 6 2" xfId="13200" xr:uid="{00000000-0005-0000-0000-00005B6D0000}"/>
    <cellStyle name="Normal 20 16 3 6 2 2" xfId="35741" xr:uid="{00000000-0005-0000-0000-00005C6D0000}"/>
    <cellStyle name="Normal 20 16 3 6 3" xfId="18830" xr:uid="{00000000-0005-0000-0000-00005D6D0000}"/>
    <cellStyle name="Normal 20 16 3 6 3 2" xfId="41365" xr:uid="{00000000-0005-0000-0000-00005E6D0000}"/>
    <cellStyle name="Normal 20 16 3 6 4" xfId="24459" xr:uid="{00000000-0005-0000-0000-00005F6D0000}"/>
    <cellStyle name="Normal 20 16 3 6 4 2" xfId="46985" xr:uid="{00000000-0005-0000-0000-0000606D0000}"/>
    <cellStyle name="Normal 20 16 3 6 5" xfId="30125" xr:uid="{00000000-0005-0000-0000-0000616D0000}"/>
    <cellStyle name="Normal 20 16 3 7" xfId="9456" xr:uid="{00000000-0005-0000-0000-0000626D0000}"/>
    <cellStyle name="Normal 20 16 3 7 2" xfId="31997" xr:uid="{00000000-0005-0000-0000-0000636D0000}"/>
    <cellStyle name="Normal 20 16 3 8" xfId="15086" xr:uid="{00000000-0005-0000-0000-0000646D0000}"/>
    <cellStyle name="Normal 20 16 3 8 2" xfId="37621" xr:uid="{00000000-0005-0000-0000-0000656D0000}"/>
    <cellStyle name="Normal 20 16 3 9" xfId="20715" xr:uid="{00000000-0005-0000-0000-0000666D0000}"/>
    <cellStyle name="Normal 20 16 3 9 2" xfId="43241" xr:uid="{00000000-0005-0000-0000-0000676D0000}"/>
    <cellStyle name="Normal 20 16 4" xfId="3762" xr:uid="{00000000-0005-0000-0000-0000686D0000}"/>
    <cellStyle name="Normal 20 16 4 10" xfId="26303" xr:uid="{00000000-0005-0000-0000-0000696D0000}"/>
    <cellStyle name="Normal 20 16 4 11" xfId="48794" xr:uid="{00000000-0005-0000-0000-00006A6D0000}"/>
    <cellStyle name="Normal 20 16 4 12" xfId="49731" xr:uid="{00000000-0005-0000-0000-00006B6D0000}"/>
    <cellStyle name="Normal 20 16 4 2" xfId="3996" xr:uid="{00000000-0005-0000-0000-00006C6D0000}"/>
    <cellStyle name="Normal 20 16 4 2 10" xfId="49028" xr:uid="{00000000-0005-0000-0000-00006D6D0000}"/>
    <cellStyle name="Normal 20 16 4 2 11" xfId="49965" xr:uid="{00000000-0005-0000-0000-00006E6D0000}"/>
    <cellStyle name="Normal 20 16 4 2 2" xfId="4464" xr:uid="{00000000-0005-0000-0000-00006F6D0000}"/>
    <cellStyle name="Normal 20 16 4 2 2 10" xfId="50433" xr:uid="{00000000-0005-0000-0000-0000706D0000}"/>
    <cellStyle name="Normal 20 16 4 2 2 2" xfId="5400" xr:uid="{00000000-0005-0000-0000-0000716D0000}"/>
    <cellStyle name="Normal 20 16 4 2 2 2 2" xfId="7272" xr:uid="{00000000-0005-0000-0000-0000726D0000}"/>
    <cellStyle name="Normal 20 16 4 2 2 2 2 2" xfId="12888" xr:uid="{00000000-0005-0000-0000-0000736D0000}"/>
    <cellStyle name="Normal 20 16 4 2 2 2 2 2 2" xfId="35429" xr:uid="{00000000-0005-0000-0000-0000746D0000}"/>
    <cellStyle name="Normal 20 16 4 2 2 2 2 3" xfId="18518" xr:uid="{00000000-0005-0000-0000-0000756D0000}"/>
    <cellStyle name="Normal 20 16 4 2 2 2 2 3 2" xfId="41053" xr:uid="{00000000-0005-0000-0000-0000766D0000}"/>
    <cellStyle name="Normal 20 16 4 2 2 2 2 4" xfId="24147" xr:uid="{00000000-0005-0000-0000-0000776D0000}"/>
    <cellStyle name="Normal 20 16 4 2 2 2 2 4 2" xfId="46673" xr:uid="{00000000-0005-0000-0000-0000786D0000}"/>
    <cellStyle name="Normal 20 16 4 2 2 2 2 5" xfId="29813" xr:uid="{00000000-0005-0000-0000-0000796D0000}"/>
    <cellStyle name="Normal 20 16 4 2 2 2 3" xfId="9144" xr:uid="{00000000-0005-0000-0000-00007A6D0000}"/>
    <cellStyle name="Normal 20 16 4 2 2 2 3 2" xfId="14760" xr:uid="{00000000-0005-0000-0000-00007B6D0000}"/>
    <cellStyle name="Normal 20 16 4 2 2 2 3 2 2" xfId="37301" xr:uid="{00000000-0005-0000-0000-00007C6D0000}"/>
    <cellStyle name="Normal 20 16 4 2 2 2 3 3" xfId="20390" xr:uid="{00000000-0005-0000-0000-00007D6D0000}"/>
    <cellStyle name="Normal 20 16 4 2 2 2 3 3 2" xfId="42925" xr:uid="{00000000-0005-0000-0000-00007E6D0000}"/>
    <cellStyle name="Normal 20 16 4 2 2 2 3 4" xfId="26019" xr:uid="{00000000-0005-0000-0000-00007F6D0000}"/>
    <cellStyle name="Normal 20 16 4 2 2 2 3 4 2" xfId="48545" xr:uid="{00000000-0005-0000-0000-0000806D0000}"/>
    <cellStyle name="Normal 20 16 4 2 2 2 3 5" xfId="31685" xr:uid="{00000000-0005-0000-0000-0000816D0000}"/>
    <cellStyle name="Normal 20 16 4 2 2 2 4" xfId="11016" xr:uid="{00000000-0005-0000-0000-0000826D0000}"/>
    <cellStyle name="Normal 20 16 4 2 2 2 4 2" xfId="33557" xr:uid="{00000000-0005-0000-0000-0000836D0000}"/>
    <cellStyle name="Normal 20 16 4 2 2 2 5" xfId="16646" xr:uid="{00000000-0005-0000-0000-0000846D0000}"/>
    <cellStyle name="Normal 20 16 4 2 2 2 5 2" xfId="39181" xr:uid="{00000000-0005-0000-0000-0000856D0000}"/>
    <cellStyle name="Normal 20 16 4 2 2 2 6" xfId="22275" xr:uid="{00000000-0005-0000-0000-0000866D0000}"/>
    <cellStyle name="Normal 20 16 4 2 2 2 6 2" xfId="44801" xr:uid="{00000000-0005-0000-0000-0000876D0000}"/>
    <cellStyle name="Normal 20 16 4 2 2 2 7" xfId="27941" xr:uid="{00000000-0005-0000-0000-0000886D0000}"/>
    <cellStyle name="Normal 20 16 4 2 2 2 8" xfId="51369" xr:uid="{00000000-0005-0000-0000-0000896D0000}"/>
    <cellStyle name="Normal 20 16 4 2 2 3" xfId="6336" xr:uid="{00000000-0005-0000-0000-00008A6D0000}"/>
    <cellStyle name="Normal 20 16 4 2 2 3 2" xfId="11952" xr:uid="{00000000-0005-0000-0000-00008B6D0000}"/>
    <cellStyle name="Normal 20 16 4 2 2 3 2 2" xfId="34493" xr:uid="{00000000-0005-0000-0000-00008C6D0000}"/>
    <cellStyle name="Normal 20 16 4 2 2 3 3" xfId="17582" xr:uid="{00000000-0005-0000-0000-00008D6D0000}"/>
    <cellStyle name="Normal 20 16 4 2 2 3 3 2" xfId="40117" xr:uid="{00000000-0005-0000-0000-00008E6D0000}"/>
    <cellStyle name="Normal 20 16 4 2 2 3 4" xfId="23211" xr:uid="{00000000-0005-0000-0000-00008F6D0000}"/>
    <cellStyle name="Normal 20 16 4 2 2 3 4 2" xfId="45737" xr:uid="{00000000-0005-0000-0000-0000906D0000}"/>
    <cellStyle name="Normal 20 16 4 2 2 3 5" xfId="28877" xr:uid="{00000000-0005-0000-0000-0000916D0000}"/>
    <cellStyle name="Normal 20 16 4 2 2 4" xfId="8208" xr:uid="{00000000-0005-0000-0000-0000926D0000}"/>
    <cellStyle name="Normal 20 16 4 2 2 4 2" xfId="13824" xr:uid="{00000000-0005-0000-0000-0000936D0000}"/>
    <cellStyle name="Normal 20 16 4 2 2 4 2 2" xfId="36365" xr:uid="{00000000-0005-0000-0000-0000946D0000}"/>
    <cellStyle name="Normal 20 16 4 2 2 4 3" xfId="19454" xr:uid="{00000000-0005-0000-0000-0000956D0000}"/>
    <cellStyle name="Normal 20 16 4 2 2 4 3 2" xfId="41989" xr:uid="{00000000-0005-0000-0000-0000966D0000}"/>
    <cellStyle name="Normal 20 16 4 2 2 4 4" xfId="25083" xr:uid="{00000000-0005-0000-0000-0000976D0000}"/>
    <cellStyle name="Normal 20 16 4 2 2 4 4 2" xfId="47609" xr:uid="{00000000-0005-0000-0000-0000986D0000}"/>
    <cellStyle name="Normal 20 16 4 2 2 4 5" xfId="30749" xr:uid="{00000000-0005-0000-0000-0000996D0000}"/>
    <cellStyle name="Normal 20 16 4 2 2 5" xfId="10080" xr:uid="{00000000-0005-0000-0000-00009A6D0000}"/>
    <cellStyle name="Normal 20 16 4 2 2 5 2" xfId="32621" xr:uid="{00000000-0005-0000-0000-00009B6D0000}"/>
    <cellStyle name="Normal 20 16 4 2 2 6" xfId="15710" xr:uid="{00000000-0005-0000-0000-00009C6D0000}"/>
    <cellStyle name="Normal 20 16 4 2 2 6 2" xfId="38245" xr:uid="{00000000-0005-0000-0000-00009D6D0000}"/>
    <cellStyle name="Normal 20 16 4 2 2 7" xfId="21339" xr:uid="{00000000-0005-0000-0000-00009E6D0000}"/>
    <cellStyle name="Normal 20 16 4 2 2 7 2" xfId="43865" xr:uid="{00000000-0005-0000-0000-00009F6D0000}"/>
    <cellStyle name="Normal 20 16 4 2 2 8" xfId="27005" xr:uid="{00000000-0005-0000-0000-0000A06D0000}"/>
    <cellStyle name="Normal 20 16 4 2 2 9" xfId="49496" xr:uid="{00000000-0005-0000-0000-0000A16D0000}"/>
    <cellStyle name="Normal 20 16 4 2 3" xfId="4932" xr:uid="{00000000-0005-0000-0000-0000A26D0000}"/>
    <cellStyle name="Normal 20 16 4 2 3 2" xfId="6804" xr:uid="{00000000-0005-0000-0000-0000A36D0000}"/>
    <cellStyle name="Normal 20 16 4 2 3 2 2" xfId="12420" xr:uid="{00000000-0005-0000-0000-0000A46D0000}"/>
    <cellStyle name="Normal 20 16 4 2 3 2 2 2" xfId="34961" xr:uid="{00000000-0005-0000-0000-0000A56D0000}"/>
    <cellStyle name="Normal 20 16 4 2 3 2 3" xfId="18050" xr:uid="{00000000-0005-0000-0000-0000A66D0000}"/>
    <cellStyle name="Normal 20 16 4 2 3 2 3 2" xfId="40585" xr:uid="{00000000-0005-0000-0000-0000A76D0000}"/>
    <cellStyle name="Normal 20 16 4 2 3 2 4" xfId="23679" xr:uid="{00000000-0005-0000-0000-0000A86D0000}"/>
    <cellStyle name="Normal 20 16 4 2 3 2 4 2" xfId="46205" xr:uid="{00000000-0005-0000-0000-0000A96D0000}"/>
    <cellStyle name="Normal 20 16 4 2 3 2 5" xfId="29345" xr:uid="{00000000-0005-0000-0000-0000AA6D0000}"/>
    <cellStyle name="Normal 20 16 4 2 3 3" xfId="8676" xr:uid="{00000000-0005-0000-0000-0000AB6D0000}"/>
    <cellStyle name="Normal 20 16 4 2 3 3 2" xfId="14292" xr:uid="{00000000-0005-0000-0000-0000AC6D0000}"/>
    <cellStyle name="Normal 20 16 4 2 3 3 2 2" xfId="36833" xr:uid="{00000000-0005-0000-0000-0000AD6D0000}"/>
    <cellStyle name="Normal 20 16 4 2 3 3 3" xfId="19922" xr:uid="{00000000-0005-0000-0000-0000AE6D0000}"/>
    <cellStyle name="Normal 20 16 4 2 3 3 3 2" xfId="42457" xr:uid="{00000000-0005-0000-0000-0000AF6D0000}"/>
    <cellStyle name="Normal 20 16 4 2 3 3 4" xfId="25551" xr:uid="{00000000-0005-0000-0000-0000B06D0000}"/>
    <cellStyle name="Normal 20 16 4 2 3 3 4 2" xfId="48077" xr:uid="{00000000-0005-0000-0000-0000B16D0000}"/>
    <cellStyle name="Normal 20 16 4 2 3 3 5" xfId="31217" xr:uid="{00000000-0005-0000-0000-0000B26D0000}"/>
    <cellStyle name="Normal 20 16 4 2 3 4" xfId="10548" xr:uid="{00000000-0005-0000-0000-0000B36D0000}"/>
    <cellStyle name="Normal 20 16 4 2 3 4 2" xfId="33089" xr:uid="{00000000-0005-0000-0000-0000B46D0000}"/>
    <cellStyle name="Normal 20 16 4 2 3 5" xfId="16178" xr:uid="{00000000-0005-0000-0000-0000B56D0000}"/>
    <cellStyle name="Normal 20 16 4 2 3 5 2" xfId="38713" xr:uid="{00000000-0005-0000-0000-0000B66D0000}"/>
    <cellStyle name="Normal 20 16 4 2 3 6" xfId="21807" xr:uid="{00000000-0005-0000-0000-0000B76D0000}"/>
    <cellStyle name="Normal 20 16 4 2 3 6 2" xfId="44333" xr:uid="{00000000-0005-0000-0000-0000B86D0000}"/>
    <cellStyle name="Normal 20 16 4 2 3 7" xfId="27473" xr:uid="{00000000-0005-0000-0000-0000B96D0000}"/>
    <cellStyle name="Normal 20 16 4 2 3 8" xfId="50901" xr:uid="{00000000-0005-0000-0000-0000BA6D0000}"/>
    <cellStyle name="Normal 20 16 4 2 4" xfId="5868" xr:uid="{00000000-0005-0000-0000-0000BB6D0000}"/>
    <cellStyle name="Normal 20 16 4 2 4 2" xfId="11484" xr:uid="{00000000-0005-0000-0000-0000BC6D0000}"/>
    <cellStyle name="Normal 20 16 4 2 4 2 2" xfId="34025" xr:uid="{00000000-0005-0000-0000-0000BD6D0000}"/>
    <cellStyle name="Normal 20 16 4 2 4 3" xfId="17114" xr:uid="{00000000-0005-0000-0000-0000BE6D0000}"/>
    <cellStyle name="Normal 20 16 4 2 4 3 2" xfId="39649" xr:uid="{00000000-0005-0000-0000-0000BF6D0000}"/>
    <cellStyle name="Normal 20 16 4 2 4 4" xfId="22743" xr:uid="{00000000-0005-0000-0000-0000C06D0000}"/>
    <cellStyle name="Normal 20 16 4 2 4 4 2" xfId="45269" xr:uid="{00000000-0005-0000-0000-0000C16D0000}"/>
    <cellStyle name="Normal 20 16 4 2 4 5" xfId="28409" xr:uid="{00000000-0005-0000-0000-0000C26D0000}"/>
    <cellStyle name="Normal 20 16 4 2 5" xfId="7740" xr:uid="{00000000-0005-0000-0000-0000C36D0000}"/>
    <cellStyle name="Normal 20 16 4 2 5 2" xfId="13356" xr:uid="{00000000-0005-0000-0000-0000C46D0000}"/>
    <cellStyle name="Normal 20 16 4 2 5 2 2" xfId="35897" xr:uid="{00000000-0005-0000-0000-0000C56D0000}"/>
    <cellStyle name="Normal 20 16 4 2 5 3" xfId="18986" xr:uid="{00000000-0005-0000-0000-0000C66D0000}"/>
    <cellStyle name="Normal 20 16 4 2 5 3 2" xfId="41521" xr:uid="{00000000-0005-0000-0000-0000C76D0000}"/>
    <cellStyle name="Normal 20 16 4 2 5 4" xfId="24615" xr:uid="{00000000-0005-0000-0000-0000C86D0000}"/>
    <cellStyle name="Normal 20 16 4 2 5 4 2" xfId="47141" xr:uid="{00000000-0005-0000-0000-0000C96D0000}"/>
    <cellStyle name="Normal 20 16 4 2 5 5" xfId="30281" xr:uid="{00000000-0005-0000-0000-0000CA6D0000}"/>
    <cellStyle name="Normal 20 16 4 2 6" xfId="9612" xr:uid="{00000000-0005-0000-0000-0000CB6D0000}"/>
    <cellStyle name="Normal 20 16 4 2 6 2" xfId="32153" xr:uid="{00000000-0005-0000-0000-0000CC6D0000}"/>
    <cellStyle name="Normal 20 16 4 2 7" xfId="15242" xr:uid="{00000000-0005-0000-0000-0000CD6D0000}"/>
    <cellStyle name="Normal 20 16 4 2 7 2" xfId="37777" xr:uid="{00000000-0005-0000-0000-0000CE6D0000}"/>
    <cellStyle name="Normal 20 16 4 2 8" xfId="20871" xr:uid="{00000000-0005-0000-0000-0000CF6D0000}"/>
    <cellStyle name="Normal 20 16 4 2 8 2" xfId="43397" xr:uid="{00000000-0005-0000-0000-0000D06D0000}"/>
    <cellStyle name="Normal 20 16 4 2 9" xfId="26537" xr:uid="{00000000-0005-0000-0000-0000D16D0000}"/>
    <cellStyle name="Normal 20 16 4 3" xfId="4230" xr:uid="{00000000-0005-0000-0000-0000D26D0000}"/>
    <cellStyle name="Normal 20 16 4 3 10" xfId="50199" xr:uid="{00000000-0005-0000-0000-0000D36D0000}"/>
    <cellStyle name="Normal 20 16 4 3 2" xfId="5166" xr:uid="{00000000-0005-0000-0000-0000D46D0000}"/>
    <cellStyle name="Normal 20 16 4 3 2 2" xfId="7038" xr:uid="{00000000-0005-0000-0000-0000D56D0000}"/>
    <cellStyle name="Normal 20 16 4 3 2 2 2" xfId="12654" xr:uid="{00000000-0005-0000-0000-0000D66D0000}"/>
    <cellStyle name="Normal 20 16 4 3 2 2 2 2" xfId="35195" xr:uid="{00000000-0005-0000-0000-0000D76D0000}"/>
    <cellStyle name="Normal 20 16 4 3 2 2 3" xfId="18284" xr:uid="{00000000-0005-0000-0000-0000D86D0000}"/>
    <cellStyle name="Normal 20 16 4 3 2 2 3 2" xfId="40819" xr:uid="{00000000-0005-0000-0000-0000D96D0000}"/>
    <cellStyle name="Normal 20 16 4 3 2 2 4" xfId="23913" xr:uid="{00000000-0005-0000-0000-0000DA6D0000}"/>
    <cellStyle name="Normal 20 16 4 3 2 2 4 2" xfId="46439" xr:uid="{00000000-0005-0000-0000-0000DB6D0000}"/>
    <cellStyle name="Normal 20 16 4 3 2 2 5" xfId="29579" xr:uid="{00000000-0005-0000-0000-0000DC6D0000}"/>
    <cellStyle name="Normal 20 16 4 3 2 3" xfId="8910" xr:uid="{00000000-0005-0000-0000-0000DD6D0000}"/>
    <cellStyle name="Normal 20 16 4 3 2 3 2" xfId="14526" xr:uid="{00000000-0005-0000-0000-0000DE6D0000}"/>
    <cellStyle name="Normal 20 16 4 3 2 3 2 2" xfId="37067" xr:uid="{00000000-0005-0000-0000-0000DF6D0000}"/>
    <cellStyle name="Normal 20 16 4 3 2 3 3" xfId="20156" xr:uid="{00000000-0005-0000-0000-0000E06D0000}"/>
    <cellStyle name="Normal 20 16 4 3 2 3 3 2" xfId="42691" xr:uid="{00000000-0005-0000-0000-0000E16D0000}"/>
    <cellStyle name="Normal 20 16 4 3 2 3 4" xfId="25785" xr:uid="{00000000-0005-0000-0000-0000E26D0000}"/>
    <cellStyle name="Normal 20 16 4 3 2 3 4 2" xfId="48311" xr:uid="{00000000-0005-0000-0000-0000E36D0000}"/>
    <cellStyle name="Normal 20 16 4 3 2 3 5" xfId="31451" xr:uid="{00000000-0005-0000-0000-0000E46D0000}"/>
    <cellStyle name="Normal 20 16 4 3 2 4" xfId="10782" xr:uid="{00000000-0005-0000-0000-0000E56D0000}"/>
    <cellStyle name="Normal 20 16 4 3 2 4 2" xfId="33323" xr:uid="{00000000-0005-0000-0000-0000E66D0000}"/>
    <cellStyle name="Normal 20 16 4 3 2 5" xfId="16412" xr:uid="{00000000-0005-0000-0000-0000E76D0000}"/>
    <cellStyle name="Normal 20 16 4 3 2 5 2" xfId="38947" xr:uid="{00000000-0005-0000-0000-0000E86D0000}"/>
    <cellStyle name="Normal 20 16 4 3 2 6" xfId="22041" xr:uid="{00000000-0005-0000-0000-0000E96D0000}"/>
    <cellStyle name="Normal 20 16 4 3 2 6 2" xfId="44567" xr:uid="{00000000-0005-0000-0000-0000EA6D0000}"/>
    <cellStyle name="Normal 20 16 4 3 2 7" xfId="27707" xr:uid="{00000000-0005-0000-0000-0000EB6D0000}"/>
    <cellStyle name="Normal 20 16 4 3 2 8" xfId="51135" xr:uid="{00000000-0005-0000-0000-0000EC6D0000}"/>
    <cellStyle name="Normal 20 16 4 3 3" xfId="6102" xr:uid="{00000000-0005-0000-0000-0000ED6D0000}"/>
    <cellStyle name="Normal 20 16 4 3 3 2" xfId="11718" xr:uid="{00000000-0005-0000-0000-0000EE6D0000}"/>
    <cellStyle name="Normal 20 16 4 3 3 2 2" xfId="34259" xr:uid="{00000000-0005-0000-0000-0000EF6D0000}"/>
    <cellStyle name="Normal 20 16 4 3 3 3" xfId="17348" xr:uid="{00000000-0005-0000-0000-0000F06D0000}"/>
    <cellStyle name="Normal 20 16 4 3 3 3 2" xfId="39883" xr:uid="{00000000-0005-0000-0000-0000F16D0000}"/>
    <cellStyle name="Normal 20 16 4 3 3 4" xfId="22977" xr:uid="{00000000-0005-0000-0000-0000F26D0000}"/>
    <cellStyle name="Normal 20 16 4 3 3 4 2" xfId="45503" xr:uid="{00000000-0005-0000-0000-0000F36D0000}"/>
    <cellStyle name="Normal 20 16 4 3 3 5" xfId="28643" xr:uid="{00000000-0005-0000-0000-0000F46D0000}"/>
    <cellStyle name="Normal 20 16 4 3 4" xfId="7974" xr:uid="{00000000-0005-0000-0000-0000F56D0000}"/>
    <cellStyle name="Normal 20 16 4 3 4 2" xfId="13590" xr:uid="{00000000-0005-0000-0000-0000F66D0000}"/>
    <cellStyle name="Normal 20 16 4 3 4 2 2" xfId="36131" xr:uid="{00000000-0005-0000-0000-0000F76D0000}"/>
    <cellStyle name="Normal 20 16 4 3 4 3" xfId="19220" xr:uid="{00000000-0005-0000-0000-0000F86D0000}"/>
    <cellStyle name="Normal 20 16 4 3 4 3 2" xfId="41755" xr:uid="{00000000-0005-0000-0000-0000F96D0000}"/>
    <cellStyle name="Normal 20 16 4 3 4 4" xfId="24849" xr:uid="{00000000-0005-0000-0000-0000FA6D0000}"/>
    <cellStyle name="Normal 20 16 4 3 4 4 2" xfId="47375" xr:uid="{00000000-0005-0000-0000-0000FB6D0000}"/>
    <cellStyle name="Normal 20 16 4 3 4 5" xfId="30515" xr:uid="{00000000-0005-0000-0000-0000FC6D0000}"/>
    <cellStyle name="Normal 20 16 4 3 5" xfId="9846" xr:uid="{00000000-0005-0000-0000-0000FD6D0000}"/>
    <cellStyle name="Normal 20 16 4 3 5 2" xfId="32387" xr:uid="{00000000-0005-0000-0000-0000FE6D0000}"/>
    <cellStyle name="Normal 20 16 4 3 6" xfId="15476" xr:uid="{00000000-0005-0000-0000-0000FF6D0000}"/>
    <cellStyle name="Normal 20 16 4 3 6 2" xfId="38011" xr:uid="{00000000-0005-0000-0000-0000006E0000}"/>
    <cellStyle name="Normal 20 16 4 3 7" xfId="21105" xr:uid="{00000000-0005-0000-0000-0000016E0000}"/>
    <cellStyle name="Normal 20 16 4 3 7 2" xfId="43631" xr:uid="{00000000-0005-0000-0000-0000026E0000}"/>
    <cellStyle name="Normal 20 16 4 3 8" xfId="26771" xr:uid="{00000000-0005-0000-0000-0000036E0000}"/>
    <cellStyle name="Normal 20 16 4 3 9" xfId="49262" xr:uid="{00000000-0005-0000-0000-0000046E0000}"/>
    <cellStyle name="Normal 20 16 4 4" xfId="4698" xr:uid="{00000000-0005-0000-0000-0000056E0000}"/>
    <cellStyle name="Normal 20 16 4 4 2" xfId="6570" xr:uid="{00000000-0005-0000-0000-0000066E0000}"/>
    <cellStyle name="Normal 20 16 4 4 2 2" xfId="12186" xr:uid="{00000000-0005-0000-0000-0000076E0000}"/>
    <cellStyle name="Normal 20 16 4 4 2 2 2" xfId="34727" xr:uid="{00000000-0005-0000-0000-0000086E0000}"/>
    <cellStyle name="Normal 20 16 4 4 2 3" xfId="17816" xr:uid="{00000000-0005-0000-0000-0000096E0000}"/>
    <cellStyle name="Normal 20 16 4 4 2 3 2" xfId="40351" xr:uid="{00000000-0005-0000-0000-00000A6E0000}"/>
    <cellStyle name="Normal 20 16 4 4 2 4" xfId="23445" xr:uid="{00000000-0005-0000-0000-00000B6E0000}"/>
    <cellStyle name="Normal 20 16 4 4 2 4 2" xfId="45971" xr:uid="{00000000-0005-0000-0000-00000C6E0000}"/>
    <cellStyle name="Normal 20 16 4 4 2 5" xfId="29111" xr:uid="{00000000-0005-0000-0000-00000D6E0000}"/>
    <cellStyle name="Normal 20 16 4 4 3" xfId="8442" xr:uid="{00000000-0005-0000-0000-00000E6E0000}"/>
    <cellStyle name="Normal 20 16 4 4 3 2" xfId="14058" xr:uid="{00000000-0005-0000-0000-00000F6E0000}"/>
    <cellStyle name="Normal 20 16 4 4 3 2 2" xfId="36599" xr:uid="{00000000-0005-0000-0000-0000106E0000}"/>
    <cellStyle name="Normal 20 16 4 4 3 3" xfId="19688" xr:uid="{00000000-0005-0000-0000-0000116E0000}"/>
    <cellStyle name="Normal 20 16 4 4 3 3 2" xfId="42223" xr:uid="{00000000-0005-0000-0000-0000126E0000}"/>
    <cellStyle name="Normal 20 16 4 4 3 4" xfId="25317" xr:uid="{00000000-0005-0000-0000-0000136E0000}"/>
    <cellStyle name="Normal 20 16 4 4 3 4 2" xfId="47843" xr:uid="{00000000-0005-0000-0000-0000146E0000}"/>
    <cellStyle name="Normal 20 16 4 4 3 5" xfId="30983" xr:uid="{00000000-0005-0000-0000-0000156E0000}"/>
    <cellStyle name="Normal 20 16 4 4 4" xfId="10314" xr:uid="{00000000-0005-0000-0000-0000166E0000}"/>
    <cellStyle name="Normal 20 16 4 4 4 2" xfId="32855" xr:uid="{00000000-0005-0000-0000-0000176E0000}"/>
    <cellStyle name="Normal 20 16 4 4 5" xfId="15944" xr:uid="{00000000-0005-0000-0000-0000186E0000}"/>
    <cellStyle name="Normal 20 16 4 4 5 2" xfId="38479" xr:uid="{00000000-0005-0000-0000-0000196E0000}"/>
    <cellStyle name="Normal 20 16 4 4 6" xfId="21573" xr:uid="{00000000-0005-0000-0000-00001A6E0000}"/>
    <cellStyle name="Normal 20 16 4 4 6 2" xfId="44099" xr:uid="{00000000-0005-0000-0000-00001B6E0000}"/>
    <cellStyle name="Normal 20 16 4 4 7" xfId="27239" xr:uid="{00000000-0005-0000-0000-00001C6E0000}"/>
    <cellStyle name="Normal 20 16 4 4 8" xfId="50667" xr:uid="{00000000-0005-0000-0000-00001D6E0000}"/>
    <cellStyle name="Normal 20 16 4 5" xfId="5634" xr:uid="{00000000-0005-0000-0000-00001E6E0000}"/>
    <cellStyle name="Normal 20 16 4 5 2" xfId="11250" xr:uid="{00000000-0005-0000-0000-00001F6E0000}"/>
    <cellStyle name="Normal 20 16 4 5 2 2" xfId="33791" xr:uid="{00000000-0005-0000-0000-0000206E0000}"/>
    <cellStyle name="Normal 20 16 4 5 3" xfId="16880" xr:uid="{00000000-0005-0000-0000-0000216E0000}"/>
    <cellStyle name="Normal 20 16 4 5 3 2" xfId="39415" xr:uid="{00000000-0005-0000-0000-0000226E0000}"/>
    <cellStyle name="Normal 20 16 4 5 4" xfId="22509" xr:uid="{00000000-0005-0000-0000-0000236E0000}"/>
    <cellStyle name="Normal 20 16 4 5 4 2" xfId="45035" xr:uid="{00000000-0005-0000-0000-0000246E0000}"/>
    <cellStyle name="Normal 20 16 4 5 5" xfId="28175" xr:uid="{00000000-0005-0000-0000-0000256E0000}"/>
    <cellStyle name="Normal 20 16 4 6" xfId="7506" xr:uid="{00000000-0005-0000-0000-0000266E0000}"/>
    <cellStyle name="Normal 20 16 4 6 2" xfId="13122" xr:uid="{00000000-0005-0000-0000-0000276E0000}"/>
    <cellStyle name="Normal 20 16 4 6 2 2" xfId="35663" xr:uid="{00000000-0005-0000-0000-0000286E0000}"/>
    <cellStyle name="Normal 20 16 4 6 3" xfId="18752" xr:uid="{00000000-0005-0000-0000-0000296E0000}"/>
    <cellStyle name="Normal 20 16 4 6 3 2" xfId="41287" xr:uid="{00000000-0005-0000-0000-00002A6E0000}"/>
    <cellStyle name="Normal 20 16 4 6 4" xfId="24381" xr:uid="{00000000-0005-0000-0000-00002B6E0000}"/>
    <cellStyle name="Normal 20 16 4 6 4 2" xfId="46907" xr:uid="{00000000-0005-0000-0000-00002C6E0000}"/>
    <cellStyle name="Normal 20 16 4 6 5" xfId="30047" xr:uid="{00000000-0005-0000-0000-00002D6E0000}"/>
    <cellStyle name="Normal 20 16 4 7" xfId="9378" xr:uid="{00000000-0005-0000-0000-00002E6E0000}"/>
    <cellStyle name="Normal 20 16 4 7 2" xfId="31919" xr:uid="{00000000-0005-0000-0000-00002F6E0000}"/>
    <cellStyle name="Normal 20 16 4 8" xfId="15008" xr:uid="{00000000-0005-0000-0000-0000306E0000}"/>
    <cellStyle name="Normal 20 16 4 8 2" xfId="37543" xr:uid="{00000000-0005-0000-0000-0000316E0000}"/>
    <cellStyle name="Normal 20 16 4 9" xfId="20637" xr:uid="{00000000-0005-0000-0000-0000326E0000}"/>
    <cellStyle name="Normal 20 16 4 9 2" xfId="43163" xr:uid="{00000000-0005-0000-0000-0000336E0000}"/>
    <cellStyle name="Normal 20 16 5" xfId="3918" xr:uid="{00000000-0005-0000-0000-0000346E0000}"/>
    <cellStyle name="Normal 20 16 5 10" xfId="48950" xr:uid="{00000000-0005-0000-0000-0000356E0000}"/>
    <cellStyle name="Normal 20 16 5 11" xfId="49887" xr:uid="{00000000-0005-0000-0000-0000366E0000}"/>
    <cellStyle name="Normal 20 16 5 2" xfId="4386" xr:uid="{00000000-0005-0000-0000-0000376E0000}"/>
    <cellStyle name="Normal 20 16 5 2 10" xfId="50355" xr:uid="{00000000-0005-0000-0000-0000386E0000}"/>
    <cellStyle name="Normal 20 16 5 2 2" xfId="5322" xr:uid="{00000000-0005-0000-0000-0000396E0000}"/>
    <cellStyle name="Normal 20 16 5 2 2 2" xfId="7194" xr:uid="{00000000-0005-0000-0000-00003A6E0000}"/>
    <cellStyle name="Normal 20 16 5 2 2 2 2" xfId="12810" xr:uid="{00000000-0005-0000-0000-00003B6E0000}"/>
    <cellStyle name="Normal 20 16 5 2 2 2 2 2" xfId="35351" xr:uid="{00000000-0005-0000-0000-00003C6E0000}"/>
    <cellStyle name="Normal 20 16 5 2 2 2 3" xfId="18440" xr:uid="{00000000-0005-0000-0000-00003D6E0000}"/>
    <cellStyle name="Normal 20 16 5 2 2 2 3 2" xfId="40975" xr:uid="{00000000-0005-0000-0000-00003E6E0000}"/>
    <cellStyle name="Normal 20 16 5 2 2 2 4" xfId="24069" xr:uid="{00000000-0005-0000-0000-00003F6E0000}"/>
    <cellStyle name="Normal 20 16 5 2 2 2 4 2" xfId="46595" xr:uid="{00000000-0005-0000-0000-0000406E0000}"/>
    <cellStyle name="Normal 20 16 5 2 2 2 5" xfId="29735" xr:uid="{00000000-0005-0000-0000-0000416E0000}"/>
    <cellStyle name="Normal 20 16 5 2 2 3" xfId="9066" xr:uid="{00000000-0005-0000-0000-0000426E0000}"/>
    <cellStyle name="Normal 20 16 5 2 2 3 2" xfId="14682" xr:uid="{00000000-0005-0000-0000-0000436E0000}"/>
    <cellStyle name="Normal 20 16 5 2 2 3 2 2" xfId="37223" xr:uid="{00000000-0005-0000-0000-0000446E0000}"/>
    <cellStyle name="Normal 20 16 5 2 2 3 3" xfId="20312" xr:uid="{00000000-0005-0000-0000-0000456E0000}"/>
    <cellStyle name="Normal 20 16 5 2 2 3 3 2" xfId="42847" xr:uid="{00000000-0005-0000-0000-0000466E0000}"/>
    <cellStyle name="Normal 20 16 5 2 2 3 4" xfId="25941" xr:uid="{00000000-0005-0000-0000-0000476E0000}"/>
    <cellStyle name="Normal 20 16 5 2 2 3 4 2" xfId="48467" xr:uid="{00000000-0005-0000-0000-0000486E0000}"/>
    <cellStyle name="Normal 20 16 5 2 2 3 5" xfId="31607" xr:uid="{00000000-0005-0000-0000-0000496E0000}"/>
    <cellStyle name="Normal 20 16 5 2 2 4" xfId="10938" xr:uid="{00000000-0005-0000-0000-00004A6E0000}"/>
    <cellStyle name="Normal 20 16 5 2 2 4 2" xfId="33479" xr:uid="{00000000-0005-0000-0000-00004B6E0000}"/>
    <cellStyle name="Normal 20 16 5 2 2 5" xfId="16568" xr:uid="{00000000-0005-0000-0000-00004C6E0000}"/>
    <cellStyle name="Normal 20 16 5 2 2 5 2" xfId="39103" xr:uid="{00000000-0005-0000-0000-00004D6E0000}"/>
    <cellStyle name="Normal 20 16 5 2 2 6" xfId="22197" xr:uid="{00000000-0005-0000-0000-00004E6E0000}"/>
    <cellStyle name="Normal 20 16 5 2 2 6 2" xfId="44723" xr:uid="{00000000-0005-0000-0000-00004F6E0000}"/>
    <cellStyle name="Normal 20 16 5 2 2 7" xfId="27863" xr:uid="{00000000-0005-0000-0000-0000506E0000}"/>
    <cellStyle name="Normal 20 16 5 2 2 8" xfId="51291" xr:uid="{00000000-0005-0000-0000-0000516E0000}"/>
    <cellStyle name="Normal 20 16 5 2 3" xfId="6258" xr:uid="{00000000-0005-0000-0000-0000526E0000}"/>
    <cellStyle name="Normal 20 16 5 2 3 2" xfId="11874" xr:uid="{00000000-0005-0000-0000-0000536E0000}"/>
    <cellStyle name="Normal 20 16 5 2 3 2 2" xfId="34415" xr:uid="{00000000-0005-0000-0000-0000546E0000}"/>
    <cellStyle name="Normal 20 16 5 2 3 3" xfId="17504" xr:uid="{00000000-0005-0000-0000-0000556E0000}"/>
    <cellStyle name="Normal 20 16 5 2 3 3 2" xfId="40039" xr:uid="{00000000-0005-0000-0000-0000566E0000}"/>
    <cellStyle name="Normal 20 16 5 2 3 4" xfId="23133" xr:uid="{00000000-0005-0000-0000-0000576E0000}"/>
    <cellStyle name="Normal 20 16 5 2 3 4 2" xfId="45659" xr:uid="{00000000-0005-0000-0000-0000586E0000}"/>
    <cellStyle name="Normal 20 16 5 2 3 5" xfId="28799" xr:uid="{00000000-0005-0000-0000-0000596E0000}"/>
    <cellStyle name="Normal 20 16 5 2 4" xfId="8130" xr:uid="{00000000-0005-0000-0000-00005A6E0000}"/>
    <cellStyle name="Normal 20 16 5 2 4 2" xfId="13746" xr:uid="{00000000-0005-0000-0000-00005B6E0000}"/>
    <cellStyle name="Normal 20 16 5 2 4 2 2" xfId="36287" xr:uid="{00000000-0005-0000-0000-00005C6E0000}"/>
    <cellStyle name="Normal 20 16 5 2 4 3" xfId="19376" xr:uid="{00000000-0005-0000-0000-00005D6E0000}"/>
    <cellStyle name="Normal 20 16 5 2 4 3 2" xfId="41911" xr:uid="{00000000-0005-0000-0000-00005E6E0000}"/>
    <cellStyle name="Normal 20 16 5 2 4 4" xfId="25005" xr:uid="{00000000-0005-0000-0000-00005F6E0000}"/>
    <cellStyle name="Normal 20 16 5 2 4 4 2" xfId="47531" xr:uid="{00000000-0005-0000-0000-0000606E0000}"/>
    <cellStyle name="Normal 20 16 5 2 4 5" xfId="30671" xr:uid="{00000000-0005-0000-0000-0000616E0000}"/>
    <cellStyle name="Normal 20 16 5 2 5" xfId="10002" xr:uid="{00000000-0005-0000-0000-0000626E0000}"/>
    <cellStyle name="Normal 20 16 5 2 5 2" xfId="32543" xr:uid="{00000000-0005-0000-0000-0000636E0000}"/>
    <cellStyle name="Normal 20 16 5 2 6" xfId="15632" xr:uid="{00000000-0005-0000-0000-0000646E0000}"/>
    <cellStyle name="Normal 20 16 5 2 6 2" xfId="38167" xr:uid="{00000000-0005-0000-0000-0000656E0000}"/>
    <cellStyle name="Normal 20 16 5 2 7" xfId="21261" xr:uid="{00000000-0005-0000-0000-0000666E0000}"/>
    <cellStyle name="Normal 20 16 5 2 7 2" xfId="43787" xr:uid="{00000000-0005-0000-0000-0000676E0000}"/>
    <cellStyle name="Normal 20 16 5 2 8" xfId="26927" xr:uid="{00000000-0005-0000-0000-0000686E0000}"/>
    <cellStyle name="Normal 20 16 5 2 9" xfId="49418" xr:uid="{00000000-0005-0000-0000-0000696E0000}"/>
    <cellStyle name="Normal 20 16 5 3" xfId="4854" xr:uid="{00000000-0005-0000-0000-00006A6E0000}"/>
    <cellStyle name="Normal 20 16 5 3 2" xfId="6726" xr:uid="{00000000-0005-0000-0000-00006B6E0000}"/>
    <cellStyle name="Normal 20 16 5 3 2 2" xfId="12342" xr:uid="{00000000-0005-0000-0000-00006C6E0000}"/>
    <cellStyle name="Normal 20 16 5 3 2 2 2" xfId="34883" xr:uid="{00000000-0005-0000-0000-00006D6E0000}"/>
    <cellStyle name="Normal 20 16 5 3 2 3" xfId="17972" xr:uid="{00000000-0005-0000-0000-00006E6E0000}"/>
    <cellStyle name="Normal 20 16 5 3 2 3 2" xfId="40507" xr:uid="{00000000-0005-0000-0000-00006F6E0000}"/>
    <cellStyle name="Normal 20 16 5 3 2 4" xfId="23601" xr:uid="{00000000-0005-0000-0000-0000706E0000}"/>
    <cellStyle name="Normal 20 16 5 3 2 4 2" xfId="46127" xr:uid="{00000000-0005-0000-0000-0000716E0000}"/>
    <cellStyle name="Normal 20 16 5 3 2 5" xfId="29267" xr:uid="{00000000-0005-0000-0000-0000726E0000}"/>
    <cellStyle name="Normal 20 16 5 3 3" xfId="8598" xr:uid="{00000000-0005-0000-0000-0000736E0000}"/>
    <cellStyle name="Normal 20 16 5 3 3 2" xfId="14214" xr:uid="{00000000-0005-0000-0000-0000746E0000}"/>
    <cellStyle name="Normal 20 16 5 3 3 2 2" xfId="36755" xr:uid="{00000000-0005-0000-0000-0000756E0000}"/>
    <cellStyle name="Normal 20 16 5 3 3 3" xfId="19844" xr:uid="{00000000-0005-0000-0000-0000766E0000}"/>
    <cellStyle name="Normal 20 16 5 3 3 3 2" xfId="42379" xr:uid="{00000000-0005-0000-0000-0000776E0000}"/>
    <cellStyle name="Normal 20 16 5 3 3 4" xfId="25473" xr:uid="{00000000-0005-0000-0000-0000786E0000}"/>
    <cellStyle name="Normal 20 16 5 3 3 4 2" xfId="47999" xr:uid="{00000000-0005-0000-0000-0000796E0000}"/>
    <cellStyle name="Normal 20 16 5 3 3 5" xfId="31139" xr:uid="{00000000-0005-0000-0000-00007A6E0000}"/>
    <cellStyle name="Normal 20 16 5 3 4" xfId="10470" xr:uid="{00000000-0005-0000-0000-00007B6E0000}"/>
    <cellStyle name="Normal 20 16 5 3 4 2" xfId="33011" xr:uid="{00000000-0005-0000-0000-00007C6E0000}"/>
    <cellStyle name="Normal 20 16 5 3 5" xfId="16100" xr:uid="{00000000-0005-0000-0000-00007D6E0000}"/>
    <cellStyle name="Normal 20 16 5 3 5 2" xfId="38635" xr:uid="{00000000-0005-0000-0000-00007E6E0000}"/>
    <cellStyle name="Normal 20 16 5 3 6" xfId="21729" xr:uid="{00000000-0005-0000-0000-00007F6E0000}"/>
    <cellStyle name="Normal 20 16 5 3 6 2" xfId="44255" xr:uid="{00000000-0005-0000-0000-0000806E0000}"/>
    <cellStyle name="Normal 20 16 5 3 7" xfId="27395" xr:uid="{00000000-0005-0000-0000-0000816E0000}"/>
    <cellStyle name="Normal 20 16 5 3 8" xfId="50823" xr:uid="{00000000-0005-0000-0000-0000826E0000}"/>
    <cellStyle name="Normal 20 16 5 4" xfId="5790" xr:uid="{00000000-0005-0000-0000-0000836E0000}"/>
    <cellStyle name="Normal 20 16 5 4 2" xfId="11406" xr:uid="{00000000-0005-0000-0000-0000846E0000}"/>
    <cellStyle name="Normal 20 16 5 4 2 2" xfId="33947" xr:uid="{00000000-0005-0000-0000-0000856E0000}"/>
    <cellStyle name="Normal 20 16 5 4 3" xfId="17036" xr:uid="{00000000-0005-0000-0000-0000866E0000}"/>
    <cellStyle name="Normal 20 16 5 4 3 2" xfId="39571" xr:uid="{00000000-0005-0000-0000-0000876E0000}"/>
    <cellStyle name="Normal 20 16 5 4 4" xfId="22665" xr:uid="{00000000-0005-0000-0000-0000886E0000}"/>
    <cellStyle name="Normal 20 16 5 4 4 2" xfId="45191" xr:uid="{00000000-0005-0000-0000-0000896E0000}"/>
    <cellStyle name="Normal 20 16 5 4 5" xfId="28331" xr:uid="{00000000-0005-0000-0000-00008A6E0000}"/>
    <cellStyle name="Normal 20 16 5 5" xfId="7662" xr:uid="{00000000-0005-0000-0000-00008B6E0000}"/>
    <cellStyle name="Normal 20 16 5 5 2" xfId="13278" xr:uid="{00000000-0005-0000-0000-00008C6E0000}"/>
    <cellStyle name="Normal 20 16 5 5 2 2" xfId="35819" xr:uid="{00000000-0005-0000-0000-00008D6E0000}"/>
    <cellStyle name="Normal 20 16 5 5 3" xfId="18908" xr:uid="{00000000-0005-0000-0000-00008E6E0000}"/>
    <cellStyle name="Normal 20 16 5 5 3 2" xfId="41443" xr:uid="{00000000-0005-0000-0000-00008F6E0000}"/>
    <cellStyle name="Normal 20 16 5 5 4" xfId="24537" xr:uid="{00000000-0005-0000-0000-0000906E0000}"/>
    <cellStyle name="Normal 20 16 5 5 4 2" xfId="47063" xr:uid="{00000000-0005-0000-0000-0000916E0000}"/>
    <cellStyle name="Normal 20 16 5 5 5" xfId="30203" xr:uid="{00000000-0005-0000-0000-0000926E0000}"/>
    <cellStyle name="Normal 20 16 5 6" xfId="9534" xr:uid="{00000000-0005-0000-0000-0000936E0000}"/>
    <cellStyle name="Normal 20 16 5 6 2" xfId="32075" xr:uid="{00000000-0005-0000-0000-0000946E0000}"/>
    <cellStyle name="Normal 20 16 5 7" xfId="15164" xr:uid="{00000000-0005-0000-0000-0000956E0000}"/>
    <cellStyle name="Normal 20 16 5 7 2" xfId="37699" xr:uid="{00000000-0005-0000-0000-0000966E0000}"/>
    <cellStyle name="Normal 20 16 5 8" xfId="20793" xr:uid="{00000000-0005-0000-0000-0000976E0000}"/>
    <cellStyle name="Normal 20 16 5 8 2" xfId="43319" xr:uid="{00000000-0005-0000-0000-0000986E0000}"/>
    <cellStyle name="Normal 20 16 5 9" xfId="26459" xr:uid="{00000000-0005-0000-0000-0000996E0000}"/>
    <cellStyle name="Normal 20 16 6" xfId="4152" xr:uid="{00000000-0005-0000-0000-00009A6E0000}"/>
    <cellStyle name="Normal 20 16 6 10" xfId="50121" xr:uid="{00000000-0005-0000-0000-00009B6E0000}"/>
    <cellStyle name="Normal 20 16 6 2" xfId="5088" xr:uid="{00000000-0005-0000-0000-00009C6E0000}"/>
    <cellStyle name="Normal 20 16 6 2 2" xfId="6960" xr:uid="{00000000-0005-0000-0000-00009D6E0000}"/>
    <cellStyle name="Normal 20 16 6 2 2 2" xfId="12576" xr:uid="{00000000-0005-0000-0000-00009E6E0000}"/>
    <cellStyle name="Normal 20 16 6 2 2 2 2" xfId="35117" xr:uid="{00000000-0005-0000-0000-00009F6E0000}"/>
    <cellStyle name="Normal 20 16 6 2 2 3" xfId="18206" xr:uid="{00000000-0005-0000-0000-0000A06E0000}"/>
    <cellStyle name="Normal 20 16 6 2 2 3 2" xfId="40741" xr:uid="{00000000-0005-0000-0000-0000A16E0000}"/>
    <cellStyle name="Normal 20 16 6 2 2 4" xfId="23835" xr:uid="{00000000-0005-0000-0000-0000A26E0000}"/>
    <cellStyle name="Normal 20 16 6 2 2 4 2" xfId="46361" xr:uid="{00000000-0005-0000-0000-0000A36E0000}"/>
    <cellStyle name="Normal 20 16 6 2 2 5" xfId="29501" xr:uid="{00000000-0005-0000-0000-0000A46E0000}"/>
    <cellStyle name="Normal 20 16 6 2 3" xfId="8832" xr:uid="{00000000-0005-0000-0000-0000A56E0000}"/>
    <cellStyle name="Normal 20 16 6 2 3 2" xfId="14448" xr:uid="{00000000-0005-0000-0000-0000A66E0000}"/>
    <cellStyle name="Normal 20 16 6 2 3 2 2" xfId="36989" xr:uid="{00000000-0005-0000-0000-0000A76E0000}"/>
    <cellStyle name="Normal 20 16 6 2 3 3" xfId="20078" xr:uid="{00000000-0005-0000-0000-0000A86E0000}"/>
    <cellStyle name="Normal 20 16 6 2 3 3 2" xfId="42613" xr:uid="{00000000-0005-0000-0000-0000A96E0000}"/>
    <cellStyle name="Normal 20 16 6 2 3 4" xfId="25707" xr:uid="{00000000-0005-0000-0000-0000AA6E0000}"/>
    <cellStyle name="Normal 20 16 6 2 3 4 2" xfId="48233" xr:uid="{00000000-0005-0000-0000-0000AB6E0000}"/>
    <cellStyle name="Normal 20 16 6 2 3 5" xfId="31373" xr:uid="{00000000-0005-0000-0000-0000AC6E0000}"/>
    <cellStyle name="Normal 20 16 6 2 4" xfId="10704" xr:uid="{00000000-0005-0000-0000-0000AD6E0000}"/>
    <cellStyle name="Normal 20 16 6 2 4 2" xfId="33245" xr:uid="{00000000-0005-0000-0000-0000AE6E0000}"/>
    <cellStyle name="Normal 20 16 6 2 5" xfId="16334" xr:uid="{00000000-0005-0000-0000-0000AF6E0000}"/>
    <cellStyle name="Normal 20 16 6 2 5 2" xfId="38869" xr:uid="{00000000-0005-0000-0000-0000B06E0000}"/>
    <cellStyle name="Normal 20 16 6 2 6" xfId="21963" xr:uid="{00000000-0005-0000-0000-0000B16E0000}"/>
    <cellStyle name="Normal 20 16 6 2 6 2" xfId="44489" xr:uid="{00000000-0005-0000-0000-0000B26E0000}"/>
    <cellStyle name="Normal 20 16 6 2 7" xfId="27629" xr:uid="{00000000-0005-0000-0000-0000B36E0000}"/>
    <cellStyle name="Normal 20 16 6 2 8" xfId="51057" xr:uid="{00000000-0005-0000-0000-0000B46E0000}"/>
    <cellStyle name="Normal 20 16 6 3" xfId="6024" xr:uid="{00000000-0005-0000-0000-0000B56E0000}"/>
    <cellStyle name="Normal 20 16 6 3 2" xfId="11640" xr:uid="{00000000-0005-0000-0000-0000B66E0000}"/>
    <cellStyle name="Normal 20 16 6 3 2 2" xfId="34181" xr:uid="{00000000-0005-0000-0000-0000B76E0000}"/>
    <cellStyle name="Normal 20 16 6 3 3" xfId="17270" xr:uid="{00000000-0005-0000-0000-0000B86E0000}"/>
    <cellStyle name="Normal 20 16 6 3 3 2" xfId="39805" xr:uid="{00000000-0005-0000-0000-0000B96E0000}"/>
    <cellStyle name="Normal 20 16 6 3 4" xfId="22899" xr:uid="{00000000-0005-0000-0000-0000BA6E0000}"/>
    <cellStyle name="Normal 20 16 6 3 4 2" xfId="45425" xr:uid="{00000000-0005-0000-0000-0000BB6E0000}"/>
    <cellStyle name="Normal 20 16 6 3 5" xfId="28565" xr:uid="{00000000-0005-0000-0000-0000BC6E0000}"/>
    <cellStyle name="Normal 20 16 6 4" xfId="7896" xr:uid="{00000000-0005-0000-0000-0000BD6E0000}"/>
    <cellStyle name="Normal 20 16 6 4 2" xfId="13512" xr:uid="{00000000-0005-0000-0000-0000BE6E0000}"/>
    <cellStyle name="Normal 20 16 6 4 2 2" xfId="36053" xr:uid="{00000000-0005-0000-0000-0000BF6E0000}"/>
    <cellStyle name="Normal 20 16 6 4 3" xfId="19142" xr:uid="{00000000-0005-0000-0000-0000C06E0000}"/>
    <cellStyle name="Normal 20 16 6 4 3 2" xfId="41677" xr:uid="{00000000-0005-0000-0000-0000C16E0000}"/>
    <cellStyle name="Normal 20 16 6 4 4" xfId="24771" xr:uid="{00000000-0005-0000-0000-0000C26E0000}"/>
    <cellStyle name="Normal 20 16 6 4 4 2" xfId="47297" xr:uid="{00000000-0005-0000-0000-0000C36E0000}"/>
    <cellStyle name="Normal 20 16 6 4 5" xfId="30437" xr:uid="{00000000-0005-0000-0000-0000C46E0000}"/>
    <cellStyle name="Normal 20 16 6 5" xfId="9768" xr:uid="{00000000-0005-0000-0000-0000C56E0000}"/>
    <cellStyle name="Normal 20 16 6 5 2" xfId="32309" xr:uid="{00000000-0005-0000-0000-0000C66E0000}"/>
    <cellStyle name="Normal 20 16 6 6" xfId="15398" xr:uid="{00000000-0005-0000-0000-0000C76E0000}"/>
    <cellStyle name="Normal 20 16 6 6 2" xfId="37933" xr:uid="{00000000-0005-0000-0000-0000C86E0000}"/>
    <cellStyle name="Normal 20 16 6 7" xfId="21027" xr:uid="{00000000-0005-0000-0000-0000C96E0000}"/>
    <cellStyle name="Normal 20 16 6 7 2" xfId="43553" xr:uid="{00000000-0005-0000-0000-0000CA6E0000}"/>
    <cellStyle name="Normal 20 16 6 8" xfId="26693" xr:uid="{00000000-0005-0000-0000-0000CB6E0000}"/>
    <cellStyle name="Normal 20 16 6 9" xfId="49184" xr:uid="{00000000-0005-0000-0000-0000CC6E0000}"/>
    <cellStyle name="Normal 20 16 7" xfId="4620" xr:uid="{00000000-0005-0000-0000-0000CD6E0000}"/>
    <cellStyle name="Normal 20 16 7 2" xfId="6492" xr:uid="{00000000-0005-0000-0000-0000CE6E0000}"/>
    <cellStyle name="Normal 20 16 7 2 2" xfId="12108" xr:uid="{00000000-0005-0000-0000-0000CF6E0000}"/>
    <cellStyle name="Normal 20 16 7 2 2 2" xfId="34649" xr:uid="{00000000-0005-0000-0000-0000D06E0000}"/>
    <cellStyle name="Normal 20 16 7 2 3" xfId="17738" xr:uid="{00000000-0005-0000-0000-0000D16E0000}"/>
    <cellStyle name="Normal 20 16 7 2 3 2" xfId="40273" xr:uid="{00000000-0005-0000-0000-0000D26E0000}"/>
    <cellStyle name="Normal 20 16 7 2 4" xfId="23367" xr:uid="{00000000-0005-0000-0000-0000D36E0000}"/>
    <cellStyle name="Normal 20 16 7 2 4 2" xfId="45893" xr:uid="{00000000-0005-0000-0000-0000D46E0000}"/>
    <cellStyle name="Normal 20 16 7 2 5" xfId="29033" xr:uid="{00000000-0005-0000-0000-0000D56E0000}"/>
    <cellStyle name="Normal 20 16 7 3" xfId="8364" xr:uid="{00000000-0005-0000-0000-0000D66E0000}"/>
    <cellStyle name="Normal 20 16 7 3 2" xfId="13980" xr:uid="{00000000-0005-0000-0000-0000D76E0000}"/>
    <cellStyle name="Normal 20 16 7 3 2 2" xfId="36521" xr:uid="{00000000-0005-0000-0000-0000D86E0000}"/>
    <cellStyle name="Normal 20 16 7 3 3" xfId="19610" xr:uid="{00000000-0005-0000-0000-0000D96E0000}"/>
    <cellStyle name="Normal 20 16 7 3 3 2" xfId="42145" xr:uid="{00000000-0005-0000-0000-0000DA6E0000}"/>
    <cellStyle name="Normal 20 16 7 3 4" xfId="25239" xr:uid="{00000000-0005-0000-0000-0000DB6E0000}"/>
    <cellStyle name="Normal 20 16 7 3 4 2" xfId="47765" xr:uid="{00000000-0005-0000-0000-0000DC6E0000}"/>
    <cellStyle name="Normal 20 16 7 3 5" xfId="30905" xr:uid="{00000000-0005-0000-0000-0000DD6E0000}"/>
    <cellStyle name="Normal 20 16 7 4" xfId="10236" xr:uid="{00000000-0005-0000-0000-0000DE6E0000}"/>
    <cellStyle name="Normal 20 16 7 4 2" xfId="32777" xr:uid="{00000000-0005-0000-0000-0000DF6E0000}"/>
    <cellStyle name="Normal 20 16 7 5" xfId="15866" xr:uid="{00000000-0005-0000-0000-0000E06E0000}"/>
    <cellStyle name="Normal 20 16 7 5 2" xfId="38401" xr:uid="{00000000-0005-0000-0000-0000E16E0000}"/>
    <cellStyle name="Normal 20 16 7 6" xfId="21495" xr:uid="{00000000-0005-0000-0000-0000E26E0000}"/>
    <cellStyle name="Normal 20 16 7 6 2" xfId="44021" xr:uid="{00000000-0005-0000-0000-0000E36E0000}"/>
    <cellStyle name="Normal 20 16 7 7" xfId="27161" xr:uid="{00000000-0005-0000-0000-0000E46E0000}"/>
    <cellStyle name="Normal 20 16 7 8" xfId="50589" xr:uid="{00000000-0005-0000-0000-0000E56E0000}"/>
    <cellStyle name="Normal 20 16 8" xfId="5556" xr:uid="{00000000-0005-0000-0000-0000E66E0000}"/>
    <cellStyle name="Normal 20 16 8 2" xfId="11172" xr:uid="{00000000-0005-0000-0000-0000E76E0000}"/>
    <cellStyle name="Normal 20 16 8 2 2" xfId="33713" xr:uid="{00000000-0005-0000-0000-0000E86E0000}"/>
    <cellStyle name="Normal 20 16 8 3" xfId="16802" xr:uid="{00000000-0005-0000-0000-0000E96E0000}"/>
    <cellStyle name="Normal 20 16 8 3 2" xfId="39337" xr:uid="{00000000-0005-0000-0000-0000EA6E0000}"/>
    <cellStyle name="Normal 20 16 8 4" xfId="22431" xr:uid="{00000000-0005-0000-0000-0000EB6E0000}"/>
    <cellStyle name="Normal 20 16 8 4 2" xfId="44957" xr:uid="{00000000-0005-0000-0000-0000EC6E0000}"/>
    <cellStyle name="Normal 20 16 8 5" xfId="28097" xr:uid="{00000000-0005-0000-0000-0000ED6E0000}"/>
    <cellStyle name="Normal 20 16 9" xfId="7428" xr:uid="{00000000-0005-0000-0000-0000EE6E0000}"/>
    <cellStyle name="Normal 20 16 9 2" xfId="13044" xr:uid="{00000000-0005-0000-0000-0000EF6E0000}"/>
    <cellStyle name="Normal 20 16 9 2 2" xfId="35585" xr:uid="{00000000-0005-0000-0000-0000F06E0000}"/>
    <cellStyle name="Normal 20 16 9 3" xfId="18674" xr:uid="{00000000-0005-0000-0000-0000F16E0000}"/>
    <cellStyle name="Normal 20 16 9 3 2" xfId="41209" xr:uid="{00000000-0005-0000-0000-0000F26E0000}"/>
    <cellStyle name="Normal 20 16 9 4" xfId="24303" xr:uid="{00000000-0005-0000-0000-0000F36E0000}"/>
    <cellStyle name="Normal 20 16 9 4 2" xfId="46829" xr:uid="{00000000-0005-0000-0000-0000F46E0000}"/>
    <cellStyle name="Normal 20 16 9 5" xfId="29969" xr:uid="{00000000-0005-0000-0000-0000F56E0000}"/>
    <cellStyle name="Normal 20 17" xfId="2648" xr:uid="{00000000-0005-0000-0000-0000F66E0000}"/>
    <cellStyle name="Normal 20 2" xfId="2649" xr:uid="{00000000-0005-0000-0000-0000F76E0000}"/>
    <cellStyle name="Normal 20 3" xfId="2650" xr:uid="{00000000-0005-0000-0000-0000F86E0000}"/>
    <cellStyle name="Normal 20 4" xfId="2651" xr:uid="{00000000-0005-0000-0000-0000F96E0000}"/>
    <cellStyle name="Normal 20 5" xfId="2652" xr:uid="{00000000-0005-0000-0000-0000FA6E0000}"/>
    <cellStyle name="Normal 20 6" xfId="2653" xr:uid="{00000000-0005-0000-0000-0000FB6E0000}"/>
    <cellStyle name="Normal 20 7" xfId="2654" xr:uid="{00000000-0005-0000-0000-0000FC6E0000}"/>
    <cellStyle name="Normal 20 8" xfId="2655" xr:uid="{00000000-0005-0000-0000-0000FD6E0000}"/>
    <cellStyle name="Normal 20 9" xfId="2656" xr:uid="{00000000-0005-0000-0000-0000FE6E0000}"/>
    <cellStyle name="Normal 21" xfId="2657" xr:uid="{00000000-0005-0000-0000-0000FF6E0000}"/>
    <cellStyle name="Normal 21 10" xfId="2658" xr:uid="{00000000-0005-0000-0000-0000006F0000}"/>
    <cellStyle name="Normal 21 11" xfId="2659" xr:uid="{00000000-0005-0000-0000-0000016F0000}"/>
    <cellStyle name="Normal 21 12" xfId="2660" xr:uid="{00000000-0005-0000-0000-0000026F0000}"/>
    <cellStyle name="Normal 21 13" xfId="2661" xr:uid="{00000000-0005-0000-0000-0000036F0000}"/>
    <cellStyle name="Normal 21 14" xfId="2662" xr:uid="{00000000-0005-0000-0000-0000046F0000}"/>
    <cellStyle name="Normal 21 15" xfId="2663" xr:uid="{00000000-0005-0000-0000-0000056F0000}"/>
    <cellStyle name="Normal 21 16" xfId="2664" xr:uid="{00000000-0005-0000-0000-0000066F0000}"/>
    <cellStyle name="Normal 21 16 10" xfId="9301" xr:uid="{00000000-0005-0000-0000-0000076F0000}"/>
    <cellStyle name="Normal 21 16 10 2" xfId="31842" xr:uid="{00000000-0005-0000-0000-0000086F0000}"/>
    <cellStyle name="Normal 21 16 11" xfId="14926" xr:uid="{00000000-0005-0000-0000-0000096F0000}"/>
    <cellStyle name="Normal 21 16 11 2" xfId="37463" xr:uid="{00000000-0005-0000-0000-00000A6F0000}"/>
    <cellStyle name="Normal 21 16 12" xfId="20560" xr:uid="{00000000-0005-0000-0000-00000B6F0000}"/>
    <cellStyle name="Normal 21 16 12 2" xfId="43086" xr:uid="{00000000-0005-0000-0000-00000C6F0000}"/>
    <cellStyle name="Normal 21 16 13" xfId="26226" xr:uid="{00000000-0005-0000-0000-00000D6F0000}"/>
    <cellStyle name="Normal 21 16 14" xfId="48717" xr:uid="{00000000-0005-0000-0000-00000E6F0000}"/>
    <cellStyle name="Normal 21 16 15" xfId="49654" xr:uid="{00000000-0005-0000-0000-00000F6F0000}"/>
    <cellStyle name="Normal 21 16 2" xfId="3722" xr:uid="{00000000-0005-0000-0000-0000106F0000}"/>
    <cellStyle name="Normal 21 16 2 10" xfId="14970" xr:uid="{00000000-0005-0000-0000-0000116F0000}"/>
    <cellStyle name="Normal 21 16 2 10 2" xfId="37505" xr:uid="{00000000-0005-0000-0000-0000126F0000}"/>
    <cellStyle name="Normal 21 16 2 11" xfId="20599" xr:uid="{00000000-0005-0000-0000-0000136F0000}"/>
    <cellStyle name="Normal 21 16 2 11 2" xfId="43125" xr:uid="{00000000-0005-0000-0000-0000146F0000}"/>
    <cellStyle name="Normal 21 16 2 12" xfId="26265" xr:uid="{00000000-0005-0000-0000-0000156F0000}"/>
    <cellStyle name="Normal 21 16 2 13" xfId="48756" xr:uid="{00000000-0005-0000-0000-0000166F0000}"/>
    <cellStyle name="Normal 21 16 2 14" xfId="49693" xr:uid="{00000000-0005-0000-0000-0000176F0000}"/>
    <cellStyle name="Normal 21 16 2 2" xfId="3880" xr:uid="{00000000-0005-0000-0000-0000186F0000}"/>
    <cellStyle name="Normal 21 16 2 2 10" xfId="26421" xr:uid="{00000000-0005-0000-0000-0000196F0000}"/>
    <cellStyle name="Normal 21 16 2 2 11" xfId="48912" xr:uid="{00000000-0005-0000-0000-00001A6F0000}"/>
    <cellStyle name="Normal 21 16 2 2 12" xfId="49849" xr:uid="{00000000-0005-0000-0000-00001B6F0000}"/>
    <cellStyle name="Normal 21 16 2 2 2" xfId="4114" xr:uid="{00000000-0005-0000-0000-00001C6F0000}"/>
    <cellStyle name="Normal 21 16 2 2 2 10" xfId="49146" xr:uid="{00000000-0005-0000-0000-00001D6F0000}"/>
    <cellStyle name="Normal 21 16 2 2 2 11" xfId="50083" xr:uid="{00000000-0005-0000-0000-00001E6F0000}"/>
    <cellStyle name="Normal 21 16 2 2 2 2" xfId="4582" xr:uid="{00000000-0005-0000-0000-00001F6F0000}"/>
    <cellStyle name="Normal 21 16 2 2 2 2 10" xfId="50551" xr:uid="{00000000-0005-0000-0000-0000206F0000}"/>
    <cellStyle name="Normal 21 16 2 2 2 2 2" xfId="5518" xr:uid="{00000000-0005-0000-0000-0000216F0000}"/>
    <cellStyle name="Normal 21 16 2 2 2 2 2 2" xfId="7390" xr:uid="{00000000-0005-0000-0000-0000226F0000}"/>
    <cellStyle name="Normal 21 16 2 2 2 2 2 2 2" xfId="13006" xr:uid="{00000000-0005-0000-0000-0000236F0000}"/>
    <cellStyle name="Normal 21 16 2 2 2 2 2 2 2 2" xfId="35547" xr:uid="{00000000-0005-0000-0000-0000246F0000}"/>
    <cellStyle name="Normal 21 16 2 2 2 2 2 2 3" xfId="18636" xr:uid="{00000000-0005-0000-0000-0000256F0000}"/>
    <cellStyle name="Normal 21 16 2 2 2 2 2 2 3 2" xfId="41171" xr:uid="{00000000-0005-0000-0000-0000266F0000}"/>
    <cellStyle name="Normal 21 16 2 2 2 2 2 2 4" xfId="24265" xr:uid="{00000000-0005-0000-0000-0000276F0000}"/>
    <cellStyle name="Normal 21 16 2 2 2 2 2 2 4 2" xfId="46791" xr:uid="{00000000-0005-0000-0000-0000286F0000}"/>
    <cellStyle name="Normal 21 16 2 2 2 2 2 2 5" xfId="29931" xr:uid="{00000000-0005-0000-0000-0000296F0000}"/>
    <cellStyle name="Normal 21 16 2 2 2 2 2 3" xfId="9262" xr:uid="{00000000-0005-0000-0000-00002A6F0000}"/>
    <cellStyle name="Normal 21 16 2 2 2 2 2 3 2" xfId="14878" xr:uid="{00000000-0005-0000-0000-00002B6F0000}"/>
    <cellStyle name="Normal 21 16 2 2 2 2 2 3 2 2" xfId="37419" xr:uid="{00000000-0005-0000-0000-00002C6F0000}"/>
    <cellStyle name="Normal 21 16 2 2 2 2 2 3 3" xfId="20508" xr:uid="{00000000-0005-0000-0000-00002D6F0000}"/>
    <cellStyle name="Normal 21 16 2 2 2 2 2 3 3 2" xfId="43043" xr:uid="{00000000-0005-0000-0000-00002E6F0000}"/>
    <cellStyle name="Normal 21 16 2 2 2 2 2 3 4" xfId="26137" xr:uid="{00000000-0005-0000-0000-00002F6F0000}"/>
    <cellStyle name="Normal 21 16 2 2 2 2 2 3 4 2" xfId="48663" xr:uid="{00000000-0005-0000-0000-0000306F0000}"/>
    <cellStyle name="Normal 21 16 2 2 2 2 2 3 5" xfId="31803" xr:uid="{00000000-0005-0000-0000-0000316F0000}"/>
    <cellStyle name="Normal 21 16 2 2 2 2 2 4" xfId="11134" xr:uid="{00000000-0005-0000-0000-0000326F0000}"/>
    <cellStyle name="Normal 21 16 2 2 2 2 2 4 2" xfId="33675" xr:uid="{00000000-0005-0000-0000-0000336F0000}"/>
    <cellStyle name="Normal 21 16 2 2 2 2 2 5" xfId="16764" xr:uid="{00000000-0005-0000-0000-0000346F0000}"/>
    <cellStyle name="Normal 21 16 2 2 2 2 2 5 2" xfId="39299" xr:uid="{00000000-0005-0000-0000-0000356F0000}"/>
    <cellStyle name="Normal 21 16 2 2 2 2 2 6" xfId="22393" xr:uid="{00000000-0005-0000-0000-0000366F0000}"/>
    <cellStyle name="Normal 21 16 2 2 2 2 2 6 2" xfId="44919" xr:uid="{00000000-0005-0000-0000-0000376F0000}"/>
    <cellStyle name="Normal 21 16 2 2 2 2 2 7" xfId="28059" xr:uid="{00000000-0005-0000-0000-0000386F0000}"/>
    <cellStyle name="Normal 21 16 2 2 2 2 2 8" xfId="51487" xr:uid="{00000000-0005-0000-0000-0000396F0000}"/>
    <cellStyle name="Normal 21 16 2 2 2 2 3" xfId="6454" xr:uid="{00000000-0005-0000-0000-00003A6F0000}"/>
    <cellStyle name="Normal 21 16 2 2 2 2 3 2" xfId="12070" xr:uid="{00000000-0005-0000-0000-00003B6F0000}"/>
    <cellStyle name="Normal 21 16 2 2 2 2 3 2 2" xfId="34611" xr:uid="{00000000-0005-0000-0000-00003C6F0000}"/>
    <cellStyle name="Normal 21 16 2 2 2 2 3 3" xfId="17700" xr:uid="{00000000-0005-0000-0000-00003D6F0000}"/>
    <cellStyle name="Normal 21 16 2 2 2 2 3 3 2" xfId="40235" xr:uid="{00000000-0005-0000-0000-00003E6F0000}"/>
    <cellStyle name="Normal 21 16 2 2 2 2 3 4" xfId="23329" xr:uid="{00000000-0005-0000-0000-00003F6F0000}"/>
    <cellStyle name="Normal 21 16 2 2 2 2 3 4 2" xfId="45855" xr:uid="{00000000-0005-0000-0000-0000406F0000}"/>
    <cellStyle name="Normal 21 16 2 2 2 2 3 5" xfId="28995" xr:uid="{00000000-0005-0000-0000-0000416F0000}"/>
    <cellStyle name="Normal 21 16 2 2 2 2 4" xfId="8326" xr:uid="{00000000-0005-0000-0000-0000426F0000}"/>
    <cellStyle name="Normal 21 16 2 2 2 2 4 2" xfId="13942" xr:uid="{00000000-0005-0000-0000-0000436F0000}"/>
    <cellStyle name="Normal 21 16 2 2 2 2 4 2 2" xfId="36483" xr:uid="{00000000-0005-0000-0000-0000446F0000}"/>
    <cellStyle name="Normal 21 16 2 2 2 2 4 3" xfId="19572" xr:uid="{00000000-0005-0000-0000-0000456F0000}"/>
    <cellStyle name="Normal 21 16 2 2 2 2 4 3 2" xfId="42107" xr:uid="{00000000-0005-0000-0000-0000466F0000}"/>
    <cellStyle name="Normal 21 16 2 2 2 2 4 4" xfId="25201" xr:uid="{00000000-0005-0000-0000-0000476F0000}"/>
    <cellStyle name="Normal 21 16 2 2 2 2 4 4 2" xfId="47727" xr:uid="{00000000-0005-0000-0000-0000486F0000}"/>
    <cellStyle name="Normal 21 16 2 2 2 2 4 5" xfId="30867" xr:uid="{00000000-0005-0000-0000-0000496F0000}"/>
    <cellStyle name="Normal 21 16 2 2 2 2 5" xfId="10198" xr:uid="{00000000-0005-0000-0000-00004A6F0000}"/>
    <cellStyle name="Normal 21 16 2 2 2 2 5 2" xfId="32739" xr:uid="{00000000-0005-0000-0000-00004B6F0000}"/>
    <cellStyle name="Normal 21 16 2 2 2 2 6" xfId="15828" xr:uid="{00000000-0005-0000-0000-00004C6F0000}"/>
    <cellStyle name="Normal 21 16 2 2 2 2 6 2" xfId="38363" xr:uid="{00000000-0005-0000-0000-00004D6F0000}"/>
    <cellStyle name="Normal 21 16 2 2 2 2 7" xfId="21457" xr:uid="{00000000-0005-0000-0000-00004E6F0000}"/>
    <cellStyle name="Normal 21 16 2 2 2 2 7 2" xfId="43983" xr:uid="{00000000-0005-0000-0000-00004F6F0000}"/>
    <cellStyle name="Normal 21 16 2 2 2 2 8" xfId="27123" xr:uid="{00000000-0005-0000-0000-0000506F0000}"/>
    <cellStyle name="Normal 21 16 2 2 2 2 9" xfId="49614" xr:uid="{00000000-0005-0000-0000-0000516F0000}"/>
    <cellStyle name="Normal 21 16 2 2 2 3" xfId="5050" xr:uid="{00000000-0005-0000-0000-0000526F0000}"/>
    <cellStyle name="Normal 21 16 2 2 2 3 2" xfId="6922" xr:uid="{00000000-0005-0000-0000-0000536F0000}"/>
    <cellStyle name="Normal 21 16 2 2 2 3 2 2" xfId="12538" xr:uid="{00000000-0005-0000-0000-0000546F0000}"/>
    <cellStyle name="Normal 21 16 2 2 2 3 2 2 2" xfId="35079" xr:uid="{00000000-0005-0000-0000-0000556F0000}"/>
    <cellStyle name="Normal 21 16 2 2 2 3 2 3" xfId="18168" xr:uid="{00000000-0005-0000-0000-0000566F0000}"/>
    <cellStyle name="Normal 21 16 2 2 2 3 2 3 2" xfId="40703" xr:uid="{00000000-0005-0000-0000-0000576F0000}"/>
    <cellStyle name="Normal 21 16 2 2 2 3 2 4" xfId="23797" xr:uid="{00000000-0005-0000-0000-0000586F0000}"/>
    <cellStyle name="Normal 21 16 2 2 2 3 2 4 2" xfId="46323" xr:uid="{00000000-0005-0000-0000-0000596F0000}"/>
    <cellStyle name="Normal 21 16 2 2 2 3 2 5" xfId="29463" xr:uid="{00000000-0005-0000-0000-00005A6F0000}"/>
    <cellStyle name="Normal 21 16 2 2 2 3 3" xfId="8794" xr:uid="{00000000-0005-0000-0000-00005B6F0000}"/>
    <cellStyle name="Normal 21 16 2 2 2 3 3 2" xfId="14410" xr:uid="{00000000-0005-0000-0000-00005C6F0000}"/>
    <cellStyle name="Normal 21 16 2 2 2 3 3 2 2" xfId="36951" xr:uid="{00000000-0005-0000-0000-00005D6F0000}"/>
    <cellStyle name="Normal 21 16 2 2 2 3 3 3" xfId="20040" xr:uid="{00000000-0005-0000-0000-00005E6F0000}"/>
    <cellStyle name="Normal 21 16 2 2 2 3 3 3 2" xfId="42575" xr:uid="{00000000-0005-0000-0000-00005F6F0000}"/>
    <cellStyle name="Normal 21 16 2 2 2 3 3 4" xfId="25669" xr:uid="{00000000-0005-0000-0000-0000606F0000}"/>
    <cellStyle name="Normal 21 16 2 2 2 3 3 4 2" xfId="48195" xr:uid="{00000000-0005-0000-0000-0000616F0000}"/>
    <cellStyle name="Normal 21 16 2 2 2 3 3 5" xfId="31335" xr:uid="{00000000-0005-0000-0000-0000626F0000}"/>
    <cellStyle name="Normal 21 16 2 2 2 3 4" xfId="10666" xr:uid="{00000000-0005-0000-0000-0000636F0000}"/>
    <cellStyle name="Normal 21 16 2 2 2 3 4 2" xfId="33207" xr:uid="{00000000-0005-0000-0000-0000646F0000}"/>
    <cellStyle name="Normal 21 16 2 2 2 3 5" xfId="16296" xr:uid="{00000000-0005-0000-0000-0000656F0000}"/>
    <cellStyle name="Normal 21 16 2 2 2 3 5 2" xfId="38831" xr:uid="{00000000-0005-0000-0000-0000666F0000}"/>
    <cellStyle name="Normal 21 16 2 2 2 3 6" xfId="21925" xr:uid="{00000000-0005-0000-0000-0000676F0000}"/>
    <cellStyle name="Normal 21 16 2 2 2 3 6 2" xfId="44451" xr:uid="{00000000-0005-0000-0000-0000686F0000}"/>
    <cellStyle name="Normal 21 16 2 2 2 3 7" xfId="27591" xr:uid="{00000000-0005-0000-0000-0000696F0000}"/>
    <cellStyle name="Normal 21 16 2 2 2 3 8" xfId="51019" xr:uid="{00000000-0005-0000-0000-00006A6F0000}"/>
    <cellStyle name="Normal 21 16 2 2 2 4" xfId="5986" xr:uid="{00000000-0005-0000-0000-00006B6F0000}"/>
    <cellStyle name="Normal 21 16 2 2 2 4 2" xfId="11602" xr:uid="{00000000-0005-0000-0000-00006C6F0000}"/>
    <cellStyle name="Normal 21 16 2 2 2 4 2 2" xfId="34143" xr:uid="{00000000-0005-0000-0000-00006D6F0000}"/>
    <cellStyle name="Normal 21 16 2 2 2 4 3" xfId="17232" xr:uid="{00000000-0005-0000-0000-00006E6F0000}"/>
    <cellStyle name="Normal 21 16 2 2 2 4 3 2" xfId="39767" xr:uid="{00000000-0005-0000-0000-00006F6F0000}"/>
    <cellStyle name="Normal 21 16 2 2 2 4 4" xfId="22861" xr:uid="{00000000-0005-0000-0000-0000706F0000}"/>
    <cellStyle name="Normal 21 16 2 2 2 4 4 2" xfId="45387" xr:uid="{00000000-0005-0000-0000-0000716F0000}"/>
    <cellStyle name="Normal 21 16 2 2 2 4 5" xfId="28527" xr:uid="{00000000-0005-0000-0000-0000726F0000}"/>
    <cellStyle name="Normal 21 16 2 2 2 5" xfId="7858" xr:uid="{00000000-0005-0000-0000-0000736F0000}"/>
    <cellStyle name="Normal 21 16 2 2 2 5 2" xfId="13474" xr:uid="{00000000-0005-0000-0000-0000746F0000}"/>
    <cellStyle name="Normal 21 16 2 2 2 5 2 2" xfId="36015" xr:uid="{00000000-0005-0000-0000-0000756F0000}"/>
    <cellStyle name="Normal 21 16 2 2 2 5 3" xfId="19104" xr:uid="{00000000-0005-0000-0000-0000766F0000}"/>
    <cellStyle name="Normal 21 16 2 2 2 5 3 2" xfId="41639" xr:uid="{00000000-0005-0000-0000-0000776F0000}"/>
    <cellStyle name="Normal 21 16 2 2 2 5 4" xfId="24733" xr:uid="{00000000-0005-0000-0000-0000786F0000}"/>
    <cellStyle name="Normal 21 16 2 2 2 5 4 2" xfId="47259" xr:uid="{00000000-0005-0000-0000-0000796F0000}"/>
    <cellStyle name="Normal 21 16 2 2 2 5 5" xfId="30399" xr:uid="{00000000-0005-0000-0000-00007A6F0000}"/>
    <cellStyle name="Normal 21 16 2 2 2 6" xfId="9730" xr:uid="{00000000-0005-0000-0000-00007B6F0000}"/>
    <cellStyle name="Normal 21 16 2 2 2 6 2" xfId="32271" xr:uid="{00000000-0005-0000-0000-00007C6F0000}"/>
    <cellStyle name="Normal 21 16 2 2 2 7" xfId="15360" xr:uid="{00000000-0005-0000-0000-00007D6F0000}"/>
    <cellStyle name="Normal 21 16 2 2 2 7 2" xfId="37895" xr:uid="{00000000-0005-0000-0000-00007E6F0000}"/>
    <cellStyle name="Normal 21 16 2 2 2 8" xfId="20989" xr:uid="{00000000-0005-0000-0000-00007F6F0000}"/>
    <cellStyle name="Normal 21 16 2 2 2 8 2" xfId="43515" xr:uid="{00000000-0005-0000-0000-0000806F0000}"/>
    <cellStyle name="Normal 21 16 2 2 2 9" xfId="26655" xr:uid="{00000000-0005-0000-0000-0000816F0000}"/>
    <cellStyle name="Normal 21 16 2 2 3" xfId="4348" xr:uid="{00000000-0005-0000-0000-0000826F0000}"/>
    <cellStyle name="Normal 21 16 2 2 3 10" xfId="50317" xr:uid="{00000000-0005-0000-0000-0000836F0000}"/>
    <cellStyle name="Normal 21 16 2 2 3 2" xfId="5284" xr:uid="{00000000-0005-0000-0000-0000846F0000}"/>
    <cellStyle name="Normal 21 16 2 2 3 2 2" xfId="7156" xr:uid="{00000000-0005-0000-0000-0000856F0000}"/>
    <cellStyle name="Normal 21 16 2 2 3 2 2 2" xfId="12772" xr:uid="{00000000-0005-0000-0000-0000866F0000}"/>
    <cellStyle name="Normal 21 16 2 2 3 2 2 2 2" xfId="35313" xr:uid="{00000000-0005-0000-0000-0000876F0000}"/>
    <cellStyle name="Normal 21 16 2 2 3 2 2 3" xfId="18402" xr:uid="{00000000-0005-0000-0000-0000886F0000}"/>
    <cellStyle name="Normal 21 16 2 2 3 2 2 3 2" xfId="40937" xr:uid="{00000000-0005-0000-0000-0000896F0000}"/>
    <cellStyle name="Normal 21 16 2 2 3 2 2 4" xfId="24031" xr:uid="{00000000-0005-0000-0000-00008A6F0000}"/>
    <cellStyle name="Normal 21 16 2 2 3 2 2 4 2" xfId="46557" xr:uid="{00000000-0005-0000-0000-00008B6F0000}"/>
    <cellStyle name="Normal 21 16 2 2 3 2 2 5" xfId="29697" xr:uid="{00000000-0005-0000-0000-00008C6F0000}"/>
    <cellStyle name="Normal 21 16 2 2 3 2 3" xfId="9028" xr:uid="{00000000-0005-0000-0000-00008D6F0000}"/>
    <cellStyle name="Normal 21 16 2 2 3 2 3 2" xfId="14644" xr:uid="{00000000-0005-0000-0000-00008E6F0000}"/>
    <cellStyle name="Normal 21 16 2 2 3 2 3 2 2" xfId="37185" xr:uid="{00000000-0005-0000-0000-00008F6F0000}"/>
    <cellStyle name="Normal 21 16 2 2 3 2 3 3" xfId="20274" xr:uid="{00000000-0005-0000-0000-0000906F0000}"/>
    <cellStyle name="Normal 21 16 2 2 3 2 3 3 2" xfId="42809" xr:uid="{00000000-0005-0000-0000-0000916F0000}"/>
    <cellStyle name="Normal 21 16 2 2 3 2 3 4" xfId="25903" xr:uid="{00000000-0005-0000-0000-0000926F0000}"/>
    <cellStyle name="Normal 21 16 2 2 3 2 3 4 2" xfId="48429" xr:uid="{00000000-0005-0000-0000-0000936F0000}"/>
    <cellStyle name="Normal 21 16 2 2 3 2 3 5" xfId="31569" xr:uid="{00000000-0005-0000-0000-0000946F0000}"/>
    <cellStyle name="Normal 21 16 2 2 3 2 4" xfId="10900" xr:uid="{00000000-0005-0000-0000-0000956F0000}"/>
    <cellStyle name="Normal 21 16 2 2 3 2 4 2" xfId="33441" xr:uid="{00000000-0005-0000-0000-0000966F0000}"/>
    <cellStyle name="Normal 21 16 2 2 3 2 5" xfId="16530" xr:uid="{00000000-0005-0000-0000-0000976F0000}"/>
    <cellStyle name="Normal 21 16 2 2 3 2 5 2" xfId="39065" xr:uid="{00000000-0005-0000-0000-0000986F0000}"/>
    <cellStyle name="Normal 21 16 2 2 3 2 6" xfId="22159" xr:uid="{00000000-0005-0000-0000-0000996F0000}"/>
    <cellStyle name="Normal 21 16 2 2 3 2 6 2" xfId="44685" xr:uid="{00000000-0005-0000-0000-00009A6F0000}"/>
    <cellStyle name="Normal 21 16 2 2 3 2 7" xfId="27825" xr:uid="{00000000-0005-0000-0000-00009B6F0000}"/>
    <cellStyle name="Normal 21 16 2 2 3 2 8" xfId="51253" xr:uid="{00000000-0005-0000-0000-00009C6F0000}"/>
    <cellStyle name="Normal 21 16 2 2 3 3" xfId="6220" xr:uid="{00000000-0005-0000-0000-00009D6F0000}"/>
    <cellStyle name="Normal 21 16 2 2 3 3 2" xfId="11836" xr:uid="{00000000-0005-0000-0000-00009E6F0000}"/>
    <cellStyle name="Normal 21 16 2 2 3 3 2 2" xfId="34377" xr:uid="{00000000-0005-0000-0000-00009F6F0000}"/>
    <cellStyle name="Normal 21 16 2 2 3 3 3" xfId="17466" xr:uid="{00000000-0005-0000-0000-0000A06F0000}"/>
    <cellStyle name="Normal 21 16 2 2 3 3 3 2" xfId="40001" xr:uid="{00000000-0005-0000-0000-0000A16F0000}"/>
    <cellStyle name="Normal 21 16 2 2 3 3 4" xfId="23095" xr:uid="{00000000-0005-0000-0000-0000A26F0000}"/>
    <cellStyle name="Normal 21 16 2 2 3 3 4 2" xfId="45621" xr:uid="{00000000-0005-0000-0000-0000A36F0000}"/>
    <cellStyle name="Normal 21 16 2 2 3 3 5" xfId="28761" xr:uid="{00000000-0005-0000-0000-0000A46F0000}"/>
    <cellStyle name="Normal 21 16 2 2 3 4" xfId="8092" xr:uid="{00000000-0005-0000-0000-0000A56F0000}"/>
    <cellStyle name="Normal 21 16 2 2 3 4 2" xfId="13708" xr:uid="{00000000-0005-0000-0000-0000A66F0000}"/>
    <cellStyle name="Normal 21 16 2 2 3 4 2 2" xfId="36249" xr:uid="{00000000-0005-0000-0000-0000A76F0000}"/>
    <cellStyle name="Normal 21 16 2 2 3 4 3" xfId="19338" xr:uid="{00000000-0005-0000-0000-0000A86F0000}"/>
    <cellStyle name="Normal 21 16 2 2 3 4 3 2" xfId="41873" xr:uid="{00000000-0005-0000-0000-0000A96F0000}"/>
    <cellStyle name="Normal 21 16 2 2 3 4 4" xfId="24967" xr:uid="{00000000-0005-0000-0000-0000AA6F0000}"/>
    <cellStyle name="Normal 21 16 2 2 3 4 4 2" xfId="47493" xr:uid="{00000000-0005-0000-0000-0000AB6F0000}"/>
    <cellStyle name="Normal 21 16 2 2 3 4 5" xfId="30633" xr:uid="{00000000-0005-0000-0000-0000AC6F0000}"/>
    <cellStyle name="Normal 21 16 2 2 3 5" xfId="9964" xr:uid="{00000000-0005-0000-0000-0000AD6F0000}"/>
    <cellStyle name="Normal 21 16 2 2 3 5 2" xfId="32505" xr:uid="{00000000-0005-0000-0000-0000AE6F0000}"/>
    <cellStyle name="Normal 21 16 2 2 3 6" xfId="15594" xr:uid="{00000000-0005-0000-0000-0000AF6F0000}"/>
    <cellStyle name="Normal 21 16 2 2 3 6 2" xfId="38129" xr:uid="{00000000-0005-0000-0000-0000B06F0000}"/>
    <cellStyle name="Normal 21 16 2 2 3 7" xfId="21223" xr:uid="{00000000-0005-0000-0000-0000B16F0000}"/>
    <cellStyle name="Normal 21 16 2 2 3 7 2" xfId="43749" xr:uid="{00000000-0005-0000-0000-0000B26F0000}"/>
    <cellStyle name="Normal 21 16 2 2 3 8" xfId="26889" xr:uid="{00000000-0005-0000-0000-0000B36F0000}"/>
    <cellStyle name="Normal 21 16 2 2 3 9" xfId="49380" xr:uid="{00000000-0005-0000-0000-0000B46F0000}"/>
    <cellStyle name="Normal 21 16 2 2 4" xfId="4816" xr:uid="{00000000-0005-0000-0000-0000B56F0000}"/>
    <cellStyle name="Normal 21 16 2 2 4 2" xfId="6688" xr:uid="{00000000-0005-0000-0000-0000B66F0000}"/>
    <cellStyle name="Normal 21 16 2 2 4 2 2" xfId="12304" xr:uid="{00000000-0005-0000-0000-0000B76F0000}"/>
    <cellStyle name="Normal 21 16 2 2 4 2 2 2" xfId="34845" xr:uid="{00000000-0005-0000-0000-0000B86F0000}"/>
    <cellStyle name="Normal 21 16 2 2 4 2 3" xfId="17934" xr:uid="{00000000-0005-0000-0000-0000B96F0000}"/>
    <cellStyle name="Normal 21 16 2 2 4 2 3 2" xfId="40469" xr:uid="{00000000-0005-0000-0000-0000BA6F0000}"/>
    <cellStyle name="Normal 21 16 2 2 4 2 4" xfId="23563" xr:uid="{00000000-0005-0000-0000-0000BB6F0000}"/>
    <cellStyle name="Normal 21 16 2 2 4 2 4 2" xfId="46089" xr:uid="{00000000-0005-0000-0000-0000BC6F0000}"/>
    <cellStyle name="Normal 21 16 2 2 4 2 5" xfId="29229" xr:uid="{00000000-0005-0000-0000-0000BD6F0000}"/>
    <cellStyle name="Normal 21 16 2 2 4 3" xfId="8560" xr:uid="{00000000-0005-0000-0000-0000BE6F0000}"/>
    <cellStyle name="Normal 21 16 2 2 4 3 2" xfId="14176" xr:uid="{00000000-0005-0000-0000-0000BF6F0000}"/>
    <cellStyle name="Normal 21 16 2 2 4 3 2 2" xfId="36717" xr:uid="{00000000-0005-0000-0000-0000C06F0000}"/>
    <cellStyle name="Normal 21 16 2 2 4 3 3" xfId="19806" xr:uid="{00000000-0005-0000-0000-0000C16F0000}"/>
    <cellStyle name="Normal 21 16 2 2 4 3 3 2" xfId="42341" xr:uid="{00000000-0005-0000-0000-0000C26F0000}"/>
    <cellStyle name="Normal 21 16 2 2 4 3 4" xfId="25435" xr:uid="{00000000-0005-0000-0000-0000C36F0000}"/>
    <cellStyle name="Normal 21 16 2 2 4 3 4 2" xfId="47961" xr:uid="{00000000-0005-0000-0000-0000C46F0000}"/>
    <cellStyle name="Normal 21 16 2 2 4 3 5" xfId="31101" xr:uid="{00000000-0005-0000-0000-0000C56F0000}"/>
    <cellStyle name="Normal 21 16 2 2 4 4" xfId="10432" xr:uid="{00000000-0005-0000-0000-0000C66F0000}"/>
    <cellStyle name="Normal 21 16 2 2 4 4 2" xfId="32973" xr:uid="{00000000-0005-0000-0000-0000C76F0000}"/>
    <cellStyle name="Normal 21 16 2 2 4 5" xfId="16062" xr:uid="{00000000-0005-0000-0000-0000C86F0000}"/>
    <cellStyle name="Normal 21 16 2 2 4 5 2" xfId="38597" xr:uid="{00000000-0005-0000-0000-0000C96F0000}"/>
    <cellStyle name="Normal 21 16 2 2 4 6" xfId="21691" xr:uid="{00000000-0005-0000-0000-0000CA6F0000}"/>
    <cellStyle name="Normal 21 16 2 2 4 6 2" xfId="44217" xr:uid="{00000000-0005-0000-0000-0000CB6F0000}"/>
    <cellStyle name="Normal 21 16 2 2 4 7" xfId="27357" xr:uid="{00000000-0005-0000-0000-0000CC6F0000}"/>
    <cellStyle name="Normal 21 16 2 2 4 8" xfId="50785" xr:uid="{00000000-0005-0000-0000-0000CD6F0000}"/>
    <cellStyle name="Normal 21 16 2 2 5" xfId="5752" xr:uid="{00000000-0005-0000-0000-0000CE6F0000}"/>
    <cellStyle name="Normal 21 16 2 2 5 2" xfId="11368" xr:uid="{00000000-0005-0000-0000-0000CF6F0000}"/>
    <cellStyle name="Normal 21 16 2 2 5 2 2" xfId="33909" xr:uid="{00000000-0005-0000-0000-0000D06F0000}"/>
    <cellStyle name="Normal 21 16 2 2 5 3" xfId="16998" xr:uid="{00000000-0005-0000-0000-0000D16F0000}"/>
    <cellStyle name="Normal 21 16 2 2 5 3 2" xfId="39533" xr:uid="{00000000-0005-0000-0000-0000D26F0000}"/>
    <cellStyle name="Normal 21 16 2 2 5 4" xfId="22627" xr:uid="{00000000-0005-0000-0000-0000D36F0000}"/>
    <cellStyle name="Normal 21 16 2 2 5 4 2" xfId="45153" xr:uid="{00000000-0005-0000-0000-0000D46F0000}"/>
    <cellStyle name="Normal 21 16 2 2 5 5" xfId="28293" xr:uid="{00000000-0005-0000-0000-0000D56F0000}"/>
    <cellStyle name="Normal 21 16 2 2 6" xfId="7624" xr:uid="{00000000-0005-0000-0000-0000D66F0000}"/>
    <cellStyle name="Normal 21 16 2 2 6 2" xfId="13240" xr:uid="{00000000-0005-0000-0000-0000D76F0000}"/>
    <cellStyle name="Normal 21 16 2 2 6 2 2" xfId="35781" xr:uid="{00000000-0005-0000-0000-0000D86F0000}"/>
    <cellStyle name="Normal 21 16 2 2 6 3" xfId="18870" xr:uid="{00000000-0005-0000-0000-0000D96F0000}"/>
    <cellStyle name="Normal 21 16 2 2 6 3 2" xfId="41405" xr:uid="{00000000-0005-0000-0000-0000DA6F0000}"/>
    <cellStyle name="Normal 21 16 2 2 6 4" xfId="24499" xr:uid="{00000000-0005-0000-0000-0000DB6F0000}"/>
    <cellStyle name="Normal 21 16 2 2 6 4 2" xfId="47025" xr:uid="{00000000-0005-0000-0000-0000DC6F0000}"/>
    <cellStyle name="Normal 21 16 2 2 6 5" xfId="30165" xr:uid="{00000000-0005-0000-0000-0000DD6F0000}"/>
    <cellStyle name="Normal 21 16 2 2 7" xfId="9496" xr:uid="{00000000-0005-0000-0000-0000DE6F0000}"/>
    <cellStyle name="Normal 21 16 2 2 7 2" xfId="32037" xr:uid="{00000000-0005-0000-0000-0000DF6F0000}"/>
    <cellStyle name="Normal 21 16 2 2 8" xfId="15126" xr:uid="{00000000-0005-0000-0000-0000E06F0000}"/>
    <cellStyle name="Normal 21 16 2 2 8 2" xfId="37661" xr:uid="{00000000-0005-0000-0000-0000E16F0000}"/>
    <cellStyle name="Normal 21 16 2 2 9" xfId="20755" xr:uid="{00000000-0005-0000-0000-0000E26F0000}"/>
    <cellStyle name="Normal 21 16 2 2 9 2" xfId="43281" xr:uid="{00000000-0005-0000-0000-0000E36F0000}"/>
    <cellStyle name="Normal 21 16 2 3" xfId="3802" xr:uid="{00000000-0005-0000-0000-0000E46F0000}"/>
    <cellStyle name="Normal 21 16 2 3 10" xfId="26343" xr:uid="{00000000-0005-0000-0000-0000E56F0000}"/>
    <cellStyle name="Normal 21 16 2 3 11" xfId="48834" xr:uid="{00000000-0005-0000-0000-0000E66F0000}"/>
    <cellStyle name="Normal 21 16 2 3 12" xfId="49771" xr:uid="{00000000-0005-0000-0000-0000E76F0000}"/>
    <cellStyle name="Normal 21 16 2 3 2" xfId="4036" xr:uid="{00000000-0005-0000-0000-0000E86F0000}"/>
    <cellStyle name="Normal 21 16 2 3 2 10" xfId="49068" xr:uid="{00000000-0005-0000-0000-0000E96F0000}"/>
    <cellStyle name="Normal 21 16 2 3 2 11" xfId="50005" xr:uid="{00000000-0005-0000-0000-0000EA6F0000}"/>
    <cellStyle name="Normal 21 16 2 3 2 2" xfId="4504" xr:uid="{00000000-0005-0000-0000-0000EB6F0000}"/>
    <cellStyle name="Normal 21 16 2 3 2 2 10" xfId="50473" xr:uid="{00000000-0005-0000-0000-0000EC6F0000}"/>
    <cellStyle name="Normal 21 16 2 3 2 2 2" xfId="5440" xr:uid="{00000000-0005-0000-0000-0000ED6F0000}"/>
    <cellStyle name="Normal 21 16 2 3 2 2 2 2" xfId="7312" xr:uid="{00000000-0005-0000-0000-0000EE6F0000}"/>
    <cellStyle name="Normal 21 16 2 3 2 2 2 2 2" xfId="12928" xr:uid="{00000000-0005-0000-0000-0000EF6F0000}"/>
    <cellStyle name="Normal 21 16 2 3 2 2 2 2 2 2" xfId="35469" xr:uid="{00000000-0005-0000-0000-0000F06F0000}"/>
    <cellStyle name="Normal 21 16 2 3 2 2 2 2 3" xfId="18558" xr:uid="{00000000-0005-0000-0000-0000F16F0000}"/>
    <cellStyle name="Normal 21 16 2 3 2 2 2 2 3 2" xfId="41093" xr:uid="{00000000-0005-0000-0000-0000F26F0000}"/>
    <cellStyle name="Normal 21 16 2 3 2 2 2 2 4" xfId="24187" xr:uid="{00000000-0005-0000-0000-0000F36F0000}"/>
    <cellStyle name="Normal 21 16 2 3 2 2 2 2 4 2" xfId="46713" xr:uid="{00000000-0005-0000-0000-0000F46F0000}"/>
    <cellStyle name="Normal 21 16 2 3 2 2 2 2 5" xfId="29853" xr:uid="{00000000-0005-0000-0000-0000F56F0000}"/>
    <cellStyle name="Normal 21 16 2 3 2 2 2 3" xfId="9184" xr:uid="{00000000-0005-0000-0000-0000F66F0000}"/>
    <cellStyle name="Normal 21 16 2 3 2 2 2 3 2" xfId="14800" xr:uid="{00000000-0005-0000-0000-0000F76F0000}"/>
    <cellStyle name="Normal 21 16 2 3 2 2 2 3 2 2" xfId="37341" xr:uid="{00000000-0005-0000-0000-0000F86F0000}"/>
    <cellStyle name="Normal 21 16 2 3 2 2 2 3 3" xfId="20430" xr:uid="{00000000-0005-0000-0000-0000F96F0000}"/>
    <cellStyle name="Normal 21 16 2 3 2 2 2 3 3 2" xfId="42965" xr:uid="{00000000-0005-0000-0000-0000FA6F0000}"/>
    <cellStyle name="Normal 21 16 2 3 2 2 2 3 4" xfId="26059" xr:uid="{00000000-0005-0000-0000-0000FB6F0000}"/>
    <cellStyle name="Normal 21 16 2 3 2 2 2 3 4 2" xfId="48585" xr:uid="{00000000-0005-0000-0000-0000FC6F0000}"/>
    <cellStyle name="Normal 21 16 2 3 2 2 2 3 5" xfId="31725" xr:uid="{00000000-0005-0000-0000-0000FD6F0000}"/>
    <cellStyle name="Normal 21 16 2 3 2 2 2 4" xfId="11056" xr:uid="{00000000-0005-0000-0000-0000FE6F0000}"/>
    <cellStyle name="Normal 21 16 2 3 2 2 2 4 2" xfId="33597" xr:uid="{00000000-0005-0000-0000-0000FF6F0000}"/>
    <cellStyle name="Normal 21 16 2 3 2 2 2 5" xfId="16686" xr:uid="{00000000-0005-0000-0000-000000700000}"/>
    <cellStyle name="Normal 21 16 2 3 2 2 2 5 2" xfId="39221" xr:uid="{00000000-0005-0000-0000-000001700000}"/>
    <cellStyle name="Normal 21 16 2 3 2 2 2 6" xfId="22315" xr:uid="{00000000-0005-0000-0000-000002700000}"/>
    <cellStyle name="Normal 21 16 2 3 2 2 2 6 2" xfId="44841" xr:uid="{00000000-0005-0000-0000-000003700000}"/>
    <cellStyle name="Normal 21 16 2 3 2 2 2 7" xfId="27981" xr:uid="{00000000-0005-0000-0000-000004700000}"/>
    <cellStyle name="Normal 21 16 2 3 2 2 2 8" xfId="51409" xr:uid="{00000000-0005-0000-0000-000005700000}"/>
    <cellStyle name="Normal 21 16 2 3 2 2 3" xfId="6376" xr:uid="{00000000-0005-0000-0000-000006700000}"/>
    <cellStyle name="Normal 21 16 2 3 2 2 3 2" xfId="11992" xr:uid="{00000000-0005-0000-0000-000007700000}"/>
    <cellStyle name="Normal 21 16 2 3 2 2 3 2 2" xfId="34533" xr:uid="{00000000-0005-0000-0000-000008700000}"/>
    <cellStyle name="Normal 21 16 2 3 2 2 3 3" xfId="17622" xr:uid="{00000000-0005-0000-0000-000009700000}"/>
    <cellStyle name="Normal 21 16 2 3 2 2 3 3 2" xfId="40157" xr:uid="{00000000-0005-0000-0000-00000A700000}"/>
    <cellStyle name="Normal 21 16 2 3 2 2 3 4" xfId="23251" xr:uid="{00000000-0005-0000-0000-00000B700000}"/>
    <cellStyle name="Normal 21 16 2 3 2 2 3 4 2" xfId="45777" xr:uid="{00000000-0005-0000-0000-00000C700000}"/>
    <cellStyle name="Normal 21 16 2 3 2 2 3 5" xfId="28917" xr:uid="{00000000-0005-0000-0000-00000D700000}"/>
    <cellStyle name="Normal 21 16 2 3 2 2 4" xfId="8248" xr:uid="{00000000-0005-0000-0000-00000E700000}"/>
    <cellStyle name="Normal 21 16 2 3 2 2 4 2" xfId="13864" xr:uid="{00000000-0005-0000-0000-00000F700000}"/>
    <cellStyle name="Normal 21 16 2 3 2 2 4 2 2" xfId="36405" xr:uid="{00000000-0005-0000-0000-000010700000}"/>
    <cellStyle name="Normal 21 16 2 3 2 2 4 3" xfId="19494" xr:uid="{00000000-0005-0000-0000-000011700000}"/>
    <cellStyle name="Normal 21 16 2 3 2 2 4 3 2" xfId="42029" xr:uid="{00000000-0005-0000-0000-000012700000}"/>
    <cellStyle name="Normal 21 16 2 3 2 2 4 4" xfId="25123" xr:uid="{00000000-0005-0000-0000-000013700000}"/>
    <cellStyle name="Normal 21 16 2 3 2 2 4 4 2" xfId="47649" xr:uid="{00000000-0005-0000-0000-000014700000}"/>
    <cellStyle name="Normal 21 16 2 3 2 2 4 5" xfId="30789" xr:uid="{00000000-0005-0000-0000-000015700000}"/>
    <cellStyle name="Normal 21 16 2 3 2 2 5" xfId="10120" xr:uid="{00000000-0005-0000-0000-000016700000}"/>
    <cellStyle name="Normal 21 16 2 3 2 2 5 2" xfId="32661" xr:uid="{00000000-0005-0000-0000-000017700000}"/>
    <cellStyle name="Normal 21 16 2 3 2 2 6" xfId="15750" xr:uid="{00000000-0005-0000-0000-000018700000}"/>
    <cellStyle name="Normal 21 16 2 3 2 2 6 2" xfId="38285" xr:uid="{00000000-0005-0000-0000-000019700000}"/>
    <cellStyle name="Normal 21 16 2 3 2 2 7" xfId="21379" xr:uid="{00000000-0005-0000-0000-00001A700000}"/>
    <cellStyle name="Normal 21 16 2 3 2 2 7 2" xfId="43905" xr:uid="{00000000-0005-0000-0000-00001B700000}"/>
    <cellStyle name="Normal 21 16 2 3 2 2 8" xfId="27045" xr:uid="{00000000-0005-0000-0000-00001C700000}"/>
    <cellStyle name="Normal 21 16 2 3 2 2 9" xfId="49536" xr:uid="{00000000-0005-0000-0000-00001D700000}"/>
    <cellStyle name="Normal 21 16 2 3 2 3" xfId="4972" xr:uid="{00000000-0005-0000-0000-00001E700000}"/>
    <cellStyle name="Normal 21 16 2 3 2 3 2" xfId="6844" xr:uid="{00000000-0005-0000-0000-00001F700000}"/>
    <cellStyle name="Normal 21 16 2 3 2 3 2 2" xfId="12460" xr:uid="{00000000-0005-0000-0000-000020700000}"/>
    <cellStyle name="Normal 21 16 2 3 2 3 2 2 2" xfId="35001" xr:uid="{00000000-0005-0000-0000-000021700000}"/>
    <cellStyle name="Normal 21 16 2 3 2 3 2 3" xfId="18090" xr:uid="{00000000-0005-0000-0000-000022700000}"/>
    <cellStyle name="Normal 21 16 2 3 2 3 2 3 2" xfId="40625" xr:uid="{00000000-0005-0000-0000-000023700000}"/>
    <cellStyle name="Normal 21 16 2 3 2 3 2 4" xfId="23719" xr:uid="{00000000-0005-0000-0000-000024700000}"/>
    <cellStyle name="Normal 21 16 2 3 2 3 2 4 2" xfId="46245" xr:uid="{00000000-0005-0000-0000-000025700000}"/>
    <cellStyle name="Normal 21 16 2 3 2 3 2 5" xfId="29385" xr:uid="{00000000-0005-0000-0000-000026700000}"/>
    <cellStyle name="Normal 21 16 2 3 2 3 3" xfId="8716" xr:uid="{00000000-0005-0000-0000-000027700000}"/>
    <cellStyle name="Normal 21 16 2 3 2 3 3 2" xfId="14332" xr:uid="{00000000-0005-0000-0000-000028700000}"/>
    <cellStyle name="Normal 21 16 2 3 2 3 3 2 2" xfId="36873" xr:uid="{00000000-0005-0000-0000-000029700000}"/>
    <cellStyle name="Normal 21 16 2 3 2 3 3 3" xfId="19962" xr:uid="{00000000-0005-0000-0000-00002A700000}"/>
    <cellStyle name="Normal 21 16 2 3 2 3 3 3 2" xfId="42497" xr:uid="{00000000-0005-0000-0000-00002B700000}"/>
    <cellStyle name="Normal 21 16 2 3 2 3 3 4" xfId="25591" xr:uid="{00000000-0005-0000-0000-00002C700000}"/>
    <cellStyle name="Normal 21 16 2 3 2 3 3 4 2" xfId="48117" xr:uid="{00000000-0005-0000-0000-00002D700000}"/>
    <cellStyle name="Normal 21 16 2 3 2 3 3 5" xfId="31257" xr:uid="{00000000-0005-0000-0000-00002E700000}"/>
    <cellStyle name="Normal 21 16 2 3 2 3 4" xfId="10588" xr:uid="{00000000-0005-0000-0000-00002F700000}"/>
    <cellStyle name="Normal 21 16 2 3 2 3 4 2" xfId="33129" xr:uid="{00000000-0005-0000-0000-000030700000}"/>
    <cellStyle name="Normal 21 16 2 3 2 3 5" xfId="16218" xr:uid="{00000000-0005-0000-0000-000031700000}"/>
    <cellStyle name="Normal 21 16 2 3 2 3 5 2" xfId="38753" xr:uid="{00000000-0005-0000-0000-000032700000}"/>
    <cellStyle name="Normal 21 16 2 3 2 3 6" xfId="21847" xr:uid="{00000000-0005-0000-0000-000033700000}"/>
    <cellStyle name="Normal 21 16 2 3 2 3 6 2" xfId="44373" xr:uid="{00000000-0005-0000-0000-000034700000}"/>
    <cellStyle name="Normal 21 16 2 3 2 3 7" xfId="27513" xr:uid="{00000000-0005-0000-0000-000035700000}"/>
    <cellStyle name="Normal 21 16 2 3 2 3 8" xfId="50941" xr:uid="{00000000-0005-0000-0000-000036700000}"/>
    <cellStyle name="Normal 21 16 2 3 2 4" xfId="5908" xr:uid="{00000000-0005-0000-0000-000037700000}"/>
    <cellStyle name="Normal 21 16 2 3 2 4 2" xfId="11524" xr:uid="{00000000-0005-0000-0000-000038700000}"/>
    <cellStyle name="Normal 21 16 2 3 2 4 2 2" xfId="34065" xr:uid="{00000000-0005-0000-0000-000039700000}"/>
    <cellStyle name="Normal 21 16 2 3 2 4 3" xfId="17154" xr:uid="{00000000-0005-0000-0000-00003A700000}"/>
    <cellStyle name="Normal 21 16 2 3 2 4 3 2" xfId="39689" xr:uid="{00000000-0005-0000-0000-00003B700000}"/>
    <cellStyle name="Normal 21 16 2 3 2 4 4" xfId="22783" xr:uid="{00000000-0005-0000-0000-00003C700000}"/>
    <cellStyle name="Normal 21 16 2 3 2 4 4 2" xfId="45309" xr:uid="{00000000-0005-0000-0000-00003D700000}"/>
    <cellStyle name="Normal 21 16 2 3 2 4 5" xfId="28449" xr:uid="{00000000-0005-0000-0000-00003E700000}"/>
    <cellStyle name="Normal 21 16 2 3 2 5" xfId="7780" xr:uid="{00000000-0005-0000-0000-00003F700000}"/>
    <cellStyle name="Normal 21 16 2 3 2 5 2" xfId="13396" xr:uid="{00000000-0005-0000-0000-000040700000}"/>
    <cellStyle name="Normal 21 16 2 3 2 5 2 2" xfId="35937" xr:uid="{00000000-0005-0000-0000-000041700000}"/>
    <cellStyle name="Normal 21 16 2 3 2 5 3" xfId="19026" xr:uid="{00000000-0005-0000-0000-000042700000}"/>
    <cellStyle name="Normal 21 16 2 3 2 5 3 2" xfId="41561" xr:uid="{00000000-0005-0000-0000-000043700000}"/>
    <cellStyle name="Normal 21 16 2 3 2 5 4" xfId="24655" xr:uid="{00000000-0005-0000-0000-000044700000}"/>
    <cellStyle name="Normal 21 16 2 3 2 5 4 2" xfId="47181" xr:uid="{00000000-0005-0000-0000-000045700000}"/>
    <cellStyle name="Normal 21 16 2 3 2 5 5" xfId="30321" xr:uid="{00000000-0005-0000-0000-000046700000}"/>
    <cellStyle name="Normal 21 16 2 3 2 6" xfId="9652" xr:uid="{00000000-0005-0000-0000-000047700000}"/>
    <cellStyle name="Normal 21 16 2 3 2 6 2" xfId="32193" xr:uid="{00000000-0005-0000-0000-000048700000}"/>
    <cellStyle name="Normal 21 16 2 3 2 7" xfId="15282" xr:uid="{00000000-0005-0000-0000-000049700000}"/>
    <cellStyle name="Normal 21 16 2 3 2 7 2" xfId="37817" xr:uid="{00000000-0005-0000-0000-00004A700000}"/>
    <cellStyle name="Normal 21 16 2 3 2 8" xfId="20911" xr:uid="{00000000-0005-0000-0000-00004B700000}"/>
    <cellStyle name="Normal 21 16 2 3 2 8 2" xfId="43437" xr:uid="{00000000-0005-0000-0000-00004C700000}"/>
    <cellStyle name="Normal 21 16 2 3 2 9" xfId="26577" xr:uid="{00000000-0005-0000-0000-00004D700000}"/>
    <cellStyle name="Normal 21 16 2 3 3" xfId="4270" xr:uid="{00000000-0005-0000-0000-00004E700000}"/>
    <cellStyle name="Normal 21 16 2 3 3 10" xfId="50239" xr:uid="{00000000-0005-0000-0000-00004F700000}"/>
    <cellStyle name="Normal 21 16 2 3 3 2" xfId="5206" xr:uid="{00000000-0005-0000-0000-000050700000}"/>
    <cellStyle name="Normal 21 16 2 3 3 2 2" xfId="7078" xr:uid="{00000000-0005-0000-0000-000051700000}"/>
    <cellStyle name="Normal 21 16 2 3 3 2 2 2" xfId="12694" xr:uid="{00000000-0005-0000-0000-000052700000}"/>
    <cellStyle name="Normal 21 16 2 3 3 2 2 2 2" xfId="35235" xr:uid="{00000000-0005-0000-0000-000053700000}"/>
    <cellStyle name="Normal 21 16 2 3 3 2 2 3" xfId="18324" xr:uid="{00000000-0005-0000-0000-000054700000}"/>
    <cellStyle name="Normal 21 16 2 3 3 2 2 3 2" xfId="40859" xr:uid="{00000000-0005-0000-0000-000055700000}"/>
    <cellStyle name="Normal 21 16 2 3 3 2 2 4" xfId="23953" xr:uid="{00000000-0005-0000-0000-000056700000}"/>
    <cellStyle name="Normal 21 16 2 3 3 2 2 4 2" xfId="46479" xr:uid="{00000000-0005-0000-0000-000057700000}"/>
    <cellStyle name="Normal 21 16 2 3 3 2 2 5" xfId="29619" xr:uid="{00000000-0005-0000-0000-000058700000}"/>
    <cellStyle name="Normal 21 16 2 3 3 2 3" xfId="8950" xr:uid="{00000000-0005-0000-0000-000059700000}"/>
    <cellStyle name="Normal 21 16 2 3 3 2 3 2" xfId="14566" xr:uid="{00000000-0005-0000-0000-00005A700000}"/>
    <cellStyle name="Normal 21 16 2 3 3 2 3 2 2" xfId="37107" xr:uid="{00000000-0005-0000-0000-00005B700000}"/>
    <cellStyle name="Normal 21 16 2 3 3 2 3 3" xfId="20196" xr:uid="{00000000-0005-0000-0000-00005C700000}"/>
    <cellStyle name="Normal 21 16 2 3 3 2 3 3 2" xfId="42731" xr:uid="{00000000-0005-0000-0000-00005D700000}"/>
    <cellStyle name="Normal 21 16 2 3 3 2 3 4" xfId="25825" xr:uid="{00000000-0005-0000-0000-00005E700000}"/>
    <cellStyle name="Normal 21 16 2 3 3 2 3 4 2" xfId="48351" xr:uid="{00000000-0005-0000-0000-00005F700000}"/>
    <cellStyle name="Normal 21 16 2 3 3 2 3 5" xfId="31491" xr:uid="{00000000-0005-0000-0000-000060700000}"/>
    <cellStyle name="Normal 21 16 2 3 3 2 4" xfId="10822" xr:uid="{00000000-0005-0000-0000-000061700000}"/>
    <cellStyle name="Normal 21 16 2 3 3 2 4 2" xfId="33363" xr:uid="{00000000-0005-0000-0000-000062700000}"/>
    <cellStyle name="Normal 21 16 2 3 3 2 5" xfId="16452" xr:uid="{00000000-0005-0000-0000-000063700000}"/>
    <cellStyle name="Normal 21 16 2 3 3 2 5 2" xfId="38987" xr:uid="{00000000-0005-0000-0000-000064700000}"/>
    <cellStyle name="Normal 21 16 2 3 3 2 6" xfId="22081" xr:uid="{00000000-0005-0000-0000-000065700000}"/>
    <cellStyle name="Normal 21 16 2 3 3 2 6 2" xfId="44607" xr:uid="{00000000-0005-0000-0000-000066700000}"/>
    <cellStyle name="Normal 21 16 2 3 3 2 7" xfId="27747" xr:uid="{00000000-0005-0000-0000-000067700000}"/>
    <cellStyle name="Normal 21 16 2 3 3 2 8" xfId="51175" xr:uid="{00000000-0005-0000-0000-000068700000}"/>
    <cellStyle name="Normal 21 16 2 3 3 3" xfId="6142" xr:uid="{00000000-0005-0000-0000-000069700000}"/>
    <cellStyle name="Normal 21 16 2 3 3 3 2" xfId="11758" xr:uid="{00000000-0005-0000-0000-00006A700000}"/>
    <cellStyle name="Normal 21 16 2 3 3 3 2 2" xfId="34299" xr:uid="{00000000-0005-0000-0000-00006B700000}"/>
    <cellStyle name="Normal 21 16 2 3 3 3 3" xfId="17388" xr:uid="{00000000-0005-0000-0000-00006C700000}"/>
    <cellStyle name="Normal 21 16 2 3 3 3 3 2" xfId="39923" xr:uid="{00000000-0005-0000-0000-00006D700000}"/>
    <cellStyle name="Normal 21 16 2 3 3 3 4" xfId="23017" xr:uid="{00000000-0005-0000-0000-00006E700000}"/>
    <cellStyle name="Normal 21 16 2 3 3 3 4 2" xfId="45543" xr:uid="{00000000-0005-0000-0000-00006F700000}"/>
    <cellStyle name="Normal 21 16 2 3 3 3 5" xfId="28683" xr:uid="{00000000-0005-0000-0000-000070700000}"/>
    <cellStyle name="Normal 21 16 2 3 3 4" xfId="8014" xr:uid="{00000000-0005-0000-0000-000071700000}"/>
    <cellStyle name="Normal 21 16 2 3 3 4 2" xfId="13630" xr:uid="{00000000-0005-0000-0000-000072700000}"/>
    <cellStyle name="Normal 21 16 2 3 3 4 2 2" xfId="36171" xr:uid="{00000000-0005-0000-0000-000073700000}"/>
    <cellStyle name="Normal 21 16 2 3 3 4 3" xfId="19260" xr:uid="{00000000-0005-0000-0000-000074700000}"/>
    <cellStyle name="Normal 21 16 2 3 3 4 3 2" xfId="41795" xr:uid="{00000000-0005-0000-0000-000075700000}"/>
    <cellStyle name="Normal 21 16 2 3 3 4 4" xfId="24889" xr:uid="{00000000-0005-0000-0000-000076700000}"/>
    <cellStyle name="Normal 21 16 2 3 3 4 4 2" xfId="47415" xr:uid="{00000000-0005-0000-0000-000077700000}"/>
    <cellStyle name="Normal 21 16 2 3 3 4 5" xfId="30555" xr:uid="{00000000-0005-0000-0000-000078700000}"/>
    <cellStyle name="Normal 21 16 2 3 3 5" xfId="9886" xr:uid="{00000000-0005-0000-0000-000079700000}"/>
    <cellStyle name="Normal 21 16 2 3 3 5 2" xfId="32427" xr:uid="{00000000-0005-0000-0000-00007A700000}"/>
    <cellStyle name="Normal 21 16 2 3 3 6" xfId="15516" xr:uid="{00000000-0005-0000-0000-00007B700000}"/>
    <cellStyle name="Normal 21 16 2 3 3 6 2" xfId="38051" xr:uid="{00000000-0005-0000-0000-00007C700000}"/>
    <cellStyle name="Normal 21 16 2 3 3 7" xfId="21145" xr:uid="{00000000-0005-0000-0000-00007D700000}"/>
    <cellStyle name="Normal 21 16 2 3 3 7 2" xfId="43671" xr:uid="{00000000-0005-0000-0000-00007E700000}"/>
    <cellStyle name="Normal 21 16 2 3 3 8" xfId="26811" xr:uid="{00000000-0005-0000-0000-00007F700000}"/>
    <cellStyle name="Normal 21 16 2 3 3 9" xfId="49302" xr:uid="{00000000-0005-0000-0000-000080700000}"/>
    <cellStyle name="Normal 21 16 2 3 4" xfId="4738" xr:uid="{00000000-0005-0000-0000-000081700000}"/>
    <cellStyle name="Normal 21 16 2 3 4 2" xfId="6610" xr:uid="{00000000-0005-0000-0000-000082700000}"/>
    <cellStyle name="Normal 21 16 2 3 4 2 2" xfId="12226" xr:uid="{00000000-0005-0000-0000-000083700000}"/>
    <cellStyle name="Normal 21 16 2 3 4 2 2 2" xfId="34767" xr:uid="{00000000-0005-0000-0000-000084700000}"/>
    <cellStyle name="Normal 21 16 2 3 4 2 3" xfId="17856" xr:uid="{00000000-0005-0000-0000-000085700000}"/>
    <cellStyle name="Normal 21 16 2 3 4 2 3 2" xfId="40391" xr:uid="{00000000-0005-0000-0000-000086700000}"/>
    <cellStyle name="Normal 21 16 2 3 4 2 4" xfId="23485" xr:uid="{00000000-0005-0000-0000-000087700000}"/>
    <cellStyle name="Normal 21 16 2 3 4 2 4 2" xfId="46011" xr:uid="{00000000-0005-0000-0000-000088700000}"/>
    <cellStyle name="Normal 21 16 2 3 4 2 5" xfId="29151" xr:uid="{00000000-0005-0000-0000-000089700000}"/>
    <cellStyle name="Normal 21 16 2 3 4 3" xfId="8482" xr:uid="{00000000-0005-0000-0000-00008A700000}"/>
    <cellStyle name="Normal 21 16 2 3 4 3 2" xfId="14098" xr:uid="{00000000-0005-0000-0000-00008B700000}"/>
    <cellStyle name="Normal 21 16 2 3 4 3 2 2" xfId="36639" xr:uid="{00000000-0005-0000-0000-00008C700000}"/>
    <cellStyle name="Normal 21 16 2 3 4 3 3" xfId="19728" xr:uid="{00000000-0005-0000-0000-00008D700000}"/>
    <cellStyle name="Normal 21 16 2 3 4 3 3 2" xfId="42263" xr:uid="{00000000-0005-0000-0000-00008E700000}"/>
    <cellStyle name="Normal 21 16 2 3 4 3 4" xfId="25357" xr:uid="{00000000-0005-0000-0000-00008F700000}"/>
    <cellStyle name="Normal 21 16 2 3 4 3 4 2" xfId="47883" xr:uid="{00000000-0005-0000-0000-000090700000}"/>
    <cellStyle name="Normal 21 16 2 3 4 3 5" xfId="31023" xr:uid="{00000000-0005-0000-0000-000091700000}"/>
    <cellStyle name="Normal 21 16 2 3 4 4" xfId="10354" xr:uid="{00000000-0005-0000-0000-000092700000}"/>
    <cellStyle name="Normal 21 16 2 3 4 4 2" xfId="32895" xr:uid="{00000000-0005-0000-0000-000093700000}"/>
    <cellStyle name="Normal 21 16 2 3 4 5" xfId="15984" xr:uid="{00000000-0005-0000-0000-000094700000}"/>
    <cellStyle name="Normal 21 16 2 3 4 5 2" xfId="38519" xr:uid="{00000000-0005-0000-0000-000095700000}"/>
    <cellStyle name="Normal 21 16 2 3 4 6" xfId="21613" xr:uid="{00000000-0005-0000-0000-000096700000}"/>
    <cellStyle name="Normal 21 16 2 3 4 6 2" xfId="44139" xr:uid="{00000000-0005-0000-0000-000097700000}"/>
    <cellStyle name="Normal 21 16 2 3 4 7" xfId="27279" xr:uid="{00000000-0005-0000-0000-000098700000}"/>
    <cellStyle name="Normal 21 16 2 3 4 8" xfId="50707" xr:uid="{00000000-0005-0000-0000-000099700000}"/>
    <cellStyle name="Normal 21 16 2 3 5" xfId="5674" xr:uid="{00000000-0005-0000-0000-00009A700000}"/>
    <cellStyle name="Normal 21 16 2 3 5 2" xfId="11290" xr:uid="{00000000-0005-0000-0000-00009B700000}"/>
    <cellStyle name="Normal 21 16 2 3 5 2 2" xfId="33831" xr:uid="{00000000-0005-0000-0000-00009C700000}"/>
    <cellStyle name="Normal 21 16 2 3 5 3" xfId="16920" xr:uid="{00000000-0005-0000-0000-00009D700000}"/>
    <cellStyle name="Normal 21 16 2 3 5 3 2" xfId="39455" xr:uid="{00000000-0005-0000-0000-00009E700000}"/>
    <cellStyle name="Normal 21 16 2 3 5 4" xfId="22549" xr:uid="{00000000-0005-0000-0000-00009F700000}"/>
    <cellStyle name="Normal 21 16 2 3 5 4 2" xfId="45075" xr:uid="{00000000-0005-0000-0000-0000A0700000}"/>
    <cellStyle name="Normal 21 16 2 3 5 5" xfId="28215" xr:uid="{00000000-0005-0000-0000-0000A1700000}"/>
    <cellStyle name="Normal 21 16 2 3 6" xfId="7546" xr:uid="{00000000-0005-0000-0000-0000A2700000}"/>
    <cellStyle name="Normal 21 16 2 3 6 2" xfId="13162" xr:uid="{00000000-0005-0000-0000-0000A3700000}"/>
    <cellStyle name="Normal 21 16 2 3 6 2 2" xfId="35703" xr:uid="{00000000-0005-0000-0000-0000A4700000}"/>
    <cellStyle name="Normal 21 16 2 3 6 3" xfId="18792" xr:uid="{00000000-0005-0000-0000-0000A5700000}"/>
    <cellStyle name="Normal 21 16 2 3 6 3 2" xfId="41327" xr:uid="{00000000-0005-0000-0000-0000A6700000}"/>
    <cellStyle name="Normal 21 16 2 3 6 4" xfId="24421" xr:uid="{00000000-0005-0000-0000-0000A7700000}"/>
    <cellStyle name="Normal 21 16 2 3 6 4 2" xfId="46947" xr:uid="{00000000-0005-0000-0000-0000A8700000}"/>
    <cellStyle name="Normal 21 16 2 3 6 5" xfId="30087" xr:uid="{00000000-0005-0000-0000-0000A9700000}"/>
    <cellStyle name="Normal 21 16 2 3 7" xfId="9418" xr:uid="{00000000-0005-0000-0000-0000AA700000}"/>
    <cellStyle name="Normal 21 16 2 3 7 2" xfId="31959" xr:uid="{00000000-0005-0000-0000-0000AB700000}"/>
    <cellStyle name="Normal 21 16 2 3 8" xfId="15048" xr:uid="{00000000-0005-0000-0000-0000AC700000}"/>
    <cellStyle name="Normal 21 16 2 3 8 2" xfId="37583" xr:uid="{00000000-0005-0000-0000-0000AD700000}"/>
    <cellStyle name="Normal 21 16 2 3 9" xfId="20677" xr:uid="{00000000-0005-0000-0000-0000AE700000}"/>
    <cellStyle name="Normal 21 16 2 3 9 2" xfId="43203" xr:uid="{00000000-0005-0000-0000-0000AF700000}"/>
    <cellStyle name="Normal 21 16 2 4" xfId="3958" xr:uid="{00000000-0005-0000-0000-0000B0700000}"/>
    <cellStyle name="Normal 21 16 2 4 10" xfId="48990" xr:uid="{00000000-0005-0000-0000-0000B1700000}"/>
    <cellStyle name="Normal 21 16 2 4 11" xfId="49927" xr:uid="{00000000-0005-0000-0000-0000B2700000}"/>
    <cellStyle name="Normal 21 16 2 4 2" xfId="4426" xr:uid="{00000000-0005-0000-0000-0000B3700000}"/>
    <cellStyle name="Normal 21 16 2 4 2 10" xfId="50395" xr:uid="{00000000-0005-0000-0000-0000B4700000}"/>
    <cellStyle name="Normal 21 16 2 4 2 2" xfId="5362" xr:uid="{00000000-0005-0000-0000-0000B5700000}"/>
    <cellStyle name="Normal 21 16 2 4 2 2 2" xfId="7234" xr:uid="{00000000-0005-0000-0000-0000B6700000}"/>
    <cellStyle name="Normal 21 16 2 4 2 2 2 2" xfId="12850" xr:uid="{00000000-0005-0000-0000-0000B7700000}"/>
    <cellStyle name="Normal 21 16 2 4 2 2 2 2 2" xfId="35391" xr:uid="{00000000-0005-0000-0000-0000B8700000}"/>
    <cellStyle name="Normal 21 16 2 4 2 2 2 3" xfId="18480" xr:uid="{00000000-0005-0000-0000-0000B9700000}"/>
    <cellStyle name="Normal 21 16 2 4 2 2 2 3 2" xfId="41015" xr:uid="{00000000-0005-0000-0000-0000BA700000}"/>
    <cellStyle name="Normal 21 16 2 4 2 2 2 4" xfId="24109" xr:uid="{00000000-0005-0000-0000-0000BB700000}"/>
    <cellStyle name="Normal 21 16 2 4 2 2 2 4 2" xfId="46635" xr:uid="{00000000-0005-0000-0000-0000BC700000}"/>
    <cellStyle name="Normal 21 16 2 4 2 2 2 5" xfId="29775" xr:uid="{00000000-0005-0000-0000-0000BD700000}"/>
    <cellStyle name="Normal 21 16 2 4 2 2 3" xfId="9106" xr:uid="{00000000-0005-0000-0000-0000BE700000}"/>
    <cellStyle name="Normal 21 16 2 4 2 2 3 2" xfId="14722" xr:uid="{00000000-0005-0000-0000-0000BF700000}"/>
    <cellStyle name="Normal 21 16 2 4 2 2 3 2 2" xfId="37263" xr:uid="{00000000-0005-0000-0000-0000C0700000}"/>
    <cellStyle name="Normal 21 16 2 4 2 2 3 3" xfId="20352" xr:uid="{00000000-0005-0000-0000-0000C1700000}"/>
    <cellStyle name="Normal 21 16 2 4 2 2 3 3 2" xfId="42887" xr:uid="{00000000-0005-0000-0000-0000C2700000}"/>
    <cellStyle name="Normal 21 16 2 4 2 2 3 4" xfId="25981" xr:uid="{00000000-0005-0000-0000-0000C3700000}"/>
    <cellStyle name="Normal 21 16 2 4 2 2 3 4 2" xfId="48507" xr:uid="{00000000-0005-0000-0000-0000C4700000}"/>
    <cellStyle name="Normal 21 16 2 4 2 2 3 5" xfId="31647" xr:uid="{00000000-0005-0000-0000-0000C5700000}"/>
    <cellStyle name="Normal 21 16 2 4 2 2 4" xfId="10978" xr:uid="{00000000-0005-0000-0000-0000C6700000}"/>
    <cellStyle name="Normal 21 16 2 4 2 2 4 2" xfId="33519" xr:uid="{00000000-0005-0000-0000-0000C7700000}"/>
    <cellStyle name="Normal 21 16 2 4 2 2 5" xfId="16608" xr:uid="{00000000-0005-0000-0000-0000C8700000}"/>
    <cellStyle name="Normal 21 16 2 4 2 2 5 2" xfId="39143" xr:uid="{00000000-0005-0000-0000-0000C9700000}"/>
    <cellStyle name="Normal 21 16 2 4 2 2 6" xfId="22237" xr:uid="{00000000-0005-0000-0000-0000CA700000}"/>
    <cellStyle name="Normal 21 16 2 4 2 2 6 2" xfId="44763" xr:uid="{00000000-0005-0000-0000-0000CB700000}"/>
    <cellStyle name="Normal 21 16 2 4 2 2 7" xfId="27903" xr:uid="{00000000-0005-0000-0000-0000CC700000}"/>
    <cellStyle name="Normal 21 16 2 4 2 2 8" xfId="51331" xr:uid="{00000000-0005-0000-0000-0000CD700000}"/>
    <cellStyle name="Normal 21 16 2 4 2 3" xfId="6298" xr:uid="{00000000-0005-0000-0000-0000CE700000}"/>
    <cellStyle name="Normal 21 16 2 4 2 3 2" xfId="11914" xr:uid="{00000000-0005-0000-0000-0000CF700000}"/>
    <cellStyle name="Normal 21 16 2 4 2 3 2 2" xfId="34455" xr:uid="{00000000-0005-0000-0000-0000D0700000}"/>
    <cellStyle name="Normal 21 16 2 4 2 3 3" xfId="17544" xr:uid="{00000000-0005-0000-0000-0000D1700000}"/>
    <cellStyle name="Normal 21 16 2 4 2 3 3 2" xfId="40079" xr:uid="{00000000-0005-0000-0000-0000D2700000}"/>
    <cellStyle name="Normal 21 16 2 4 2 3 4" xfId="23173" xr:uid="{00000000-0005-0000-0000-0000D3700000}"/>
    <cellStyle name="Normal 21 16 2 4 2 3 4 2" xfId="45699" xr:uid="{00000000-0005-0000-0000-0000D4700000}"/>
    <cellStyle name="Normal 21 16 2 4 2 3 5" xfId="28839" xr:uid="{00000000-0005-0000-0000-0000D5700000}"/>
    <cellStyle name="Normal 21 16 2 4 2 4" xfId="8170" xr:uid="{00000000-0005-0000-0000-0000D6700000}"/>
    <cellStyle name="Normal 21 16 2 4 2 4 2" xfId="13786" xr:uid="{00000000-0005-0000-0000-0000D7700000}"/>
    <cellStyle name="Normal 21 16 2 4 2 4 2 2" xfId="36327" xr:uid="{00000000-0005-0000-0000-0000D8700000}"/>
    <cellStyle name="Normal 21 16 2 4 2 4 3" xfId="19416" xr:uid="{00000000-0005-0000-0000-0000D9700000}"/>
    <cellStyle name="Normal 21 16 2 4 2 4 3 2" xfId="41951" xr:uid="{00000000-0005-0000-0000-0000DA700000}"/>
    <cellStyle name="Normal 21 16 2 4 2 4 4" xfId="25045" xr:uid="{00000000-0005-0000-0000-0000DB700000}"/>
    <cellStyle name="Normal 21 16 2 4 2 4 4 2" xfId="47571" xr:uid="{00000000-0005-0000-0000-0000DC700000}"/>
    <cellStyle name="Normal 21 16 2 4 2 4 5" xfId="30711" xr:uid="{00000000-0005-0000-0000-0000DD700000}"/>
    <cellStyle name="Normal 21 16 2 4 2 5" xfId="10042" xr:uid="{00000000-0005-0000-0000-0000DE700000}"/>
    <cellStyle name="Normal 21 16 2 4 2 5 2" xfId="32583" xr:uid="{00000000-0005-0000-0000-0000DF700000}"/>
    <cellStyle name="Normal 21 16 2 4 2 6" xfId="15672" xr:uid="{00000000-0005-0000-0000-0000E0700000}"/>
    <cellStyle name="Normal 21 16 2 4 2 6 2" xfId="38207" xr:uid="{00000000-0005-0000-0000-0000E1700000}"/>
    <cellStyle name="Normal 21 16 2 4 2 7" xfId="21301" xr:uid="{00000000-0005-0000-0000-0000E2700000}"/>
    <cellStyle name="Normal 21 16 2 4 2 7 2" xfId="43827" xr:uid="{00000000-0005-0000-0000-0000E3700000}"/>
    <cellStyle name="Normal 21 16 2 4 2 8" xfId="26967" xr:uid="{00000000-0005-0000-0000-0000E4700000}"/>
    <cellStyle name="Normal 21 16 2 4 2 9" xfId="49458" xr:uid="{00000000-0005-0000-0000-0000E5700000}"/>
    <cellStyle name="Normal 21 16 2 4 3" xfId="4894" xr:uid="{00000000-0005-0000-0000-0000E6700000}"/>
    <cellStyle name="Normal 21 16 2 4 3 2" xfId="6766" xr:uid="{00000000-0005-0000-0000-0000E7700000}"/>
    <cellStyle name="Normal 21 16 2 4 3 2 2" xfId="12382" xr:uid="{00000000-0005-0000-0000-0000E8700000}"/>
    <cellStyle name="Normal 21 16 2 4 3 2 2 2" xfId="34923" xr:uid="{00000000-0005-0000-0000-0000E9700000}"/>
    <cellStyle name="Normal 21 16 2 4 3 2 3" xfId="18012" xr:uid="{00000000-0005-0000-0000-0000EA700000}"/>
    <cellStyle name="Normal 21 16 2 4 3 2 3 2" xfId="40547" xr:uid="{00000000-0005-0000-0000-0000EB700000}"/>
    <cellStyle name="Normal 21 16 2 4 3 2 4" xfId="23641" xr:uid="{00000000-0005-0000-0000-0000EC700000}"/>
    <cellStyle name="Normal 21 16 2 4 3 2 4 2" xfId="46167" xr:uid="{00000000-0005-0000-0000-0000ED700000}"/>
    <cellStyle name="Normal 21 16 2 4 3 2 5" xfId="29307" xr:uid="{00000000-0005-0000-0000-0000EE700000}"/>
    <cellStyle name="Normal 21 16 2 4 3 3" xfId="8638" xr:uid="{00000000-0005-0000-0000-0000EF700000}"/>
    <cellStyle name="Normal 21 16 2 4 3 3 2" xfId="14254" xr:uid="{00000000-0005-0000-0000-0000F0700000}"/>
    <cellStyle name="Normal 21 16 2 4 3 3 2 2" xfId="36795" xr:uid="{00000000-0005-0000-0000-0000F1700000}"/>
    <cellStyle name="Normal 21 16 2 4 3 3 3" xfId="19884" xr:uid="{00000000-0005-0000-0000-0000F2700000}"/>
    <cellStyle name="Normal 21 16 2 4 3 3 3 2" xfId="42419" xr:uid="{00000000-0005-0000-0000-0000F3700000}"/>
    <cellStyle name="Normal 21 16 2 4 3 3 4" xfId="25513" xr:uid="{00000000-0005-0000-0000-0000F4700000}"/>
    <cellStyle name="Normal 21 16 2 4 3 3 4 2" xfId="48039" xr:uid="{00000000-0005-0000-0000-0000F5700000}"/>
    <cellStyle name="Normal 21 16 2 4 3 3 5" xfId="31179" xr:uid="{00000000-0005-0000-0000-0000F6700000}"/>
    <cellStyle name="Normal 21 16 2 4 3 4" xfId="10510" xr:uid="{00000000-0005-0000-0000-0000F7700000}"/>
    <cellStyle name="Normal 21 16 2 4 3 4 2" xfId="33051" xr:uid="{00000000-0005-0000-0000-0000F8700000}"/>
    <cellStyle name="Normal 21 16 2 4 3 5" xfId="16140" xr:uid="{00000000-0005-0000-0000-0000F9700000}"/>
    <cellStyle name="Normal 21 16 2 4 3 5 2" xfId="38675" xr:uid="{00000000-0005-0000-0000-0000FA700000}"/>
    <cellStyle name="Normal 21 16 2 4 3 6" xfId="21769" xr:uid="{00000000-0005-0000-0000-0000FB700000}"/>
    <cellStyle name="Normal 21 16 2 4 3 6 2" xfId="44295" xr:uid="{00000000-0005-0000-0000-0000FC700000}"/>
    <cellStyle name="Normal 21 16 2 4 3 7" xfId="27435" xr:uid="{00000000-0005-0000-0000-0000FD700000}"/>
    <cellStyle name="Normal 21 16 2 4 3 8" xfId="50863" xr:uid="{00000000-0005-0000-0000-0000FE700000}"/>
    <cellStyle name="Normal 21 16 2 4 4" xfId="5830" xr:uid="{00000000-0005-0000-0000-0000FF700000}"/>
    <cellStyle name="Normal 21 16 2 4 4 2" xfId="11446" xr:uid="{00000000-0005-0000-0000-000000710000}"/>
    <cellStyle name="Normal 21 16 2 4 4 2 2" xfId="33987" xr:uid="{00000000-0005-0000-0000-000001710000}"/>
    <cellStyle name="Normal 21 16 2 4 4 3" xfId="17076" xr:uid="{00000000-0005-0000-0000-000002710000}"/>
    <cellStyle name="Normal 21 16 2 4 4 3 2" xfId="39611" xr:uid="{00000000-0005-0000-0000-000003710000}"/>
    <cellStyle name="Normal 21 16 2 4 4 4" xfId="22705" xr:uid="{00000000-0005-0000-0000-000004710000}"/>
    <cellStyle name="Normal 21 16 2 4 4 4 2" xfId="45231" xr:uid="{00000000-0005-0000-0000-000005710000}"/>
    <cellStyle name="Normal 21 16 2 4 4 5" xfId="28371" xr:uid="{00000000-0005-0000-0000-000006710000}"/>
    <cellStyle name="Normal 21 16 2 4 5" xfId="7702" xr:uid="{00000000-0005-0000-0000-000007710000}"/>
    <cellStyle name="Normal 21 16 2 4 5 2" xfId="13318" xr:uid="{00000000-0005-0000-0000-000008710000}"/>
    <cellStyle name="Normal 21 16 2 4 5 2 2" xfId="35859" xr:uid="{00000000-0005-0000-0000-000009710000}"/>
    <cellStyle name="Normal 21 16 2 4 5 3" xfId="18948" xr:uid="{00000000-0005-0000-0000-00000A710000}"/>
    <cellStyle name="Normal 21 16 2 4 5 3 2" xfId="41483" xr:uid="{00000000-0005-0000-0000-00000B710000}"/>
    <cellStyle name="Normal 21 16 2 4 5 4" xfId="24577" xr:uid="{00000000-0005-0000-0000-00000C710000}"/>
    <cellStyle name="Normal 21 16 2 4 5 4 2" xfId="47103" xr:uid="{00000000-0005-0000-0000-00000D710000}"/>
    <cellStyle name="Normal 21 16 2 4 5 5" xfId="30243" xr:uid="{00000000-0005-0000-0000-00000E710000}"/>
    <cellStyle name="Normal 21 16 2 4 6" xfId="9574" xr:uid="{00000000-0005-0000-0000-00000F710000}"/>
    <cellStyle name="Normal 21 16 2 4 6 2" xfId="32115" xr:uid="{00000000-0005-0000-0000-000010710000}"/>
    <cellStyle name="Normal 21 16 2 4 7" xfId="15204" xr:uid="{00000000-0005-0000-0000-000011710000}"/>
    <cellStyle name="Normal 21 16 2 4 7 2" xfId="37739" xr:uid="{00000000-0005-0000-0000-000012710000}"/>
    <cellStyle name="Normal 21 16 2 4 8" xfId="20833" xr:uid="{00000000-0005-0000-0000-000013710000}"/>
    <cellStyle name="Normal 21 16 2 4 8 2" xfId="43359" xr:uid="{00000000-0005-0000-0000-000014710000}"/>
    <cellStyle name="Normal 21 16 2 4 9" xfId="26499" xr:uid="{00000000-0005-0000-0000-000015710000}"/>
    <cellStyle name="Normal 21 16 2 5" xfId="4192" xr:uid="{00000000-0005-0000-0000-000016710000}"/>
    <cellStyle name="Normal 21 16 2 5 10" xfId="50161" xr:uid="{00000000-0005-0000-0000-000017710000}"/>
    <cellStyle name="Normal 21 16 2 5 2" xfId="5128" xr:uid="{00000000-0005-0000-0000-000018710000}"/>
    <cellStyle name="Normal 21 16 2 5 2 2" xfId="7000" xr:uid="{00000000-0005-0000-0000-000019710000}"/>
    <cellStyle name="Normal 21 16 2 5 2 2 2" xfId="12616" xr:uid="{00000000-0005-0000-0000-00001A710000}"/>
    <cellStyle name="Normal 21 16 2 5 2 2 2 2" xfId="35157" xr:uid="{00000000-0005-0000-0000-00001B710000}"/>
    <cellStyle name="Normal 21 16 2 5 2 2 3" xfId="18246" xr:uid="{00000000-0005-0000-0000-00001C710000}"/>
    <cellStyle name="Normal 21 16 2 5 2 2 3 2" xfId="40781" xr:uid="{00000000-0005-0000-0000-00001D710000}"/>
    <cellStyle name="Normal 21 16 2 5 2 2 4" xfId="23875" xr:uid="{00000000-0005-0000-0000-00001E710000}"/>
    <cellStyle name="Normal 21 16 2 5 2 2 4 2" xfId="46401" xr:uid="{00000000-0005-0000-0000-00001F710000}"/>
    <cellStyle name="Normal 21 16 2 5 2 2 5" xfId="29541" xr:uid="{00000000-0005-0000-0000-000020710000}"/>
    <cellStyle name="Normal 21 16 2 5 2 3" xfId="8872" xr:uid="{00000000-0005-0000-0000-000021710000}"/>
    <cellStyle name="Normal 21 16 2 5 2 3 2" xfId="14488" xr:uid="{00000000-0005-0000-0000-000022710000}"/>
    <cellStyle name="Normal 21 16 2 5 2 3 2 2" xfId="37029" xr:uid="{00000000-0005-0000-0000-000023710000}"/>
    <cellStyle name="Normal 21 16 2 5 2 3 3" xfId="20118" xr:uid="{00000000-0005-0000-0000-000024710000}"/>
    <cellStyle name="Normal 21 16 2 5 2 3 3 2" xfId="42653" xr:uid="{00000000-0005-0000-0000-000025710000}"/>
    <cellStyle name="Normal 21 16 2 5 2 3 4" xfId="25747" xr:uid="{00000000-0005-0000-0000-000026710000}"/>
    <cellStyle name="Normal 21 16 2 5 2 3 4 2" xfId="48273" xr:uid="{00000000-0005-0000-0000-000027710000}"/>
    <cellStyle name="Normal 21 16 2 5 2 3 5" xfId="31413" xr:uid="{00000000-0005-0000-0000-000028710000}"/>
    <cellStyle name="Normal 21 16 2 5 2 4" xfId="10744" xr:uid="{00000000-0005-0000-0000-000029710000}"/>
    <cellStyle name="Normal 21 16 2 5 2 4 2" xfId="33285" xr:uid="{00000000-0005-0000-0000-00002A710000}"/>
    <cellStyle name="Normal 21 16 2 5 2 5" xfId="16374" xr:uid="{00000000-0005-0000-0000-00002B710000}"/>
    <cellStyle name="Normal 21 16 2 5 2 5 2" xfId="38909" xr:uid="{00000000-0005-0000-0000-00002C710000}"/>
    <cellStyle name="Normal 21 16 2 5 2 6" xfId="22003" xr:uid="{00000000-0005-0000-0000-00002D710000}"/>
    <cellStyle name="Normal 21 16 2 5 2 6 2" xfId="44529" xr:uid="{00000000-0005-0000-0000-00002E710000}"/>
    <cellStyle name="Normal 21 16 2 5 2 7" xfId="27669" xr:uid="{00000000-0005-0000-0000-00002F710000}"/>
    <cellStyle name="Normal 21 16 2 5 2 8" xfId="51097" xr:uid="{00000000-0005-0000-0000-000030710000}"/>
    <cellStyle name="Normal 21 16 2 5 3" xfId="6064" xr:uid="{00000000-0005-0000-0000-000031710000}"/>
    <cellStyle name="Normal 21 16 2 5 3 2" xfId="11680" xr:uid="{00000000-0005-0000-0000-000032710000}"/>
    <cellStyle name="Normal 21 16 2 5 3 2 2" xfId="34221" xr:uid="{00000000-0005-0000-0000-000033710000}"/>
    <cellStyle name="Normal 21 16 2 5 3 3" xfId="17310" xr:uid="{00000000-0005-0000-0000-000034710000}"/>
    <cellStyle name="Normal 21 16 2 5 3 3 2" xfId="39845" xr:uid="{00000000-0005-0000-0000-000035710000}"/>
    <cellStyle name="Normal 21 16 2 5 3 4" xfId="22939" xr:uid="{00000000-0005-0000-0000-000036710000}"/>
    <cellStyle name="Normal 21 16 2 5 3 4 2" xfId="45465" xr:uid="{00000000-0005-0000-0000-000037710000}"/>
    <cellStyle name="Normal 21 16 2 5 3 5" xfId="28605" xr:uid="{00000000-0005-0000-0000-000038710000}"/>
    <cellStyle name="Normal 21 16 2 5 4" xfId="7936" xr:uid="{00000000-0005-0000-0000-000039710000}"/>
    <cellStyle name="Normal 21 16 2 5 4 2" xfId="13552" xr:uid="{00000000-0005-0000-0000-00003A710000}"/>
    <cellStyle name="Normal 21 16 2 5 4 2 2" xfId="36093" xr:uid="{00000000-0005-0000-0000-00003B710000}"/>
    <cellStyle name="Normal 21 16 2 5 4 3" xfId="19182" xr:uid="{00000000-0005-0000-0000-00003C710000}"/>
    <cellStyle name="Normal 21 16 2 5 4 3 2" xfId="41717" xr:uid="{00000000-0005-0000-0000-00003D710000}"/>
    <cellStyle name="Normal 21 16 2 5 4 4" xfId="24811" xr:uid="{00000000-0005-0000-0000-00003E710000}"/>
    <cellStyle name="Normal 21 16 2 5 4 4 2" xfId="47337" xr:uid="{00000000-0005-0000-0000-00003F710000}"/>
    <cellStyle name="Normal 21 16 2 5 4 5" xfId="30477" xr:uid="{00000000-0005-0000-0000-000040710000}"/>
    <cellStyle name="Normal 21 16 2 5 5" xfId="9808" xr:uid="{00000000-0005-0000-0000-000041710000}"/>
    <cellStyle name="Normal 21 16 2 5 5 2" xfId="32349" xr:uid="{00000000-0005-0000-0000-000042710000}"/>
    <cellStyle name="Normal 21 16 2 5 6" xfId="15438" xr:uid="{00000000-0005-0000-0000-000043710000}"/>
    <cellStyle name="Normal 21 16 2 5 6 2" xfId="37973" xr:uid="{00000000-0005-0000-0000-000044710000}"/>
    <cellStyle name="Normal 21 16 2 5 7" xfId="21067" xr:uid="{00000000-0005-0000-0000-000045710000}"/>
    <cellStyle name="Normal 21 16 2 5 7 2" xfId="43593" xr:uid="{00000000-0005-0000-0000-000046710000}"/>
    <cellStyle name="Normal 21 16 2 5 8" xfId="26733" xr:uid="{00000000-0005-0000-0000-000047710000}"/>
    <cellStyle name="Normal 21 16 2 5 9" xfId="49224" xr:uid="{00000000-0005-0000-0000-000048710000}"/>
    <cellStyle name="Normal 21 16 2 6" xfId="4660" xr:uid="{00000000-0005-0000-0000-000049710000}"/>
    <cellStyle name="Normal 21 16 2 6 2" xfId="6532" xr:uid="{00000000-0005-0000-0000-00004A710000}"/>
    <cellStyle name="Normal 21 16 2 6 2 2" xfId="12148" xr:uid="{00000000-0005-0000-0000-00004B710000}"/>
    <cellStyle name="Normal 21 16 2 6 2 2 2" xfId="34689" xr:uid="{00000000-0005-0000-0000-00004C710000}"/>
    <cellStyle name="Normal 21 16 2 6 2 3" xfId="17778" xr:uid="{00000000-0005-0000-0000-00004D710000}"/>
    <cellStyle name="Normal 21 16 2 6 2 3 2" xfId="40313" xr:uid="{00000000-0005-0000-0000-00004E710000}"/>
    <cellStyle name="Normal 21 16 2 6 2 4" xfId="23407" xr:uid="{00000000-0005-0000-0000-00004F710000}"/>
    <cellStyle name="Normal 21 16 2 6 2 4 2" xfId="45933" xr:uid="{00000000-0005-0000-0000-000050710000}"/>
    <cellStyle name="Normal 21 16 2 6 2 5" xfId="29073" xr:uid="{00000000-0005-0000-0000-000051710000}"/>
    <cellStyle name="Normal 21 16 2 6 3" xfId="8404" xr:uid="{00000000-0005-0000-0000-000052710000}"/>
    <cellStyle name="Normal 21 16 2 6 3 2" xfId="14020" xr:uid="{00000000-0005-0000-0000-000053710000}"/>
    <cellStyle name="Normal 21 16 2 6 3 2 2" xfId="36561" xr:uid="{00000000-0005-0000-0000-000054710000}"/>
    <cellStyle name="Normal 21 16 2 6 3 3" xfId="19650" xr:uid="{00000000-0005-0000-0000-000055710000}"/>
    <cellStyle name="Normal 21 16 2 6 3 3 2" xfId="42185" xr:uid="{00000000-0005-0000-0000-000056710000}"/>
    <cellStyle name="Normal 21 16 2 6 3 4" xfId="25279" xr:uid="{00000000-0005-0000-0000-000057710000}"/>
    <cellStyle name="Normal 21 16 2 6 3 4 2" xfId="47805" xr:uid="{00000000-0005-0000-0000-000058710000}"/>
    <cellStyle name="Normal 21 16 2 6 3 5" xfId="30945" xr:uid="{00000000-0005-0000-0000-000059710000}"/>
    <cellStyle name="Normal 21 16 2 6 4" xfId="10276" xr:uid="{00000000-0005-0000-0000-00005A710000}"/>
    <cellStyle name="Normal 21 16 2 6 4 2" xfId="32817" xr:uid="{00000000-0005-0000-0000-00005B710000}"/>
    <cellStyle name="Normal 21 16 2 6 5" xfId="15906" xr:uid="{00000000-0005-0000-0000-00005C710000}"/>
    <cellStyle name="Normal 21 16 2 6 5 2" xfId="38441" xr:uid="{00000000-0005-0000-0000-00005D710000}"/>
    <cellStyle name="Normal 21 16 2 6 6" xfId="21535" xr:uid="{00000000-0005-0000-0000-00005E710000}"/>
    <cellStyle name="Normal 21 16 2 6 6 2" xfId="44061" xr:uid="{00000000-0005-0000-0000-00005F710000}"/>
    <cellStyle name="Normal 21 16 2 6 7" xfId="27201" xr:uid="{00000000-0005-0000-0000-000060710000}"/>
    <cellStyle name="Normal 21 16 2 6 8" xfId="50629" xr:uid="{00000000-0005-0000-0000-000061710000}"/>
    <cellStyle name="Normal 21 16 2 7" xfId="5596" xr:uid="{00000000-0005-0000-0000-000062710000}"/>
    <cellStyle name="Normal 21 16 2 7 2" xfId="11212" xr:uid="{00000000-0005-0000-0000-000063710000}"/>
    <cellStyle name="Normal 21 16 2 7 2 2" xfId="33753" xr:uid="{00000000-0005-0000-0000-000064710000}"/>
    <cellStyle name="Normal 21 16 2 7 3" xfId="16842" xr:uid="{00000000-0005-0000-0000-000065710000}"/>
    <cellStyle name="Normal 21 16 2 7 3 2" xfId="39377" xr:uid="{00000000-0005-0000-0000-000066710000}"/>
    <cellStyle name="Normal 21 16 2 7 4" xfId="22471" xr:uid="{00000000-0005-0000-0000-000067710000}"/>
    <cellStyle name="Normal 21 16 2 7 4 2" xfId="44997" xr:uid="{00000000-0005-0000-0000-000068710000}"/>
    <cellStyle name="Normal 21 16 2 7 5" xfId="28137" xr:uid="{00000000-0005-0000-0000-000069710000}"/>
    <cellStyle name="Normal 21 16 2 8" xfId="7468" xr:uid="{00000000-0005-0000-0000-00006A710000}"/>
    <cellStyle name="Normal 21 16 2 8 2" xfId="13084" xr:uid="{00000000-0005-0000-0000-00006B710000}"/>
    <cellStyle name="Normal 21 16 2 8 2 2" xfId="35625" xr:uid="{00000000-0005-0000-0000-00006C710000}"/>
    <cellStyle name="Normal 21 16 2 8 3" xfId="18714" xr:uid="{00000000-0005-0000-0000-00006D710000}"/>
    <cellStyle name="Normal 21 16 2 8 3 2" xfId="41249" xr:uid="{00000000-0005-0000-0000-00006E710000}"/>
    <cellStyle name="Normal 21 16 2 8 4" xfId="24343" xr:uid="{00000000-0005-0000-0000-00006F710000}"/>
    <cellStyle name="Normal 21 16 2 8 4 2" xfId="46869" xr:uid="{00000000-0005-0000-0000-000070710000}"/>
    <cellStyle name="Normal 21 16 2 8 5" xfId="30009" xr:uid="{00000000-0005-0000-0000-000071710000}"/>
    <cellStyle name="Normal 21 16 2 9" xfId="9340" xr:uid="{00000000-0005-0000-0000-000072710000}"/>
    <cellStyle name="Normal 21 16 2 9 2" xfId="31881" xr:uid="{00000000-0005-0000-0000-000073710000}"/>
    <cellStyle name="Normal 21 16 3" xfId="3841" xr:uid="{00000000-0005-0000-0000-000074710000}"/>
    <cellStyle name="Normal 21 16 3 10" xfId="26382" xr:uid="{00000000-0005-0000-0000-000075710000}"/>
    <cellStyle name="Normal 21 16 3 11" xfId="48873" xr:uid="{00000000-0005-0000-0000-000076710000}"/>
    <cellStyle name="Normal 21 16 3 12" xfId="49810" xr:uid="{00000000-0005-0000-0000-000077710000}"/>
    <cellStyle name="Normal 21 16 3 2" xfId="4075" xr:uid="{00000000-0005-0000-0000-000078710000}"/>
    <cellStyle name="Normal 21 16 3 2 10" xfId="49107" xr:uid="{00000000-0005-0000-0000-000079710000}"/>
    <cellStyle name="Normal 21 16 3 2 11" xfId="50044" xr:uid="{00000000-0005-0000-0000-00007A710000}"/>
    <cellStyle name="Normal 21 16 3 2 2" xfId="4543" xr:uid="{00000000-0005-0000-0000-00007B710000}"/>
    <cellStyle name="Normal 21 16 3 2 2 10" xfId="50512" xr:uid="{00000000-0005-0000-0000-00007C710000}"/>
    <cellStyle name="Normal 21 16 3 2 2 2" xfId="5479" xr:uid="{00000000-0005-0000-0000-00007D710000}"/>
    <cellStyle name="Normal 21 16 3 2 2 2 2" xfId="7351" xr:uid="{00000000-0005-0000-0000-00007E710000}"/>
    <cellStyle name="Normal 21 16 3 2 2 2 2 2" xfId="12967" xr:uid="{00000000-0005-0000-0000-00007F710000}"/>
    <cellStyle name="Normal 21 16 3 2 2 2 2 2 2" xfId="35508" xr:uid="{00000000-0005-0000-0000-000080710000}"/>
    <cellStyle name="Normal 21 16 3 2 2 2 2 3" xfId="18597" xr:uid="{00000000-0005-0000-0000-000081710000}"/>
    <cellStyle name="Normal 21 16 3 2 2 2 2 3 2" xfId="41132" xr:uid="{00000000-0005-0000-0000-000082710000}"/>
    <cellStyle name="Normal 21 16 3 2 2 2 2 4" xfId="24226" xr:uid="{00000000-0005-0000-0000-000083710000}"/>
    <cellStyle name="Normal 21 16 3 2 2 2 2 4 2" xfId="46752" xr:uid="{00000000-0005-0000-0000-000084710000}"/>
    <cellStyle name="Normal 21 16 3 2 2 2 2 5" xfId="29892" xr:uid="{00000000-0005-0000-0000-000085710000}"/>
    <cellStyle name="Normal 21 16 3 2 2 2 3" xfId="9223" xr:uid="{00000000-0005-0000-0000-000086710000}"/>
    <cellStyle name="Normal 21 16 3 2 2 2 3 2" xfId="14839" xr:uid="{00000000-0005-0000-0000-000087710000}"/>
    <cellStyle name="Normal 21 16 3 2 2 2 3 2 2" xfId="37380" xr:uid="{00000000-0005-0000-0000-000088710000}"/>
    <cellStyle name="Normal 21 16 3 2 2 2 3 3" xfId="20469" xr:uid="{00000000-0005-0000-0000-000089710000}"/>
    <cellStyle name="Normal 21 16 3 2 2 2 3 3 2" xfId="43004" xr:uid="{00000000-0005-0000-0000-00008A710000}"/>
    <cellStyle name="Normal 21 16 3 2 2 2 3 4" xfId="26098" xr:uid="{00000000-0005-0000-0000-00008B710000}"/>
    <cellStyle name="Normal 21 16 3 2 2 2 3 4 2" xfId="48624" xr:uid="{00000000-0005-0000-0000-00008C710000}"/>
    <cellStyle name="Normal 21 16 3 2 2 2 3 5" xfId="31764" xr:uid="{00000000-0005-0000-0000-00008D710000}"/>
    <cellStyle name="Normal 21 16 3 2 2 2 4" xfId="11095" xr:uid="{00000000-0005-0000-0000-00008E710000}"/>
    <cellStyle name="Normal 21 16 3 2 2 2 4 2" xfId="33636" xr:uid="{00000000-0005-0000-0000-00008F710000}"/>
    <cellStyle name="Normal 21 16 3 2 2 2 5" xfId="16725" xr:uid="{00000000-0005-0000-0000-000090710000}"/>
    <cellStyle name="Normal 21 16 3 2 2 2 5 2" xfId="39260" xr:uid="{00000000-0005-0000-0000-000091710000}"/>
    <cellStyle name="Normal 21 16 3 2 2 2 6" xfId="22354" xr:uid="{00000000-0005-0000-0000-000092710000}"/>
    <cellStyle name="Normal 21 16 3 2 2 2 6 2" xfId="44880" xr:uid="{00000000-0005-0000-0000-000093710000}"/>
    <cellStyle name="Normal 21 16 3 2 2 2 7" xfId="28020" xr:uid="{00000000-0005-0000-0000-000094710000}"/>
    <cellStyle name="Normal 21 16 3 2 2 2 8" xfId="51448" xr:uid="{00000000-0005-0000-0000-000095710000}"/>
    <cellStyle name="Normal 21 16 3 2 2 3" xfId="6415" xr:uid="{00000000-0005-0000-0000-000096710000}"/>
    <cellStyle name="Normal 21 16 3 2 2 3 2" xfId="12031" xr:uid="{00000000-0005-0000-0000-000097710000}"/>
    <cellStyle name="Normal 21 16 3 2 2 3 2 2" xfId="34572" xr:uid="{00000000-0005-0000-0000-000098710000}"/>
    <cellStyle name="Normal 21 16 3 2 2 3 3" xfId="17661" xr:uid="{00000000-0005-0000-0000-000099710000}"/>
    <cellStyle name="Normal 21 16 3 2 2 3 3 2" xfId="40196" xr:uid="{00000000-0005-0000-0000-00009A710000}"/>
    <cellStyle name="Normal 21 16 3 2 2 3 4" xfId="23290" xr:uid="{00000000-0005-0000-0000-00009B710000}"/>
    <cellStyle name="Normal 21 16 3 2 2 3 4 2" xfId="45816" xr:uid="{00000000-0005-0000-0000-00009C710000}"/>
    <cellStyle name="Normal 21 16 3 2 2 3 5" xfId="28956" xr:uid="{00000000-0005-0000-0000-00009D710000}"/>
    <cellStyle name="Normal 21 16 3 2 2 4" xfId="8287" xr:uid="{00000000-0005-0000-0000-00009E710000}"/>
    <cellStyle name="Normal 21 16 3 2 2 4 2" xfId="13903" xr:uid="{00000000-0005-0000-0000-00009F710000}"/>
    <cellStyle name="Normal 21 16 3 2 2 4 2 2" xfId="36444" xr:uid="{00000000-0005-0000-0000-0000A0710000}"/>
    <cellStyle name="Normal 21 16 3 2 2 4 3" xfId="19533" xr:uid="{00000000-0005-0000-0000-0000A1710000}"/>
    <cellStyle name="Normal 21 16 3 2 2 4 3 2" xfId="42068" xr:uid="{00000000-0005-0000-0000-0000A2710000}"/>
    <cellStyle name="Normal 21 16 3 2 2 4 4" xfId="25162" xr:uid="{00000000-0005-0000-0000-0000A3710000}"/>
    <cellStyle name="Normal 21 16 3 2 2 4 4 2" xfId="47688" xr:uid="{00000000-0005-0000-0000-0000A4710000}"/>
    <cellStyle name="Normal 21 16 3 2 2 4 5" xfId="30828" xr:uid="{00000000-0005-0000-0000-0000A5710000}"/>
    <cellStyle name="Normal 21 16 3 2 2 5" xfId="10159" xr:uid="{00000000-0005-0000-0000-0000A6710000}"/>
    <cellStyle name="Normal 21 16 3 2 2 5 2" xfId="32700" xr:uid="{00000000-0005-0000-0000-0000A7710000}"/>
    <cellStyle name="Normal 21 16 3 2 2 6" xfId="15789" xr:uid="{00000000-0005-0000-0000-0000A8710000}"/>
    <cellStyle name="Normal 21 16 3 2 2 6 2" xfId="38324" xr:uid="{00000000-0005-0000-0000-0000A9710000}"/>
    <cellStyle name="Normal 21 16 3 2 2 7" xfId="21418" xr:uid="{00000000-0005-0000-0000-0000AA710000}"/>
    <cellStyle name="Normal 21 16 3 2 2 7 2" xfId="43944" xr:uid="{00000000-0005-0000-0000-0000AB710000}"/>
    <cellStyle name="Normal 21 16 3 2 2 8" xfId="27084" xr:uid="{00000000-0005-0000-0000-0000AC710000}"/>
    <cellStyle name="Normal 21 16 3 2 2 9" xfId="49575" xr:uid="{00000000-0005-0000-0000-0000AD710000}"/>
    <cellStyle name="Normal 21 16 3 2 3" xfId="5011" xr:uid="{00000000-0005-0000-0000-0000AE710000}"/>
    <cellStyle name="Normal 21 16 3 2 3 2" xfId="6883" xr:uid="{00000000-0005-0000-0000-0000AF710000}"/>
    <cellStyle name="Normal 21 16 3 2 3 2 2" xfId="12499" xr:uid="{00000000-0005-0000-0000-0000B0710000}"/>
    <cellStyle name="Normal 21 16 3 2 3 2 2 2" xfId="35040" xr:uid="{00000000-0005-0000-0000-0000B1710000}"/>
    <cellStyle name="Normal 21 16 3 2 3 2 3" xfId="18129" xr:uid="{00000000-0005-0000-0000-0000B2710000}"/>
    <cellStyle name="Normal 21 16 3 2 3 2 3 2" xfId="40664" xr:uid="{00000000-0005-0000-0000-0000B3710000}"/>
    <cellStyle name="Normal 21 16 3 2 3 2 4" xfId="23758" xr:uid="{00000000-0005-0000-0000-0000B4710000}"/>
    <cellStyle name="Normal 21 16 3 2 3 2 4 2" xfId="46284" xr:uid="{00000000-0005-0000-0000-0000B5710000}"/>
    <cellStyle name="Normal 21 16 3 2 3 2 5" xfId="29424" xr:uid="{00000000-0005-0000-0000-0000B6710000}"/>
    <cellStyle name="Normal 21 16 3 2 3 3" xfId="8755" xr:uid="{00000000-0005-0000-0000-0000B7710000}"/>
    <cellStyle name="Normal 21 16 3 2 3 3 2" xfId="14371" xr:uid="{00000000-0005-0000-0000-0000B8710000}"/>
    <cellStyle name="Normal 21 16 3 2 3 3 2 2" xfId="36912" xr:uid="{00000000-0005-0000-0000-0000B9710000}"/>
    <cellStyle name="Normal 21 16 3 2 3 3 3" xfId="20001" xr:uid="{00000000-0005-0000-0000-0000BA710000}"/>
    <cellStyle name="Normal 21 16 3 2 3 3 3 2" xfId="42536" xr:uid="{00000000-0005-0000-0000-0000BB710000}"/>
    <cellStyle name="Normal 21 16 3 2 3 3 4" xfId="25630" xr:uid="{00000000-0005-0000-0000-0000BC710000}"/>
    <cellStyle name="Normal 21 16 3 2 3 3 4 2" xfId="48156" xr:uid="{00000000-0005-0000-0000-0000BD710000}"/>
    <cellStyle name="Normal 21 16 3 2 3 3 5" xfId="31296" xr:uid="{00000000-0005-0000-0000-0000BE710000}"/>
    <cellStyle name="Normal 21 16 3 2 3 4" xfId="10627" xr:uid="{00000000-0005-0000-0000-0000BF710000}"/>
    <cellStyle name="Normal 21 16 3 2 3 4 2" xfId="33168" xr:uid="{00000000-0005-0000-0000-0000C0710000}"/>
    <cellStyle name="Normal 21 16 3 2 3 5" xfId="16257" xr:uid="{00000000-0005-0000-0000-0000C1710000}"/>
    <cellStyle name="Normal 21 16 3 2 3 5 2" xfId="38792" xr:uid="{00000000-0005-0000-0000-0000C2710000}"/>
    <cellStyle name="Normal 21 16 3 2 3 6" xfId="21886" xr:uid="{00000000-0005-0000-0000-0000C3710000}"/>
    <cellStyle name="Normal 21 16 3 2 3 6 2" xfId="44412" xr:uid="{00000000-0005-0000-0000-0000C4710000}"/>
    <cellStyle name="Normal 21 16 3 2 3 7" xfId="27552" xr:uid="{00000000-0005-0000-0000-0000C5710000}"/>
    <cellStyle name="Normal 21 16 3 2 3 8" xfId="50980" xr:uid="{00000000-0005-0000-0000-0000C6710000}"/>
    <cellStyle name="Normal 21 16 3 2 4" xfId="5947" xr:uid="{00000000-0005-0000-0000-0000C7710000}"/>
    <cellStyle name="Normal 21 16 3 2 4 2" xfId="11563" xr:uid="{00000000-0005-0000-0000-0000C8710000}"/>
    <cellStyle name="Normal 21 16 3 2 4 2 2" xfId="34104" xr:uid="{00000000-0005-0000-0000-0000C9710000}"/>
    <cellStyle name="Normal 21 16 3 2 4 3" xfId="17193" xr:uid="{00000000-0005-0000-0000-0000CA710000}"/>
    <cellStyle name="Normal 21 16 3 2 4 3 2" xfId="39728" xr:uid="{00000000-0005-0000-0000-0000CB710000}"/>
    <cellStyle name="Normal 21 16 3 2 4 4" xfId="22822" xr:uid="{00000000-0005-0000-0000-0000CC710000}"/>
    <cellStyle name="Normal 21 16 3 2 4 4 2" xfId="45348" xr:uid="{00000000-0005-0000-0000-0000CD710000}"/>
    <cellStyle name="Normal 21 16 3 2 4 5" xfId="28488" xr:uid="{00000000-0005-0000-0000-0000CE710000}"/>
    <cellStyle name="Normal 21 16 3 2 5" xfId="7819" xr:uid="{00000000-0005-0000-0000-0000CF710000}"/>
    <cellStyle name="Normal 21 16 3 2 5 2" xfId="13435" xr:uid="{00000000-0005-0000-0000-0000D0710000}"/>
    <cellStyle name="Normal 21 16 3 2 5 2 2" xfId="35976" xr:uid="{00000000-0005-0000-0000-0000D1710000}"/>
    <cellStyle name="Normal 21 16 3 2 5 3" xfId="19065" xr:uid="{00000000-0005-0000-0000-0000D2710000}"/>
    <cellStyle name="Normal 21 16 3 2 5 3 2" xfId="41600" xr:uid="{00000000-0005-0000-0000-0000D3710000}"/>
    <cellStyle name="Normal 21 16 3 2 5 4" xfId="24694" xr:uid="{00000000-0005-0000-0000-0000D4710000}"/>
    <cellStyle name="Normal 21 16 3 2 5 4 2" xfId="47220" xr:uid="{00000000-0005-0000-0000-0000D5710000}"/>
    <cellStyle name="Normal 21 16 3 2 5 5" xfId="30360" xr:uid="{00000000-0005-0000-0000-0000D6710000}"/>
    <cellStyle name="Normal 21 16 3 2 6" xfId="9691" xr:uid="{00000000-0005-0000-0000-0000D7710000}"/>
    <cellStyle name="Normal 21 16 3 2 6 2" xfId="32232" xr:uid="{00000000-0005-0000-0000-0000D8710000}"/>
    <cellStyle name="Normal 21 16 3 2 7" xfId="15321" xr:uid="{00000000-0005-0000-0000-0000D9710000}"/>
    <cellStyle name="Normal 21 16 3 2 7 2" xfId="37856" xr:uid="{00000000-0005-0000-0000-0000DA710000}"/>
    <cellStyle name="Normal 21 16 3 2 8" xfId="20950" xr:uid="{00000000-0005-0000-0000-0000DB710000}"/>
    <cellStyle name="Normal 21 16 3 2 8 2" xfId="43476" xr:uid="{00000000-0005-0000-0000-0000DC710000}"/>
    <cellStyle name="Normal 21 16 3 2 9" xfId="26616" xr:uid="{00000000-0005-0000-0000-0000DD710000}"/>
    <cellStyle name="Normal 21 16 3 3" xfId="4309" xr:uid="{00000000-0005-0000-0000-0000DE710000}"/>
    <cellStyle name="Normal 21 16 3 3 10" xfId="50278" xr:uid="{00000000-0005-0000-0000-0000DF710000}"/>
    <cellStyle name="Normal 21 16 3 3 2" xfId="5245" xr:uid="{00000000-0005-0000-0000-0000E0710000}"/>
    <cellStyle name="Normal 21 16 3 3 2 2" xfId="7117" xr:uid="{00000000-0005-0000-0000-0000E1710000}"/>
    <cellStyle name="Normal 21 16 3 3 2 2 2" xfId="12733" xr:uid="{00000000-0005-0000-0000-0000E2710000}"/>
    <cellStyle name="Normal 21 16 3 3 2 2 2 2" xfId="35274" xr:uid="{00000000-0005-0000-0000-0000E3710000}"/>
    <cellStyle name="Normal 21 16 3 3 2 2 3" xfId="18363" xr:uid="{00000000-0005-0000-0000-0000E4710000}"/>
    <cellStyle name="Normal 21 16 3 3 2 2 3 2" xfId="40898" xr:uid="{00000000-0005-0000-0000-0000E5710000}"/>
    <cellStyle name="Normal 21 16 3 3 2 2 4" xfId="23992" xr:uid="{00000000-0005-0000-0000-0000E6710000}"/>
    <cellStyle name="Normal 21 16 3 3 2 2 4 2" xfId="46518" xr:uid="{00000000-0005-0000-0000-0000E7710000}"/>
    <cellStyle name="Normal 21 16 3 3 2 2 5" xfId="29658" xr:uid="{00000000-0005-0000-0000-0000E8710000}"/>
    <cellStyle name="Normal 21 16 3 3 2 3" xfId="8989" xr:uid="{00000000-0005-0000-0000-0000E9710000}"/>
    <cellStyle name="Normal 21 16 3 3 2 3 2" xfId="14605" xr:uid="{00000000-0005-0000-0000-0000EA710000}"/>
    <cellStyle name="Normal 21 16 3 3 2 3 2 2" xfId="37146" xr:uid="{00000000-0005-0000-0000-0000EB710000}"/>
    <cellStyle name="Normal 21 16 3 3 2 3 3" xfId="20235" xr:uid="{00000000-0005-0000-0000-0000EC710000}"/>
    <cellStyle name="Normal 21 16 3 3 2 3 3 2" xfId="42770" xr:uid="{00000000-0005-0000-0000-0000ED710000}"/>
    <cellStyle name="Normal 21 16 3 3 2 3 4" xfId="25864" xr:uid="{00000000-0005-0000-0000-0000EE710000}"/>
    <cellStyle name="Normal 21 16 3 3 2 3 4 2" xfId="48390" xr:uid="{00000000-0005-0000-0000-0000EF710000}"/>
    <cellStyle name="Normal 21 16 3 3 2 3 5" xfId="31530" xr:uid="{00000000-0005-0000-0000-0000F0710000}"/>
    <cellStyle name="Normal 21 16 3 3 2 4" xfId="10861" xr:uid="{00000000-0005-0000-0000-0000F1710000}"/>
    <cellStyle name="Normal 21 16 3 3 2 4 2" xfId="33402" xr:uid="{00000000-0005-0000-0000-0000F2710000}"/>
    <cellStyle name="Normal 21 16 3 3 2 5" xfId="16491" xr:uid="{00000000-0005-0000-0000-0000F3710000}"/>
    <cellStyle name="Normal 21 16 3 3 2 5 2" xfId="39026" xr:uid="{00000000-0005-0000-0000-0000F4710000}"/>
    <cellStyle name="Normal 21 16 3 3 2 6" xfId="22120" xr:uid="{00000000-0005-0000-0000-0000F5710000}"/>
    <cellStyle name="Normal 21 16 3 3 2 6 2" xfId="44646" xr:uid="{00000000-0005-0000-0000-0000F6710000}"/>
    <cellStyle name="Normal 21 16 3 3 2 7" xfId="27786" xr:uid="{00000000-0005-0000-0000-0000F7710000}"/>
    <cellStyle name="Normal 21 16 3 3 2 8" xfId="51214" xr:uid="{00000000-0005-0000-0000-0000F8710000}"/>
    <cellStyle name="Normal 21 16 3 3 3" xfId="6181" xr:uid="{00000000-0005-0000-0000-0000F9710000}"/>
    <cellStyle name="Normal 21 16 3 3 3 2" xfId="11797" xr:uid="{00000000-0005-0000-0000-0000FA710000}"/>
    <cellStyle name="Normal 21 16 3 3 3 2 2" xfId="34338" xr:uid="{00000000-0005-0000-0000-0000FB710000}"/>
    <cellStyle name="Normal 21 16 3 3 3 3" xfId="17427" xr:uid="{00000000-0005-0000-0000-0000FC710000}"/>
    <cellStyle name="Normal 21 16 3 3 3 3 2" xfId="39962" xr:uid="{00000000-0005-0000-0000-0000FD710000}"/>
    <cellStyle name="Normal 21 16 3 3 3 4" xfId="23056" xr:uid="{00000000-0005-0000-0000-0000FE710000}"/>
    <cellStyle name="Normal 21 16 3 3 3 4 2" xfId="45582" xr:uid="{00000000-0005-0000-0000-0000FF710000}"/>
    <cellStyle name="Normal 21 16 3 3 3 5" xfId="28722" xr:uid="{00000000-0005-0000-0000-000000720000}"/>
    <cellStyle name="Normal 21 16 3 3 4" xfId="8053" xr:uid="{00000000-0005-0000-0000-000001720000}"/>
    <cellStyle name="Normal 21 16 3 3 4 2" xfId="13669" xr:uid="{00000000-0005-0000-0000-000002720000}"/>
    <cellStyle name="Normal 21 16 3 3 4 2 2" xfId="36210" xr:uid="{00000000-0005-0000-0000-000003720000}"/>
    <cellStyle name="Normal 21 16 3 3 4 3" xfId="19299" xr:uid="{00000000-0005-0000-0000-000004720000}"/>
    <cellStyle name="Normal 21 16 3 3 4 3 2" xfId="41834" xr:uid="{00000000-0005-0000-0000-000005720000}"/>
    <cellStyle name="Normal 21 16 3 3 4 4" xfId="24928" xr:uid="{00000000-0005-0000-0000-000006720000}"/>
    <cellStyle name="Normal 21 16 3 3 4 4 2" xfId="47454" xr:uid="{00000000-0005-0000-0000-000007720000}"/>
    <cellStyle name="Normal 21 16 3 3 4 5" xfId="30594" xr:uid="{00000000-0005-0000-0000-000008720000}"/>
    <cellStyle name="Normal 21 16 3 3 5" xfId="9925" xr:uid="{00000000-0005-0000-0000-000009720000}"/>
    <cellStyle name="Normal 21 16 3 3 5 2" xfId="32466" xr:uid="{00000000-0005-0000-0000-00000A720000}"/>
    <cellStyle name="Normal 21 16 3 3 6" xfId="15555" xr:uid="{00000000-0005-0000-0000-00000B720000}"/>
    <cellStyle name="Normal 21 16 3 3 6 2" xfId="38090" xr:uid="{00000000-0005-0000-0000-00000C720000}"/>
    <cellStyle name="Normal 21 16 3 3 7" xfId="21184" xr:uid="{00000000-0005-0000-0000-00000D720000}"/>
    <cellStyle name="Normal 21 16 3 3 7 2" xfId="43710" xr:uid="{00000000-0005-0000-0000-00000E720000}"/>
    <cellStyle name="Normal 21 16 3 3 8" xfId="26850" xr:uid="{00000000-0005-0000-0000-00000F720000}"/>
    <cellStyle name="Normal 21 16 3 3 9" xfId="49341" xr:uid="{00000000-0005-0000-0000-000010720000}"/>
    <cellStyle name="Normal 21 16 3 4" xfId="4777" xr:uid="{00000000-0005-0000-0000-000011720000}"/>
    <cellStyle name="Normal 21 16 3 4 2" xfId="6649" xr:uid="{00000000-0005-0000-0000-000012720000}"/>
    <cellStyle name="Normal 21 16 3 4 2 2" xfId="12265" xr:uid="{00000000-0005-0000-0000-000013720000}"/>
    <cellStyle name="Normal 21 16 3 4 2 2 2" xfId="34806" xr:uid="{00000000-0005-0000-0000-000014720000}"/>
    <cellStyle name="Normal 21 16 3 4 2 3" xfId="17895" xr:uid="{00000000-0005-0000-0000-000015720000}"/>
    <cellStyle name="Normal 21 16 3 4 2 3 2" xfId="40430" xr:uid="{00000000-0005-0000-0000-000016720000}"/>
    <cellStyle name="Normal 21 16 3 4 2 4" xfId="23524" xr:uid="{00000000-0005-0000-0000-000017720000}"/>
    <cellStyle name="Normal 21 16 3 4 2 4 2" xfId="46050" xr:uid="{00000000-0005-0000-0000-000018720000}"/>
    <cellStyle name="Normal 21 16 3 4 2 5" xfId="29190" xr:uid="{00000000-0005-0000-0000-000019720000}"/>
    <cellStyle name="Normal 21 16 3 4 3" xfId="8521" xr:uid="{00000000-0005-0000-0000-00001A720000}"/>
    <cellStyle name="Normal 21 16 3 4 3 2" xfId="14137" xr:uid="{00000000-0005-0000-0000-00001B720000}"/>
    <cellStyle name="Normal 21 16 3 4 3 2 2" xfId="36678" xr:uid="{00000000-0005-0000-0000-00001C720000}"/>
    <cellStyle name="Normal 21 16 3 4 3 3" xfId="19767" xr:uid="{00000000-0005-0000-0000-00001D720000}"/>
    <cellStyle name="Normal 21 16 3 4 3 3 2" xfId="42302" xr:uid="{00000000-0005-0000-0000-00001E720000}"/>
    <cellStyle name="Normal 21 16 3 4 3 4" xfId="25396" xr:uid="{00000000-0005-0000-0000-00001F720000}"/>
    <cellStyle name="Normal 21 16 3 4 3 4 2" xfId="47922" xr:uid="{00000000-0005-0000-0000-000020720000}"/>
    <cellStyle name="Normal 21 16 3 4 3 5" xfId="31062" xr:uid="{00000000-0005-0000-0000-000021720000}"/>
    <cellStyle name="Normal 21 16 3 4 4" xfId="10393" xr:uid="{00000000-0005-0000-0000-000022720000}"/>
    <cellStyle name="Normal 21 16 3 4 4 2" xfId="32934" xr:uid="{00000000-0005-0000-0000-000023720000}"/>
    <cellStyle name="Normal 21 16 3 4 5" xfId="16023" xr:uid="{00000000-0005-0000-0000-000024720000}"/>
    <cellStyle name="Normal 21 16 3 4 5 2" xfId="38558" xr:uid="{00000000-0005-0000-0000-000025720000}"/>
    <cellStyle name="Normal 21 16 3 4 6" xfId="21652" xr:uid="{00000000-0005-0000-0000-000026720000}"/>
    <cellStyle name="Normal 21 16 3 4 6 2" xfId="44178" xr:uid="{00000000-0005-0000-0000-000027720000}"/>
    <cellStyle name="Normal 21 16 3 4 7" xfId="27318" xr:uid="{00000000-0005-0000-0000-000028720000}"/>
    <cellStyle name="Normal 21 16 3 4 8" xfId="50746" xr:uid="{00000000-0005-0000-0000-000029720000}"/>
    <cellStyle name="Normal 21 16 3 5" xfId="5713" xr:uid="{00000000-0005-0000-0000-00002A720000}"/>
    <cellStyle name="Normal 21 16 3 5 2" xfId="11329" xr:uid="{00000000-0005-0000-0000-00002B720000}"/>
    <cellStyle name="Normal 21 16 3 5 2 2" xfId="33870" xr:uid="{00000000-0005-0000-0000-00002C720000}"/>
    <cellStyle name="Normal 21 16 3 5 3" xfId="16959" xr:uid="{00000000-0005-0000-0000-00002D720000}"/>
    <cellStyle name="Normal 21 16 3 5 3 2" xfId="39494" xr:uid="{00000000-0005-0000-0000-00002E720000}"/>
    <cellStyle name="Normal 21 16 3 5 4" xfId="22588" xr:uid="{00000000-0005-0000-0000-00002F720000}"/>
    <cellStyle name="Normal 21 16 3 5 4 2" xfId="45114" xr:uid="{00000000-0005-0000-0000-000030720000}"/>
    <cellStyle name="Normal 21 16 3 5 5" xfId="28254" xr:uid="{00000000-0005-0000-0000-000031720000}"/>
    <cellStyle name="Normal 21 16 3 6" xfId="7585" xr:uid="{00000000-0005-0000-0000-000032720000}"/>
    <cellStyle name="Normal 21 16 3 6 2" xfId="13201" xr:uid="{00000000-0005-0000-0000-000033720000}"/>
    <cellStyle name="Normal 21 16 3 6 2 2" xfId="35742" xr:uid="{00000000-0005-0000-0000-000034720000}"/>
    <cellStyle name="Normal 21 16 3 6 3" xfId="18831" xr:uid="{00000000-0005-0000-0000-000035720000}"/>
    <cellStyle name="Normal 21 16 3 6 3 2" xfId="41366" xr:uid="{00000000-0005-0000-0000-000036720000}"/>
    <cellStyle name="Normal 21 16 3 6 4" xfId="24460" xr:uid="{00000000-0005-0000-0000-000037720000}"/>
    <cellStyle name="Normal 21 16 3 6 4 2" xfId="46986" xr:uid="{00000000-0005-0000-0000-000038720000}"/>
    <cellStyle name="Normal 21 16 3 6 5" xfId="30126" xr:uid="{00000000-0005-0000-0000-000039720000}"/>
    <cellStyle name="Normal 21 16 3 7" xfId="9457" xr:uid="{00000000-0005-0000-0000-00003A720000}"/>
    <cellStyle name="Normal 21 16 3 7 2" xfId="31998" xr:uid="{00000000-0005-0000-0000-00003B720000}"/>
    <cellStyle name="Normal 21 16 3 8" xfId="15087" xr:uid="{00000000-0005-0000-0000-00003C720000}"/>
    <cellStyle name="Normal 21 16 3 8 2" xfId="37622" xr:uid="{00000000-0005-0000-0000-00003D720000}"/>
    <cellStyle name="Normal 21 16 3 9" xfId="20716" xr:uid="{00000000-0005-0000-0000-00003E720000}"/>
    <cellStyle name="Normal 21 16 3 9 2" xfId="43242" xr:uid="{00000000-0005-0000-0000-00003F720000}"/>
    <cellStyle name="Normal 21 16 4" xfId="3763" xr:uid="{00000000-0005-0000-0000-000040720000}"/>
    <cellStyle name="Normal 21 16 4 10" xfId="26304" xr:uid="{00000000-0005-0000-0000-000041720000}"/>
    <cellStyle name="Normal 21 16 4 11" xfId="48795" xr:uid="{00000000-0005-0000-0000-000042720000}"/>
    <cellStyle name="Normal 21 16 4 12" xfId="49732" xr:uid="{00000000-0005-0000-0000-000043720000}"/>
    <cellStyle name="Normal 21 16 4 2" xfId="3997" xr:uid="{00000000-0005-0000-0000-000044720000}"/>
    <cellStyle name="Normal 21 16 4 2 10" xfId="49029" xr:uid="{00000000-0005-0000-0000-000045720000}"/>
    <cellStyle name="Normal 21 16 4 2 11" xfId="49966" xr:uid="{00000000-0005-0000-0000-000046720000}"/>
    <cellStyle name="Normal 21 16 4 2 2" xfId="4465" xr:uid="{00000000-0005-0000-0000-000047720000}"/>
    <cellStyle name="Normal 21 16 4 2 2 10" xfId="50434" xr:uid="{00000000-0005-0000-0000-000048720000}"/>
    <cellStyle name="Normal 21 16 4 2 2 2" xfId="5401" xr:uid="{00000000-0005-0000-0000-000049720000}"/>
    <cellStyle name="Normal 21 16 4 2 2 2 2" xfId="7273" xr:uid="{00000000-0005-0000-0000-00004A720000}"/>
    <cellStyle name="Normal 21 16 4 2 2 2 2 2" xfId="12889" xr:uid="{00000000-0005-0000-0000-00004B720000}"/>
    <cellStyle name="Normal 21 16 4 2 2 2 2 2 2" xfId="35430" xr:uid="{00000000-0005-0000-0000-00004C720000}"/>
    <cellStyle name="Normal 21 16 4 2 2 2 2 3" xfId="18519" xr:uid="{00000000-0005-0000-0000-00004D720000}"/>
    <cellStyle name="Normal 21 16 4 2 2 2 2 3 2" xfId="41054" xr:uid="{00000000-0005-0000-0000-00004E720000}"/>
    <cellStyle name="Normal 21 16 4 2 2 2 2 4" xfId="24148" xr:uid="{00000000-0005-0000-0000-00004F720000}"/>
    <cellStyle name="Normal 21 16 4 2 2 2 2 4 2" xfId="46674" xr:uid="{00000000-0005-0000-0000-000050720000}"/>
    <cellStyle name="Normal 21 16 4 2 2 2 2 5" xfId="29814" xr:uid="{00000000-0005-0000-0000-000051720000}"/>
    <cellStyle name="Normal 21 16 4 2 2 2 3" xfId="9145" xr:uid="{00000000-0005-0000-0000-000052720000}"/>
    <cellStyle name="Normal 21 16 4 2 2 2 3 2" xfId="14761" xr:uid="{00000000-0005-0000-0000-000053720000}"/>
    <cellStyle name="Normal 21 16 4 2 2 2 3 2 2" xfId="37302" xr:uid="{00000000-0005-0000-0000-000054720000}"/>
    <cellStyle name="Normal 21 16 4 2 2 2 3 3" xfId="20391" xr:uid="{00000000-0005-0000-0000-000055720000}"/>
    <cellStyle name="Normal 21 16 4 2 2 2 3 3 2" xfId="42926" xr:uid="{00000000-0005-0000-0000-000056720000}"/>
    <cellStyle name="Normal 21 16 4 2 2 2 3 4" xfId="26020" xr:uid="{00000000-0005-0000-0000-000057720000}"/>
    <cellStyle name="Normal 21 16 4 2 2 2 3 4 2" xfId="48546" xr:uid="{00000000-0005-0000-0000-000058720000}"/>
    <cellStyle name="Normal 21 16 4 2 2 2 3 5" xfId="31686" xr:uid="{00000000-0005-0000-0000-000059720000}"/>
    <cellStyle name="Normal 21 16 4 2 2 2 4" xfId="11017" xr:uid="{00000000-0005-0000-0000-00005A720000}"/>
    <cellStyle name="Normal 21 16 4 2 2 2 4 2" xfId="33558" xr:uid="{00000000-0005-0000-0000-00005B720000}"/>
    <cellStyle name="Normal 21 16 4 2 2 2 5" xfId="16647" xr:uid="{00000000-0005-0000-0000-00005C720000}"/>
    <cellStyle name="Normal 21 16 4 2 2 2 5 2" xfId="39182" xr:uid="{00000000-0005-0000-0000-00005D720000}"/>
    <cellStyle name="Normal 21 16 4 2 2 2 6" xfId="22276" xr:uid="{00000000-0005-0000-0000-00005E720000}"/>
    <cellStyle name="Normal 21 16 4 2 2 2 6 2" xfId="44802" xr:uid="{00000000-0005-0000-0000-00005F720000}"/>
    <cellStyle name="Normal 21 16 4 2 2 2 7" xfId="27942" xr:uid="{00000000-0005-0000-0000-000060720000}"/>
    <cellStyle name="Normal 21 16 4 2 2 2 8" xfId="51370" xr:uid="{00000000-0005-0000-0000-000061720000}"/>
    <cellStyle name="Normal 21 16 4 2 2 3" xfId="6337" xr:uid="{00000000-0005-0000-0000-000062720000}"/>
    <cellStyle name="Normal 21 16 4 2 2 3 2" xfId="11953" xr:uid="{00000000-0005-0000-0000-000063720000}"/>
    <cellStyle name="Normal 21 16 4 2 2 3 2 2" xfId="34494" xr:uid="{00000000-0005-0000-0000-000064720000}"/>
    <cellStyle name="Normal 21 16 4 2 2 3 3" xfId="17583" xr:uid="{00000000-0005-0000-0000-000065720000}"/>
    <cellStyle name="Normal 21 16 4 2 2 3 3 2" xfId="40118" xr:uid="{00000000-0005-0000-0000-000066720000}"/>
    <cellStyle name="Normal 21 16 4 2 2 3 4" xfId="23212" xr:uid="{00000000-0005-0000-0000-000067720000}"/>
    <cellStyle name="Normal 21 16 4 2 2 3 4 2" xfId="45738" xr:uid="{00000000-0005-0000-0000-000068720000}"/>
    <cellStyle name="Normal 21 16 4 2 2 3 5" xfId="28878" xr:uid="{00000000-0005-0000-0000-000069720000}"/>
    <cellStyle name="Normal 21 16 4 2 2 4" xfId="8209" xr:uid="{00000000-0005-0000-0000-00006A720000}"/>
    <cellStyle name="Normal 21 16 4 2 2 4 2" xfId="13825" xr:uid="{00000000-0005-0000-0000-00006B720000}"/>
    <cellStyle name="Normal 21 16 4 2 2 4 2 2" xfId="36366" xr:uid="{00000000-0005-0000-0000-00006C720000}"/>
    <cellStyle name="Normal 21 16 4 2 2 4 3" xfId="19455" xr:uid="{00000000-0005-0000-0000-00006D720000}"/>
    <cellStyle name="Normal 21 16 4 2 2 4 3 2" xfId="41990" xr:uid="{00000000-0005-0000-0000-00006E720000}"/>
    <cellStyle name="Normal 21 16 4 2 2 4 4" xfId="25084" xr:uid="{00000000-0005-0000-0000-00006F720000}"/>
    <cellStyle name="Normal 21 16 4 2 2 4 4 2" xfId="47610" xr:uid="{00000000-0005-0000-0000-000070720000}"/>
    <cellStyle name="Normal 21 16 4 2 2 4 5" xfId="30750" xr:uid="{00000000-0005-0000-0000-000071720000}"/>
    <cellStyle name="Normal 21 16 4 2 2 5" xfId="10081" xr:uid="{00000000-0005-0000-0000-000072720000}"/>
    <cellStyle name="Normal 21 16 4 2 2 5 2" xfId="32622" xr:uid="{00000000-0005-0000-0000-000073720000}"/>
    <cellStyle name="Normal 21 16 4 2 2 6" xfId="15711" xr:uid="{00000000-0005-0000-0000-000074720000}"/>
    <cellStyle name="Normal 21 16 4 2 2 6 2" xfId="38246" xr:uid="{00000000-0005-0000-0000-000075720000}"/>
    <cellStyle name="Normal 21 16 4 2 2 7" xfId="21340" xr:uid="{00000000-0005-0000-0000-000076720000}"/>
    <cellStyle name="Normal 21 16 4 2 2 7 2" xfId="43866" xr:uid="{00000000-0005-0000-0000-000077720000}"/>
    <cellStyle name="Normal 21 16 4 2 2 8" xfId="27006" xr:uid="{00000000-0005-0000-0000-000078720000}"/>
    <cellStyle name="Normal 21 16 4 2 2 9" xfId="49497" xr:uid="{00000000-0005-0000-0000-000079720000}"/>
    <cellStyle name="Normal 21 16 4 2 3" xfId="4933" xr:uid="{00000000-0005-0000-0000-00007A720000}"/>
    <cellStyle name="Normal 21 16 4 2 3 2" xfId="6805" xr:uid="{00000000-0005-0000-0000-00007B720000}"/>
    <cellStyle name="Normal 21 16 4 2 3 2 2" xfId="12421" xr:uid="{00000000-0005-0000-0000-00007C720000}"/>
    <cellStyle name="Normal 21 16 4 2 3 2 2 2" xfId="34962" xr:uid="{00000000-0005-0000-0000-00007D720000}"/>
    <cellStyle name="Normal 21 16 4 2 3 2 3" xfId="18051" xr:uid="{00000000-0005-0000-0000-00007E720000}"/>
    <cellStyle name="Normal 21 16 4 2 3 2 3 2" xfId="40586" xr:uid="{00000000-0005-0000-0000-00007F720000}"/>
    <cellStyle name="Normal 21 16 4 2 3 2 4" xfId="23680" xr:uid="{00000000-0005-0000-0000-000080720000}"/>
    <cellStyle name="Normal 21 16 4 2 3 2 4 2" xfId="46206" xr:uid="{00000000-0005-0000-0000-000081720000}"/>
    <cellStyle name="Normal 21 16 4 2 3 2 5" xfId="29346" xr:uid="{00000000-0005-0000-0000-000082720000}"/>
    <cellStyle name="Normal 21 16 4 2 3 3" xfId="8677" xr:uid="{00000000-0005-0000-0000-000083720000}"/>
    <cellStyle name="Normal 21 16 4 2 3 3 2" xfId="14293" xr:uid="{00000000-0005-0000-0000-000084720000}"/>
    <cellStyle name="Normal 21 16 4 2 3 3 2 2" xfId="36834" xr:uid="{00000000-0005-0000-0000-000085720000}"/>
    <cellStyle name="Normal 21 16 4 2 3 3 3" xfId="19923" xr:uid="{00000000-0005-0000-0000-000086720000}"/>
    <cellStyle name="Normal 21 16 4 2 3 3 3 2" xfId="42458" xr:uid="{00000000-0005-0000-0000-000087720000}"/>
    <cellStyle name="Normal 21 16 4 2 3 3 4" xfId="25552" xr:uid="{00000000-0005-0000-0000-000088720000}"/>
    <cellStyle name="Normal 21 16 4 2 3 3 4 2" xfId="48078" xr:uid="{00000000-0005-0000-0000-000089720000}"/>
    <cellStyle name="Normal 21 16 4 2 3 3 5" xfId="31218" xr:uid="{00000000-0005-0000-0000-00008A720000}"/>
    <cellStyle name="Normal 21 16 4 2 3 4" xfId="10549" xr:uid="{00000000-0005-0000-0000-00008B720000}"/>
    <cellStyle name="Normal 21 16 4 2 3 4 2" xfId="33090" xr:uid="{00000000-0005-0000-0000-00008C720000}"/>
    <cellStyle name="Normal 21 16 4 2 3 5" xfId="16179" xr:uid="{00000000-0005-0000-0000-00008D720000}"/>
    <cellStyle name="Normal 21 16 4 2 3 5 2" xfId="38714" xr:uid="{00000000-0005-0000-0000-00008E720000}"/>
    <cellStyle name="Normal 21 16 4 2 3 6" xfId="21808" xr:uid="{00000000-0005-0000-0000-00008F720000}"/>
    <cellStyle name="Normal 21 16 4 2 3 6 2" xfId="44334" xr:uid="{00000000-0005-0000-0000-000090720000}"/>
    <cellStyle name="Normal 21 16 4 2 3 7" xfId="27474" xr:uid="{00000000-0005-0000-0000-000091720000}"/>
    <cellStyle name="Normal 21 16 4 2 3 8" xfId="50902" xr:uid="{00000000-0005-0000-0000-000092720000}"/>
    <cellStyle name="Normal 21 16 4 2 4" xfId="5869" xr:uid="{00000000-0005-0000-0000-000093720000}"/>
    <cellStyle name="Normal 21 16 4 2 4 2" xfId="11485" xr:uid="{00000000-0005-0000-0000-000094720000}"/>
    <cellStyle name="Normal 21 16 4 2 4 2 2" xfId="34026" xr:uid="{00000000-0005-0000-0000-000095720000}"/>
    <cellStyle name="Normal 21 16 4 2 4 3" xfId="17115" xr:uid="{00000000-0005-0000-0000-000096720000}"/>
    <cellStyle name="Normal 21 16 4 2 4 3 2" xfId="39650" xr:uid="{00000000-0005-0000-0000-000097720000}"/>
    <cellStyle name="Normal 21 16 4 2 4 4" xfId="22744" xr:uid="{00000000-0005-0000-0000-000098720000}"/>
    <cellStyle name="Normal 21 16 4 2 4 4 2" xfId="45270" xr:uid="{00000000-0005-0000-0000-000099720000}"/>
    <cellStyle name="Normal 21 16 4 2 4 5" xfId="28410" xr:uid="{00000000-0005-0000-0000-00009A720000}"/>
    <cellStyle name="Normal 21 16 4 2 5" xfId="7741" xr:uid="{00000000-0005-0000-0000-00009B720000}"/>
    <cellStyle name="Normal 21 16 4 2 5 2" xfId="13357" xr:uid="{00000000-0005-0000-0000-00009C720000}"/>
    <cellStyle name="Normal 21 16 4 2 5 2 2" xfId="35898" xr:uid="{00000000-0005-0000-0000-00009D720000}"/>
    <cellStyle name="Normal 21 16 4 2 5 3" xfId="18987" xr:uid="{00000000-0005-0000-0000-00009E720000}"/>
    <cellStyle name="Normal 21 16 4 2 5 3 2" xfId="41522" xr:uid="{00000000-0005-0000-0000-00009F720000}"/>
    <cellStyle name="Normal 21 16 4 2 5 4" xfId="24616" xr:uid="{00000000-0005-0000-0000-0000A0720000}"/>
    <cellStyle name="Normal 21 16 4 2 5 4 2" xfId="47142" xr:uid="{00000000-0005-0000-0000-0000A1720000}"/>
    <cellStyle name="Normal 21 16 4 2 5 5" xfId="30282" xr:uid="{00000000-0005-0000-0000-0000A2720000}"/>
    <cellStyle name="Normal 21 16 4 2 6" xfId="9613" xr:uid="{00000000-0005-0000-0000-0000A3720000}"/>
    <cellStyle name="Normal 21 16 4 2 6 2" xfId="32154" xr:uid="{00000000-0005-0000-0000-0000A4720000}"/>
    <cellStyle name="Normal 21 16 4 2 7" xfId="15243" xr:uid="{00000000-0005-0000-0000-0000A5720000}"/>
    <cellStyle name="Normal 21 16 4 2 7 2" xfId="37778" xr:uid="{00000000-0005-0000-0000-0000A6720000}"/>
    <cellStyle name="Normal 21 16 4 2 8" xfId="20872" xr:uid="{00000000-0005-0000-0000-0000A7720000}"/>
    <cellStyle name="Normal 21 16 4 2 8 2" xfId="43398" xr:uid="{00000000-0005-0000-0000-0000A8720000}"/>
    <cellStyle name="Normal 21 16 4 2 9" xfId="26538" xr:uid="{00000000-0005-0000-0000-0000A9720000}"/>
    <cellStyle name="Normal 21 16 4 3" xfId="4231" xr:uid="{00000000-0005-0000-0000-0000AA720000}"/>
    <cellStyle name="Normal 21 16 4 3 10" xfId="50200" xr:uid="{00000000-0005-0000-0000-0000AB720000}"/>
    <cellStyle name="Normal 21 16 4 3 2" xfId="5167" xr:uid="{00000000-0005-0000-0000-0000AC720000}"/>
    <cellStyle name="Normal 21 16 4 3 2 2" xfId="7039" xr:uid="{00000000-0005-0000-0000-0000AD720000}"/>
    <cellStyle name="Normal 21 16 4 3 2 2 2" xfId="12655" xr:uid="{00000000-0005-0000-0000-0000AE720000}"/>
    <cellStyle name="Normal 21 16 4 3 2 2 2 2" xfId="35196" xr:uid="{00000000-0005-0000-0000-0000AF720000}"/>
    <cellStyle name="Normal 21 16 4 3 2 2 3" xfId="18285" xr:uid="{00000000-0005-0000-0000-0000B0720000}"/>
    <cellStyle name="Normal 21 16 4 3 2 2 3 2" xfId="40820" xr:uid="{00000000-0005-0000-0000-0000B1720000}"/>
    <cellStyle name="Normal 21 16 4 3 2 2 4" xfId="23914" xr:uid="{00000000-0005-0000-0000-0000B2720000}"/>
    <cellStyle name="Normal 21 16 4 3 2 2 4 2" xfId="46440" xr:uid="{00000000-0005-0000-0000-0000B3720000}"/>
    <cellStyle name="Normal 21 16 4 3 2 2 5" xfId="29580" xr:uid="{00000000-0005-0000-0000-0000B4720000}"/>
    <cellStyle name="Normal 21 16 4 3 2 3" xfId="8911" xr:uid="{00000000-0005-0000-0000-0000B5720000}"/>
    <cellStyle name="Normal 21 16 4 3 2 3 2" xfId="14527" xr:uid="{00000000-0005-0000-0000-0000B6720000}"/>
    <cellStyle name="Normal 21 16 4 3 2 3 2 2" xfId="37068" xr:uid="{00000000-0005-0000-0000-0000B7720000}"/>
    <cellStyle name="Normal 21 16 4 3 2 3 3" xfId="20157" xr:uid="{00000000-0005-0000-0000-0000B8720000}"/>
    <cellStyle name="Normal 21 16 4 3 2 3 3 2" xfId="42692" xr:uid="{00000000-0005-0000-0000-0000B9720000}"/>
    <cellStyle name="Normal 21 16 4 3 2 3 4" xfId="25786" xr:uid="{00000000-0005-0000-0000-0000BA720000}"/>
    <cellStyle name="Normal 21 16 4 3 2 3 4 2" xfId="48312" xr:uid="{00000000-0005-0000-0000-0000BB720000}"/>
    <cellStyle name="Normal 21 16 4 3 2 3 5" xfId="31452" xr:uid="{00000000-0005-0000-0000-0000BC720000}"/>
    <cellStyle name="Normal 21 16 4 3 2 4" xfId="10783" xr:uid="{00000000-0005-0000-0000-0000BD720000}"/>
    <cellStyle name="Normal 21 16 4 3 2 4 2" xfId="33324" xr:uid="{00000000-0005-0000-0000-0000BE720000}"/>
    <cellStyle name="Normal 21 16 4 3 2 5" xfId="16413" xr:uid="{00000000-0005-0000-0000-0000BF720000}"/>
    <cellStyle name="Normal 21 16 4 3 2 5 2" xfId="38948" xr:uid="{00000000-0005-0000-0000-0000C0720000}"/>
    <cellStyle name="Normal 21 16 4 3 2 6" xfId="22042" xr:uid="{00000000-0005-0000-0000-0000C1720000}"/>
    <cellStyle name="Normal 21 16 4 3 2 6 2" xfId="44568" xr:uid="{00000000-0005-0000-0000-0000C2720000}"/>
    <cellStyle name="Normal 21 16 4 3 2 7" xfId="27708" xr:uid="{00000000-0005-0000-0000-0000C3720000}"/>
    <cellStyle name="Normal 21 16 4 3 2 8" xfId="51136" xr:uid="{00000000-0005-0000-0000-0000C4720000}"/>
    <cellStyle name="Normal 21 16 4 3 3" xfId="6103" xr:uid="{00000000-0005-0000-0000-0000C5720000}"/>
    <cellStyle name="Normal 21 16 4 3 3 2" xfId="11719" xr:uid="{00000000-0005-0000-0000-0000C6720000}"/>
    <cellStyle name="Normal 21 16 4 3 3 2 2" xfId="34260" xr:uid="{00000000-0005-0000-0000-0000C7720000}"/>
    <cellStyle name="Normal 21 16 4 3 3 3" xfId="17349" xr:uid="{00000000-0005-0000-0000-0000C8720000}"/>
    <cellStyle name="Normal 21 16 4 3 3 3 2" xfId="39884" xr:uid="{00000000-0005-0000-0000-0000C9720000}"/>
    <cellStyle name="Normal 21 16 4 3 3 4" xfId="22978" xr:uid="{00000000-0005-0000-0000-0000CA720000}"/>
    <cellStyle name="Normal 21 16 4 3 3 4 2" xfId="45504" xr:uid="{00000000-0005-0000-0000-0000CB720000}"/>
    <cellStyle name="Normal 21 16 4 3 3 5" xfId="28644" xr:uid="{00000000-0005-0000-0000-0000CC720000}"/>
    <cellStyle name="Normal 21 16 4 3 4" xfId="7975" xr:uid="{00000000-0005-0000-0000-0000CD720000}"/>
    <cellStyle name="Normal 21 16 4 3 4 2" xfId="13591" xr:uid="{00000000-0005-0000-0000-0000CE720000}"/>
    <cellStyle name="Normal 21 16 4 3 4 2 2" xfId="36132" xr:uid="{00000000-0005-0000-0000-0000CF720000}"/>
    <cellStyle name="Normal 21 16 4 3 4 3" xfId="19221" xr:uid="{00000000-0005-0000-0000-0000D0720000}"/>
    <cellStyle name="Normal 21 16 4 3 4 3 2" xfId="41756" xr:uid="{00000000-0005-0000-0000-0000D1720000}"/>
    <cellStyle name="Normal 21 16 4 3 4 4" xfId="24850" xr:uid="{00000000-0005-0000-0000-0000D2720000}"/>
    <cellStyle name="Normal 21 16 4 3 4 4 2" xfId="47376" xr:uid="{00000000-0005-0000-0000-0000D3720000}"/>
    <cellStyle name="Normal 21 16 4 3 4 5" xfId="30516" xr:uid="{00000000-0005-0000-0000-0000D4720000}"/>
    <cellStyle name="Normal 21 16 4 3 5" xfId="9847" xr:uid="{00000000-0005-0000-0000-0000D5720000}"/>
    <cellStyle name="Normal 21 16 4 3 5 2" xfId="32388" xr:uid="{00000000-0005-0000-0000-0000D6720000}"/>
    <cellStyle name="Normal 21 16 4 3 6" xfId="15477" xr:uid="{00000000-0005-0000-0000-0000D7720000}"/>
    <cellStyle name="Normal 21 16 4 3 6 2" xfId="38012" xr:uid="{00000000-0005-0000-0000-0000D8720000}"/>
    <cellStyle name="Normal 21 16 4 3 7" xfId="21106" xr:uid="{00000000-0005-0000-0000-0000D9720000}"/>
    <cellStyle name="Normal 21 16 4 3 7 2" xfId="43632" xr:uid="{00000000-0005-0000-0000-0000DA720000}"/>
    <cellStyle name="Normal 21 16 4 3 8" xfId="26772" xr:uid="{00000000-0005-0000-0000-0000DB720000}"/>
    <cellStyle name="Normal 21 16 4 3 9" xfId="49263" xr:uid="{00000000-0005-0000-0000-0000DC720000}"/>
    <cellStyle name="Normal 21 16 4 4" xfId="4699" xr:uid="{00000000-0005-0000-0000-0000DD720000}"/>
    <cellStyle name="Normal 21 16 4 4 2" xfId="6571" xr:uid="{00000000-0005-0000-0000-0000DE720000}"/>
    <cellStyle name="Normal 21 16 4 4 2 2" xfId="12187" xr:uid="{00000000-0005-0000-0000-0000DF720000}"/>
    <cellStyle name="Normal 21 16 4 4 2 2 2" xfId="34728" xr:uid="{00000000-0005-0000-0000-0000E0720000}"/>
    <cellStyle name="Normal 21 16 4 4 2 3" xfId="17817" xr:uid="{00000000-0005-0000-0000-0000E1720000}"/>
    <cellStyle name="Normal 21 16 4 4 2 3 2" xfId="40352" xr:uid="{00000000-0005-0000-0000-0000E2720000}"/>
    <cellStyle name="Normal 21 16 4 4 2 4" xfId="23446" xr:uid="{00000000-0005-0000-0000-0000E3720000}"/>
    <cellStyle name="Normal 21 16 4 4 2 4 2" xfId="45972" xr:uid="{00000000-0005-0000-0000-0000E4720000}"/>
    <cellStyle name="Normal 21 16 4 4 2 5" xfId="29112" xr:uid="{00000000-0005-0000-0000-0000E5720000}"/>
    <cellStyle name="Normal 21 16 4 4 3" xfId="8443" xr:uid="{00000000-0005-0000-0000-0000E6720000}"/>
    <cellStyle name="Normal 21 16 4 4 3 2" xfId="14059" xr:uid="{00000000-0005-0000-0000-0000E7720000}"/>
    <cellStyle name="Normal 21 16 4 4 3 2 2" xfId="36600" xr:uid="{00000000-0005-0000-0000-0000E8720000}"/>
    <cellStyle name="Normal 21 16 4 4 3 3" xfId="19689" xr:uid="{00000000-0005-0000-0000-0000E9720000}"/>
    <cellStyle name="Normal 21 16 4 4 3 3 2" xfId="42224" xr:uid="{00000000-0005-0000-0000-0000EA720000}"/>
    <cellStyle name="Normal 21 16 4 4 3 4" xfId="25318" xr:uid="{00000000-0005-0000-0000-0000EB720000}"/>
    <cellStyle name="Normal 21 16 4 4 3 4 2" xfId="47844" xr:uid="{00000000-0005-0000-0000-0000EC720000}"/>
    <cellStyle name="Normal 21 16 4 4 3 5" xfId="30984" xr:uid="{00000000-0005-0000-0000-0000ED720000}"/>
    <cellStyle name="Normal 21 16 4 4 4" xfId="10315" xr:uid="{00000000-0005-0000-0000-0000EE720000}"/>
    <cellStyle name="Normal 21 16 4 4 4 2" xfId="32856" xr:uid="{00000000-0005-0000-0000-0000EF720000}"/>
    <cellStyle name="Normal 21 16 4 4 5" xfId="15945" xr:uid="{00000000-0005-0000-0000-0000F0720000}"/>
    <cellStyle name="Normal 21 16 4 4 5 2" xfId="38480" xr:uid="{00000000-0005-0000-0000-0000F1720000}"/>
    <cellStyle name="Normal 21 16 4 4 6" xfId="21574" xr:uid="{00000000-0005-0000-0000-0000F2720000}"/>
    <cellStyle name="Normal 21 16 4 4 6 2" xfId="44100" xr:uid="{00000000-0005-0000-0000-0000F3720000}"/>
    <cellStyle name="Normal 21 16 4 4 7" xfId="27240" xr:uid="{00000000-0005-0000-0000-0000F4720000}"/>
    <cellStyle name="Normal 21 16 4 4 8" xfId="50668" xr:uid="{00000000-0005-0000-0000-0000F5720000}"/>
    <cellStyle name="Normal 21 16 4 5" xfId="5635" xr:uid="{00000000-0005-0000-0000-0000F6720000}"/>
    <cellStyle name="Normal 21 16 4 5 2" xfId="11251" xr:uid="{00000000-0005-0000-0000-0000F7720000}"/>
    <cellStyle name="Normal 21 16 4 5 2 2" xfId="33792" xr:uid="{00000000-0005-0000-0000-0000F8720000}"/>
    <cellStyle name="Normal 21 16 4 5 3" xfId="16881" xr:uid="{00000000-0005-0000-0000-0000F9720000}"/>
    <cellStyle name="Normal 21 16 4 5 3 2" xfId="39416" xr:uid="{00000000-0005-0000-0000-0000FA720000}"/>
    <cellStyle name="Normal 21 16 4 5 4" xfId="22510" xr:uid="{00000000-0005-0000-0000-0000FB720000}"/>
    <cellStyle name="Normal 21 16 4 5 4 2" xfId="45036" xr:uid="{00000000-0005-0000-0000-0000FC720000}"/>
    <cellStyle name="Normal 21 16 4 5 5" xfId="28176" xr:uid="{00000000-0005-0000-0000-0000FD720000}"/>
    <cellStyle name="Normal 21 16 4 6" xfId="7507" xr:uid="{00000000-0005-0000-0000-0000FE720000}"/>
    <cellStyle name="Normal 21 16 4 6 2" xfId="13123" xr:uid="{00000000-0005-0000-0000-0000FF720000}"/>
    <cellStyle name="Normal 21 16 4 6 2 2" xfId="35664" xr:uid="{00000000-0005-0000-0000-000000730000}"/>
    <cellStyle name="Normal 21 16 4 6 3" xfId="18753" xr:uid="{00000000-0005-0000-0000-000001730000}"/>
    <cellStyle name="Normal 21 16 4 6 3 2" xfId="41288" xr:uid="{00000000-0005-0000-0000-000002730000}"/>
    <cellStyle name="Normal 21 16 4 6 4" xfId="24382" xr:uid="{00000000-0005-0000-0000-000003730000}"/>
    <cellStyle name="Normal 21 16 4 6 4 2" xfId="46908" xr:uid="{00000000-0005-0000-0000-000004730000}"/>
    <cellStyle name="Normal 21 16 4 6 5" xfId="30048" xr:uid="{00000000-0005-0000-0000-000005730000}"/>
    <cellStyle name="Normal 21 16 4 7" xfId="9379" xr:uid="{00000000-0005-0000-0000-000006730000}"/>
    <cellStyle name="Normal 21 16 4 7 2" xfId="31920" xr:uid="{00000000-0005-0000-0000-000007730000}"/>
    <cellStyle name="Normal 21 16 4 8" xfId="15009" xr:uid="{00000000-0005-0000-0000-000008730000}"/>
    <cellStyle name="Normal 21 16 4 8 2" xfId="37544" xr:uid="{00000000-0005-0000-0000-000009730000}"/>
    <cellStyle name="Normal 21 16 4 9" xfId="20638" xr:uid="{00000000-0005-0000-0000-00000A730000}"/>
    <cellStyle name="Normal 21 16 4 9 2" xfId="43164" xr:uid="{00000000-0005-0000-0000-00000B730000}"/>
    <cellStyle name="Normal 21 16 5" xfId="3919" xr:uid="{00000000-0005-0000-0000-00000C730000}"/>
    <cellStyle name="Normal 21 16 5 10" xfId="48951" xr:uid="{00000000-0005-0000-0000-00000D730000}"/>
    <cellStyle name="Normal 21 16 5 11" xfId="49888" xr:uid="{00000000-0005-0000-0000-00000E730000}"/>
    <cellStyle name="Normal 21 16 5 2" xfId="4387" xr:uid="{00000000-0005-0000-0000-00000F730000}"/>
    <cellStyle name="Normal 21 16 5 2 10" xfId="50356" xr:uid="{00000000-0005-0000-0000-000010730000}"/>
    <cellStyle name="Normal 21 16 5 2 2" xfId="5323" xr:uid="{00000000-0005-0000-0000-000011730000}"/>
    <cellStyle name="Normal 21 16 5 2 2 2" xfId="7195" xr:uid="{00000000-0005-0000-0000-000012730000}"/>
    <cellStyle name="Normal 21 16 5 2 2 2 2" xfId="12811" xr:uid="{00000000-0005-0000-0000-000013730000}"/>
    <cellStyle name="Normal 21 16 5 2 2 2 2 2" xfId="35352" xr:uid="{00000000-0005-0000-0000-000014730000}"/>
    <cellStyle name="Normal 21 16 5 2 2 2 3" xfId="18441" xr:uid="{00000000-0005-0000-0000-000015730000}"/>
    <cellStyle name="Normal 21 16 5 2 2 2 3 2" xfId="40976" xr:uid="{00000000-0005-0000-0000-000016730000}"/>
    <cellStyle name="Normal 21 16 5 2 2 2 4" xfId="24070" xr:uid="{00000000-0005-0000-0000-000017730000}"/>
    <cellStyle name="Normal 21 16 5 2 2 2 4 2" xfId="46596" xr:uid="{00000000-0005-0000-0000-000018730000}"/>
    <cellStyle name="Normal 21 16 5 2 2 2 5" xfId="29736" xr:uid="{00000000-0005-0000-0000-000019730000}"/>
    <cellStyle name="Normal 21 16 5 2 2 3" xfId="9067" xr:uid="{00000000-0005-0000-0000-00001A730000}"/>
    <cellStyle name="Normal 21 16 5 2 2 3 2" xfId="14683" xr:uid="{00000000-0005-0000-0000-00001B730000}"/>
    <cellStyle name="Normal 21 16 5 2 2 3 2 2" xfId="37224" xr:uid="{00000000-0005-0000-0000-00001C730000}"/>
    <cellStyle name="Normal 21 16 5 2 2 3 3" xfId="20313" xr:uid="{00000000-0005-0000-0000-00001D730000}"/>
    <cellStyle name="Normal 21 16 5 2 2 3 3 2" xfId="42848" xr:uid="{00000000-0005-0000-0000-00001E730000}"/>
    <cellStyle name="Normal 21 16 5 2 2 3 4" xfId="25942" xr:uid="{00000000-0005-0000-0000-00001F730000}"/>
    <cellStyle name="Normal 21 16 5 2 2 3 4 2" xfId="48468" xr:uid="{00000000-0005-0000-0000-000020730000}"/>
    <cellStyle name="Normal 21 16 5 2 2 3 5" xfId="31608" xr:uid="{00000000-0005-0000-0000-000021730000}"/>
    <cellStyle name="Normal 21 16 5 2 2 4" xfId="10939" xr:uid="{00000000-0005-0000-0000-000022730000}"/>
    <cellStyle name="Normal 21 16 5 2 2 4 2" xfId="33480" xr:uid="{00000000-0005-0000-0000-000023730000}"/>
    <cellStyle name="Normal 21 16 5 2 2 5" xfId="16569" xr:uid="{00000000-0005-0000-0000-000024730000}"/>
    <cellStyle name="Normal 21 16 5 2 2 5 2" xfId="39104" xr:uid="{00000000-0005-0000-0000-000025730000}"/>
    <cellStyle name="Normal 21 16 5 2 2 6" xfId="22198" xr:uid="{00000000-0005-0000-0000-000026730000}"/>
    <cellStyle name="Normal 21 16 5 2 2 6 2" xfId="44724" xr:uid="{00000000-0005-0000-0000-000027730000}"/>
    <cellStyle name="Normal 21 16 5 2 2 7" xfId="27864" xr:uid="{00000000-0005-0000-0000-000028730000}"/>
    <cellStyle name="Normal 21 16 5 2 2 8" xfId="51292" xr:uid="{00000000-0005-0000-0000-000029730000}"/>
    <cellStyle name="Normal 21 16 5 2 3" xfId="6259" xr:uid="{00000000-0005-0000-0000-00002A730000}"/>
    <cellStyle name="Normal 21 16 5 2 3 2" xfId="11875" xr:uid="{00000000-0005-0000-0000-00002B730000}"/>
    <cellStyle name="Normal 21 16 5 2 3 2 2" xfId="34416" xr:uid="{00000000-0005-0000-0000-00002C730000}"/>
    <cellStyle name="Normal 21 16 5 2 3 3" xfId="17505" xr:uid="{00000000-0005-0000-0000-00002D730000}"/>
    <cellStyle name="Normal 21 16 5 2 3 3 2" xfId="40040" xr:uid="{00000000-0005-0000-0000-00002E730000}"/>
    <cellStyle name="Normal 21 16 5 2 3 4" xfId="23134" xr:uid="{00000000-0005-0000-0000-00002F730000}"/>
    <cellStyle name="Normal 21 16 5 2 3 4 2" xfId="45660" xr:uid="{00000000-0005-0000-0000-000030730000}"/>
    <cellStyle name="Normal 21 16 5 2 3 5" xfId="28800" xr:uid="{00000000-0005-0000-0000-000031730000}"/>
    <cellStyle name="Normal 21 16 5 2 4" xfId="8131" xr:uid="{00000000-0005-0000-0000-000032730000}"/>
    <cellStyle name="Normal 21 16 5 2 4 2" xfId="13747" xr:uid="{00000000-0005-0000-0000-000033730000}"/>
    <cellStyle name="Normal 21 16 5 2 4 2 2" xfId="36288" xr:uid="{00000000-0005-0000-0000-000034730000}"/>
    <cellStyle name="Normal 21 16 5 2 4 3" xfId="19377" xr:uid="{00000000-0005-0000-0000-000035730000}"/>
    <cellStyle name="Normal 21 16 5 2 4 3 2" xfId="41912" xr:uid="{00000000-0005-0000-0000-000036730000}"/>
    <cellStyle name="Normal 21 16 5 2 4 4" xfId="25006" xr:uid="{00000000-0005-0000-0000-000037730000}"/>
    <cellStyle name="Normal 21 16 5 2 4 4 2" xfId="47532" xr:uid="{00000000-0005-0000-0000-000038730000}"/>
    <cellStyle name="Normal 21 16 5 2 4 5" xfId="30672" xr:uid="{00000000-0005-0000-0000-000039730000}"/>
    <cellStyle name="Normal 21 16 5 2 5" xfId="10003" xr:uid="{00000000-0005-0000-0000-00003A730000}"/>
    <cellStyle name="Normal 21 16 5 2 5 2" xfId="32544" xr:uid="{00000000-0005-0000-0000-00003B730000}"/>
    <cellStyle name="Normal 21 16 5 2 6" xfId="15633" xr:uid="{00000000-0005-0000-0000-00003C730000}"/>
    <cellStyle name="Normal 21 16 5 2 6 2" xfId="38168" xr:uid="{00000000-0005-0000-0000-00003D730000}"/>
    <cellStyle name="Normal 21 16 5 2 7" xfId="21262" xr:uid="{00000000-0005-0000-0000-00003E730000}"/>
    <cellStyle name="Normal 21 16 5 2 7 2" xfId="43788" xr:uid="{00000000-0005-0000-0000-00003F730000}"/>
    <cellStyle name="Normal 21 16 5 2 8" xfId="26928" xr:uid="{00000000-0005-0000-0000-000040730000}"/>
    <cellStyle name="Normal 21 16 5 2 9" xfId="49419" xr:uid="{00000000-0005-0000-0000-000041730000}"/>
    <cellStyle name="Normal 21 16 5 3" xfId="4855" xr:uid="{00000000-0005-0000-0000-000042730000}"/>
    <cellStyle name="Normal 21 16 5 3 2" xfId="6727" xr:uid="{00000000-0005-0000-0000-000043730000}"/>
    <cellStyle name="Normal 21 16 5 3 2 2" xfId="12343" xr:uid="{00000000-0005-0000-0000-000044730000}"/>
    <cellStyle name="Normal 21 16 5 3 2 2 2" xfId="34884" xr:uid="{00000000-0005-0000-0000-000045730000}"/>
    <cellStyle name="Normal 21 16 5 3 2 3" xfId="17973" xr:uid="{00000000-0005-0000-0000-000046730000}"/>
    <cellStyle name="Normal 21 16 5 3 2 3 2" xfId="40508" xr:uid="{00000000-0005-0000-0000-000047730000}"/>
    <cellStyle name="Normal 21 16 5 3 2 4" xfId="23602" xr:uid="{00000000-0005-0000-0000-000048730000}"/>
    <cellStyle name="Normal 21 16 5 3 2 4 2" xfId="46128" xr:uid="{00000000-0005-0000-0000-000049730000}"/>
    <cellStyle name="Normal 21 16 5 3 2 5" xfId="29268" xr:uid="{00000000-0005-0000-0000-00004A730000}"/>
    <cellStyle name="Normal 21 16 5 3 3" xfId="8599" xr:uid="{00000000-0005-0000-0000-00004B730000}"/>
    <cellStyle name="Normal 21 16 5 3 3 2" xfId="14215" xr:uid="{00000000-0005-0000-0000-00004C730000}"/>
    <cellStyle name="Normal 21 16 5 3 3 2 2" xfId="36756" xr:uid="{00000000-0005-0000-0000-00004D730000}"/>
    <cellStyle name="Normal 21 16 5 3 3 3" xfId="19845" xr:uid="{00000000-0005-0000-0000-00004E730000}"/>
    <cellStyle name="Normal 21 16 5 3 3 3 2" xfId="42380" xr:uid="{00000000-0005-0000-0000-00004F730000}"/>
    <cellStyle name="Normal 21 16 5 3 3 4" xfId="25474" xr:uid="{00000000-0005-0000-0000-000050730000}"/>
    <cellStyle name="Normal 21 16 5 3 3 4 2" xfId="48000" xr:uid="{00000000-0005-0000-0000-000051730000}"/>
    <cellStyle name="Normal 21 16 5 3 3 5" xfId="31140" xr:uid="{00000000-0005-0000-0000-000052730000}"/>
    <cellStyle name="Normal 21 16 5 3 4" xfId="10471" xr:uid="{00000000-0005-0000-0000-000053730000}"/>
    <cellStyle name="Normal 21 16 5 3 4 2" xfId="33012" xr:uid="{00000000-0005-0000-0000-000054730000}"/>
    <cellStyle name="Normal 21 16 5 3 5" xfId="16101" xr:uid="{00000000-0005-0000-0000-000055730000}"/>
    <cellStyle name="Normal 21 16 5 3 5 2" xfId="38636" xr:uid="{00000000-0005-0000-0000-000056730000}"/>
    <cellStyle name="Normal 21 16 5 3 6" xfId="21730" xr:uid="{00000000-0005-0000-0000-000057730000}"/>
    <cellStyle name="Normal 21 16 5 3 6 2" xfId="44256" xr:uid="{00000000-0005-0000-0000-000058730000}"/>
    <cellStyle name="Normal 21 16 5 3 7" xfId="27396" xr:uid="{00000000-0005-0000-0000-000059730000}"/>
    <cellStyle name="Normal 21 16 5 3 8" xfId="50824" xr:uid="{00000000-0005-0000-0000-00005A730000}"/>
    <cellStyle name="Normal 21 16 5 4" xfId="5791" xr:uid="{00000000-0005-0000-0000-00005B730000}"/>
    <cellStyle name="Normal 21 16 5 4 2" xfId="11407" xr:uid="{00000000-0005-0000-0000-00005C730000}"/>
    <cellStyle name="Normal 21 16 5 4 2 2" xfId="33948" xr:uid="{00000000-0005-0000-0000-00005D730000}"/>
    <cellStyle name="Normal 21 16 5 4 3" xfId="17037" xr:uid="{00000000-0005-0000-0000-00005E730000}"/>
    <cellStyle name="Normal 21 16 5 4 3 2" xfId="39572" xr:uid="{00000000-0005-0000-0000-00005F730000}"/>
    <cellStyle name="Normal 21 16 5 4 4" xfId="22666" xr:uid="{00000000-0005-0000-0000-000060730000}"/>
    <cellStyle name="Normal 21 16 5 4 4 2" xfId="45192" xr:uid="{00000000-0005-0000-0000-000061730000}"/>
    <cellStyle name="Normal 21 16 5 4 5" xfId="28332" xr:uid="{00000000-0005-0000-0000-000062730000}"/>
    <cellStyle name="Normal 21 16 5 5" xfId="7663" xr:uid="{00000000-0005-0000-0000-000063730000}"/>
    <cellStyle name="Normal 21 16 5 5 2" xfId="13279" xr:uid="{00000000-0005-0000-0000-000064730000}"/>
    <cellStyle name="Normal 21 16 5 5 2 2" xfId="35820" xr:uid="{00000000-0005-0000-0000-000065730000}"/>
    <cellStyle name="Normal 21 16 5 5 3" xfId="18909" xr:uid="{00000000-0005-0000-0000-000066730000}"/>
    <cellStyle name="Normal 21 16 5 5 3 2" xfId="41444" xr:uid="{00000000-0005-0000-0000-000067730000}"/>
    <cellStyle name="Normal 21 16 5 5 4" xfId="24538" xr:uid="{00000000-0005-0000-0000-000068730000}"/>
    <cellStyle name="Normal 21 16 5 5 4 2" xfId="47064" xr:uid="{00000000-0005-0000-0000-000069730000}"/>
    <cellStyle name="Normal 21 16 5 5 5" xfId="30204" xr:uid="{00000000-0005-0000-0000-00006A730000}"/>
    <cellStyle name="Normal 21 16 5 6" xfId="9535" xr:uid="{00000000-0005-0000-0000-00006B730000}"/>
    <cellStyle name="Normal 21 16 5 6 2" xfId="32076" xr:uid="{00000000-0005-0000-0000-00006C730000}"/>
    <cellStyle name="Normal 21 16 5 7" xfId="15165" xr:uid="{00000000-0005-0000-0000-00006D730000}"/>
    <cellStyle name="Normal 21 16 5 7 2" xfId="37700" xr:uid="{00000000-0005-0000-0000-00006E730000}"/>
    <cellStyle name="Normal 21 16 5 8" xfId="20794" xr:uid="{00000000-0005-0000-0000-00006F730000}"/>
    <cellStyle name="Normal 21 16 5 8 2" xfId="43320" xr:uid="{00000000-0005-0000-0000-000070730000}"/>
    <cellStyle name="Normal 21 16 5 9" xfId="26460" xr:uid="{00000000-0005-0000-0000-000071730000}"/>
    <cellStyle name="Normal 21 16 6" xfId="4153" xr:uid="{00000000-0005-0000-0000-000072730000}"/>
    <cellStyle name="Normal 21 16 6 10" xfId="50122" xr:uid="{00000000-0005-0000-0000-000073730000}"/>
    <cellStyle name="Normal 21 16 6 2" xfId="5089" xr:uid="{00000000-0005-0000-0000-000074730000}"/>
    <cellStyle name="Normal 21 16 6 2 2" xfId="6961" xr:uid="{00000000-0005-0000-0000-000075730000}"/>
    <cellStyle name="Normal 21 16 6 2 2 2" xfId="12577" xr:uid="{00000000-0005-0000-0000-000076730000}"/>
    <cellStyle name="Normal 21 16 6 2 2 2 2" xfId="35118" xr:uid="{00000000-0005-0000-0000-000077730000}"/>
    <cellStyle name="Normal 21 16 6 2 2 3" xfId="18207" xr:uid="{00000000-0005-0000-0000-000078730000}"/>
    <cellStyle name="Normal 21 16 6 2 2 3 2" xfId="40742" xr:uid="{00000000-0005-0000-0000-000079730000}"/>
    <cellStyle name="Normal 21 16 6 2 2 4" xfId="23836" xr:uid="{00000000-0005-0000-0000-00007A730000}"/>
    <cellStyle name="Normal 21 16 6 2 2 4 2" xfId="46362" xr:uid="{00000000-0005-0000-0000-00007B730000}"/>
    <cellStyle name="Normal 21 16 6 2 2 5" xfId="29502" xr:uid="{00000000-0005-0000-0000-00007C730000}"/>
    <cellStyle name="Normal 21 16 6 2 3" xfId="8833" xr:uid="{00000000-0005-0000-0000-00007D730000}"/>
    <cellStyle name="Normal 21 16 6 2 3 2" xfId="14449" xr:uid="{00000000-0005-0000-0000-00007E730000}"/>
    <cellStyle name="Normal 21 16 6 2 3 2 2" xfId="36990" xr:uid="{00000000-0005-0000-0000-00007F730000}"/>
    <cellStyle name="Normal 21 16 6 2 3 3" xfId="20079" xr:uid="{00000000-0005-0000-0000-000080730000}"/>
    <cellStyle name="Normal 21 16 6 2 3 3 2" xfId="42614" xr:uid="{00000000-0005-0000-0000-000081730000}"/>
    <cellStyle name="Normal 21 16 6 2 3 4" xfId="25708" xr:uid="{00000000-0005-0000-0000-000082730000}"/>
    <cellStyle name="Normal 21 16 6 2 3 4 2" xfId="48234" xr:uid="{00000000-0005-0000-0000-000083730000}"/>
    <cellStyle name="Normal 21 16 6 2 3 5" xfId="31374" xr:uid="{00000000-0005-0000-0000-000084730000}"/>
    <cellStyle name="Normal 21 16 6 2 4" xfId="10705" xr:uid="{00000000-0005-0000-0000-000085730000}"/>
    <cellStyle name="Normal 21 16 6 2 4 2" xfId="33246" xr:uid="{00000000-0005-0000-0000-000086730000}"/>
    <cellStyle name="Normal 21 16 6 2 5" xfId="16335" xr:uid="{00000000-0005-0000-0000-000087730000}"/>
    <cellStyle name="Normal 21 16 6 2 5 2" xfId="38870" xr:uid="{00000000-0005-0000-0000-000088730000}"/>
    <cellStyle name="Normal 21 16 6 2 6" xfId="21964" xr:uid="{00000000-0005-0000-0000-000089730000}"/>
    <cellStyle name="Normal 21 16 6 2 6 2" xfId="44490" xr:uid="{00000000-0005-0000-0000-00008A730000}"/>
    <cellStyle name="Normal 21 16 6 2 7" xfId="27630" xr:uid="{00000000-0005-0000-0000-00008B730000}"/>
    <cellStyle name="Normal 21 16 6 2 8" xfId="51058" xr:uid="{00000000-0005-0000-0000-00008C730000}"/>
    <cellStyle name="Normal 21 16 6 3" xfId="6025" xr:uid="{00000000-0005-0000-0000-00008D730000}"/>
    <cellStyle name="Normal 21 16 6 3 2" xfId="11641" xr:uid="{00000000-0005-0000-0000-00008E730000}"/>
    <cellStyle name="Normal 21 16 6 3 2 2" xfId="34182" xr:uid="{00000000-0005-0000-0000-00008F730000}"/>
    <cellStyle name="Normal 21 16 6 3 3" xfId="17271" xr:uid="{00000000-0005-0000-0000-000090730000}"/>
    <cellStyle name="Normal 21 16 6 3 3 2" xfId="39806" xr:uid="{00000000-0005-0000-0000-000091730000}"/>
    <cellStyle name="Normal 21 16 6 3 4" xfId="22900" xr:uid="{00000000-0005-0000-0000-000092730000}"/>
    <cellStyle name="Normal 21 16 6 3 4 2" xfId="45426" xr:uid="{00000000-0005-0000-0000-000093730000}"/>
    <cellStyle name="Normal 21 16 6 3 5" xfId="28566" xr:uid="{00000000-0005-0000-0000-000094730000}"/>
    <cellStyle name="Normal 21 16 6 4" xfId="7897" xr:uid="{00000000-0005-0000-0000-000095730000}"/>
    <cellStyle name="Normal 21 16 6 4 2" xfId="13513" xr:uid="{00000000-0005-0000-0000-000096730000}"/>
    <cellStyle name="Normal 21 16 6 4 2 2" xfId="36054" xr:uid="{00000000-0005-0000-0000-000097730000}"/>
    <cellStyle name="Normal 21 16 6 4 3" xfId="19143" xr:uid="{00000000-0005-0000-0000-000098730000}"/>
    <cellStyle name="Normal 21 16 6 4 3 2" xfId="41678" xr:uid="{00000000-0005-0000-0000-000099730000}"/>
    <cellStyle name="Normal 21 16 6 4 4" xfId="24772" xr:uid="{00000000-0005-0000-0000-00009A730000}"/>
    <cellStyle name="Normal 21 16 6 4 4 2" xfId="47298" xr:uid="{00000000-0005-0000-0000-00009B730000}"/>
    <cellStyle name="Normal 21 16 6 4 5" xfId="30438" xr:uid="{00000000-0005-0000-0000-00009C730000}"/>
    <cellStyle name="Normal 21 16 6 5" xfId="9769" xr:uid="{00000000-0005-0000-0000-00009D730000}"/>
    <cellStyle name="Normal 21 16 6 5 2" xfId="32310" xr:uid="{00000000-0005-0000-0000-00009E730000}"/>
    <cellStyle name="Normal 21 16 6 6" xfId="15399" xr:uid="{00000000-0005-0000-0000-00009F730000}"/>
    <cellStyle name="Normal 21 16 6 6 2" xfId="37934" xr:uid="{00000000-0005-0000-0000-0000A0730000}"/>
    <cellStyle name="Normal 21 16 6 7" xfId="21028" xr:uid="{00000000-0005-0000-0000-0000A1730000}"/>
    <cellStyle name="Normal 21 16 6 7 2" xfId="43554" xr:uid="{00000000-0005-0000-0000-0000A2730000}"/>
    <cellStyle name="Normal 21 16 6 8" xfId="26694" xr:uid="{00000000-0005-0000-0000-0000A3730000}"/>
    <cellStyle name="Normal 21 16 6 9" xfId="49185" xr:uid="{00000000-0005-0000-0000-0000A4730000}"/>
    <cellStyle name="Normal 21 16 7" xfId="4621" xr:uid="{00000000-0005-0000-0000-0000A5730000}"/>
    <cellStyle name="Normal 21 16 7 2" xfId="6493" xr:uid="{00000000-0005-0000-0000-0000A6730000}"/>
    <cellStyle name="Normal 21 16 7 2 2" xfId="12109" xr:uid="{00000000-0005-0000-0000-0000A7730000}"/>
    <cellStyle name="Normal 21 16 7 2 2 2" xfId="34650" xr:uid="{00000000-0005-0000-0000-0000A8730000}"/>
    <cellStyle name="Normal 21 16 7 2 3" xfId="17739" xr:uid="{00000000-0005-0000-0000-0000A9730000}"/>
    <cellStyle name="Normal 21 16 7 2 3 2" xfId="40274" xr:uid="{00000000-0005-0000-0000-0000AA730000}"/>
    <cellStyle name="Normal 21 16 7 2 4" xfId="23368" xr:uid="{00000000-0005-0000-0000-0000AB730000}"/>
    <cellStyle name="Normal 21 16 7 2 4 2" xfId="45894" xr:uid="{00000000-0005-0000-0000-0000AC730000}"/>
    <cellStyle name="Normal 21 16 7 2 5" xfId="29034" xr:uid="{00000000-0005-0000-0000-0000AD730000}"/>
    <cellStyle name="Normal 21 16 7 3" xfId="8365" xr:uid="{00000000-0005-0000-0000-0000AE730000}"/>
    <cellStyle name="Normal 21 16 7 3 2" xfId="13981" xr:uid="{00000000-0005-0000-0000-0000AF730000}"/>
    <cellStyle name="Normal 21 16 7 3 2 2" xfId="36522" xr:uid="{00000000-0005-0000-0000-0000B0730000}"/>
    <cellStyle name="Normal 21 16 7 3 3" xfId="19611" xr:uid="{00000000-0005-0000-0000-0000B1730000}"/>
    <cellStyle name="Normal 21 16 7 3 3 2" xfId="42146" xr:uid="{00000000-0005-0000-0000-0000B2730000}"/>
    <cellStyle name="Normal 21 16 7 3 4" xfId="25240" xr:uid="{00000000-0005-0000-0000-0000B3730000}"/>
    <cellStyle name="Normal 21 16 7 3 4 2" xfId="47766" xr:uid="{00000000-0005-0000-0000-0000B4730000}"/>
    <cellStyle name="Normal 21 16 7 3 5" xfId="30906" xr:uid="{00000000-0005-0000-0000-0000B5730000}"/>
    <cellStyle name="Normal 21 16 7 4" xfId="10237" xr:uid="{00000000-0005-0000-0000-0000B6730000}"/>
    <cellStyle name="Normal 21 16 7 4 2" xfId="32778" xr:uid="{00000000-0005-0000-0000-0000B7730000}"/>
    <cellStyle name="Normal 21 16 7 5" xfId="15867" xr:uid="{00000000-0005-0000-0000-0000B8730000}"/>
    <cellStyle name="Normal 21 16 7 5 2" xfId="38402" xr:uid="{00000000-0005-0000-0000-0000B9730000}"/>
    <cellStyle name="Normal 21 16 7 6" xfId="21496" xr:uid="{00000000-0005-0000-0000-0000BA730000}"/>
    <cellStyle name="Normal 21 16 7 6 2" xfId="44022" xr:uid="{00000000-0005-0000-0000-0000BB730000}"/>
    <cellStyle name="Normal 21 16 7 7" xfId="27162" xr:uid="{00000000-0005-0000-0000-0000BC730000}"/>
    <cellStyle name="Normal 21 16 7 8" xfId="50590" xr:uid="{00000000-0005-0000-0000-0000BD730000}"/>
    <cellStyle name="Normal 21 16 8" xfId="5557" xr:uid="{00000000-0005-0000-0000-0000BE730000}"/>
    <cellStyle name="Normal 21 16 8 2" xfId="11173" xr:uid="{00000000-0005-0000-0000-0000BF730000}"/>
    <cellStyle name="Normal 21 16 8 2 2" xfId="33714" xr:uid="{00000000-0005-0000-0000-0000C0730000}"/>
    <cellStyle name="Normal 21 16 8 3" xfId="16803" xr:uid="{00000000-0005-0000-0000-0000C1730000}"/>
    <cellStyle name="Normal 21 16 8 3 2" xfId="39338" xr:uid="{00000000-0005-0000-0000-0000C2730000}"/>
    <cellStyle name="Normal 21 16 8 4" xfId="22432" xr:uid="{00000000-0005-0000-0000-0000C3730000}"/>
    <cellStyle name="Normal 21 16 8 4 2" xfId="44958" xr:uid="{00000000-0005-0000-0000-0000C4730000}"/>
    <cellStyle name="Normal 21 16 8 5" xfId="28098" xr:uid="{00000000-0005-0000-0000-0000C5730000}"/>
    <cellStyle name="Normal 21 16 9" xfId="7429" xr:uid="{00000000-0005-0000-0000-0000C6730000}"/>
    <cellStyle name="Normal 21 16 9 2" xfId="13045" xr:uid="{00000000-0005-0000-0000-0000C7730000}"/>
    <cellStyle name="Normal 21 16 9 2 2" xfId="35586" xr:uid="{00000000-0005-0000-0000-0000C8730000}"/>
    <cellStyle name="Normal 21 16 9 3" xfId="18675" xr:uid="{00000000-0005-0000-0000-0000C9730000}"/>
    <cellStyle name="Normal 21 16 9 3 2" xfId="41210" xr:uid="{00000000-0005-0000-0000-0000CA730000}"/>
    <cellStyle name="Normal 21 16 9 4" xfId="24304" xr:uid="{00000000-0005-0000-0000-0000CB730000}"/>
    <cellStyle name="Normal 21 16 9 4 2" xfId="46830" xr:uid="{00000000-0005-0000-0000-0000CC730000}"/>
    <cellStyle name="Normal 21 16 9 5" xfId="29970" xr:uid="{00000000-0005-0000-0000-0000CD730000}"/>
    <cellStyle name="Normal 21 17" xfId="2665" xr:uid="{00000000-0005-0000-0000-0000CE730000}"/>
    <cellStyle name="Normal 21 2" xfId="2666" xr:uid="{00000000-0005-0000-0000-0000CF730000}"/>
    <cellStyle name="Normal 21 3" xfId="2667" xr:uid="{00000000-0005-0000-0000-0000D0730000}"/>
    <cellStyle name="Normal 21 4" xfId="2668" xr:uid="{00000000-0005-0000-0000-0000D1730000}"/>
    <cellStyle name="Normal 21 5" xfId="2669" xr:uid="{00000000-0005-0000-0000-0000D2730000}"/>
    <cellStyle name="Normal 21 6" xfId="2670" xr:uid="{00000000-0005-0000-0000-0000D3730000}"/>
    <cellStyle name="Normal 21 7" xfId="2671" xr:uid="{00000000-0005-0000-0000-0000D4730000}"/>
    <cellStyle name="Normal 21 8" xfId="2672" xr:uid="{00000000-0005-0000-0000-0000D5730000}"/>
    <cellStyle name="Normal 21 9" xfId="2673" xr:uid="{00000000-0005-0000-0000-0000D6730000}"/>
    <cellStyle name="Normal 213" xfId="2674" xr:uid="{00000000-0005-0000-0000-0000D7730000}"/>
    <cellStyle name="Normal 22" xfId="2675" xr:uid="{00000000-0005-0000-0000-0000D8730000}"/>
    <cellStyle name="Normal 22 10" xfId="2676" xr:uid="{00000000-0005-0000-0000-0000D9730000}"/>
    <cellStyle name="Normal 22 11" xfId="2677" xr:uid="{00000000-0005-0000-0000-0000DA730000}"/>
    <cellStyle name="Normal 22 12" xfId="2678" xr:uid="{00000000-0005-0000-0000-0000DB730000}"/>
    <cellStyle name="Normal 22 13" xfId="2679" xr:uid="{00000000-0005-0000-0000-0000DC730000}"/>
    <cellStyle name="Normal 22 14" xfId="2680" xr:uid="{00000000-0005-0000-0000-0000DD730000}"/>
    <cellStyle name="Normal 22 15" xfId="2681" xr:uid="{00000000-0005-0000-0000-0000DE730000}"/>
    <cellStyle name="Normal 22 16" xfId="2682" xr:uid="{00000000-0005-0000-0000-0000DF730000}"/>
    <cellStyle name="Normal 22 16 10" xfId="9302" xr:uid="{00000000-0005-0000-0000-0000E0730000}"/>
    <cellStyle name="Normal 22 16 10 2" xfId="31843" xr:uid="{00000000-0005-0000-0000-0000E1730000}"/>
    <cellStyle name="Normal 22 16 11" xfId="14927" xr:uid="{00000000-0005-0000-0000-0000E2730000}"/>
    <cellStyle name="Normal 22 16 11 2" xfId="37464" xr:uid="{00000000-0005-0000-0000-0000E3730000}"/>
    <cellStyle name="Normal 22 16 12" xfId="20561" xr:uid="{00000000-0005-0000-0000-0000E4730000}"/>
    <cellStyle name="Normal 22 16 12 2" xfId="43087" xr:uid="{00000000-0005-0000-0000-0000E5730000}"/>
    <cellStyle name="Normal 22 16 13" xfId="26227" xr:uid="{00000000-0005-0000-0000-0000E6730000}"/>
    <cellStyle name="Normal 22 16 14" xfId="48718" xr:uid="{00000000-0005-0000-0000-0000E7730000}"/>
    <cellStyle name="Normal 22 16 15" xfId="49655" xr:uid="{00000000-0005-0000-0000-0000E8730000}"/>
    <cellStyle name="Normal 22 16 2" xfId="3723" xr:uid="{00000000-0005-0000-0000-0000E9730000}"/>
    <cellStyle name="Normal 22 16 2 10" xfId="14971" xr:uid="{00000000-0005-0000-0000-0000EA730000}"/>
    <cellStyle name="Normal 22 16 2 10 2" xfId="37506" xr:uid="{00000000-0005-0000-0000-0000EB730000}"/>
    <cellStyle name="Normal 22 16 2 11" xfId="20600" xr:uid="{00000000-0005-0000-0000-0000EC730000}"/>
    <cellStyle name="Normal 22 16 2 11 2" xfId="43126" xr:uid="{00000000-0005-0000-0000-0000ED730000}"/>
    <cellStyle name="Normal 22 16 2 12" xfId="26266" xr:uid="{00000000-0005-0000-0000-0000EE730000}"/>
    <cellStyle name="Normal 22 16 2 13" xfId="48757" xr:uid="{00000000-0005-0000-0000-0000EF730000}"/>
    <cellStyle name="Normal 22 16 2 14" xfId="49694" xr:uid="{00000000-0005-0000-0000-0000F0730000}"/>
    <cellStyle name="Normal 22 16 2 2" xfId="3881" xr:uid="{00000000-0005-0000-0000-0000F1730000}"/>
    <cellStyle name="Normal 22 16 2 2 10" xfId="26422" xr:uid="{00000000-0005-0000-0000-0000F2730000}"/>
    <cellStyle name="Normal 22 16 2 2 11" xfId="48913" xr:uid="{00000000-0005-0000-0000-0000F3730000}"/>
    <cellStyle name="Normal 22 16 2 2 12" xfId="49850" xr:uid="{00000000-0005-0000-0000-0000F4730000}"/>
    <cellStyle name="Normal 22 16 2 2 2" xfId="4115" xr:uid="{00000000-0005-0000-0000-0000F5730000}"/>
    <cellStyle name="Normal 22 16 2 2 2 10" xfId="49147" xr:uid="{00000000-0005-0000-0000-0000F6730000}"/>
    <cellStyle name="Normal 22 16 2 2 2 11" xfId="50084" xr:uid="{00000000-0005-0000-0000-0000F7730000}"/>
    <cellStyle name="Normal 22 16 2 2 2 2" xfId="4583" xr:uid="{00000000-0005-0000-0000-0000F8730000}"/>
    <cellStyle name="Normal 22 16 2 2 2 2 10" xfId="50552" xr:uid="{00000000-0005-0000-0000-0000F9730000}"/>
    <cellStyle name="Normal 22 16 2 2 2 2 2" xfId="5519" xr:uid="{00000000-0005-0000-0000-0000FA730000}"/>
    <cellStyle name="Normal 22 16 2 2 2 2 2 2" xfId="7391" xr:uid="{00000000-0005-0000-0000-0000FB730000}"/>
    <cellStyle name="Normal 22 16 2 2 2 2 2 2 2" xfId="13007" xr:uid="{00000000-0005-0000-0000-0000FC730000}"/>
    <cellStyle name="Normal 22 16 2 2 2 2 2 2 2 2" xfId="35548" xr:uid="{00000000-0005-0000-0000-0000FD730000}"/>
    <cellStyle name="Normal 22 16 2 2 2 2 2 2 3" xfId="18637" xr:uid="{00000000-0005-0000-0000-0000FE730000}"/>
    <cellStyle name="Normal 22 16 2 2 2 2 2 2 3 2" xfId="41172" xr:uid="{00000000-0005-0000-0000-0000FF730000}"/>
    <cellStyle name="Normal 22 16 2 2 2 2 2 2 4" xfId="24266" xr:uid="{00000000-0005-0000-0000-000000740000}"/>
    <cellStyle name="Normal 22 16 2 2 2 2 2 2 4 2" xfId="46792" xr:uid="{00000000-0005-0000-0000-000001740000}"/>
    <cellStyle name="Normal 22 16 2 2 2 2 2 2 5" xfId="29932" xr:uid="{00000000-0005-0000-0000-000002740000}"/>
    <cellStyle name="Normal 22 16 2 2 2 2 2 3" xfId="9263" xr:uid="{00000000-0005-0000-0000-000003740000}"/>
    <cellStyle name="Normal 22 16 2 2 2 2 2 3 2" xfId="14879" xr:uid="{00000000-0005-0000-0000-000004740000}"/>
    <cellStyle name="Normal 22 16 2 2 2 2 2 3 2 2" xfId="37420" xr:uid="{00000000-0005-0000-0000-000005740000}"/>
    <cellStyle name="Normal 22 16 2 2 2 2 2 3 3" xfId="20509" xr:uid="{00000000-0005-0000-0000-000006740000}"/>
    <cellStyle name="Normal 22 16 2 2 2 2 2 3 3 2" xfId="43044" xr:uid="{00000000-0005-0000-0000-000007740000}"/>
    <cellStyle name="Normal 22 16 2 2 2 2 2 3 4" xfId="26138" xr:uid="{00000000-0005-0000-0000-000008740000}"/>
    <cellStyle name="Normal 22 16 2 2 2 2 2 3 4 2" xfId="48664" xr:uid="{00000000-0005-0000-0000-000009740000}"/>
    <cellStyle name="Normal 22 16 2 2 2 2 2 3 5" xfId="31804" xr:uid="{00000000-0005-0000-0000-00000A740000}"/>
    <cellStyle name="Normal 22 16 2 2 2 2 2 4" xfId="11135" xr:uid="{00000000-0005-0000-0000-00000B740000}"/>
    <cellStyle name="Normal 22 16 2 2 2 2 2 4 2" xfId="33676" xr:uid="{00000000-0005-0000-0000-00000C740000}"/>
    <cellStyle name="Normal 22 16 2 2 2 2 2 5" xfId="16765" xr:uid="{00000000-0005-0000-0000-00000D740000}"/>
    <cellStyle name="Normal 22 16 2 2 2 2 2 5 2" xfId="39300" xr:uid="{00000000-0005-0000-0000-00000E740000}"/>
    <cellStyle name="Normal 22 16 2 2 2 2 2 6" xfId="22394" xr:uid="{00000000-0005-0000-0000-00000F740000}"/>
    <cellStyle name="Normal 22 16 2 2 2 2 2 6 2" xfId="44920" xr:uid="{00000000-0005-0000-0000-000010740000}"/>
    <cellStyle name="Normal 22 16 2 2 2 2 2 7" xfId="28060" xr:uid="{00000000-0005-0000-0000-000011740000}"/>
    <cellStyle name="Normal 22 16 2 2 2 2 2 8" xfId="51488" xr:uid="{00000000-0005-0000-0000-000012740000}"/>
    <cellStyle name="Normal 22 16 2 2 2 2 3" xfId="6455" xr:uid="{00000000-0005-0000-0000-000013740000}"/>
    <cellStyle name="Normal 22 16 2 2 2 2 3 2" xfId="12071" xr:uid="{00000000-0005-0000-0000-000014740000}"/>
    <cellStyle name="Normal 22 16 2 2 2 2 3 2 2" xfId="34612" xr:uid="{00000000-0005-0000-0000-000015740000}"/>
    <cellStyle name="Normal 22 16 2 2 2 2 3 3" xfId="17701" xr:uid="{00000000-0005-0000-0000-000016740000}"/>
    <cellStyle name="Normal 22 16 2 2 2 2 3 3 2" xfId="40236" xr:uid="{00000000-0005-0000-0000-000017740000}"/>
    <cellStyle name="Normal 22 16 2 2 2 2 3 4" xfId="23330" xr:uid="{00000000-0005-0000-0000-000018740000}"/>
    <cellStyle name="Normal 22 16 2 2 2 2 3 4 2" xfId="45856" xr:uid="{00000000-0005-0000-0000-000019740000}"/>
    <cellStyle name="Normal 22 16 2 2 2 2 3 5" xfId="28996" xr:uid="{00000000-0005-0000-0000-00001A740000}"/>
    <cellStyle name="Normal 22 16 2 2 2 2 4" xfId="8327" xr:uid="{00000000-0005-0000-0000-00001B740000}"/>
    <cellStyle name="Normal 22 16 2 2 2 2 4 2" xfId="13943" xr:uid="{00000000-0005-0000-0000-00001C740000}"/>
    <cellStyle name="Normal 22 16 2 2 2 2 4 2 2" xfId="36484" xr:uid="{00000000-0005-0000-0000-00001D740000}"/>
    <cellStyle name="Normal 22 16 2 2 2 2 4 3" xfId="19573" xr:uid="{00000000-0005-0000-0000-00001E740000}"/>
    <cellStyle name="Normal 22 16 2 2 2 2 4 3 2" xfId="42108" xr:uid="{00000000-0005-0000-0000-00001F740000}"/>
    <cellStyle name="Normal 22 16 2 2 2 2 4 4" xfId="25202" xr:uid="{00000000-0005-0000-0000-000020740000}"/>
    <cellStyle name="Normal 22 16 2 2 2 2 4 4 2" xfId="47728" xr:uid="{00000000-0005-0000-0000-000021740000}"/>
    <cellStyle name="Normal 22 16 2 2 2 2 4 5" xfId="30868" xr:uid="{00000000-0005-0000-0000-000022740000}"/>
    <cellStyle name="Normal 22 16 2 2 2 2 5" xfId="10199" xr:uid="{00000000-0005-0000-0000-000023740000}"/>
    <cellStyle name="Normal 22 16 2 2 2 2 5 2" xfId="32740" xr:uid="{00000000-0005-0000-0000-000024740000}"/>
    <cellStyle name="Normal 22 16 2 2 2 2 6" xfId="15829" xr:uid="{00000000-0005-0000-0000-000025740000}"/>
    <cellStyle name="Normal 22 16 2 2 2 2 6 2" xfId="38364" xr:uid="{00000000-0005-0000-0000-000026740000}"/>
    <cellStyle name="Normal 22 16 2 2 2 2 7" xfId="21458" xr:uid="{00000000-0005-0000-0000-000027740000}"/>
    <cellStyle name="Normal 22 16 2 2 2 2 7 2" xfId="43984" xr:uid="{00000000-0005-0000-0000-000028740000}"/>
    <cellStyle name="Normal 22 16 2 2 2 2 8" xfId="27124" xr:uid="{00000000-0005-0000-0000-000029740000}"/>
    <cellStyle name="Normal 22 16 2 2 2 2 9" xfId="49615" xr:uid="{00000000-0005-0000-0000-00002A740000}"/>
    <cellStyle name="Normal 22 16 2 2 2 3" xfId="5051" xr:uid="{00000000-0005-0000-0000-00002B740000}"/>
    <cellStyle name="Normal 22 16 2 2 2 3 2" xfId="6923" xr:uid="{00000000-0005-0000-0000-00002C740000}"/>
    <cellStyle name="Normal 22 16 2 2 2 3 2 2" xfId="12539" xr:uid="{00000000-0005-0000-0000-00002D740000}"/>
    <cellStyle name="Normal 22 16 2 2 2 3 2 2 2" xfId="35080" xr:uid="{00000000-0005-0000-0000-00002E740000}"/>
    <cellStyle name="Normal 22 16 2 2 2 3 2 3" xfId="18169" xr:uid="{00000000-0005-0000-0000-00002F740000}"/>
    <cellStyle name="Normal 22 16 2 2 2 3 2 3 2" xfId="40704" xr:uid="{00000000-0005-0000-0000-000030740000}"/>
    <cellStyle name="Normal 22 16 2 2 2 3 2 4" xfId="23798" xr:uid="{00000000-0005-0000-0000-000031740000}"/>
    <cellStyle name="Normal 22 16 2 2 2 3 2 4 2" xfId="46324" xr:uid="{00000000-0005-0000-0000-000032740000}"/>
    <cellStyle name="Normal 22 16 2 2 2 3 2 5" xfId="29464" xr:uid="{00000000-0005-0000-0000-000033740000}"/>
    <cellStyle name="Normal 22 16 2 2 2 3 3" xfId="8795" xr:uid="{00000000-0005-0000-0000-000034740000}"/>
    <cellStyle name="Normal 22 16 2 2 2 3 3 2" xfId="14411" xr:uid="{00000000-0005-0000-0000-000035740000}"/>
    <cellStyle name="Normal 22 16 2 2 2 3 3 2 2" xfId="36952" xr:uid="{00000000-0005-0000-0000-000036740000}"/>
    <cellStyle name="Normal 22 16 2 2 2 3 3 3" xfId="20041" xr:uid="{00000000-0005-0000-0000-000037740000}"/>
    <cellStyle name="Normal 22 16 2 2 2 3 3 3 2" xfId="42576" xr:uid="{00000000-0005-0000-0000-000038740000}"/>
    <cellStyle name="Normal 22 16 2 2 2 3 3 4" xfId="25670" xr:uid="{00000000-0005-0000-0000-000039740000}"/>
    <cellStyle name="Normal 22 16 2 2 2 3 3 4 2" xfId="48196" xr:uid="{00000000-0005-0000-0000-00003A740000}"/>
    <cellStyle name="Normal 22 16 2 2 2 3 3 5" xfId="31336" xr:uid="{00000000-0005-0000-0000-00003B740000}"/>
    <cellStyle name="Normal 22 16 2 2 2 3 4" xfId="10667" xr:uid="{00000000-0005-0000-0000-00003C740000}"/>
    <cellStyle name="Normal 22 16 2 2 2 3 4 2" xfId="33208" xr:uid="{00000000-0005-0000-0000-00003D740000}"/>
    <cellStyle name="Normal 22 16 2 2 2 3 5" xfId="16297" xr:uid="{00000000-0005-0000-0000-00003E740000}"/>
    <cellStyle name="Normal 22 16 2 2 2 3 5 2" xfId="38832" xr:uid="{00000000-0005-0000-0000-00003F740000}"/>
    <cellStyle name="Normal 22 16 2 2 2 3 6" xfId="21926" xr:uid="{00000000-0005-0000-0000-000040740000}"/>
    <cellStyle name="Normal 22 16 2 2 2 3 6 2" xfId="44452" xr:uid="{00000000-0005-0000-0000-000041740000}"/>
    <cellStyle name="Normal 22 16 2 2 2 3 7" xfId="27592" xr:uid="{00000000-0005-0000-0000-000042740000}"/>
    <cellStyle name="Normal 22 16 2 2 2 3 8" xfId="51020" xr:uid="{00000000-0005-0000-0000-000043740000}"/>
    <cellStyle name="Normal 22 16 2 2 2 4" xfId="5987" xr:uid="{00000000-0005-0000-0000-000044740000}"/>
    <cellStyle name="Normal 22 16 2 2 2 4 2" xfId="11603" xr:uid="{00000000-0005-0000-0000-000045740000}"/>
    <cellStyle name="Normal 22 16 2 2 2 4 2 2" xfId="34144" xr:uid="{00000000-0005-0000-0000-000046740000}"/>
    <cellStyle name="Normal 22 16 2 2 2 4 3" xfId="17233" xr:uid="{00000000-0005-0000-0000-000047740000}"/>
    <cellStyle name="Normal 22 16 2 2 2 4 3 2" xfId="39768" xr:uid="{00000000-0005-0000-0000-000048740000}"/>
    <cellStyle name="Normal 22 16 2 2 2 4 4" xfId="22862" xr:uid="{00000000-0005-0000-0000-000049740000}"/>
    <cellStyle name="Normal 22 16 2 2 2 4 4 2" xfId="45388" xr:uid="{00000000-0005-0000-0000-00004A740000}"/>
    <cellStyle name="Normal 22 16 2 2 2 4 5" xfId="28528" xr:uid="{00000000-0005-0000-0000-00004B740000}"/>
    <cellStyle name="Normal 22 16 2 2 2 5" xfId="7859" xr:uid="{00000000-0005-0000-0000-00004C740000}"/>
    <cellStyle name="Normal 22 16 2 2 2 5 2" xfId="13475" xr:uid="{00000000-0005-0000-0000-00004D740000}"/>
    <cellStyle name="Normal 22 16 2 2 2 5 2 2" xfId="36016" xr:uid="{00000000-0005-0000-0000-00004E740000}"/>
    <cellStyle name="Normal 22 16 2 2 2 5 3" xfId="19105" xr:uid="{00000000-0005-0000-0000-00004F740000}"/>
    <cellStyle name="Normal 22 16 2 2 2 5 3 2" xfId="41640" xr:uid="{00000000-0005-0000-0000-000050740000}"/>
    <cellStyle name="Normal 22 16 2 2 2 5 4" xfId="24734" xr:uid="{00000000-0005-0000-0000-000051740000}"/>
    <cellStyle name="Normal 22 16 2 2 2 5 4 2" xfId="47260" xr:uid="{00000000-0005-0000-0000-000052740000}"/>
    <cellStyle name="Normal 22 16 2 2 2 5 5" xfId="30400" xr:uid="{00000000-0005-0000-0000-000053740000}"/>
    <cellStyle name="Normal 22 16 2 2 2 6" xfId="9731" xr:uid="{00000000-0005-0000-0000-000054740000}"/>
    <cellStyle name="Normal 22 16 2 2 2 6 2" xfId="32272" xr:uid="{00000000-0005-0000-0000-000055740000}"/>
    <cellStyle name="Normal 22 16 2 2 2 7" xfId="15361" xr:uid="{00000000-0005-0000-0000-000056740000}"/>
    <cellStyle name="Normal 22 16 2 2 2 7 2" xfId="37896" xr:uid="{00000000-0005-0000-0000-000057740000}"/>
    <cellStyle name="Normal 22 16 2 2 2 8" xfId="20990" xr:uid="{00000000-0005-0000-0000-000058740000}"/>
    <cellStyle name="Normal 22 16 2 2 2 8 2" xfId="43516" xr:uid="{00000000-0005-0000-0000-000059740000}"/>
    <cellStyle name="Normal 22 16 2 2 2 9" xfId="26656" xr:uid="{00000000-0005-0000-0000-00005A740000}"/>
    <cellStyle name="Normal 22 16 2 2 3" xfId="4349" xr:uid="{00000000-0005-0000-0000-00005B740000}"/>
    <cellStyle name="Normal 22 16 2 2 3 10" xfId="50318" xr:uid="{00000000-0005-0000-0000-00005C740000}"/>
    <cellStyle name="Normal 22 16 2 2 3 2" xfId="5285" xr:uid="{00000000-0005-0000-0000-00005D740000}"/>
    <cellStyle name="Normal 22 16 2 2 3 2 2" xfId="7157" xr:uid="{00000000-0005-0000-0000-00005E740000}"/>
    <cellStyle name="Normal 22 16 2 2 3 2 2 2" xfId="12773" xr:uid="{00000000-0005-0000-0000-00005F740000}"/>
    <cellStyle name="Normal 22 16 2 2 3 2 2 2 2" xfId="35314" xr:uid="{00000000-0005-0000-0000-000060740000}"/>
    <cellStyle name="Normal 22 16 2 2 3 2 2 3" xfId="18403" xr:uid="{00000000-0005-0000-0000-000061740000}"/>
    <cellStyle name="Normal 22 16 2 2 3 2 2 3 2" xfId="40938" xr:uid="{00000000-0005-0000-0000-000062740000}"/>
    <cellStyle name="Normal 22 16 2 2 3 2 2 4" xfId="24032" xr:uid="{00000000-0005-0000-0000-000063740000}"/>
    <cellStyle name="Normal 22 16 2 2 3 2 2 4 2" xfId="46558" xr:uid="{00000000-0005-0000-0000-000064740000}"/>
    <cellStyle name="Normal 22 16 2 2 3 2 2 5" xfId="29698" xr:uid="{00000000-0005-0000-0000-000065740000}"/>
    <cellStyle name="Normal 22 16 2 2 3 2 3" xfId="9029" xr:uid="{00000000-0005-0000-0000-000066740000}"/>
    <cellStyle name="Normal 22 16 2 2 3 2 3 2" xfId="14645" xr:uid="{00000000-0005-0000-0000-000067740000}"/>
    <cellStyle name="Normal 22 16 2 2 3 2 3 2 2" xfId="37186" xr:uid="{00000000-0005-0000-0000-000068740000}"/>
    <cellStyle name="Normal 22 16 2 2 3 2 3 3" xfId="20275" xr:uid="{00000000-0005-0000-0000-000069740000}"/>
    <cellStyle name="Normal 22 16 2 2 3 2 3 3 2" xfId="42810" xr:uid="{00000000-0005-0000-0000-00006A740000}"/>
    <cellStyle name="Normal 22 16 2 2 3 2 3 4" xfId="25904" xr:uid="{00000000-0005-0000-0000-00006B740000}"/>
    <cellStyle name="Normal 22 16 2 2 3 2 3 4 2" xfId="48430" xr:uid="{00000000-0005-0000-0000-00006C740000}"/>
    <cellStyle name="Normal 22 16 2 2 3 2 3 5" xfId="31570" xr:uid="{00000000-0005-0000-0000-00006D740000}"/>
    <cellStyle name="Normal 22 16 2 2 3 2 4" xfId="10901" xr:uid="{00000000-0005-0000-0000-00006E740000}"/>
    <cellStyle name="Normal 22 16 2 2 3 2 4 2" xfId="33442" xr:uid="{00000000-0005-0000-0000-00006F740000}"/>
    <cellStyle name="Normal 22 16 2 2 3 2 5" xfId="16531" xr:uid="{00000000-0005-0000-0000-000070740000}"/>
    <cellStyle name="Normal 22 16 2 2 3 2 5 2" xfId="39066" xr:uid="{00000000-0005-0000-0000-000071740000}"/>
    <cellStyle name="Normal 22 16 2 2 3 2 6" xfId="22160" xr:uid="{00000000-0005-0000-0000-000072740000}"/>
    <cellStyle name="Normal 22 16 2 2 3 2 6 2" xfId="44686" xr:uid="{00000000-0005-0000-0000-000073740000}"/>
    <cellStyle name="Normal 22 16 2 2 3 2 7" xfId="27826" xr:uid="{00000000-0005-0000-0000-000074740000}"/>
    <cellStyle name="Normal 22 16 2 2 3 2 8" xfId="51254" xr:uid="{00000000-0005-0000-0000-000075740000}"/>
    <cellStyle name="Normal 22 16 2 2 3 3" xfId="6221" xr:uid="{00000000-0005-0000-0000-000076740000}"/>
    <cellStyle name="Normal 22 16 2 2 3 3 2" xfId="11837" xr:uid="{00000000-0005-0000-0000-000077740000}"/>
    <cellStyle name="Normal 22 16 2 2 3 3 2 2" xfId="34378" xr:uid="{00000000-0005-0000-0000-000078740000}"/>
    <cellStyle name="Normal 22 16 2 2 3 3 3" xfId="17467" xr:uid="{00000000-0005-0000-0000-000079740000}"/>
    <cellStyle name="Normal 22 16 2 2 3 3 3 2" xfId="40002" xr:uid="{00000000-0005-0000-0000-00007A740000}"/>
    <cellStyle name="Normal 22 16 2 2 3 3 4" xfId="23096" xr:uid="{00000000-0005-0000-0000-00007B740000}"/>
    <cellStyle name="Normal 22 16 2 2 3 3 4 2" xfId="45622" xr:uid="{00000000-0005-0000-0000-00007C740000}"/>
    <cellStyle name="Normal 22 16 2 2 3 3 5" xfId="28762" xr:uid="{00000000-0005-0000-0000-00007D740000}"/>
    <cellStyle name="Normal 22 16 2 2 3 4" xfId="8093" xr:uid="{00000000-0005-0000-0000-00007E740000}"/>
    <cellStyle name="Normal 22 16 2 2 3 4 2" xfId="13709" xr:uid="{00000000-0005-0000-0000-00007F740000}"/>
    <cellStyle name="Normal 22 16 2 2 3 4 2 2" xfId="36250" xr:uid="{00000000-0005-0000-0000-000080740000}"/>
    <cellStyle name="Normal 22 16 2 2 3 4 3" xfId="19339" xr:uid="{00000000-0005-0000-0000-000081740000}"/>
    <cellStyle name="Normal 22 16 2 2 3 4 3 2" xfId="41874" xr:uid="{00000000-0005-0000-0000-000082740000}"/>
    <cellStyle name="Normal 22 16 2 2 3 4 4" xfId="24968" xr:uid="{00000000-0005-0000-0000-000083740000}"/>
    <cellStyle name="Normal 22 16 2 2 3 4 4 2" xfId="47494" xr:uid="{00000000-0005-0000-0000-000084740000}"/>
    <cellStyle name="Normal 22 16 2 2 3 4 5" xfId="30634" xr:uid="{00000000-0005-0000-0000-000085740000}"/>
    <cellStyle name="Normal 22 16 2 2 3 5" xfId="9965" xr:uid="{00000000-0005-0000-0000-000086740000}"/>
    <cellStyle name="Normal 22 16 2 2 3 5 2" xfId="32506" xr:uid="{00000000-0005-0000-0000-000087740000}"/>
    <cellStyle name="Normal 22 16 2 2 3 6" xfId="15595" xr:uid="{00000000-0005-0000-0000-000088740000}"/>
    <cellStyle name="Normal 22 16 2 2 3 6 2" xfId="38130" xr:uid="{00000000-0005-0000-0000-000089740000}"/>
    <cellStyle name="Normal 22 16 2 2 3 7" xfId="21224" xr:uid="{00000000-0005-0000-0000-00008A740000}"/>
    <cellStyle name="Normal 22 16 2 2 3 7 2" xfId="43750" xr:uid="{00000000-0005-0000-0000-00008B740000}"/>
    <cellStyle name="Normal 22 16 2 2 3 8" xfId="26890" xr:uid="{00000000-0005-0000-0000-00008C740000}"/>
    <cellStyle name="Normal 22 16 2 2 3 9" xfId="49381" xr:uid="{00000000-0005-0000-0000-00008D740000}"/>
    <cellStyle name="Normal 22 16 2 2 4" xfId="4817" xr:uid="{00000000-0005-0000-0000-00008E740000}"/>
    <cellStyle name="Normal 22 16 2 2 4 2" xfId="6689" xr:uid="{00000000-0005-0000-0000-00008F740000}"/>
    <cellStyle name="Normal 22 16 2 2 4 2 2" xfId="12305" xr:uid="{00000000-0005-0000-0000-000090740000}"/>
    <cellStyle name="Normal 22 16 2 2 4 2 2 2" xfId="34846" xr:uid="{00000000-0005-0000-0000-000091740000}"/>
    <cellStyle name="Normal 22 16 2 2 4 2 3" xfId="17935" xr:uid="{00000000-0005-0000-0000-000092740000}"/>
    <cellStyle name="Normal 22 16 2 2 4 2 3 2" xfId="40470" xr:uid="{00000000-0005-0000-0000-000093740000}"/>
    <cellStyle name="Normal 22 16 2 2 4 2 4" xfId="23564" xr:uid="{00000000-0005-0000-0000-000094740000}"/>
    <cellStyle name="Normal 22 16 2 2 4 2 4 2" xfId="46090" xr:uid="{00000000-0005-0000-0000-000095740000}"/>
    <cellStyle name="Normal 22 16 2 2 4 2 5" xfId="29230" xr:uid="{00000000-0005-0000-0000-000096740000}"/>
    <cellStyle name="Normal 22 16 2 2 4 3" xfId="8561" xr:uid="{00000000-0005-0000-0000-000097740000}"/>
    <cellStyle name="Normal 22 16 2 2 4 3 2" xfId="14177" xr:uid="{00000000-0005-0000-0000-000098740000}"/>
    <cellStyle name="Normal 22 16 2 2 4 3 2 2" xfId="36718" xr:uid="{00000000-0005-0000-0000-000099740000}"/>
    <cellStyle name="Normal 22 16 2 2 4 3 3" xfId="19807" xr:uid="{00000000-0005-0000-0000-00009A740000}"/>
    <cellStyle name="Normal 22 16 2 2 4 3 3 2" xfId="42342" xr:uid="{00000000-0005-0000-0000-00009B740000}"/>
    <cellStyle name="Normal 22 16 2 2 4 3 4" xfId="25436" xr:uid="{00000000-0005-0000-0000-00009C740000}"/>
    <cellStyle name="Normal 22 16 2 2 4 3 4 2" xfId="47962" xr:uid="{00000000-0005-0000-0000-00009D740000}"/>
    <cellStyle name="Normal 22 16 2 2 4 3 5" xfId="31102" xr:uid="{00000000-0005-0000-0000-00009E740000}"/>
    <cellStyle name="Normal 22 16 2 2 4 4" xfId="10433" xr:uid="{00000000-0005-0000-0000-00009F740000}"/>
    <cellStyle name="Normal 22 16 2 2 4 4 2" xfId="32974" xr:uid="{00000000-0005-0000-0000-0000A0740000}"/>
    <cellStyle name="Normal 22 16 2 2 4 5" xfId="16063" xr:uid="{00000000-0005-0000-0000-0000A1740000}"/>
    <cellStyle name="Normal 22 16 2 2 4 5 2" xfId="38598" xr:uid="{00000000-0005-0000-0000-0000A2740000}"/>
    <cellStyle name="Normal 22 16 2 2 4 6" xfId="21692" xr:uid="{00000000-0005-0000-0000-0000A3740000}"/>
    <cellStyle name="Normal 22 16 2 2 4 6 2" xfId="44218" xr:uid="{00000000-0005-0000-0000-0000A4740000}"/>
    <cellStyle name="Normal 22 16 2 2 4 7" xfId="27358" xr:uid="{00000000-0005-0000-0000-0000A5740000}"/>
    <cellStyle name="Normal 22 16 2 2 4 8" xfId="50786" xr:uid="{00000000-0005-0000-0000-0000A6740000}"/>
    <cellStyle name="Normal 22 16 2 2 5" xfId="5753" xr:uid="{00000000-0005-0000-0000-0000A7740000}"/>
    <cellStyle name="Normal 22 16 2 2 5 2" xfId="11369" xr:uid="{00000000-0005-0000-0000-0000A8740000}"/>
    <cellStyle name="Normal 22 16 2 2 5 2 2" xfId="33910" xr:uid="{00000000-0005-0000-0000-0000A9740000}"/>
    <cellStyle name="Normal 22 16 2 2 5 3" xfId="16999" xr:uid="{00000000-0005-0000-0000-0000AA740000}"/>
    <cellStyle name="Normal 22 16 2 2 5 3 2" xfId="39534" xr:uid="{00000000-0005-0000-0000-0000AB740000}"/>
    <cellStyle name="Normal 22 16 2 2 5 4" xfId="22628" xr:uid="{00000000-0005-0000-0000-0000AC740000}"/>
    <cellStyle name="Normal 22 16 2 2 5 4 2" xfId="45154" xr:uid="{00000000-0005-0000-0000-0000AD740000}"/>
    <cellStyle name="Normal 22 16 2 2 5 5" xfId="28294" xr:uid="{00000000-0005-0000-0000-0000AE740000}"/>
    <cellStyle name="Normal 22 16 2 2 6" xfId="7625" xr:uid="{00000000-0005-0000-0000-0000AF740000}"/>
    <cellStyle name="Normal 22 16 2 2 6 2" xfId="13241" xr:uid="{00000000-0005-0000-0000-0000B0740000}"/>
    <cellStyle name="Normal 22 16 2 2 6 2 2" xfId="35782" xr:uid="{00000000-0005-0000-0000-0000B1740000}"/>
    <cellStyle name="Normal 22 16 2 2 6 3" xfId="18871" xr:uid="{00000000-0005-0000-0000-0000B2740000}"/>
    <cellStyle name="Normal 22 16 2 2 6 3 2" xfId="41406" xr:uid="{00000000-0005-0000-0000-0000B3740000}"/>
    <cellStyle name="Normal 22 16 2 2 6 4" xfId="24500" xr:uid="{00000000-0005-0000-0000-0000B4740000}"/>
    <cellStyle name="Normal 22 16 2 2 6 4 2" xfId="47026" xr:uid="{00000000-0005-0000-0000-0000B5740000}"/>
    <cellStyle name="Normal 22 16 2 2 6 5" xfId="30166" xr:uid="{00000000-0005-0000-0000-0000B6740000}"/>
    <cellStyle name="Normal 22 16 2 2 7" xfId="9497" xr:uid="{00000000-0005-0000-0000-0000B7740000}"/>
    <cellStyle name="Normal 22 16 2 2 7 2" xfId="32038" xr:uid="{00000000-0005-0000-0000-0000B8740000}"/>
    <cellStyle name="Normal 22 16 2 2 8" xfId="15127" xr:uid="{00000000-0005-0000-0000-0000B9740000}"/>
    <cellStyle name="Normal 22 16 2 2 8 2" xfId="37662" xr:uid="{00000000-0005-0000-0000-0000BA740000}"/>
    <cellStyle name="Normal 22 16 2 2 9" xfId="20756" xr:uid="{00000000-0005-0000-0000-0000BB740000}"/>
    <cellStyle name="Normal 22 16 2 2 9 2" xfId="43282" xr:uid="{00000000-0005-0000-0000-0000BC740000}"/>
    <cellStyle name="Normal 22 16 2 3" xfId="3803" xr:uid="{00000000-0005-0000-0000-0000BD740000}"/>
    <cellStyle name="Normal 22 16 2 3 10" xfId="26344" xr:uid="{00000000-0005-0000-0000-0000BE740000}"/>
    <cellStyle name="Normal 22 16 2 3 11" xfId="48835" xr:uid="{00000000-0005-0000-0000-0000BF740000}"/>
    <cellStyle name="Normal 22 16 2 3 12" xfId="49772" xr:uid="{00000000-0005-0000-0000-0000C0740000}"/>
    <cellStyle name="Normal 22 16 2 3 2" xfId="4037" xr:uid="{00000000-0005-0000-0000-0000C1740000}"/>
    <cellStyle name="Normal 22 16 2 3 2 10" xfId="49069" xr:uid="{00000000-0005-0000-0000-0000C2740000}"/>
    <cellStyle name="Normal 22 16 2 3 2 11" xfId="50006" xr:uid="{00000000-0005-0000-0000-0000C3740000}"/>
    <cellStyle name="Normal 22 16 2 3 2 2" xfId="4505" xr:uid="{00000000-0005-0000-0000-0000C4740000}"/>
    <cellStyle name="Normal 22 16 2 3 2 2 10" xfId="50474" xr:uid="{00000000-0005-0000-0000-0000C5740000}"/>
    <cellStyle name="Normal 22 16 2 3 2 2 2" xfId="5441" xr:uid="{00000000-0005-0000-0000-0000C6740000}"/>
    <cellStyle name="Normal 22 16 2 3 2 2 2 2" xfId="7313" xr:uid="{00000000-0005-0000-0000-0000C7740000}"/>
    <cellStyle name="Normal 22 16 2 3 2 2 2 2 2" xfId="12929" xr:uid="{00000000-0005-0000-0000-0000C8740000}"/>
    <cellStyle name="Normal 22 16 2 3 2 2 2 2 2 2" xfId="35470" xr:uid="{00000000-0005-0000-0000-0000C9740000}"/>
    <cellStyle name="Normal 22 16 2 3 2 2 2 2 3" xfId="18559" xr:uid="{00000000-0005-0000-0000-0000CA740000}"/>
    <cellStyle name="Normal 22 16 2 3 2 2 2 2 3 2" xfId="41094" xr:uid="{00000000-0005-0000-0000-0000CB740000}"/>
    <cellStyle name="Normal 22 16 2 3 2 2 2 2 4" xfId="24188" xr:uid="{00000000-0005-0000-0000-0000CC740000}"/>
    <cellStyle name="Normal 22 16 2 3 2 2 2 2 4 2" xfId="46714" xr:uid="{00000000-0005-0000-0000-0000CD740000}"/>
    <cellStyle name="Normal 22 16 2 3 2 2 2 2 5" xfId="29854" xr:uid="{00000000-0005-0000-0000-0000CE740000}"/>
    <cellStyle name="Normal 22 16 2 3 2 2 2 3" xfId="9185" xr:uid="{00000000-0005-0000-0000-0000CF740000}"/>
    <cellStyle name="Normal 22 16 2 3 2 2 2 3 2" xfId="14801" xr:uid="{00000000-0005-0000-0000-0000D0740000}"/>
    <cellStyle name="Normal 22 16 2 3 2 2 2 3 2 2" xfId="37342" xr:uid="{00000000-0005-0000-0000-0000D1740000}"/>
    <cellStyle name="Normal 22 16 2 3 2 2 2 3 3" xfId="20431" xr:uid="{00000000-0005-0000-0000-0000D2740000}"/>
    <cellStyle name="Normal 22 16 2 3 2 2 2 3 3 2" xfId="42966" xr:uid="{00000000-0005-0000-0000-0000D3740000}"/>
    <cellStyle name="Normal 22 16 2 3 2 2 2 3 4" xfId="26060" xr:uid="{00000000-0005-0000-0000-0000D4740000}"/>
    <cellStyle name="Normal 22 16 2 3 2 2 2 3 4 2" xfId="48586" xr:uid="{00000000-0005-0000-0000-0000D5740000}"/>
    <cellStyle name="Normal 22 16 2 3 2 2 2 3 5" xfId="31726" xr:uid="{00000000-0005-0000-0000-0000D6740000}"/>
    <cellStyle name="Normal 22 16 2 3 2 2 2 4" xfId="11057" xr:uid="{00000000-0005-0000-0000-0000D7740000}"/>
    <cellStyle name="Normal 22 16 2 3 2 2 2 4 2" xfId="33598" xr:uid="{00000000-0005-0000-0000-0000D8740000}"/>
    <cellStyle name="Normal 22 16 2 3 2 2 2 5" xfId="16687" xr:uid="{00000000-0005-0000-0000-0000D9740000}"/>
    <cellStyle name="Normal 22 16 2 3 2 2 2 5 2" xfId="39222" xr:uid="{00000000-0005-0000-0000-0000DA740000}"/>
    <cellStyle name="Normal 22 16 2 3 2 2 2 6" xfId="22316" xr:uid="{00000000-0005-0000-0000-0000DB740000}"/>
    <cellStyle name="Normal 22 16 2 3 2 2 2 6 2" xfId="44842" xr:uid="{00000000-0005-0000-0000-0000DC740000}"/>
    <cellStyle name="Normal 22 16 2 3 2 2 2 7" xfId="27982" xr:uid="{00000000-0005-0000-0000-0000DD740000}"/>
    <cellStyle name="Normal 22 16 2 3 2 2 2 8" xfId="51410" xr:uid="{00000000-0005-0000-0000-0000DE740000}"/>
    <cellStyle name="Normal 22 16 2 3 2 2 3" xfId="6377" xr:uid="{00000000-0005-0000-0000-0000DF740000}"/>
    <cellStyle name="Normal 22 16 2 3 2 2 3 2" xfId="11993" xr:uid="{00000000-0005-0000-0000-0000E0740000}"/>
    <cellStyle name="Normal 22 16 2 3 2 2 3 2 2" xfId="34534" xr:uid="{00000000-0005-0000-0000-0000E1740000}"/>
    <cellStyle name="Normal 22 16 2 3 2 2 3 3" xfId="17623" xr:uid="{00000000-0005-0000-0000-0000E2740000}"/>
    <cellStyle name="Normal 22 16 2 3 2 2 3 3 2" xfId="40158" xr:uid="{00000000-0005-0000-0000-0000E3740000}"/>
    <cellStyle name="Normal 22 16 2 3 2 2 3 4" xfId="23252" xr:uid="{00000000-0005-0000-0000-0000E4740000}"/>
    <cellStyle name="Normal 22 16 2 3 2 2 3 4 2" xfId="45778" xr:uid="{00000000-0005-0000-0000-0000E5740000}"/>
    <cellStyle name="Normal 22 16 2 3 2 2 3 5" xfId="28918" xr:uid="{00000000-0005-0000-0000-0000E6740000}"/>
    <cellStyle name="Normal 22 16 2 3 2 2 4" xfId="8249" xr:uid="{00000000-0005-0000-0000-0000E7740000}"/>
    <cellStyle name="Normal 22 16 2 3 2 2 4 2" xfId="13865" xr:uid="{00000000-0005-0000-0000-0000E8740000}"/>
    <cellStyle name="Normal 22 16 2 3 2 2 4 2 2" xfId="36406" xr:uid="{00000000-0005-0000-0000-0000E9740000}"/>
    <cellStyle name="Normal 22 16 2 3 2 2 4 3" xfId="19495" xr:uid="{00000000-0005-0000-0000-0000EA740000}"/>
    <cellStyle name="Normal 22 16 2 3 2 2 4 3 2" xfId="42030" xr:uid="{00000000-0005-0000-0000-0000EB740000}"/>
    <cellStyle name="Normal 22 16 2 3 2 2 4 4" xfId="25124" xr:uid="{00000000-0005-0000-0000-0000EC740000}"/>
    <cellStyle name="Normal 22 16 2 3 2 2 4 4 2" xfId="47650" xr:uid="{00000000-0005-0000-0000-0000ED740000}"/>
    <cellStyle name="Normal 22 16 2 3 2 2 4 5" xfId="30790" xr:uid="{00000000-0005-0000-0000-0000EE740000}"/>
    <cellStyle name="Normal 22 16 2 3 2 2 5" xfId="10121" xr:uid="{00000000-0005-0000-0000-0000EF740000}"/>
    <cellStyle name="Normal 22 16 2 3 2 2 5 2" xfId="32662" xr:uid="{00000000-0005-0000-0000-0000F0740000}"/>
    <cellStyle name="Normal 22 16 2 3 2 2 6" xfId="15751" xr:uid="{00000000-0005-0000-0000-0000F1740000}"/>
    <cellStyle name="Normal 22 16 2 3 2 2 6 2" xfId="38286" xr:uid="{00000000-0005-0000-0000-0000F2740000}"/>
    <cellStyle name="Normal 22 16 2 3 2 2 7" xfId="21380" xr:uid="{00000000-0005-0000-0000-0000F3740000}"/>
    <cellStyle name="Normal 22 16 2 3 2 2 7 2" xfId="43906" xr:uid="{00000000-0005-0000-0000-0000F4740000}"/>
    <cellStyle name="Normal 22 16 2 3 2 2 8" xfId="27046" xr:uid="{00000000-0005-0000-0000-0000F5740000}"/>
    <cellStyle name="Normal 22 16 2 3 2 2 9" xfId="49537" xr:uid="{00000000-0005-0000-0000-0000F6740000}"/>
    <cellStyle name="Normal 22 16 2 3 2 3" xfId="4973" xr:uid="{00000000-0005-0000-0000-0000F7740000}"/>
    <cellStyle name="Normal 22 16 2 3 2 3 2" xfId="6845" xr:uid="{00000000-0005-0000-0000-0000F8740000}"/>
    <cellStyle name="Normal 22 16 2 3 2 3 2 2" xfId="12461" xr:uid="{00000000-0005-0000-0000-0000F9740000}"/>
    <cellStyle name="Normal 22 16 2 3 2 3 2 2 2" xfId="35002" xr:uid="{00000000-0005-0000-0000-0000FA740000}"/>
    <cellStyle name="Normal 22 16 2 3 2 3 2 3" xfId="18091" xr:uid="{00000000-0005-0000-0000-0000FB740000}"/>
    <cellStyle name="Normal 22 16 2 3 2 3 2 3 2" xfId="40626" xr:uid="{00000000-0005-0000-0000-0000FC740000}"/>
    <cellStyle name="Normal 22 16 2 3 2 3 2 4" xfId="23720" xr:uid="{00000000-0005-0000-0000-0000FD740000}"/>
    <cellStyle name="Normal 22 16 2 3 2 3 2 4 2" xfId="46246" xr:uid="{00000000-0005-0000-0000-0000FE740000}"/>
    <cellStyle name="Normal 22 16 2 3 2 3 2 5" xfId="29386" xr:uid="{00000000-0005-0000-0000-0000FF740000}"/>
    <cellStyle name="Normal 22 16 2 3 2 3 3" xfId="8717" xr:uid="{00000000-0005-0000-0000-000000750000}"/>
    <cellStyle name="Normal 22 16 2 3 2 3 3 2" xfId="14333" xr:uid="{00000000-0005-0000-0000-000001750000}"/>
    <cellStyle name="Normal 22 16 2 3 2 3 3 2 2" xfId="36874" xr:uid="{00000000-0005-0000-0000-000002750000}"/>
    <cellStyle name="Normal 22 16 2 3 2 3 3 3" xfId="19963" xr:uid="{00000000-0005-0000-0000-000003750000}"/>
    <cellStyle name="Normal 22 16 2 3 2 3 3 3 2" xfId="42498" xr:uid="{00000000-0005-0000-0000-000004750000}"/>
    <cellStyle name="Normal 22 16 2 3 2 3 3 4" xfId="25592" xr:uid="{00000000-0005-0000-0000-000005750000}"/>
    <cellStyle name="Normal 22 16 2 3 2 3 3 4 2" xfId="48118" xr:uid="{00000000-0005-0000-0000-000006750000}"/>
    <cellStyle name="Normal 22 16 2 3 2 3 3 5" xfId="31258" xr:uid="{00000000-0005-0000-0000-000007750000}"/>
    <cellStyle name="Normal 22 16 2 3 2 3 4" xfId="10589" xr:uid="{00000000-0005-0000-0000-000008750000}"/>
    <cellStyle name="Normal 22 16 2 3 2 3 4 2" xfId="33130" xr:uid="{00000000-0005-0000-0000-000009750000}"/>
    <cellStyle name="Normal 22 16 2 3 2 3 5" xfId="16219" xr:uid="{00000000-0005-0000-0000-00000A750000}"/>
    <cellStyle name="Normal 22 16 2 3 2 3 5 2" xfId="38754" xr:uid="{00000000-0005-0000-0000-00000B750000}"/>
    <cellStyle name="Normal 22 16 2 3 2 3 6" xfId="21848" xr:uid="{00000000-0005-0000-0000-00000C750000}"/>
    <cellStyle name="Normal 22 16 2 3 2 3 6 2" xfId="44374" xr:uid="{00000000-0005-0000-0000-00000D750000}"/>
    <cellStyle name="Normal 22 16 2 3 2 3 7" xfId="27514" xr:uid="{00000000-0005-0000-0000-00000E750000}"/>
    <cellStyle name="Normal 22 16 2 3 2 3 8" xfId="50942" xr:uid="{00000000-0005-0000-0000-00000F750000}"/>
    <cellStyle name="Normal 22 16 2 3 2 4" xfId="5909" xr:uid="{00000000-0005-0000-0000-000010750000}"/>
    <cellStyle name="Normal 22 16 2 3 2 4 2" xfId="11525" xr:uid="{00000000-0005-0000-0000-000011750000}"/>
    <cellStyle name="Normal 22 16 2 3 2 4 2 2" xfId="34066" xr:uid="{00000000-0005-0000-0000-000012750000}"/>
    <cellStyle name="Normal 22 16 2 3 2 4 3" xfId="17155" xr:uid="{00000000-0005-0000-0000-000013750000}"/>
    <cellStyle name="Normal 22 16 2 3 2 4 3 2" xfId="39690" xr:uid="{00000000-0005-0000-0000-000014750000}"/>
    <cellStyle name="Normal 22 16 2 3 2 4 4" xfId="22784" xr:uid="{00000000-0005-0000-0000-000015750000}"/>
    <cellStyle name="Normal 22 16 2 3 2 4 4 2" xfId="45310" xr:uid="{00000000-0005-0000-0000-000016750000}"/>
    <cellStyle name="Normal 22 16 2 3 2 4 5" xfId="28450" xr:uid="{00000000-0005-0000-0000-000017750000}"/>
    <cellStyle name="Normal 22 16 2 3 2 5" xfId="7781" xr:uid="{00000000-0005-0000-0000-000018750000}"/>
    <cellStyle name="Normal 22 16 2 3 2 5 2" xfId="13397" xr:uid="{00000000-0005-0000-0000-000019750000}"/>
    <cellStyle name="Normal 22 16 2 3 2 5 2 2" xfId="35938" xr:uid="{00000000-0005-0000-0000-00001A750000}"/>
    <cellStyle name="Normal 22 16 2 3 2 5 3" xfId="19027" xr:uid="{00000000-0005-0000-0000-00001B750000}"/>
    <cellStyle name="Normal 22 16 2 3 2 5 3 2" xfId="41562" xr:uid="{00000000-0005-0000-0000-00001C750000}"/>
    <cellStyle name="Normal 22 16 2 3 2 5 4" xfId="24656" xr:uid="{00000000-0005-0000-0000-00001D750000}"/>
    <cellStyle name="Normal 22 16 2 3 2 5 4 2" xfId="47182" xr:uid="{00000000-0005-0000-0000-00001E750000}"/>
    <cellStyle name="Normal 22 16 2 3 2 5 5" xfId="30322" xr:uid="{00000000-0005-0000-0000-00001F750000}"/>
    <cellStyle name="Normal 22 16 2 3 2 6" xfId="9653" xr:uid="{00000000-0005-0000-0000-000020750000}"/>
    <cellStyle name="Normal 22 16 2 3 2 6 2" xfId="32194" xr:uid="{00000000-0005-0000-0000-000021750000}"/>
    <cellStyle name="Normal 22 16 2 3 2 7" xfId="15283" xr:uid="{00000000-0005-0000-0000-000022750000}"/>
    <cellStyle name="Normal 22 16 2 3 2 7 2" xfId="37818" xr:uid="{00000000-0005-0000-0000-000023750000}"/>
    <cellStyle name="Normal 22 16 2 3 2 8" xfId="20912" xr:uid="{00000000-0005-0000-0000-000024750000}"/>
    <cellStyle name="Normal 22 16 2 3 2 8 2" xfId="43438" xr:uid="{00000000-0005-0000-0000-000025750000}"/>
    <cellStyle name="Normal 22 16 2 3 2 9" xfId="26578" xr:uid="{00000000-0005-0000-0000-000026750000}"/>
    <cellStyle name="Normal 22 16 2 3 3" xfId="4271" xr:uid="{00000000-0005-0000-0000-000027750000}"/>
    <cellStyle name="Normal 22 16 2 3 3 10" xfId="50240" xr:uid="{00000000-0005-0000-0000-000028750000}"/>
    <cellStyle name="Normal 22 16 2 3 3 2" xfId="5207" xr:uid="{00000000-0005-0000-0000-000029750000}"/>
    <cellStyle name="Normal 22 16 2 3 3 2 2" xfId="7079" xr:uid="{00000000-0005-0000-0000-00002A750000}"/>
    <cellStyle name="Normal 22 16 2 3 3 2 2 2" xfId="12695" xr:uid="{00000000-0005-0000-0000-00002B750000}"/>
    <cellStyle name="Normal 22 16 2 3 3 2 2 2 2" xfId="35236" xr:uid="{00000000-0005-0000-0000-00002C750000}"/>
    <cellStyle name="Normal 22 16 2 3 3 2 2 3" xfId="18325" xr:uid="{00000000-0005-0000-0000-00002D750000}"/>
    <cellStyle name="Normal 22 16 2 3 3 2 2 3 2" xfId="40860" xr:uid="{00000000-0005-0000-0000-00002E750000}"/>
    <cellStyle name="Normal 22 16 2 3 3 2 2 4" xfId="23954" xr:uid="{00000000-0005-0000-0000-00002F750000}"/>
    <cellStyle name="Normal 22 16 2 3 3 2 2 4 2" xfId="46480" xr:uid="{00000000-0005-0000-0000-000030750000}"/>
    <cellStyle name="Normal 22 16 2 3 3 2 2 5" xfId="29620" xr:uid="{00000000-0005-0000-0000-000031750000}"/>
    <cellStyle name="Normal 22 16 2 3 3 2 3" xfId="8951" xr:uid="{00000000-0005-0000-0000-000032750000}"/>
    <cellStyle name="Normal 22 16 2 3 3 2 3 2" xfId="14567" xr:uid="{00000000-0005-0000-0000-000033750000}"/>
    <cellStyle name="Normal 22 16 2 3 3 2 3 2 2" xfId="37108" xr:uid="{00000000-0005-0000-0000-000034750000}"/>
    <cellStyle name="Normal 22 16 2 3 3 2 3 3" xfId="20197" xr:uid="{00000000-0005-0000-0000-000035750000}"/>
    <cellStyle name="Normal 22 16 2 3 3 2 3 3 2" xfId="42732" xr:uid="{00000000-0005-0000-0000-000036750000}"/>
    <cellStyle name="Normal 22 16 2 3 3 2 3 4" xfId="25826" xr:uid="{00000000-0005-0000-0000-000037750000}"/>
    <cellStyle name="Normal 22 16 2 3 3 2 3 4 2" xfId="48352" xr:uid="{00000000-0005-0000-0000-000038750000}"/>
    <cellStyle name="Normal 22 16 2 3 3 2 3 5" xfId="31492" xr:uid="{00000000-0005-0000-0000-000039750000}"/>
    <cellStyle name="Normal 22 16 2 3 3 2 4" xfId="10823" xr:uid="{00000000-0005-0000-0000-00003A750000}"/>
    <cellStyle name="Normal 22 16 2 3 3 2 4 2" xfId="33364" xr:uid="{00000000-0005-0000-0000-00003B750000}"/>
    <cellStyle name="Normal 22 16 2 3 3 2 5" xfId="16453" xr:uid="{00000000-0005-0000-0000-00003C750000}"/>
    <cellStyle name="Normal 22 16 2 3 3 2 5 2" xfId="38988" xr:uid="{00000000-0005-0000-0000-00003D750000}"/>
    <cellStyle name="Normal 22 16 2 3 3 2 6" xfId="22082" xr:uid="{00000000-0005-0000-0000-00003E750000}"/>
    <cellStyle name="Normal 22 16 2 3 3 2 6 2" xfId="44608" xr:uid="{00000000-0005-0000-0000-00003F750000}"/>
    <cellStyle name="Normal 22 16 2 3 3 2 7" xfId="27748" xr:uid="{00000000-0005-0000-0000-000040750000}"/>
    <cellStyle name="Normal 22 16 2 3 3 2 8" xfId="51176" xr:uid="{00000000-0005-0000-0000-000041750000}"/>
    <cellStyle name="Normal 22 16 2 3 3 3" xfId="6143" xr:uid="{00000000-0005-0000-0000-000042750000}"/>
    <cellStyle name="Normal 22 16 2 3 3 3 2" xfId="11759" xr:uid="{00000000-0005-0000-0000-000043750000}"/>
    <cellStyle name="Normal 22 16 2 3 3 3 2 2" xfId="34300" xr:uid="{00000000-0005-0000-0000-000044750000}"/>
    <cellStyle name="Normal 22 16 2 3 3 3 3" xfId="17389" xr:uid="{00000000-0005-0000-0000-000045750000}"/>
    <cellStyle name="Normal 22 16 2 3 3 3 3 2" xfId="39924" xr:uid="{00000000-0005-0000-0000-000046750000}"/>
    <cellStyle name="Normal 22 16 2 3 3 3 4" xfId="23018" xr:uid="{00000000-0005-0000-0000-000047750000}"/>
    <cellStyle name="Normal 22 16 2 3 3 3 4 2" xfId="45544" xr:uid="{00000000-0005-0000-0000-000048750000}"/>
    <cellStyle name="Normal 22 16 2 3 3 3 5" xfId="28684" xr:uid="{00000000-0005-0000-0000-000049750000}"/>
    <cellStyle name="Normal 22 16 2 3 3 4" xfId="8015" xr:uid="{00000000-0005-0000-0000-00004A750000}"/>
    <cellStyle name="Normal 22 16 2 3 3 4 2" xfId="13631" xr:uid="{00000000-0005-0000-0000-00004B750000}"/>
    <cellStyle name="Normal 22 16 2 3 3 4 2 2" xfId="36172" xr:uid="{00000000-0005-0000-0000-00004C750000}"/>
    <cellStyle name="Normal 22 16 2 3 3 4 3" xfId="19261" xr:uid="{00000000-0005-0000-0000-00004D750000}"/>
    <cellStyle name="Normal 22 16 2 3 3 4 3 2" xfId="41796" xr:uid="{00000000-0005-0000-0000-00004E750000}"/>
    <cellStyle name="Normal 22 16 2 3 3 4 4" xfId="24890" xr:uid="{00000000-0005-0000-0000-00004F750000}"/>
    <cellStyle name="Normal 22 16 2 3 3 4 4 2" xfId="47416" xr:uid="{00000000-0005-0000-0000-000050750000}"/>
    <cellStyle name="Normal 22 16 2 3 3 4 5" xfId="30556" xr:uid="{00000000-0005-0000-0000-000051750000}"/>
    <cellStyle name="Normal 22 16 2 3 3 5" xfId="9887" xr:uid="{00000000-0005-0000-0000-000052750000}"/>
    <cellStyle name="Normal 22 16 2 3 3 5 2" xfId="32428" xr:uid="{00000000-0005-0000-0000-000053750000}"/>
    <cellStyle name="Normal 22 16 2 3 3 6" xfId="15517" xr:uid="{00000000-0005-0000-0000-000054750000}"/>
    <cellStyle name="Normal 22 16 2 3 3 6 2" xfId="38052" xr:uid="{00000000-0005-0000-0000-000055750000}"/>
    <cellStyle name="Normal 22 16 2 3 3 7" xfId="21146" xr:uid="{00000000-0005-0000-0000-000056750000}"/>
    <cellStyle name="Normal 22 16 2 3 3 7 2" xfId="43672" xr:uid="{00000000-0005-0000-0000-000057750000}"/>
    <cellStyle name="Normal 22 16 2 3 3 8" xfId="26812" xr:uid="{00000000-0005-0000-0000-000058750000}"/>
    <cellStyle name="Normal 22 16 2 3 3 9" xfId="49303" xr:uid="{00000000-0005-0000-0000-000059750000}"/>
    <cellStyle name="Normal 22 16 2 3 4" xfId="4739" xr:uid="{00000000-0005-0000-0000-00005A750000}"/>
    <cellStyle name="Normal 22 16 2 3 4 2" xfId="6611" xr:uid="{00000000-0005-0000-0000-00005B750000}"/>
    <cellStyle name="Normal 22 16 2 3 4 2 2" xfId="12227" xr:uid="{00000000-0005-0000-0000-00005C750000}"/>
    <cellStyle name="Normal 22 16 2 3 4 2 2 2" xfId="34768" xr:uid="{00000000-0005-0000-0000-00005D750000}"/>
    <cellStyle name="Normal 22 16 2 3 4 2 3" xfId="17857" xr:uid="{00000000-0005-0000-0000-00005E750000}"/>
    <cellStyle name="Normal 22 16 2 3 4 2 3 2" xfId="40392" xr:uid="{00000000-0005-0000-0000-00005F750000}"/>
    <cellStyle name="Normal 22 16 2 3 4 2 4" xfId="23486" xr:uid="{00000000-0005-0000-0000-000060750000}"/>
    <cellStyle name="Normal 22 16 2 3 4 2 4 2" xfId="46012" xr:uid="{00000000-0005-0000-0000-000061750000}"/>
    <cellStyle name="Normal 22 16 2 3 4 2 5" xfId="29152" xr:uid="{00000000-0005-0000-0000-000062750000}"/>
    <cellStyle name="Normal 22 16 2 3 4 3" xfId="8483" xr:uid="{00000000-0005-0000-0000-000063750000}"/>
    <cellStyle name="Normal 22 16 2 3 4 3 2" xfId="14099" xr:uid="{00000000-0005-0000-0000-000064750000}"/>
    <cellStyle name="Normal 22 16 2 3 4 3 2 2" xfId="36640" xr:uid="{00000000-0005-0000-0000-000065750000}"/>
    <cellStyle name="Normal 22 16 2 3 4 3 3" xfId="19729" xr:uid="{00000000-0005-0000-0000-000066750000}"/>
    <cellStyle name="Normal 22 16 2 3 4 3 3 2" xfId="42264" xr:uid="{00000000-0005-0000-0000-000067750000}"/>
    <cellStyle name="Normal 22 16 2 3 4 3 4" xfId="25358" xr:uid="{00000000-0005-0000-0000-000068750000}"/>
    <cellStyle name="Normal 22 16 2 3 4 3 4 2" xfId="47884" xr:uid="{00000000-0005-0000-0000-000069750000}"/>
    <cellStyle name="Normal 22 16 2 3 4 3 5" xfId="31024" xr:uid="{00000000-0005-0000-0000-00006A750000}"/>
    <cellStyle name="Normal 22 16 2 3 4 4" xfId="10355" xr:uid="{00000000-0005-0000-0000-00006B750000}"/>
    <cellStyle name="Normal 22 16 2 3 4 4 2" xfId="32896" xr:uid="{00000000-0005-0000-0000-00006C750000}"/>
    <cellStyle name="Normal 22 16 2 3 4 5" xfId="15985" xr:uid="{00000000-0005-0000-0000-00006D750000}"/>
    <cellStyle name="Normal 22 16 2 3 4 5 2" xfId="38520" xr:uid="{00000000-0005-0000-0000-00006E750000}"/>
    <cellStyle name="Normal 22 16 2 3 4 6" xfId="21614" xr:uid="{00000000-0005-0000-0000-00006F750000}"/>
    <cellStyle name="Normal 22 16 2 3 4 6 2" xfId="44140" xr:uid="{00000000-0005-0000-0000-000070750000}"/>
    <cellStyle name="Normal 22 16 2 3 4 7" xfId="27280" xr:uid="{00000000-0005-0000-0000-000071750000}"/>
    <cellStyle name="Normal 22 16 2 3 4 8" xfId="50708" xr:uid="{00000000-0005-0000-0000-000072750000}"/>
    <cellStyle name="Normal 22 16 2 3 5" xfId="5675" xr:uid="{00000000-0005-0000-0000-000073750000}"/>
    <cellStyle name="Normal 22 16 2 3 5 2" xfId="11291" xr:uid="{00000000-0005-0000-0000-000074750000}"/>
    <cellStyle name="Normal 22 16 2 3 5 2 2" xfId="33832" xr:uid="{00000000-0005-0000-0000-000075750000}"/>
    <cellStyle name="Normal 22 16 2 3 5 3" xfId="16921" xr:uid="{00000000-0005-0000-0000-000076750000}"/>
    <cellStyle name="Normal 22 16 2 3 5 3 2" xfId="39456" xr:uid="{00000000-0005-0000-0000-000077750000}"/>
    <cellStyle name="Normal 22 16 2 3 5 4" xfId="22550" xr:uid="{00000000-0005-0000-0000-000078750000}"/>
    <cellStyle name="Normal 22 16 2 3 5 4 2" xfId="45076" xr:uid="{00000000-0005-0000-0000-000079750000}"/>
    <cellStyle name="Normal 22 16 2 3 5 5" xfId="28216" xr:uid="{00000000-0005-0000-0000-00007A750000}"/>
    <cellStyle name="Normal 22 16 2 3 6" xfId="7547" xr:uid="{00000000-0005-0000-0000-00007B750000}"/>
    <cellStyle name="Normal 22 16 2 3 6 2" xfId="13163" xr:uid="{00000000-0005-0000-0000-00007C750000}"/>
    <cellStyle name="Normal 22 16 2 3 6 2 2" xfId="35704" xr:uid="{00000000-0005-0000-0000-00007D750000}"/>
    <cellStyle name="Normal 22 16 2 3 6 3" xfId="18793" xr:uid="{00000000-0005-0000-0000-00007E750000}"/>
    <cellStyle name="Normal 22 16 2 3 6 3 2" xfId="41328" xr:uid="{00000000-0005-0000-0000-00007F750000}"/>
    <cellStyle name="Normal 22 16 2 3 6 4" xfId="24422" xr:uid="{00000000-0005-0000-0000-000080750000}"/>
    <cellStyle name="Normal 22 16 2 3 6 4 2" xfId="46948" xr:uid="{00000000-0005-0000-0000-000081750000}"/>
    <cellStyle name="Normal 22 16 2 3 6 5" xfId="30088" xr:uid="{00000000-0005-0000-0000-000082750000}"/>
    <cellStyle name="Normal 22 16 2 3 7" xfId="9419" xr:uid="{00000000-0005-0000-0000-000083750000}"/>
    <cellStyle name="Normal 22 16 2 3 7 2" xfId="31960" xr:uid="{00000000-0005-0000-0000-000084750000}"/>
    <cellStyle name="Normal 22 16 2 3 8" xfId="15049" xr:uid="{00000000-0005-0000-0000-000085750000}"/>
    <cellStyle name="Normal 22 16 2 3 8 2" xfId="37584" xr:uid="{00000000-0005-0000-0000-000086750000}"/>
    <cellStyle name="Normal 22 16 2 3 9" xfId="20678" xr:uid="{00000000-0005-0000-0000-000087750000}"/>
    <cellStyle name="Normal 22 16 2 3 9 2" xfId="43204" xr:uid="{00000000-0005-0000-0000-000088750000}"/>
    <cellStyle name="Normal 22 16 2 4" xfId="3959" xr:uid="{00000000-0005-0000-0000-000089750000}"/>
    <cellStyle name="Normal 22 16 2 4 10" xfId="48991" xr:uid="{00000000-0005-0000-0000-00008A750000}"/>
    <cellStyle name="Normal 22 16 2 4 11" xfId="49928" xr:uid="{00000000-0005-0000-0000-00008B750000}"/>
    <cellStyle name="Normal 22 16 2 4 2" xfId="4427" xr:uid="{00000000-0005-0000-0000-00008C750000}"/>
    <cellStyle name="Normal 22 16 2 4 2 10" xfId="50396" xr:uid="{00000000-0005-0000-0000-00008D750000}"/>
    <cellStyle name="Normal 22 16 2 4 2 2" xfId="5363" xr:uid="{00000000-0005-0000-0000-00008E750000}"/>
    <cellStyle name="Normal 22 16 2 4 2 2 2" xfId="7235" xr:uid="{00000000-0005-0000-0000-00008F750000}"/>
    <cellStyle name="Normal 22 16 2 4 2 2 2 2" xfId="12851" xr:uid="{00000000-0005-0000-0000-000090750000}"/>
    <cellStyle name="Normal 22 16 2 4 2 2 2 2 2" xfId="35392" xr:uid="{00000000-0005-0000-0000-000091750000}"/>
    <cellStyle name="Normal 22 16 2 4 2 2 2 3" xfId="18481" xr:uid="{00000000-0005-0000-0000-000092750000}"/>
    <cellStyle name="Normal 22 16 2 4 2 2 2 3 2" xfId="41016" xr:uid="{00000000-0005-0000-0000-000093750000}"/>
    <cellStyle name="Normal 22 16 2 4 2 2 2 4" xfId="24110" xr:uid="{00000000-0005-0000-0000-000094750000}"/>
    <cellStyle name="Normal 22 16 2 4 2 2 2 4 2" xfId="46636" xr:uid="{00000000-0005-0000-0000-000095750000}"/>
    <cellStyle name="Normal 22 16 2 4 2 2 2 5" xfId="29776" xr:uid="{00000000-0005-0000-0000-000096750000}"/>
    <cellStyle name="Normal 22 16 2 4 2 2 3" xfId="9107" xr:uid="{00000000-0005-0000-0000-000097750000}"/>
    <cellStyle name="Normal 22 16 2 4 2 2 3 2" xfId="14723" xr:uid="{00000000-0005-0000-0000-000098750000}"/>
    <cellStyle name="Normal 22 16 2 4 2 2 3 2 2" xfId="37264" xr:uid="{00000000-0005-0000-0000-000099750000}"/>
    <cellStyle name="Normal 22 16 2 4 2 2 3 3" xfId="20353" xr:uid="{00000000-0005-0000-0000-00009A750000}"/>
    <cellStyle name="Normal 22 16 2 4 2 2 3 3 2" xfId="42888" xr:uid="{00000000-0005-0000-0000-00009B750000}"/>
    <cellStyle name="Normal 22 16 2 4 2 2 3 4" xfId="25982" xr:uid="{00000000-0005-0000-0000-00009C750000}"/>
    <cellStyle name="Normal 22 16 2 4 2 2 3 4 2" xfId="48508" xr:uid="{00000000-0005-0000-0000-00009D750000}"/>
    <cellStyle name="Normal 22 16 2 4 2 2 3 5" xfId="31648" xr:uid="{00000000-0005-0000-0000-00009E750000}"/>
    <cellStyle name="Normal 22 16 2 4 2 2 4" xfId="10979" xr:uid="{00000000-0005-0000-0000-00009F750000}"/>
    <cellStyle name="Normal 22 16 2 4 2 2 4 2" xfId="33520" xr:uid="{00000000-0005-0000-0000-0000A0750000}"/>
    <cellStyle name="Normal 22 16 2 4 2 2 5" xfId="16609" xr:uid="{00000000-0005-0000-0000-0000A1750000}"/>
    <cellStyle name="Normal 22 16 2 4 2 2 5 2" xfId="39144" xr:uid="{00000000-0005-0000-0000-0000A2750000}"/>
    <cellStyle name="Normal 22 16 2 4 2 2 6" xfId="22238" xr:uid="{00000000-0005-0000-0000-0000A3750000}"/>
    <cellStyle name="Normal 22 16 2 4 2 2 6 2" xfId="44764" xr:uid="{00000000-0005-0000-0000-0000A4750000}"/>
    <cellStyle name="Normal 22 16 2 4 2 2 7" xfId="27904" xr:uid="{00000000-0005-0000-0000-0000A5750000}"/>
    <cellStyle name="Normal 22 16 2 4 2 2 8" xfId="51332" xr:uid="{00000000-0005-0000-0000-0000A6750000}"/>
    <cellStyle name="Normal 22 16 2 4 2 3" xfId="6299" xr:uid="{00000000-0005-0000-0000-0000A7750000}"/>
    <cellStyle name="Normal 22 16 2 4 2 3 2" xfId="11915" xr:uid="{00000000-0005-0000-0000-0000A8750000}"/>
    <cellStyle name="Normal 22 16 2 4 2 3 2 2" xfId="34456" xr:uid="{00000000-0005-0000-0000-0000A9750000}"/>
    <cellStyle name="Normal 22 16 2 4 2 3 3" xfId="17545" xr:uid="{00000000-0005-0000-0000-0000AA750000}"/>
    <cellStyle name="Normal 22 16 2 4 2 3 3 2" xfId="40080" xr:uid="{00000000-0005-0000-0000-0000AB750000}"/>
    <cellStyle name="Normal 22 16 2 4 2 3 4" xfId="23174" xr:uid="{00000000-0005-0000-0000-0000AC750000}"/>
    <cellStyle name="Normal 22 16 2 4 2 3 4 2" xfId="45700" xr:uid="{00000000-0005-0000-0000-0000AD750000}"/>
    <cellStyle name="Normal 22 16 2 4 2 3 5" xfId="28840" xr:uid="{00000000-0005-0000-0000-0000AE750000}"/>
    <cellStyle name="Normal 22 16 2 4 2 4" xfId="8171" xr:uid="{00000000-0005-0000-0000-0000AF750000}"/>
    <cellStyle name="Normal 22 16 2 4 2 4 2" xfId="13787" xr:uid="{00000000-0005-0000-0000-0000B0750000}"/>
    <cellStyle name="Normal 22 16 2 4 2 4 2 2" xfId="36328" xr:uid="{00000000-0005-0000-0000-0000B1750000}"/>
    <cellStyle name="Normal 22 16 2 4 2 4 3" xfId="19417" xr:uid="{00000000-0005-0000-0000-0000B2750000}"/>
    <cellStyle name="Normal 22 16 2 4 2 4 3 2" xfId="41952" xr:uid="{00000000-0005-0000-0000-0000B3750000}"/>
    <cellStyle name="Normal 22 16 2 4 2 4 4" xfId="25046" xr:uid="{00000000-0005-0000-0000-0000B4750000}"/>
    <cellStyle name="Normal 22 16 2 4 2 4 4 2" xfId="47572" xr:uid="{00000000-0005-0000-0000-0000B5750000}"/>
    <cellStyle name="Normal 22 16 2 4 2 4 5" xfId="30712" xr:uid="{00000000-0005-0000-0000-0000B6750000}"/>
    <cellStyle name="Normal 22 16 2 4 2 5" xfId="10043" xr:uid="{00000000-0005-0000-0000-0000B7750000}"/>
    <cellStyle name="Normal 22 16 2 4 2 5 2" xfId="32584" xr:uid="{00000000-0005-0000-0000-0000B8750000}"/>
    <cellStyle name="Normal 22 16 2 4 2 6" xfId="15673" xr:uid="{00000000-0005-0000-0000-0000B9750000}"/>
    <cellStyle name="Normal 22 16 2 4 2 6 2" xfId="38208" xr:uid="{00000000-0005-0000-0000-0000BA750000}"/>
    <cellStyle name="Normal 22 16 2 4 2 7" xfId="21302" xr:uid="{00000000-0005-0000-0000-0000BB750000}"/>
    <cellStyle name="Normal 22 16 2 4 2 7 2" xfId="43828" xr:uid="{00000000-0005-0000-0000-0000BC750000}"/>
    <cellStyle name="Normal 22 16 2 4 2 8" xfId="26968" xr:uid="{00000000-0005-0000-0000-0000BD750000}"/>
    <cellStyle name="Normal 22 16 2 4 2 9" xfId="49459" xr:uid="{00000000-0005-0000-0000-0000BE750000}"/>
    <cellStyle name="Normal 22 16 2 4 3" xfId="4895" xr:uid="{00000000-0005-0000-0000-0000BF750000}"/>
    <cellStyle name="Normal 22 16 2 4 3 2" xfId="6767" xr:uid="{00000000-0005-0000-0000-0000C0750000}"/>
    <cellStyle name="Normal 22 16 2 4 3 2 2" xfId="12383" xr:uid="{00000000-0005-0000-0000-0000C1750000}"/>
    <cellStyle name="Normal 22 16 2 4 3 2 2 2" xfId="34924" xr:uid="{00000000-0005-0000-0000-0000C2750000}"/>
    <cellStyle name="Normal 22 16 2 4 3 2 3" xfId="18013" xr:uid="{00000000-0005-0000-0000-0000C3750000}"/>
    <cellStyle name="Normal 22 16 2 4 3 2 3 2" xfId="40548" xr:uid="{00000000-0005-0000-0000-0000C4750000}"/>
    <cellStyle name="Normal 22 16 2 4 3 2 4" xfId="23642" xr:uid="{00000000-0005-0000-0000-0000C5750000}"/>
    <cellStyle name="Normal 22 16 2 4 3 2 4 2" xfId="46168" xr:uid="{00000000-0005-0000-0000-0000C6750000}"/>
    <cellStyle name="Normal 22 16 2 4 3 2 5" xfId="29308" xr:uid="{00000000-0005-0000-0000-0000C7750000}"/>
    <cellStyle name="Normal 22 16 2 4 3 3" xfId="8639" xr:uid="{00000000-0005-0000-0000-0000C8750000}"/>
    <cellStyle name="Normal 22 16 2 4 3 3 2" xfId="14255" xr:uid="{00000000-0005-0000-0000-0000C9750000}"/>
    <cellStyle name="Normal 22 16 2 4 3 3 2 2" xfId="36796" xr:uid="{00000000-0005-0000-0000-0000CA750000}"/>
    <cellStyle name="Normal 22 16 2 4 3 3 3" xfId="19885" xr:uid="{00000000-0005-0000-0000-0000CB750000}"/>
    <cellStyle name="Normal 22 16 2 4 3 3 3 2" xfId="42420" xr:uid="{00000000-0005-0000-0000-0000CC750000}"/>
    <cellStyle name="Normal 22 16 2 4 3 3 4" xfId="25514" xr:uid="{00000000-0005-0000-0000-0000CD750000}"/>
    <cellStyle name="Normal 22 16 2 4 3 3 4 2" xfId="48040" xr:uid="{00000000-0005-0000-0000-0000CE750000}"/>
    <cellStyle name="Normal 22 16 2 4 3 3 5" xfId="31180" xr:uid="{00000000-0005-0000-0000-0000CF750000}"/>
    <cellStyle name="Normal 22 16 2 4 3 4" xfId="10511" xr:uid="{00000000-0005-0000-0000-0000D0750000}"/>
    <cellStyle name="Normal 22 16 2 4 3 4 2" xfId="33052" xr:uid="{00000000-0005-0000-0000-0000D1750000}"/>
    <cellStyle name="Normal 22 16 2 4 3 5" xfId="16141" xr:uid="{00000000-0005-0000-0000-0000D2750000}"/>
    <cellStyle name="Normal 22 16 2 4 3 5 2" xfId="38676" xr:uid="{00000000-0005-0000-0000-0000D3750000}"/>
    <cellStyle name="Normal 22 16 2 4 3 6" xfId="21770" xr:uid="{00000000-0005-0000-0000-0000D4750000}"/>
    <cellStyle name="Normal 22 16 2 4 3 6 2" xfId="44296" xr:uid="{00000000-0005-0000-0000-0000D5750000}"/>
    <cellStyle name="Normal 22 16 2 4 3 7" xfId="27436" xr:uid="{00000000-0005-0000-0000-0000D6750000}"/>
    <cellStyle name="Normal 22 16 2 4 3 8" xfId="50864" xr:uid="{00000000-0005-0000-0000-0000D7750000}"/>
    <cellStyle name="Normal 22 16 2 4 4" xfId="5831" xr:uid="{00000000-0005-0000-0000-0000D8750000}"/>
    <cellStyle name="Normal 22 16 2 4 4 2" xfId="11447" xr:uid="{00000000-0005-0000-0000-0000D9750000}"/>
    <cellStyle name="Normal 22 16 2 4 4 2 2" xfId="33988" xr:uid="{00000000-0005-0000-0000-0000DA750000}"/>
    <cellStyle name="Normal 22 16 2 4 4 3" xfId="17077" xr:uid="{00000000-0005-0000-0000-0000DB750000}"/>
    <cellStyle name="Normal 22 16 2 4 4 3 2" xfId="39612" xr:uid="{00000000-0005-0000-0000-0000DC750000}"/>
    <cellStyle name="Normal 22 16 2 4 4 4" xfId="22706" xr:uid="{00000000-0005-0000-0000-0000DD750000}"/>
    <cellStyle name="Normal 22 16 2 4 4 4 2" xfId="45232" xr:uid="{00000000-0005-0000-0000-0000DE750000}"/>
    <cellStyle name="Normal 22 16 2 4 4 5" xfId="28372" xr:uid="{00000000-0005-0000-0000-0000DF750000}"/>
    <cellStyle name="Normal 22 16 2 4 5" xfId="7703" xr:uid="{00000000-0005-0000-0000-0000E0750000}"/>
    <cellStyle name="Normal 22 16 2 4 5 2" xfId="13319" xr:uid="{00000000-0005-0000-0000-0000E1750000}"/>
    <cellStyle name="Normal 22 16 2 4 5 2 2" xfId="35860" xr:uid="{00000000-0005-0000-0000-0000E2750000}"/>
    <cellStyle name="Normal 22 16 2 4 5 3" xfId="18949" xr:uid="{00000000-0005-0000-0000-0000E3750000}"/>
    <cellStyle name="Normal 22 16 2 4 5 3 2" xfId="41484" xr:uid="{00000000-0005-0000-0000-0000E4750000}"/>
    <cellStyle name="Normal 22 16 2 4 5 4" xfId="24578" xr:uid="{00000000-0005-0000-0000-0000E5750000}"/>
    <cellStyle name="Normal 22 16 2 4 5 4 2" xfId="47104" xr:uid="{00000000-0005-0000-0000-0000E6750000}"/>
    <cellStyle name="Normal 22 16 2 4 5 5" xfId="30244" xr:uid="{00000000-0005-0000-0000-0000E7750000}"/>
    <cellStyle name="Normal 22 16 2 4 6" xfId="9575" xr:uid="{00000000-0005-0000-0000-0000E8750000}"/>
    <cellStyle name="Normal 22 16 2 4 6 2" xfId="32116" xr:uid="{00000000-0005-0000-0000-0000E9750000}"/>
    <cellStyle name="Normal 22 16 2 4 7" xfId="15205" xr:uid="{00000000-0005-0000-0000-0000EA750000}"/>
    <cellStyle name="Normal 22 16 2 4 7 2" xfId="37740" xr:uid="{00000000-0005-0000-0000-0000EB750000}"/>
    <cellStyle name="Normal 22 16 2 4 8" xfId="20834" xr:uid="{00000000-0005-0000-0000-0000EC750000}"/>
    <cellStyle name="Normal 22 16 2 4 8 2" xfId="43360" xr:uid="{00000000-0005-0000-0000-0000ED750000}"/>
    <cellStyle name="Normal 22 16 2 4 9" xfId="26500" xr:uid="{00000000-0005-0000-0000-0000EE750000}"/>
    <cellStyle name="Normal 22 16 2 5" xfId="4193" xr:uid="{00000000-0005-0000-0000-0000EF750000}"/>
    <cellStyle name="Normal 22 16 2 5 10" xfId="50162" xr:uid="{00000000-0005-0000-0000-0000F0750000}"/>
    <cellStyle name="Normal 22 16 2 5 2" xfId="5129" xr:uid="{00000000-0005-0000-0000-0000F1750000}"/>
    <cellStyle name="Normal 22 16 2 5 2 2" xfId="7001" xr:uid="{00000000-0005-0000-0000-0000F2750000}"/>
    <cellStyle name="Normal 22 16 2 5 2 2 2" xfId="12617" xr:uid="{00000000-0005-0000-0000-0000F3750000}"/>
    <cellStyle name="Normal 22 16 2 5 2 2 2 2" xfId="35158" xr:uid="{00000000-0005-0000-0000-0000F4750000}"/>
    <cellStyle name="Normal 22 16 2 5 2 2 3" xfId="18247" xr:uid="{00000000-0005-0000-0000-0000F5750000}"/>
    <cellStyle name="Normal 22 16 2 5 2 2 3 2" xfId="40782" xr:uid="{00000000-0005-0000-0000-0000F6750000}"/>
    <cellStyle name="Normal 22 16 2 5 2 2 4" xfId="23876" xr:uid="{00000000-0005-0000-0000-0000F7750000}"/>
    <cellStyle name="Normal 22 16 2 5 2 2 4 2" xfId="46402" xr:uid="{00000000-0005-0000-0000-0000F8750000}"/>
    <cellStyle name="Normal 22 16 2 5 2 2 5" xfId="29542" xr:uid="{00000000-0005-0000-0000-0000F9750000}"/>
    <cellStyle name="Normal 22 16 2 5 2 3" xfId="8873" xr:uid="{00000000-0005-0000-0000-0000FA750000}"/>
    <cellStyle name="Normal 22 16 2 5 2 3 2" xfId="14489" xr:uid="{00000000-0005-0000-0000-0000FB750000}"/>
    <cellStyle name="Normal 22 16 2 5 2 3 2 2" xfId="37030" xr:uid="{00000000-0005-0000-0000-0000FC750000}"/>
    <cellStyle name="Normal 22 16 2 5 2 3 3" xfId="20119" xr:uid="{00000000-0005-0000-0000-0000FD750000}"/>
    <cellStyle name="Normal 22 16 2 5 2 3 3 2" xfId="42654" xr:uid="{00000000-0005-0000-0000-0000FE750000}"/>
    <cellStyle name="Normal 22 16 2 5 2 3 4" xfId="25748" xr:uid="{00000000-0005-0000-0000-0000FF750000}"/>
    <cellStyle name="Normal 22 16 2 5 2 3 4 2" xfId="48274" xr:uid="{00000000-0005-0000-0000-000000760000}"/>
    <cellStyle name="Normal 22 16 2 5 2 3 5" xfId="31414" xr:uid="{00000000-0005-0000-0000-000001760000}"/>
    <cellStyle name="Normal 22 16 2 5 2 4" xfId="10745" xr:uid="{00000000-0005-0000-0000-000002760000}"/>
    <cellStyle name="Normal 22 16 2 5 2 4 2" xfId="33286" xr:uid="{00000000-0005-0000-0000-000003760000}"/>
    <cellStyle name="Normal 22 16 2 5 2 5" xfId="16375" xr:uid="{00000000-0005-0000-0000-000004760000}"/>
    <cellStyle name="Normal 22 16 2 5 2 5 2" xfId="38910" xr:uid="{00000000-0005-0000-0000-000005760000}"/>
    <cellStyle name="Normal 22 16 2 5 2 6" xfId="22004" xr:uid="{00000000-0005-0000-0000-000006760000}"/>
    <cellStyle name="Normal 22 16 2 5 2 6 2" xfId="44530" xr:uid="{00000000-0005-0000-0000-000007760000}"/>
    <cellStyle name="Normal 22 16 2 5 2 7" xfId="27670" xr:uid="{00000000-0005-0000-0000-000008760000}"/>
    <cellStyle name="Normal 22 16 2 5 2 8" xfId="51098" xr:uid="{00000000-0005-0000-0000-000009760000}"/>
    <cellStyle name="Normal 22 16 2 5 3" xfId="6065" xr:uid="{00000000-0005-0000-0000-00000A760000}"/>
    <cellStyle name="Normal 22 16 2 5 3 2" xfId="11681" xr:uid="{00000000-0005-0000-0000-00000B760000}"/>
    <cellStyle name="Normal 22 16 2 5 3 2 2" xfId="34222" xr:uid="{00000000-0005-0000-0000-00000C760000}"/>
    <cellStyle name="Normal 22 16 2 5 3 3" xfId="17311" xr:uid="{00000000-0005-0000-0000-00000D760000}"/>
    <cellStyle name="Normal 22 16 2 5 3 3 2" xfId="39846" xr:uid="{00000000-0005-0000-0000-00000E760000}"/>
    <cellStyle name="Normal 22 16 2 5 3 4" xfId="22940" xr:uid="{00000000-0005-0000-0000-00000F760000}"/>
    <cellStyle name="Normal 22 16 2 5 3 4 2" xfId="45466" xr:uid="{00000000-0005-0000-0000-000010760000}"/>
    <cellStyle name="Normal 22 16 2 5 3 5" xfId="28606" xr:uid="{00000000-0005-0000-0000-000011760000}"/>
    <cellStyle name="Normal 22 16 2 5 4" xfId="7937" xr:uid="{00000000-0005-0000-0000-000012760000}"/>
    <cellStyle name="Normal 22 16 2 5 4 2" xfId="13553" xr:uid="{00000000-0005-0000-0000-000013760000}"/>
    <cellStyle name="Normal 22 16 2 5 4 2 2" xfId="36094" xr:uid="{00000000-0005-0000-0000-000014760000}"/>
    <cellStyle name="Normal 22 16 2 5 4 3" xfId="19183" xr:uid="{00000000-0005-0000-0000-000015760000}"/>
    <cellStyle name="Normal 22 16 2 5 4 3 2" xfId="41718" xr:uid="{00000000-0005-0000-0000-000016760000}"/>
    <cellStyle name="Normal 22 16 2 5 4 4" xfId="24812" xr:uid="{00000000-0005-0000-0000-000017760000}"/>
    <cellStyle name="Normal 22 16 2 5 4 4 2" xfId="47338" xr:uid="{00000000-0005-0000-0000-000018760000}"/>
    <cellStyle name="Normal 22 16 2 5 4 5" xfId="30478" xr:uid="{00000000-0005-0000-0000-000019760000}"/>
    <cellStyle name="Normal 22 16 2 5 5" xfId="9809" xr:uid="{00000000-0005-0000-0000-00001A760000}"/>
    <cellStyle name="Normal 22 16 2 5 5 2" xfId="32350" xr:uid="{00000000-0005-0000-0000-00001B760000}"/>
    <cellStyle name="Normal 22 16 2 5 6" xfId="15439" xr:uid="{00000000-0005-0000-0000-00001C760000}"/>
    <cellStyle name="Normal 22 16 2 5 6 2" xfId="37974" xr:uid="{00000000-0005-0000-0000-00001D760000}"/>
    <cellStyle name="Normal 22 16 2 5 7" xfId="21068" xr:uid="{00000000-0005-0000-0000-00001E760000}"/>
    <cellStyle name="Normal 22 16 2 5 7 2" xfId="43594" xr:uid="{00000000-0005-0000-0000-00001F760000}"/>
    <cellStyle name="Normal 22 16 2 5 8" xfId="26734" xr:uid="{00000000-0005-0000-0000-000020760000}"/>
    <cellStyle name="Normal 22 16 2 5 9" xfId="49225" xr:uid="{00000000-0005-0000-0000-000021760000}"/>
    <cellStyle name="Normal 22 16 2 6" xfId="4661" xr:uid="{00000000-0005-0000-0000-000022760000}"/>
    <cellStyle name="Normal 22 16 2 6 2" xfId="6533" xr:uid="{00000000-0005-0000-0000-000023760000}"/>
    <cellStyle name="Normal 22 16 2 6 2 2" xfId="12149" xr:uid="{00000000-0005-0000-0000-000024760000}"/>
    <cellStyle name="Normal 22 16 2 6 2 2 2" xfId="34690" xr:uid="{00000000-0005-0000-0000-000025760000}"/>
    <cellStyle name="Normal 22 16 2 6 2 3" xfId="17779" xr:uid="{00000000-0005-0000-0000-000026760000}"/>
    <cellStyle name="Normal 22 16 2 6 2 3 2" xfId="40314" xr:uid="{00000000-0005-0000-0000-000027760000}"/>
    <cellStyle name="Normal 22 16 2 6 2 4" xfId="23408" xr:uid="{00000000-0005-0000-0000-000028760000}"/>
    <cellStyle name="Normal 22 16 2 6 2 4 2" xfId="45934" xr:uid="{00000000-0005-0000-0000-000029760000}"/>
    <cellStyle name="Normal 22 16 2 6 2 5" xfId="29074" xr:uid="{00000000-0005-0000-0000-00002A760000}"/>
    <cellStyle name="Normal 22 16 2 6 3" xfId="8405" xr:uid="{00000000-0005-0000-0000-00002B760000}"/>
    <cellStyle name="Normal 22 16 2 6 3 2" xfId="14021" xr:uid="{00000000-0005-0000-0000-00002C760000}"/>
    <cellStyle name="Normal 22 16 2 6 3 2 2" xfId="36562" xr:uid="{00000000-0005-0000-0000-00002D760000}"/>
    <cellStyle name="Normal 22 16 2 6 3 3" xfId="19651" xr:uid="{00000000-0005-0000-0000-00002E760000}"/>
    <cellStyle name="Normal 22 16 2 6 3 3 2" xfId="42186" xr:uid="{00000000-0005-0000-0000-00002F760000}"/>
    <cellStyle name="Normal 22 16 2 6 3 4" xfId="25280" xr:uid="{00000000-0005-0000-0000-000030760000}"/>
    <cellStyle name="Normal 22 16 2 6 3 4 2" xfId="47806" xr:uid="{00000000-0005-0000-0000-000031760000}"/>
    <cellStyle name="Normal 22 16 2 6 3 5" xfId="30946" xr:uid="{00000000-0005-0000-0000-000032760000}"/>
    <cellStyle name="Normal 22 16 2 6 4" xfId="10277" xr:uid="{00000000-0005-0000-0000-000033760000}"/>
    <cellStyle name="Normal 22 16 2 6 4 2" xfId="32818" xr:uid="{00000000-0005-0000-0000-000034760000}"/>
    <cellStyle name="Normal 22 16 2 6 5" xfId="15907" xr:uid="{00000000-0005-0000-0000-000035760000}"/>
    <cellStyle name="Normal 22 16 2 6 5 2" xfId="38442" xr:uid="{00000000-0005-0000-0000-000036760000}"/>
    <cellStyle name="Normal 22 16 2 6 6" xfId="21536" xr:uid="{00000000-0005-0000-0000-000037760000}"/>
    <cellStyle name="Normal 22 16 2 6 6 2" xfId="44062" xr:uid="{00000000-0005-0000-0000-000038760000}"/>
    <cellStyle name="Normal 22 16 2 6 7" xfId="27202" xr:uid="{00000000-0005-0000-0000-000039760000}"/>
    <cellStyle name="Normal 22 16 2 6 8" xfId="50630" xr:uid="{00000000-0005-0000-0000-00003A760000}"/>
    <cellStyle name="Normal 22 16 2 7" xfId="5597" xr:uid="{00000000-0005-0000-0000-00003B760000}"/>
    <cellStyle name="Normal 22 16 2 7 2" xfId="11213" xr:uid="{00000000-0005-0000-0000-00003C760000}"/>
    <cellStyle name="Normal 22 16 2 7 2 2" xfId="33754" xr:uid="{00000000-0005-0000-0000-00003D760000}"/>
    <cellStyle name="Normal 22 16 2 7 3" xfId="16843" xr:uid="{00000000-0005-0000-0000-00003E760000}"/>
    <cellStyle name="Normal 22 16 2 7 3 2" xfId="39378" xr:uid="{00000000-0005-0000-0000-00003F760000}"/>
    <cellStyle name="Normal 22 16 2 7 4" xfId="22472" xr:uid="{00000000-0005-0000-0000-000040760000}"/>
    <cellStyle name="Normal 22 16 2 7 4 2" xfId="44998" xr:uid="{00000000-0005-0000-0000-000041760000}"/>
    <cellStyle name="Normal 22 16 2 7 5" xfId="28138" xr:uid="{00000000-0005-0000-0000-000042760000}"/>
    <cellStyle name="Normal 22 16 2 8" xfId="7469" xr:uid="{00000000-0005-0000-0000-000043760000}"/>
    <cellStyle name="Normal 22 16 2 8 2" xfId="13085" xr:uid="{00000000-0005-0000-0000-000044760000}"/>
    <cellStyle name="Normal 22 16 2 8 2 2" xfId="35626" xr:uid="{00000000-0005-0000-0000-000045760000}"/>
    <cellStyle name="Normal 22 16 2 8 3" xfId="18715" xr:uid="{00000000-0005-0000-0000-000046760000}"/>
    <cellStyle name="Normal 22 16 2 8 3 2" xfId="41250" xr:uid="{00000000-0005-0000-0000-000047760000}"/>
    <cellStyle name="Normal 22 16 2 8 4" xfId="24344" xr:uid="{00000000-0005-0000-0000-000048760000}"/>
    <cellStyle name="Normal 22 16 2 8 4 2" xfId="46870" xr:uid="{00000000-0005-0000-0000-000049760000}"/>
    <cellStyle name="Normal 22 16 2 8 5" xfId="30010" xr:uid="{00000000-0005-0000-0000-00004A760000}"/>
    <cellStyle name="Normal 22 16 2 9" xfId="9341" xr:uid="{00000000-0005-0000-0000-00004B760000}"/>
    <cellStyle name="Normal 22 16 2 9 2" xfId="31882" xr:uid="{00000000-0005-0000-0000-00004C760000}"/>
    <cellStyle name="Normal 22 16 3" xfId="3842" xr:uid="{00000000-0005-0000-0000-00004D760000}"/>
    <cellStyle name="Normal 22 16 3 10" xfId="26383" xr:uid="{00000000-0005-0000-0000-00004E760000}"/>
    <cellStyle name="Normal 22 16 3 11" xfId="48874" xr:uid="{00000000-0005-0000-0000-00004F760000}"/>
    <cellStyle name="Normal 22 16 3 12" xfId="49811" xr:uid="{00000000-0005-0000-0000-000050760000}"/>
    <cellStyle name="Normal 22 16 3 2" xfId="4076" xr:uid="{00000000-0005-0000-0000-000051760000}"/>
    <cellStyle name="Normal 22 16 3 2 10" xfId="49108" xr:uid="{00000000-0005-0000-0000-000052760000}"/>
    <cellStyle name="Normal 22 16 3 2 11" xfId="50045" xr:uid="{00000000-0005-0000-0000-000053760000}"/>
    <cellStyle name="Normal 22 16 3 2 2" xfId="4544" xr:uid="{00000000-0005-0000-0000-000054760000}"/>
    <cellStyle name="Normal 22 16 3 2 2 10" xfId="50513" xr:uid="{00000000-0005-0000-0000-000055760000}"/>
    <cellStyle name="Normal 22 16 3 2 2 2" xfId="5480" xr:uid="{00000000-0005-0000-0000-000056760000}"/>
    <cellStyle name="Normal 22 16 3 2 2 2 2" xfId="7352" xr:uid="{00000000-0005-0000-0000-000057760000}"/>
    <cellStyle name="Normal 22 16 3 2 2 2 2 2" xfId="12968" xr:uid="{00000000-0005-0000-0000-000058760000}"/>
    <cellStyle name="Normal 22 16 3 2 2 2 2 2 2" xfId="35509" xr:uid="{00000000-0005-0000-0000-000059760000}"/>
    <cellStyle name="Normal 22 16 3 2 2 2 2 3" xfId="18598" xr:uid="{00000000-0005-0000-0000-00005A760000}"/>
    <cellStyle name="Normal 22 16 3 2 2 2 2 3 2" xfId="41133" xr:uid="{00000000-0005-0000-0000-00005B760000}"/>
    <cellStyle name="Normal 22 16 3 2 2 2 2 4" xfId="24227" xr:uid="{00000000-0005-0000-0000-00005C760000}"/>
    <cellStyle name="Normal 22 16 3 2 2 2 2 4 2" xfId="46753" xr:uid="{00000000-0005-0000-0000-00005D760000}"/>
    <cellStyle name="Normal 22 16 3 2 2 2 2 5" xfId="29893" xr:uid="{00000000-0005-0000-0000-00005E760000}"/>
    <cellStyle name="Normal 22 16 3 2 2 2 3" xfId="9224" xr:uid="{00000000-0005-0000-0000-00005F760000}"/>
    <cellStyle name="Normal 22 16 3 2 2 2 3 2" xfId="14840" xr:uid="{00000000-0005-0000-0000-000060760000}"/>
    <cellStyle name="Normal 22 16 3 2 2 2 3 2 2" xfId="37381" xr:uid="{00000000-0005-0000-0000-000061760000}"/>
    <cellStyle name="Normal 22 16 3 2 2 2 3 3" xfId="20470" xr:uid="{00000000-0005-0000-0000-000062760000}"/>
    <cellStyle name="Normal 22 16 3 2 2 2 3 3 2" xfId="43005" xr:uid="{00000000-0005-0000-0000-000063760000}"/>
    <cellStyle name="Normal 22 16 3 2 2 2 3 4" xfId="26099" xr:uid="{00000000-0005-0000-0000-000064760000}"/>
    <cellStyle name="Normal 22 16 3 2 2 2 3 4 2" xfId="48625" xr:uid="{00000000-0005-0000-0000-000065760000}"/>
    <cellStyle name="Normal 22 16 3 2 2 2 3 5" xfId="31765" xr:uid="{00000000-0005-0000-0000-000066760000}"/>
    <cellStyle name="Normal 22 16 3 2 2 2 4" xfId="11096" xr:uid="{00000000-0005-0000-0000-000067760000}"/>
    <cellStyle name="Normal 22 16 3 2 2 2 4 2" xfId="33637" xr:uid="{00000000-0005-0000-0000-000068760000}"/>
    <cellStyle name="Normal 22 16 3 2 2 2 5" xfId="16726" xr:uid="{00000000-0005-0000-0000-000069760000}"/>
    <cellStyle name="Normal 22 16 3 2 2 2 5 2" xfId="39261" xr:uid="{00000000-0005-0000-0000-00006A760000}"/>
    <cellStyle name="Normal 22 16 3 2 2 2 6" xfId="22355" xr:uid="{00000000-0005-0000-0000-00006B760000}"/>
    <cellStyle name="Normal 22 16 3 2 2 2 6 2" xfId="44881" xr:uid="{00000000-0005-0000-0000-00006C760000}"/>
    <cellStyle name="Normal 22 16 3 2 2 2 7" xfId="28021" xr:uid="{00000000-0005-0000-0000-00006D760000}"/>
    <cellStyle name="Normal 22 16 3 2 2 2 8" xfId="51449" xr:uid="{00000000-0005-0000-0000-00006E760000}"/>
    <cellStyle name="Normal 22 16 3 2 2 3" xfId="6416" xr:uid="{00000000-0005-0000-0000-00006F760000}"/>
    <cellStyle name="Normal 22 16 3 2 2 3 2" xfId="12032" xr:uid="{00000000-0005-0000-0000-000070760000}"/>
    <cellStyle name="Normal 22 16 3 2 2 3 2 2" xfId="34573" xr:uid="{00000000-0005-0000-0000-000071760000}"/>
    <cellStyle name="Normal 22 16 3 2 2 3 3" xfId="17662" xr:uid="{00000000-0005-0000-0000-000072760000}"/>
    <cellStyle name="Normal 22 16 3 2 2 3 3 2" xfId="40197" xr:uid="{00000000-0005-0000-0000-000073760000}"/>
    <cellStyle name="Normal 22 16 3 2 2 3 4" xfId="23291" xr:uid="{00000000-0005-0000-0000-000074760000}"/>
    <cellStyle name="Normal 22 16 3 2 2 3 4 2" xfId="45817" xr:uid="{00000000-0005-0000-0000-000075760000}"/>
    <cellStyle name="Normal 22 16 3 2 2 3 5" xfId="28957" xr:uid="{00000000-0005-0000-0000-000076760000}"/>
    <cellStyle name="Normal 22 16 3 2 2 4" xfId="8288" xr:uid="{00000000-0005-0000-0000-000077760000}"/>
    <cellStyle name="Normal 22 16 3 2 2 4 2" xfId="13904" xr:uid="{00000000-0005-0000-0000-000078760000}"/>
    <cellStyle name="Normal 22 16 3 2 2 4 2 2" xfId="36445" xr:uid="{00000000-0005-0000-0000-000079760000}"/>
    <cellStyle name="Normal 22 16 3 2 2 4 3" xfId="19534" xr:uid="{00000000-0005-0000-0000-00007A760000}"/>
    <cellStyle name="Normal 22 16 3 2 2 4 3 2" xfId="42069" xr:uid="{00000000-0005-0000-0000-00007B760000}"/>
    <cellStyle name="Normal 22 16 3 2 2 4 4" xfId="25163" xr:uid="{00000000-0005-0000-0000-00007C760000}"/>
    <cellStyle name="Normal 22 16 3 2 2 4 4 2" xfId="47689" xr:uid="{00000000-0005-0000-0000-00007D760000}"/>
    <cellStyle name="Normal 22 16 3 2 2 4 5" xfId="30829" xr:uid="{00000000-0005-0000-0000-00007E760000}"/>
    <cellStyle name="Normal 22 16 3 2 2 5" xfId="10160" xr:uid="{00000000-0005-0000-0000-00007F760000}"/>
    <cellStyle name="Normal 22 16 3 2 2 5 2" xfId="32701" xr:uid="{00000000-0005-0000-0000-000080760000}"/>
    <cellStyle name="Normal 22 16 3 2 2 6" xfId="15790" xr:uid="{00000000-0005-0000-0000-000081760000}"/>
    <cellStyle name="Normal 22 16 3 2 2 6 2" xfId="38325" xr:uid="{00000000-0005-0000-0000-000082760000}"/>
    <cellStyle name="Normal 22 16 3 2 2 7" xfId="21419" xr:uid="{00000000-0005-0000-0000-000083760000}"/>
    <cellStyle name="Normal 22 16 3 2 2 7 2" xfId="43945" xr:uid="{00000000-0005-0000-0000-000084760000}"/>
    <cellStyle name="Normal 22 16 3 2 2 8" xfId="27085" xr:uid="{00000000-0005-0000-0000-000085760000}"/>
    <cellStyle name="Normal 22 16 3 2 2 9" xfId="49576" xr:uid="{00000000-0005-0000-0000-000086760000}"/>
    <cellStyle name="Normal 22 16 3 2 3" xfId="5012" xr:uid="{00000000-0005-0000-0000-000087760000}"/>
    <cellStyle name="Normal 22 16 3 2 3 2" xfId="6884" xr:uid="{00000000-0005-0000-0000-000088760000}"/>
    <cellStyle name="Normal 22 16 3 2 3 2 2" xfId="12500" xr:uid="{00000000-0005-0000-0000-000089760000}"/>
    <cellStyle name="Normal 22 16 3 2 3 2 2 2" xfId="35041" xr:uid="{00000000-0005-0000-0000-00008A760000}"/>
    <cellStyle name="Normal 22 16 3 2 3 2 3" xfId="18130" xr:uid="{00000000-0005-0000-0000-00008B760000}"/>
    <cellStyle name="Normal 22 16 3 2 3 2 3 2" xfId="40665" xr:uid="{00000000-0005-0000-0000-00008C760000}"/>
    <cellStyle name="Normal 22 16 3 2 3 2 4" xfId="23759" xr:uid="{00000000-0005-0000-0000-00008D760000}"/>
    <cellStyle name="Normal 22 16 3 2 3 2 4 2" xfId="46285" xr:uid="{00000000-0005-0000-0000-00008E760000}"/>
    <cellStyle name="Normal 22 16 3 2 3 2 5" xfId="29425" xr:uid="{00000000-0005-0000-0000-00008F760000}"/>
    <cellStyle name="Normal 22 16 3 2 3 3" xfId="8756" xr:uid="{00000000-0005-0000-0000-000090760000}"/>
    <cellStyle name="Normal 22 16 3 2 3 3 2" xfId="14372" xr:uid="{00000000-0005-0000-0000-000091760000}"/>
    <cellStyle name="Normal 22 16 3 2 3 3 2 2" xfId="36913" xr:uid="{00000000-0005-0000-0000-000092760000}"/>
    <cellStyle name="Normal 22 16 3 2 3 3 3" xfId="20002" xr:uid="{00000000-0005-0000-0000-000093760000}"/>
    <cellStyle name="Normal 22 16 3 2 3 3 3 2" xfId="42537" xr:uid="{00000000-0005-0000-0000-000094760000}"/>
    <cellStyle name="Normal 22 16 3 2 3 3 4" xfId="25631" xr:uid="{00000000-0005-0000-0000-000095760000}"/>
    <cellStyle name="Normal 22 16 3 2 3 3 4 2" xfId="48157" xr:uid="{00000000-0005-0000-0000-000096760000}"/>
    <cellStyle name="Normal 22 16 3 2 3 3 5" xfId="31297" xr:uid="{00000000-0005-0000-0000-000097760000}"/>
    <cellStyle name="Normal 22 16 3 2 3 4" xfId="10628" xr:uid="{00000000-0005-0000-0000-000098760000}"/>
    <cellStyle name="Normal 22 16 3 2 3 4 2" xfId="33169" xr:uid="{00000000-0005-0000-0000-000099760000}"/>
    <cellStyle name="Normal 22 16 3 2 3 5" xfId="16258" xr:uid="{00000000-0005-0000-0000-00009A760000}"/>
    <cellStyle name="Normal 22 16 3 2 3 5 2" xfId="38793" xr:uid="{00000000-0005-0000-0000-00009B760000}"/>
    <cellStyle name="Normal 22 16 3 2 3 6" xfId="21887" xr:uid="{00000000-0005-0000-0000-00009C760000}"/>
    <cellStyle name="Normal 22 16 3 2 3 6 2" xfId="44413" xr:uid="{00000000-0005-0000-0000-00009D760000}"/>
    <cellStyle name="Normal 22 16 3 2 3 7" xfId="27553" xr:uid="{00000000-0005-0000-0000-00009E760000}"/>
    <cellStyle name="Normal 22 16 3 2 3 8" xfId="50981" xr:uid="{00000000-0005-0000-0000-00009F760000}"/>
    <cellStyle name="Normal 22 16 3 2 4" xfId="5948" xr:uid="{00000000-0005-0000-0000-0000A0760000}"/>
    <cellStyle name="Normal 22 16 3 2 4 2" xfId="11564" xr:uid="{00000000-0005-0000-0000-0000A1760000}"/>
    <cellStyle name="Normal 22 16 3 2 4 2 2" xfId="34105" xr:uid="{00000000-0005-0000-0000-0000A2760000}"/>
    <cellStyle name="Normal 22 16 3 2 4 3" xfId="17194" xr:uid="{00000000-0005-0000-0000-0000A3760000}"/>
    <cellStyle name="Normal 22 16 3 2 4 3 2" xfId="39729" xr:uid="{00000000-0005-0000-0000-0000A4760000}"/>
    <cellStyle name="Normal 22 16 3 2 4 4" xfId="22823" xr:uid="{00000000-0005-0000-0000-0000A5760000}"/>
    <cellStyle name="Normal 22 16 3 2 4 4 2" xfId="45349" xr:uid="{00000000-0005-0000-0000-0000A6760000}"/>
    <cellStyle name="Normal 22 16 3 2 4 5" xfId="28489" xr:uid="{00000000-0005-0000-0000-0000A7760000}"/>
    <cellStyle name="Normal 22 16 3 2 5" xfId="7820" xr:uid="{00000000-0005-0000-0000-0000A8760000}"/>
    <cellStyle name="Normal 22 16 3 2 5 2" xfId="13436" xr:uid="{00000000-0005-0000-0000-0000A9760000}"/>
    <cellStyle name="Normal 22 16 3 2 5 2 2" xfId="35977" xr:uid="{00000000-0005-0000-0000-0000AA760000}"/>
    <cellStyle name="Normal 22 16 3 2 5 3" xfId="19066" xr:uid="{00000000-0005-0000-0000-0000AB760000}"/>
    <cellStyle name="Normal 22 16 3 2 5 3 2" xfId="41601" xr:uid="{00000000-0005-0000-0000-0000AC760000}"/>
    <cellStyle name="Normal 22 16 3 2 5 4" xfId="24695" xr:uid="{00000000-0005-0000-0000-0000AD760000}"/>
    <cellStyle name="Normal 22 16 3 2 5 4 2" xfId="47221" xr:uid="{00000000-0005-0000-0000-0000AE760000}"/>
    <cellStyle name="Normal 22 16 3 2 5 5" xfId="30361" xr:uid="{00000000-0005-0000-0000-0000AF760000}"/>
    <cellStyle name="Normal 22 16 3 2 6" xfId="9692" xr:uid="{00000000-0005-0000-0000-0000B0760000}"/>
    <cellStyle name="Normal 22 16 3 2 6 2" xfId="32233" xr:uid="{00000000-0005-0000-0000-0000B1760000}"/>
    <cellStyle name="Normal 22 16 3 2 7" xfId="15322" xr:uid="{00000000-0005-0000-0000-0000B2760000}"/>
    <cellStyle name="Normal 22 16 3 2 7 2" xfId="37857" xr:uid="{00000000-0005-0000-0000-0000B3760000}"/>
    <cellStyle name="Normal 22 16 3 2 8" xfId="20951" xr:uid="{00000000-0005-0000-0000-0000B4760000}"/>
    <cellStyle name="Normal 22 16 3 2 8 2" xfId="43477" xr:uid="{00000000-0005-0000-0000-0000B5760000}"/>
    <cellStyle name="Normal 22 16 3 2 9" xfId="26617" xr:uid="{00000000-0005-0000-0000-0000B6760000}"/>
    <cellStyle name="Normal 22 16 3 3" xfId="4310" xr:uid="{00000000-0005-0000-0000-0000B7760000}"/>
    <cellStyle name="Normal 22 16 3 3 10" xfId="50279" xr:uid="{00000000-0005-0000-0000-0000B8760000}"/>
    <cellStyle name="Normal 22 16 3 3 2" xfId="5246" xr:uid="{00000000-0005-0000-0000-0000B9760000}"/>
    <cellStyle name="Normal 22 16 3 3 2 2" xfId="7118" xr:uid="{00000000-0005-0000-0000-0000BA760000}"/>
    <cellStyle name="Normal 22 16 3 3 2 2 2" xfId="12734" xr:uid="{00000000-0005-0000-0000-0000BB760000}"/>
    <cellStyle name="Normal 22 16 3 3 2 2 2 2" xfId="35275" xr:uid="{00000000-0005-0000-0000-0000BC760000}"/>
    <cellStyle name="Normal 22 16 3 3 2 2 3" xfId="18364" xr:uid="{00000000-0005-0000-0000-0000BD760000}"/>
    <cellStyle name="Normal 22 16 3 3 2 2 3 2" xfId="40899" xr:uid="{00000000-0005-0000-0000-0000BE760000}"/>
    <cellStyle name="Normal 22 16 3 3 2 2 4" xfId="23993" xr:uid="{00000000-0005-0000-0000-0000BF760000}"/>
    <cellStyle name="Normal 22 16 3 3 2 2 4 2" xfId="46519" xr:uid="{00000000-0005-0000-0000-0000C0760000}"/>
    <cellStyle name="Normal 22 16 3 3 2 2 5" xfId="29659" xr:uid="{00000000-0005-0000-0000-0000C1760000}"/>
    <cellStyle name="Normal 22 16 3 3 2 3" xfId="8990" xr:uid="{00000000-0005-0000-0000-0000C2760000}"/>
    <cellStyle name="Normal 22 16 3 3 2 3 2" xfId="14606" xr:uid="{00000000-0005-0000-0000-0000C3760000}"/>
    <cellStyle name="Normal 22 16 3 3 2 3 2 2" xfId="37147" xr:uid="{00000000-0005-0000-0000-0000C4760000}"/>
    <cellStyle name="Normal 22 16 3 3 2 3 3" xfId="20236" xr:uid="{00000000-0005-0000-0000-0000C5760000}"/>
    <cellStyle name="Normal 22 16 3 3 2 3 3 2" xfId="42771" xr:uid="{00000000-0005-0000-0000-0000C6760000}"/>
    <cellStyle name="Normal 22 16 3 3 2 3 4" xfId="25865" xr:uid="{00000000-0005-0000-0000-0000C7760000}"/>
    <cellStyle name="Normal 22 16 3 3 2 3 4 2" xfId="48391" xr:uid="{00000000-0005-0000-0000-0000C8760000}"/>
    <cellStyle name="Normal 22 16 3 3 2 3 5" xfId="31531" xr:uid="{00000000-0005-0000-0000-0000C9760000}"/>
    <cellStyle name="Normal 22 16 3 3 2 4" xfId="10862" xr:uid="{00000000-0005-0000-0000-0000CA760000}"/>
    <cellStyle name="Normal 22 16 3 3 2 4 2" xfId="33403" xr:uid="{00000000-0005-0000-0000-0000CB760000}"/>
    <cellStyle name="Normal 22 16 3 3 2 5" xfId="16492" xr:uid="{00000000-0005-0000-0000-0000CC760000}"/>
    <cellStyle name="Normal 22 16 3 3 2 5 2" xfId="39027" xr:uid="{00000000-0005-0000-0000-0000CD760000}"/>
    <cellStyle name="Normal 22 16 3 3 2 6" xfId="22121" xr:uid="{00000000-0005-0000-0000-0000CE760000}"/>
    <cellStyle name="Normal 22 16 3 3 2 6 2" xfId="44647" xr:uid="{00000000-0005-0000-0000-0000CF760000}"/>
    <cellStyle name="Normal 22 16 3 3 2 7" xfId="27787" xr:uid="{00000000-0005-0000-0000-0000D0760000}"/>
    <cellStyle name="Normal 22 16 3 3 2 8" xfId="51215" xr:uid="{00000000-0005-0000-0000-0000D1760000}"/>
    <cellStyle name="Normal 22 16 3 3 3" xfId="6182" xr:uid="{00000000-0005-0000-0000-0000D2760000}"/>
    <cellStyle name="Normal 22 16 3 3 3 2" xfId="11798" xr:uid="{00000000-0005-0000-0000-0000D3760000}"/>
    <cellStyle name="Normal 22 16 3 3 3 2 2" xfId="34339" xr:uid="{00000000-0005-0000-0000-0000D4760000}"/>
    <cellStyle name="Normal 22 16 3 3 3 3" xfId="17428" xr:uid="{00000000-0005-0000-0000-0000D5760000}"/>
    <cellStyle name="Normal 22 16 3 3 3 3 2" xfId="39963" xr:uid="{00000000-0005-0000-0000-0000D6760000}"/>
    <cellStyle name="Normal 22 16 3 3 3 4" xfId="23057" xr:uid="{00000000-0005-0000-0000-0000D7760000}"/>
    <cellStyle name="Normal 22 16 3 3 3 4 2" xfId="45583" xr:uid="{00000000-0005-0000-0000-0000D8760000}"/>
    <cellStyle name="Normal 22 16 3 3 3 5" xfId="28723" xr:uid="{00000000-0005-0000-0000-0000D9760000}"/>
    <cellStyle name="Normal 22 16 3 3 4" xfId="8054" xr:uid="{00000000-0005-0000-0000-0000DA760000}"/>
    <cellStyle name="Normal 22 16 3 3 4 2" xfId="13670" xr:uid="{00000000-0005-0000-0000-0000DB760000}"/>
    <cellStyle name="Normal 22 16 3 3 4 2 2" xfId="36211" xr:uid="{00000000-0005-0000-0000-0000DC760000}"/>
    <cellStyle name="Normal 22 16 3 3 4 3" xfId="19300" xr:uid="{00000000-0005-0000-0000-0000DD760000}"/>
    <cellStyle name="Normal 22 16 3 3 4 3 2" xfId="41835" xr:uid="{00000000-0005-0000-0000-0000DE760000}"/>
    <cellStyle name="Normal 22 16 3 3 4 4" xfId="24929" xr:uid="{00000000-0005-0000-0000-0000DF760000}"/>
    <cellStyle name="Normal 22 16 3 3 4 4 2" xfId="47455" xr:uid="{00000000-0005-0000-0000-0000E0760000}"/>
    <cellStyle name="Normal 22 16 3 3 4 5" xfId="30595" xr:uid="{00000000-0005-0000-0000-0000E1760000}"/>
    <cellStyle name="Normal 22 16 3 3 5" xfId="9926" xr:uid="{00000000-0005-0000-0000-0000E2760000}"/>
    <cellStyle name="Normal 22 16 3 3 5 2" xfId="32467" xr:uid="{00000000-0005-0000-0000-0000E3760000}"/>
    <cellStyle name="Normal 22 16 3 3 6" xfId="15556" xr:uid="{00000000-0005-0000-0000-0000E4760000}"/>
    <cellStyle name="Normal 22 16 3 3 6 2" xfId="38091" xr:uid="{00000000-0005-0000-0000-0000E5760000}"/>
    <cellStyle name="Normal 22 16 3 3 7" xfId="21185" xr:uid="{00000000-0005-0000-0000-0000E6760000}"/>
    <cellStyle name="Normal 22 16 3 3 7 2" xfId="43711" xr:uid="{00000000-0005-0000-0000-0000E7760000}"/>
    <cellStyle name="Normal 22 16 3 3 8" xfId="26851" xr:uid="{00000000-0005-0000-0000-0000E8760000}"/>
    <cellStyle name="Normal 22 16 3 3 9" xfId="49342" xr:uid="{00000000-0005-0000-0000-0000E9760000}"/>
    <cellStyle name="Normal 22 16 3 4" xfId="4778" xr:uid="{00000000-0005-0000-0000-0000EA760000}"/>
    <cellStyle name="Normal 22 16 3 4 2" xfId="6650" xr:uid="{00000000-0005-0000-0000-0000EB760000}"/>
    <cellStyle name="Normal 22 16 3 4 2 2" xfId="12266" xr:uid="{00000000-0005-0000-0000-0000EC760000}"/>
    <cellStyle name="Normal 22 16 3 4 2 2 2" xfId="34807" xr:uid="{00000000-0005-0000-0000-0000ED760000}"/>
    <cellStyle name="Normal 22 16 3 4 2 3" xfId="17896" xr:uid="{00000000-0005-0000-0000-0000EE760000}"/>
    <cellStyle name="Normal 22 16 3 4 2 3 2" xfId="40431" xr:uid="{00000000-0005-0000-0000-0000EF760000}"/>
    <cellStyle name="Normal 22 16 3 4 2 4" xfId="23525" xr:uid="{00000000-0005-0000-0000-0000F0760000}"/>
    <cellStyle name="Normal 22 16 3 4 2 4 2" xfId="46051" xr:uid="{00000000-0005-0000-0000-0000F1760000}"/>
    <cellStyle name="Normal 22 16 3 4 2 5" xfId="29191" xr:uid="{00000000-0005-0000-0000-0000F2760000}"/>
    <cellStyle name="Normal 22 16 3 4 3" xfId="8522" xr:uid="{00000000-0005-0000-0000-0000F3760000}"/>
    <cellStyle name="Normal 22 16 3 4 3 2" xfId="14138" xr:uid="{00000000-0005-0000-0000-0000F4760000}"/>
    <cellStyle name="Normal 22 16 3 4 3 2 2" xfId="36679" xr:uid="{00000000-0005-0000-0000-0000F5760000}"/>
    <cellStyle name="Normal 22 16 3 4 3 3" xfId="19768" xr:uid="{00000000-0005-0000-0000-0000F6760000}"/>
    <cellStyle name="Normal 22 16 3 4 3 3 2" xfId="42303" xr:uid="{00000000-0005-0000-0000-0000F7760000}"/>
    <cellStyle name="Normal 22 16 3 4 3 4" xfId="25397" xr:uid="{00000000-0005-0000-0000-0000F8760000}"/>
    <cellStyle name="Normal 22 16 3 4 3 4 2" xfId="47923" xr:uid="{00000000-0005-0000-0000-0000F9760000}"/>
    <cellStyle name="Normal 22 16 3 4 3 5" xfId="31063" xr:uid="{00000000-0005-0000-0000-0000FA760000}"/>
    <cellStyle name="Normal 22 16 3 4 4" xfId="10394" xr:uid="{00000000-0005-0000-0000-0000FB760000}"/>
    <cellStyle name="Normal 22 16 3 4 4 2" xfId="32935" xr:uid="{00000000-0005-0000-0000-0000FC760000}"/>
    <cellStyle name="Normal 22 16 3 4 5" xfId="16024" xr:uid="{00000000-0005-0000-0000-0000FD760000}"/>
    <cellStyle name="Normal 22 16 3 4 5 2" xfId="38559" xr:uid="{00000000-0005-0000-0000-0000FE760000}"/>
    <cellStyle name="Normal 22 16 3 4 6" xfId="21653" xr:uid="{00000000-0005-0000-0000-0000FF760000}"/>
    <cellStyle name="Normal 22 16 3 4 6 2" xfId="44179" xr:uid="{00000000-0005-0000-0000-000000770000}"/>
    <cellStyle name="Normal 22 16 3 4 7" xfId="27319" xr:uid="{00000000-0005-0000-0000-000001770000}"/>
    <cellStyle name="Normal 22 16 3 4 8" xfId="50747" xr:uid="{00000000-0005-0000-0000-000002770000}"/>
    <cellStyle name="Normal 22 16 3 5" xfId="5714" xr:uid="{00000000-0005-0000-0000-000003770000}"/>
    <cellStyle name="Normal 22 16 3 5 2" xfId="11330" xr:uid="{00000000-0005-0000-0000-000004770000}"/>
    <cellStyle name="Normal 22 16 3 5 2 2" xfId="33871" xr:uid="{00000000-0005-0000-0000-000005770000}"/>
    <cellStyle name="Normal 22 16 3 5 3" xfId="16960" xr:uid="{00000000-0005-0000-0000-000006770000}"/>
    <cellStyle name="Normal 22 16 3 5 3 2" xfId="39495" xr:uid="{00000000-0005-0000-0000-000007770000}"/>
    <cellStyle name="Normal 22 16 3 5 4" xfId="22589" xr:uid="{00000000-0005-0000-0000-000008770000}"/>
    <cellStyle name="Normal 22 16 3 5 4 2" xfId="45115" xr:uid="{00000000-0005-0000-0000-000009770000}"/>
    <cellStyle name="Normal 22 16 3 5 5" xfId="28255" xr:uid="{00000000-0005-0000-0000-00000A770000}"/>
    <cellStyle name="Normal 22 16 3 6" xfId="7586" xr:uid="{00000000-0005-0000-0000-00000B770000}"/>
    <cellStyle name="Normal 22 16 3 6 2" xfId="13202" xr:uid="{00000000-0005-0000-0000-00000C770000}"/>
    <cellStyle name="Normal 22 16 3 6 2 2" xfId="35743" xr:uid="{00000000-0005-0000-0000-00000D770000}"/>
    <cellStyle name="Normal 22 16 3 6 3" xfId="18832" xr:uid="{00000000-0005-0000-0000-00000E770000}"/>
    <cellStyle name="Normal 22 16 3 6 3 2" xfId="41367" xr:uid="{00000000-0005-0000-0000-00000F770000}"/>
    <cellStyle name="Normal 22 16 3 6 4" xfId="24461" xr:uid="{00000000-0005-0000-0000-000010770000}"/>
    <cellStyle name="Normal 22 16 3 6 4 2" xfId="46987" xr:uid="{00000000-0005-0000-0000-000011770000}"/>
    <cellStyle name="Normal 22 16 3 6 5" xfId="30127" xr:uid="{00000000-0005-0000-0000-000012770000}"/>
    <cellStyle name="Normal 22 16 3 7" xfId="9458" xr:uid="{00000000-0005-0000-0000-000013770000}"/>
    <cellStyle name="Normal 22 16 3 7 2" xfId="31999" xr:uid="{00000000-0005-0000-0000-000014770000}"/>
    <cellStyle name="Normal 22 16 3 8" xfId="15088" xr:uid="{00000000-0005-0000-0000-000015770000}"/>
    <cellStyle name="Normal 22 16 3 8 2" xfId="37623" xr:uid="{00000000-0005-0000-0000-000016770000}"/>
    <cellStyle name="Normal 22 16 3 9" xfId="20717" xr:uid="{00000000-0005-0000-0000-000017770000}"/>
    <cellStyle name="Normal 22 16 3 9 2" xfId="43243" xr:uid="{00000000-0005-0000-0000-000018770000}"/>
    <cellStyle name="Normal 22 16 4" xfId="3764" xr:uid="{00000000-0005-0000-0000-000019770000}"/>
    <cellStyle name="Normal 22 16 4 10" xfId="26305" xr:uid="{00000000-0005-0000-0000-00001A770000}"/>
    <cellStyle name="Normal 22 16 4 11" xfId="48796" xr:uid="{00000000-0005-0000-0000-00001B770000}"/>
    <cellStyle name="Normal 22 16 4 12" xfId="49733" xr:uid="{00000000-0005-0000-0000-00001C770000}"/>
    <cellStyle name="Normal 22 16 4 2" xfId="3998" xr:uid="{00000000-0005-0000-0000-00001D770000}"/>
    <cellStyle name="Normal 22 16 4 2 10" xfId="49030" xr:uid="{00000000-0005-0000-0000-00001E770000}"/>
    <cellStyle name="Normal 22 16 4 2 11" xfId="49967" xr:uid="{00000000-0005-0000-0000-00001F770000}"/>
    <cellStyle name="Normal 22 16 4 2 2" xfId="4466" xr:uid="{00000000-0005-0000-0000-000020770000}"/>
    <cellStyle name="Normal 22 16 4 2 2 10" xfId="50435" xr:uid="{00000000-0005-0000-0000-000021770000}"/>
    <cellStyle name="Normal 22 16 4 2 2 2" xfId="5402" xr:uid="{00000000-0005-0000-0000-000022770000}"/>
    <cellStyle name="Normal 22 16 4 2 2 2 2" xfId="7274" xr:uid="{00000000-0005-0000-0000-000023770000}"/>
    <cellStyle name="Normal 22 16 4 2 2 2 2 2" xfId="12890" xr:uid="{00000000-0005-0000-0000-000024770000}"/>
    <cellStyle name="Normal 22 16 4 2 2 2 2 2 2" xfId="35431" xr:uid="{00000000-0005-0000-0000-000025770000}"/>
    <cellStyle name="Normal 22 16 4 2 2 2 2 3" xfId="18520" xr:uid="{00000000-0005-0000-0000-000026770000}"/>
    <cellStyle name="Normal 22 16 4 2 2 2 2 3 2" xfId="41055" xr:uid="{00000000-0005-0000-0000-000027770000}"/>
    <cellStyle name="Normal 22 16 4 2 2 2 2 4" xfId="24149" xr:uid="{00000000-0005-0000-0000-000028770000}"/>
    <cellStyle name="Normal 22 16 4 2 2 2 2 4 2" xfId="46675" xr:uid="{00000000-0005-0000-0000-000029770000}"/>
    <cellStyle name="Normal 22 16 4 2 2 2 2 5" xfId="29815" xr:uid="{00000000-0005-0000-0000-00002A770000}"/>
    <cellStyle name="Normal 22 16 4 2 2 2 3" xfId="9146" xr:uid="{00000000-0005-0000-0000-00002B770000}"/>
    <cellStyle name="Normal 22 16 4 2 2 2 3 2" xfId="14762" xr:uid="{00000000-0005-0000-0000-00002C770000}"/>
    <cellStyle name="Normal 22 16 4 2 2 2 3 2 2" xfId="37303" xr:uid="{00000000-0005-0000-0000-00002D770000}"/>
    <cellStyle name="Normal 22 16 4 2 2 2 3 3" xfId="20392" xr:uid="{00000000-0005-0000-0000-00002E770000}"/>
    <cellStyle name="Normal 22 16 4 2 2 2 3 3 2" xfId="42927" xr:uid="{00000000-0005-0000-0000-00002F770000}"/>
    <cellStyle name="Normal 22 16 4 2 2 2 3 4" xfId="26021" xr:uid="{00000000-0005-0000-0000-000030770000}"/>
    <cellStyle name="Normal 22 16 4 2 2 2 3 4 2" xfId="48547" xr:uid="{00000000-0005-0000-0000-000031770000}"/>
    <cellStyle name="Normal 22 16 4 2 2 2 3 5" xfId="31687" xr:uid="{00000000-0005-0000-0000-000032770000}"/>
    <cellStyle name="Normal 22 16 4 2 2 2 4" xfId="11018" xr:uid="{00000000-0005-0000-0000-000033770000}"/>
    <cellStyle name="Normal 22 16 4 2 2 2 4 2" xfId="33559" xr:uid="{00000000-0005-0000-0000-000034770000}"/>
    <cellStyle name="Normal 22 16 4 2 2 2 5" xfId="16648" xr:uid="{00000000-0005-0000-0000-000035770000}"/>
    <cellStyle name="Normal 22 16 4 2 2 2 5 2" xfId="39183" xr:uid="{00000000-0005-0000-0000-000036770000}"/>
    <cellStyle name="Normal 22 16 4 2 2 2 6" xfId="22277" xr:uid="{00000000-0005-0000-0000-000037770000}"/>
    <cellStyle name="Normal 22 16 4 2 2 2 6 2" xfId="44803" xr:uid="{00000000-0005-0000-0000-000038770000}"/>
    <cellStyle name="Normal 22 16 4 2 2 2 7" xfId="27943" xr:uid="{00000000-0005-0000-0000-000039770000}"/>
    <cellStyle name="Normal 22 16 4 2 2 2 8" xfId="51371" xr:uid="{00000000-0005-0000-0000-00003A770000}"/>
    <cellStyle name="Normal 22 16 4 2 2 3" xfId="6338" xr:uid="{00000000-0005-0000-0000-00003B770000}"/>
    <cellStyle name="Normal 22 16 4 2 2 3 2" xfId="11954" xr:uid="{00000000-0005-0000-0000-00003C770000}"/>
    <cellStyle name="Normal 22 16 4 2 2 3 2 2" xfId="34495" xr:uid="{00000000-0005-0000-0000-00003D770000}"/>
    <cellStyle name="Normal 22 16 4 2 2 3 3" xfId="17584" xr:uid="{00000000-0005-0000-0000-00003E770000}"/>
    <cellStyle name="Normal 22 16 4 2 2 3 3 2" xfId="40119" xr:uid="{00000000-0005-0000-0000-00003F770000}"/>
    <cellStyle name="Normal 22 16 4 2 2 3 4" xfId="23213" xr:uid="{00000000-0005-0000-0000-000040770000}"/>
    <cellStyle name="Normal 22 16 4 2 2 3 4 2" xfId="45739" xr:uid="{00000000-0005-0000-0000-000041770000}"/>
    <cellStyle name="Normal 22 16 4 2 2 3 5" xfId="28879" xr:uid="{00000000-0005-0000-0000-000042770000}"/>
    <cellStyle name="Normal 22 16 4 2 2 4" xfId="8210" xr:uid="{00000000-0005-0000-0000-000043770000}"/>
    <cellStyle name="Normal 22 16 4 2 2 4 2" xfId="13826" xr:uid="{00000000-0005-0000-0000-000044770000}"/>
    <cellStyle name="Normal 22 16 4 2 2 4 2 2" xfId="36367" xr:uid="{00000000-0005-0000-0000-000045770000}"/>
    <cellStyle name="Normal 22 16 4 2 2 4 3" xfId="19456" xr:uid="{00000000-0005-0000-0000-000046770000}"/>
    <cellStyle name="Normal 22 16 4 2 2 4 3 2" xfId="41991" xr:uid="{00000000-0005-0000-0000-000047770000}"/>
    <cellStyle name="Normal 22 16 4 2 2 4 4" xfId="25085" xr:uid="{00000000-0005-0000-0000-000048770000}"/>
    <cellStyle name="Normal 22 16 4 2 2 4 4 2" xfId="47611" xr:uid="{00000000-0005-0000-0000-000049770000}"/>
    <cellStyle name="Normal 22 16 4 2 2 4 5" xfId="30751" xr:uid="{00000000-0005-0000-0000-00004A770000}"/>
    <cellStyle name="Normal 22 16 4 2 2 5" xfId="10082" xr:uid="{00000000-0005-0000-0000-00004B770000}"/>
    <cellStyle name="Normal 22 16 4 2 2 5 2" xfId="32623" xr:uid="{00000000-0005-0000-0000-00004C770000}"/>
    <cellStyle name="Normal 22 16 4 2 2 6" xfId="15712" xr:uid="{00000000-0005-0000-0000-00004D770000}"/>
    <cellStyle name="Normal 22 16 4 2 2 6 2" xfId="38247" xr:uid="{00000000-0005-0000-0000-00004E770000}"/>
    <cellStyle name="Normal 22 16 4 2 2 7" xfId="21341" xr:uid="{00000000-0005-0000-0000-00004F770000}"/>
    <cellStyle name="Normal 22 16 4 2 2 7 2" xfId="43867" xr:uid="{00000000-0005-0000-0000-000050770000}"/>
    <cellStyle name="Normal 22 16 4 2 2 8" xfId="27007" xr:uid="{00000000-0005-0000-0000-000051770000}"/>
    <cellStyle name="Normal 22 16 4 2 2 9" xfId="49498" xr:uid="{00000000-0005-0000-0000-000052770000}"/>
    <cellStyle name="Normal 22 16 4 2 3" xfId="4934" xr:uid="{00000000-0005-0000-0000-000053770000}"/>
    <cellStyle name="Normal 22 16 4 2 3 2" xfId="6806" xr:uid="{00000000-0005-0000-0000-000054770000}"/>
    <cellStyle name="Normal 22 16 4 2 3 2 2" xfId="12422" xr:uid="{00000000-0005-0000-0000-000055770000}"/>
    <cellStyle name="Normal 22 16 4 2 3 2 2 2" xfId="34963" xr:uid="{00000000-0005-0000-0000-000056770000}"/>
    <cellStyle name="Normal 22 16 4 2 3 2 3" xfId="18052" xr:uid="{00000000-0005-0000-0000-000057770000}"/>
    <cellStyle name="Normal 22 16 4 2 3 2 3 2" xfId="40587" xr:uid="{00000000-0005-0000-0000-000058770000}"/>
    <cellStyle name="Normal 22 16 4 2 3 2 4" xfId="23681" xr:uid="{00000000-0005-0000-0000-000059770000}"/>
    <cellStyle name="Normal 22 16 4 2 3 2 4 2" xfId="46207" xr:uid="{00000000-0005-0000-0000-00005A770000}"/>
    <cellStyle name="Normal 22 16 4 2 3 2 5" xfId="29347" xr:uid="{00000000-0005-0000-0000-00005B770000}"/>
    <cellStyle name="Normal 22 16 4 2 3 3" xfId="8678" xr:uid="{00000000-0005-0000-0000-00005C770000}"/>
    <cellStyle name="Normal 22 16 4 2 3 3 2" xfId="14294" xr:uid="{00000000-0005-0000-0000-00005D770000}"/>
    <cellStyle name="Normal 22 16 4 2 3 3 2 2" xfId="36835" xr:uid="{00000000-0005-0000-0000-00005E770000}"/>
    <cellStyle name="Normal 22 16 4 2 3 3 3" xfId="19924" xr:uid="{00000000-0005-0000-0000-00005F770000}"/>
    <cellStyle name="Normal 22 16 4 2 3 3 3 2" xfId="42459" xr:uid="{00000000-0005-0000-0000-000060770000}"/>
    <cellStyle name="Normal 22 16 4 2 3 3 4" xfId="25553" xr:uid="{00000000-0005-0000-0000-000061770000}"/>
    <cellStyle name="Normal 22 16 4 2 3 3 4 2" xfId="48079" xr:uid="{00000000-0005-0000-0000-000062770000}"/>
    <cellStyle name="Normal 22 16 4 2 3 3 5" xfId="31219" xr:uid="{00000000-0005-0000-0000-000063770000}"/>
    <cellStyle name="Normal 22 16 4 2 3 4" xfId="10550" xr:uid="{00000000-0005-0000-0000-000064770000}"/>
    <cellStyle name="Normal 22 16 4 2 3 4 2" xfId="33091" xr:uid="{00000000-0005-0000-0000-000065770000}"/>
    <cellStyle name="Normal 22 16 4 2 3 5" xfId="16180" xr:uid="{00000000-0005-0000-0000-000066770000}"/>
    <cellStyle name="Normal 22 16 4 2 3 5 2" xfId="38715" xr:uid="{00000000-0005-0000-0000-000067770000}"/>
    <cellStyle name="Normal 22 16 4 2 3 6" xfId="21809" xr:uid="{00000000-0005-0000-0000-000068770000}"/>
    <cellStyle name="Normal 22 16 4 2 3 6 2" xfId="44335" xr:uid="{00000000-0005-0000-0000-000069770000}"/>
    <cellStyle name="Normal 22 16 4 2 3 7" xfId="27475" xr:uid="{00000000-0005-0000-0000-00006A770000}"/>
    <cellStyle name="Normal 22 16 4 2 3 8" xfId="50903" xr:uid="{00000000-0005-0000-0000-00006B770000}"/>
    <cellStyle name="Normal 22 16 4 2 4" xfId="5870" xr:uid="{00000000-0005-0000-0000-00006C770000}"/>
    <cellStyle name="Normal 22 16 4 2 4 2" xfId="11486" xr:uid="{00000000-0005-0000-0000-00006D770000}"/>
    <cellStyle name="Normal 22 16 4 2 4 2 2" xfId="34027" xr:uid="{00000000-0005-0000-0000-00006E770000}"/>
    <cellStyle name="Normal 22 16 4 2 4 3" xfId="17116" xr:uid="{00000000-0005-0000-0000-00006F770000}"/>
    <cellStyle name="Normal 22 16 4 2 4 3 2" xfId="39651" xr:uid="{00000000-0005-0000-0000-000070770000}"/>
    <cellStyle name="Normal 22 16 4 2 4 4" xfId="22745" xr:uid="{00000000-0005-0000-0000-000071770000}"/>
    <cellStyle name="Normal 22 16 4 2 4 4 2" xfId="45271" xr:uid="{00000000-0005-0000-0000-000072770000}"/>
    <cellStyle name="Normal 22 16 4 2 4 5" xfId="28411" xr:uid="{00000000-0005-0000-0000-000073770000}"/>
    <cellStyle name="Normal 22 16 4 2 5" xfId="7742" xr:uid="{00000000-0005-0000-0000-000074770000}"/>
    <cellStyle name="Normal 22 16 4 2 5 2" xfId="13358" xr:uid="{00000000-0005-0000-0000-000075770000}"/>
    <cellStyle name="Normal 22 16 4 2 5 2 2" xfId="35899" xr:uid="{00000000-0005-0000-0000-000076770000}"/>
    <cellStyle name="Normal 22 16 4 2 5 3" xfId="18988" xr:uid="{00000000-0005-0000-0000-000077770000}"/>
    <cellStyle name="Normal 22 16 4 2 5 3 2" xfId="41523" xr:uid="{00000000-0005-0000-0000-000078770000}"/>
    <cellStyle name="Normal 22 16 4 2 5 4" xfId="24617" xr:uid="{00000000-0005-0000-0000-000079770000}"/>
    <cellStyle name="Normal 22 16 4 2 5 4 2" xfId="47143" xr:uid="{00000000-0005-0000-0000-00007A770000}"/>
    <cellStyle name="Normal 22 16 4 2 5 5" xfId="30283" xr:uid="{00000000-0005-0000-0000-00007B770000}"/>
    <cellStyle name="Normal 22 16 4 2 6" xfId="9614" xr:uid="{00000000-0005-0000-0000-00007C770000}"/>
    <cellStyle name="Normal 22 16 4 2 6 2" xfId="32155" xr:uid="{00000000-0005-0000-0000-00007D770000}"/>
    <cellStyle name="Normal 22 16 4 2 7" xfId="15244" xr:uid="{00000000-0005-0000-0000-00007E770000}"/>
    <cellStyle name="Normal 22 16 4 2 7 2" xfId="37779" xr:uid="{00000000-0005-0000-0000-00007F770000}"/>
    <cellStyle name="Normal 22 16 4 2 8" xfId="20873" xr:uid="{00000000-0005-0000-0000-000080770000}"/>
    <cellStyle name="Normal 22 16 4 2 8 2" xfId="43399" xr:uid="{00000000-0005-0000-0000-000081770000}"/>
    <cellStyle name="Normal 22 16 4 2 9" xfId="26539" xr:uid="{00000000-0005-0000-0000-000082770000}"/>
    <cellStyle name="Normal 22 16 4 3" xfId="4232" xr:uid="{00000000-0005-0000-0000-000083770000}"/>
    <cellStyle name="Normal 22 16 4 3 10" xfId="50201" xr:uid="{00000000-0005-0000-0000-000084770000}"/>
    <cellStyle name="Normal 22 16 4 3 2" xfId="5168" xr:uid="{00000000-0005-0000-0000-000085770000}"/>
    <cellStyle name="Normal 22 16 4 3 2 2" xfId="7040" xr:uid="{00000000-0005-0000-0000-000086770000}"/>
    <cellStyle name="Normal 22 16 4 3 2 2 2" xfId="12656" xr:uid="{00000000-0005-0000-0000-000087770000}"/>
    <cellStyle name="Normal 22 16 4 3 2 2 2 2" xfId="35197" xr:uid="{00000000-0005-0000-0000-000088770000}"/>
    <cellStyle name="Normal 22 16 4 3 2 2 3" xfId="18286" xr:uid="{00000000-0005-0000-0000-000089770000}"/>
    <cellStyle name="Normal 22 16 4 3 2 2 3 2" xfId="40821" xr:uid="{00000000-0005-0000-0000-00008A770000}"/>
    <cellStyle name="Normal 22 16 4 3 2 2 4" xfId="23915" xr:uid="{00000000-0005-0000-0000-00008B770000}"/>
    <cellStyle name="Normal 22 16 4 3 2 2 4 2" xfId="46441" xr:uid="{00000000-0005-0000-0000-00008C770000}"/>
    <cellStyle name="Normal 22 16 4 3 2 2 5" xfId="29581" xr:uid="{00000000-0005-0000-0000-00008D770000}"/>
    <cellStyle name="Normal 22 16 4 3 2 3" xfId="8912" xr:uid="{00000000-0005-0000-0000-00008E770000}"/>
    <cellStyle name="Normal 22 16 4 3 2 3 2" xfId="14528" xr:uid="{00000000-0005-0000-0000-00008F770000}"/>
    <cellStyle name="Normal 22 16 4 3 2 3 2 2" xfId="37069" xr:uid="{00000000-0005-0000-0000-000090770000}"/>
    <cellStyle name="Normal 22 16 4 3 2 3 3" xfId="20158" xr:uid="{00000000-0005-0000-0000-000091770000}"/>
    <cellStyle name="Normal 22 16 4 3 2 3 3 2" xfId="42693" xr:uid="{00000000-0005-0000-0000-000092770000}"/>
    <cellStyle name="Normal 22 16 4 3 2 3 4" xfId="25787" xr:uid="{00000000-0005-0000-0000-000093770000}"/>
    <cellStyle name="Normal 22 16 4 3 2 3 4 2" xfId="48313" xr:uid="{00000000-0005-0000-0000-000094770000}"/>
    <cellStyle name="Normal 22 16 4 3 2 3 5" xfId="31453" xr:uid="{00000000-0005-0000-0000-000095770000}"/>
    <cellStyle name="Normal 22 16 4 3 2 4" xfId="10784" xr:uid="{00000000-0005-0000-0000-000096770000}"/>
    <cellStyle name="Normal 22 16 4 3 2 4 2" xfId="33325" xr:uid="{00000000-0005-0000-0000-000097770000}"/>
    <cellStyle name="Normal 22 16 4 3 2 5" xfId="16414" xr:uid="{00000000-0005-0000-0000-000098770000}"/>
    <cellStyle name="Normal 22 16 4 3 2 5 2" xfId="38949" xr:uid="{00000000-0005-0000-0000-000099770000}"/>
    <cellStyle name="Normal 22 16 4 3 2 6" xfId="22043" xr:uid="{00000000-0005-0000-0000-00009A770000}"/>
    <cellStyle name="Normal 22 16 4 3 2 6 2" xfId="44569" xr:uid="{00000000-0005-0000-0000-00009B770000}"/>
    <cellStyle name="Normal 22 16 4 3 2 7" xfId="27709" xr:uid="{00000000-0005-0000-0000-00009C770000}"/>
    <cellStyle name="Normal 22 16 4 3 2 8" xfId="51137" xr:uid="{00000000-0005-0000-0000-00009D770000}"/>
    <cellStyle name="Normal 22 16 4 3 3" xfId="6104" xr:uid="{00000000-0005-0000-0000-00009E770000}"/>
    <cellStyle name="Normal 22 16 4 3 3 2" xfId="11720" xr:uid="{00000000-0005-0000-0000-00009F770000}"/>
    <cellStyle name="Normal 22 16 4 3 3 2 2" xfId="34261" xr:uid="{00000000-0005-0000-0000-0000A0770000}"/>
    <cellStyle name="Normal 22 16 4 3 3 3" xfId="17350" xr:uid="{00000000-0005-0000-0000-0000A1770000}"/>
    <cellStyle name="Normal 22 16 4 3 3 3 2" xfId="39885" xr:uid="{00000000-0005-0000-0000-0000A2770000}"/>
    <cellStyle name="Normal 22 16 4 3 3 4" xfId="22979" xr:uid="{00000000-0005-0000-0000-0000A3770000}"/>
    <cellStyle name="Normal 22 16 4 3 3 4 2" xfId="45505" xr:uid="{00000000-0005-0000-0000-0000A4770000}"/>
    <cellStyle name="Normal 22 16 4 3 3 5" xfId="28645" xr:uid="{00000000-0005-0000-0000-0000A5770000}"/>
    <cellStyle name="Normal 22 16 4 3 4" xfId="7976" xr:uid="{00000000-0005-0000-0000-0000A6770000}"/>
    <cellStyle name="Normal 22 16 4 3 4 2" xfId="13592" xr:uid="{00000000-0005-0000-0000-0000A7770000}"/>
    <cellStyle name="Normal 22 16 4 3 4 2 2" xfId="36133" xr:uid="{00000000-0005-0000-0000-0000A8770000}"/>
    <cellStyle name="Normal 22 16 4 3 4 3" xfId="19222" xr:uid="{00000000-0005-0000-0000-0000A9770000}"/>
    <cellStyle name="Normal 22 16 4 3 4 3 2" xfId="41757" xr:uid="{00000000-0005-0000-0000-0000AA770000}"/>
    <cellStyle name="Normal 22 16 4 3 4 4" xfId="24851" xr:uid="{00000000-0005-0000-0000-0000AB770000}"/>
    <cellStyle name="Normal 22 16 4 3 4 4 2" xfId="47377" xr:uid="{00000000-0005-0000-0000-0000AC770000}"/>
    <cellStyle name="Normal 22 16 4 3 4 5" xfId="30517" xr:uid="{00000000-0005-0000-0000-0000AD770000}"/>
    <cellStyle name="Normal 22 16 4 3 5" xfId="9848" xr:uid="{00000000-0005-0000-0000-0000AE770000}"/>
    <cellStyle name="Normal 22 16 4 3 5 2" xfId="32389" xr:uid="{00000000-0005-0000-0000-0000AF770000}"/>
    <cellStyle name="Normal 22 16 4 3 6" xfId="15478" xr:uid="{00000000-0005-0000-0000-0000B0770000}"/>
    <cellStyle name="Normal 22 16 4 3 6 2" xfId="38013" xr:uid="{00000000-0005-0000-0000-0000B1770000}"/>
    <cellStyle name="Normal 22 16 4 3 7" xfId="21107" xr:uid="{00000000-0005-0000-0000-0000B2770000}"/>
    <cellStyle name="Normal 22 16 4 3 7 2" xfId="43633" xr:uid="{00000000-0005-0000-0000-0000B3770000}"/>
    <cellStyle name="Normal 22 16 4 3 8" xfId="26773" xr:uid="{00000000-0005-0000-0000-0000B4770000}"/>
    <cellStyle name="Normal 22 16 4 3 9" xfId="49264" xr:uid="{00000000-0005-0000-0000-0000B5770000}"/>
    <cellStyle name="Normal 22 16 4 4" xfId="4700" xr:uid="{00000000-0005-0000-0000-0000B6770000}"/>
    <cellStyle name="Normal 22 16 4 4 2" xfId="6572" xr:uid="{00000000-0005-0000-0000-0000B7770000}"/>
    <cellStyle name="Normal 22 16 4 4 2 2" xfId="12188" xr:uid="{00000000-0005-0000-0000-0000B8770000}"/>
    <cellStyle name="Normal 22 16 4 4 2 2 2" xfId="34729" xr:uid="{00000000-0005-0000-0000-0000B9770000}"/>
    <cellStyle name="Normal 22 16 4 4 2 3" xfId="17818" xr:uid="{00000000-0005-0000-0000-0000BA770000}"/>
    <cellStyle name="Normal 22 16 4 4 2 3 2" xfId="40353" xr:uid="{00000000-0005-0000-0000-0000BB770000}"/>
    <cellStyle name="Normal 22 16 4 4 2 4" xfId="23447" xr:uid="{00000000-0005-0000-0000-0000BC770000}"/>
    <cellStyle name="Normal 22 16 4 4 2 4 2" xfId="45973" xr:uid="{00000000-0005-0000-0000-0000BD770000}"/>
    <cellStyle name="Normal 22 16 4 4 2 5" xfId="29113" xr:uid="{00000000-0005-0000-0000-0000BE770000}"/>
    <cellStyle name="Normal 22 16 4 4 3" xfId="8444" xr:uid="{00000000-0005-0000-0000-0000BF770000}"/>
    <cellStyle name="Normal 22 16 4 4 3 2" xfId="14060" xr:uid="{00000000-0005-0000-0000-0000C0770000}"/>
    <cellStyle name="Normal 22 16 4 4 3 2 2" xfId="36601" xr:uid="{00000000-0005-0000-0000-0000C1770000}"/>
    <cellStyle name="Normal 22 16 4 4 3 3" xfId="19690" xr:uid="{00000000-0005-0000-0000-0000C2770000}"/>
    <cellStyle name="Normal 22 16 4 4 3 3 2" xfId="42225" xr:uid="{00000000-0005-0000-0000-0000C3770000}"/>
    <cellStyle name="Normal 22 16 4 4 3 4" xfId="25319" xr:uid="{00000000-0005-0000-0000-0000C4770000}"/>
    <cellStyle name="Normal 22 16 4 4 3 4 2" xfId="47845" xr:uid="{00000000-0005-0000-0000-0000C5770000}"/>
    <cellStyle name="Normal 22 16 4 4 3 5" xfId="30985" xr:uid="{00000000-0005-0000-0000-0000C6770000}"/>
    <cellStyle name="Normal 22 16 4 4 4" xfId="10316" xr:uid="{00000000-0005-0000-0000-0000C7770000}"/>
    <cellStyle name="Normal 22 16 4 4 4 2" xfId="32857" xr:uid="{00000000-0005-0000-0000-0000C8770000}"/>
    <cellStyle name="Normal 22 16 4 4 5" xfId="15946" xr:uid="{00000000-0005-0000-0000-0000C9770000}"/>
    <cellStyle name="Normal 22 16 4 4 5 2" xfId="38481" xr:uid="{00000000-0005-0000-0000-0000CA770000}"/>
    <cellStyle name="Normal 22 16 4 4 6" xfId="21575" xr:uid="{00000000-0005-0000-0000-0000CB770000}"/>
    <cellStyle name="Normal 22 16 4 4 6 2" xfId="44101" xr:uid="{00000000-0005-0000-0000-0000CC770000}"/>
    <cellStyle name="Normal 22 16 4 4 7" xfId="27241" xr:uid="{00000000-0005-0000-0000-0000CD770000}"/>
    <cellStyle name="Normal 22 16 4 4 8" xfId="50669" xr:uid="{00000000-0005-0000-0000-0000CE770000}"/>
    <cellStyle name="Normal 22 16 4 5" xfId="5636" xr:uid="{00000000-0005-0000-0000-0000CF770000}"/>
    <cellStyle name="Normal 22 16 4 5 2" xfId="11252" xr:uid="{00000000-0005-0000-0000-0000D0770000}"/>
    <cellStyle name="Normal 22 16 4 5 2 2" xfId="33793" xr:uid="{00000000-0005-0000-0000-0000D1770000}"/>
    <cellStyle name="Normal 22 16 4 5 3" xfId="16882" xr:uid="{00000000-0005-0000-0000-0000D2770000}"/>
    <cellStyle name="Normal 22 16 4 5 3 2" xfId="39417" xr:uid="{00000000-0005-0000-0000-0000D3770000}"/>
    <cellStyle name="Normal 22 16 4 5 4" xfId="22511" xr:uid="{00000000-0005-0000-0000-0000D4770000}"/>
    <cellStyle name="Normal 22 16 4 5 4 2" xfId="45037" xr:uid="{00000000-0005-0000-0000-0000D5770000}"/>
    <cellStyle name="Normal 22 16 4 5 5" xfId="28177" xr:uid="{00000000-0005-0000-0000-0000D6770000}"/>
    <cellStyle name="Normal 22 16 4 6" xfId="7508" xr:uid="{00000000-0005-0000-0000-0000D7770000}"/>
    <cellStyle name="Normal 22 16 4 6 2" xfId="13124" xr:uid="{00000000-0005-0000-0000-0000D8770000}"/>
    <cellStyle name="Normal 22 16 4 6 2 2" xfId="35665" xr:uid="{00000000-0005-0000-0000-0000D9770000}"/>
    <cellStyle name="Normal 22 16 4 6 3" xfId="18754" xr:uid="{00000000-0005-0000-0000-0000DA770000}"/>
    <cellStyle name="Normal 22 16 4 6 3 2" xfId="41289" xr:uid="{00000000-0005-0000-0000-0000DB770000}"/>
    <cellStyle name="Normal 22 16 4 6 4" xfId="24383" xr:uid="{00000000-0005-0000-0000-0000DC770000}"/>
    <cellStyle name="Normal 22 16 4 6 4 2" xfId="46909" xr:uid="{00000000-0005-0000-0000-0000DD770000}"/>
    <cellStyle name="Normal 22 16 4 6 5" xfId="30049" xr:uid="{00000000-0005-0000-0000-0000DE770000}"/>
    <cellStyle name="Normal 22 16 4 7" xfId="9380" xr:uid="{00000000-0005-0000-0000-0000DF770000}"/>
    <cellStyle name="Normal 22 16 4 7 2" xfId="31921" xr:uid="{00000000-0005-0000-0000-0000E0770000}"/>
    <cellStyle name="Normal 22 16 4 8" xfId="15010" xr:uid="{00000000-0005-0000-0000-0000E1770000}"/>
    <cellStyle name="Normal 22 16 4 8 2" xfId="37545" xr:uid="{00000000-0005-0000-0000-0000E2770000}"/>
    <cellStyle name="Normal 22 16 4 9" xfId="20639" xr:uid="{00000000-0005-0000-0000-0000E3770000}"/>
    <cellStyle name="Normal 22 16 4 9 2" xfId="43165" xr:uid="{00000000-0005-0000-0000-0000E4770000}"/>
    <cellStyle name="Normal 22 16 5" xfId="3920" xr:uid="{00000000-0005-0000-0000-0000E5770000}"/>
    <cellStyle name="Normal 22 16 5 10" xfId="48952" xr:uid="{00000000-0005-0000-0000-0000E6770000}"/>
    <cellStyle name="Normal 22 16 5 11" xfId="49889" xr:uid="{00000000-0005-0000-0000-0000E7770000}"/>
    <cellStyle name="Normal 22 16 5 2" xfId="4388" xr:uid="{00000000-0005-0000-0000-0000E8770000}"/>
    <cellStyle name="Normal 22 16 5 2 10" xfId="50357" xr:uid="{00000000-0005-0000-0000-0000E9770000}"/>
    <cellStyle name="Normal 22 16 5 2 2" xfId="5324" xr:uid="{00000000-0005-0000-0000-0000EA770000}"/>
    <cellStyle name="Normal 22 16 5 2 2 2" xfId="7196" xr:uid="{00000000-0005-0000-0000-0000EB770000}"/>
    <cellStyle name="Normal 22 16 5 2 2 2 2" xfId="12812" xr:uid="{00000000-0005-0000-0000-0000EC770000}"/>
    <cellStyle name="Normal 22 16 5 2 2 2 2 2" xfId="35353" xr:uid="{00000000-0005-0000-0000-0000ED770000}"/>
    <cellStyle name="Normal 22 16 5 2 2 2 3" xfId="18442" xr:uid="{00000000-0005-0000-0000-0000EE770000}"/>
    <cellStyle name="Normal 22 16 5 2 2 2 3 2" xfId="40977" xr:uid="{00000000-0005-0000-0000-0000EF770000}"/>
    <cellStyle name="Normal 22 16 5 2 2 2 4" xfId="24071" xr:uid="{00000000-0005-0000-0000-0000F0770000}"/>
    <cellStyle name="Normal 22 16 5 2 2 2 4 2" xfId="46597" xr:uid="{00000000-0005-0000-0000-0000F1770000}"/>
    <cellStyle name="Normal 22 16 5 2 2 2 5" xfId="29737" xr:uid="{00000000-0005-0000-0000-0000F2770000}"/>
    <cellStyle name="Normal 22 16 5 2 2 3" xfId="9068" xr:uid="{00000000-0005-0000-0000-0000F3770000}"/>
    <cellStyle name="Normal 22 16 5 2 2 3 2" xfId="14684" xr:uid="{00000000-0005-0000-0000-0000F4770000}"/>
    <cellStyle name="Normal 22 16 5 2 2 3 2 2" xfId="37225" xr:uid="{00000000-0005-0000-0000-0000F5770000}"/>
    <cellStyle name="Normal 22 16 5 2 2 3 3" xfId="20314" xr:uid="{00000000-0005-0000-0000-0000F6770000}"/>
    <cellStyle name="Normal 22 16 5 2 2 3 3 2" xfId="42849" xr:uid="{00000000-0005-0000-0000-0000F7770000}"/>
    <cellStyle name="Normal 22 16 5 2 2 3 4" xfId="25943" xr:uid="{00000000-0005-0000-0000-0000F8770000}"/>
    <cellStyle name="Normal 22 16 5 2 2 3 4 2" xfId="48469" xr:uid="{00000000-0005-0000-0000-0000F9770000}"/>
    <cellStyle name="Normal 22 16 5 2 2 3 5" xfId="31609" xr:uid="{00000000-0005-0000-0000-0000FA770000}"/>
    <cellStyle name="Normal 22 16 5 2 2 4" xfId="10940" xr:uid="{00000000-0005-0000-0000-0000FB770000}"/>
    <cellStyle name="Normal 22 16 5 2 2 4 2" xfId="33481" xr:uid="{00000000-0005-0000-0000-0000FC770000}"/>
    <cellStyle name="Normal 22 16 5 2 2 5" xfId="16570" xr:uid="{00000000-0005-0000-0000-0000FD770000}"/>
    <cellStyle name="Normal 22 16 5 2 2 5 2" xfId="39105" xr:uid="{00000000-0005-0000-0000-0000FE770000}"/>
    <cellStyle name="Normal 22 16 5 2 2 6" xfId="22199" xr:uid="{00000000-0005-0000-0000-0000FF770000}"/>
    <cellStyle name="Normal 22 16 5 2 2 6 2" xfId="44725" xr:uid="{00000000-0005-0000-0000-000000780000}"/>
    <cellStyle name="Normal 22 16 5 2 2 7" xfId="27865" xr:uid="{00000000-0005-0000-0000-000001780000}"/>
    <cellStyle name="Normal 22 16 5 2 2 8" xfId="51293" xr:uid="{00000000-0005-0000-0000-000002780000}"/>
    <cellStyle name="Normal 22 16 5 2 3" xfId="6260" xr:uid="{00000000-0005-0000-0000-000003780000}"/>
    <cellStyle name="Normal 22 16 5 2 3 2" xfId="11876" xr:uid="{00000000-0005-0000-0000-000004780000}"/>
    <cellStyle name="Normal 22 16 5 2 3 2 2" xfId="34417" xr:uid="{00000000-0005-0000-0000-000005780000}"/>
    <cellStyle name="Normal 22 16 5 2 3 3" xfId="17506" xr:uid="{00000000-0005-0000-0000-000006780000}"/>
    <cellStyle name="Normal 22 16 5 2 3 3 2" xfId="40041" xr:uid="{00000000-0005-0000-0000-000007780000}"/>
    <cellStyle name="Normal 22 16 5 2 3 4" xfId="23135" xr:uid="{00000000-0005-0000-0000-000008780000}"/>
    <cellStyle name="Normal 22 16 5 2 3 4 2" xfId="45661" xr:uid="{00000000-0005-0000-0000-000009780000}"/>
    <cellStyle name="Normal 22 16 5 2 3 5" xfId="28801" xr:uid="{00000000-0005-0000-0000-00000A780000}"/>
    <cellStyle name="Normal 22 16 5 2 4" xfId="8132" xr:uid="{00000000-0005-0000-0000-00000B780000}"/>
    <cellStyle name="Normal 22 16 5 2 4 2" xfId="13748" xr:uid="{00000000-0005-0000-0000-00000C780000}"/>
    <cellStyle name="Normal 22 16 5 2 4 2 2" xfId="36289" xr:uid="{00000000-0005-0000-0000-00000D780000}"/>
    <cellStyle name="Normal 22 16 5 2 4 3" xfId="19378" xr:uid="{00000000-0005-0000-0000-00000E780000}"/>
    <cellStyle name="Normal 22 16 5 2 4 3 2" xfId="41913" xr:uid="{00000000-0005-0000-0000-00000F780000}"/>
    <cellStyle name="Normal 22 16 5 2 4 4" xfId="25007" xr:uid="{00000000-0005-0000-0000-000010780000}"/>
    <cellStyle name="Normal 22 16 5 2 4 4 2" xfId="47533" xr:uid="{00000000-0005-0000-0000-000011780000}"/>
    <cellStyle name="Normal 22 16 5 2 4 5" xfId="30673" xr:uid="{00000000-0005-0000-0000-000012780000}"/>
    <cellStyle name="Normal 22 16 5 2 5" xfId="10004" xr:uid="{00000000-0005-0000-0000-000013780000}"/>
    <cellStyle name="Normal 22 16 5 2 5 2" xfId="32545" xr:uid="{00000000-0005-0000-0000-000014780000}"/>
    <cellStyle name="Normal 22 16 5 2 6" xfId="15634" xr:uid="{00000000-0005-0000-0000-000015780000}"/>
    <cellStyle name="Normal 22 16 5 2 6 2" xfId="38169" xr:uid="{00000000-0005-0000-0000-000016780000}"/>
    <cellStyle name="Normal 22 16 5 2 7" xfId="21263" xr:uid="{00000000-0005-0000-0000-000017780000}"/>
    <cellStyle name="Normal 22 16 5 2 7 2" xfId="43789" xr:uid="{00000000-0005-0000-0000-000018780000}"/>
    <cellStyle name="Normal 22 16 5 2 8" xfId="26929" xr:uid="{00000000-0005-0000-0000-000019780000}"/>
    <cellStyle name="Normal 22 16 5 2 9" xfId="49420" xr:uid="{00000000-0005-0000-0000-00001A780000}"/>
    <cellStyle name="Normal 22 16 5 3" xfId="4856" xr:uid="{00000000-0005-0000-0000-00001B780000}"/>
    <cellStyle name="Normal 22 16 5 3 2" xfId="6728" xr:uid="{00000000-0005-0000-0000-00001C780000}"/>
    <cellStyle name="Normal 22 16 5 3 2 2" xfId="12344" xr:uid="{00000000-0005-0000-0000-00001D780000}"/>
    <cellStyle name="Normal 22 16 5 3 2 2 2" xfId="34885" xr:uid="{00000000-0005-0000-0000-00001E780000}"/>
    <cellStyle name="Normal 22 16 5 3 2 3" xfId="17974" xr:uid="{00000000-0005-0000-0000-00001F780000}"/>
    <cellStyle name="Normal 22 16 5 3 2 3 2" xfId="40509" xr:uid="{00000000-0005-0000-0000-000020780000}"/>
    <cellStyle name="Normal 22 16 5 3 2 4" xfId="23603" xr:uid="{00000000-0005-0000-0000-000021780000}"/>
    <cellStyle name="Normal 22 16 5 3 2 4 2" xfId="46129" xr:uid="{00000000-0005-0000-0000-000022780000}"/>
    <cellStyle name="Normal 22 16 5 3 2 5" xfId="29269" xr:uid="{00000000-0005-0000-0000-000023780000}"/>
    <cellStyle name="Normal 22 16 5 3 3" xfId="8600" xr:uid="{00000000-0005-0000-0000-000024780000}"/>
    <cellStyle name="Normal 22 16 5 3 3 2" xfId="14216" xr:uid="{00000000-0005-0000-0000-000025780000}"/>
    <cellStyle name="Normal 22 16 5 3 3 2 2" xfId="36757" xr:uid="{00000000-0005-0000-0000-000026780000}"/>
    <cellStyle name="Normal 22 16 5 3 3 3" xfId="19846" xr:uid="{00000000-0005-0000-0000-000027780000}"/>
    <cellStyle name="Normal 22 16 5 3 3 3 2" xfId="42381" xr:uid="{00000000-0005-0000-0000-000028780000}"/>
    <cellStyle name="Normal 22 16 5 3 3 4" xfId="25475" xr:uid="{00000000-0005-0000-0000-000029780000}"/>
    <cellStyle name="Normal 22 16 5 3 3 4 2" xfId="48001" xr:uid="{00000000-0005-0000-0000-00002A780000}"/>
    <cellStyle name="Normal 22 16 5 3 3 5" xfId="31141" xr:uid="{00000000-0005-0000-0000-00002B780000}"/>
    <cellStyle name="Normal 22 16 5 3 4" xfId="10472" xr:uid="{00000000-0005-0000-0000-00002C780000}"/>
    <cellStyle name="Normal 22 16 5 3 4 2" xfId="33013" xr:uid="{00000000-0005-0000-0000-00002D780000}"/>
    <cellStyle name="Normal 22 16 5 3 5" xfId="16102" xr:uid="{00000000-0005-0000-0000-00002E780000}"/>
    <cellStyle name="Normal 22 16 5 3 5 2" xfId="38637" xr:uid="{00000000-0005-0000-0000-00002F780000}"/>
    <cellStyle name="Normal 22 16 5 3 6" xfId="21731" xr:uid="{00000000-0005-0000-0000-000030780000}"/>
    <cellStyle name="Normal 22 16 5 3 6 2" xfId="44257" xr:uid="{00000000-0005-0000-0000-000031780000}"/>
    <cellStyle name="Normal 22 16 5 3 7" xfId="27397" xr:uid="{00000000-0005-0000-0000-000032780000}"/>
    <cellStyle name="Normal 22 16 5 3 8" xfId="50825" xr:uid="{00000000-0005-0000-0000-000033780000}"/>
    <cellStyle name="Normal 22 16 5 4" xfId="5792" xr:uid="{00000000-0005-0000-0000-000034780000}"/>
    <cellStyle name="Normal 22 16 5 4 2" xfId="11408" xr:uid="{00000000-0005-0000-0000-000035780000}"/>
    <cellStyle name="Normal 22 16 5 4 2 2" xfId="33949" xr:uid="{00000000-0005-0000-0000-000036780000}"/>
    <cellStyle name="Normal 22 16 5 4 3" xfId="17038" xr:uid="{00000000-0005-0000-0000-000037780000}"/>
    <cellStyle name="Normal 22 16 5 4 3 2" xfId="39573" xr:uid="{00000000-0005-0000-0000-000038780000}"/>
    <cellStyle name="Normal 22 16 5 4 4" xfId="22667" xr:uid="{00000000-0005-0000-0000-000039780000}"/>
    <cellStyle name="Normal 22 16 5 4 4 2" xfId="45193" xr:uid="{00000000-0005-0000-0000-00003A780000}"/>
    <cellStyle name="Normal 22 16 5 4 5" xfId="28333" xr:uid="{00000000-0005-0000-0000-00003B780000}"/>
    <cellStyle name="Normal 22 16 5 5" xfId="7664" xr:uid="{00000000-0005-0000-0000-00003C780000}"/>
    <cellStyle name="Normal 22 16 5 5 2" xfId="13280" xr:uid="{00000000-0005-0000-0000-00003D780000}"/>
    <cellStyle name="Normal 22 16 5 5 2 2" xfId="35821" xr:uid="{00000000-0005-0000-0000-00003E780000}"/>
    <cellStyle name="Normal 22 16 5 5 3" xfId="18910" xr:uid="{00000000-0005-0000-0000-00003F780000}"/>
    <cellStyle name="Normal 22 16 5 5 3 2" xfId="41445" xr:uid="{00000000-0005-0000-0000-000040780000}"/>
    <cellStyle name="Normal 22 16 5 5 4" xfId="24539" xr:uid="{00000000-0005-0000-0000-000041780000}"/>
    <cellStyle name="Normal 22 16 5 5 4 2" xfId="47065" xr:uid="{00000000-0005-0000-0000-000042780000}"/>
    <cellStyle name="Normal 22 16 5 5 5" xfId="30205" xr:uid="{00000000-0005-0000-0000-000043780000}"/>
    <cellStyle name="Normal 22 16 5 6" xfId="9536" xr:uid="{00000000-0005-0000-0000-000044780000}"/>
    <cellStyle name="Normal 22 16 5 6 2" xfId="32077" xr:uid="{00000000-0005-0000-0000-000045780000}"/>
    <cellStyle name="Normal 22 16 5 7" xfId="15166" xr:uid="{00000000-0005-0000-0000-000046780000}"/>
    <cellStyle name="Normal 22 16 5 7 2" xfId="37701" xr:uid="{00000000-0005-0000-0000-000047780000}"/>
    <cellStyle name="Normal 22 16 5 8" xfId="20795" xr:uid="{00000000-0005-0000-0000-000048780000}"/>
    <cellStyle name="Normal 22 16 5 8 2" xfId="43321" xr:uid="{00000000-0005-0000-0000-000049780000}"/>
    <cellStyle name="Normal 22 16 5 9" xfId="26461" xr:uid="{00000000-0005-0000-0000-00004A780000}"/>
    <cellStyle name="Normal 22 16 6" xfId="4154" xr:uid="{00000000-0005-0000-0000-00004B780000}"/>
    <cellStyle name="Normal 22 16 6 10" xfId="50123" xr:uid="{00000000-0005-0000-0000-00004C780000}"/>
    <cellStyle name="Normal 22 16 6 2" xfId="5090" xr:uid="{00000000-0005-0000-0000-00004D780000}"/>
    <cellStyle name="Normal 22 16 6 2 2" xfId="6962" xr:uid="{00000000-0005-0000-0000-00004E780000}"/>
    <cellStyle name="Normal 22 16 6 2 2 2" xfId="12578" xr:uid="{00000000-0005-0000-0000-00004F780000}"/>
    <cellStyle name="Normal 22 16 6 2 2 2 2" xfId="35119" xr:uid="{00000000-0005-0000-0000-000050780000}"/>
    <cellStyle name="Normal 22 16 6 2 2 3" xfId="18208" xr:uid="{00000000-0005-0000-0000-000051780000}"/>
    <cellStyle name="Normal 22 16 6 2 2 3 2" xfId="40743" xr:uid="{00000000-0005-0000-0000-000052780000}"/>
    <cellStyle name="Normal 22 16 6 2 2 4" xfId="23837" xr:uid="{00000000-0005-0000-0000-000053780000}"/>
    <cellStyle name="Normal 22 16 6 2 2 4 2" xfId="46363" xr:uid="{00000000-0005-0000-0000-000054780000}"/>
    <cellStyle name="Normal 22 16 6 2 2 5" xfId="29503" xr:uid="{00000000-0005-0000-0000-000055780000}"/>
    <cellStyle name="Normal 22 16 6 2 3" xfId="8834" xr:uid="{00000000-0005-0000-0000-000056780000}"/>
    <cellStyle name="Normal 22 16 6 2 3 2" xfId="14450" xr:uid="{00000000-0005-0000-0000-000057780000}"/>
    <cellStyle name="Normal 22 16 6 2 3 2 2" xfId="36991" xr:uid="{00000000-0005-0000-0000-000058780000}"/>
    <cellStyle name="Normal 22 16 6 2 3 3" xfId="20080" xr:uid="{00000000-0005-0000-0000-000059780000}"/>
    <cellStyle name="Normal 22 16 6 2 3 3 2" xfId="42615" xr:uid="{00000000-0005-0000-0000-00005A780000}"/>
    <cellStyle name="Normal 22 16 6 2 3 4" xfId="25709" xr:uid="{00000000-0005-0000-0000-00005B780000}"/>
    <cellStyle name="Normal 22 16 6 2 3 4 2" xfId="48235" xr:uid="{00000000-0005-0000-0000-00005C780000}"/>
    <cellStyle name="Normal 22 16 6 2 3 5" xfId="31375" xr:uid="{00000000-0005-0000-0000-00005D780000}"/>
    <cellStyle name="Normal 22 16 6 2 4" xfId="10706" xr:uid="{00000000-0005-0000-0000-00005E780000}"/>
    <cellStyle name="Normal 22 16 6 2 4 2" xfId="33247" xr:uid="{00000000-0005-0000-0000-00005F780000}"/>
    <cellStyle name="Normal 22 16 6 2 5" xfId="16336" xr:uid="{00000000-0005-0000-0000-000060780000}"/>
    <cellStyle name="Normal 22 16 6 2 5 2" xfId="38871" xr:uid="{00000000-0005-0000-0000-000061780000}"/>
    <cellStyle name="Normal 22 16 6 2 6" xfId="21965" xr:uid="{00000000-0005-0000-0000-000062780000}"/>
    <cellStyle name="Normal 22 16 6 2 6 2" xfId="44491" xr:uid="{00000000-0005-0000-0000-000063780000}"/>
    <cellStyle name="Normal 22 16 6 2 7" xfId="27631" xr:uid="{00000000-0005-0000-0000-000064780000}"/>
    <cellStyle name="Normal 22 16 6 2 8" xfId="51059" xr:uid="{00000000-0005-0000-0000-000065780000}"/>
    <cellStyle name="Normal 22 16 6 3" xfId="6026" xr:uid="{00000000-0005-0000-0000-000066780000}"/>
    <cellStyle name="Normal 22 16 6 3 2" xfId="11642" xr:uid="{00000000-0005-0000-0000-000067780000}"/>
    <cellStyle name="Normal 22 16 6 3 2 2" xfId="34183" xr:uid="{00000000-0005-0000-0000-000068780000}"/>
    <cellStyle name="Normal 22 16 6 3 3" xfId="17272" xr:uid="{00000000-0005-0000-0000-000069780000}"/>
    <cellStyle name="Normal 22 16 6 3 3 2" xfId="39807" xr:uid="{00000000-0005-0000-0000-00006A780000}"/>
    <cellStyle name="Normal 22 16 6 3 4" xfId="22901" xr:uid="{00000000-0005-0000-0000-00006B780000}"/>
    <cellStyle name="Normal 22 16 6 3 4 2" xfId="45427" xr:uid="{00000000-0005-0000-0000-00006C780000}"/>
    <cellStyle name="Normal 22 16 6 3 5" xfId="28567" xr:uid="{00000000-0005-0000-0000-00006D780000}"/>
    <cellStyle name="Normal 22 16 6 4" xfId="7898" xr:uid="{00000000-0005-0000-0000-00006E780000}"/>
    <cellStyle name="Normal 22 16 6 4 2" xfId="13514" xr:uid="{00000000-0005-0000-0000-00006F780000}"/>
    <cellStyle name="Normal 22 16 6 4 2 2" xfId="36055" xr:uid="{00000000-0005-0000-0000-000070780000}"/>
    <cellStyle name="Normal 22 16 6 4 3" xfId="19144" xr:uid="{00000000-0005-0000-0000-000071780000}"/>
    <cellStyle name="Normal 22 16 6 4 3 2" xfId="41679" xr:uid="{00000000-0005-0000-0000-000072780000}"/>
    <cellStyle name="Normal 22 16 6 4 4" xfId="24773" xr:uid="{00000000-0005-0000-0000-000073780000}"/>
    <cellStyle name="Normal 22 16 6 4 4 2" xfId="47299" xr:uid="{00000000-0005-0000-0000-000074780000}"/>
    <cellStyle name="Normal 22 16 6 4 5" xfId="30439" xr:uid="{00000000-0005-0000-0000-000075780000}"/>
    <cellStyle name="Normal 22 16 6 5" xfId="9770" xr:uid="{00000000-0005-0000-0000-000076780000}"/>
    <cellStyle name="Normal 22 16 6 5 2" xfId="32311" xr:uid="{00000000-0005-0000-0000-000077780000}"/>
    <cellStyle name="Normal 22 16 6 6" xfId="15400" xr:uid="{00000000-0005-0000-0000-000078780000}"/>
    <cellStyle name="Normal 22 16 6 6 2" xfId="37935" xr:uid="{00000000-0005-0000-0000-000079780000}"/>
    <cellStyle name="Normal 22 16 6 7" xfId="21029" xr:uid="{00000000-0005-0000-0000-00007A780000}"/>
    <cellStyle name="Normal 22 16 6 7 2" xfId="43555" xr:uid="{00000000-0005-0000-0000-00007B780000}"/>
    <cellStyle name="Normal 22 16 6 8" xfId="26695" xr:uid="{00000000-0005-0000-0000-00007C780000}"/>
    <cellStyle name="Normal 22 16 6 9" xfId="49186" xr:uid="{00000000-0005-0000-0000-00007D780000}"/>
    <cellStyle name="Normal 22 16 7" xfId="4622" xr:uid="{00000000-0005-0000-0000-00007E780000}"/>
    <cellStyle name="Normal 22 16 7 2" xfId="6494" xr:uid="{00000000-0005-0000-0000-00007F780000}"/>
    <cellStyle name="Normal 22 16 7 2 2" xfId="12110" xr:uid="{00000000-0005-0000-0000-000080780000}"/>
    <cellStyle name="Normal 22 16 7 2 2 2" xfId="34651" xr:uid="{00000000-0005-0000-0000-000081780000}"/>
    <cellStyle name="Normal 22 16 7 2 3" xfId="17740" xr:uid="{00000000-0005-0000-0000-000082780000}"/>
    <cellStyle name="Normal 22 16 7 2 3 2" xfId="40275" xr:uid="{00000000-0005-0000-0000-000083780000}"/>
    <cellStyle name="Normal 22 16 7 2 4" xfId="23369" xr:uid="{00000000-0005-0000-0000-000084780000}"/>
    <cellStyle name="Normal 22 16 7 2 4 2" xfId="45895" xr:uid="{00000000-0005-0000-0000-000085780000}"/>
    <cellStyle name="Normal 22 16 7 2 5" xfId="29035" xr:uid="{00000000-0005-0000-0000-000086780000}"/>
    <cellStyle name="Normal 22 16 7 3" xfId="8366" xr:uid="{00000000-0005-0000-0000-000087780000}"/>
    <cellStyle name="Normal 22 16 7 3 2" xfId="13982" xr:uid="{00000000-0005-0000-0000-000088780000}"/>
    <cellStyle name="Normal 22 16 7 3 2 2" xfId="36523" xr:uid="{00000000-0005-0000-0000-000089780000}"/>
    <cellStyle name="Normal 22 16 7 3 3" xfId="19612" xr:uid="{00000000-0005-0000-0000-00008A780000}"/>
    <cellStyle name="Normal 22 16 7 3 3 2" xfId="42147" xr:uid="{00000000-0005-0000-0000-00008B780000}"/>
    <cellStyle name="Normal 22 16 7 3 4" xfId="25241" xr:uid="{00000000-0005-0000-0000-00008C780000}"/>
    <cellStyle name="Normal 22 16 7 3 4 2" xfId="47767" xr:uid="{00000000-0005-0000-0000-00008D780000}"/>
    <cellStyle name="Normal 22 16 7 3 5" xfId="30907" xr:uid="{00000000-0005-0000-0000-00008E780000}"/>
    <cellStyle name="Normal 22 16 7 4" xfId="10238" xr:uid="{00000000-0005-0000-0000-00008F780000}"/>
    <cellStyle name="Normal 22 16 7 4 2" xfId="32779" xr:uid="{00000000-0005-0000-0000-000090780000}"/>
    <cellStyle name="Normal 22 16 7 5" xfId="15868" xr:uid="{00000000-0005-0000-0000-000091780000}"/>
    <cellStyle name="Normal 22 16 7 5 2" xfId="38403" xr:uid="{00000000-0005-0000-0000-000092780000}"/>
    <cellStyle name="Normal 22 16 7 6" xfId="21497" xr:uid="{00000000-0005-0000-0000-000093780000}"/>
    <cellStyle name="Normal 22 16 7 6 2" xfId="44023" xr:uid="{00000000-0005-0000-0000-000094780000}"/>
    <cellStyle name="Normal 22 16 7 7" xfId="27163" xr:uid="{00000000-0005-0000-0000-000095780000}"/>
    <cellStyle name="Normal 22 16 7 8" xfId="50591" xr:uid="{00000000-0005-0000-0000-000096780000}"/>
    <cellStyle name="Normal 22 16 8" xfId="5558" xr:uid="{00000000-0005-0000-0000-000097780000}"/>
    <cellStyle name="Normal 22 16 8 2" xfId="11174" xr:uid="{00000000-0005-0000-0000-000098780000}"/>
    <cellStyle name="Normal 22 16 8 2 2" xfId="33715" xr:uid="{00000000-0005-0000-0000-000099780000}"/>
    <cellStyle name="Normal 22 16 8 3" xfId="16804" xr:uid="{00000000-0005-0000-0000-00009A780000}"/>
    <cellStyle name="Normal 22 16 8 3 2" xfId="39339" xr:uid="{00000000-0005-0000-0000-00009B780000}"/>
    <cellStyle name="Normal 22 16 8 4" xfId="22433" xr:uid="{00000000-0005-0000-0000-00009C780000}"/>
    <cellStyle name="Normal 22 16 8 4 2" xfId="44959" xr:uid="{00000000-0005-0000-0000-00009D780000}"/>
    <cellStyle name="Normal 22 16 8 5" xfId="28099" xr:uid="{00000000-0005-0000-0000-00009E780000}"/>
    <cellStyle name="Normal 22 16 9" xfId="7430" xr:uid="{00000000-0005-0000-0000-00009F780000}"/>
    <cellStyle name="Normal 22 16 9 2" xfId="13046" xr:uid="{00000000-0005-0000-0000-0000A0780000}"/>
    <cellStyle name="Normal 22 16 9 2 2" xfId="35587" xr:uid="{00000000-0005-0000-0000-0000A1780000}"/>
    <cellStyle name="Normal 22 16 9 3" xfId="18676" xr:uid="{00000000-0005-0000-0000-0000A2780000}"/>
    <cellStyle name="Normal 22 16 9 3 2" xfId="41211" xr:uid="{00000000-0005-0000-0000-0000A3780000}"/>
    <cellStyle name="Normal 22 16 9 4" xfId="24305" xr:uid="{00000000-0005-0000-0000-0000A4780000}"/>
    <cellStyle name="Normal 22 16 9 4 2" xfId="46831" xr:uid="{00000000-0005-0000-0000-0000A5780000}"/>
    <cellStyle name="Normal 22 16 9 5" xfId="29971" xr:uid="{00000000-0005-0000-0000-0000A6780000}"/>
    <cellStyle name="Normal 22 17" xfId="2683" xr:uid="{00000000-0005-0000-0000-0000A7780000}"/>
    <cellStyle name="Normal 22 2" xfId="2684" xr:uid="{00000000-0005-0000-0000-0000A8780000}"/>
    <cellStyle name="Normal 22 3" xfId="2685" xr:uid="{00000000-0005-0000-0000-0000A9780000}"/>
    <cellStyle name="Normal 22 4" xfId="2686" xr:uid="{00000000-0005-0000-0000-0000AA780000}"/>
    <cellStyle name="Normal 22 5" xfId="2687" xr:uid="{00000000-0005-0000-0000-0000AB780000}"/>
    <cellStyle name="Normal 22 6" xfId="2688" xr:uid="{00000000-0005-0000-0000-0000AC780000}"/>
    <cellStyle name="Normal 22 7" xfId="2689" xr:uid="{00000000-0005-0000-0000-0000AD780000}"/>
    <cellStyle name="Normal 22 8" xfId="2690" xr:uid="{00000000-0005-0000-0000-0000AE780000}"/>
    <cellStyle name="Normal 22 9" xfId="2691" xr:uid="{00000000-0005-0000-0000-0000AF780000}"/>
    <cellStyle name="Normal 23" xfId="2692" xr:uid="{00000000-0005-0000-0000-0000B0780000}"/>
    <cellStyle name="Normal 23 10" xfId="2693" xr:uid="{00000000-0005-0000-0000-0000B1780000}"/>
    <cellStyle name="Normal 23 11" xfId="2694" xr:uid="{00000000-0005-0000-0000-0000B2780000}"/>
    <cellStyle name="Normal 23 12" xfId="2695" xr:uid="{00000000-0005-0000-0000-0000B3780000}"/>
    <cellStyle name="Normal 23 13" xfId="2696" xr:uid="{00000000-0005-0000-0000-0000B4780000}"/>
    <cellStyle name="Normal 23 14" xfId="2697" xr:uid="{00000000-0005-0000-0000-0000B5780000}"/>
    <cellStyle name="Normal 23 15" xfId="2698" xr:uid="{00000000-0005-0000-0000-0000B6780000}"/>
    <cellStyle name="Normal 23 16" xfId="2699" xr:uid="{00000000-0005-0000-0000-0000B7780000}"/>
    <cellStyle name="Normal 23 16 10" xfId="9303" xr:uid="{00000000-0005-0000-0000-0000B8780000}"/>
    <cellStyle name="Normal 23 16 10 2" xfId="31844" xr:uid="{00000000-0005-0000-0000-0000B9780000}"/>
    <cellStyle name="Normal 23 16 11" xfId="14928" xr:uid="{00000000-0005-0000-0000-0000BA780000}"/>
    <cellStyle name="Normal 23 16 11 2" xfId="37465" xr:uid="{00000000-0005-0000-0000-0000BB780000}"/>
    <cellStyle name="Normal 23 16 12" xfId="20562" xr:uid="{00000000-0005-0000-0000-0000BC780000}"/>
    <cellStyle name="Normal 23 16 12 2" xfId="43088" xr:uid="{00000000-0005-0000-0000-0000BD780000}"/>
    <cellStyle name="Normal 23 16 13" xfId="26228" xr:uid="{00000000-0005-0000-0000-0000BE780000}"/>
    <cellStyle name="Normal 23 16 14" xfId="48719" xr:uid="{00000000-0005-0000-0000-0000BF780000}"/>
    <cellStyle name="Normal 23 16 15" xfId="49656" xr:uid="{00000000-0005-0000-0000-0000C0780000}"/>
    <cellStyle name="Normal 23 16 2" xfId="3724" xr:uid="{00000000-0005-0000-0000-0000C1780000}"/>
    <cellStyle name="Normal 23 16 2 10" xfId="14972" xr:uid="{00000000-0005-0000-0000-0000C2780000}"/>
    <cellStyle name="Normal 23 16 2 10 2" xfId="37507" xr:uid="{00000000-0005-0000-0000-0000C3780000}"/>
    <cellStyle name="Normal 23 16 2 11" xfId="20601" xr:uid="{00000000-0005-0000-0000-0000C4780000}"/>
    <cellStyle name="Normal 23 16 2 11 2" xfId="43127" xr:uid="{00000000-0005-0000-0000-0000C5780000}"/>
    <cellStyle name="Normal 23 16 2 12" xfId="26267" xr:uid="{00000000-0005-0000-0000-0000C6780000}"/>
    <cellStyle name="Normal 23 16 2 13" xfId="48758" xr:uid="{00000000-0005-0000-0000-0000C7780000}"/>
    <cellStyle name="Normal 23 16 2 14" xfId="49695" xr:uid="{00000000-0005-0000-0000-0000C8780000}"/>
    <cellStyle name="Normal 23 16 2 2" xfId="3882" xr:uid="{00000000-0005-0000-0000-0000C9780000}"/>
    <cellStyle name="Normal 23 16 2 2 10" xfId="26423" xr:uid="{00000000-0005-0000-0000-0000CA780000}"/>
    <cellStyle name="Normal 23 16 2 2 11" xfId="48914" xr:uid="{00000000-0005-0000-0000-0000CB780000}"/>
    <cellStyle name="Normal 23 16 2 2 12" xfId="49851" xr:uid="{00000000-0005-0000-0000-0000CC780000}"/>
    <cellStyle name="Normal 23 16 2 2 2" xfId="4116" xr:uid="{00000000-0005-0000-0000-0000CD780000}"/>
    <cellStyle name="Normal 23 16 2 2 2 10" xfId="49148" xr:uid="{00000000-0005-0000-0000-0000CE780000}"/>
    <cellStyle name="Normal 23 16 2 2 2 11" xfId="50085" xr:uid="{00000000-0005-0000-0000-0000CF780000}"/>
    <cellStyle name="Normal 23 16 2 2 2 2" xfId="4584" xr:uid="{00000000-0005-0000-0000-0000D0780000}"/>
    <cellStyle name="Normal 23 16 2 2 2 2 10" xfId="50553" xr:uid="{00000000-0005-0000-0000-0000D1780000}"/>
    <cellStyle name="Normal 23 16 2 2 2 2 2" xfId="5520" xr:uid="{00000000-0005-0000-0000-0000D2780000}"/>
    <cellStyle name="Normal 23 16 2 2 2 2 2 2" xfId="7392" xr:uid="{00000000-0005-0000-0000-0000D3780000}"/>
    <cellStyle name="Normal 23 16 2 2 2 2 2 2 2" xfId="13008" xr:uid="{00000000-0005-0000-0000-0000D4780000}"/>
    <cellStyle name="Normal 23 16 2 2 2 2 2 2 2 2" xfId="35549" xr:uid="{00000000-0005-0000-0000-0000D5780000}"/>
    <cellStyle name="Normal 23 16 2 2 2 2 2 2 3" xfId="18638" xr:uid="{00000000-0005-0000-0000-0000D6780000}"/>
    <cellStyle name="Normal 23 16 2 2 2 2 2 2 3 2" xfId="41173" xr:uid="{00000000-0005-0000-0000-0000D7780000}"/>
    <cellStyle name="Normal 23 16 2 2 2 2 2 2 4" xfId="24267" xr:uid="{00000000-0005-0000-0000-0000D8780000}"/>
    <cellStyle name="Normal 23 16 2 2 2 2 2 2 4 2" xfId="46793" xr:uid="{00000000-0005-0000-0000-0000D9780000}"/>
    <cellStyle name="Normal 23 16 2 2 2 2 2 2 5" xfId="29933" xr:uid="{00000000-0005-0000-0000-0000DA780000}"/>
    <cellStyle name="Normal 23 16 2 2 2 2 2 3" xfId="9264" xr:uid="{00000000-0005-0000-0000-0000DB780000}"/>
    <cellStyle name="Normal 23 16 2 2 2 2 2 3 2" xfId="14880" xr:uid="{00000000-0005-0000-0000-0000DC780000}"/>
    <cellStyle name="Normal 23 16 2 2 2 2 2 3 2 2" xfId="37421" xr:uid="{00000000-0005-0000-0000-0000DD780000}"/>
    <cellStyle name="Normal 23 16 2 2 2 2 2 3 3" xfId="20510" xr:uid="{00000000-0005-0000-0000-0000DE780000}"/>
    <cellStyle name="Normal 23 16 2 2 2 2 2 3 3 2" xfId="43045" xr:uid="{00000000-0005-0000-0000-0000DF780000}"/>
    <cellStyle name="Normal 23 16 2 2 2 2 2 3 4" xfId="26139" xr:uid="{00000000-0005-0000-0000-0000E0780000}"/>
    <cellStyle name="Normal 23 16 2 2 2 2 2 3 4 2" xfId="48665" xr:uid="{00000000-0005-0000-0000-0000E1780000}"/>
    <cellStyle name="Normal 23 16 2 2 2 2 2 3 5" xfId="31805" xr:uid="{00000000-0005-0000-0000-0000E2780000}"/>
    <cellStyle name="Normal 23 16 2 2 2 2 2 4" xfId="11136" xr:uid="{00000000-0005-0000-0000-0000E3780000}"/>
    <cellStyle name="Normal 23 16 2 2 2 2 2 4 2" xfId="33677" xr:uid="{00000000-0005-0000-0000-0000E4780000}"/>
    <cellStyle name="Normal 23 16 2 2 2 2 2 5" xfId="16766" xr:uid="{00000000-0005-0000-0000-0000E5780000}"/>
    <cellStyle name="Normal 23 16 2 2 2 2 2 5 2" xfId="39301" xr:uid="{00000000-0005-0000-0000-0000E6780000}"/>
    <cellStyle name="Normal 23 16 2 2 2 2 2 6" xfId="22395" xr:uid="{00000000-0005-0000-0000-0000E7780000}"/>
    <cellStyle name="Normal 23 16 2 2 2 2 2 6 2" xfId="44921" xr:uid="{00000000-0005-0000-0000-0000E8780000}"/>
    <cellStyle name="Normal 23 16 2 2 2 2 2 7" xfId="28061" xr:uid="{00000000-0005-0000-0000-0000E9780000}"/>
    <cellStyle name="Normal 23 16 2 2 2 2 2 8" xfId="51489" xr:uid="{00000000-0005-0000-0000-0000EA780000}"/>
    <cellStyle name="Normal 23 16 2 2 2 2 3" xfId="6456" xr:uid="{00000000-0005-0000-0000-0000EB780000}"/>
    <cellStyle name="Normal 23 16 2 2 2 2 3 2" xfId="12072" xr:uid="{00000000-0005-0000-0000-0000EC780000}"/>
    <cellStyle name="Normal 23 16 2 2 2 2 3 2 2" xfId="34613" xr:uid="{00000000-0005-0000-0000-0000ED780000}"/>
    <cellStyle name="Normal 23 16 2 2 2 2 3 3" xfId="17702" xr:uid="{00000000-0005-0000-0000-0000EE780000}"/>
    <cellStyle name="Normal 23 16 2 2 2 2 3 3 2" xfId="40237" xr:uid="{00000000-0005-0000-0000-0000EF780000}"/>
    <cellStyle name="Normal 23 16 2 2 2 2 3 4" xfId="23331" xr:uid="{00000000-0005-0000-0000-0000F0780000}"/>
    <cellStyle name="Normal 23 16 2 2 2 2 3 4 2" xfId="45857" xr:uid="{00000000-0005-0000-0000-0000F1780000}"/>
    <cellStyle name="Normal 23 16 2 2 2 2 3 5" xfId="28997" xr:uid="{00000000-0005-0000-0000-0000F2780000}"/>
    <cellStyle name="Normal 23 16 2 2 2 2 4" xfId="8328" xr:uid="{00000000-0005-0000-0000-0000F3780000}"/>
    <cellStyle name="Normal 23 16 2 2 2 2 4 2" xfId="13944" xr:uid="{00000000-0005-0000-0000-0000F4780000}"/>
    <cellStyle name="Normal 23 16 2 2 2 2 4 2 2" xfId="36485" xr:uid="{00000000-0005-0000-0000-0000F5780000}"/>
    <cellStyle name="Normal 23 16 2 2 2 2 4 3" xfId="19574" xr:uid="{00000000-0005-0000-0000-0000F6780000}"/>
    <cellStyle name="Normal 23 16 2 2 2 2 4 3 2" xfId="42109" xr:uid="{00000000-0005-0000-0000-0000F7780000}"/>
    <cellStyle name="Normal 23 16 2 2 2 2 4 4" xfId="25203" xr:uid="{00000000-0005-0000-0000-0000F8780000}"/>
    <cellStyle name="Normal 23 16 2 2 2 2 4 4 2" xfId="47729" xr:uid="{00000000-0005-0000-0000-0000F9780000}"/>
    <cellStyle name="Normal 23 16 2 2 2 2 4 5" xfId="30869" xr:uid="{00000000-0005-0000-0000-0000FA780000}"/>
    <cellStyle name="Normal 23 16 2 2 2 2 5" xfId="10200" xr:uid="{00000000-0005-0000-0000-0000FB780000}"/>
    <cellStyle name="Normal 23 16 2 2 2 2 5 2" xfId="32741" xr:uid="{00000000-0005-0000-0000-0000FC780000}"/>
    <cellStyle name="Normal 23 16 2 2 2 2 6" xfId="15830" xr:uid="{00000000-0005-0000-0000-0000FD780000}"/>
    <cellStyle name="Normal 23 16 2 2 2 2 6 2" xfId="38365" xr:uid="{00000000-0005-0000-0000-0000FE780000}"/>
    <cellStyle name="Normal 23 16 2 2 2 2 7" xfId="21459" xr:uid="{00000000-0005-0000-0000-0000FF780000}"/>
    <cellStyle name="Normal 23 16 2 2 2 2 7 2" xfId="43985" xr:uid="{00000000-0005-0000-0000-000000790000}"/>
    <cellStyle name="Normal 23 16 2 2 2 2 8" xfId="27125" xr:uid="{00000000-0005-0000-0000-000001790000}"/>
    <cellStyle name="Normal 23 16 2 2 2 2 9" xfId="49616" xr:uid="{00000000-0005-0000-0000-000002790000}"/>
    <cellStyle name="Normal 23 16 2 2 2 3" xfId="5052" xr:uid="{00000000-0005-0000-0000-000003790000}"/>
    <cellStyle name="Normal 23 16 2 2 2 3 2" xfId="6924" xr:uid="{00000000-0005-0000-0000-000004790000}"/>
    <cellStyle name="Normal 23 16 2 2 2 3 2 2" xfId="12540" xr:uid="{00000000-0005-0000-0000-000005790000}"/>
    <cellStyle name="Normal 23 16 2 2 2 3 2 2 2" xfId="35081" xr:uid="{00000000-0005-0000-0000-000006790000}"/>
    <cellStyle name="Normal 23 16 2 2 2 3 2 3" xfId="18170" xr:uid="{00000000-0005-0000-0000-000007790000}"/>
    <cellStyle name="Normal 23 16 2 2 2 3 2 3 2" xfId="40705" xr:uid="{00000000-0005-0000-0000-000008790000}"/>
    <cellStyle name="Normal 23 16 2 2 2 3 2 4" xfId="23799" xr:uid="{00000000-0005-0000-0000-000009790000}"/>
    <cellStyle name="Normal 23 16 2 2 2 3 2 4 2" xfId="46325" xr:uid="{00000000-0005-0000-0000-00000A790000}"/>
    <cellStyle name="Normal 23 16 2 2 2 3 2 5" xfId="29465" xr:uid="{00000000-0005-0000-0000-00000B790000}"/>
    <cellStyle name="Normal 23 16 2 2 2 3 3" xfId="8796" xr:uid="{00000000-0005-0000-0000-00000C790000}"/>
    <cellStyle name="Normal 23 16 2 2 2 3 3 2" xfId="14412" xr:uid="{00000000-0005-0000-0000-00000D790000}"/>
    <cellStyle name="Normal 23 16 2 2 2 3 3 2 2" xfId="36953" xr:uid="{00000000-0005-0000-0000-00000E790000}"/>
    <cellStyle name="Normal 23 16 2 2 2 3 3 3" xfId="20042" xr:uid="{00000000-0005-0000-0000-00000F790000}"/>
    <cellStyle name="Normal 23 16 2 2 2 3 3 3 2" xfId="42577" xr:uid="{00000000-0005-0000-0000-000010790000}"/>
    <cellStyle name="Normal 23 16 2 2 2 3 3 4" xfId="25671" xr:uid="{00000000-0005-0000-0000-000011790000}"/>
    <cellStyle name="Normal 23 16 2 2 2 3 3 4 2" xfId="48197" xr:uid="{00000000-0005-0000-0000-000012790000}"/>
    <cellStyle name="Normal 23 16 2 2 2 3 3 5" xfId="31337" xr:uid="{00000000-0005-0000-0000-000013790000}"/>
    <cellStyle name="Normal 23 16 2 2 2 3 4" xfId="10668" xr:uid="{00000000-0005-0000-0000-000014790000}"/>
    <cellStyle name="Normal 23 16 2 2 2 3 4 2" xfId="33209" xr:uid="{00000000-0005-0000-0000-000015790000}"/>
    <cellStyle name="Normal 23 16 2 2 2 3 5" xfId="16298" xr:uid="{00000000-0005-0000-0000-000016790000}"/>
    <cellStyle name="Normal 23 16 2 2 2 3 5 2" xfId="38833" xr:uid="{00000000-0005-0000-0000-000017790000}"/>
    <cellStyle name="Normal 23 16 2 2 2 3 6" xfId="21927" xr:uid="{00000000-0005-0000-0000-000018790000}"/>
    <cellStyle name="Normal 23 16 2 2 2 3 6 2" xfId="44453" xr:uid="{00000000-0005-0000-0000-000019790000}"/>
    <cellStyle name="Normal 23 16 2 2 2 3 7" xfId="27593" xr:uid="{00000000-0005-0000-0000-00001A790000}"/>
    <cellStyle name="Normal 23 16 2 2 2 3 8" xfId="51021" xr:uid="{00000000-0005-0000-0000-00001B790000}"/>
    <cellStyle name="Normal 23 16 2 2 2 4" xfId="5988" xr:uid="{00000000-0005-0000-0000-00001C790000}"/>
    <cellStyle name="Normal 23 16 2 2 2 4 2" xfId="11604" xr:uid="{00000000-0005-0000-0000-00001D790000}"/>
    <cellStyle name="Normal 23 16 2 2 2 4 2 2" xfId="34145" xr:uid="{00000000-0005-0000-0000-00001E790000}"/>
    <cellStyle name="Normal 23 16 2 2 2 4 3" xfId="17234" xr:uid="{00000000-0005-0000-0000-00001F790000}"/>
    <cellStyle name="Normal 23 16 2 2 2 4 3 2" xfId="39769" xr:uid="{00000000-0005-0000-0000-000020790000}"/>
    <cellStyle name="Normal 23 16 2 2 2 4 4" xfId="22863" xr:uid="{00000000-0005-0000-0000-000021790000}"/>
    <cellStyle name="Normal 23 16 2 2 2 4 4 2" xfId="45389" xr:uid="{00000000-0005-0000-0000-000022790000}"/>
    <cellStyle name="Normal 23 16 2 2 2 4 5" xfId="28529" xr:uid="{00000000-0005-0000-0000-000023790000}"/>
    <cellStyle name="Normal 23 16 2 2 2 5" xfId="7860" xr:uid="{00000000-0005-0000-0000-000024790000}"/>
    <cellStyle name="Normal 23 16 2 2 2 5 2" xfId="13476" xr:uid="{00000000-0005-0000-0000-000025790000}"/>
    <cellStyle name="Normal 23 16 2 2 2 5 2 2" xfId="36017" xr:uid="{00000000-0005-0000-0000-000026790000}"/>
    <cellStyle name="Normal 23 16 2 2 2 5 3" xfId="19106" xr:uid="{00000000-0005-0000-0000-000027790000}"/>
    <cellStyle name="Normal 23 16 2 2 2 5 3 2" xfId="41641" xr:uid="{00000000-0005-0000-0000-000028790000}"/>
    <cellStyle name="Normal 23 16 2 2 2 5 4" xfId="24735" xr:uid="{00000000-0005-0000-0000-000029790000}"/>
    <cellStyle name="Normal 23 16 2 2 2 5 4 2" xfId="47261" xr:uid="{00000000-0005-0000-0000-00002A790000}"/>
    <cellStyle name="Normal 23 16 2 2 2 5 5" xfId="30401" xr:uid="{00000000-0005-0000-0000-00002B790000}"/>
    <cellStyle name="Normal 23 16 2 2 2 6" xfId="9732" xr:uid="{00000000-0005-0000-0000-00002C790000}"/>
    <cellStyle name="Normal 23 16 2 2 2 6 2" xfId="32273" xr:uid="{00000000-0005-0000-0000-00002D790000}"/>
    <cellStyle name="Normal 23 16 2 2 2 7" xfId="15362" xr:uid="{00000000-0005-0000-0000-00002E790000}"/>
    <cellStyle name="Normal 23 16 2 2 2 7 2" xfId="37897" xr:uid="{00000000-0005-0000-0000-00002F790000}"/>
    <cellStyle name="Normal 23 16 2 2 2 8" xfId="20991" xr:uid="{00000000-0005-0000-0000-000030790000}"/>
    <cellStyle name="Normal 23 16 2 2 2 8 2" xfId="43517" xr:uid="{00000000-0005-0000-0000-000031790000}"/>
    <cellStyle name="Normal 23 16 2 2 2 9" xfId="26657" xr:uid="{00000000-0005-0000-0000-000032790000}"/>
    <cellStyle name="Normal 23 16 2 2 3" xfId="4350" xr:uid="{00000000-0005-0000-0000-000033790000}"/>
    <cellStyle name="Normal 23 16 2 2 3 10" xfId="50319" xr:uid="{00000000-0005-0000-0000-000034790000}"/>
    <cellStyle name="Normal 23 16 2 2 3 2" xfId="5286" xr:uid="{00000000-0005-0000-0000-000035790000}"/>
    <cellStyle name="Normal 23 16 2 2 3 2 2" xfId="7158" xr:uid="{00000000-0005-0000-0000-000036790000}"/>
    <cellStyle name="Normal 23 16 2 2 3 2 2 2" xfId="12774" xr:uid="{00000000-0005-0000-0000-000037790000}"/>
    <cellStyle name="Normal 23 16 2 2 3 2 2 2 2" xfId="35315" xr:uid="{00000000-0005-0000-0000-000038790000}"/>
    <cellStyle name="Normal 23 16 2 2 3 2 2 3" xfId="18404" xr:uid="{00000000-0005-0000-0000-000039790000}"/>
    <cellStyle name="Normal 23 16 2 2 3 2 2 3 2" xfId="40939" xr:uid="{00000000-0005-0000-0000-00003A790000}"/>
    <cellStyle name="Normal 23 16 2 2 3 2 2 4" xfId="24033" xr:uid="{00000000-0005-0000-0000-00003B790000}"/>
    <cellStyle name="Normal 23 16 2 2 3 2 2 4 2" xfId="46559" xr:uid="{00000000-0005-0000-0000-00003C790000}"/>
    <cellStyle name="Normal 23 16 2 2 3 2 2 5" xfId="29699" xr:uid="{00000000-0005-0000-0000-00003D790000}"/>
    <cellStyle name="Normal 23 16 2 2 3 2 3" xfId="9030" xr:uid="{00000000-0005-0000-0000-00003E790000}"/>
    <cellStyle name="Normal 23 16 2 2 3 2 3 2" xfId="14646" xr:uid="{00000000-0005-0000-0000-00003F790000}"/>
    <cellStyle name="Normal 23 16 2 2 3 2 3 2 2" xfId="37187" xr:uid="{00000000-0005-0000-0000-000040790000}"/>
    <cellStyle name="Normal 23 16 2 2 3 2 3 3" xfId="20276" xr:uid="{00000000-0005-0000-0000-000041790000}"/>
    <cellStyle name="Normal 23 16 2 2 3 2 3 3 2" xfId="42811" xr:uid="{00000000-0005-0000-0000-000042790000}"/>
    <cellStyle name="Normal 23 16 2 2 3 2 3 4" xfId="25905" xr:uid="{00000000-0005-0000-0000-000043790000}"/>
    <cellStyle name="Normal 23 16 2 2 3 2 3 4 2" xfId="48431" xr:uid="{00000000-0005-0000-0000-000044790000}"/>
    <cellStyle name="Normal 23 16 2 2 3 2 3 5" xfId="31571" xr:uid="{00000000-0005-0000-0000-000045790000}"/>
    <cellStyle name="Normal 23 16 2 2 3 2 4" xfId="10902" xr:uid="{00000000-0005-0000-0000-000046790000}"/>
    <cellStyle name="Normal 23 16 2 2 3 2 4 2" xfId="33443" xr:uid="{00000000-0005-0000-0000-000047790000}"/>
    <cellStyle name="Normal 23 16 2 2 3 2 5" xfId="16532" xr:uid="{00000000-0005-0000-0000-000048790000}"/>
    <cellStyle name="Normal 23 16 2 2 3 2 5 2" xfId="39067" xr:uid="{00000000-0005-0000-0000-000049790000}"/>
    <cellStyle name="Normal 23 16 2 2 3 2 6" xfId="22161" xr:uid="{00000000-0005-0000-0000-00004A790000}"/>
    <cellStyle name="Normal 23 16 2 2 3 2 6 2" xfId="44687" xr:uid="{00000000-0005-0000-0000-00004B790000}"/>
    <cellStyle name="Normal 23 16 2 2 3 2 7" xfId="27827" xr:uid="{00000000-0005-0000-0000-00004C790000}"/>
    <cellStyle name="Normal 23 16 2 2 3 2 8" xfId="51255" xr:uid="{00000000-0005-0000-0000-00004D790000}"/>
    <cellStyle name="Normal 23 16 2 2 3 3" xfId="6222" xr:uid="{00000000-0005-0000-0000-00004E790000}"/>
    <cellStyle name="Normal 23 16 2 2 3 3 2" xfId="11838" xr:uid="{00000000-0005-0000-0000-00004F790000}"/>
    <cellStyle name="Normal 23 16 2 2 3 3 2 2" xfId="34379" xr:uid="{00000000-0005-0000-0000-000050790000}"/>
    <cellStyle name="Normal 23 16 2 2 3 3 3" xfId="17468" xr:uid="{00000000-0005-0000-0000-000051790000}"/>
    <cellStyle name="Normal 23 16 2 2 3 3 3 2" xfId="40003" xr:uid="{00000000-0005-0000-0000-000052790000}"/>
    <cellStyle name="Normal 23 16 2 2 3 3 4" xfId="23097" xr:uid="{00000000-0005-0000-0000-000053790000}"/>
    <cellStyle name="Normal 23 16 2 2 3 3 4 2" xfId="45623" xr:uid="{00000000-0005-0000-0000-000054790000}"/>
    <cellStyle name="Normal 23 16 2 2 3 3 5" xfId="28763" xr:uid="{00000000-0005-0000-0000-000055790000}"/>
    <cellStyle name="Normal 23 16 2 2 3 4" xfId="8094" xr:uid="{00000000-0005-0000-0000-000056790000}"/>
    <cellStyle name="Normal 23 16 2 2 3 4 2" xfId="13710" xr:uid="{00000000-0005-0000-0000-000057790000}"/>
    <cellStyle name="Normal 23 16 2 2 3 4 2 2" xfId="36251" xr:uid="{00000000-0005-0000-0000-000058790000}"/>
    <cellStyle name="Normal 23 16 2 2 3 4 3" xfId="19340" xr:uid="{00000000-0005-0000-0000-000059790000}"/>
    <cellStyle name="Normal 23 16 2 2 3 4 3 2" xfId="41875" xr:uid="{00000000-0005-0000-0000-00005A790000}"/>
    <cellStyle name="Normal 23 16 2 2 3 4 4" xfId="24969" xr:uid="{00000000-0005-0000-0000-00005B790000}"/>
    <cellStyle name="Normal 23 16 2 2 3 4 4 2" xfId="47495" xr:uid="{00000000-0005-0000-0000-00005C790000}"/>
    <cellStyle name="Normal 23 16 2 2 3 4 5" xfId="30635" xr:uid="{00000000-0005-0000-0000-00005D790000}"/>
    <cellStyle name="Normal 23 16 2 2 3 5" xfId="9966" xr:uid="{00000000-0005-0000-0000-00005E790000}"/>
    <cellStyle name="Normal 23 16 2 2 3 5 2" xfId="32507" xr:uid="{00000000-0005-0000-0000-00005F790000}"/>
    <cellStyle name="Normal 23 16 2 2 3 6" xfId="15596" xr:uid="{00000000-0005-0000-0000-000060790000}"/>
    <cellStyle name="Normal 23 16 2 2 3 6 2" xfId="38131" xr:uid="{00000000-0005-0000-0000-000061790000}"/>
    <cellStyle name="Normal 23 16 2 2 3 7" xfId="21225" xr:uid="{00000000-0005-0000-0000-000062790000}"/>
    <cellStyle name="Normal 23 16 2 2 3 7 2" xfId="43751" xr:uid="{00000000-0005-0000-0000-000063790000}"/>
    <cellStyle name="Normal 23 16 2 2 3 8" xfId="26891" xr:uid="{00000000-0005-0000-0000-000064790000}"/>
    <cellStyle name="Normal 23 16 2 2 3 9" xfId="49382" xr:uid="{00000000-0005-0000-0000-000065790000}"/>
    <cellStyle name="Normal 23 16 2 2 4" xfId="4818" xr:uid="{00000000-0005-0000-0000-000066790000}"/>
    <cellStyle name="Normal 23 16 2 2 4 2" xfId="6690" xr:uid="{00000000-0005-0000-0000-000067790000}"/>
    <cellStyle name="Normal 23 16 2 2 4 2 2" xfId="12306" xr:uid="{00000000-0005-0000-0000-000068790000}"/>
    <cellStyle name="Normal 23 16 2 2 4 2 2 2" xfId="34847" xr:uid="{00000000-0005-0000-0000-000069790000}"/>
    <cellStyle name="Normal 23 16 2 2 4 2 3" xfId="17936" xr:uid="{00000000-0005-0000-0000-00006A790000}"/>
    <cellStyle name="Normal 23 16 2 2 4 2 3 2" xfId="40471" xr:uid="{00000000-0005-0000-0000-00006B790000}"/>
    <cellStyle name="Normal 23 16 2 2 4 2 4" xfId="23565" xr:uid="{00000000-0005-0000-0000-00006C790000}"/>
    <cellStyle name="Normal 23 16 2 2 4 2 4 2" xfId="46091" xr:uid="{00000000-0005-0000-0000-00006D790000}"/>
    <cellStyle name="Normal 23 16 2 2 4 2 5" xfId="29231" xr:uid="{00000000-0005-0000-0000-00006E790000}"/>
    <cellStyle name="Normal 23 16 2 2 4 3" xfId="8562" xr:uid="{00000000-0005-0000-0000-00006F790000}"/>
    <cellStyle name="Normal 23 16 2 2 4 3 2" xfId="14178" xr:uid="{00000000-0005-0000-0000-000070790000}"/>
    <cellStyle name="Normal 23 16 2 2 4 3 2 2" xfId="36719" xr:uid="{00000000-0005-0000-0000-000071790000}"/>
    <cellStyle name="Normal 23 16 2 2 4 3 3" xfId="19808" xr:uid="{00000000-0005-0000-0000-000072790000}"/>
    <cellStyle name="Normal 23 16 2 2 4 3 3 2" xfId="42343" xr:uid="{00000000-0005-0000-0000-000073790000}"/>
    <cellStyle name="Normal 23 16 2 2 4 3 4" xfId="25437" xr:uid="{00000000-0005-0000-0000-000074790000}"/>
    <cellStyle name="Normal 23 16 2 2 4 3 4 2" xfId="47963" xr:uid="{00000000-0005-0000-0000-000075790000}"/>
    <cellStyle name="Normal 23 16 2 2 4 3 5" xfId="31103" xr:uid="{00000000-0005-0000-0000-000076790000}"/>
    <cellStyle name="Normal 23 16 2 2 4 4" xfId="10434" xr:uid="{00000000-0005-0000-0000-000077790000}"/>
    <cellStyle name="Normal 23 16 2 2 4 4 2" xfId="32975" xr:uid="{00000000-0005-0000-0000-000078790000}"/>
    <cellStyle name="Normal 23 16 2 2 4 5" xfId="16064" xr:uid="{00000000-0005-0000-0000-000079790000}"/>
    <cellStyle name="Normal 23 16 2 2 4 5 2" xfId="38599" xr:uid="{00000000-0005-0000-0000-00007A790000}"/>
    <cellStyle name="Normal 23 16 2 2 4 6" xfId="21693" xr:uid="{00000000-0005-0000-0000-00007B790000}"/>
    <cellStyle name="Normal 23 16 2 2 4 6 2" xfId="44219" xr:uid="{00000000-0005-0000-0000-00007C790000}"/>
    <cellStyle name="Normal 23 16 2 2 4 7" xfId="27359" xr:uid="{00000000-0005-0000-0000-00007D790000}"/>
    <cellStyle name="Normal 23 16 2 2 4 8" xfId="50787" xr:uid="{00000000-0005-0000-0000-00007E790000}"/>
    <cellStyle name="Normal 23 16 2 2 5" xfId="5754" xr:uid="{00000000-0005-0000-0000-00007F790000}"/>
    <cellStyle name="Normal 23 16 2 2 5 2" xfId="11370" xr:uid="{00000000-0005-0000-0000-000080790000}"/>
    <cellStyle name="Normal 23 16 2 2 5 2 2" xfId="33911" xr:uid="{00000000-0005-0000-0000-000081790000}"/>
    <cellStyle name="Normal 23 16 2 2 5 3" xfId="17000" xr:uid="{00000000-0005-0000-0000-000082790000}"/>
    <cellStyle name="Normal 23 16 2 2 5 3 2" xfId="39535" xr:uid="{00000000-0005-0000-0000-000083790000}"/>
    <cellStyle name="Normal 23 16 2 2 5 4" xfId="22629" xr:uid="{00000000-0005-0000-0000-000084790000}"/>
    <cellStyle name="Normal 23 16 2 2 5 4 2" xfId="45155" xr:uid="{00000000-0005-0000-0000-000085790000}"/>
    <cellStyle name="Normal 23 16 2 2 5 5" xfId="28295" xr:uid="{00000000-0005-0000-0000-000086790000}"/>
    <cellStyle name="Normal 23 16 2 2 6" xfId="7626" xr:uid="{00000000-0005-0000-0000-000087790000}"/>
    <cellStyle name="Normal 23 16 2 2 6 2" xfId="13242" xr:uid="{00000000-0005-0000-0000-000088790000}"/>
    <cellStyle name="Normal 23 16 2 2 6 2 2" xfId="35783" xr:uid="{00000000-0005-0000-0000-000089790000}"/>
    <cellStyle name="Normal 23 16 2 2 6 3" xfId="18872" xr:uid="{00000000-0005-0000-0000-00008A790000}"/>
    <cellStyle name="Normal 23 16 2 2 6 3 2" xfId="41407" xr:uid="{00000000-0005-0000-0000-00008B790000}"/>
    <cellStyle name="Normal 23 16 2 2 6 4" xfId="24501" xr:uid="{00000000-0005-0000-0000-00008C790000}"/>
    <cellStyle name="Normal 23 16 2 2 6 4 2" xfId="47027" xr:uid="{00000000-0005-0000-0000-00008D790000}"/>
    <cellStyle name="Normal 23 16 2 2 6 5" xfId="30167" xr:uid="{00000000-0005-0000-0000-00008E790000}"/>
    <cellStyle name="Normal 23 16 2 2 7" xfId="9498" xr:uid="{00000000-0005-0000-0000-00008F790000}"/>
    <cellStyle name="Normal 23 16 2 2 7 2" xfId="32039" xr:uid="{00000000-0005-0000-0000-000090790000}"/>
    <cellStyle name="Normal 23 16 2 2 8" xfId="15128" xr:uid="{00000000-0005-0000-0000-000091790000}"/>
    <cellStyle name="Normal 23 16 2 2 8 2" xfId="37663" xr:uid="{00000000-0005-0000-0000-000092790000}"/>
    <cellStyle name="Normal 23 16 2 2 9" xfId="20757" xr:uid="{00000000-0005-0000-0000-000093790000}"/>
    <cellStyle name="Normal 23 16 2 2 9 2" xfId="43283" xr:uid="{00000000-0005-0000-0000-000094790000}"/>
    <cellStyle name="Normal 23 16 2 3" xfId="3804" xr:uid="{00000000-0005-0000-0000-000095790000}"/>
    <cellStyle name="Normal 23 16 2 3 10" xfId="26345" xr:uid="{00000000-0005-0000-0000-000096790000}"/>
    <cellStyle name="Normal 23 16 2 3 11" xfId="48836" xr:uid="{00000000-0005-0000-0000-000097790000}"/>
    <cellStyle name="Normal 23 16 2 3 12" xfId="49773" xr:uid="{00000000-0005-0000-0000-000098790000}"/>
    <cellStyle name="Normal 23 16 2 3 2" xfId="4038" xr:uid="{00000000-0005-0000-0000-000099790000}"/>
    <cellStyle name="Normal 23 16 2 3 2 10" xfId="49070" xr:uid="{00000000-0005-0000-0000-00009A790000}"/>
    <cellStyle name="Normal 23 16 2 3 2 11" xfId="50007" xr:uid="{00000000-0005-0000-0000-00009B790000}"/>
    <cellStyle name="Normal 23 16 2 3 2 2" xfId="4506" xr:uid="{00000000-0005-0000-0000-00009C790000}"/>
    <cellStyle name="Normal 23 16 2 3 2 2 10" xfId="50475" xr:uid="{00000000-0005-0000-0000-00009D790000}"/>
    <cellStyle name="Normal 23 16 2 3 2 2 2" xfId="5442" xr:uid="{00000000-0005-0000-0000-00009E790000}"/>
    <cellStyle name="Normal 23 16 2 3 2 2 2 2" xfId="7314" xr:uid="{00000000-0005-0000-0000-00009F790000}"/>
    <cellStyle name="Normal 23 16 2 3 2 2 2 2 2" xfId="12930" xr:uid="{00000000-0005-0000-0000-0000A0790000}"/>
    <cellStyle name="Normal 23 16 2 3 2 2 2 2 2 2" xfId="35471" xr:uid="{00000000-0005-0000-0000-0000A1790000}"/>
    <cellStyle name="Normal 23 16 2 3 2 2 2 2 3" xfId="18560" xr:uid="{00000000-0005-0000-0000-0000A2790000}"/>
    <cellStyle name="Normal 23 16 2 3 2 2 2 2 3 2" xfId="41095" xr:uid="{00000000-0005-0000-0000-0000A3790000}"/>
    <cellStyle name="Normal 23 16 2 3 2 2 2 2 4" xfId="24189" xr:uid="{00000000-0005-0000-0000-0000A4790000}"/>
    <cellStyle name="Normal 23 16 2 3 2 2 2 2 4 2" xfId="46715" xr:uid="{00000000-0005-0000-0000-0000A5790000}"/>
    <cellStyle name="Normal 23 16 2 3 2 2 2 2 5" xfId="29855" xr:uid="{00000000-0005-0000-0000-0000A6790000}"/>
    <cellStyle name="Normal 23 16 2 3 2 2 2 3" xfId="9186" xr:uid="{00000000-0005-0000-0000-0000A7790000}"/>
    <cellStyle name="Normal 23 16 2 3 2 2 2 3 2" xfId="14802" xr:uid="{00000000-0005-0000-0000-0000A8790000}"/>
    <cellStyle name="Normal 23 16 2 3 2 2 2 3 2 2" xfId="37343" xr:uid="{00000000-0005-0000-0000-0000A9790000}"/>
    <cellStyle name="Normal 23 16 2 3 2 2 2 3 3" xfId="20432" xr:uid="{00000000-0005-0000-0000-0000AA790000}"/>
    <cellStyle name="Normal 23 16 2 3 2 2 2 3 3 2" xfId="42967" xr:uid="{00000000-0005-0000-0000-0000AB790000}"/>
    <cellStyle name="Normal 23 16 2 3 2 2 2 3 4" xfId="26061" xr:uid="{00000000-0005-0000-0000-0000AC790000}"/>
    <cellStyle name="Normal 23 16 2 3 2 2 2 3 4 2" xfId="48587" xr:uid="{00000000-0005-0000-0000-0000AD790000}"/>
    <cellStyle name="Normal 23 16 2 3 2 2 2 3 5" xfId="31727" xr:uid="{00000000-0005-0000-0000-0000AE790000}"/>
    <cellStyle name="Normal 23 16 2 3 2 2 2 4" xfId="11058" xr:uid="{00000000-0005-0000-0000-0000AF790000}"/>
    <cellStyle name="Normal 23 16 2 3 2 2 2 4 2" xfId="33599" xr:uid="{00000000-0005-0000-0000-0000B0790000}"/>
    <cellStyle name="Normal 23 16 2 3 2 2 2 5" xfId="16688" xr:uid="{00000000-0005-0000-0000-0000B1790000}"/>
    <cellStyle name="Normal 23 16 2 3 2 2 2 5 2" xfId="39223" xr:uid="{00000000-0005-0000-0000-0000B2790000}"/>
    <cellStyle name="Normal 23 16 2 3 2 2 2 6" xfId="22317" xr:uid="{00000000-0005-0000-0000-0000B3790000}"/>
    <cellStyle name="Normal 23 16 2 3 2 2 2 6 2" xfId="44843" xr:uid="{00000000-0005-0000-0000-0000B4790000}"/>
    <cellStyle name="Normal 23 16 2 3 2 2 2 7" xfId="27983" xr:uid="{00000000-0005-0000-0000-0000B5790000}"/>
    <cellStyle name="Normal 23 16 2 3 2 2 2 8" xfId="51411" xr:uid="{00000000-0005-0000-0000-0000B6790000}"/>
    <cellStyle name="Normal 23 16 2 3 2 2 3" xfId="6378" xr:uid="{00000000-0005-0000-0000-0000B7790000}"/>
    <cellStyle name="Normal 23 16 2 3 2 2 3 2" xfId="11994" xr:uid="{00000000-0005-0000-0000-0000B8790000}"/>
    <cellStyle name="Normal 23 16 2 3 2 2 3 2 2" xfId="34535" xr:uid="{00000000-0005-0000-0000-0000B9790000}"/>
    <cellStyle name="Normal 23 16 2 3 2 2 3 3" xfId="17624" xr:uid="{00000000-0005-0000-0000-0000BA790000}"/>
    <cellStyle name="Normal 23 16 2 3 2 2 3 3 2" xfId="40159" xr:uid="{00000000-0005-0000-0000-0000BB790000}"/>
    <cellStyle name="Normal 23 16 2 3 2 2 3 4" xfId="23253" xr:uid="{00000000-0005-0000-0000-0000BC790000}"/>
    <cellStyle name="Normal 23 16 2 3 2 2 3 4 2" xfId="45779" xr:uid="{00000000-0005-0000-0000-0000BD790000}"/>
    <cellStyle name="Normal 23 16 2 3 2 2 3 5" xfId="28919" xr:uid="{00000000-0005-0000-0000-0000BE790000}"/>
    <cellStyle name="Normal 23 16 2 3 2 2 4" xfId="8250" xr:uid="{00000000-0005-0000-0000-0000BF790000}"/>
    <cellStyle name="Normal 23 16 2 3 2 2 4 2" xfId="13866" xr:uid="{00000000-0005-0000-0000-0000C0790000}"/>
    <cellStyle name="Normal 23 16 2 3 2 2 4 2 2" xfId="36407" xr:uid="{00000000-0005-0000-0000-0000C1790000}"/>
    <cellStyle name="Normal 23 16 2 3 2 2 4 3" xfId="19496" xr:uid="{00000000-0005-0000-0000-0000C2790000}"/>
    <cellStyle name="Normal 23 16 2 3 2 2 4 3 2" xfId="42031" xr:uid="{00000000-0005-0000-0000-0000C3790000}"/>
    <cellStyle name="Normal 23 16 2 3 2 2 4 4" xfId="25125" xr:uid="{00000000-0005-0000-0000-0000C4790000}"/>
    <cellStyle name="Normal 23 16 2 3 2 2 4 4 2" xfId="47651" xr:uid="{00000000-0005-0000-0000-0000C5790000}"/>
    <cellStyle name="Normal 23 16 2 3 2 2 4 5" xfId="30791" xr:uid="{00000000-0005-0000-0000-0000C6790000}"/>
    <cellStyle name="Normal 23 16 2 3 2 2 5" xfId="10122" xr:uid="{00000000-0005-0000-0000-0000C7790000}"/>
    <cellStyle name="Normal 23 16 2 3 2 2 5 2" xfId="32663" xr:uid="{00000000-0005-0000-0000-0000C8790000}"/>
    <cellStyle name="Normal 23 16 2 3 2 2 6" xfId="15752" xr:uid="{00000000-0005-0000-0000-0000C9790000}"/>
    <cellStyle name="Normal 23 16 2 3 2 2 6 2" xfId="38287" xr:uid="{00000000-0005-0000-0000-0000CA790000}"/>
    <cellStyle name="Normal 23 16 2 3 2 2 7" xfId="21381" xr:uid="{00000000-0005-0000-0000-0000CB790000}"/>
    <cellStyle name="Normal 23 16 2 3 2 2 7 2" xfId="43907" xr:uid="{00000000-0005-0000-0000-0000CC790000}"/>
    <cellStyle name="Normal 23 16 2 3 2 2 8" xfId="27047" xr:uid="{00000000-0005-0000-0000-0000CD790000}"/>
    <cellStyle name="Normal 23 16 2 3 2 2 9" xfId="49538" xr:uid="{00000000-0005-0000-0000-0000CE790000}"/>
    <cellStyle name="Normal 23 16 2 3 2 3" xfId="4974" xr:uid="{00000000-0005-0000-0000-0000CF790000}"/>
    <cellStyle name="Normal 23 16 2 3 2 3 2" xfId="6846" xr:uid="{00000000-0005-0000-0000-0000D0790000}"/>
    <cellStyle name="Normal 23 16 2 3 2 3 2 2" xfId="12462" xr:uid="{00000000-0005-0000-0000-0000D1790000}"/>
    <cellStyle name="Normal 23 16 2 3 2 3 2 2 2" xfId="35003" xr:uid="{00000000-0005-0000-0000-0000D2790000}"/>
    <cellStyle name="Normal 23 16 2 3 2 3 2 3" xfId="18092" xr:uid="{00000000-0005-0000-0000-0000D3790000}"/>
    <cellStyle name="Normal 23 16 2 3 2 3 2 3 2" xfId="40627" xr:uid="{00000000-0005-0000-0000-0000D4790000}"/>
    <cellStyle name="Normal 23 16 2 3 2 3 2 4" xfId="23721" xr:uid="{00000000-0005-0000-0000-0000D5790000}"/>
    <cellStyle name="Normal 23 16 2 3 2 3 2 4 2" xfId="46247" xr:uid="{00000000-0005-0000-0000-0000D6790000}"/>
    <cellStyle name="Normal 23 16 2 3 2 3 2 5" xfId="29387" xr:uid="{00000000-0005-0000-0000-0000D7790000}"/>
    <cellStyle name="Normal 23 16 2 3 2 3 3" xfId="8718" xr:uid="{00000000-0005-0000-0000-0000D8790000}"/>
    <cellStyle name="Normal 23 16 2 3 2 3 3 2" xfId="14334" xr:uid="{00000000-0005-0000-0000-0000D9790000}"/>
    <cellStyle name="Normal 23 16 2 3 2 3 3 2 2" xfId="36875" xr:uid="{00000000-0005-0000-0000-0000DA790000}"/>
    <cellStyle name="Normal 23 16 2 3 2 3 3 3" xfId="19964" xr:uid="{00000000-0005-0000-0000-0000DB790000}"/>
    <cellStyle name="Normal 23 16 2 3 2 3 3 3 2" xfId="42499" xr:uid="{00000000-0005-0000-0000-0000DC790000}"/>
    <cellStyle name="Normal 23 16 2 3 2 3 3 4" xfId="25593" xr:uid="{00000000-0005-0000-0000-0000DD790000}"/>
    <cellStyle name="Normal 23 16 2 3 2 3 3 4 2" xfId="48119" xr:uid="{00000000-0005-0000-0000-0000DE790000}"/>
    <cellStyle name="Normal 23 16 2 3 2 3 3 5" xfId="31259" xr:uid="{00000000-0005-0000-0000-0000DF790000}"/>
    <cellStyle name="Normal 23 16 2 3 2 3 4" xfId="10590" xr:uid="{00000000-0005-0000-0000-0000E0790000}"/>
    <cellStyle name="Normal 23 16 2 3 2 3 4 2" xfId="33131" xr:uid="{00000000-0005-0000-0000-0000E1790000}"/>
    <cellStyle name="Normal 23 16 2 3 2 3 5" xfId="16220" xr:uid="{00000000-0005-0000-0000-0000E2790000}"/>
    <cellStyle name="Normal 23 16 2 3 2 3 5 2" xfId="38755" xr:uid="{00000000-0005-0000-0000-0000E3790000}"/>
    <cellStyle name="Normal 23 16 2 3 2 3 6" xfId="21849" xr:uid="{00000000-0005-0000-0000-0000E4790000}"/>
    <cellStyle name="Normal 23 16 2 3 2 3 6 2" xfId="44375" xr:uid="{00000000-0005-0000-0000-0000E5790000}"/>
    <cellStyle name="Normal 23 16 2 3 2 3 7" xfId="27515" xr:uid="{00000000-0005-0000-0000-0000E6790000}"/>
    <cellStyle name="Normal 23 16 2 3 2 3 8" xfId="50943" xr:uid="{00000000-0005-0000-0000-0000E7790000}"/>
    <cellStyle name="Normal 23 16 2 3 2 4" xfId="5910" xr:uid="{00000000-0005-0000-0000-0000E8790000}"/>
    <cellStyle name="Normal 23 16 2 3 2 4 2" xfId="11526" xr:uid="{00000000-0005-0000-0000-0000E9790000}"/>
    <cellStyle name="Normal 23 16 2 3 2 4 2 2" xfId="34067" xr:uid="{00000000-0005-0000-0000-0000EA790000}"/>
    <cellStyle name="Normal 23 16 2 3 2 4 3" xfId="17156" xr:uid="{00000000-0005-0000-0000-0000EB790000}"/>
    <cellStyle name="Normal 23 16 2 3 2 4 3 2" xfId="39691" xr:uid="{00000000-0005-0000-0000-0000EC790000}"/>
    <cellStyle name="Normal 23 16 2 3 2 4 4" xfId="22785" xr:uid="{00000000-0005-0000-0000-0000ED790000}"/>
    <cellStyle name="Normal 23 16 2 3 2 4 4 2" xfId="45311" xr:uid="{00000000-0005-0000-0000-0000EE790000}"/>
    <cellStyle name="Normal 23 16 2 3 2 4 5" xfId="28451" xr:uid="{00000000-0005-0000-0000-0000EF790000}"/>
    <cellStyle name="Normal 23 16 2 3 2 5" xfId="7782" xr:uid="{00000000-0005-0000-0000-0000F0790000}"/>
    <cellStyle name="Normal 23 16 2 3 2 5 2" xfId="13398" xr:uid="{00000000-0005-0000-0000-0000F1790000}"/>
    <cellStyle name="Normal 23 16 2 3 2 5 2 2" xfId="35939" xr:uid="{00000000-0005-0000-0000-0000F2790000}"/>
    <cellStyle name="Normal 23 16 2 3 2 5 3" xfId="19028" xr:uid="{00000000-0005-0000-0000-0000F3790000}"/>
    <cellStyle name="Normal 23 16 2 3 2 5 3 2" xfId="41563" xr:uid="{00000000-0005-0000-0000-0000F4790000}"/>
    <cellStyle name="Normal 23 16 2 3 2 5 4" xfId="24657" xr:uid="{00000000-0005-0000-0000-0000F5790000}"/>
    <cellStyle name="Normal 23 16 2 3 2 5 4 2" xfId="47183" xr:uid="{00000000-0005-0000-0000-0000F6790000}"/>
    <cellStyle name="Normal 23 16 2 3 2 5 5" xfId="30323" xr:uid="{00000000-0005-0000-0000-0000F7790000}"/>
    <cellStyle name="Normal 23 16 2 3 2 6" xfId="9654" xr:uid="{00000000-0005-0000-0000-0000F8790000}"/>
    <cellStyle name="Normal 23 16 2 3 2 6 2" xfId="32195" xr:uid="{00000000-0005-0000-0000-0000F9790000}"/>
    <cellStyle name="Normal 23 16 2 3 2 7" xfId="15284" xr:uid="{00000000-0005-0000-0000-0000FA790000}"/>
    <cellStyle name="Normal 23 16 2 3 2 7 2" xfId="37819" xr:uid="{00000000-0005-0000-0000-0000FB790000}"/>
    <cellStyle name="Normal 23 16 2 3 2 8" xfId="20913" xr:uid="{00000000-0005-0000-0000-0000FC790000}"/>
    <cellStyle name="Normal 23 16 2 3 2 8 2" xfId="43439" xr:uid="{00000000-0005-0000-0000-0000FD790000}"/>
    <cellStyle name="Normal 23 16 2 3 2 9" xfId="26579" xr:uid="{00000000-0005-0000-0000-0000FE790000}"/>
    <cellStyle name="Normal 23 16 2 3 3" xfId="4272" xr:uid="{00000000-0005-0000-0000-0000FF790000}"/>
    <cellStyle name="Normal 23 16 2 3 3 10" xfId="50241" xr:uid="{00000000-0005-0000-0000-0000007A0000}"/>
    <cellStyle name="Normal 23 16 2 3 3 2" xfId="5208" xr:uid="{00000000-0005-0000-0000-0000017A0000}"/>
    <cellStyle name="Normal 23 16 2 3 3 2 2" xfId="7080" xr:uid="{00000000-0005-0000-0000-0000027A0000}"/>
    <cellStyle name="Normal 23 16 2 3 3 2 2 2" xfId="12696" xr:uid="{00000000-0005-0000-0000-0000037A0000}"/>
    <cellStyle name="Normal 23 16 2 3 3 2 2 2 2" xfId="35237" xr:uid="{00000000-0005-0000-0000-0000047A0000}"/>
    <cellStyle name="Normal 23 16 2 3 3 2 2 3" xfId="18326" xr:uid="{00000000-0005-0000-0000-0000057A0000}"/>
    <cellStyle name="Normal 23 16 2 3 3 2 2 3 2" xfId="40861" xr:uid="{00000000-0005-0000-0000-0000067A0000}"/>
    <cellStyle name="Normal 23 16 2 3 3 2 2 4" xfId="23955" xr:uid="{00000000-0005-0000-0000-0000077A0000}"/>
    <cellStyle name="Normal 23 16 2 3 3 2 2 4 2" xfId="46481" xr:uid="{00000000-0005-0000-0000-0000087A0000}"/>
    <cellStyle name="Normal 23 16 2 3 3 2 2 5" xfId="29621" xr:uid="{00000000-0005-0000-0000-0000097A0000}"/>
    <cellStyle name="Normal 23 16 2 3 3 2 3" xfId="8952" xr:uid="{00000000-0005-0000-0000-00000A7A0000}"/>
    <cellStyle name="Normal 23 16 2 3 3 2 3 2" xfId="14568" xr:uid="{00000000-0005-0000-0000-00000B7A0000}"/>
    <cellStyle name="Normal 23 16 2 3 3 2 3 2 2" xfId="37109" xr:uid="{00000000-0005-0000-0000-00000C7A0000}"/>
    <cellStyle name="Normal 23 16 2 3 3 2 3 3" xfId="20198" xr:uid="{00000000-0005-0000-0000-00000D7A0000}"/>
    <cellStyle name="Normal 23 16 2 3 3 2 3 3 2" xfId="42733" xr:uid="{00000000-0005-0000-0000-00000E7A0000}"/>
    <cellStyle name="Normal 23 16 2 3 3 2 3 4" xfId="25827" xr:uid="{00000000-0005-0000-0000-00000F7A0000}"/>
    <cellStyle name="Normal 23 16 2 3 3 2 3 4 2" xfId="48353" xr:uid="{00000000-0005-0000-0000-0000107A0000}"/>
    <cellStyle name="Normal 23 16 2 3 3 2 3 5" xfId="31493" xr:uid="{00000000-0005-0000-0000-0000117A0000}"/>
    <cellStyle name="Normal 23 16 2 3 3 2 4" xfId="10824" xr:uid="{00000000-0005-0000-0000-0000127A0000}"/>
    <cellStyle name="Normal 23 16 2 3 3 2 4 2" xfId="33365" xr:uid="{00000000-0005-0000-0000-0000137A0000}"/>
    <cellStyle name="Normal 23 16 2 3 3 2 5" xfId="16454" xr:uid="{00000000-0005-0000-0000-0000147A0000}"/>
    <cellStyle name="Normal 23 16 2 3 3 2 5 2" xfId="38989" xr:uid="{00000000-0005-0000-0000-0000157A0000}"/>
    <cellStyle name="Normal 23 16 2 3 3 2 6" xfId="22083" xr:uid="{00000000-0005-0000-0000-0000167A0000}"/>
    <cellStyle name="Normal 23 16 2 3 3 2 6 2" xfId="44609" xr:uid="{00000000-0005-0000-0000-0000177A0000}"/>
    <cellStyle name="Normal 23 16 2 3 3 2 7" xfId="27749" xr:uid="{00000000-0005-0000-0000-0000187A0000}"/>
    <cellStyle name="Normal 23 16 2 3 3 2 8" xfId="51177" xr:uid="{00000000-0005-0000-0000-0000197A0000}"/>
    <cellStyle name="Normal 23 16 2 3 3 3" xfId="6144" xr:uid="{00000000-0005-0000-0000-00001A7A0000}"/>
    <cellStyle name="Normal 23 16 2 3 3 3 2" xfId="11760" xr:uid="{00000000-0005-0000-0000-00001B7A0000}"/>
    <cellStyle name="Normal 23 16 2 3 3 3 2 2" xfId="34301" xr:uid="{00000000-0005-0000-0000-00001C7A0000}"/>
    <cellStyle name="Normal 23 16 2 3 3 3 3" xfId="17390" xr:uid="{00000000-0005-0000-0000-00001D7A0000}"/>
    <cellStyle name="Normal 23 16 2 3 3 3 3 2" xfId="39925" xr:uid="{00000000-0005-0000-0000-00001E7A0000}"/>
    <cellStyle name="Normal 23 16 2 3 3 3 4" xfId="23019" xr:uid="{00000000-0005-0000-0000-00001F7A0000}"/>
    <cellStyle name="Normal 23 16 2 3 3 3 4 2" xfId="45545" xr:uid="{00000000-0005-0000-0000-0000207A0000}"/>
    <cellStyle name="Normal 23 16 2 3 3 3 5" xfId="28685" xr:uid="{00000000-0005-0000-0000-0000217A0000}"/>
    <cellStyle name="Normal 23 16 2 3 3 4" xfId="8016" xr:uid="{00000000-0005-0000-0000-0000227A0000}"/>
    <cellStyle name="Normal 23 16 2 3 3 4 2" xfId="13632" xr:uid="{00000000-0005-0000-0000-0000237A0000}"/>
    <cellStyle name="Normal 23 16 2 3 3 4 2 2" xfId="36173" xr:uid="{00000000-0005-0000-0000-0000247A0000}"/>
    <cellStyle name="Normal 23 16 2 3 3 4 3" xfId="19262" xr:uid="{00000000-0005-0000-0000-0000257A0000}"/>
    <cellStyle name="Normal 23 16 2 3 3 4 3 2" xfId="41797" xr:uid="{00000000-0005-0000-0000-0000267A0000}"/>
    <cellStyle name="Normal 23 16 2 3 3 4 4" xfId="24891" xr:uid="{00000000-0005-0000-0000-0000277A0000}"/>
    <cellStyle name="Normal 23 16 2 3 3 4 4 2" xfId="47417" xr:uid="{00000000-0005-0000-0000-0000287A0000}"/>
    <cellStyle name="Normal 23 16 2 3 3 4 5" xfId="30557" xr:uid="{00000000-0005-0000-0000-0000297A0000}"/>
    <cellStyle name="Normal 23 16 2 3 3 5" xfId="9888" xr:uid="{00000000-0005-0000-0000-00002A7A0000}"/>
    <cellStyle name="Normal 23 16 2 3 3 5 2" xfId="32429" xr:uid="{00000000-0005-0000-0000-00002B7A0000}"/>
    <cellStyle name="Normal 23 16 2 3 3 6" xfId="15518" xr:uid="{00000000-0005-0000-0000-00002C7A0000}"/>
    <cellStyle name="Normal 23 16 2 3 3 6 2" xfId="38053" xr:uid="{00000000-0005-0000-0000-00002D7A0000}"/>
    <cellStyle name="Normal 23 16 2 3 3 7" xfId="21147" xr:uid="{00000000-0005-0000-0000-00002E7A0000}"/>
    <cellStyle name="Normal 23 16 2 3 3 7 2" xfId="43673" xr:uid="{00000000-0005-0000-0000-00002F7A0000}"/>
    <cellStyle name="Normal 23 16 2 3 3 8" xfId="26813" xr:uid="{00000000-0005-0000-0000-0000307A0000}"/>
    <cellStyle name="Normal 23 16 2 3 3 9" xfId="49304" xr:uid="{00000000-0005-0000-0000-0000317A0000}"/>
    <cellStyle name="Normal 23 16 2 3 4" xfId="4740" xr:uid="{00000000-0005-0000-0000-0000327A0000}"/>
    <cellStyle name="Normal 23 16 2 3 4 2" xfId="6612" xr:uid="{00000000-0005-0000-0000-0000337A0000}"/>
    <cellStyle name="Normal 23 16 2 3 4 2 2" xfId="12228" xr:uid="{00000000-0005-0000-0000-0000347A0000}"/>
    <cellStyle name="Normal 23 16 2 3 4 2 2 2" xfId="34769" xr:uid="{00000000-0005-0000-0000-0000357A0000}"/>
    <cellStyle name="Normal 23 16 2 3 4 2 3" xfId="17858" xr:uid="{00000000-0005-0000-0000-0000367A0000}"/>
    <cellStyle name="Normal 23 16 2 3 4 2 3 2" xfId="40393" xr:uid="{00000000-0005-0000-0000-0000377A0000}"/>
    <cellStyle name="Normal 23 16 2 3 4 2 4" xfId="23487" xr:uid="{00000000-0005-0000-0000-0000387A0000}"/>
    <cellStyle name="Normal 23 16 2 3 4 2 4 2" xfId="46013" xr:uid="{00000000-0005-0000-0000-0000397A0000}"/>
    <cellStyle name="Normal 23 16 2 3 4 2 5" xfId="29153" xr:uid="{00000000-0005-0000-0000-00003A7A0000}"/>
    <cellStyle name="Normal 23 16 2 3 4 3" xfId="8484" xr:uid="{00000000-0005-0000-0000-00003B7A0000}"/>
    <cellStyle name="Normal 23 16 2 3 4 3 2" xfId="14100" xr:uid="{00000000-0005-0000-0000-00003C7A0000}"/>
    <cellStyle name="Normal 23 16 2 3 4 3 2 2" xfId="36641" xr:uid="{00000000-0005-0000-0000-00003D7A0000}"/>
    <cellStyle name="Normal 23 16 2 3 4 3 3" xfId="19730" xr:uid="{00000000-0005-0000-0000-00003E7A0000}"/>
    <cellStyle name="Normal 23 16 2 3 4 3 3 2" xfId="42265" xr:uid="{00000000-0005-0000-0000-00003F7A0000}"/>
    <cellStyle name="Normal 23 16 2 3 4 3 4" xfId="25359" xr:uid="{00000000-0005-0000-0000-0000407A0000}"/>
    <cellStyle name="Normal 23 16 2 3 4 3 4 2" xfId="47885" xr:uid="{00000000-0005-0000-0000-0000417A0000}"/>
    <cellStyle name="Normal 23 16 2 3 4 3 5" xfId="31025" xr:uid="{00000000-0005-0000-0000-0000427A0000}"/>
    <cellStyle name="Normal 23 16 2 3 4 4" xfId="10356" xr:uid="{00000000-0005-0000-0000-0000437A0000}"/>
    <cellStyle name="Normal 23 16 2 3 4 4 2" xfId="32897" xr:uid="{00000000-0005-0000-0000-0000447A0000}"/>
    <cellStyle name="Normal 23 16 2 3 4 5" xfId="15986" xr:uid="{00000000-0005-0000-0000-0000457A0000}"/>
    <cellStyle name="Normal 23 16 2 3 4 5 2" xfId="38521" xr:uid="{00000000-0005-0000-0000-0000467A0000}"/>
    <cellStyle name="Normal 23 16 2 3 4 6" xfId="21615" xr:uid="{00000000-0005-0000-0000-0000477A0000}"/>
    <cellStyle name="Normal 23 16 2 3 4 6 2" xfId="44141" xr:uid="{00000000-0005-0000-0000-0000487A0000}"/>
    <cellStyle name="Normal 23 16 2 3 4 7" xfId="27281" xr:uid="{00000000-0005-0000-0000-0000497A0000}"/>
    <cellStyle name="Normal 23 16 2 3 4 8" xfId="50709" xr:uid="{00000000-0005-0000-0000-00004A7A0000}"/>
    <cellStyle name="Normal 23 16 2 3 5" xfId="5676" xr:uid="{00000000-0005-0000-0000-00004B7A0000}"/>
    <cellStyle name="Normal 23 16 2 3 5 2" xfId="11292" xr:uid="{00000000-0005-0000-0000-00004C7A0000}"/>
    <cellStyle name="Normal 23 16 2 3 5 2 2" xfId="33833" xr:uid="{00000000-0005-0000-0000-00004D7A0000}"/>
    <cellStyle name="Normal 23 16 2 3 5 3" xfId="16922" xr:uid="{00000000-0005-0000-0000-00004E7A0000}"/>
    <cellStyle name="Normal 23 16 2 3 5 3 2" xfId="39457" xr:uid="{00000000-0005-0000-0000-00004F7A0000}"/>
    <cellStyle name="Normal 23 16 2 3 5 4" xfId="22551" xr:uid="{00000000-0005-0000-0000-0000507A0000}"/>
    <cellStyle name="Normal 23 16 2 3 5 4 2" xfId="45077" xr:uid="{00000000-0005-0000-0000-0000517A0000}"/>
    <cellStyle name="Normal 23 16 2 3 5 5" xfId="28217" xr:uid="{00000000-0005-0000-0000-0000527A0000}"/>
    <cellStyle name="Normal 23 16 2 3 6" xfId="7548" xr:uid="{00000000-0005-0000-0000-0000537A0000}"/>
    <cellStyle name="Normal 23 16 2 3 6 2" xfId="13164" xr:uid="{00000000-0005-0000-0000-0000547A0000}"/>
    <cellStyle name="Normal 23 16 2 3 6 2 2" xfId="35705" xr:uid="{00000000-0005-0000-0000-0000557A0000}"/>
    <cellStyle name="Normal 23 16 2 3 6 3" xfId="18794" xr:uid="{00000000-0005-0000-0000-0000567A0000}"/>
    <cellStyle name="Normal 23 16 2 3 6 3 2" xfId="41329" xr:uid="{00000000-0005-0000-0000-0000577A0000}"/>
    <cellStyle name="Normal 23 16 2 3 6 4" xfId="24423" xr:uid="{00000000-0005-0000-0000-0000587A0000}"/>
    <cellStyle name="Normal 23 16 2 3 6 4 2" xfId="46949" xr:uid="{00000000-0005-0000-0000-0000597A0000}"/>
    <cellStyle name="Normal 23 16 2 3 6 5" xfId="30089" xr:uid="{00000000-0005-0000-0000-00005A7A0000}"/>
    <cellStyle name="Normal 23 16 2 3 7" xfId="9420" xr:uid="{00000000-0005-0000-0000-00005B7A0000}"/>
    <cellStyle name="Normal 23 16 2 3 7 2" xfId="31961" xr:uid="{00000000-0005-0000-0000-00005C7A0000}"/>
    <cellStyle name="Normal 23 16 2 3 8" xfId="15050" xr:uid="{00000000-0005-0000-0000-00005D7A0000}"/>
    <cellStyle name="Normal 23 16 2 3 8 2" xfId="37585" xr:uid="{00000000-0005-0000-0000-00005E7A0000}"/>
    <cellStyle name="Normal 23 16 2 3 9" xfId="20679" xr:uid="{00000000-0005-0000-0000-00005F7A0000}"/>
    <cellStyle name="Normal 23 16 2 3 9 2" xfId="43205" xr:uid="{00000000-0005-0000-0000-0000607A0000}"/>
    <cellStyle name="Normal 23 16 2 4" xfId="3960" xr:uid="{00000000-0005-0000-0000-0000617A0000}"/>
    <cellStyle name="Normal 23 16 2 4 10" xfId="48992" xr:uid="{00000000-0005-0000-0000-0000627A0000}"/>
    <cellStyle name="Normal 23 16 2 4 11" xfId="49929" xr:uid="{00000000-0005-0000-0000-0000637A0000}"/>
    <cellStyle name="Normal 23 16 2 4 2" xfId="4428" xr:uid="{00000000-0005-0000-0000-0000647A0000}"/>
    <cellStyle name="Normal 23 16 2 4 2 10" xfId="50397" xr:uid="{00000000-0005-0000-0000-0000657A0000}"/>
    <cellStyle name="Normal 23 16 2 4 2 2" xfId="5364" xr:uid="{00000000-0005-0000-0000-0000667A0000}"/>
    <cellStyle name="Normal 23 16 2 4 2 2 2" xfId="7236" xr:uid="{00000000-0005-0000-0000-0000677A0000}"/>
    <cellStyle name="Normal 23 16 2 4 2 2 2 2" xfId="12852" xr:uid="{00000000-0005-0000-0000-0000687A0000}"/>
    <cellStyle name="Normal 23 16 2 4 2 2 2 2 2" xfId="35393" xr:uid="{00000000-0005-0000-0000-0000697A0000}"/>
    <cellStyle name="Normal 23 16 2 4 2 2 2 3" xfId="18482" xr:uid="{00000000-0005-0000-0000-00006A7A0000}"/>
    <cellStyle name="Normal 23 16 2 4 2 2 2 3 2" xfId="41017" xr:uid="{00000000-0005-0000-0000-00006B7A0000}"/>
    <cellStyle name="Normal 23 16 2 4 2 2 2 4" xfId="24111" xr:uid="{00000000-0005-0000-0000-00006C7A0000}"/>
    <cellStyle name="Normal 23 16 2 4 2 2 2 4 2" xfId="46637" xr:uid="{00000000-0005-0000-0000-00006D7A0000}"/>
    <cellStyle name="Normal 23 16 2 4 2 2 2 5" xfId="29777" xr:uid="{00000000-0005-0000-0000-00006E7A0000}"/>
    <cellStyle name="Normal 23 16 2 4 2 2 3" xfId="9108" xr:uid="{00000000-0005-0000-0000-00006F7A0000}"/>
    <cellStyle name="Normal 23 16 2 4 2 2 3 2" xfId="14724" xr:uid="{00000000-0005-0000-0000-0000707A0000}"/>
    <cellStyle name="Normal 23 16 2 4 2 2 3 2 2" xfId="37265" xr:uid="{00000000-0005-0000-0000-0000717A0000}"/>
    <cellStyle name="Normal 23 16 2 4 2 2 3 3" xfId="20354" xr:uid="{00000000-0005-0000-0000-0000727A0000}"/>
    <cellStyle name="Normal 23 16 2 4 2 2 3 3 2" xfId="42889" xr:uid="{00000000-0005-0000-0000-0000737A0000}"/>
    <cellStyle name="Normal 23 16 2 4 2 2 3 4" xfId="25983" xr:uid="{00000000-0005-0000-0000-0000747A0000}"/>
    <cellStyle name="Normal 23 16 2 4 2 2 3 4 2" xfId="48509" xr:uid="{00000000-0005-0000-0000-0000757A0000}"/>
    <cellStyle name="Normal 23 16 2 4 2 2 3 5" xfId="31649" xr:uid="{00000000-0005-0000-0000-0000767A0000}"/>
    <cellStyle name="Normal 23 16 2 4 2 2 4" xfId="10980" xr:uid="{00000000-0005-0000-0000-0000777A0000}"/>
    <cellStyle name="Normal 23 16 2 4 2 2 4 2" xfId="33521" xr:uid="{00000000-0005-0000-0000-0000787A0000}"/>
    <cellStyle name="Normal 23 16 2 4 2 2 5" xfId="16610" xr:uid="{00000000-0005-0000-0000-0000797A0000}"/>
    <cellStyle name="Normal 23 16 2 4 2 2 5 2" xfId="39145" xr:uid="{00000000-0005-0000-0000-00007A7A0000}"/>
    <cellStyle name="Normal 23 16 2 4 2 2 6" xfId="22239" xr:uid="{00000000-0005-0000-0000-00007B7A0000}"/>
    <cellStyle name="Normal 23 16 2 4 2 2 6 2" xfId="44765" xr:uid="{00000000-0005-0000-0000-00007C7A0000}"/>
    <cellStyle name="Normal 23 16 2 4 2 2 7" xfId="27905" xr:uid="{00000000-0005-0000-0000-00007D7A0000}"/>
    <cellStyle name="Normal 23 16 2 4 2 2 8" xfId="51333" xr:uid="{00000000-0005-0000-0000-00007E7A0000}"/>
    <cellStyle name="Normal 23 16 2 4 2 3" xfId="6300" xr:uid="{00000000-0005-0000-0000-00007F7A0000}"/>
    <cellStyle name="Normal 23 16 2 4 2 3 2" xfId="11916" xr:uid="{00000000-0005-0000-0000-0000807A0000}"/>
    <cellStyle name="Normal 23 16 2 4 2 3 2 2" xfId="34457" xr:uid="{00000000-0005-0000-0000-0000817A0000}"/>
    <cellStyle name="Normal 23 16 2 4 2 3 3" xfId="17546" xr:uid="{00000000-0005-0000-0000-0000827A0000}"/>
    <cellStyle name="Normal 23 16 2 4 2 3 3 2" xfId="40081" xr:uid="{00000000-0005-0000-0000-0000837A0000}"/>
    <cellStyle name="Normal 23 16 2 4 2 3 4" xfId="23175" xr:uid="{00000000-0005-0000-0000-0000847A0000}"/>
    <cellStyle name="Normal 23 16 2 4 2 3 4 2" xfId="45701" xr:uid="{00000000-0005-0000-0000-0000857A0000}"/>
    <cellStyle name="Normal 23 16 2 4 2 3 5" xfId="28841" xr:uid="{00000000-0005-0000-0000-0000867A0000}"/>
    <cellStyle name="Normal 23 16 2 4 2 4" xfId="8172" xr:uid="{00000000-0005-0000-0000-0000877A0000}"/>
    <cellStyle name="Normal 23 16 2 4 2 4 2" xfId="13788" xr:uid="{00000000-0005-0000-0000-0000887A0000}"/>
    <cellStyle name="Normal 23 16 2 4 2 4 2 2" xfId="36329" xr:uid="{00000000-0005-0000-0000-0000897A0000}"/>
    <cellStyle name="Normal 23 16 2 4 2 4 3" xfId="19418" xr:uid="{00000000-0005-0000-0000-00008A7A0000}"/>
    <cellStyle name="Normal 23 16 2 4 2 4 3 2" xfId="41953" xr:uid="{00000000-0005-0000-0000-00008B7A0000}"/>
    <cellStyle name="Normal 23 16 2 4 2 4 4" xfId="25047" xr:uid="{00000000-0005-0000-0000-00008C7A0000}"/>
    <cellStyle name="Normal 23 16 2 4 2 4 4 2" xfId="47573" xr:uid="{00000000-0005-0000-0000-00008D7A0000}"/>
    <cellStyle name="Normal 23 16 2 4 2 4 5" xfId="30713" xr:uid="{00000000-0005-0000-0000-00008E7A0000}"/>
    <cellStyle name="Normal 23 16 2 4 2 5" xfId="10044" xr:uid="{00000000-0005-0000-0000-00008F7A0000}"/>
    <cellStyle name="Normal 23 16 2 4 2 5 2" xfId="32585" xr:uid="{00000000-0005-0000-0000-0000907A0000}"/>
    <cellStyle name="Normal 23 16 2 4 2 6" xfId="15674" xr:uid="{00000000-0005-0000-0000-0000917A0000}"/>
    <cellStyle name="Normal 23 16 2 4 2 6 2" xfId="38209" xr:uid="{00000000-0005-0000-0000-0000927A0000}"/>
    <cellStyle name="Normal 23 16 2 4 2 7" xfId="21303" xr:uid="{00000000-0005-0000-0000-0000937A0000}"/>
    <cellStyle name="Normal 23 16 2 4 2 7 2" xfId="43829" xr:uid="{00000000-0005-0000-0000-0000947A0000}"/>
    <cellStyle name="Normal 23 16 2 4 2 8" xfId="26969" xr:uid="{00000000-0005-0000-0000-0000957A0000}"/>
    <cellStyle name="Normal 23 16 2 4 2 9" xfId="49460" xr:uid="{00000000-0005-0000-0000-0000967A0000}"/>
    <cellStyle name="Normal 23 16 2 4 3" xfId="4896" xr:uid="{00000000-0005-0000-0000-0000977A0000}"/>
    <cellStyle name="Normal 23 16 2 4 3 2" xfId="6768" xr:uid="{00000000-0005-0000-0000-0000987A0000}"/>
    <cellStyle name="Normal 23 16 2 4 3 2 2" xfId="12384" xr:uid="{00000000-0005-0000-0000-0000997A0000}"/>
    <cellStyle name="Normal 23 16 2 4 3 2 2 2" xfId="34925" xr:uid="{00000000-0005-0000-0000-00009A7A0000}"/>
    <cellStyle name="Normal 23 16 2 4 3 2 3" xfId="18014" xr:uid="{00000000-0005-0000-0000-00009B7A0000}"/>
    <cellStyle name="Normal 23 16 2 4 3 2 3 2" xfId="40549" xr:uid="{00000000-0005-0000-0000-00009C7A0000}"/>
    <cellStyle name="Normal 23 16 2 4 3 2 4" xfId="23643" xr:uid="{00000000-0005-0000-0000-00009D7A0000}"/>
    <cellStyle name="Normal 23 16 2 4 3 2 4 2" xfId="46169" xr:uid="{00000000-0005-0000-0000-00009E7A0000}"/>
    <cellStyle name="Normal 23 16 2 4 3 2 5" xfId="29309" xr:uid="{00000000-0005-0000-0000-00009F7A0000}"/>
    <cellStyle name="Normal 23 16 2 4 3 3" xfId="8640" xr:uid="{00000000-0005-0000-0000-0000A07A0000}"/>
    <cellStyle name="Normal 23 16 2 4 3 3 2" xfId="14256" xr:uid="{00000000-0005-0000-0000-0000A17A0000}"/>
    <cellStyle name="Normal 23 16 2 4 3 3 2 2" xfId="36797" xr:uid="{00000000-0005-0000-0000-0000A27A0000}"/>
    <cellStyle name="Normal 23 16 2 4 3 3 3" xfId="19886" xr:uid="{00000000-0005-0000-0000-0000A37A0000}"/>
    <cellStyle name="Normal 23 16 2 4 3 3 3 2" xfId="42421" xr:uid="{00000000-0005-0000-0000-0000A47A0000}"/>
    <cellStyle name="Normal 23 16 2 4 3 3 4" xfId="25515" xr:uid="{00000000-0005-0000-0000-0000A57A0000}"/>
    <cellStyle name="Normal 23 16 2 4 3 3 4 2" xfId="48041" xr:uid="{00000000-0005-0000-0000-0000A67A0000}"/>
    <cellStyle name="Normal 23 16 2 4 3 3 5" xfId="31181" xr:uid="{00000000-0005-0000-0000-0000A77A0000}"/>
    <cellStyle name="Normal 23 16 2 4 3 4" xfId="10512" xr:uid="{00000000-0005-0000-0000-0000A87A0000}"/>
    <cellStyle name="Normal 23 16 2 4 3 4 2" xfId="33053" xr:uid="{00000000-0005-0000-0000-0000A97A0000}"/>
    <cellStyle name="Normal 23 16 2 4 3 5" xfId="16142" xr:uid="{00000000-0005-0000-0000-0000AA7A0000}"/>
    <cellStyle name="Normal 23 16 2 4 3 5 2" xfId="38677" xr:uid="{00000000-0005-0000-0000-0000AB7A0000}"/>
    <cellStyle name="Normal 23 16 2 4 3 6" xfId="21771" xr:uid="{00000000-0005-0000-0000-0000AC7A0000}"/>
    <cellStyle name="Normal 23 16 2 4 3 6 2" xfId="44297" xr:uid="{00000000-0005-0000-0000-0000AD7A0000}"/>
    <cellStyle name="Normal 23 16 2 4 3 7" xfId="27437" xr:uid="{00000000-0005-0000-0000-0000AE7A0000}"/>
    <cellStyle name="Normal 23 16 2 4 3 8" xfId="50865" xr:uid="{00000000-0005-0000-0000-0000AF7A0000}"/>
    <cellStyle name="Normal 23 16 2 4 4" xfId="5832" xr:uid="{00000000-0005-0000-0000-0000B07A0000}"/>
    <cellStyle name="Normal 23 16 2 4 4 2" xfId="11448" xr:uid="{00000000-0005-0000-0000-0000B17A0000}"/>
    <cellStyle name="Normal 23 16 2 4 4 2 2" xfId="33989" xr:uid="{00000000-0005-0000-0000-0000B27A0000}"/>
    <cellStyle name="Normal 23 16 2 4 4 3" xfId="17078" xr:uid="{00000000-0005-0000-0000-0000B37A0000}"/>
    <cellStyle name="Normal 23 16 2 4 4 3 2" xfId="39613" xr:uid="{00000000-0005-0000-0000-0000B47A0000}"/>
    <cellStyle name="Normal 23 16 2 4 4 4" xfId="22707" xr:uid="{00000000-0005-0000-0000-0000B57A0000}"/>
    <cellStyle name="Normal 23 16 2 4 4 4 2" xfId="45233" xr:uid="{00000000-0005-0000-0000-0000B67A0000}"/>
    <cellStyle name="Normal 23 16 2 4 4 5" xfId="28373" xr:uid="{00000000-0005-0000-0000-0000B77A0000}"/>
    <cellStyle name="Normal 23 16 2 4 5" xfId="7704" xr:uid="{00000000-0005-0000-0000-0000B87A0000}"/>
    <cellStyle name="Normal 23 16 2 4 5 2" xfId="13320" xr:uid="{00000000-0005-0000-0000-0000B97A0000}"/>
    <cellStyle name="Normal 23 16 2 4 5 2 2" xfId="35861" xr:uid="{00000000-0005-0000-0000-0000BA7A0000}"/>
    <cellStyle name="Normal 23 16 2 4 5 3" xfId="18950" xr:uid="{00000000-0005-0000-0000-0000BB7A0000}"/>
    <cellStyle name="Normal 23 16 2 4 5 3 2" xfId="41485" xr:uid="{00000000-0005-0000-0000-0000BC7A0000}"/>
    <cellStyle name="Normal 23 16 2 4 5 4" xfId="24579" xr:uid="{00000000-0005-0000-0000-0000BD7A0000}"/>
    <cellStyle name="Normal 23 16 2 4 5 4 2" xfId="47105" xr:uid="{00000000-0005-0000-0000-0000BE7A0000}"/>
    <cellStyle name="Normal 23 16 2 4 5 5" xfId="30245" xr:uid="{00000000-0005-0000-0000-0000BF7A0000}"/>
    <cellStyle name="Normal 23 16 2 4 6" xfId="9576" xr:uid="{00000000-0005-0000-0000-0000C07A0000}"/>
    <cellStyle name="Normal 23 16 2 4 6 2" xfId="32117" xr:uid="{00000000-0005-0000-0000-0000C17A0000}"/>
    <cellStyle name="Normal 23 16 2 4 7" xfId="15206" xr:uid="{00000000-0005-0000-0000-0000C27A0000}"/>
    <cellStyle name="Normal 23 16 2 4 7 2" xfId="37741" xr:uid="{00000000-0005-0000-0000-0000C37A0000}"/>
    <cellStyle name="Normal 23 16 2 4 8" xfId="20835" xr:uid="{00000000-0005-0000-0000-0000C47A0000}"/>
    <cellStyle name="Normal 23 16 2 4 8 2" xfId="43361" xr:uid="{00000000-0005-0000-0000-0000C57A0000}"/>
    <cellStyle name="Normal 23 16 2 4 9" xfId="26501" xr:uid="{00000000-0005-0000-0000-0000C67A0000}"/>
    <cellStyle name="Normal 23 16 2 5" xfId="4194" xr:uid="{00000000-0005-0000-0000-0000C77A0000}"/>
    <cellStyle name="Normal 23 16 2 5 10" xfId="50163" xr:uid="{00000000-0005-0000-0000-0000C87A0000}"/>
    <cellStyle name="Normal 23 16 2 5 2" xfId="5130" xr:uid="{00000000-0005-0000-0000-0000C97A0000}"/>
    <cellStyle name="Normal 23 16 2 5 2 2" xfId="7002" xr:uid="{00000000-0005-0000-0000-0000CA7A0000}"/>
    <cellStyle name="Normal 23 16 2 5 2 2 2" xfId="12618" xr:uid="{00000000-0005-0000-0000-0000CB7A0000}"/>
    <cellStyle name="Normal 23 16 2 5 2 2 2 2" xfId="35159" xr:uid="{00000000-0005-0000-0000-0000CC7A0000}"/>
    <cellStyle name="Normal 23 16 2 5 2 2 3" xfId="18248" xr:uid="{00000000-0005-0000-0000-0000CD7A0000}"/>
    <cellStyle name="Normal 23 16 2 5 2 2 3 2" xfId="40783" xr:uid="{00000000-0005-0000-0000-0000CE7A0000}"/>
    <cellStyle name="Normal 23 16 2 5 2 2 4" xfId="23877" xr:uid="{00000000-0005-0000-0000-0000CF7A0000}"/>
    <cellStyle name="Normal 23 16 2 5 2 2 4 2" xfId="46403" xr:uid="{00000000-0005-0000-0000-0000D07A0000}"/>
    <cellStyle name="Normal 23 16 2 5 2 2 5" xfId="29543" xr:uid="{00000000-0005-0000-0000-0000D17A0000}"/>
    <cellStyle name="Normal 23 16 2 5 2 3" xfId="8874" xr:uid="{00000000-0005-0000-0000-0000D27A0000}"/>
    <cellStyle name="Normal 23 16 2 5 2 3 2" xfId="14490" xr:uid="{00000000-0005-0000-0000-0000D37A0000}"/>
    <cellStyle name="Normal 23 16 2 5 2 3 2 2" xfId="37031" xr:uid="{00000000-0005-0000-0000-0000D47A0000}"/>
    <cellStyle name="Normal 23 16 2 5 2 3 3" xfId="20120" xr:uid="{00000000-0005-0000-0000-0000D57A0000}"/>
    <cellStyle name="Normal 23 16 2 5 2 3 3 2" xfId="42655" xr:uid="{00000000-0005-0000-0000-0000D67A0000}"/>
    <cellStyle name="Normal 23 16 2 5 2 3 4" xfId="25749" xr:uid="{00000000-0005-0000-0000-0000D77A0000}"/>
    <cellStyle name="Normal 23 16 2 5 2 3 4 2" xfId="48275" xr:uid="{00000000-0005-0000-0000-0000D87A0000}"/>
    <cellStyle name="Normal 23 16 2 5 2 3 5" xfId="31415" xr:uid="{00000000-0005-0000-0000-0000D97A0000}"/>
    <cellStyle name="Normal 23 16 2 5 2 4" xfId="10746" xr:uid="{00000000-0005-0000-0000-0000DA7A0000}"/>
    <cellStyle name="Normal 23 16 2 5 2 4 2" xfId="33287" xr:uid="{00000000-0005-0000-0000-0000DB7A0000}"/>
    <cellStyle name="Normal 23 16 2 5 2 5" xfId="16376" xr:uid="{00000000-0005-0000-0000-0000DC7A0000}"/>
    <cellStyle name="Normal 23 16 2 5 2 5 2" xfId="38911" xr:uid="{00000000-0005-0000-0000-0000DD7A0000}"/>
    <cellStyle name="Normal 23 16 2 5 2 6" xfId="22005" xr:uid="{00000000-0005-0000-0000-0000DE7A0000}"/>
    <cellStyle name="Normal 23 16 2 5 2 6 2" xfId="44531" xr:uid="{00000000-0005-0000-0000-0000DF7A0000}"/>
    <cellStyle name="Normal 23 16 2 5 2 7" xfId="27671" xr:uid="{00000000-0005-0000-0000-0000E07A0000}"/>
    <cellStyle name="Normal 23 16 2 5 2 8" xfId="51099" xr:uid="{00000000-0005-0000-0000-0000E17A0000}"/>
    <cellStyle name="Normal 23 16 2 5 3" xfId="6066" xr:uid="{00000000-0005-0000-0000-0000E27A0000}"/>
    <cellStyle name="Normal 23 16 2 5 3 2" xfId="11682" xr:uid="{00000000-0005-0000-0000-0000E37A0000}"/>
    <cellStyle name="Normal 23 16 2 5 3 2 2" xfId="34223" xr:uid="{00000000-0005-0000-0000-0000E47A0000}"/>
    <cellStyle name="Normal 23 16 2 5 3 3" xfId="17312" xr:uid="{00000000-0005-0000-0000-0000E57A0000}"/>
    <cellStyle name="Normal 23 16 2 5 3 3 2" xfId="39847" xr:uid="{00000000-0005-0000-0000-0000E67A0000}"/>
    <cellStyle name="Normal 23 16 2 5 3 4" xfId="22941" xr:uid="{00000000-0005-0000-0000-0000E77A0000}"/>
    <cellStyle name="Normal 23 16 2 5 3 4 2" xfId="45467" xr:uid="{00000000-0005-0000-0000-0000E87A0000}"/>
    <cellStyle name="Normal 23 16 2 5 3 5" xfId="28607" xr:uid="{00000000-0005-0000-0000-0000E97A0000}"/>
    <cellStyle name="Normal 23 16 2 5 4" xfId="7938" xr:uid="{00000000-0005-0000-0000-0000EA7A0000}"/>
    <cellStyle name="Normal 23 16 2 5 4 2" xfId="13554" xr:uid="{00000000-0005-0000-0000-0000EB7A0000}"/>
    <cellStyle name="Normal 23 16 2 5 4 2 2" xfId="36095" xr:uid="{00000000-0005-0000-0000-0000EC7A0000}"/>
    <cellStyle name="Normal 23 16 2 5 4 3" xfId="19184" xr:uid="{00000000-0005-0000-0000-0000ED7A0000}"/>
    <cellStyle name="Normal 23 16 2 5 4 3 2" xfId="41719" xr:uid="{00000000-0005-0000-0000-0000EE7A0000}"/>
    <cellStyle name="Normal 23 16 2 5 4 4" xfId="24813" xr:uid="{00000000-0005-0000-0000-0000EF7A0000}"/>
    <cellStyle name="Normal 23 16 2 5 4 4 2" xfId="47339" xr:uid="{00000000-0005-0000-0000-0000F07A0000}"/>
    <cellStyle name="Normal 23 16 2 5 4 5" xfId="30479" xr:uid="{00000000-0005-0000-0000-0000F17A0000}"/>
    <cellStyle name="Normal 23 16 2 5 5" xfId="9810" xr:uid="{00000000-0005-0000-0000-0000F27A0000}"/>
    <cellStyle name="Normal 23 16 2 5 5 2" xfId="32351" xr:uid="{00000000-0005-0000-0000-0000F37A0000}"/>
    <cellStyle name="Normal 23 16 2 5 6" xfId="15440" xr:uid="{00000000-0005-0000-0000-0000F47A0000}"/>
    <cellStyle name="Normal 23 16 2 5 6 2" xfId="37975" xr:uid="{00000000-0005-0000-0000-0000F57A0000}"/>
    <cellStyle name="Normal 23 16 2 5 7" xfId="21069" xr:uid="{00000000-0005-0000-0000-0000F67A0000}"/>
    <cellStyle name="Normal 23 16 2 5 7 2" xfId="43595" xr:uid="{00000000-0005-0000-0000-0000F77A0000}"/>
    <cellStyle name="Normal 23 16 2 5 8" xfId="26735" xr:uid="{00000000-0005-0000-0000-0000F87A0000}"/>
    <cellStyle name="Normal 23 16 2 5 9" xfId="49226" xr:uid="{00000000-0005-0000-0000-0000F97A0000}"/>
    <cellStyle name="Normal 23 16 2 6" xfId="4662" xr:uid="{00000000-0005-0000-0000-0000FA7A0000}"/>
    <cellStyle name="Normal 23 16 2 6 2" xfId="6534" xr:uid="{00000000-0005-0000-0000-0000FB7A0000}"/>
    <cellStyle name="Normal 23 16 2 6 2 2" xfId="12150" xr:uid="{00000000-0005-0000-0000-0000FC7A0000}"/>
    <cellStyle name="Normal 23 16 2 6 2 2 2" xfId="34691" xr:uid="{00000000-0005-0000-0000-0000FD7A0000}"/>
    <cellStyle name="Normal 23 16 2 6 2 3" xfId="17780" xr:uid="{00000000-0005-0000-0000-0000FE7A0000}"/>
    <cellStyle name="Normal 23 16 2 6 2 3 2" xfId="40315" xr:uid="{00000000-0005-0000-0000-0000FF7A0000}"/>
    <cellStyle name="Normal 23 16 2 6 2 4" xfId="23409" xr:uid="{00000000-0005-0000-0000-0000007B0000}"/>
    <cellStyle name="Normal 23 16 2 6 2 4 2" xfId="45935" xr:uid="{00000000-0005-0000-0000-0000017B0000}"/>
    <cellStyle name="Normal 23 16 2 6 2 5" xfId="29075" xr:uid="{00000000-0005-0000-0000-0000027B0000}"/>
    <cellStyle name="Normal 23 16 2 6 3" xfId="8406" xr:uid="{00000000-0005-0000-0000-0000037B0000}"/>
    <cellStyle name="Normal 23 16 2 6 3 2" xfId="14022" xr:uid="{00000000-0005-0000-0000-0000047B0000}"/>
    <cellStyle name="Normal 23 16 2 6 3 2 2" xfId="36563" xr:uid="{00000000-0005-0000-0000-0000057B0000}"/>
    <cellStyle name="Normal 23 16 2 6 3 3" xfId="19652" xr:uid="{00000000-0005-0000-0000-0000067B0000}"/>
    <cellStyle name="Normal 23 16 2 6 3 3 2" xfId="42187" xr:uid="{00000000-0005-0000-0000-0000077B0000}"/>
    <cellStyle name="Normal 23 16 2 6 3 4" xfId="25281" xr:uid="{00000000-0005-0000-0000-0000087B0000}"/>
    <cellStyle name="Normal 23 16 2 6 3 4 2" xfId="47807" xr:uid="{00000000-0005-0000-0000-0000097B0000}"/>
    <cellStyle name="Normal 23 16 2 6 3 5" xfId="30947" xr:uid="{00000000-0005-0000-0000-00000A7B0000}"/>
    <cellStyle name="Normal 23 16 2 6 4" xfId="10278" xr:uid="{00000000-0005-0000-0000-00000B7B0000}"/>
    <cellStyle name="Normal 23 16 2 6 4 2" xfId="32819" xr:uid="{00000000-0005-0000-0000-00000C7B0000}"/>
    <cellStyle name="Normal 23 16 2 6 5" xfId="15908" xr:uid="{00000000-0005-0000-0000-00000D7B0000}"/>
    <cellStyle name="Normal 23 16 2 6 5 2" xfId="38443" xr:uid="{00000000-0005-0000-0000-00000E7B0000}"/>
    <cellStyle name="Normal 23 16 2 6 6" xfId="21537" xr:uid="{00000000-0005-0000-0000-00000F7B0000}"/>
    <cellStyle name="Normal 23 16 2 6 6 2" xfId="44063" xr:uid="{00000000-0005-0000-0000-0000107B0000}"/>
    <cellStyle name="Normal 23 16 2 6 7" xfId="27203" xr:uid="{00000000-0005-0000-0000-0000117B0000}"/>
    <cellStyle name="Normal 23 16 2 6 8" xfId="50631" xr:uid="{00000000-0005-0000-0000-0000127B0000}"/>
    <cellStyle name="Normal 23 16 2 7" xfId="5598" xr:uid="{00000000-0005-0000-0000-0000137B0000}"/>
    <cellStyle name="Normal 23 16 2 7 2" xfId="11214" xr:uid="{00000000-0005-0000-0000-0000147B0000}"/>
    <cellStyle name="Normal 23 16 2 7 2 2" xfId="33755" xr:uid="{00000000-0005-0000-0000-0000157B0000}"/>
    <cellStyle name="Normal 23 16 2 7 3" xfId="16844" xr:uid="{00000000-0005-0000-0000-0000167B0000}"/>
    <cellStyle name="Normal 23 16 2 7 3 2" xfId="39379" xr:uid="{00000000-0005-0000-0000-0000177B0000}"/>
    <cellStyle name="Normal 23 16 2 7 4" xfId="22473" xr:uid="{00000000-0005-0000-0000-0000187B0000}"/>
    <cellStyle name="Normal 23 16 2 7 4 2" xfId="44999" xr:uid="{00000000-0005-0000-0000-0000197B0000}"/>
    <cellStyle name="Normal 23 16 2 7 5" xfId="28139" xr:uid="{00000000-0005-0000-0000-00001A7B0000}"/>
    <cellStyle name="Normal 23 16 2 8" xfId="7470" xr:uid="{00000000-0005-0000-0000-00001B7B0000}"/>
    <cellStyle name="Normal 23 16 2 8 2" xfId="13086" xr:uid="{00000000-0005-0000-0000-00001C7B0000}"/>
    <cellStyle name="Normal 23 16 2 8 2 2" xfId="35627" xr:uid="{00000000-0005-0000-0000-00001D7B0000}"/>
    <cellStyle name="Normal 23 16 2 8 3" xfId="18716" xr:uid="{00000000-0005-0000-0000-00001E7B0000}"/>
    <cellStyle name="Normal 23 16 2 8 3 2" xfId="41251" xr:uid="{00000000-0005-0000-0000-00001F7B0000}"/>
    <cellStyle name="Normal 23 16 2 8 4" xfId="24345" xr:uid="{00000000-0005-0000-0000-0000207B0000}"/>
    <cellStyle name="Normal 23 16 2 8 4 2" xfId="46871" xr:uid="{00000000-0005-0000-0000-0000217B0000}"/>
    <cellStyle name="Normal 23 16 2 8 5" xfId="30011" xr:uid="{00000000-0005-0000-0000-0000227B0000}"/>
    <cellStyle name="Normal 23 16 2 9" xfId="9342" xr:uid="{00000000-0005-0000-0000-0000237B0000}"/>
    <cellStyle name="Normal 23 16 2 9 2" xfId="31883" xr:uid="{00000000-0005-0000-0000-0000247B0000}"/>
    <cellStyle name="Normal 23 16 3" xfId="3843" xr:uid="{00000000-0005-0000-0000-0000257B0000}"/>
    <cellStyle name="Normal 23 16 3 10" xfId="26384" xr:uid="{00000000-0005-0000-0000-0000267B0000}"/>
    <cellStyle name="Normal 23 16 3 11" xfId="48875" xr:uid="{00000000-0005-0000-0000-0000277B0000}"/>
    <cellStyle name="Normal 23 16 3 12" xfId="49812" xr:uid="{00000000-0005-0000-0000-0000287B0000}"/>
    <cellStyle name="Normal 23 16 3 2" xfId="4077" xr:uid="{00000000-0005-0000-0000-0000297B0000}"/>
    <cellStyle name="Normal 23 16 3 2 10" xfId="49109" xr:uid="{00000000-0005-0000-0000-00002A7B0000}"/>
    <cellStyle name="Normal 23 16 3 2 11" xfId="50046" xr:uid="{00000000-0005-0000-0000-00002B7B0000}"/>
    <cellStyle name="Normal 23 16 3 2 2" xfId="4545" xr:uid="{00000000-0005-0000-0000-00002C7B0000}"/>
    <cellStyle name="Normal 23 16 3 2 2 10" xfId="50514" xr:uid="{00000000-0005-0000-0000-00002D7B0000}"/>
    <cellStyle name="Normal 23 16 3 2 2 2" xfId="5481" xr:uid="{00000000-0005-0000-0000-00002E7B0000}"/>
    <cellStyle name="Normal 23 16 3 2 2 2 2" xfId="7353" xr:uid="{00000000-0005-0000-0000-00002F7B0000}"/>
    <cellStyle name="Normal 23 16 3 2 2 2 2 2" xfId="12969" xr:uid="{00000000-0005-0000-0000-0000307B0000}"/>
    <cellStyle name="Normal 23 16 3 2 2 2 2 2 2" xfId="35510" xr:uid="{00000000-0005-0000-0000-0000317B0000}"/>
    <cellStyle name="Normal 23 16 3 2 2 2 2 3" xfId="18599" xr:uid="{00000000-0005-0000-0000-0000327B0000}"/>
    <cellStyle name="Normal 23 16 3 2 2 2 2 3 2" xfId="41134" xr:uid="{00000000-0005-0000-0000-0000337B0000}"/>
    <cellStyle name="Normal 23 16 3 2 2 2 2 4" xfId="24228" xr:uid="{00000000-0005-0000-0000-0000347B0000}"/>
    <cellStyle name="Normal 23 16 3 2 2 2 2 4 2" xfId="46754" xr:uid="{00000000-0005-0000-0000-0000357B0000}"/>
    <cellStyle name="Normal 23 16 3 2 2 2 2 5" xfId="29894" xr:uid="{00000000-0005-0000-0000-0000367B0000}"/>
    <cellStyle name="Normal 23 16 3 2 2 2 3" xfId="9225" xr:uid="{00000000-0005-0000-0000-0000377B0000}"/>
    <cellStyle name="Normal 23 16 3 2 2 2 3 2" xfId="14841" xr:uid="{00000000-0005-0000-0000-0000387B0000}"/>
    <cellStyle name="Normal 23 16 3 2 2 2 3 2 2" xfId="37382" xr:uid="{00000000-0005-0000-0000-0000397B0000}"/>
    <cellStyle name="Normal 23 16 3 2 2 2 3 3" xfId="20471" xr:uid="{00000000-0005-0000-0000-00003A7B0000}"/>
    <cellStyle name="Normal 23 16 3 2 2 2 3 3 2" xfId="43006" xr:uid="{00000000-0005-0000-0000-00003B7B0000}"/>
    <cellStyle name="Normal 23 16 3 2 2 2 3 4" xfId="26100" xr:uid="{00000000-0005-0000-0000-00003C7B0000}"/>
    <cellStyle name="Normal 23 16 3 2 2 2 3 4 2" xfId="48626" xr:uid="{00000000-0005-0000-0000-00003D7B0000}"/>
    <cellStyle name="Normal 23 16 3 2 2 2 3 5" xfId="31766" xr:uid="{00000000-0005-0000-0000-00003E7B0000}"/>
    <cellStyle name="Normal 23 16 3 2 2 2 4" xfId="11097" xr:uid="{00000000-0005-0000-0000-00003F7B0000}"/>
    <cellStyle name="Normal 23 16 3 2 2 2 4 2" xfId="33638" xr:uid="{00000000-0005-0000-0000-0000407B0000}"/>
    <cellStyle name="Normal 23 16 3 2 2 2 5" xfId="16727" xr:uid="{00000000-0005-0000-0000-0000417B0000}"/>
    <cellStyle name="Normal 23 16 3 2 2 2 5 2" xfId="39262" xr:uid="{00000000-0005-0000-0000-0000427B0000}"/>
    <cellStyle name="Normal 23 16 3 2 2 2 6" xfId="22356" xr:uid="{00000000-0005-0000-0000-0000437B0000}"/>
    <cellStyle name="Normal 23 16 3 2 2 2 6 2" xfId="44882" xr:uid="{00000000-0005-0000-0000-0000447B0000}"/>
    <cellStyle name="Normal 23 16 3 2 2 2 7" xfId="28022" xr:uid="{00000000-0005-0000-0000-0000457B0000}"/>
    <cellStyle name="Normal 23 16 3 2 2 2 8" xfId="51450" xr:uid="{00000000-0005-0000-0000-0000467B0000}"/>
    <cellStyle name="Normal 23 16 3 2 2 3" xfId="6417" xr:uid="{00000000-0005-0000-0000-0000477B0000}"/>
    <cellStyle name="Normal 23 16 3 2 2 3 2" xfId="12033" xr:uid="{00000000-0005-0000-0000-0000487B0000}"/>
    <cellStyle name="Normal 23 16 3 2 2 3 2 2" xfId="34574" xr:uid="{00000000-0005-0000-0000-0000497B0000}"/>
    <cellStyle name="Normal 23 16 3 2 2 3 3" xfId="17663" xr:uid="{00000000-0005-0000-0000-00004A7B0000}"/>
    <cellStyle name="Normal 23 16 3 2 2 3 3 2" xfId="40198" xr:uid="{00000000-0005-0000-0000-00004B7B0000}"/>
    <cellStyle name="Normal 23 16 3 2 2 3 4" xfId="23292" xr:uid="{00000000-0005-0000-0000-00004C7B0000}"/>
    <cellStyle name="Normal 23 16 3 2 2 3 4 2" xfId="45818" xr:uid="{00000000-0005-0000-0000-00004D7B0000}"/>
    <cellStyle name="Normal 23 16 3 2 2 3 5" xfId="28958" xr:uid="{00000000-0005-0000-0000-00004E7B0000}"/>
    <cellStyle name="Normal 23 16 3 2 2 4" xfId="8289" xr:uid="{00000000-0005-0000-0000-00004F7B0000}"/>
    <cellStyle name="Normal 23 16 3 2 2 4 2" xfId="13905" xr:uid="{00000000-0005-0000-0000-0000507B0000}"/>
    <cellStyle name="Normal 23 16 3 2 2 4 2 2" xfId="36446" xr:uid="{00000000-0005-0000-0000-0000517B0000}"/>
    <cellStyle name="Normal 23 16 3 2 2 4 3" xfId="19535" xr:uid="{00000000-0005-0000-0000-0000527B0000}"/>
    <cellStyle name="Normal 23 16 3 2 2 4 3 2" xfId="42070" xr:uid="{00000000-0005-0000-0000-0000537B0000}"/>
    <cellStyle name="Normal 23 16 3 2 2 4 4" xfId="25164" xr:uid="{00000000-0005-0000-0000-0000547B0000}"/>
    <cellStyle name="Normal 23 16 3 2 2 4 4 2" xfId="47690" xr:uid="{00000000-0005-0000-0000-0000557B0000}"/>
    <cellStyle name="Normal 23 16 3 2 2 4 5" xfId="30830" xr:uid="{00000000-0005-0000-0000-0000567B0000}"/>
    <cellStyle name="Normal 23 16 3 2 2 5" xfId="10161" xr:uid="{00000000-0005-0000-0000-0000577B0000}"/>
    <cellStyle name="Normal 23 16 3 2 2 5 2" xfId="32702" xr:uid="{00000000-0005-0000-0000-0000587B0000}"/>
    <cellStyle name="Normal 23 16 3 2 2 6" xfId="15791" xr:uid="{00000000-0005-0000-0000-0000597B0000}"/>
    <cellStyle name="Normal 23 16 3 2 2 6 2" xfId="38326" xr:uid="{00000000-0005-0000-0000-00005A7B0000}"/>
    <cellStyle name="Normal 23 16 3 2 2 7" xfId="21420" xr:uid="{00000000-0005-0000-0000-00005B7B0000}"/>
    <cellStyle name="Normal 23 16 3 2 2 7 2" xfId="43946" xr:uid="{00000000-0005-0000-0000-00005C7B0000}"/>
    <cellStyle name="Normal 23 16 3 2 2 8" xfId="27086" xr:uid="{00000000-0005-0000-0000-00005D7B0000}"/>
    <cellStyle name="Normal 23 16 3 2 2 9" xfId="49577" xr:uid="{00000000-0005-0000-0000-00005E7B0000}"/>
    <cellStyle name="Normal 23 16 3 2 3" xfId="5013" xr:uid="{00000000-0005-0000-0000-00005F7B0000}"/>
    <cellStyle name="Normal 23 16 3 2 3 2" xfId="6885" xr:uid="{00000000-0005-0000-0000-0000607B0000}"/>
    <cellStyle name="Normal 23 16 3 2 3 2 2" xfId="12501" xr:uid="{00000000-0005-0000-0000-0000617B0000}"/>
    <cellStyle name="Normal 23 16 3 2 3 2 2 2" xfId="35042" xr:uid="{00000000-0005-0000-0000-0000627B0000}"/>
    <cellStyle name="Normal 23 16 3 2 3 2 3" xfId="18131" xr:uid="{00000000-0005-0000-0000-0000637B0000}"/>
    <cellStyle name="Normal 23 16 3 2 3 2 3 2" xfId="40666" xr:uid="{00000000-0005-0000-0000-0000647B0000}"/>
    <cellStyle name="Normal 23 16 3 2 3 2 4" xfId="23760" xr:uid="{00000000-0005-0000-0000-0000657B0000}"/>
    <cellStyle name="Normal 23 16 3 2 3 2 4 2" xfId="46286" xr:uid="{00000000-0005-0000-0000-0000667B0000}"/>
    <cellStyle name="Normal 23 16 3 2 3 2 5" xfId="29426" xr:uid="{00000000-0005-0000-0000-0000677B0000}"/>
    <cellStyle name="Normal 23 16 3 2 3 3" xfId="8757" xr:uid="{00000000-0005-0000-0000-0000687B0000}"/>
    <cellStyle name="Normal 23 16 3 2 3 3 2" xfId="14373" xr:uid="{00000000-0005-0000-0000-0000697B0000}"/>
    <cellStyle name="Normal 23 16 3 2 3 3 2 2" xfId="36914" xr:uid="{00000000-0005-0000-0000-00006A7B0000}"/>
    <cellStyle name="Normal 23 16 3 2 3 3 3" xfId="20003" xr:uid="{00000000-0005-0000-0000-00006B7B0000}"/>
    <cellStyle name="Normal 23 16 3 2 3 3 3 2" xfId="42538" xr:uid="{00000000-0005-0000-0000-00006C7B0000}"/>
    <cellStyle name="Normal 23 16 3 2 3 3 4" xfId="25632" xr:uid="{00000000-0005-0000-0000-00006D7B0000}"/>
    <cellStyle name="Normal 23 16 3 2 3 3 4 2" xfId="48158" xr:uid="{00000000-0005-0000-0000-00006E7B0000}"/>
    <cellStyle name="Normal 23 16 3 2 3 3 5" xfId="31298" xr:uid="{00000000-0005-0000-0000-00006F7B0000}"/>
    <cellStyle name="Normal 23 16 3 2 3 4" xfId="10629" xr:uid="{00000000-0005-0000-0000-0000707B0000}"/>
    <cellStyle name="Normal 23 16 3 2 3 4 2" xfId="33170" xr:uid="{00000000-0005-0000-0000-0000717B0000}"/>
    <cellStyle name="Normal 23 16 3 2 3 5" xfId="16259" xr:uid="{00000000-0005-0000-0000-0000727B0000}"/>
    <cellStyle name="Normal 23 16 3 2 3 5 2" xfId="38794" xr:uid="{00000000-0005-0000-0000-0000737B0000}"/>
    <cellStyle name="Normal 23 16 3 2 3 6" xfId="21888" xr:uid="{00000000-0005-0000-0000-0000747B0000}"/>
    <cellStyle name="Normal 23 16 3 2 3 6 2" xfId="44414" xr:uid="{00000000-0005-0000-0000-0000757B0000}"/>
    <cellStyle name="Normal 23 16 3 2 3 7" xfId="27554" xr:uid="{00000000-0005-0000-0000-0000767B0000}"/>
    <cellStyle name="Normal 23 16 3 2 3 8" xfId="50982" xr:uid="{00000000-0005-0000-0000-0000777B0000}"/>
    <cellStyle name="Normal 23 16 3 2 4" xfId="5949" xr:uid="{00000000-0005-0000-0000-0000787B0000}"/>
    <cellStyle name="Normal 23 16 3 2 4 2" xfId="11565" xr:uid="{00000000-0005-0000-0000-0000797B0000}"/>
    <cellStyle name="Normal 23 16 3 2 4 2 2" xfId="34106" xr:uid="{00000000-0005-0000-0000-00007A7B0000}"/>
    <cellStyle name="Normal 23 16 3 2 4 3" xfId="17195" xr:uid="{00000000-0005-0000-0000-00007B7B0000}"/>
    <cellStyle name="Normal 23 16 3 2 4 3 2" xfId="39730" xr:uid="{00000000-0005-0000-0000-00007C7B0000}"/>
    <cellStyle name="Normal 23 16 3 2 4 4" xfId="22824" xr:uid="{00000000-0005-0000-0000-00007D7B0000}"/>
    <cellStyle name="Normal 23 16 3 2 4 4 2" xfId="45350" xr:uid="{00000000-0005-0000-0000-00007E7B0000}"/>
    <cellStyle name="Normal 23 16 3 2 4 5" xfId="28490" xr:uid="{00000000-0005-0000-0000-00007F7B0000}"/>
    <cellStyle name="Normal 23 16 3 2 5" xfId="7821" xr:uid="{00000000-0005-0000-0000-0000807B0000}"/>
    <cellStyle name="Normal 23 16 3 2 5 2" xfId="13437" xr:uid="{00000000-0005-0000-0000-0000817B0000}"/>
    <cellStyle name="Normal 23 16 3 2 5 2 2" xfId="35978" xr:uid="{00000000-0005-0000-0000-0000827B0000}"/>
    <cellStyle name="Normal 23 16 3 2 5 3" xfId="19067" xr:uid="{00000000-0005-0000-0000-0000837B0000}"/>
    <cellStyle name="Normal 23 16 3 2 5 3 2" xfId="41602" xr:uid="{00000000-0005-0000-0000-0000847B0000}"/>
    <cellStyle name="Normal 23 16 3 2 5 4" xfId="24696" xr:uid="{00000000-0005-0000-0000-0000857B0000}"/>
    <cellStyle name="Normal 23 16 3 2 5 4 2" xfId="47222" xr:uid="{00000000-0005-0000-0000-0000867B0000}"/>
    <cellStyle name="Normal 23 16 3 2 5 5" xfId="30362" xr:uid="{00000000-0005-0000-0000-0000877B0000}"/>
    <cellStyle name="Normal 23 16 3 2 6" xfId="9693" xr:uid="{00000000-0005-0000-0000-0000887B0000}"/>
    <cellStyle name="Normal 23 16 3 2 6 2" xfId="32234" xr:uid="{00000000-0005-0000-0000-0000897B0000}"/>
    <cellStyle name="Normal 23 16 3 2 7" xfId="15323" xr:uid="{00000000-0005-0000-0000-00008A7B0000}"/>
    <cellStyle name="Normal 23 16 3 2 7 2" xfId="37858" xr:uid="{00000000-0005-0000-0000-00008B7B0000}"/>
    <cellStyle name="Normal 23 16 3 2 8" xfId="20952" xr:uid="{00000000-0005-0000-0000-00008C7B0000}"/>
    <cellStyle name="Normal 23 16 3 2 8 2" xfId="43478" xr:uid="{00000000-0005-0000-0000-00008D7B0000}"/>
    <cellStyle name="Normal 23 16 3 2 9" xfId="26618" xr:uid="{00000000-0005-0000-0000-00008E7B0000}"/>
    <cellStyle name="Normal 23 16 3 3" xfId="4311" xr:uid="{00000000-0005-0000-0000-00008F7B0000}"/>
    <cellStyle name="Normal 23 16 3 3 10" xfId="50280" xr:uid="{00000000-0005-0000-0000-0000907B0000}"/>
    <cellStyle name="Normal 23 16 3 3 2" xfId="5247" xr:uid="{00000000-0005-0000-0000-0000917B0000}"/>
    <cellStyle name="Normal 23 16 3 3 2 2" xfId="7119" xr:uid="{00000000-0005-0000-0000-0000927B0000}"/>
    <cellStyle name="Normal 23 16 3 3 2 2 2" xfId="12735" xr:uid="{00000000-0005-0000-0000-0000937B0000}"/>
    <cellStyle name="Normal 23 16 3 3 2 2 2 2" xfId="35276" xr:uid="{00000000-0005-0000-0000-0000947B0000}"/>
    <cellStyle name="Normal 23 16 3 3 2 2 3" xfId="18365" xr:uid="{00000000-0005-0000-0000-0000957B0000}"/>
    <cellStyle name="Normal 23 16 3 3 2 2 3 2" xfId="40900" xr:uid="{00000000-0005-0000-0000-0000967B0000}"/>
    <cellStyle name="Normal 23 16 3 3 2 2 4" xfId="23994" xr:uid="{00000000-0005-0000-0000-0000977B0000}"/>
    <cellStyle name="Normal 23 16 3 3 2 2 4 2" xfId="46520" xr:uid="{00000000-0005-0000-0000-0000987B0000}"/>
    <cellStyle name="Normal 23 16 3 3 2 2 5" xfId="29660" xr:uid="{00000000-0005-0000-0000-0000997B0000}"/>
    <cellStyle name="Normal 23 16 3 3 2 3" xfId="8991" xr:uid="{00000000-0005-0000-0000-00009A7B0000}"/>
    <cellStyle name="Normal 23 16 3 3 2 3 2" xfId="14607" xr:uid="{00000000-0005-0000-0000-00009B7B0000}"/>
    <cellStyle name="Normal 23 16 3 3 2 3 2 2" xfId="37148" xr:uid="{00000000-0005-0000-0000-00009C7B0000}"/>
    <cellStyle name="Normal 23 16 3 3 2 3 3" xfId="20237" xr:uid="{00000000-0005-0000-0000-00009D7B0000}"/>
    <cellStyle name="Normal 23 16 3 3 2 3 3 2" xfId="42772" xr:uid="{00000000-0005-0000-0000-00009E7B0000}"/>
    <cellStyle name="Normal 23 16 3 3 2 3 4" xfId="25866" xr:uid="{00000000-0005-0000-0000-00009F7B0000}"/>
    <cellStyle name="Normal 23 16 3 3 2 3 4 2" xfId="48392" xr:uid="{00000000-0005-0000-0000-0000A07B0000}"/>
    <cellStyle name="Normal 23 16 3 3 2 3 5" xfId="31532" xr:uid="{00000000-0005-0000-0000-0000A17B0000}"/>
    <cellStyle name="Normal 23 16 3 3 2 4" xfId="10863" xr:uid="{00000000-0005-0000-0000-0000A27B0000}"/>
    <cellStyle name="Normal 23 16 3 3 2 4 2" xfId="33404" xr:uid="{00000000-0005-0000-0000-0000A37B0000}"/>
    <cellStyle name="Normal 23 16 3 3 2 5" xfId="16493" xr:uid="{00000000-0005-0000-0000-0000A47B0000}"/>
    <cellStyle name="Normal 23 16 3 3 2 5 2" xfId="39028" xr:uid="{00000000-0005-0000-0000-0000A57B0000}"/>
    <cellStyle name="Normal 23 16 3 3 2 6" xfId="22122" xr:uid="{00000000-0005-0000-0000-0000A67B0000}"/>
    <cellStyle name="Normal 23 16 3 3 2 6 2" xfId="44648" xr:uid="{00000000-0005-0000-0000-0000A77B0000}"/>
    <cellStyle name="Normal 23 16 3 3 2 7" xfId="27788" xr:uid="{00000000-0005-0000-0000-0000A87B0000}"/>
    <cellStyle name="Normal 23 16 3 3 2 8" xfId="51216" xr:uid="{00000000-0005-0000-0000-0000A97B0000}"/>
    <cellStyle name="Normal 23 16 3 3 3" xfId="6183" xr:uid="{00000000-0005-0000-0000-0000AA7B0000}"/>
    <cellStyle name="Normal 23 16 3 3 3 2" xfId="11799" xr:uid="{00000000-0005-0000-0000-0000AB7B0000}"/>
    <cellStyle name="Normal 23 16 3 3 3 2 2" xfId="34340" xr:uid="{00000000-0005-0000-0000-0000AC7B0000}"/>
    <cellStyle name="Normal 23 16 3 3 3 3" xfId="17429" xr:uid="{00000000-0005-0000-0000-0000AD7B0000}"/>
    <cellStyle name="Normal 23 16 3 3 3 3 2" xfId="39964" xr:uid="{00000000-0005-0000-0000-0000AE7B0000}"/>
    <cellStyle name="Normal 23 16 3 3 3 4" xfId="23058" xr:uid="{00000000-0005-0000-0000-0000AF7B0000}"/>
    <cellStyle name="Normal 23 16 3 3 3 4 2" xfId="45584" xr:uid="{00000000-0005-0000-0000-0000B07B0000}"/>
    <cellStyle name="Normal 23 16 3 3 3 5" xfId="28724" xr:uid="{00000000-0005-0000-0000-0000B17B0000}"/>
    <cellStyle name="Normal 23 16 3 3 4" xfId="8055" xr:uid="{00000000-0005-0000-0000-0000B27B0000}"/>
    <cellStyle name="Normal 23 16 3 3 4 2" xfId="13671" xr:uid="{00000000-0005-0000-0000-0000B37B0000}"/>
    <cellStyle name="Normal 23 16 3 3 4 2 2" xfId="36212" xr:uid="{00000000-0005-0000-0000-0000B47B0000}"/>
    <cellStyle name="Normal 23 16 3 3 4 3" xfId="19301" xr:uid="{00000000-0005-0000-0000-0000B57B0000}"/>
    <cellStyle name="Normal 23 16 3 3 4 3 2" xfId="41836" xr:uid="{00000000-0005-0000-0000-0000B67B0000}"/>
    <cellStyle name="Normal 23 16 3 3 4 4" xfId="24930" xr:uid="{00000000-0005-0000-0000-0000B77B0000}"/>
    <cellStyle name="Normal 23 16 3 3 4 4 2" xfId="47456" xr:uid="{00000000-0005-0000-0000-0000B87B0000}"/>
    <cellStyle name="Normal 23 16 3 3 4 5" xfId="30596" xr:uid="{00000000-0005-0000-0000-0000B97B0000}"/>
    <cellStyle name="Normal 23 16 3 3 5" xfId="9927" xr:uid="{00000000-0005-0000-0000-0000BA7B0000}"/>
    <cellStyle name="Normal 23 16 3 3 5 2" xfId="32468" xr:uid="{00000000-0005-0000-0000-0000BB7B0000}"/>
    <cellStyle name="Normal 23 16 3 3 6" xfId="15557" xr:uid="{00000000-0005-0000-0000-0000BC7B0000}"/>
    <cellStyle name="Normal 23 16 3 3 6 2" xfId="38092" xr:uid="{00000000-0005-0000-0000-0000BD7B0000}"/>
    <cellStyle name="Normal 23 16 3 3 7" xfId="21186" xr:uid="{00000000-0005-0000-0000-0000BE7B0000}"/>
    <cellStyle name="Normal 23 16 3 3 7 2" xfId="43712" xr:uid="{00000000-0005-0000-0000-0000BF7B0000}"/>
    <cellStyle name="Normal 23 16 3 3 8" xfId="26852" xr:uid="{00000000-0005-0000-0000-0000C07B0000}"/>
    <cellStyle name="Normal 23 16 3 3 9" xfId="49343" xr:uid="{00000000-0005-0000-0000-0000C17B0000}"/>
    <cellStyle name="Normal 23 16 3 4" xfId="4779" xr:uid="{00000000-0005-0000-0000-0000C27B0000}"/>
    <cellStyle name="Normal 23 16 3 4 2" xfId="6651" xr:uid="{00000000-0005-0000-0000-0000C37B0000}"/>
    <cellStyle name="Normal 23 16 3 4 2 2" xfId="12267" xr:uid="{00000000-0005-0000-0000-0000C47B0000}"/>
    <cellStyle name="Normal 23 16 3 4 2 2 2" xfId="34808" xr:uid="{00000000-0005-0000-0000-0000C57B0000}"/>
    <cellStyle name="Normal 23 16 3 4 2 3" xfId="17897" xr:uid="{00000000-0005-0000-0000-0000C67B0000}"/>
    <cellStyle name="Normal 23 16 3 4 2 3 2" xfId="40432" xr:uid="{00000000-0005-0000-0000-0000C77B0000}"/>
    <cellStyle name="Normal 23 16 3 4 2 4" xfId="23526" xr:uid="{00000000-0005-0000-0000-0000C87B0000}"/>
    <cellStyle name="Normal 23 16 3 4 2 4 2" xfId="46052" xr:uid="{00000000-0005-0000-0000-0000C97B0000}"/>
    <cellStyle name="Normal 23 16 3 4 2 5" xfId="29192" xr:uid="{00000000-0005-0000-0000-0000CA7B0000}"/>
    <cellStyle name="Normal 23 16 3 4 3" xfId="8523" xr:uid="{00000000-0005-0000-0000-0000CB7B0000}"/>
    <cellStyle name="Normal 23 16 3 4 3 2" xfId="14139" xr:uid="{00000000-0005-0000-0000-0000CC7B0000}"/>
    <cellStyle name="Normal 23 16 3 4 3 2 2" xfId="36680" xr:uid="{00000000-0005-0000-0000-0000CD7B0000}"/>
    <cellStyle name="Normal 23 16 3 4 3 3" xfId="19769" xr:uid="{00000000-0005-0000-0000-0000CE7B0000}"/>
    <cellStyle name="Normal 23 16 3 4 3 3 2" xfId="42304" xr:uid="{00000000-0005-0000-0000-0000CF7B0000}"/>
    <cellStyle name="Normal 23 16 3 4 3 4" xfId="25398" xr:uid="{00000000-0005-0000-0000-0000D07B0000}"/>
    <cellStyle name="Normal 23 16 3 4 3 4 2" xfId="47924" xr:uid="{00000000-0005-0000-0000-0000D17B0000}"/>
    <cellStyle name="Normal 23 16 3 4 3 5" xfId="31064" xr:uid="{00000000-0005-0000-0000-0000D27B0000}"/>
    <cellStyle name="Normal 23 16 3 4 4" xfId="10395" xr:uid="{00000000-0005-0000-0000-0000D37B0000}"/>
    <cellStyle name="Normal 23 16 3 4 4 2" xfId="32936" xr:uid="{00000000-0005-0000-0000-0000D47B0000}"/>
    <cellStyle name="Normal 23 16 3 4 5" xfId="16025" xr:uid="{00000000-0005-0000-0000-0000D57B0000}"/>
    <cellStyle name="Normal 23 16 3 4 5 2" xfId="38560" xr:uid="{00000000-0005-0000-0000-0000D67B0000}"/>
    <cellStyle name="Normal 23 16 3 4 6" xfId="21654" xr:uid="{00000000-0005-0000-0000-0000D77B0000}"/>
    <cellStyle name="Normal 23 16 3 4 6 2" xfId="44180" xr:uid="{00000000-0005-0000-0000-0000D87B0000}"/>
    <cellStyle name="Normal 23 16 3 4 7" xfId="27320" xr:uid="{00000000-0005-0000-0000-0000D97B0000}"/>
    <cellStyle name="Normal 23 16 3 4 8" xfId="50748" xr:uid="{00000000-0005-0000-0000-0000DA7B0000}"/>
    <cellStyle name="Normal 23 16 3 5" xfId="5715" xr:uid="{00000000-0005-0000-0000-0000DB7B0000}"/>
    <cellStyle name="Normal 23 16 3 5 2" xfId="11331" xr:uid="{00000000-0005-0000-0000-0000DC7B0000}"/>
    <cellStyle name="Normal 23 16 3 5 2 2" xfId="33872" xr:uid="{00000000-0005-0000-0000-0000DD7B0000}"/>
    <cellStyle name="Normal 23 16 3 5 3" xfId="16961" xr:uid="{00000000-0005-0000-0000-0000DE7B0000}"/>
    <cellStyle name="Normal 23 16 3 5 3 2" xfId="39496" xr:uid="{00000000-0005-0000-0000-0000DF7B0000}"/>
    <cellStyle name="Normal 23 16 3 5 4" xfId="22590" xr:uid="{00000000-0005-0000-0000-0000E07B0000}"/>
    <cellStyle name="Normal 23 16 3 5 4 2" xfId="45116" xr:uid="{00000000-0005-0000-0000-0000E17B0000}"/>
    <cellStyle name="Normal 23 16 3 5 5" xfId="28256" xr:uid="{00000000-0005-0000-0000-0000E27B0000}"/>
    <cellStyle name="Normal 23 16 3 6" xfId="7587" xr:uid="{00000000-0005-0000-0000-0000E37B0000}"/>
    <cellStyle name="Normal 23 16 3 6 2" xfId="13203" xr:uid="{00000000-0005-0000-0000-0000E47B0000}"/>
    <cellStyle name="Normal 23 16 3 6 2 2" xfId="35744" xr:uid="{00000000-0005-0000-0000-0000E57B0000}"/>
    <cellStyle name="Normal 23 16 3 6 3" xfId="18833" xr:uid="{00000000-0005-0000-0000-0000E67B0000}"/>
    <cellStyle name="Normal 23 16 3 6 3 2" xfId="41368" xr:uid="{00000000-0005-0000-0000-0000E77B0000}"/>
    <cellStyle name="Normal 23 16 3 6 4" xfId="24462" xr:uid="{00000000-0005-0000-0000-0000E87B0000}"/>
    <cellStyle name="Normal 23 16 3 6 4 2" xfId="46988" xr:uid="{00000000-0005-0000-0000-0000E97B0000}"/>
    <cellStyle name="Normal 23 16 3 6 5" xfId="30128" xr:uid="{00000000-0005-0000-0000-0000EA7B0000}"/>
    <cellStyle name="Normal 23 16 3 7" xfId="9459" xr:uid="{00000000-0005-0000-0000-0000EB7B0000}"/>
    <cellStyle name="Normal 23 16 3 7 2" xfId="32000" xr:uid="{00000000-0005-0000-0000-0000EC7B0000}"/>
    <cellStyle name="Normal 23 16 3 8" xfId="15089" xr:uid="{00000000-0005-0000-0000-0000ED7B0000}"/>
    <cellStyle name="Normal 23 16 3 8 2" xfId="37624" xr:uid="{00000000-0005-0000-0000-0000EE7B0000}"/>
    <cellStyle name="Normal 23 16 3 9" xfId="20718" xr:uid="{00000000-0005-0000-0000-0000EF7B0000}"/>
    <cellStyle name="Normal 23 16 3 9 2" xfId="43244" xr:uid="{00000000-0005-0000-0000-0000F07B0000}"/>
    <cellStyle name="Normal 23 16 4" xfId="3765" xr:uid="{00000000-0005-0000-0000-0000F17B0000}"/>
    <cellStyle name="Normal 23 16 4 10" xfId="26306" xr:uid="{00000000-0005-0000-0000-0000F27B0000}"/>
    <cellStyle name="Normal 23 16 4 11" xfId="48797" xr:uid="{00000000-0005-0000-0000-0000F37B0000}"/>
    <cellStyle name="Normal 23 16 4 12" xfId="49734" xr:uid="{00000000-0005-0000-0000-0000F47B0000}"/>
    <cellStyle name="Normal 23 16 4 2" xfId="3999" xr:uid="{00000000-0005-0000-0000-0000F57B0000}"/>
    <cellStyle name="Normal 23 16 4 2 10" xfId="49031" xr:uid="{00000000-0005-0000-0000-0000F67B0000}"/>
    <cellStyle name="Normal 23 16 4 2 11" xfId="49968" xr:uid="{00000000-0005-0000-0000-0000F77B0000}"/>
    <cellStyle name="Normal 23 16 4 2 2" xfId="4467" xr:uid="{00000000-0005-0000-0000-0000F87B0000}"/>
    <cellStyle name="Normal 23 16 4 2 2 10" xfId="50436" xr:uid="{00000000-0005-0000-0000-0000F97B0000}"/>
    <cellStyle name="Normal 23 16 4 2 2 2" xfId="5403" xr:uid="{00000000-0005-0000-0000-0000FA7B0000}"/>
    <cellStyle name="Normal 23 16 4 2 2 2 2" xfId="7275" xr:uid="{00000000-0005-0000-0000-0000FB7B0000}"/>
    <cellStyle name="Normal 23 16 4 2 2 2 2 2" xfId="12891" xr:uid="{00000000-0005-0000-0000-0000FC7B0000}"/>
    <cellStyle name="Normal 23 16 4 2 2 2 2 2 2" xfId="35432" xr:uid="{00000000-0005-0000-0000-0000FD7B0000}"/>
    <cellStyle name="Normal 23 16 4 2 2 2 2 3" xfId="18521" xr:uid="{00000000-0005-0000-0000-0000FE7B0000}"/>
    <cellStyle name="Normal 23 16 4 2 2 2 2 3 2" xfId="41056" xr:uid="{00000000-0005-0000-0000-0000FF7B0000}"/>
    <cellStyle name="Normal 23 16 4 2 2 2 2 4" xfId="24150" xr:uid="{00000000-0005-0000-0000-0000007C0000}"/>
    <cellStyle name="Normal 23 16 4 2 2 2 2 4 2" xfId="46676" xr:uid="{00000000-0005-0000-0000-0000017C0000}"/>
    <cellStyle name="Normal 23 16 4 2 2 2 2 5" xfId="29816" xr:uid="{00000000-0005-0000-0000-0000027C0000}"/>
    <cellStyle name="Normal 23 16 4 2 2 2 3" xfId="9147" xr:uid="{00000000-0005-0000-0000-0000037C0000}"/>
    <cellStyle name="Normal 23 16 4 2 2 2 3 2" xfId="14763" xr:uid="{00000000-0005-0000-0000-0000047C0000}"/>
    <cellStyle name="Normal 23 16 4 2 2 2 3 2 2" xfId="37304" xr:uid="{00000000-0005-0000-0000-0000057C0000}"/>
    <cellStyle name="Normal 23 16 4 2 2 2 3 3" xfId="20393" xr:uid="{00000000-0005-0000-0000-0000067C0000}"/>
    <cellStyle name="Normal 23 16 4 2 2 2 3 3 2" xfId="42928" xr:uid="{00000000-0005-0000-0000-0000077C0000}"/>
    <cellStyle name="Normal 23 16 4 2 2 2 3 4" xfId="26022" xr:uid="{00000000-0005-0000-0000-0000087C0000}"/>
    <cellStyle name="Normal 23 16 4 2 2 2 3 4 2" xfId="48548" xr:uid="{00000000-0005-0000-0000-0000097C0000}"/>
    <cellStyle name="Normal 23 16 4 2 2 2 3 5" xfId="31688" xr:uid="{00000000-0005-0000-0000-00000A7C0000}"/>
    <cellStyle name="Normal 23 16 4 2 2 2 4" xfId="11019" xr:uid="{00000000-0005-0000-0000-00000B7C0000}"/>
    <cellStyle name="Normal 23 16 4 2 2 2 4 2" xfId="33560" xr:uid="{00000000-0005-0000-0000-00000C7C0000}"/>
    <cellStyle name="Normal 23 16 4 2 2 2 5" xfId="16649" xr:uid="{00000000-0005-0000-0000-00000D7C0000}"/>
    <cellStyle name="Normal 23 16 4 2 2 2 5 2" xfId="39184" xr:uid="{00000000-0005-0000-0000-00000E7C0000}"/>
    <cellStyle name="Normal 23 16 4 2 2 2 6" xfId="22278" xr:uid="{00000000-0005-0000-0000-00000F7C0000}"/>
    <cellStyle name="Normal 23 16 4 2 2 2 6 2" xfId="44804" xr:uid="{00000000-0005-0000-0000-0000107C0000}"/>
    <cellStyle name="Normal 23 16 4 2 2 2 7" xfId="27944" xr:uid="{00000000-0005-0000-0000-0000117C0000}"/>
    <cellStyle name="Normal 23 16 4 2 2 2 8" xfId="51372" xr:uid="{00000000-0005-0000-0000-0000127C0000}"/>
    <cellStyle name="Normal 23 16 4 2 2 3" xfId="6339" xr:uid="{00000000-0005-0000-0000-0000137C0000}"/>
    <cellStyle name="Normal 23 16 4 2 2 3 2" xfId="11955" xr:uid="{00000000-0005-0000-0000-0000147C0000}"/>
    <cellStyle name="Normal 23 16 4 2 2 3 2 2" xfId="34496" xr:uid="{00000000-0005-0000-0000-0000157C0000}"/>
    <cellStyle name="Normal 23 16 4 2 2 3 3" xfId="17585" xr:uid="{00000000-0005-0000-0000-0000167C0000}"/>
    <cellStyle name="Normal 23 16 4 2 2 3 3 2" xfId="40120" xr:uid="{00000000-0005-0000-0000-0000177C0000}"/>
    <cellStyle name="Normal 23 16 4 2 2 3 4" xfId="23214" xr:uid="{00000000-0005-0000-0000-0000187C0000}"/>
    <cellStyle name="Normal 23 16 4 2 2 3 4 2" xfId="45740" xr:uid="{00000000-0005-0000-0000-0000197C0000}"/>
    <cellStyle name="Normal 23 16 4 2 2 3 5" xfId="28880" xr:uid="{00000000-0005-0000-0000-00001A7C0000}"/>
    <cellStyle name="Normal 23 16 4 2 2 4" xfId="8211" xr:uid="{00000000-0005-0000-0000-00001B7C0000}"/>
    <cellStyle name="Normal 23 16 4 2 2 4 2" xfId="13827" xr:uid="{00000000-0005-0000-0000-00001C7C0000}"/>
    <cellStyle name="Normal 23 16 4 2 2 4 2 2" xfId="36368" xr:uid="{00000000-0005-0000-0000-00001D7C0000}"/>
    <cellStyle name="Normal 23 16 4 2 2 4 3" xfId="19457" xr:uid="{00000000-0005-0000-0000-00001E7C0000}"/>
    <cellStyle name="Normal 23 16 4 2 2 4 3 2" xfId="41992" xr:uid="{00000000-0005-0000-0000-00001F7C0000}"/>
    <cellStyle name="Normal 23 16 4 2 2 4 4" xfId="25086" xr:uid="{00000000-0005-0000-0000-0000207C0000}"/>
    <cellStyle name="Normal 23 16 4 2 2 4 4 2" xfId="47612" xr:uid="{00000000-0005-0000-0000-0000217C0000}"/>
    <cellStyle name="Normal 23 16 4 2 2 4 5" xfId="30752" xr:uid="{00000000-0005-0000-0000-0000227C0000}"/>
    <cellStyle name="Normal 23 16 4 2 2 5" xfId="10083" xr:uid="{00000000-0005-0000-0000-0000237C0000}"/>
    <cellStyle name="Normal 23 16 4 2 2 5 2" xfId="32624" xr:uid="{00000000-0005-0000-0000-0000247C0000}"/>
    <cellStyle name="Normal 23 16 4 2 2 6" xfId="15713" xr:uid="{00000000-0005-0000-0000-0000257C0000}"/>
    <cellStyle name="Normal 23 16 4 2 2 6 2" xfId="38248" xr:uid="{00000000-0005-0000-0000-0000267C0000}"/>
    <cellStyle name="Normal 23 16 4 2 2 7" xfId="21342" xr:uid="{00000000-0005-0000-0000-0000277C0000}"/>
    <cellStyle name="Normal 23 16 4 2 2 7 2" xfId="43868" xr:uid="{00000000-0005-0000-0000-0000287C0000}"/>
    <cellStyle name="Normal 23 16 4 2 2 8" xfId="27008" xr:uid="{00000000-0005-0000-0000-0000297C0000}"/>
    <cellStyle name="Normal 23 16 4 2 2 9" xfId="49499" xr:uid="{00000000-0005-0000-0000-00002A7C0000}"/>
    <cellStyle name="Normal 23 16 4 2 3" xfId="4935" xr:uid="{00000000-0005-0000-0000-00002B7C0000}"/>
    <cellStyle name="Normal 23 16 4 2 3 2" xfId="6807" xr:uid="{00000000-0005-0000-0000-00002C7C0000}"/>
    <cellStyle name="Normal 23 16 4 2 3 2 2" xfId="12423" xr:uid="{00000000-0005-0000-0000-00002D7C0000}"/>
    <cellStyle name="Normal 23 16 4 2 3 2 2 2" xfId="34964" xr:uid="{00000000-0005-0000-0000-00002E7C0000}"/>
    <cellStyle name="Normal 23 16 4 2 3 2 3" xfId="18053" xr:uid="{00000000-0005-0000-0000-00002F7C0000}"/>
    <cellStyle name="Normal 23 16 4 2 3 2 3 2" xfId="40588" xr:uid="{00000000-0005-0000-0000-0000307C0000}"/>
    <cellStyle name="Normal 23 16 4 2 3 2 4" xfId="23682" xr:uid="{00000000-0005-0000-0000-0000317C0000}"/>
    <cellStyle name="Normal 23 16 4 2 3 2 4 2" xfId="46208" xr:uid="{00000000-0005-0000-0000-0000327C0000}"/>
    <cellStyle name="Normal 23 16 4 2 3 2 5" xfId="29348" xr:uid="{00000000-0005-0000-0000-0000337C0000}"/>
    <cellStyle name="Normal 23 16 4 2 3 3" xfId="8679" xr:uid="{00000000-0005-0000-0000-0000347C0000}"/>
    <cellStyle name="Normal 23 16 4 2 3 3 2" xfId="14295" xr:uid="{00000000-0005-0000-0000-0000357C0000}"/>
    <cellStyle name="Normal 23 16 4 2 3 3 2 2" xfId="36836" xr:uid="{00000000-0005-0000-0000-0000367C0000}"/>
    <cellStyle name="Normal 23 16 4 2 3 3 3" xfId="19925" xr:uid="{00000000-0005-0000-0000-0000377C0000}"/>
    <cellStyle name="Normal 23 16 4 2 3 3 3 2" xfId="42460" xr:uid="{00000000-0005-0000-0000-0000387C0000}"/>
    <cellStyle name="Normal 23 16 4 2 3 3 4" xfId="25554" xr:uid="{00000000-0005-0000-0000-0000397C0000}"/>
    <cellStyle name="Normal 23 16 4 2 3 3 4 2" xfId="48080" xr:uid="{00000000-0005-0000-0000-00003A7C0000}"/>
    <cellStyle name="Normal 23 16 4 2 3 3 5" xfId="31220" xr:uid="{00000000-0005-0000-0000-00003B7C0000}"/>
    <cellStyle name="Normal 23 16 4 2 3 4" xfId="10551" xr:uid="{00000000-0005-0000-0000-00003C7C0000}"/>
    <cellStyle name="Normal 23 16 4 2 3 4 2" xfId="33092" xr:uid="{00000000-0005-0000-0000-00003D7C0000}"/>
    <cellStyle name="Normal 23 16 4 2 3 5" xfId="16181" xr:uid="{00000000-0005-0000-0000-00003E7C0000}"/>
    <cellStyle name="Normal 23 16 4 2 3 5 2" xfId="38716" xr:uid="{00000000-0005-0000-0000-00003F7C0000}"/>
    <cellStyle name="Normal 23 16 4 2 3 6" xfId="21810" xr:uid="{00000000-0005-0000-0000-0000407C0000}"/>
    <cellStyle name="Normal 23 16 4 2 3 6 2" xfId="44336" xr:uid="{00000000-0005-0000-0000-0000417C0000}"/>
    <cellStyle name="Normal 23 16 4 2 3 7" xfId="27476" xr:uid="{00000000-0005-0000-0000-0000427C0000}"/>
    <cellStyle name="Normal 23 16 4 2 3 8" xfId="50904" xr:uid="{00000000-0005-0000-0000-0000437C0000}"/>
    <cellStyle name="Normal 23 16 4 2 4" xfId="5871" xr:uid="{00000000-0005-0000-0000-0000447C0000}"/>
    <cellStyle name="Normal 23 16 4 2 4 2" xfId="11487" xr:uid="{00000000-0005-0000-0000-0000457C0000}"/>
    <cellStyle name="Normal 23 16 4 2 4 2 2" xfId="34028" xr:uid="{00000000-0005-0000-0000-0000467C0000}"/>
    <cellStyle name="Normal 23 16 4 2 4 3" xfId="17117" xr:uid="{00000000-0005-0000-0000-0000477C0000}"/>
    <cellStyle name="Normal 23 16 4 2 4 3 2" xfId="39652" xr:uid="{00000000-0005-0000-0000-0000487C0000}"/>
    <cellStyle name="Normal 23 16 4 2 4 4" xfId="22746" xr:uid="{00000000-0005-0000-0000-0000497C0000}"/>
    <cellStyle name="Normal 23 16 4 2 4 4 2" xfId="45272" xr:uid="{00000000-0005-0000-0000-00004A7C0000}"/>
    <cellStyle name="Normal 23 16 4 2 4 5" xfId="28412" xr:uid="{00000000-0005-0000-0000-00004B7C0000}"/>
    <cellStyle name="Normal 23 16 4 2 5" xfId="7743" xr:uid="{00000000-0005-0000-0000-00004C7C0000}"/>
    <cellStyle name="Normal 23 16 4 2 5 2" xfId="13359" xr:uid="{00000000-0005-0000-0000-00004D7C0000}"/>
    <cellStyle name="Normal 23 16 4 2 5 2 2" xfId="35900" xr:uid="{00000000-0005-0000-0000-00004E7C0000}"/>
    <cellStyle name="Normal 23 16 4 2 5 3" xfId="18989" xr:uid="{00000000-0005-0000-0000-00004F7C0000}"/>
    <cellStyle name="Normal 23 16 4 2 5 3 2" xfId="41524" xr:uid="{00000000-0005-0000-0000-0000507C0000}"/>
    <cellStyle name="Normal 23 16 4 2 5 4" xfId="24618" xr:uid="{00000000-0005-0000-0000-0000517C0000}"/>
    <cellStyle name="Normal 23 16 4 2 5 4 2" xfId="47144" xr:uid="{00000000-0005-0000-0000-0000527C0000}"/>
    <cellStyle name="Normal 23 16 4 2 5 5" xfId="30284" xr:uid="{00000000-0005-0000-0000-0000537C0000}"/>
    <cellStyle name="Normal 23 16 4 2 6" xfId="9615" xr:uid="{00000000-0005-0000-0000-0000547C0000}"/>
    <cellStyle name="Normal 23 16 4 2 6 2" xfId="32156" xr:uid="{00000000-0005-0000-0000-0000557C0000}"/>
    <cellStyle name="Normal 23 16 4 2 7" xfId="15245" xr:uid="{00000000-0005-0000-0000-0000567C0000}"/>
    <cellStyle name="Normal 23 16 4 2 7 2" xfId="37780" xr:uid="{00000000-0005-0000-0000-0000577C0000}"/>
    <cellStyle name="Normal 23 16 4 2 8" xfId="20874" xr:uid="{00000000-0005-0000-0000-0000587C0000}"/>
    <cellStyle name="Normal 23 16 4 2 8 2" xfId="43400" xr:uid="{00000000-0005-0000-0000-0000597C0000}"/>
    <cellStyle name="Normal 23 16 4 2 9" xfId="26540" xr:uid="{00000000-0005-0000-0000-00005A7C0000}"/>
    <cellStyle name="Normal 23 16 4 3" xfId="4233" xr:uid="{00000000-0005-0000-0000-00005B7C0000}"/>
    <cellStyle name="Normal 23 16 4 3 10" xfId="50202" xr:uid="{00000000-0005-0000-0000-00005C7C0000}"/>
    <cellStyle name="Normal 23 16 4 3 2" xfId="5169" xr:uid="{00000000-0005-0000-0000-00005D7C0000}"/>
    <cellStyle name="Normal 23 16 4 3 2 2" xfId="7041" xr:uid="{00000000-0005-0000-0000-00005E7C0000}"/>
    <cellStyle name="Normal 23 16 4 3 2 2 2" xfId="12657" xr:uid="{00000000-0005-0000-0000-00005F7C0000}"/>
    <cellStyle name="Normal 23 16 4 3 2 2 2 2" xfId="35198" xr:uid="{00000000-0005-0000-0000-0000607C0000}"/>
    <cellStyle name="Normal 23 16 4 3 2 2 3" xfId="18287" xr:uid="{00000000-0005-0000-0000-0000617C0000}"/>
    <cellStyle name="Normal 23 16 4 3 2 2 3 2" xfId="40822" xr:uid="{00000000-0005-0000-0000-0000627C0000}"/>
    <cellStyle name="Normal 23 16 4 3 2 2 4" xfId="23916" xr:uid="{00000000-0005-0000-0000-0000637C0000}"/>
    <cellStyle name="Normal 23 16 4 3 2 2 4 2" xfId="46442" xr:uid="{00000000-0005-0000-0000-0000647C0000}"/>
    <cellStyle name="Normal 23 16 4 3 2 2 5" xfId="29582" xr:uid="{00000000-0005-0000-0000-0000657C0000}"/>
    <cellStyle name="Normal 23 16 4 3 2 3" xfId="8913" xr:uid="{00000000-0005-0000-0000-0000667C0000}"/>
    <cellStyle name="Normal 23 16 4 3 2 3 2" xfId="14529" xr:uid="{00000000-0005-0000-0000-0000677C0000}"/>
    <cellStyle name="Normal 23 16 4 3 2 3 2 2" xfId="37070" xr:uid="{00000000-0005-0000-0000-0000687C0000}"/>
    <cellStyle name="Normal 23 16 4 3 2 3 3" xfId="20159" xr:uid="{00000000-0005-0000-0000-0000697C0000}"/>
    <cellStyle name="Normal 23 16 4 3 2 3 3 2" xfId="42694" xr:uid="{00000000-0005-0000-0000-00006A7C0000}"/>
    <cellStyle name="Normal 23 16 4 3 2 3 4" xfId="25788" xr:uid="{00000000-0005-0000-0000-00006B7C0000}"/>
    <cellStyle name="Normal 23 16 4 3 2 3 4 2" xfId="48314" xr:uid="{00000000-0005-0000-0000-00006C7C0000}"/>
    <cellStyle name="Normal 23 16 4 3 2 3 5" xfId="31454" xr:uid="{00000000-0005-0000-0000-00006D7C0000}"/>
    <cellStyle name="Normal 23 16 4 3 2 4" xfId="10785" xr:uid="{00000000-0005-0000-0000-00006E7C0000}"/>
    <cellStyle name="Normal 23 16 4 3 2 4 2" xfId="33326" xr:uid="{00000000-0005-0000-0000-00006F7C0000}"/>
    <cellStyle name="Normal 23 16 4 3 2 5" xfId="16415" xr:uid="{00000000-0005-0000-0000-0000707C0000}"/>
    <cellStyle name="Normal 23 16 4 3 2 5 2" xfId="38950" xr:uid="{00000000-0005-0000-0000-0000717C0000}"/>
    <cellStyle name="Normal 23 16 4 3 2 6" xfId="22044" xr:uid="{00000000-0005-0000-0000-0000727C0000}"/>
    <cellStyle name="Normal 23 16 4 3 2 6 2" xfId="44570" xr:uid="{00000000-0005-0000-0000-0000737C0000}"/>
    <cellStyle name="Normal 23 16 4 3 2 7" xfId="27710" xr:uid="{00000000-0005-0000-0000-0000747C0000}"/>
    <cellStyle name="Normal 23 16 4 3 2 8" xfId="51138" xr:uid="{00000000-0005-0000-0000-0000757C0000}"/>
    <cellStyle name="Normal 23 16 4 3 3" xfId="6105" xr:uid="{00000000-0005-0000-0000-0000767C0000}"/>
    <cellStyle name="Normal 23 16 4 3 3 2" xfId="11721" xr:uid="{00000000-0005-0000-0000-0000777C0000}"/>
    <cellStyle name="Normal 23 16 4 3 3 2 2" xfId="34262" xr:uid="{00000000-0005-0000-0000-0000787C0000}"/>
    <cellStyle name="Normal 23 16 4 3 3 3" xfId="17351" xr:uid="{00000000-0005-0000-0000-0000797C0000}"/>
    <cellStyle name="Normal 23 16 4 3 3 3 2" xfId="39886" xr:uid="{00000000-0005-0000-0000-00007A7C0000}"/>
    <cellStyle name="Normal 23 16 4 3 3 4" xfId="22980" xr:uid="{00000000-0005-0000-0000-00007B7C0000}"/>
    <cellStyle name="Normal 23 16 4 3 3 4 2" xfId="45506" xr:uid="{00000000-0005-0000-0000-00007C7C0000}"/>
    <cellStyle name="Normal 23 16 4 3 3 5" xfId="28646" xr:uid="{00000000-0005-0000-0000-00007D7C0000}"/>
    <cellStyle name="Normal 23 16 4 3 4" xfId="7977" xr:uid="{00000000-0005-0000-0000-00007E7C0000}"/>
    <cellStyle name="Normal 23 16 4 3 4 2" xfId="13593" xr:uid="{00000000-0005-0000-0000-00007F7C0000}"/>
    <cellStyle name="Normal 23 16 4 3 4 2 2" xfId="36134" xr:uid="{00000000-0005-0000-0000-0000807C0000}"/>
    <cellStyle name="Normal 23 16 4 3 4 3" xfId="19223" xr:uid="{00000000-0005-0000-0000-0000817C0000}"/>
    <cellStyle name="Normal 23 16 4 3 4 3 2" xfId="41758" xr:uid="{00000000-0005-0000-0000-0000827C0000}"/>
    <cellStyle name="Normal 23 16 4 3 4 4" xfId="24852" xr:uid="{00000000-0005-0000-0000-0000837C0000}"/>
    <cellStyle name="Normal 23 16 4 3 4 4 2" xfId="47378" xr:uid="{00000000-0005-0000-0000-0000847C0000}"/>
    <cellStyle name="Normal 23 16 4 3 4 5" xfId="30518" xr:uid="{00000000-0005-0000-0000-0000857C0000}"/>
    <cellStyle name="Normal 23 16 4 3 5" xfId="9849" xr:uid="{00000000-0005-0000-0000-0000867C0000}"/>
    <cellStyle name="Normal 23 16 4 3 5 2" xfId="32390" xr:uid="{00000000-0005-0000-0000-0000877C0000}"/>
    <cellStyle name="Normal 23 16 4 3 6" xfId="15479" xr:uid="{00000000-0005-0000-0000-0000887C0000}"/>
    <cellStyle name="Normal 23 16 4 3 6 2" xfId="38014" xr:uid="{00000000-0005-0000-0000-0000897C0000}"/>
    <cellStyle name="Normal 23 16 4 3 7" xfId="21108" xr:uid="{00000000-0005-0000-0000-00008A7C0000}"/>
    <cellStyle name="Normal 23 16 4 3 7 2" xfId="43634" xr:uid="{00000000-0005-0000-0000-00008B7C0000}"/>
    <cellStyle name="Normal 23 16 4 3 8" xfId="26774" xr:uid="{00000000-0005-0000-0000-00008C7C0000}"/>
    <cellStyle name="Normal 23 16 4 3 9" xfId="49265" xr:uid="{00000000-0005-0000-0000-00008D7C0000}"/>
    <cellStyle name="Normal 23 16 4 4" xfId="4701" xr:uid="{00000000-0005-0000-0000-00008E7C0000}"/>
    <cellStyle name="Normal 23 16 4 4 2" xfId="6573" xr:uid="{00000000-0005-0000-0000-00008F7C0000}"/>
    <cellStyle name="Normal 23 16 4 4 2 2" xfId="12189" xr:uid="{00000000-0005-0000-0000-0000907C0000}"/>
    <cellStyle name="Normal 23 16 4 4 2 2 2" xfId="34730" xr:uid="{00000000-0005-0000-0000-0000917C0000}"/>
    <cellStyle name="Normal 23 16 4 4 2 3" xfId="17819" xr:uid="{00000000-0005-0000-0000-0000927C0000}"/>
    <cellStyle name="Normal 23 16 4 4 2 3 2" xfId="40354" xr:uid="{00000000-0005-0000-0000-0000937C0000}"/>
    <cellStyle name="Normal 23 16 4 4 2 4" xfId="23448" xr:uid="{00000000-0005-0000-0000-0000947C0000}"/>
    <cellStyle name="Normal 23 16 4 4 2 4 2" xfId="45974" xr:uid="{00000000-0005-0000-0000-0000957C0000}"/>
    <cellStyle name="Normal 23 16 4 4 2 5" xfId="29114" xr:uid="{00000000-0005-0000-0000-0000967C0000}"/>
    <cellStyle name="Normal 23 16 4 4 3" xfId="8445" xr:uid="{00000000-0005-0000-0000-0000977C0000}"/>
    <cellStyle name="Normal 23 16 4 4 3 2" xfId="14061" xr:uid="{00000000-0005-0000-0000-0000987C0000}"/>
    <cellStyle name="Normal 23 16 4 4 3 2 2" xfId="36602" xr:uid="{00000000-0005-0000-0000-0000997C0000}"/>
    <cellStyle name="Normal 23 16 4 4 3 3" xfId="19691" xr:uid="{00000000-0005-0000-0000-00009A7C0000}"/>
    <cellStyle name="Normal 23 16 4 4 3 3 2" xfId="42226" xr:uid="{00000000-0005-0000-0000-00009B7C0000}"/>
    <cellStyle name="Normal 23 16 4 4 3 4" xfId="25320" xr:uid="{00000000-0005-0000-0000-00009C7C0000}"/>
    <cellStyle name="Normal 23 16 4 4 3 4 2" xfId="47846" xr:uid="{00000000-0005-0000-0000-00009D7C0000}"/>
    <cellStyle name="Normal 23 16 4 4 3 5" xfId="30986" xr:uid="{00000000-0005-0000-0000-00009E7C0000}"/>
    <cellStyle name="Normal 23 16 4 4 4" xfId="10317" xr:uid="{00000000-0005-0000-0000-00009F7C0000}"/>
    <cellStyle name="Normal 23 16 4 4 4 2" xfId="32858" xr:uid="{00000000-0005-0000-0000-0000A07C0000}"/>
    <cellStyle name="Normal 23 16 4 4 5" xfId="15947" xr:uid="{00000000-0005-0000-0000-0000A17C0000}"/>
    <cellStyle name="Normal 23 16 4 4 5 2" xfId="38482" xr:uid="{00000000-0005-0000-0000-0000A27C0000}"/>
    <cellStyle name="Normal 23 16 4 4 6" xfId="21576" xr:uid="{00000000-0005-0000-0000-0000A37C0000}"/>
    <cellStyle name="Normal 23 16 4 4 6 2" xfId="44102" xr:uid="{00000000-0005-0000-0000-0000A47C0000}"/>
    <cellStyle name="Normal 23 16 4 4 7" xfId="27242" xr:uid="{00000000-0005-0000-0000-0000A57C0000}"/>
    <cellStyle name="Normal 23 16 4 4 8" xfId="50670" xr:uid="{00000000-0005-0000-0000-0000A67C0000}"/>
    <cellStyle name="Normal 23 16 4 5" xfId="5637" xr:uid="{00000000-0005-0000-0000-0000A77C0000}"/>
    <cellStyle name="Normal 23 16 4 5 2" xfId="11253" xr:uid="{00000000-0005-0000-0000-0000A87C0000}"/>
    <cellStyle name="Normal 23 16 4 5 2 2" xfId="33794" xr:uid="{00000000-0005-0000-0000-0000A97C0000}"/>
    <cellStyle name="Normal 23 16 4 5 3" xfId="16883" xr:uid="{00000000-0005-0000-0000-0000AA7C0000}"/>
    <cellStyle name="Normal 23 16 4 5 3 2" xfId="39418" xr:uid="{00000000-0005-0000-0000-0000AB7C0000}"/>
    <cellStyle name="Normal 23 16 4 5 4" xfId="22512" xr:uid="{00000000-0005-0000-0000-0000AC7C0000}"/>
    <cellStyle name="Normal 23 16 4 5 4 2" xfId="45038" xr:uid="{00000000-0005-0000-0000-0000AD7C0000}"/>
    <cellStyle name="Normal 23 16 4 5 5" xfId="28178" xr:uid="{00000000-0005-0000-0000-0000AE7C0000}"/>
    <cellStyle name="Normal 23 16 4 6" xfId="7509" xr:uid="{00000000-0005-0000-0000-0000AF7C0000}"/>
    <cellStyle name="Normal 23 16 4 6 2" xfId="13125" xr:uid="{00000000-0005-0000-0000-0000B07C0000}"/>
    <cellStyle name="Normal 23 16 4 6 2 2" xfId="35666" xr:uid="{00000000-0005-0000-0000-0000B17C0000}"/>
    <cellStyle name="Normal 23 16 4 6 3" xfId="18755" xr:uid="{00000000-0005-0000-0000-0000B27C0000}"/>
    <cellStyle name="Normal 23 16 4 6 3 2" xfId="41290" xr:uid="{00000000-0005-0000-0000-0000B37C0000}"/>
    <cellStyle name="Normal 23 16 4 6 4" xfId="24384" xr:uid="{00000000-0005-0000-0000-0000B47C0000}"/>
    <cellStyle name="Normal 23 16 4 6 4 2" xfId="46910" xr:uid="{00000000-0005-0000-0000-0000B57C0000}"/>
    <cellStyle name="Normal 23 16 4 6 5" xfId="30050" xr:uid="{00000000-0005-0000-0000-0000B67C0000}"/>
    <cellStyle name="Normal 23 16 4 7" xfId="9381" xr:uid="{00000000-0005-0000-0000-0000B77C0000}"/>
    <cellStyle name="Normal 23 16 4 7 2" xfId="31922" xr:uid="{00000000-0005-0000-0000-0000B87C0000}"/>
    <cellStyle name="Normal 23 16 4 8" xfId="15011" xr:uid="{00000000-0005-0000-0000-0000B97C0000}"/>
    <cellStyle name="Normal 23 16 4 8 2" xfId="37546" xr:uid="{00000000-0005-0000-0000-0000BA7C0000}"/>
    <cellStyle name="Normal 23 16 4 9" xfId="20640" xr:uid="{00000000-0005-0000-0000-0000BB7C0000}"/>
    <cellStyle name="Normal 23 16 4 9 2" xfId="43166" xr:uid="{00000000-0005-0000-0000-0000BC7C0000}"/>
    <cellStyle name="Normal 23 16 5" xfId="3921" xr:uid="{00000000-0005-0000-0000-0000BD7C0000}"/>
    <cellStyle name="Normal 23 16 5 10" xfId="48953" xr:uid="{00000000-0005-0000-0000-0000BE7C0000}"/>
    <cellStyle name="Normal 23 16 5 11" xfId="49890" xr:uid="{00000000-0005-0000-0000-0000BF7C0000}"/>
    <cellStyle name="Normal 23 16 5 2" xfId="4389" xr:uid="{00000000-0005-0000-0000-0000C07C0000}"/>
    <cellStyle name="Normal 23 16 5 2 10" xfId="50358" xr:uid="{00000000-0005-0000-0000-0000C17C0000}"/>
    <cellStyle name="Normal 23 16 5 2 2" xfId="5325" xr:uid="{00000000-0005-0000-0000-0000C27C0000}"/>
    <cellStyle name="Normal 23 16 5 2 2 2" xfId="7197" xr:uid="{00000000-0005-0000-0000-0000C37C0000}"/>
    <cellStyle name="Normal 23 16 5 2 2 2 2" xfId="12813" xr:uid="{00000000-0005-0000-0000-0000C47C0000}"/>
    <cellStyle name="Normal 23 16 5 2 2 2 2 2" xfId="35354" xr:uid="{00000000-0005-0000-0000-0000C57C0000}"/>
    <cellStyle name="Normal 23 16 5 2 2 2 3" xfId="18443" xr:uid="{00000000-0005-0000-0000-0000C67C0000}"/>
    <cellStyle name="Normal 23 16 5 2 2 2 3 2" xfId="40978" xr:uid="{00000000-0005-0000-0000-0000C77C0000}"/>
    <cellStyle name="Normal 23 16 5 2 2 2 4" xfId="24072" xr:uid="{00000000-0005-0000-0000-0000C87C0000}"/>
    <cellStyle name="Normal 23 16 5 2 2 2 4 2" xfId="46598" xr:uid="{00000000-0005-0000-0000-0000C97C0000}"/>
    <cellStyle name="Normal 23 16 5 2 2 2 5" xfId="29738" xr:uid="{00000000-0005-0000-0000-0000CA7C0000}"/>
    <cellStyle name="Normal 23 16 5 2 2 3" xfId="9069" xr:uid="{00000000-0005-0000-0000-0000CB7C0000}"/>
    <cellStyle name="Normal 23 16 5 2 2 3 2" xfId="14685" xr:uid="{00000000-0005-0000-0000-0000CC7C0000}"/>
    <cellStyle name="Normal 23 16 5 2 2 3 2 2" xfId="37226" xr:uid="{00000000-0005-0000-0000-0000CD7C0000}"/>
    <cellStyle name="Normal 23 16 5 2 2 3 3" xfId="20315" xr:uid="{00000000-0005-0000-0000-0000CE7C0000}"/>
    <cellStyle name="Normal 23 16 5 2 2 3 3 2" xfId="42850" xr:uid="{00000000-0005-0000-0000-0000CF7C0000}"/>
    <cellStyle name="Normal 23 16 5 2 2 3 4" xfId="25944" xr:uid="{00000000-0005-0000-0000-0000D07C0000}"/>
    <cellStyle name="Normal 23 16 5 2 2 3 4 2" xfId="48470" xr:uid="{00000000-0005-0000-0000-0000D17C0000}"/>
    <cellStyle name="Normal 23 16 5 2 2 3 5" xfId="31610" xr:uid="{00000000-0005-0000-0000-0000D27C0000}"/>
    <cellStyle name="Normal 23 16 5 2 2 4" xfId="10941" xr:uid="{00000000-0005-0000-0000-0000D37C0000}"/>
    <cellStyle name="Normal 23 16 5 2 2 4 2" xfId="33482" xr:uid="{00000000-0005-0000-0000-0000D47C0000}"/>
    <cellStyle name="Normal 23 16 5 2 2 5" xfId="16571" xr:uid="{00000000-0005-0000-0000-0000D57C0000}"/>
    <cellStyle name="Normal 23 16 5 2 2 5 2" xfId="39106" xr:uid="{00000000-0005-0000-0000-0000D67C0000}"/>
    <cellStyle name="Normal 23 16 5 2 2 6" xfId="22200" xr:uid="{00000000-0005-0000-0000-0000D77C0000}"/>
    <cellStyle name="Normal 23 16 5 2 2 6 2" xfId="44726" xr:uid="{00000000-0005-0000-0000-0000D87C0000}"/>
    <cellStyle name="Normal 23 16 5 2 2 7" xfId="27866" xr:uid="{00000000-0005-0000-0000-0000D97C0000}"/>
    <cellStyle name="Normal 23 16 5 2 2 8" xfId="51294" xr:uid="{00000000-0005-0000-0000-0000DA7C0000}"/>
    <cellStyle name="Normal 23 16 5 2 3" xfId="6261" xr:uid="{00000000-0005-0000-0000-0000DB7C0000}"/>
    <cellStyle name="Normal 23 16 5 2 3 2" xfId="11877" xr:uid="{00000000-0005-0000-0000-0000DC7C0000}"/>
    <cellStyle name="Normal 23 16 5 2 3 2 2" xfId="34418" xr:uid="{00000000-0005-0000-0000-0000DD7C0000}"/>
    <cellStyle name="Normal 23 16 5 2 3 3" xfId="17507" xr:uid="{00000000-0005-0000-0000-0000DE7C0000}"/>
    <cellStyle name="Normal 23 16 5 2 3 3 2" xfId="40042" xr:uid="{00000000-0005-0000-0000-0000DF7C0000}"/>
    <cellStyle name="Normal 23 16 5 2 3 4" xfId="23136" xr:uid="{00000000-0005-0000-0000-0000E07C0000}"/>
    <cellStyle name="Normal 23 16 5 2 3 4 2" xfId="45662" xr:uid="{00000000-0005-0000-0000-0000E17C0000}"/>
    <cellStyle name="Normal 23 16 5 2 3 5" xfId="28802" xr:uid="{00000000-0005-0000-0000-0000E27C0000}"/>
    <cellStyle name="Normal 23 16 5 2 4" xfId="8133" xr:uid="{00000000-0005-0000-0000-0000E37C0000}"/>
    <cellStyle name="Normal 23 16 5 2 4 2" xfId="13749" xr:uid="{00000000-0005-0000-0000-0000E47C0000}"/>
    <cellStyle name="Normal 23 16 5 2 4 2 2" xfId="36290" xr:uid="{00000000-0005-0000-0000-0000E57C0000}"/>
    <cellStyle name="Normal 23 16 5 2 4 3" xfId="19379" xr:uid="{00000000-0005-0000-0000-0000E67C0000}"/>
    <cellStyle name="Normal 23 16 5 2 4 3 2" xfId="41914" xr:uid="{00000000-0005-0000-0000-0000E77C0000}"/>
    <cellStyle name="Normal 23 16 5 2 4 4" xfId="25008" xr:uid="{00000000-0005-0000-0000-0000E87C0000}"/>
    <cellStyle name="Normal 23 16 5 2 4 4 2" xfId="47534" xr:uid="{00000000-0005-0000-0000-0000E97C0000}"/>
    <cellStyle name="Normal 23 16 5 2 4 5" xfId="30674" xr:uid="{00000000-0005-0000-0000-0000EA7C0000}"/>
    <cellStyle name="Normal 23 16 5 2 5" xfId="10005" xr:uid="{00000000-0005-0000-0000-0000EB7C0000}"/>
    <cellStyle name="Normal 23 16 5 2 5 2" xfId="32546" xr:uid="{00000000-0005-0000-0000-0000EC7C0000}"/>
    <cellStyle name="Normal 23 16 5 2 6" xfId="15635" xr:uid="{00000000-0005-0000-0000-0000ED7C0000}"/>
    <cellStyle name="Normal 23 16 5 2 6 2" xfId="38170" xr:uid="{00000000-0005-0000-0000-0000EE7C0000}"/>
    <cellStyle name="Normal 23 16 5 2 7" xfId="21264" xr:uid="{00000000-0005-0000-0000-0000EF7C0000}"/>
    <cellStyle name="Normal 23 16 5 2 7 2" xfId="43790" xr:uid="{00000000-0005-0000-0000-0000F07C0000}"/>
    <cellStyle name="Normal 23 16 5 2 8" xfId="26930" xr:uid="{00000000-0005-0000-0000-0000F17C0000}"/>
    <cellStyle name="Normal 23 16 5 2 9" xfId="49421" xr:uid="{00000000-0005-0000-0000-0000F27C0000}"/>
    <cellStyle name="Normal 23 16 5 3" xfId="4857" xr:uid="{00000000-0005-0000-0000-0000F37C0000}"/>
    <cellStyle name="Normal 23 16 5 3 2" xfId="6729" xr:uid="{00000000-0005-0000-0000-0000F47C0000}"/>
    <cellStyle name="Normal 23 16 5 3 2 2" xfId="12345" xr:uid="{00000000-0005-0000-0000-0000F57C0000}"/>
    <cellStyle name="Normal 23 16 5 3 2 2 2" xfId="34886" xr:uid="{00000000-0005-0000-0000-0000F67C0000}"/>
    <cellStyle name="Normal 23 16 5 3 2 3" xfId="17975" xr:uid="{00000000-0005-0000-0000-0000F77C0000}"/>
    <cellStyle name="Normal 23 16 5 3 2 3 2" xfId="40510" xr:uid="{00000000-0005-0000-0000-0000F87C0000}"/>
    <cellStyle name="Normal 23 16 5 3 2 4" xfId="23604" xr:uid="{00000000-0005-0000-0000-0000F97C0000}"/>
    <cellStyle name="Normal 23 16 5 3 2 4 2" xfId="46130" xr:uid="{00000000-0005-0000-0000-0000FA7C0000}"/>
    <cellStyle name="Normal 23 16 5 3 2 5" xfId="29270" xr:uid="{00000000-0005-0000-0000-0000FB7C0000}"/>
    <cellStyle name="Normal 23 16 5 3 3" xfId="8601" xr:uid="{00000000-0005-0000-0000-0000FC7C0000}"/>
    <cellStyle name="Normal 23 16 5 3 3 2" xfId="14217" xr:uid="{00000000-0005-0000-0000-0000FD7C0000}"/>
    <cellStyle name="Normal 23 16 5 3 3 2 2" xfId="36758" xr:uid="{00000000-0005-0000-0000-0000FE7C0000}"/>
    <cellStyle name="Normal 23 16 5 3 3 3" xfId="19847" xr:uid="{00000000-0005-0000-0000-0000FF7C0000}"/>
    <cellStyle name="Normal 23 16 5 3 3 3 2" xfId="42382" xr:uid="{00000000-0005-0000-0000-0000007D0000}"/>
    <cellStyle name="Normal 23 16 5 3 3 4" xfId="25476" xr:uid="{00000000-0005-0000-0000-0000017D0000}"/>
    <cellStyle name="Normal 23 16 5 3 3 4 2" xfId="48002" xr:uid="{00000000-0005-0000-0000-0000027D0000}"/>
    <cellStyle name="Normal 23 16 5 3 3 5" xfId="31142" xr:uid="{00000000-0005-0000-0000-0000037D0000}"/>
    <cellStyle name="Normal 23 16 5 3 4" xfId="10473" xr:uid="{00000000-0005-0000-0000-0000047D0000}"/>
    <cellStyle name="Normal 23 16 5 3 4 2" xfId="33014" xr:uid="{00000000-0005-0000-0000-0000057D0000}"/>
    <cellStyle name="Normal 23 16 5 3 5" xfId="16103" xr:uid="{00000000-0005-0000-0000-0000067D0000}"/>
    <cellStyle name="Normal 23 16 5 3 5 2" xfId="38638" xr:uid="{00000000-0005-0000-0000-0000077D0000}"/>
    <cellStyle name="Normal 23 16 5 3 6" xfId="21732" xr:uid="{00000000-0005-0000-0000-0000087D0000}"/>
    <cellStyle name="Normal 23 16 5 3 6 2" xfId="44258" xr:uid="{00000000-0005-0000-0000-0000097D0000}"/>
    <cellStyle name="Normal 23 16 5 3 7" xfId="27398" xr:uid="{00000000-0005-0000-0000-00000A7D0000}"/>
    <cellStyle name="Normal 23 16 5 3 8" xfId="50826" xr:uid="{00000000-0005-0000-0000-00000B7D0000}"/>
    <cellStyle name="Normal 23 16 5 4" xfId="5793" xr:uid="{00000000-0005-0000-0000-00000C7D0000}"/>
    <cellStyle name="Normal 23 16 5 4 2" xfId="11409" xr:uid="{00000000-0005-0000-0000-00000D7D0000}"/>
    <cellStyle name="Normal 23 16 5 4 2 2" xfId="33950" xr:uid="{00000000-0005-0000-0000-00000E7D0000}"/>
    <cellStyle name="Normal 23 16 5 4 3" xfId="17039" xr:uid="{00000000-0005-0000-0000-00000F7D0000}"/>
    <cellStyle name="Normal 23 16 5 4 3 2" xfId="39574" xr:uid="{00000000-0005-0000-0000-0000107D0000}"/>
    <cellStyle name="Normal 23 16 5 4 4" xfId="22668" xr:uid="{00000000-0005-0000-0000-0000117D0000}"/>
    <cellStyle name="Normal 23 16 5 4 4 2" xfId="45194" xr:uid="{00000000-0005-0000-0000-0000127D0000}"/>
    <cellStyle name="Normal 23 16 5 4 5" xfId="28334" xr:uid="{00000000-0005-0000-0000-0000137D0000}"/>
    <cellStyle name="Normal 23 16 5 5" xfId="7665" xr:uid="{00000000-0005-0000-0000-0000147D0000}"/>
    <cellStyle name="Normal 23 16 5 5 2" xfId="13281" xr:uid="{00000000-0005-0000-0000-0000157D0000}"/>
    <cellStyle name="Normal 23 16 5 5 2 2" xfId="35822" xr:uid="{00000000-0005-0000-0000-0000167D0000}"/>
    <cellStyle name="Normal 23 16 5 5 3" xfId="18911" xr:uid="{00000000-0005-0000-0000-0000177D0000}"/>
    <cellStyle name="Normal 23 16 5 5 3 2" xfId="41446" xr:uid="{00000000-0005-0000-0000-0000187D0000}"/>
    <cellStyle name="Normal 23 16 5 5 4" xfId="24540" xr:uid="{00000000-0005-0000-0000-0000197D0000}"/>
    <cellStyle name="Normal 23 16 5 5 4 2" xfId="47066" xr:uid="{00000000-0005-0000-0000-00001A7D0000}"/>
    <cellStyle name="Normal 23 16 5 5 5" xfId="30206" xr:uid="{00000000-0005-0000-0000-00001B7D0000}"/>
    <cellStyle name="Normal 23 16 5 6" xfId="9537" xr:uid="{00000000-0005-0000-0000-00001C7D0000}"/>
    <cellStyle name="Normal 23 16 5 6 2" xfId="32078" xr:uid="{00000000-0005-0000-0000-00001D7D0000}"/>
    <cellStyle name="Normal 23 16 5 7" xfId="15167" xr:uid="{00000000-0005-0000-0000-00001E7D0000}"/>
    <cellStyle name="Normal 23 16 5 7 2" xfId="37702" xr:uid="{00000000-0005-0000-0000-00001F7D0000}"/>
    <cellStyle name="Normal 23 16 5 8" xfId="20796" xr:uid="{00000000-0005-0000-0000-0000207D0000}"/>
    <cellStyle name="Normal 23 16 5 8 2" xfId="43322" xr:uid="{00000000-0005-0000-0000-0000217D0000}"/>
    <cellStyle name="Normal 23 16 5 9" xfId="26462" xr:uid="{00000000-0005-0000-0000-0000227D0000}"/>
    <cellStyle name="Normal 23 16 6" xfId="4155" xr:uid="{00000000-0005-0000-0000-0000237D0000}"/>
    <cellStyle name="Normal 23 16 6 10" xfId="50124" xr:uid="{00000000-0005-0000-0000-0000247D0000}"/>
    <cellStyle name="Normal 23 16 6 2" xfId="5091" xr:uid="{00000000-0005-0000-0000-0000257D0000}"/>
    <cellStyle name="Normal 23 16 6 2 2" xfId="6963" xr:uid="{00000000-0005-0000-0000-0000267D0000}"/>
    <cellStyle name="Normal 23 16 6 2 2 2" xfId="12579" xr:uid="{00000000-0005-0000-0000-0000277D0000}"/>
    <cellStyle name="Normal 23 16 6 2 2 2 2" xfId="35120" xr:uid="{00000000-0005-0000-0000-0000287D0000}"/>
    <cellStyle name="Normal 23 16 6 2 2 3" xfId="18209" xr:uid="{00000000-0005-0000-0000-0000297D0000}"/>
    <cellStyle name="Normal 23 16 6 2 2 3 2" xfId="40744" xr:uid="{00000000-0005-0000-0000-00002A7D0000}"/>
    <cellStyle name="Normal 23 16 6 2 2 4" xfId="23838" xr:uid="{00000000-0005-0000-0000-00002B7D0000}"/>
    <cellStyle name="Normal 23 16 6 2 2 4 2" xfId="46364" xr:uid="{00000000-0005-0000-0000-00002C7D0000}"/>
    <cellStyle name="Normal 23 16 6 2 2 5" xfId="29504" xr:uid="{00000000-0005-0000-0000-00002D7D0000}"/>
    <cellStyle name="Normal 23 16 6 2 3" xfId="8835" xr:uid="{00000000-0005-0000-0000-00002E7D0000}"/>
    <cellStyle name="Normal 23 16 6 2 3 2" xfId="14451" xr:uid="{00000000-0005-0000-0000-00002F7D0000}"/>
    <cellStyle name="Normal 23 16 6 2 3 2 2" xfId="36992" xr:uid="{00000000-0005-0000-0000-0000307D0000}"/>
    <cellStyle name="Normal 23 16 6 2 3 3" xfId="20081" xr:uid="{00000000-0005-0000-0000-0000317D0000}"/>
    <cellStyle name="Normal 23 16 6 2 3 3 2" xfId="42616" xr:uid="{00000000-0005-0000-0000-0000327D0000}"/>
    <cellStyle name="Normal 23 16 6 2 3 4" xfId="25710" xr:uid="{00000000-0005-0000-0000-0000337D0000}"/>
    <cellStyle name="Normal 23 16 6 2 3 4 2" xfId="48236" xr:uid="{00000000-0005-0000-0000-0000347D0000}"/>
    <cellStyle name="Normal 23 16 6 2 3 5" xfId="31376" xr:uid="{00000000-0005-0000-0000-0000357D0000}"/>
    <cellStyle name="Normal 23 16 6 2 4" xfId="10707" xr:uid="{00000000-0005-0000-0000-0000367D0000}"/>
    <cellStyle name="Normal 23 16 6 2 4 2" xfId="33248" xr:uid="{00000000-0005-0000-0000-0000377D0000}"/>
    <cellStyle name="Normal 23 16 6 2 5" xfId="16337" xr:uid="{00000000-0005-0000-0000-0000387D0000}"/>
    <cellStyle name="Normal 23 16 6 2 5 2" xfId="38872" xr:uid="{00000000-0005-0000-0000-0000397D0000}"/>
    <cellStyle name="Normal 23 16 6 2 6" xfId="21966" xr:uid="{00000000-0005-0000-0000-00003A7D0000}"/>
    <cellStyle name="Normal 23 16 6 2 6 2" xfId="44492" xr:uid="{00000000-0005-0000-0000-00003B7D0000}"/>
    <cellStyle name="Normal 23 16 6 2 7" xfId="27632" xr:uid="{00000000-0005-0000-0000-00003C7D0000}"/>
    <cellStyle name="Normal 23 16 6 2 8" xfId="51060" xr:uid="{00000000-0005-0000-0000-00003D7D0000}"/>
    <cellStyle name="Normal 23 16 6 3" xfId="6027" xr:uid="{00000000-0005-0000-0000-00003E7D0000}"/>
    <cellStyle name="Normal 23 16 6 3 2" xfId="11643" xr:uid="{00000000-0005-0000-0000-00003F7D0000}"/>
    <cellStyle name="Normal 23 16 6 3 2 2" xfId="34184" xr:uid="{00000000-0005-0000-0000-0000407D0000}"/>
    <cellStyle name="Normal 23 16 6 3 3" xfId="17273" xr:uid="{00000000-0005-0000-0000-0000417D0000}"/>
    <cellStyle name="Normal 23 16 6 3 3 2" xfId="39808" xr:uid="{00000000-0005-0000-0000-0000427D0000}"/>
    <cellStyle name="Normal 23 16 6 3 4" xfId="22902" xr:uid="{00000000-0005-0000-0000-0000437D0000}"/>
    <cellStyle name="Normal 23 16 6 3 4 2" xfId="45428" xr:uid="{00000000-0005-0000-0000-0000447D0000}"/>
    <cellStyle name="Normal 23 16 6 3 5" xfId="28568" xr:uid="{00000000-0005-0000-0000-0000457D0000}"/>
    <cellStyle name="Normal 23 16 6 4" xfId="7899" xr:uid="{00000000-0005-0000-0000-0000467D0000}"/>
    <cellStyle name="Normal 23 16 6 4 2" xfId="13515" xr:uid="{00000000-0005-0000-0000-0000477D0000}"/>
    <cellStyle name="Normal 23 16 6 4 2 2" xfId="36056" xr:uid="{00000000-0005-0000-0000-0000487D0000}"/>
    <cellStyle name="Normal 23 16 6 4 3" xfId="19145" xr:uid="{00000000-0005-0000-0000-0000497D0000}"/>
    <cellStyle name="Normal 23 16 6 4 3 2" xfId="41680" xr:uid="{00000000-0005-0000-0000-00004A7D0000}"/>
    <cellStyle name="Normal 23 16 6 4 4" xfId="24774" xr:uid="{00000000-0005-0000-0000-00004B7D0000}"/>
    <cellStyle name="Normal 23 16 6 4 4 2" xfId="47300" xr:uid="{00000000-0005-0000-0000-00004C7D0000}"/>
    <cellStyle name="Normal 23 16 6 4 5" xfId="30440" xr:uid="{00000000-0005-0000-0000-00004D7D0000}"/>
    <cellStyle name="Normal 23 16 6 5" xfId="9771" xr:uid="{00000000-0005-0000-0000-00004E7D0000}"/>
    <cellStyle name="Normal 23 16 6 5 2" xfId="32312" xr:uid="{00000000-0005-0000-0000-00004F7D0000}"/>
    <cellStyle name="Normal 23 16 6 6" xfId="15401" xr:uid="{00000000-0005-0000-0000-0000507D0000}"/>
    <cellStyle name="Normal 23 16 6 6 2" xfId="37936" xr:uid="{00000000-0005-0000-0000-0000517D0000}"/>
    <cellStyle name="Normal 23 16 6 7" xfId="21030" xr:uid="{00000000-0005-0000-0000-0000527D0000}"/>
    <cellStyle name="Normal 23 16 6 7 2" xfId="43556" xr:uid="{00000000-0005-0000-0000-0000537D0000}"/>
    <cellStyle name="Normal 23 16 6 8" xfId="26696" xr:uid="{00000000-0005-0000-0000-0000547D0000}"/>
    <cellStyle name="Normal 23 16 6 9" xfId="49187" xr:uid="{00000000-0005-0000-0000-0000557D0000}"/>
    <cellStyle name="Normal 23 16 7" xfId="4623" xr:uid="{00000000-0005-0000-0000-0000567D0000}"/>
    <cellStyle name="Normal 23 16 7 2" xfId="6495" xr:uid="{00000000-0005-0000-0000-0000577D0000}"/>
    <cellStyle name="Normal 23 16 7 2 2" xfId="12111" xr:uid="{00000000-0005-0000-0000-0000587D0000}"/>
    <cellStyle name="Normal 23 16 7 2 2 2" xfId="34652" xr:uid="{00000000-0005-0000-0000-0000597D0000}"/>
    <cellStyle name="Normal 23 16 7 2 3" xfId="17741" xr:uid="{00000000-0005-0000-0000-00005A7D0000}"/>
    <cellStyle name="Normal 23 16 7 2 3 2" xfId="40276" xr:uid="{00000000-0005-0000-0000-00005B7D0000}"/>
    <cellStyle name="Normal 23 16 7 2 4" xfId="23370" xr:uid="{00000000-0005-0000-0000-00005C7D0000}"/>
    <cellStyle name="Normal 23 16 7 2 4 2" xfId="45896" xr:uid="{00000000-0005-0000-0000-00005D7D0000}"/>
    <cellStyle name="Normal 23 16 7 2 5" xfId="29036" xr:uid="{00000000-0005-0000-0000-00005E7D0000}"/>
    <cellStyle name="Normal 23 16 7 3" xfId="8367" xr:uid="{00000000-0005-0000-0000-00005F7D0000}"/>
    <cellStyle name="Normal 23 16 7 3 2" xfId="13983" xr:uid="{00000000-0005-0000-0000-0000607D0000}"/>
    <cellStyle name="Normal 23 16 7 3 2 2" xfId="36524" xr:uid="{00000000-0005-0000-0000-0000617D0000}"/>
    <cellStyle name="Normal 23 16 7 3 3" xfId="19613" xr:uid="{00000000-0005-0000-0000-0000627D0000}"/>
    <cellStyle name="Normal 23 16 7 3 3 2" xfId="42148" xr:uid="{00000000-0005-0000-0000-0000637D0000}"/>
    <cellStyle name="Normal 23 16 7 3 4" xfId="25242" xr:uid="{00000000-0005-0000-0000-0000647D0000}"/>
    <cellStyle name="Normal 23 16 7 3 4 2" xfId="47768" xr:uid="{00000000-0005-0000-0000-0000657D0000}"/>
    <cellStyle name="Normal 23 16 7 3 5" xfId="30908" xr:uid="{00000000-0005-0000-0000-0000667D0000}"/>
    <cellStyle name="Normal 23 16 7 4" xfId="10239" xr:uid="{00000000-0005-0000-0000-0000677D0000}"/>
    <cellStyle name="Normal 23 16 7 4 2" xfId="32780" xr:uid="{00000000-0005-0000-0000-0000687D0000}"/>
    <cellStyle name="Normal 23 16 7 5" xfId="15869" xr:uid="{00000000-0005-0000-0000-0000697D0000}"/>
    <cellStyle name="Normal 23 16 7 5 2" xfId="38404" xr:uid="{00000000-0005-0000-0000-00006A7D0000}"/>
    <cellStyle name="Normal 23 16 7 6" xfId="21498" xr:uid="{00000000-0005-0000-0000-00006B7D0000}"/>
    <cellStyle name="Normal 23 16 7 6 2" xfId="44024" xr:uid="{00000000-0005-0000-0000-00006C7D0000}"/>
    <cellStyle name="Normal 23 16 7 7" xfId="27164" xr:uid="{00000000-0005-0000-0000-00006D7D0000}"/>
    <cellStyle name="Normal 23 16 7 8" xfId="50592" xr:uid="{00000000-0005-0000-0000-00006E7D0000}"/>
    <cellStyle name="Normal 23 16 8" xfId="5559" xr:uid="{00000000-0005-0000-0000-00006F7D0000}"/>
    <cellStyle name="Normal 23 16 8 2" xfId="11175" xr:uid="{00000000-0005-0000-0000-0000707D0000}"/>
    <cellStyle name="Normal 23 16 8 2 2" xfId="33716" xr:uid="{00000000-0005-0000-0000-0000717D0000}"/>
    <cellStyle name="Normal 23 16 8 3" xfId="16805" xr:uid="{00000000-0005-0000-0000-0000727D0000}"/>
    <cellStyle name="Normal 23 16 8 3 2" xfId="39340" xr:uid="{00000000-0005-0000-0000-0000737D0000}"/>
    <cellStyle name="Normal 23 16 8 4" xfId="22434" xr:uid="{00000000-0005-0000-0000-0000747D0000}"/>
    <cellStyle name="Normal 23 16 8 4 2" xfId="44960" xr:uid="{00000000-0005-0000-0000-0000757D0000}"/>
    <cellStyle name="Normal 23 16 8 5" xfId="28100" xr:uid="{00000000-0005-0000-0000-0000767D0000}"/>
    <cellStyle name="Normal 23 16 9" xfId="7431" xr:uid="{00000000-0005-0000-0000-0000777D0000}"/>
    <cellStyle name="Normal 23 16 9 2" xfId="13047" xr:uid="{00000000-0005-0000-0000-0000787D0000}"/>
    <cellStyle name="Normal 23 16 9 2 2" xfId="35588" xr:uid="{00000000-0005-0000-0000-0000797D0000}"/>
    <cellStyle name="Normal 23 16 9 3" xfId="18677" xr:uid="{00000000-0005-0000-0000-00007A7D0000}"/>
    <cellStyle name="Normal 23 16 9 3 2" xfId="41212" xr:uid="{00000000-0005-0000-0000-00007B7D0000}"/>
    <cellStyle name="Normal 23 16 9 4" xfId="24306" xr:uid="{00000000-0005-0000-0000-00007C7D0000}"/>
    <cellStyle name="Normal 23 16 9 4 2" xfId="46832" xr:uid="{00000000-0005-0000-0000-00007D7D0000}"/>
    <cellStyle name="Normal 23 16 9 5" xfId="29972" xr:uid="{00000000-0005-0000-0000-00007E7D0000}"/>
    <cellStyle name="Normal 23 17" xfId="2700" xr:uid="{00000000-0005-0000-0000-00007F7D0000}"/>
    <cellStyle name="Normal 23 2" xfId="2701" xr:uid="{00000000-0005-0000-0000-0000807D0000}"/>
    <cellStyle name="Normal 23 3" xfId="2702" xr:uid="{00000000-0005-0000-0000-0000817D0000}"/>
    <cellStyle name="Normal 23 4" xfId="2703" xr:uid="{00000000-0005-0000-0000-0000827D0000}"/>
    <cellStyle name="Normal 23 5" xfId="2704" xr:uid="{00000000-0005-0000-0000-0000837D0000}"/>
    <cellStyle name="Normal 23 6" xfId="2705" xr:uid="{00000000-0005-0000-0000-0000847D0000}"/>
    <cellStyle name="Normal 23 7" xfId="2706" xr:uid="{00000000-0005-0000-0000-0000857D0000}"/>
    <cellStyle name="Normal 23 8" xfId="2707" xr:uid="{00000000-0005-0000-0000-0000867D0000}"/>
    <cellStyle name="Normal 23 9" xfId="2708" xr:uid="{00000000-0005-0000-0000-0000877D0000}"/>
    <cellStyle name="Normal 236" xfId="2709" xr:uid="{00000000-0005-0000-0000-0000887D0000}"/>
    <cellStyle name="Normal 24" xfId="2710" xr:uid="{00000000-0005-0000-0000-0000897D0000}"/>
    <cellStyle name="Normal 24 10" xfId="2711" xr:uid="{00000000-0005-0000-0000-00008A7D0000}"/>
    <cellStyle name="Normal 24 11" xfId="2712" xr:uid="{00000000-0005-0000-0000-00008B7D0000}"/>
    <cellStyle name="Normal 24 12" xfId="2713" xr:uid="{00000000-0005-0000-0000-00008C7D0000}"/>
    <cellStyle name="Normal 24 13" xfId="2714" xr:uid="{00000000-0005-0000-0000-00008D7D0000}"/>
    <cellStyle name="Normal 24 14" xfId="2715" xr:uid="{00000000-0005-0000-0000-00008E7D0000}"/>
    <cellStyle name="Normal 24 15" xfId="2716" xr:uid="{00000000-0005-0000-0000-00008F7D0000}"/>
    <cellStyle name="Normal 24 16" xfId="2717" xr:uid="{00000000-0005-0000-0000-0000907D0000}"/>
    <cellStyle name="Normal 24 16 10" xfId="9304" xr:uid="{00000000-0005-0000-0000-0000917D0000}"/>
    <cellStyle name="Normal 24 16 10 2" xfId="31845" xr:uid="{00000000-0005-0000-0000-0000927D0000}"/>
    <cellStyle name="Normal 24 16 11" xfId="14929" xr:uid="{00000000-0005-0000-0000-0000937D0000}"/>
    <cellStyle name="Normal 24 16 11 2" xfId="37466" xr:uid="{00000000-0005-0000-0000-0000947D0000}"/>
    <cellStyle name="Normal 24 16 12" xfId="20563" xr:uid="{00000000-0005-0000-0000-0000957D0000}"/>
    <cellStyle name="Normal 24 16 12 2" xfId="43089" xr:uid="{00000000-0005-0000-0000-0000967D0000}"/>
    <cellStyle name="Normal 24 16 13" xfId="26229" xr:uid="{00000000-0005-0000-0000-0000977D0000}"/>
    <cellStyle name="Normal 24 16 14" xfId="48720" xr:uid="{00000000-0005-0000-0000-0000987D0000}"/>
    <cellStyle name="Normal 24 16 15" xfId="49657" xr:uid="{00000000-0005-0000-0000-0000997D0000}"/>
    <cellStyle name="Normal 24 16 2" xfId="3725" xr:uid="{00000000-0005-0000-0000-00009A7D0000}"/>
    <cellStyle name="Normal 24 16 2 10" xfId="14973" xr:uid="{00000000-0005-0000-0000-00009B7D0000}"/>
    <cellStyle name="Normal 24 16 2 10 2" xfId="37508" xr:uid="{00000000-0005-0000-0000-00009C7D0000}"/>
    <cellStyle name="Normal 24 16 2 11" xfId="20602" xr:uid="{00000000-0005-0000-0000-00009D7D0000}"/>
    <cellStyle name="Normal 24 16 2 11 2" xfId="43128" xr:uid="{00000000-0005-0000-0000-00009E7D0000}"/>
    <cellStyle name="Normal 24 16 2 12" xfId="26268" xr:uid="{00000000-0005-0000-0000-00009F7D0000}"/>
    <cellStyle name="Normal 24 16 2 13" xfId="48759" xr:uid="{00000000-0005-0000-0000-0000A07D0000}"/>
    <cellStyle name="Normal 24 16 2 14" xfId="49696" xr:uid="{00000000-0005-0000-0000-0000A17D0000}"/>
    <cellStyle name="Normal 24 16 2 2" xfId="3883" xr:uid="{00000000-0005-0000-0000-0000A27D0000}"/>
    <cellStyle name="Normal 24 16 2 2 10" xfId="26424" xr:uid="{00000000-0005-0000-0000-0000A37D0000}"/>
    <cellStyle name="Normal 24 16 2 2 11" xfId="48915" xr:uid="{00000000-0005-0000-0000-0000A47D0000}"/>
    <cellStyle name="Normal 24 16 2 2 12" xfId="49852" xr:uid="{00000000-0005-0000-0000-0000A57D0000}"/>
    <cellStyle name="Normal 24 16 2 2 2" xfId="4117" xr:uid="{00000000-0005-0000-0000-0000A67D0000}"/>
    <cellStyle name="Normal 24 16 2 2 2 10" xfId="49149" xr:uid="{00000000-0005-0000-0000-0000A77D0000}"/>
    <cellStyle name="Normal 24 16 2 2 2 11" xfId="50086" xr:uid="{00000000-0005-0000-0000-0000A87D0000}"/>
    <cellStyle name="Normal 24 16 2 2 2 2" xfId="4585" xr:uid="{00000000-0005-0000-0000-0000A97D0000}"/>
    <cellStyle name="Normal 24 16 2 2 2 2 10" xfId="50554" xr:uid="{00000000-0005-0000-0000-0000AA7D0000}"/>
    <cellStyle name="Normal 24 16 2 2 2 2 2" xfId="5521" xr:uid="{00000000-0005-0000-0000-0000AB7D0000}"/>
    <cellStyle name="Normal 24 16 2 2 2 2 2 2" xfId="7393" xr:uid="{00000000-0005-0000-0000-0000AC7D0000}"/>
    <cellStyle name="Normal 24 16 2 2 2 2 2 2 2" xfId="13009" xr:uid="{00000000-0005-0000-0000-0000AD7D0000}"/>
    <cellStyle name="Normal 24 16 2 2 2 2 2 2 2 2" xfId="35550" xr:uid="{00000000-0005-0000-0000-0000AE7D0000}"/>
    <cellStyle name="Normal 24 16 2 2 2 2 2 2 3" xfId="18639" xr:uid="{00000000-0005-0000-0000-0000AF7D0000}"/>
    <cellStyle name="Normal 24 16 2 2 2 2 2 2 3 2" xfId="41174" xr:uid="{00000000-0005-0000-0000-0000B07D0000}"/>
    <cellStyle name="Normal 24 16 2 2 2 2 2 2 4" xfId="24268" xr:uid="{00000000-0005-0000-0000-0000B17D0000}"/>
    <cellStyle name="Normal 24 16 2 2 2 2 2 2 4 2" xfId="46794" xr:uid="{00000000-0005-0000-0000-0000B27D0000}"/>
    <cellStyle name="Normal 24 16 2 2 2 2 2 2 5" xfId="29934" xr:uid="{00000000-0005-0000-0000-0000B37D0000}"/>
    <cellStyle name="Normal 24 16 2 2 2 2 2 3" xfId="9265" xr:uid="{00000000-0005-0000-0000-0000B47D0000}"/>
    <cellStyle name="Normal 24 16 2 2 2 2 2 3 2" xfId="14881" xr:uid="{00000000-0005-0000-0000-0000B57D0000}"/>
    <cellStyle name="Normal 24 16 2 2 2 2 2 3 2 2" xfId="37422" xr:uid="{00000000-0005-0000-0000-0000B67D0000}"/>
    <cellStyle name="Normal 24 16 2 2 2 2 2 3 3" xfId="20511" xr:uid="{00000000-0005-0000-0000-0000B77D0000}"/>
    <cellStyle name="Normal 24 16 2 2 2 2 2 3 3 2" xfId="43046" xr:uid="{00000000-0005-0000-0000-0000B87D0000}"/>
    <cellStyle name="Normal 24 16 2 2 2 2 2 3 4" xfId="26140" xr:uid="{00000000-0005-0000-0000-0000B97D0000}"/>
    <cellStyle name="Normal 24 16 2 2 2 2 2 3 4 2" xfId="48666" xr:uid="{00000000-0005-0000-0000-0000BA7D0000}"/>
    <cellStyle name="Normal 24 16 2 2 2 2 2 3 5" xfId="31806" xr:uid="{00000000-0005-0000-0000-0000BB7D0000}"/>
    <cellStyle name="Normal 24 16 2 2 2 2 2 4" xfId="11137" xr:uid="{00000000-0005-0000-0000-0000BC7D0000}"/>
    <cellStyle name="Normal 24 16 2 2 2 2 2 4 2" xfId="33678" xr:uid="{00000000-0005-0000-0000-0000BD7D0000}"/>
    <cellStyle name="Normal 24 16 2 2 2 2 2 5" xfId="16767" xr:uid="{00000000-0005-0000-0000-0000BE7D0000}"/>
    <cellStyle name="Normal 24 16 2 2 2 2 2 5 2" xfId="39302" xr:uid="{00000000-0005-0000-0000-0000BF7D0000}"/>
    <cellStyle name="Normal 24 16 2 2 2 2 2 6" xfId="22396" xr:uid="{00000000-0005-0000-0000-0000C07D0000}"/>
    <cellStyle name="Normal 24 16 2 2 2 2 2 6 2" xfId="44922" xr:uid="{00000000-0005-0000-0000-0000C17D0000}"/>
    <cellStyle name="Normal 24 16 2 2 2 2 2 7" xfId="28062" xr:uid="{00000000-0005-0000-0000-0000C27D0000}"/>
    <cellStyle name="Normal 24 16 2 2 2 2 2 8" xfId="51490" xr:uid="{00000000-0005-0000-0000-0000C37D0000}"/>
    <cellStyle name="Normal 24 16 2 2 2 2 3" xfId="6457" xr:uid="{00000000-0005-0000-0000-0000C47D0000}"/>
    <cellStyle name="Normal 24 16 2 2 2 2 3 2" xfId="12073" xr:uid="{00000000-0005-0000-0000-0000C57D0000}"/>
    <cellStyle name="Normal 24 16 2 2 2 2 3 2 2" xfId="34614" xr:uid="{00000000-0005-0000-0000-0000C67D0000}"/>
    <cellStyle name="Normal 24 16 2 2 2 2 3 3" xfId="17703" xr:uid="{00000000-0005-0000-0000-0000C77D0000}"/>
    <cellStyle name="Normal 24 16 2 2 2 2 3 3 2" xfId="40238" xr:uid="{00000000-0005-0000-0000-0000C87D0000}"/>
    <cellStyle name="Normal 24 16 2 2 2 2 3 4" xfId="23332" xr:uid="{00000000-0005-0000-0000-0000C97D0000}"/>
    <cellStyle name="Normal 24 16 2 2 2 2 3 4 2" xfId="45858" xr:uid="{00000000-0005-0000-0000-0000CA7D0000}"/>
    <cellStyle name="Normal 24 16 2 2 2 2 3 5" xfId="28998" xr:uid="{00000000-0005-0000-0000-0000CB7D0000}"/>
    <cellStyle name="Normal 24 16 2 2 2 2 4" xfId="8329" xr:uid="{00000000-0005-0000-0000-0000CC7D0000}"/>
    <cellStyle name="Normal 24 16 2 2 2 2 4 2" xfId="13945" xr:uid="{00000000-0005-0000-0000-0000CD7D0000}"/>
    <cellStyle name="Normal 24 16 2 2 2 2 4 2 2" xfId="36486" xr:uid="{00000000-0005-0000-0000-0000CE7D0000}"/>
    <cellStyle name="Normal 24 16 2 2 2 2 4 3" xfId="19575" xr:uid="{00000000-0005-0000-0000-0000CF7D0000}"/>
    <cellStyle name="Normal 24 16 2 2 2 2 4 3 2" xfId="42110" xr:uid="{00000000-0005-0000-0000-0000D07D0000}"/>
    <cellStyle name="Normal 24 16 2 2 2 2 4 4" xfId="25204" xr:uid="{00000000-0005-0000-0000-0000D17D0000}"/>
    <cellStyle name="Normal 24 16 2 2 2 2 4 4 2" xfId="47730" xr:uid="{00000000-0005-0000-0000-0000D27D0000}"/>
    <cellStyle name="Normal 24 16 2 2 2 2 4 5" xfId="30870" xr:uid="{00000000-0005-0000-0000-0000D37D0000}"/>
    <cellStyle name="Normal 24 16 2 2 2 2 5" xfId="10201" xr:uid="{00000000-0005-0000-0000-0000D47D0000}"/>
    <cellStyle name="Normal 24 16 2 2 2 2 5 2" xfId="32742" xr:uid="{00000000-0005-0000-0000-0000D57D0000}"/>
    <cellStyle name="Normal 24 16 2 2 2 2 6" xfId="15831" xr:uid="{00000000-0005-0000-0000-0000D67D0000}"/>
    <cellStyle name="Normal 24 16 2 2 2 2 6 2" xfId="38366" xr:uid="{00000000-0005-0000-0000-0000D77D0000}"/>
    <cellStyle name="Normal 24 16 2 2 2 2 7" xfId="21460" xr:uid="{00000000-0005-0000-0000-0000D87D0000}"/>
    <cellStyle name="Normal 24 16 2 2 2 2 7 2" xfId="43986" xr:uid="{00000000-0005-0000-0000-0000D97D0000}"/>
    <cellStyle name="Normal 24 16 2 2 2 2 8" xfId="27126" xr:uid="{00000000-0005-0000-0000-0000DA7D0000}"/>
    <cellStyle name="Normal 24 16 2 2 2 2 9" xfId="49617" xr:uid="{00000000-0005-0000-0000-0000DB7D0000}"/>
    <cellStyle name="Normal 24 16 2 2 2 3" xfId="5053" xr:uid="{00000000-0005-0000-0000-0000DC7D0000}"/>
    <cellStyle name="Normal 24 16 2 2 2 3 2" xfId="6925" xr:uid="{00000000-0005-0000-0000-0000DD7D0000}"/>
    <cellStyle name="Normal 24 16 2 2 2 3 2 2" xfId="12541" xr:uid="{00000000-0005-0000-0000-0000DE7D0000}"/>
    <cellStyle name="Normal 24 16 2 2 2 3 2 2 2" xfId="35082" xr:uid="{00000000-0005-0000-0000-0000DF7D0000}"/>
    <cellStyle name="Normal 24 16 2 2 2 3 2 3" xfId="18171" xr:uid="{00000000-0005-0000-0000-0000E07D0000}"/>
    <cellStyle name="Normal 24 16 2 2 2 3 2 3 2" xfId="40706" xr:uid="{00000000-0005-0000-0000-0000E17D0000}"/>
    <cellStyle name="Normal 24 16 2 2 2 3 2 4" xfId="23800" xr:uid="{00000000-0005-0000-0000-0000E27D0000}"/>
    <cellStyle name="Normal 24 16 2 2 2 3 2 4 2" xfId="46326" xr:uid="{00000000-0005-0000-0000-0000E37D0000}"/>
    <cellStyle name="Normal 24 16 2 2 2 3 2 5" xfId="29466" xr:uid="{00000000-0005-0000-0000-0000E47D0000}"/>
    <cellStyle name="Normal 24 16 2 2 2 3 3" xfId="8797" xr:uid="{00000000-0005-0000-0000-0000E57D0000}"/>
    <cellStyle name="Normal 24 16 2 2 2 3 3 2" xfId="14413" xr:uid="{00000000-0005-0000-0000-0000E67D0000}"/>
    <cellStyle name="Normal 24 16 2 2 2 3 3 2 2" xfId="36954" xr:uid="{00000000-0005-0000-0000-0000E77D0000}"/>
    <cellStyle name="Normal 24 16 2 2 2 3 3 3" xfId="20043" xr:uid="{00000000-0005-0000-0000-0000E87D0000}"/>
    <cellStyle name="Normal 24 16 2 2 2 3 3 3 2" xfId="42578" xr:uid="{00000000-0005-0000-0000-0000E97D0000}"/>
    <cellStyle name="Normal 24 16 2 2 2 3 3 4" xfId="25672" xr:uid="{00000000-0005-0000-0000-0000EA7D0000}"/>
    <cellStyle name="Normal 24 16 2 2 2 3 3 4 2" xfId="48198" xr:uid="{00000000-0005-0000-0000-0000EB7D0000}"/>
    <cellStyle name="Normal 24 16 2 2 2 3 3 5" xfId="31338" xr:uid="{00000000-0005-0000-0000-0000EC7D0000}"/>
    <cellStyle name="Normal 24 16 2 2 2 3 4" xfId="10669" xr:uid="{00000000-0005-0000-0000-0000ED7D0000}"/>
    <cellStyle name="Normal 24 16 2 2 2 3 4 2" xfId="33210" xr:uid="{00000000-0005-0000-0000-0000EE7D0000}"/>
    <cellStyle name="Normal 24 16 2 2 2 3 5" xfId="16299" xr:uid="{00000000-0005-0000-0000-0000EF7D0000}"/>
    <cellStyle name="Normal 24 16 2 2 2 3 5 2" xfId="38834" xr:uid="{00000000-0005-0000-0000-0000F07D0000}"/>
    <cellStyle name="Normal 24 16 2 2 2 3 6" xfId="21928" xr:uid="{00000000-0005-0000-0000-0000F17D0000}"/>
    <cellStyle name="Normal 24 16 2 2 2 3 6 2" xfId="44454" xr:uid="{00000000-0005-0000-0000-0000F27D0000}"/>
    <cellStyle name="Normal 24 16 2 2 2 3 7" xfId="27594" xr:uid="{00000000-0005-0000-0000-0000F37D0000}"/>
    <cellStyle name="Normal 24 16 2 2 2 3 8" xfId="51022" xr:uid="{00000000-0005-0000-0000-0000F47D0000}"/>
    <cellStyle name="Normal 24 16 2 2 2 4" xfId="5989" xr:uid="{00000000-0005-0000-0000-0000F57D0000}"/>
    <cellStyle name="Normal 24 16 2 2 2 4 2" xfId="11605" xr:uid="{00000000-0005-0000-0000-0000F67D0000}"/>
    <cellStyle name="Normal 24 16 2 2 2 4 2 2" xfId="34146" xr:uid="{00000000-0005-0000-0000-0000F77D0000}"/>
    <cellStyle name="Normal 24 16 2 2 2 4 3" xfId="17235" xr:uid="{00000000-0005-0000-0000-0000F87D0000}"/>
    <cellStyle name="Normal 24 16 2 2 2 4 3 2" xfId="39770" xr:uid="{00000000-0005-0000-0000-0000F97D0000}"/>
    <cellStyle name="Normal 24 16 2 2 2 4 4" xfId="22864" xr:uid="{00000000-0005-0000-0000-0000FA7D0000}"/>
    <cellStyle name="Normal 24 16 2 2 2 4 4 2" xfId="45390" xr:uid="{00000000-0005-0000-0000-0000FB7D0000}"/>
    <cellStyle name="Normal 24 16 2 2 2 4 5" xfId="28530" xr:uid="{00000000-0005-0000-0000-0000FC7D0000}"/>
    <cellStyle name="Normal 24 16 2 2 2 5" xfId="7861" xr:uid="{00000000-0005-0000-0000-0000FD7D0000}"/>
    <cellStyle name="Normal 24 16 2 2 2 5 2" xfId="13477" xr:uid="{00000000-0005-0000-0000-0000FE7D0000}"/>
    <cellStyle name="Normal 24 16 2 2 2 5 2 2" xfId="36018" xr:uid="{00000000-0005-0000-0000-0000FF7D0000}"/>
    <cellStyle name="Normal 24 16 2 2 2 5 3" xfId="19107" xr:uid="{00000000-0005-0000-0000-0000007E0000}"/>
    <cellStyle name="Normal 24 16 2 2 2 5 3 2" xfId="41642" xr:uid="{00000000-0005-0000-0000-0000017E0000}"/>
    <cellStyle name="Normal 24 16 2 2 2 5 4" xfId="24736" xr:uid="{00000000-0005-0000-0000-0000027E0000}"/>
    <cellStyle name="Normal 24 16 2 2 2 5 4 2" xfId="47262" xr:uid="{00000000-0005-0000-0000-0000037E0000}"/>
    <cellStyle name="Normal 24 16 2 2 2 5 5" xfId="30402" xr:uid="{00000000-0005-0000-0000-0000047E0000}"/>
    <cellStyle name="Normal 24 16 2 2 2 6" xfId="9733" xr:uid="{00000000-0005-0000-0000-0000057E0000}"/>
    <cellStyle name="Normal 24 16 2 2 2 6 2" xfId="32274" xr:uid="{00000000-0005-0000-0000-0000067E0000}"/>
    <cellStyle name="Normal 24 16 2 2 2 7" xfId="15363" xr:uid="{00000000-0005-0000-0000-0000077E0000}"/>
    <cellStyle name="Normal 24 16 2 2 2 7 2" xfId="37898" xr:uid="{00000000-0005-0000-0000-0000087E0000}"/>
    <cellStyle name="Normal 24 16 2 2 2 8" xfId="20992" xr:uid="{00000000-0005-0000-0000-0000097E0000}"/>
    <cellStyle name="Normal 24 16 2 2 2 8 2" xfId="43518" xr:uid="{00000000-0005-0000-0000-00000A7E0000}"/>
    <cellStyle name="Normal 24 16 2 2 2 9" xfId="26658" xr:uid="{00000000-0005-0000-0000-00000B7E0000}"/>
    <cellStyle name="Normal 24 16 2 2 3" xfId="4351" xr:uid="{00000000-0005-0000-0000-00000C7E0000}"/>
    <cellStyle name="Normal 24 16 2 2 3 10" xfId="50320" xr:uid="{00000000-0005-0000-0000-00000D7E0000}"/>
    <cellStyle name="Normal 24 16 2 2 3 2" xfId="5287" xr:uid="{00000000-0005-0000-0000-00000E7E0000}"/>
    <cellStyle name="Normal 24 16 2 2 3 2 2" xfId="7159" xr:uid="{00000000-0005-0000-0000-00000F7E0000}"/>
    <cellStyle name="Normal 24 16 2 2 3 2 2 2" xfId="12775" xr:uid="{00000000-0005-0000-0000-0000107E0000}"/>
    <cellStyle name="Normal 24 16 2 2 3 2 2 2 2" xfId="35316" xr:uid="{00000000-0005-0000-0000-0000117E0000}"/>
    <cellStyle name="Normal 24 16 2 2 3 2 2 3" xfId="18405" xr:uid="{00000000-0005-0000-0000-0000127E0000}"/>
    <cellStyle name="Normal 24 16 2 2 3 2 2 3 2" xfId="40940" xr:uid="{00000000-0005-0000-0000-0000137E0000}"/>
    <cellStyle name="Normal 24 16 2 2 3 2 2 4" xfId="24034" xr:uid="{00000000-0005-0000-0000-0000147E0000}"/>
    <cellStyle name="Normal 24 16 2 2 3 2 2 4 2" xfId="46560" xr:uid="{00000000-0005-0000-0000-0000157E0000}"/>
    <cellStyle name="Normal 24 16 2 2 3 2 2 5" xfId="29700" xr:uid="{00000000-0005-0000-0000-0000167E0000}"/>
    <cellStyle name="Normal 24 16 2 2 3 2 3" xfId="9031" xr:uid="{00000000-0005-0000-0000-0000177E0000}"/>
    <cellStyle name="Normal 24 16 2 2 3 2 3 2" xfId="14647" xr:uid="{00000000-0005-0000-0000-0000187E0000}"/>
    <cellStyle name="Normal 24 16 2 2 3 2 3 2 2" xfId="37188" xr:uid="{00000000-0005-0000-0000-0000197E0000}"/>
    <cellStyle name="Normal 24 16 2 2 3 2 3 3" xfId="20277" xr:uid="{00000000-0005-0000-0000-00001A7E0000}"/>
    <cellStyle name="Normal 24 16 2 2 3 2 3 3 2" xfId="42812" xr:uid="{00000000-0005-0000-0000-00001B7E0000}"/>
    <cellStyle name="Normal 24 16 2 2 3 2 3 4" xfId="25906" xr:uid="{00000000-0005-0000-0000-00001C7E0000}"/>
    <cellStyle name="Normal 24 16 2 2 3 2 3 4 2" xfId="48432" xr:uid="{00000000-0005-0000-0000-00001D7E0000}"/>
    <cellStyle name="Normal 24 16 2 2 3 2 3 5" xfId="31572" xr:uid="{00000000-0005-0000-0000-00001E7E0000}"/>
    <cellStyle name="Normal 24 16 2 2 3 2 4" xfId="10903" xr:uid="{00000000-0005-0000-0000-00001F7E0000}"/>
    <cellStyle name="Normal 24 16 2 2 3 2 4 2" xfId="33444" xr:uid="{00000000-0005-0000-0000-0000207E0000}"/>
    <cellStyle name="Normal 24 16 2 2 3 2 5" xfId="16533" xr:uid="{00000000-0005-0000-0000-0000217E0000}"/>
    <cellStyle name="Normal 24 16 2 2 3 2 5 2" xfId="39068" xr:uid="{00000000-0005-0000-0000-0000227E0000}"/>
    <cellStyle name="Normal 24 16 2 2 3 2 6" xfId="22162" xr:uid="{00000000-0005-0000-0000-0000237E0000}"/>
    <cellStyle name="Normal 24 16 2 2 3 2 6 2" xfId="44688" xr:uid="{00000000-0005-0000-0000-0000247E0000}"/>
    <cellStyle name="Normal 24 16 2 2 3 2 7" xfId="27828" xr:uid="{00000000-0005-0000-0000-0000257E0000}"/>
    <cellStyle name="Normal 24 16 2 2 3 2 8" xfId="51256" xr:uid="{00000000-0005-0000-0000-0000267E0000}"/>
    <cellStyle name="Normal 24 16 2 2 3 3" xfId="6223" xr:uid="{00000000-0005-0000-0000-0000277E0000}"/>
    <cellStyle name="Normal 24 16 2 2 3 3 2" xfId="11839" xr:uid="{00000000-0005-0000-0000-0000287E0000}"/>
    <cellStyle name="Normal 24 16 2 2 3 3 2 2" xfId="34380" xr:uid="{00000000-0005-0000-0000-0000297E0000}"/>
    <cellStyle name="Normal 24 16 2 2 3 3 3" xfId="17469" xr:uid="{00000000-0005-0000-0000-00002A7E0000}"/>
    <cellStyle name="Normal 24 16 2 2 3 3 3 2" xfId="40004" xr:uid="{00000000-0005-0000-0000-00002B7E0000}"/>
    <cellStyle name="Normal 24 16 2 2 3 3 4" xfId="23098" xr:uid="{00000000-0005-0000-0000-00002C7E0000}"/>
    <cellStyle name="Normal 24 16 2 2 3 3 4 2" xfId="45624" xr:uid="{00000000-0005-0000-0000-00002D7E0000}"/>
    <cellStyle name="Normal 24 16 2 2 3 3 5" xfId="28764" xr:uid="{00000000-0005-0000-0000-00002E7E0000}"/>
    <cellStyle name="Normal 24 16 2 2 3 4" xfId="8095" xr:uid="{00000000-0005-0000-0000-00002F7E0000}"/>
    <cellStyle name="Normal 24 16 2 2 3 4 2" xfId="13711" xr:uid="{00000000-0005-0000-0000-0000307E0000}"/>
    <cellStyle name="Normal 24 16 2 2 3 4 2 2" xfId="36252" xr:uid="{00000000-0005-0000-0000-0000317E0000}"/>
    <cellStyle name="Normal 24 16 2 2 3 4 3" xfId="19341" xr:uid="{00000000-0005-0000-0000-0000327E0000}"/>
    <cellStyle name="Normal 24 16 2 2 3 4 3 2" xfId="41876" xr:uid="{00000000-0005-0000-0000-0000337E0000}"/>
    <cellStyle name="Normal 24 16 2 2 3 4 4" xfId="24970" xr:uid="{00000000-0005-0000-0000-0000347E0000}"/>
    <cellStyle name="Normal 24 16 2 2 3 4 4 2" xfId="47496" xr:uid="{00000000-0005-0000-0000-0000357E0000}"/>
    <cellStyle name="Normal 24 16 2 2 3 4 5" xfId="30636" xr:uid="{00000000-0005-0000-0000-0000367E0000}"/>
    <cellStyle name="Normal 24 16 2 2 3 5" xfId="9967" xr:uid="{00000000-0005-0000-0000-0000377E0000}"/>
    <cellStyle name="Normal 24 16 2 2 3 5 2" xfId="32508" xr:uid="{00000000-0005-0000-0000-0000387E0000}"/>
    <cellStyle name="Normal 24 16 2 2 3 6" xfId="15597" xr:uid="{00000000-0005-0000-0000-0000397E0000}"/>
    <cellStyle name="Normal 24 16 2 2 3 6 2" xfId="38132" xr:uid="{00000000-0005-0000-0000-00003A7E0000}"/>
    <cellStyle name="Normal 24 16 2 2 3 7" xfId="21226" xr:uid="{00000000-0005-0000-0000-00003B7E0000}"/>
    <cellStyle name="Normal 24 16 2 2 3 7 2" xfId="43752" xr:uid="{00000000-0005-0000-0000-00003C7E0000}"/>
    <cellStyle name="Normal 24 16 2 2 3 8" xfId="26892" xr:uid="{00000000-0005-0000-0000-00003D7E0000}"/>
    <cellStyle name="Normal 24 16 2 2 3 9" xfId="49383" xr:uid="{00000000-0005-0000-0000-00003E7E0000}"/>
    <cellStyle name="Normal 24 16 2 2 4" xfId="4819" xr:uid="{00000000-0005-0000-0000-00003F7E0000}"/>
    <cellStyle name="Normal 24 16 2 2 4 2" xfId="6691" xr:uid="{00000000-0005-0000-0000-0000407E0000}"/>
    <cellStyle name="Normal 24 16 2 2 4 2 2" xfId="12307" xr:uid="{00000000-0005-0000-0000-0000417E0000}"/>
    <cellStyle name="Normal 24 16 2 2 4 2 2 2" xfId="34848" xr:uid="{00000000-0005-0000-0000-0000427E0000}"/>
    <cellStyle name="Normal 24 16 2 2 4 2 3" xfId="17937" xr:uid="{00000000-0005-0000-0000-0000437E0000}"/>
    <cellStyle name="Normal 24 16 2 2 4 2 3 2" xfId="40472" xr:uid="{00000000-0005-0000-0000-0000447E0000}"/>
    <cellStyle name="Normal 24 16 2 2 4 2 4" xfId="23566" xr:uid="{00000000-0005-0000-0000-0000457E0000}"/>
    <cellStyle name="Normal 24 16 2 2 4 2 4 2" xfId="46092" xr:uid="{00000000-0005-0000-0000-0000467E0000}"/>
    <cellStyle name="Normal 24 16 2 2 4 2 5" xfId="29232" xr:uid="{00000000-0005-0000-0000-0000477E0000}"/>
    <cellStyle name="Normal 24 16 2 2 4 3" xfId="8563" xr:uid="{00000000-0005-0000-0000-0000487E0000}"/>
    <cellStyle name="Normal 24 16 2 2 4 3 2" xfId="14179" xr:uid="{00000000-0005-0000-0000-0000497E0000}"/>
    <cellStyle name="Normal 24 16 2 2 4 3 2 2" xfId="36720" xr:uid="{00000000-0005-0000-0000-00004A7E0000}"/>
    <cellStyle name="Normal 24 16 2 2 4 3 3" xfId="19809" xr:uid="{00000000-0005-0000-0000-00004B7E0000}"/>
    <cellStyle name="Normal 24 16 2 2 4 3 3 2" xfId="42344" xr:uid="{00000000-0005-0000-0000-00004C7E0000}"/>
    <cellStyle name="Normal 24 16 2 2 4 3 4" xfId="25438" xr:uid="{00000000-0005-0000-0000-00004D7E0000}"/>
    <cellStyle name="Normal 24 16 2 2 4 3 4 2" xfId="47964" xr:uid="{00000000-0005-0000-0000-00004E7E0000}"/>
    <cellStyle name="Normal 24 16 2 2 4 3 5" xfId="31104" xr:uid="{00000000-0005-0000-0000-00004F7E0000}"/>
    <cellStyle name="Normal 24 16 2 2 4 4" xfId="10435" xr:uid="{00000000-0005-0000-0000-0000507E0000}"/>
    <cellStyle name="Normal 24 16 2 2 4 4 2" xfId="32976" xr:uid="{00000000-0005-0000-0000-0000517E0000}"/>
    <cellStyle name="Normal 24 16 2 2 4 5" xfId="16065" xr:uid="{00000000-0005-0000-0000-0000527E0000}"/>
    <cellStyle name="Normal 24 16 2 2 4 5 2" xfId="38600" xr:uid="{00000000-0005-0000-0000-0000537E0000}"/>
    <cellStyle name="Normal 24 16 2 2 4 6" xfId="21694" xr:uid="{00000000-0005-0000-0000-0000547E0000}"/>
    <cellStyle name="Normal 24 16 2 2 4 6 2" xfId="44220" xr:uid="{00000000-0005-0000-0000-0000557E0000}"/>
    <cellStyle name="Normal 24 16 2 2 4 7" xfId="27360" xr:uid="{00000000-0005-0000-0000-0000567E0000}"/>
    <cellStyle name="Normal 24 16 2 2 4 8" xfId="50788" xr:uid="{00000000-0005-0000-0000-0000577E0000}"/>
    <cellStyle name="Normal 24 16 2 2 5" xfId="5755" xr:uid="{00000000-0005-0000-0000-0000587E0000}"/>
    <cellStyle name="Normal 24 16 2 2 5 2" xfId="11371" xr:uid="{00000000-0005-0000-0000-0000597E0000}"/>
    <cellStyle name="Normal 24 16 2 2 5 2 2" xfId="33912" xr:uid="{00000000-0005-0000-0000-00005A7E0000}"/>
    <cellStyle name="Normal 24 16 2 2 5 3" xfId="17001" xr:uid="{00000000-0005-0000-0000-00005B7E0000}"/>
    <cellStyle name="Normal 24 16 2 2 5 3 2" xfId="39536" xr:uid="{00000000-0005-0000-0000-00005C7E0000}"/>
    <cellStyle name="Normal 24 16 2 2 5 4" xfId="22630" xr:uid="{00000000-0005-0000-0000-00005D7E0000}"/>
    <cellStyle name="Normal 24 16 2 2 5 4 2" xfId="45156" xr:uid="{00000000-0005-0000-0000-00005E7E0000}"/>
    <cellStyle name="Normal 24 16 2 2 5 5" xfId="28296" xr:uid="{00000000-0005-0000-0000-00005F7E0000}"/>
    <cellStyle name="Normal 24 16 2 2 6" xfId="7627" xr:uid="{00000000-0005-0000-0000-0000607E0000}"/>
    <cellStyle name="Normal 24 16 2 2 6 2" xfId="13243" xr:uid="{00000000-0005-0000-0000-0000617E0000}"/>
    <cellStyle name="Normal 24 16 2 2 6 2 2" xfId="35784" xr:uid="{00000000-0005-0000-0000-0000627E0000}"/>
    <cellStyle name="Normal 24 16 2 2 6 3" xfId="18873" xr:uid="{00000000-0005-0000-0000-0000637E0000}"/>
    <cellStyle name="Normal 24 16 2 2 6 3 2" xfId="41408" xr:uid="{00000000-0005-0000-0000-0000647E0000}"/>
    <cellStyle name="Normal 24 16 2 2 6 4" xfId="24502" xr:uid="{00000000-0005-0000-0000-0000657E0000}"/>
    <cellStyle name="Normal 24 16 2 2 6 4 2" xfId="47028" xr:uid="{00000000-0005-0000-0000-0000667E0000}"/>
    <cellStyle name="Normal 24 16 2 2 6 5" xfId="30168" xr:uid="{00000000-0005-0000-0000-0000677E0000}"/>
    <cellStyle name="Normal 24 16 2 2 7" xfId="9499" xr:uid="{00000000-0005-0000-0000-0000687E0000}"/>
    <cellStyle name="Normal 24 16 2 2 7 2" xfId="32040" xr:uid="{00000000-0005-0000-0000-0000697E0000}"/>
    <cellStyle name="Normal 24 16 2 2 8" xfId="15129" xr:uid="{00000000-0005-0000-0000-00006A7E0000}"/>
    <cellStyle name="Normal 24 16 2 2 8 2" xfId="37664" xr:uid="{00000000-0005-0000-0000-00006B7E0000}"/>
    <cellStyle name="Normal 24 16 2 2 9" xfId="20758" xr:uid="{00000000-0005-0000-0000-00006C7E0000}"/>
    <cellStyle name="Normal 24 16 2 2 9 2" xfId="43284" xr:uid="{00000000-0005-0000-0000-00006D7E0000}"/>
    <cellStyle name="Normal 24 16 2 3" xfId="3805" xr:uid="{00000000-0005-0000-0000-00006E7E0000}"/>
    <cellStyle name="Normal 24 16 2 3 10" xfId="26346" xr:uid="{00000000-0005-0000-0000-00006F7E0000}"/>
    <cellStyle name="Normal 24 16 2 3 11" xfId="48837" xr:uid="{00000000-0005-0000-0000-0000707E0000}"/>
    <cellStyle name="Normal 24 16 2 3 12" xfId="49774" xr:uid="{00000000-0005-0000-0000-0000717E0000}"/>
    <cellStyle name="Normal 24 16 2 3 2" xfId="4039" xr:uid="{00000000-0005-0000-0000-0000727E0000}"/>
    <cellStyle name="Normal 24 16 2 3 2 10" xfId="49071" xr:uid="{00000000-0005-0000-0000-0000737E0000}"/>
    <cellStyle name="Normal 24 16 2 3 2 11" xfId="50008" xr:uid="{00000000-0005-0000-0000-0000747E0000}"/>
    <cellStyle name="Normal 24 16 2 3 2 2" xfId="4507" xr:uid="{00000000-0005-0000-0000-0000757E0000}"/>
    <cellStyle name="Normal 24 16 2 3 2 2 10" xfId="50476" xr:uid="{00000000-0005-0000-0000-0000767E0000}"/>
    <cellStyle name="Normal 24 16 2 3 2 2 2" xfId="5443" xr:uid="{00000000-0005-0000-0000-0000777E0000}"/>
    <cellStyle name="Normal 24 16 2 3 2 2 2 2" xfId="7315" xr:uid="{00000000-0005-0000-0000-0000787E0000}"/>
    <cellStyle name="Normal 24 16 2 3 2 2 2 2 2" xfId="12931" xr:uid="{00000000-0005-0000-0000-0000797E0000}"/>
    <cellStyle name="Normal 24 16 2 3 2 2 2 2 2 2" xfId="35472" xr:uid="{00000000-0005-0000-0000-00007A7E0000}"/>
    <cellStyle name="Normal 24 16 2 3 2 2 2 2 3" xfId="18561" xr:uid="{00000000-0005-0000-0000-00007B7E0000}"/>
    <cellStyle name="Normal 24 16 2 3 2 2 2 2 3 2" xfId="41096" xr:uid="{00000000-0005-0000-0000-00007C7E0000}"/>
    <cellStyle name="Normal 24 16 2 3 2 2 2 2 4" xfId="24190" xr:uid="{00000000-0005-0000-0000-00007D7E0000}"/>
    <cellStyle name="Normal 24 16 2 3 2 2 2 2 4 2" xfId="46716" xr:uid="{00000000-0005-0000-0000-00007E7E0000}"/>
    <cellStyle name="Normal 24 16 2 3 2 2 2 2 5" xfId="29856" xr:uid="{00000000-0005-0000-0000-00007F7E0000}"/>
    <cellStyle name="Normal 24 16 2 3 2 2 2 3" xfId="9187" xr:uid="{00000000-0005-0000-0000-0000807E0000}"/>
    <cellStyle name="Normal 24 16 2 3 2 2 2 3 2" xfId="14803" xr:uid="{00000000-0005-0000-0000-0000817E0000}"/>
    <cellStyle name="Normal 24 16 2 3 2 2 2 3 2 2" xfId="37344" xr:uid="{00000000-0005-0000-0000-0000827E0000}"/>
    <cellStyle name="Normal 24 16 2 3 2 2 2 3 3" xfId="20433" xr:uid="{00000000-0005-0000-0000-0000837E0000}"/>
    <cellStyle name="Normal 24 16 2 3 2 2 2 3 3 2" xfId="42968" xr:uid="{00000000-0005-0000-0000-0000847E0000}"/>
    <cellStyle name="Normal 24 16 2 3 2 2 2 3 4" xfId="26062" xr:uid="{00000000-0005-0000-0000-0000857E0000}"/>
    <cellStyle name="Normal 24 16 2 3 2 2 2 3 4 2" xfId="48588" xr:uid="{00000000-0005-0000-0000-0000867E0000}"/>
    <cellStyle name="Normal 24 16 2 3 2 2 2 3 5" xfId="31728" xr:uid="{00000000-0005-0000-0000-0000877E0000}"/>
    <cellStyle name="Normal 24 16 2 3 2 2 2 4" xfId="11059" xr:uid="{00000000-0005-0000-0000-0000887E0000}"/>
    <cellStyle name="Normal 24 16 2 3 2 2 2 4 2" xfId="33600" xr:uid="{00000000-0005-0000-0000-0000897E0000}"/>
    <cellStyle name="Normal 24 16 2 3 2 2 2 5" xfId="16689" xr:uid="{00000000-0005-0000-0000-00008A7E0000}"/>
    <cellStyle name="Normal 24 16 2 3 2 2 2 5 2" xfId="39224" xr:uid="{00000000-0005-0000-0000-00008B7E0000}"/>
    <cellStyle name="Normal 24 16 2 3 2 2 2 6" xfId="22318" xr:uid="{00000000-0005-0000-0000-00008C7E0000}"/>
    <cellStyle name="Normal 24 16 2 3 2 2 2 6 2" xfId="44844" xr:uid="{00000000-0005-0000-0000-00008D7E0000}"/>
    <cellStyle name="Normal 24 16 2 3 2 2 2 7" xfId="27984" xr:uid="{00000000-0005-0000-0000-00008E7E0000}"/>
    <cellStyle name="Normal 24 16 2 3 2 2 2 8" xfId="51412" xr:uid="{00000000-0005-0000-0000-00008F7E0000}"/>
    <cellStyle name="Normal 24 16 2 3 2 2 3" xfId="6379" xr:uid="{00000000-0005-0000-0000-0000907E0000}"/>
    <cellStyle name="Normal 24 16 2 3 2 2 3 2" xfId="11995" xr:uid="{00000000-0005-0000-0000-0000917E0000}"/>
    <cellStyle name="Normal 24 16 2 3 2 2 3 2 2" xfId="34536" xr:uid="{00000000-0005-0000-0000-0000927E0000}"/>
    <cellStyle name="Normal 24 16 2 3 2 2 3 3" xfId="17625" xr:uid="{00000000-0005-0000-0000-0000937E0000}"/>
    <cellStyle name="Normal 24 16 2 3 2 2 3 3 2" xfId="40160" xr:uid="{00000000-0005-0000-0000-0000947E0000}"/>
    <cellStyle name="Normal 24 16 2 3 2 2 3 4" xfId="23254" xr:uid="{00000000-0005-0000-0000-0000957E0000}"/>
    <cellStyle name="Normal 24 16 2 3 2 2 3 4 2" xfId="45780" xr:uid="{00000000-0005-0000-0000-0000967E0000}"/>
    <cellStyle name="Normal 24 16 2 3 2 2 3 5" xfId="28920" xr:uid="{00000000-0005-0000-0000-0000977E0000}"/>
    <cellStyle name="Normal 24 16 2 3 2 2 4" xfId="8251" xr:uid="{00000000-0005-0000-0000-0000987E0000}"/>
    <cellStyle name="Normal 24 16 2 3 2 2 4 2" xfId="13867" xr:uid="{00000000-0005-0000-0000-0000997E0000}"/>
    <cellStyle name="Normal 24 16 2 3 2 2 4 2 2" xfId="36408" xr:uid="{00000000-0005-0000-0000-00009A7E0000}"/>
    <cellStyle name="Normal 24 16 2 3 2 2 4 3" xfId="19497" xr:uid="{00000000-0005-0000-0000-00009B7E0000}"/>
    <cellStyle name="Normal 24 16 2 3 2 2 4 3 2" xfId="42032" xr:uid="{00000000-0005-0000-0000-00009C7E0000}"/>
    <cellStyle name="Normal 24 16 2 3 2 2 4 4" xfId="25126" xr:uid="{00000000-0005-0000-0000-00009D7E0000}"/>
    <cellStyle name="Normal 24 16 2 3 2 2 4 4 2" xfId="47652" xr:uid="{00000000-0005-0000-0000-00009E7E0000}"/>
    <cellStyle name="Normal 24 16 2 3 2 2 4 5" xfId="30792" xr:uid="{00000000-0005-0000-0000-00009F7E0000}"/>
    <cellStyle name="Normal 24 16 2 3 2 2 5" xfId="10123" xr:uid="{00000000-0005-0000-0000-0000A07E0000}"/>
    <cellStyle name="Normal 24 16 2 3 2 2 5 2" xfId="32664" xr:uid="{00000000-0005-0000-0000-0000A17E0000}"/>
    <cellStyle name="Normal 24 16 2 3 2 2 6" xfId="15753" xr:uid="{00000000-0005-0000-0000-0000A27E0000}"/>
    <cellStyle name="Normal 24 16 2 3 2 2 6 2" xfId="38288" xr:uid="{00000000-0005-0000-0000-0000A37E0000}"/>
    <cellStyle name="Normal 24 16 2 3 2 2 7" xfId="21382" xr:uid="{00000000-0005-0000-0000-0000A47E0000}"/>
    <cellStyle name="Normal 24 16 2 3 2 2 7 2" xfId="43908" xr:uid="{00000000-0005-0000-0000-0000A57E0000}"/>
    <cellStyle name="Normal 24 16 2 3 2 2 8" xfId="27048" xr:uid="{00000000-0005-0000-0000-0000A67E0000}"/>
    <cellStyle name="Normal 24 16 2 3 2 2 9" xfId="49539" xr:uid="{00000000-0005-0000-0000-0000A77E0000}"/>
    <cellStyle name="Normal 24 16 2 3 2 3" xfId="4975" xr:uid="{00000000-0005-0000-0000-0000A87E0000}"/>
    <cellStyle name="Normal 24 16 2 3 2 3 2" xfId="6847" xr:uid="{00000000-0005-0000-0000-0000A97E0000}"/>
    <cellStyle name="Normal 24 16 2 3 2 3 2 2" xfId="12463" xr:uid="{00000000-0005-0000-0000-0000AA7E0000}"/>
    <cellStyle name="Normal 24 16 2 3 2 3 2 2 2" xfId="35004" xr:uid="{00000000-0005-0000-0000-0000AB7E0000}"/>
    <cellStyle name="Normal 24 16 2 3 2 3 2 3" xfId="18093" xr:uid="{00000000-0005-0000-0000-0000AC7E0000}"/>
    <cellStyle name="Normal 24 16 2 3 2 3 2 3 2" xfId="40628" xr:uid="{00000000-0005-0000-0000-0000AD7E0000}"/>
    <cellStyle name="Normal 24 16 2 3 2 3 2 4" xfId="23722" xr:uid="{00000000-0005-0000-0000-0000AE7E0000}"/>
    <cellStyle name="Normal 24 16 2 3 2 3 2 4 2" xfId="46248" xr:uid="{00000000-0005-0000-0000-0000AF7E0000}"/>
    <cellStyle name="Normal 24 16 2 3 2 3 2 5" xfId="29388" xr:uid="{00000000-0005-0000-0000-0000B07E0000}"/>
    <cellStyle name="Normal 24 16 2 3 2 3 3" xfId="8719" xr:uid="{00000000-0005-0000-0000-0000B17E0000}"/>
    <cellStyle name="Normal 24 16 2 3 2 3 3 2" xfId="14335" xr:uid="{00000000-0005-0000-0000-0000B27E0000}"/>
    <cellStyle name="Normal 24 16 2 3 2 3 3 2 2" xfId="36876" xr:uid="{00000000-0005-0000-0000-0000B37E0000}"/>
    <cellStyle name="Normal 24 16 2 3 2 3 3 3" xfId="19965" xr:uid="{00000000-0005-0000-0000-0000B47E0000}"/>
    <cellStyle name="Normal 24 16 2 3 2 3 3 3 2" xfId="42500" xr:uid="{00000000-0005-0000-0000-0000B57E0000}"/>
    <cellStyle name="Normal 24 16 2 3 2 3 3 4" xfId="25594" xr:uid="{00000000-0005-0000-0000-0000B67E0000}"/>
    <cellStyle name="Normal 24 16 2 3 2 3 3 4 2" xfId="48120" xr:uid="{00000000-0005-0000-0000-0000B77E0000}"/>
    <cellStyle name="Normal 24 16 2 3 2 3 3 5" xfId="31260" xr:uid="{00000000-0005-0000-0000-0000B87E0000}"/>
    <cellStyle name="Normal 24 16 2 3 2 3 4" xfId="10591" xr:uid="{00000000-0005-0000-0000-0000B97E0000}"/>
    <cellStyle name="Normal 24 16 2 3 2 3 4 2" xfId="33132" xr:uid="{00000000-0005-0000-0000-0000BA7E0000}"/>
    <cellStyle name="Normal 24 16 2 3 2 3 5" xfId="16221" xr:uid="{00000000-0005-0000-0000-0000BB7E0000}"/>
    <cellStyle name="Normal 24 16 2 3 2 3 5 2" xfId="38756" xr:uid="{00000000-0005-0000-0000-0000BC7E0000}"/>
    <cellStyle name="Normal 24 16 2 3 2 3 6" xfId="21850" xr:uid="{00000000-0005-0000-0000-0000BD7E0000}"/>
    <cellStyle name="Normal 24 16 2 3 2 3 6 2" xfId="44376" xr:uid="{00000000-0005-0000-0000-0000BE7E0000}"/>
    <cellStyle name="Normal 24 16 2 3 2 3 7" xfId="27516" xr:uid="{00000000-0005-0000-0000-0000BF7E0000}"/>
    <cellStyle name="Normal 24 16 2 3 2 3 8" xfId="50944" xr:uid="{00000000-0005-0000-0000-0000C07E0000}"/>
    <cellStyle name="Normal 24 16 2 3 2 4" xfId="5911" xr:uid="{00000000-0005-0000-0000-0000C17E0000}"/>
    <cellStyle name="Normal 24 16 2 3 2 4 2" xfId="11527" xr:uid="{00000000-0005-0000-0000-0000C27E0000}"/>
    <cellStyle name="Normal 24 16 2 3 2 4 2 2" xfId="34068" xr:uid="{00000000-0005-0000-0000-0000C37E0000}"/>
    <cellStyle name="Normal 24 16 2 3 2 4 3" xfId="17157" xr:uid="{00000000-0005-0000-0000-0000C47E0000}"/>
    <cellStyle name="Normal 24 16 2 3 2 4 3 2" xfId="39692" xr:uid="{00000000-0005-0000-0000-0000C57E0000}"/>
    <cellStyle name="Normal 24 16 2 3 2 4 4" xfId="22786" xr:uid="{00000000-0005-0000-0000-0000C67E0000}"/>
    <cellStyle name="Normal 24 16 2 3 2 4 4 2" xfId="45312" xr:uid="{00000000-0005-0000-0000-0000C77E0000}"/>
    <cellStyle name="Normal 24 16 2 3 2 4 5" xfId="28452" xr:uid="{00000000-0005-0000-0000-0000C87E0000}"/>
    <cellStyle name="Normal 24 16 2 3 2 5" xfId="7783" xr:uid="{00000000-0005-0000-0000-0000C97E0000}"/>
    <cellStyle name="Normal 24 16 2 3 2 5 2" xfId="13399" xr:uid="{00000000-0005-0000-0000-0000CA7E0000}"/>
    <cellStyle name="Normal 24 16 2 3 2 5 2 2" xfId="35940" xr:uid="{00000000-0005-0000-0000-0000CB7E0000}"/>
    <cellStyle name="Normal 24 16 2 3 2 5 3" xfId="19029" xr:uid="{00000000-0005-0000-0000-0000CC7E0000}"/>
    <cellStyle name="Normal 24 16 2 3 2 5 3 2" xfId="41564" xr:uid="{00000000-0005-0000-0000-0000CD7E0000}"/>
    <cellStyle name="Normal 24 16 2 3 2 5 4" xfId="24658" xr:uid="{00000000-0005-0000-0000-0000CE7E0000}"/>
    <cellStyle name="Normal 24 16 2 3 2 5 4 2" xfId="47184" xr:uid="{00000000-0005-0000-0000-0000CF7E0000}"/>
    <cellStyle name="Normal 24 16 2 3 2 5 5" xfId="30324" xr:uid="{00000000-0005-0000-0000-0000D07E0000}"/>
    <cellStyle name="Normal 24 16 2 3 2 6" xfId="9655" xr:uid="{00000000-0005-0000-0000-0000D17E0000}"/>
    <cellStyle name="Normal 24 16 2 3 2 6 2" xfId="32196" xr:uid="{00000000-0005-0000-0000-0000D27E0000}"/>
    <cellStyle name="Normal 24 16 2 3 2 7" xfId="15285" xr:uid="{00000000-0005-0000-0000-0000D37E0000}"/>
    <cellStyle name="Normal 24 16 2 3 2 7 2" xfId="37820" xr:uid="{00000000-0005-0000-0000-0000D47E0000}"/>
    <cellStyle name="Normal 24 16 2 3 2 8" xfId="20914" xr:uid="{00000000-0005-0000-0000-0000D57E0000}"/>
    <cellStyle name="Normal 24 16 2 3 2 8 2" xfId="43440" xr:uid="{00000000-0005-0000-0000-0000D67E0000}"/>
    <cellStyle name="Normal 24 16 2 3 2 9" xfId="26580" xr:uid="{00000000-0005-0000-0000-0000D77E0000}"/>
    <cellStyle name="Normal 24 16 2 3 3" xfId="4273" xr:uid="{00000000-0005-0000-0000-0000D87E0000}"/>
    <cellStyle name="Normal 24 16 2 3 3 10" xfId="50242" xr:uid="{00000000-0005-0000-0000-0000D97E0000}"/>
    <cellStyle name="Normal 24 16 2 3 3 2" xfId="5209" xr:uid="{00000000-0005-0000-0000-0000DA7E0000}"/>
    <cellStyle name="Normal 24 16 2 3 3 2 2" xfId="7081" xr:uid="{00000000-0005-0000-0000-0000DB7E0000}"/>
    <cellStyle name="Normal 24 16 2 3 3 2 2 2" xfId="12697" xr:uid="{00000000-0005-0000-0000-0000DC7E0000}"/>
    <cellStyle name="Normal 24 16 2 3 3 2 2 2 2" xfId="35238" xr:uid="{00000000-0005-0000-0000-0000DD7E0000}"/>
    <cellStyle name="Normal 24 16 2 3 3 2 2 3" xfId="18327" xr:uid="{00000000-0005-0000-0000-0000DE7E0000}"/>
    <cellStyle name="Normal 24 16 2 3 3 2 2 3 2" xfId="40862" xr:uid="{00000000-0005-0000-0000-0000DF7E0000}"/>
    <cellStyle name="Normal 24 16 2 3 3 2 2 4" xfId="23956" xr:uid="{00000000-0005-0000-0000-0000E07E0000}"/>
    <cellStyle name="Normal 24 16 2 3 3 2 2 4 2" xfId="46482" xr:uid="{00000000-0005-0000-0000-0000E17E0000}"/>
    <cellStyle name="Normal 24 16 2 3 3 2 2 5" xfId="29622" xr:uid="{00000000-0005-0000-0000-0000E27E0000}"/>
    <cellStyle name="Normal 24 16 2 3 3 2 3" xfId="8953" xr:uid="{00000000-0005-0000-0000-0000E37E0000}"/>
    <cellStyle name="Normal 24 16 2 3 3 2 3 2" xfId="14569" xr:uid="{00000000-0005-0000-0000-0000E47E0000}"/>
    <cellStyle name="Normal 24 16 2 3 3 2 3 2 2" xfId="37110" xr:uid="{00000000-0005-0000-0000-0000E57E0000}"/>
    <cellStyle name="Normal 24 16 2 3 3 2 3 3" xfId="20199" xr:uid="{00000000-0005-0000-0000-0000E67E0000}"/>
    <cellStyle name="Normal 24 16 2 3 3 2 3 3 2" xfId="42734" xr:uid="{00000000-0005-0000-0000-0000E77E0000}"/>
    <cellStyle name="Normal 24 16 2 3 3 2 3 4" xfId="25828" xr:uid="{00000000-0005-0000-0000-0000E87E0000}"/>
    <cellStyle name="Normal 24 16 2 3 3 2 3 4 2" xfId="48354" xr:uid="{00000000-0005-0000-0000-0000E97E0000}"/>
    <cellStyle name="Normal 24 16 2 3 3 2 3 5" xfId="31494" xr:uid="{00000000-0005-0000-0000-0000EA7E0000}"/>
    <cellStyle name="Normal 24 16 2 3 3 2 4" xfId="10825" xr:uid="{00000000-0005-0000-0000-0000EB7E0000}"/>
    <cellStyle name="Normal 24 16 2 3 3 2 4 2" xfId="33366" xr:uid="{00000000-0005-0000-0000-0000EC7E0000}"/>
    <cellStyle name="Normal 24 16 2 3 3 2 5" xfId="16455" xr:uid="{00000000-0005-0000-0000-0000ED7E0000}"/>
    <cellStyle name="Normal 24 16 2 3 3 2 5 2" xfId="38990" xr:uid="{00000000-0005-0000-0000-0000EE7E0000}"/>
    <cellStyle name="Normal 24 16 2 3 3 2 6" xfId="22084" xr:uid="{00000000-0005-0000-0000-0000EF7E0000}"/>
    <cellStyle name="Normal 24 16 2 3 3 2 6 2" xfId="44610" xr:uid="{00000000-0005-0000-0000-0000F07E0000}"/>
    <cellStyle name="Normal 24 16 2 3 3 2 7" xfId="27750" xr:uid="{00000000-0005-0000-0000-0000F17E0000}"/>
    <cellStyle name="Normal 24 16 2 3 3 2 8" xfId="51178" xr:uid="{00000000-0005-0000-0000-0000F27E0000}"/>
    <cellStyle name="Normal 24 16 2 3 3 3" xfId="6145" xr:uid="{00000000-0005-0000-0000-0000F37E0000}"/>
    <cellStyle name="Normal 24 16 2 3 3 3 2" xfId="11761" xr:uid="{00000000-0005-0000-0000-0000F47E0000}"/>
    <cellStyle name="Normal 24 16 2 3 3 3 2 2" xfId="34302" xr:uid="{00000000-0005-0000-0000-0000F57E0000}"/>
    <cellStyle name="Normal 24 16 2 3 3 3 3" xfId="17391" xr:uid="{00000000-0005-0000-0000-0000F67E0000}"/>
    <cellStyle name="Normal 24 16 2 3 3 3 3 2" xfId="39926" xr:uid="{00000000-0005-0000-0000-0000F77E0000}"/>
    <cellStyle name="Normal 24 16 2 3 3 3 4" xfId="23020" xr:uid="{00000000-0005-0000-0000-0000F87E0000}"/>
    <cellStyle name="Normal 24 16 2 3 3 3 4 2" xfId="45546" xr:uid="{00000000-0005-0000-0000-0000F97E0000}"/>
    <cellStyle name="Normal 24 16 2 3 3 3 5" xfId="28686" xr:uid="{00000000-0005-0000-0000-0000FA7E0000}"/>
    <cellStyle name="Normal 24 16 2 3 3 4" xfId="8017" xr:uid="{00000000-0005-0000-0000-0000FB7E0000}"/>
    <cellStyle name="Normal 24 16 2 3 3 4 2" xfId="13633" xr:uid="{00000000-0005-0000-0000-0000FC7E0000}"/>
    <cellStyle name="Normal 24 16 2 3 3 4 2 2" xfId="36174" xr:uid="{00000000-0005-0000-0000-0000FD7E0000}"/>
    <cellStyle name="Normal 24 16 2 3 3 4 3" xfId="19263" xr:uid="{00000000-0005-0000-0000-0000FE7E0000}"/>
    <cellStyle name="Normal 24 16 2 3 3 4 3 2" xfId="41798" xr:uid="{00000000-0005-0000-0000-0000FF7E0000}"/>
    <cellStyle name="Normal 24 16 2 3 3 4 4" xfId="24892" xr:uid="{00000000-0005-0000-0000-0000007F0000}"/>
    <cellStyle name="Normal 24 16 2 3 3 4 4 2" xfId="47418" xr:uid="{00000000-0005-0000-0000-0000017F0000}"/>
    <cellStyle name="Normal 24 16 2 3 3 4 5" xfId="30558" xr:uid="{00000000-0005-0000-0000-0000027F0000}"/>
    <cellStyle name="Normal 24 16 2 3 3 5" xfId="9889" xr:uid="{00000000-0005-0000-0000-0000037F0000}"/>
    <cellStyle name="Normal 24 16 2 3 3 5 2" xfId="32430" xr:uid="{00000000-0005-0000-0000-0000047F0000}"/>
    <cellStyle name="Normal 24 16 2 3 3 6" xfId="15519" xr:uid="{00000000-0005-0000-0000-0000057F0000}"/>
    <cellStyle name="Normal 24 16 2 3 3 6 2" xfId="38054" xr:uid="{00000000-0005-0000-0000-0000067F0000}"/>
    <cellStyle name="Normal 24 16 2 3 3 7" xfId="21148" xr:uid="{00000000-0005-0000-0000-0000077F0000}"/>
    <cellStyle name="Normal 24 16 2 3 3 7 2" xfId="43674" xr:uid="{00000000-0005-0000-0000-0000087F0000}"/>
    <cellStyle name="Normal 24 16 2 3 3 8" xfId="26814" xr:uid="{00000000-0005-0000-0000-0000097F0000}"/>
    <cellStyle name="Normal 24 16 2 3 3 9" xfId="49305" xr:uid="{00000000-0005-0000-0000-00000A7F0000}"/>
    <cellStyle name="Normal 24 16 2 3 4" xfId="4741" xr:uid="{00000000-0005-0000-0000-00000B7F0000}"/>
    <cellStyle name="Normal 24 16 2 3 4 2" xfId="6613" xr:uid="{00000000-0005-0000-0000-00000C7F0000}"/>
    <cellStyle name="Normal 24 16 2 3 4 2 2" xfId="12229" xr:uid="{00000000-0005-0000-0000-00000D7F0000}"/>
    <cellStyle name="Normal 24 16 2 3 4 2 2 2" xfId="34770" xr:uid="{00000000-0005-0000-0000-00000E7F0000}"/>
    <cellStyle name="Normal 24 16 2 3 4 2 3" xfId="17859" xr:uid="{00000000-0005-0000-0000-00000F7F0000}"/>
    <cellStyle name="Normal 24 16 2 3 4 2 3 2" xfId="40394" xr:uid="{00000000-0005-0000-0000-0000107F0000}"/>
    <cellStyle name="Normal 24 16 2 3 4 2 4" xfId="23488" xr:uid="{00000000-0005-0000-0000-0000117F0000}"/>
    <cellStyle name="Normal 24 16 2 3 4 2 4 2" xfId="46014" xr:uid="{00000000-0005-0000-0000-0000127F0000}"/>
    <cellStyle name="Normal 24 16 2 3 4 2 5" xfId="29154" xr:uid="{00000000-0005-0000-0000-0000137F0000}"/>
    <cellStyle name="Normal 24 16 2 3 4 3" xfId="8485" xr:uid="{00000000-0005-0000-0000-0000147F0000}"/>
    <cellStyle name="Normal 24 16 2 3 4 3 2" xfId="14101" xr:uid="{00000000-0005-0000-0000-0000157F0000}"/>
    <cellStyle name="Normal 24 16 2 3 4 3 2 2" xfId="36642" xr:uid="{00000000-0005-0000-0000-0000167F0000}"/>
    <cellStyle name="Normal 24 16 2 3 4 3 3" xfId="19731" xr:uid="{00000000-0005-0000-0000-0000177F0000}"/>
    <cellStyle name="Normal 24 16 2 3 4 3 3 2" xfId="42266" xr:uid="{00000000-0005-0000-0000-0000187F0000}"/>
    <cellStyle name="Normal 24 16 2 3 4 3 4" xfId="25360" xr:uid="{00000000-0005-0000-0000-0000197F0000}"/>
    <cellStyle name="Normal 24 16 2 3 4 3 4 2" xfId="47886" xr:uid="{00000000-0005-0000-0000-00001A7F0000}"/>
    <cellStyle name="Normal 24 16 2 3 4 3 5" xfId="31026" xr:uid="{00000000-0005-0000-0000-00001B7F0000}"/>
    <cellStyle name="Normal 24 16 2 3 4 4" xfId="10357" xr:uid="{00000000-0005-0000-0000-00001C7F0000}"/>
    <cellStyle name="Normal 24 16 2 3 4 4 2" xfId="32898" xr:uid="{00000000-0005-0000-0000-00001D7F0000}"/>
    <cellStyle name="Normal 24 16 2 3 4 5" xfId="15987" xr:uid="{00000000-0005-0000-0000-00001E7F0000}"/>
    <cellStyle name="Normal 24 16 2 3 4 5 2" xfId="38522" xr:uid="{00000000-0005-0000-0000-00001F7F0000}"/>
    <cellStyle name="Normal 24 16 2 3 4 6" xfId="21616" xr:uid="{00000000-0005-0000-0000-0000207F0000}"/>
    <cellStyle name="Normal 24 16 2 3 4 6 2" xfId="44142" xr:uid="{00000000-0005-0000-0000-0000217F0000}"/>
    <cellStyle name="Normal 24 16 2 3 4 7" xfId="27282" xr:uid="{00000000-0005-0000-0000-0000227F0000}"/>
    <cellStyle name="Normal 24 16 2 3 4 8" xfId="50710" xr:uid="{00000000-0005-0000-0000-0000237F0000}"/>
    <cellStyle name="Normal 24 16 2 3 5" xfId="5677" xr:uid="{00000000-0005-0000-0000-0000247F0000}"/>
    <cellStyle name="Normal 24 16 2 3 5 2" xfId="11293" xr:uid="{00000000-0005-0000-0000-0000257F0000}"/>
    <cellStyle name="Normal 24 16 2 3 5 2 2" xfId="33834" xr:uid="{00000000-0005-0000-0000-0000267F0000}"/>
    <cellStyle name="Normal 24 16 2 3 5 3" xfId="16923" xr:uid="{00000000-0005-0000-0000-0000277F0000}"/>
    <cellStyle name="Normal 24 16 2 3 5 3 2" xfId="39458" xr:uid="{00000000-0005-0000-0000-0000287F0000}"/>
    <cellStyle name="Normal 24 16 2 3 5 4" xfId="22552" xr:uid="{00000000-0005-0000-0000-0000297F0000}"/>
    <cellStyle name="Normal 24 16 2 3 5 4 2" xfId="45078" xr:uid="{00000000-0005-0000-0000-00002A7F0000}"/>
    <cellStyle name="Normal 24 16 2 3 5 5" xfId="28218" xr:uid="{00000000-0005-0000-0000-00002B7F0000}"/>
    <cellStyle name="Normal 24 16 2 3 6" xfId="7549" xr:uid="{00000000-0005-0000-0000-00002C7F0000}"/>
    <cellStyle name="Normal 24 16 2 3 6 2" xfId="13165" xr:uid="{00000000-0005-0000-0000-00002D7F0000}"/>
    <cellStyle name="Normal 24 16 2 3 6 2 2" xfId="35706" xr:uid="{00000000-0005-0000-0000-00002E7F0000}"/>
    <cellStyle name="Normal 24 16 2 3 6 3" xfId="18795" xr:uid="{00000000-0005-0000-0000-00002F7F0000}"/>
    <cellStyle name="Normal 24 16 2 3 6 3 2" xfId="41330" xr:uid="{00000000-0005-0000-0000-0000307F0000}"/>
    <cellStyle name="Normal 24 16 2 3 6 4" xfId="24424" xr:uid="{00000000-0005-0000-0000-0000317F0000}"/>
    <cellStyle name="Normal 24 16 2 3 6 4 2" xfId="46950" xr:uid="{00000000-0005-0000-0000-0000327F0000}"/>
    <cellStyle name="Normal 24 16 2 3 6 5" xfId="30090" xr:uid="{00000000-0005-0000-0000-0000337F0000}"/>
    <cellStyle name="Normal 24 16 2 3 7" xfId="9421" xr:uid="{00000000-0005-0000-0000-0000347F0000}"/>
    <cellStyle name="Normal 24 16 2 3 7 2" xfId="31962" xr:uid="{00000000-0005-0000-0000-0000357F0000}"/>
    <cellStyle name="Normal 24 16 2 3 8" xfId="15051" xr:uid="{00000000-0005-0000-0000-0000367F0000}"/>
    <cellStyle name="Normal 24 16 2 3 8 2" xfId="37586" xr:uid="{00000000-0005-0000-0000-0000377F0000}"/>
    <cellStyle name="Normal 24 16 2 3 9" xfId="20680" xr:uid="{00000000-0005-0000-0000-0000387F0000}"/>
    <cellStyle name="Normal 24 16 2 3 9 2" xfId="43206" xr:uid="{00000000-0005-0000-0000-0000397F0000}"/>
    <cellStyle name="Normal 24 16 2 4" xfId="3961" xr:uid="{00000000-0005-0000-0000-00003A7F0000}"/>
    <cellStyle name="Normal 24 16 2 4 10" xfId="48993" xr:uid="{00000000-0005-0000-0000-00003B7F0000}"/>
    <cellStyle name="Normal 24 16 2 4 11" xfId="49930" xr:uid="{00000000-0005-0000-0000-00003C7F0000}"/>
    <cellStyle name="Normal 24 16 2 4 2" xfId="4429" xr:uid="{00000000-0005-0000-0000-00003D7F0000}"/>
    <cellStyle name="Normal 24 16 2 4 2 10" xfId="50398" xr:uid="{00000000-0005-0000-0000-00003E7F0000}"/>
    <cellStyle name="Normal 24 16 2 4 2 2" xfId="5365" xr:uid="{00000000-0005-0000-0000-00003F7F0000}"/>
    <cellStyle name="Normal 24 16 2 4 2 2 2" xfId="7237" xr:uid="{00000000-0005-0000-0000-0000407F0000}"/>
    <cellStyle name="Normal 24 16 2 4 2 2 2 2" xfId="12853" xr:uid="{00000000-0005-0000-0000-0000417F0000}"/>
    <cellStyle name="Normal 24 16 2 4 2 2 2 2 2" xfId="35394" xr:uid="{00000000-0005-0000-0000-0000427F0000}"/>
    <cellStyle name="Normal 24 16 2 4 2 2 2 3" xfId="18483" xr:uid="{00000000-0005-0000-0000-0000437F0000}"/>
    <cellStyle name="Normal 24 16 2 4 2 2 2 3 2" xfId="41018" xr:uid="{00000000-0005-0000-0000-0000447F0000}"/>
    <cellStyle name="Normal 24 16 2 4 2 2 2 4" xfId="24112" xr:uid="{00000000-0005-0000-0000-0000457F0000}"/>
    <cellStyle name="Normal 24 16 2 4 2 2 2 4 2" xfId="46638" xr:uid="{00000000-0005-0000-0000-0000467F0000}"/>
    <cellStyle name="Normal 24 16 2 4 2 2 2 5" xfId="29778" xr:uid="{00000000-0005-0000-0000-0000477F0000}"/>
    <cellStyle name="Normal 24 16 2 4 2 2 3" xfId="9109" xr:uid="{00000000-0005-0000-0000-0000487F0000}"/>
    <cellStyle name="Normal 24 16 2 4 2 2 3 2" xfId="14725" xr:uid="{00000000-0005-0000-0000-0000497F0000}"/>
    <cellStyle name="Normal 24 16 2 4 2 2 3 2 2" xfId="37266" xr:uid="{00000000-0005-0000-0000-00004A7F0000}"/>
    <cellStyle name="Normal 24 16 2 4 2 2 3 3" xfId="20355" xr:uid="{00000000-0005-0000-0000-00004B7F0000}"/>
    <cellStyle name="Normal 24 16 2 4 2 2 3 3 2" xfId="42890" xr:uid="{00000000-0005-0000-0000-00004C7F0000}"/>
    <cellStyle name="Normal 24 16 2 4 2 2 3 4" xfId="25984" xr:uid="{00000000-0005-0000-0000-00004D7F0000}"/>
    <cellStyle name="Normal 24 16 2 4 2 2 3 4 2" xfId="48510" xr:uid="{00000000-0005-0000-0000-00004E7F0000}"/>
    <cellStyle name="Normal 24 16 2 4 2 2 3 5" xfId="31650" xr:uid="{00000000-0005-0000-0000-00004F7F0000}"/>
    <cellStyle name="Normal 24 16 2 4 2 2 4" xfId="10981" xr:uid="{00000000-0005-0000-0000-0000507F0000}"/>
    <cellStyle name="Normal 24 16 2 4 2 2 4 2" xfId="33522" xr:uid="{00000000-0005-0000-0000-0000517F0000}"/>
    <cellStyle name="Normal 24 16 2 4 2 2 5" xfId="16611" xr:uid="{00000000-0005-0000-0000-0000527F0000}"/>
    <cellStyle name="Normal 24 16 2 4 2 2 5 2" xfId="39146" xr:uid="{00000000-0005-0000-0000-0000537F0000}"/>
    <cellStyle name="Normal 24 16 2 4 2 2 6" xfId="22240" xr:uid="{00000000-0005-0000-0000-0000547F0000}"/>
    <cellStyle name="Normal 24 16 2 4 2 2 6 2" xfId="44766" xr:uid="{00000000-0005-0000-0000-0000557F0000}"/>
    <cellStyle name="Normal 24 16 2 4 2 2 7" xfId="27906" xr:uid="{00000000-0005-0000-0000-0000567F0000}"/>
    <cellStyle name="Normal 24 16 2 4 2 2 8" xfId="51334" xr:uid="{00000000-0005-0000-0000-0000577F0000}"/>
    <cellStyle name="Normal 24 16 2 4 2 3" xfId="6301" xr:uid="{00000000-0005-0000-0000-0000587F0000}"/>
    <cellStyle name="Normal 24 16 2 4 2 3 2" xfId="11917" xr:uid="{00000000-0005-0000-0000-0000597F0000}"/>
    <cellStyle name="Normal 24 16 2 4 2 3 2 2" xfId="34458" xr:uid="{00000000-0005-0000-0000-00005A7F0000}"/>
    <cellStyle name="Normal 24 16 2 4 2 3 3" xfId="17547" xr:uid="{00000000-0005-0000-0000-00005B7F0000}"/>
    <cellStyle name="Normal 24 16 2 4 2 3 3 2" xfId="40082" xr:uid="{00000000-0005-0000-0000-00005C7F0000}"/>
    <cellStyle name="Normal 24 16 2 4 2 3 4" xfId="23176" xr:uid="{00000000-0005-0000-0000-00005D7F0000}"/>
    <cellStyle name="Normal 24 16 2 4 2 3 4 2" xfId="45702" xr:uid="{00000000-0005-0000-0000-00005E7F0000}"/>
    <cellStyle name="Normal 24 16 2 4 2 3 5" xfId="28842" xr:uid="{00000000-0005-0000-0000-00005F7F0000}"/>
    <cellStyle name="Normal 24 16 2 4 2 4" xfId="8173" xr:uid="{00000000-0005-0000-0000-0000607F0000}"/>
    <cellStyle name="Normal 24 16 2 4 2 4 2" xfId="13789" xr:uid="{00000000-0005-0000-0000-0000617F0000}"/>
    <cellStyle name="Normal 24 16 2 4 2 4 2 2" xfId="36330" xr:uid="{00000000-0005-0000-0000-0000627F0000}"/>
    <cellStyle name="Normal 24 16 2 4 2 4 3" xfId="19419" xr:uid="{00000000-0005-0000-0000-0000637F0000}"/>
    <cellStyle name="Normal 24 16 2 4 2 4 3 2" xfId="41954" xr:uid="{00000000-0005-0000-0000-0000647F0000}"/>
    <cellStyle name="Normal 24 16 2 4 2 4 4" xfId="25048" xr:uid="{00000000-0005-0000-0000-0000657F0000}"/>
    <cellStyle name="Normal 24 16 2 4 2 4 4 2" xfId="47574" xr:uid="{00000000-0005-0000-0000-0000667F0000}"/>
    <cellStyle name="Normal 24 16 2 4 2 4 5" xfId="30714" xr:uid="{00000000-0005-0000-0000-0000677F0000}"/>
    <cellStyle name="Normal 24 16 2 4 2 5" xfId="10045" xr:uid="{00000000-0005-0000-0000-0000687F0000}"/>
    <cellStyle name="Normal 24 16 2 4 2 5 2" xfId="32586" xr:uid="{00000000-0005-0000-0000-0000697F0000}"/>
    <cellStyle name="Normal 24 16 2 4 2 6" xfId="15675" xr:uid="{00000000-0005-0000-0000-00006A7F0000}"/>
    <cellStyle name="Normal 24 16 2 4 2 6 2" xfId="38210" xr:uid="{00000000-0005-0000-0000-00006B7F0000}"/>
    <cellStyle name="Normal 24 16 2 4 2 7" xfId="21304" xr:uid="{00000000-0005-0000-0000-00006C7F0000}"/>
    <cellStyle name="Normal 24 16 2 4 2 7 2" xfId="43830" xr:uid="{00000000-0005-0000-0000-00006D7F0000}"/>
    <cellStyle name="Normal 24 16 2 4 2 8" xfId="26970" xr:uid="{00000000-0005-0000-0000-00006E7F0000}"/>
    <cellStyle name="Normal 24 16 2 4 2 9" xfId="49461" xr:uid="{00000000-0005-0000-0000-00006F7F0000}"/>
    <cellStyle name="Normal 24 16 2 4 3" xfId="4897" xr:uid="{00000000-0005-0000-0000-0000707F0000}"/>
    <cellStyle name="Normal 24 16 2 4 3 2" xfId="6769" xr:uid="{00000000-0005-0000-0000-0000717F0000}"/>
    <cellStyle name="Normal 24 16 2 4 3 2 2" xfId="12385" xr:uid="{00000000-0005-0000-0000-0000727F0000}"/>
    <cellStyle name="Normal 24 16 2 4 3 2 2 2" xfId="34926" xr:uid="{00000000-0005-0000-0000-0000737F0000}"/>
    <cellStyle name="Normal 24 16 2 4 3 2 3" xfId="18015" xr:uid="{00000000-0005-0000-0000-0000747F0000}"/>
    <cellStyle name="Normal 24 16 2 4 3 2 3 2" xfId="40550" xr:uid="{00000000-0005-0000-0000-0000757F0000}"/>
    <cellStyle name="Normal 24 16 2 4 3 2 4" xfId="23644" xr:uid="{00000000-0005-0000-0000-0000767F0000}"/>
    <cellStyle name="Normal 24 16 2 4 3 2 4 2" xfId="46170" xr:uid="{00000000-0005-0000-0000-0000777F0000}"/>
    <cellStyle name="Normal 24 16 2 4 3 2 5" xfId="29310" xr:uid="{00000000-0005-0000-0000-0000787F0000}"/>
    <cellStyle name="Normal 24 16 2 4 3 3" xfId="8641" xr:uid="{00000000-0005-0000-0000-0000797F0000}"/>
    <cellStyle name="Normal 24 16 2 4 3 3 2" xfId="14257" xr:uid="{00000000-0005-0000-0000-00007A7F0000}"/>
    <cellStyle name="Normal 24 16 2 4 3 3 2 2" xfId="36798" xr:uid="{00000000-0005-0000-0000-00007B7F0000}"/>
    <cellStyle name="Normal 24 16 2 4 3 3 3" xfId="19887" xr:uid="{00000000-0005-0000-0000-00007C7F0000}"/>
    <cellStyle name="Normal 24 16 2 4 3 3 3 2" xfId="42422" xr:uid="{00000000-0005-0000-0000-00007D7F0000}"/>
    <cellStyle name="Normal 24 16 2 4 3 3 4" xfId="25516" xr:uid="{00000000-0005-0000-0000-00007E7F0000}"/>
    <cellStyle name="Normal 24 16 2 4 3 3 4 2" xfId="48042" xr:uid="{00000000-0005-0000-0000-00007F7F0000}"/>
    <cellStyle name="Normal 24 16 2 4 3 3 5" xfId="31182" xr:uid="{00000000-0005-0000-0000-0000807F0000}"/>
    <cellStyle name="Normal 24 16 2 4 3 4" xfId="10513" xr:uid="{00000000-0005-0000-0000-0000817F0000}"/>
    <cellStyle name="Normal 24 16 2 4 3 4 2" xfId="33054" xr:uid="{00000000-0005-0000-0000-0000827F0000}"/>
    <cellStyle name="Normal 24 16 2 4 3 5" xfId="16143" xr:uid="{00000000-0005-0000-0000-0000837F0000}"/>
    <cellStyle name="Normal 24 16 2 4 3 5 2" xfId="38678" xr:uid="{00000000-0005-0000-0000-0000847F0000}"/>
    <cellStyle name="Normal 24 16 2 4 3 6" xfId="21772" xr:uid="{00000000-0005-0000-0000-0000857F0000}"/>
    <cellStyle name="Normal 24 16 2 4 3 6 2" xfId="44298" xr:uid="{00000000-0005-0000-0000-0000867F0000}"/>
    <cellStyle name="Normal 24 16 2 4 3 7" xfId="27438" xr:uid="{00000000-0005-0000-0000-0000877F0000}"/>
    <cellStyle name="Normal 24 16 2 4 3 8" xfId="50866" xr:uid="{00000000-0005-0000-0000-0000887F0000}"/>
    <cellStyle name="Normal 24 16 2 4 4" xfId="5833" xr:uid="{00000000-0005-0000-0000-0000897F0000}"/>
    <cellStyle name="Normal 24 16 2 4 4 2" xfId="11449" xr:uid="{00000000-0005-0000-0000-00008A7F0000}"/>
    <cellStyle name="Normal 24 16 2 4 4 2 2" xfId="33990" xr:uid="{00000000-0005-0000-0000-00008B7F0000}"/>
    <cellStyle name="Normal 24 16 2 4 4 3" xfId="17079" xr:uid="{00000000-0005-0000-0000-00008C7F0000}"/>
    <cellStyle name="Normal 24 16 2 4 4 3 2" xfId="39614" xr:uid="{00000000-0005-0000-0000-00008D7F0000}"/>
    <cellStyle name="Normal 24 16 2 4 4 4" xfId="22708" xr:uid="{00000000-0005-0000-0000-00008E7F0000}"/>
    <cellStyle name="Normal 24 16 2 4 4 4 2" xfId="45234" xr:uid="{00000000-0005-0000-0000-00008F7F0000}"/>
    <cellStyle name="Normal 24 16 2 4 4 5" xfId="28374" xr:uid="{00000000-0005-0000-0000-0000907F0000}"/>
    <cellStyle name="Normal 24 16 2 4 5" xfId="7705" xr:uid="{00000000-0005-0000-0000-0000917F0000}"/>
    <cellStyle name="Normal 24 16 2 4 5 2" xfId="13321" xr:uid="{00000000-0005-0000-0000-0000927F0000}"/>
    <cellStyle name="Normal 24 16 2 4 5 2 2" xfId="35862" xr:uid="{00000000-0005-0000-0000-0000937F0000}"/>
    <cellStyle name="Normal 24 16 2 4 5 3" xfId="18951" xr:uid="{00000000-0005-0000-0000-0000947F0000}"/>
    <cellStyle name="Normal 24 16 2 4 5 3 2" xfId="41486" xr:uid="{00000000-0005-0000-0000-0000957F0000}"/>
    <cellStyle name="Normal 24 16 2 4 5 4" xfId="24580" xr:uid="{00000000-0005-0000-0000-0000967F0000}"/>
    <cellStyle name="Normal 24 16 2 4 5 4 2" xfId="47106" xr:uid="{00000000-0005-0000-0000-0000977F0000}"/>
    <cellStyle name="Normal 24 16 2 4 5 5" xfId="30246" xr:uid="{00000000-0005-0000-0000-0000987F0000}"/>
    <cellStyle name="Normal 24 16 2 4 6" xfId="9577" xr:uid="{00000000-0005-0000-0000-0000997F0000}"/>
    <cellStyle name="Normal 24 16 2 4 6 2" xfId="32118" xr:uid="{00000000-0005-0000-0000-00009A7F0000}"/>
    <cellStyle name="Normal 24 16 2 4 7" xfId="15207" xr:uid="{00000000-0005-0000-0000-00009B7F0000}"/>
    <cellStyle name="Normal 24 16 2 4 7 2" xfId="37742" xr:uid="{00000000-0005-0000-0000-00009C7F0000}"/>
    <cellStyle name="Normal 24 16 2 4 8" xfId="20836" xr:uid="{00000000-0005-0000-0000-00009D7F0000}"/>
    <cellStyle name="Normal 24 16 2 4 8 2" xfId="43362" xr:uid="{00000000-0005-0000-0000-00009E7F0000}"/>
    <cellStyle name="Normal 24 16 2 4 9" xfId="26502" xr:uid="{00000000-0005-0000-0000-00009F7F0000}"/>
    <cellStyle name="Normal 24 16 2 5" xfId="4195" xr:uid="{00000000-0005-0000-0000-0000A07F0000}"/>
    <cellStyle name="Normal 24 16 2 5 10" xfId="50164" xr:uid="{00000000-0005-0000-0000-0000A17F0000}"/>
    <cellStyle name="Normal 24 16 2 5 2" xfId="5131" xr:uid="{00000000-0005-0000-0000-0000A27F0000}"/>
    <cellStyle name="Normal 24 16 2 5 2 2" xfId="7003" xr:uid="{00000000-0005-0000-0000-0000A37F0000}"/>
    <cellStyle name="Normal 24 16 2 5 2 2 2" xfId="12619" xr:uid="{00000000-0005-0000-0000-0000A47F0000}"/>
    <cellStyle name="Normal 24 16 2 5 2 2 2 2" xfId="35160" xr:uid="{00000000-0005-0000-0000-0000A57F0000}"/>
    <cellStyle name="Normal 24 16 2 5 2 2 3" xfId="18249" xr:uid="{00000000-0005-0000-0000-0000A67F0000}"/>
    <cellStyle name="Normal 24 16 2 5 2 2 3 2" xfId="40784" xr:uid="{00000000-0005-0000-0000-0000A77F0000}"/>
    <cellStyle name="Normal 24 16 2 5 2 2 4" xfId="23878" xr:uid="{00000000-0005-0000-0000-0000A87F0000}"/>
    <cellStyle name="Normal 24 16 2 5 2 2 4 2" xfId="46404" xr:uid="{00000000-0005-0000-0000-0000A97F0000}"/>
    <cellStyle name="Normal 24 16 2 5 2 2 5" xfId="29544" xr:uid="{00000000-0005-0000-0000-0000AA7F0000}"/>
    <cellStyle name="Normal 24 16 2 5 2 3" xfId="8875" xr:uid="{00000000-0005-0000-0000-0000AB7F0000}"/>
    <cellStyle name="Normal 24 16 2 5 2 3 2" xfId="14491" xr:uid="{00000000-0005-0000-0000-0000AC7F0000}"/>
    <cellStyle name="Normal 24 16 2 5 2 3 2 2" xfId="37032" xr:uid="{00000000-0005-0000-0000-0000AD7F0000}"/>
    <cellStyle name="Normal 24 16 2 5 2 3 3" xfId="20121" xr:uid="{00000000-0005-0000-0000-0000AE7F0000}"/>
    <cellStyle name="Normal 24 16 2 5 2 3 3 2" xfId="42656" xr:uid="{00000000-0005-0000-0000-0000AF7F0000}"/>
    <cellStyle name="Normal 24 16 2 5 2 3 4" xfId="25750" xr:uid="{00000000-0005-0000-0000-0000B07F0000}"/>
    <cellStyle name="Normal 24 16 2 5 2 3 4 2" xfId="48276" xr:uid="{00000000-0005-0000-0000-0000B17F0000}"/>
    <cellStyle name="Normal 24 16 2 5 2 3 5" xfId="31416" xr:uid="{00000000-0005-0000-0000-0000B27F0000}"/>
    <cellStyle name="Normal 24 16 2 5 2 4" xfId="10747" xr:uid="{00000000-0005-0000-0000-0000B37F0000}"/>
    <cellStyle name="Normal 24 16 2 5 2 4 2" xfId="33288" xr:uid="{00000000-0005-0000-0000-0000B47F0000}"/>
    <cellStyle name="Normal 24 16 2 5 2 5" xfId="16377" xr:uid="{00000000-0005-0000-0000-0000B57F0000}"/>
    <cellStyle name="Normal 24 16 2 5 2 5 2" xfId="38912" xr:uid="{00000000-0005-0000-0000-0000B67F0000}"/>
    <cellStyle name="Normal 24 16 2 5 2 6" xfId="22006" xr:uid="{00000000-0005-0000-0000-0000B77F0000}"/>
    <cellStyle name="Normal 24 16 2 5 2 6 2" xfId="44532" xr:uid="{00000000-0005-0000-0000-0000B87F0000}"/>
    <cellStyle name="Normal 24 16 2 5 2 7" xfId="27672" xr:uid="{00000000-0005-0000-0000-0000B97F0000}"/>
    <cellStyle name="Normal 24 16 2 5 2 8" xfId="51100" xr:uid="{00000000-0005-0000-0000-0000BA7F0000}"/>
    <cellStyle name="Normal 24 16 2 5 3" xfId="6067" xr:uid="{00000000-0005-0000-0000-0000BB7F0000}"/>
    <cellStyle name="Normal 24 16 2 5 3 2" xfId="11683" xr:uid="{00000000-0005-0000-0000-0000BC7F0000}"/>
    <cellStyle name="Normal 24 16 2 5 3 2 2" xfId="34224" xr:uid="{00000000-0005-0000-0000-0000BD7F0000}"/>
    <cellStyle name="Normal 24 16 2 5 3 3" xfId="17313" xr:uid="{00000000-0005-0000-0000-0000BE7F0000}"/>
    <cellStyle name="Normal 24 16 2 5 3 3 2" xfId="39848" xr:uid="{00000000-0005-0000-0000-0000BF7F0000}"/>
    <cellStyle name="Normal 24 16 2 5 3 4" xfId="22942" xr:uid="{00000000-0005-0000-0000-0000C07F0000}"/>
    <cellStyle name="Normal 24 16 2 5 3 4 2" xfId="45468" xr:uid="{00000000-0005-0000-0000-0000C17F0000}"/>
    <cellStyle name="Normal 24 16 2 5 3 5" xfId="28608" xr:uid="{00000000-0005-0000-0000-0000C27F0000}"/>
    <cellStyle name="Normal 24 16 2 5 4" xfId="7939" xr:uid="{00000000-0005-0000-0000-0000C37F0000}"/>
    <cellStyle name="Normal 24 16 2 5 4 2" xfId="13555" xr:uid="{00000000-0005-0000-0000-0000C47F0000}"/>
    <cellStyle name="Normal 24 16 2 5 4 2 2" xfId="36096" xr:uid="{00000000-0005-0000-0000-0000C57F0000}"/>
    <cellStyle name="Normal 24 16 2 5 4 3" xfId="19185" xr:uid="{00000000-0005-0000-0000-0000C67F0000}"/>
    <cellStyle name="Normal 24 16 2 5 4 3 2" xfId="41720" xr:uid="{00000000-0005-0000-0000-0000C77F0000}"/>
    <cellStyle name="Normal 24 16 2 5 4 4" xfId="24814" xr:uid="{00000000-0005-0000-0000-0000C87F0000}"/>
    <cellStyle name="Normal 24 16 2 5 4 4 2" xfId="47340" xr:uid="{00000000-0005-0000-0000-0000C97F0000}"/>
    <cellStyle name="Normal 24 16 2 5 4 5" xfId="30480" xr:uid="{00000000-0005-0000-0000-0000CA7F0000}"/>
    <cellStyle name="Normal 24 16 2 5 5" xfId="9811" xr:uid="{00000000-0005-0000-0000-0000CB7F0000}"/>
    <cellStyle name="Normal 24 16 2 5 5 2" xfId="32352" xr:uid="{00000000-0005-0000-0000-0000CC7F0000}"/>
    <cellStyle name="Normal 24 16 2 5 6" xfId="15441" xr:uid="{00000000-0005-0000-0000-0000CD7F0000}"/>
    <cellStyle name="Normal 24 16 2 5 6 2" xfId="37976" xr:uid="{00000000-0005-0000-0000-0000CE7F0000}"/>
    <cellStyle name="Normal 24 16 2 5 7" xfId="21070" xr:uid="{00000000-0005-0000-0000-0000CF7F0000}"/>
    <cellStyle name="Normal 24 16 2 5 7 2" xfId="43596" xr:uid="{00000000-0005-0000-0000-0000D07F0000}"/>
    <cellStyle name="Normal 24 16 2 5 8" xfId="26736" xr:uid="{00000000-0005-0000-0000-0000D17F0000}"/>
    <cellStyle name="Normal 24 16 2 5 9" xfId="49227" xr:uid="{00000000-0005-0000-0000-0000D27F0000}"/>
    <cellStyle name="Normal 24 16 2 6" xfId="4663" xr:uid="{00000000-0005-0000-0000-0000D37F0000}"/>
    <cellStyle name="Normal 24 16 2 6 2" xfId="6535" xr:uid="{00000000-0005-0000-0000-0000D47F0000}"/>
    <cellStyle name="Normal 24 16 2 6 2 2" xfId="12151" xr:uid="{00000000-0005-0000-0000-0000D57F0000}"/>
    <cellStyle name="Normal 24 16 2 6 2 2 2" xfId="34692" xr:uid="{00000000-0005-0000-0000-0000D67F0000}"/>
    <cellStyle name="Normal 24 16 2 6 2 3" xfId="17781" xr:uid="{00000000-0005-0000-0000-0000D77F0000}"/>
    <cellStyle name="Normal 24 16 2 6 2 3 2" xfId="40316" xr:uid="{00000000-0005-0000-0000-0000D87F0000}"/>
    <cellStyle name="Normal 24 16 2 6 2 4" xfId="23410" xr:uid="{00000000-0005-0000-0000-0000D97F0000}"/>
    <cellStyle name="Normal 24 16 2 6 2 4 2" xfId="45936" xr:uid="{00000000-0005-0000-0000-0000DA7F0000}"/>
    <cellStyle name="Normal 24 16 2 6 2 5" xfId="29076" xr:uid="{00000000-0005-0000-0000-0000DB7F0000}"/>
    <cellStyle name="Normal 24 16 2 6 3" xfId="8407" xr:uid="{00000000-0005-0000-0000-0000DC7F0000}"/>
    <cellStyle name="Normal 24 16 2 6 3 2" xfId="14023" xr:uid="{00000000-0005-0000-0000-0000DD7F0000}"/>
    <cellStyle name="Normal 24 16 2 6 3 2 2" xfId="36564" xr:uid="{00000000-0005-0000-0000-0000DE7F0000}"/>
    <cellStyle name="Normal 24 16 2 6 3 3" xfId="19653" xr:uid="{00000000-0005-0000-0000-0000DF7F0000}"/>
    <cellStyle name="Normal 24 16 2 6 3 3 2" xfId="42188" xr:uid="{00000000-0005-0000-0000-0000E07F0000}"/>
    <cellStyle name="Normal 24 16 2 6 3 4" xfId="25282" xr:uid="{00000000-0005-0000-0000-0000E17F0000}"/>
    <cellStyle name="Normal 24 16 2 6 3 4 2" xfId="47808" xr:uid="{00000000-0005-0000-0000-0000E27F0000}"/>
    <cellStyle name="Normal 24 16 2 6 3 5" xfId="30948" xr:uid="{00000000-0005-0000-0000-0000E37F0000}"/>
    <cellStyle name="Normal 24 16 2 6 4" xfId="10279" xr:uid="{00000000-0005-0000-0000-0000E47F0000}"/>
    <cellStyle name="Normal 24 16 2 6 4 2" xfId="32820" xr:uid="{00000000-0005-0000-0000-0000E57F0000}"/>
    <cellStyle name="Normal 24 16 2 6 5" xfId="15909" xr:uid="{00000000-0005-0000-0000-0000E67F0000}"/>
    <cellStyle name="Normal 24 16 2 6 5 2" xfId="38444" xr:uid="{00000000-0005-0000-0000-0000E77F0000}"/>
    <cellStyle name="Normal 24 16 2 6 6" xfId="21538" xr:uid="{00000000-0005-0000-0000-0000E87F0000}"/>
    <cellStyle name="Normal 24 16 2 6 6 2" xfId="44064" xr:uid="{00000000-0005-0000-0000-0000E97F0000}"/>
    <cellStyle name="Normal 24 16 2 6 7" xfId="27204" xr:uid="{00000000-0005-0000-0000-0000EA7F0000}"/>
    <cellStyle name="Normal 24 16 2 6 8" xfId="50632" xr:uid="{00000000-0005-0000-0000-0000EB7F0000}"/>
    <cellStyle name="Normal 24 16 2 7" xfId="5599" xr:uid="{00000000-0005-0000-0000-0000EC7F0000}"/>
    <cellStyle name="Normal 24 16 2 7 2" xfId="11215" xr:uid="{00000000-0005-0000-0000-0000ED7F0000}"/>
    <cellStyle name="Normal 24 16 2 7 2 2" xfId="33756" xr:uid="{00000000-0005-0000-0000-0000EE7F0000}"/>
    <cellStyle name="Normal 24 16 2 7 3" xfId="16845" xr:uid="{00000000-0005-0000-0000-0000EF7F0000}"/>
    <cellStyle name="Normal 24 16 2 7 3 2" xfId="39380" xr:uid="{00000000-0005-0000-0000-0000F07F0000}"/>
    <cellStyle name="Normal 24 16 2 7 4" xfId="22474" xr:uid="{00000000-0005-0000-0000-0000F17F0000}"/>
    <cellStyle name="Normal 24 16 2 7 4 2" xfId="45000" xr:uid="{00000000-0005-0000-0000-0000F27F0000}"/>
    <cellStyle name="Normal 24 16 2 7 5" xfId="28140" xr:uid="{00000000-0005-0000-0000-0000F37F0000}"/>
    <cellStyle name="Normal 24 16 2 8" xfId="7471" xr:uid="{00000000-0005-0000-0000-0000F47F0000}"/>
    <cellStyle name="Normal 24 16 2 8 2" xfId="13087" xr:uid="{00000000-0005-0000-0000-0000F57F0000}"/>
    <cellStyle name="Normal 24 16 2 8 2 2" xfId="35628" xr:uid="{00000000-0005-0000-0000-0000F67F0000}"/>
    <cellStyle name="Normal 24 16 2 8 3" xfId="18717" xr:uid="{00000000-0005-0000-0000-0000F77F0000}"/>
    <cellStyle name="Normal 24 16 2 8 3 2" xfId="41252" xr:uid="{00000000-0005-0000-0000-0000F87F0000}"/>
    <cellStyle name="Normal 24 16 2 8 4" xfId="24346" xr:uid="{00000000-0005-0000-0000-0000F97F0000}"/>
    <cellStyle name="Normal 24 16 2 8 4 2" xfId="46872" xr:uid="{00000000-0005-0000-0000-0000FA7F0000}"/>
    <cellStyle name="Normal 24 16 2 8 5" xfId="30012" xr:uid="{00000000-0005-0000-0000-0000FB7F0000}"/>
    <cellStyle name="Normal 24 16 2 9" xfId="9343" xr:uid="{00000000-0005-0000-0000-0000FC7F0000}"/>
    <cellStyle name="Normal 24 16 2 9 2" xfId="31884" xr:uid="{00000000-0005-0000-0000-0000FD7F0000}"/>
    <cellStyle name="Normal 24 16 3" xfId="3844" xr:uid="{00000000-0005-0000-0000-0000FE7F0000}"/>
    <cellStyle name="Normal 24 16 3 10" xfId="26385" xr:uid="{00000000-0005-0000-0000-0000FF7F0000}"/>
    <cellStyle name="Normal 24 16 3 11" xfId="48876" xr:uid="{00000000-0005-0000-0000-000000800000}"/>
    <cellStyle name="Normal 24 16 3 12" xfId="49813" xr:uid="{00000000-0005-0000-0000-000001800000}"/>
    <cellStyle name="Normal 24 16 3 2" xfId="4078" xr:uid="{00000000-0005-0000-0000-000002800000}"/>
    <cellStyle name="Normal 24 16 3 2 10" xfId="49110" xr:uid="{00000000-0005-0000-0000-000003800000}"/>
    <cellStyle name="Normal 24 16 3 2 11" xfId="50047" xr:uid="{00000000-0005-0000-0000-000004800000}"/>
    <cellStyle name="Normal 24 16 3 2 2" xfId="4546" xr:uid="{00000000-0005-0000-0000-000005800000}"/>
    <cellStyle name="Normal 24 16 3 2 2 10" xfId="50515" xr:uid="{00000000-0005-0000-0000-000006800000}"/>
    <cellStyle name="Normal 24 16 3 2 2 2" xfId="5482" xr:uid="{00000000-0005-0000-0000-000007800000}"/>
    <cellStyle name="Normal 24 16 3 2 2 2 2" xfId="7354" xr:uid="{00000000-0005-0000-0000-000008800000}"/>
    <cellStyle name="Normal 24 16 3 2 2 2 2 2" xfId="12970" xr:uid="{00000000-0005-0000-0000-000009800000}"/>
    <cellStyle name="Normal 24 16 3 2 2 2 2 2 2" xfId="35511" xr:uid="{00000000-0005-0000-0000-00000A800000}"/>
    <cellStyle name="Normal 24 16 3 2 2 2 2 3" xfId="18600" xr:uid="{00000000-0005-0000-0000-00000B800000}"/>
    <cellStyle name="Normal 24 16 3 2 2 2 2 3 2" xfId="41135" xr:uid="{00000000-0005-0000-0000-00000C800000}"/>
    <cellStyle name="Normal 24 16 3 2 2 2 2 4" xfId="24229" xr:uid="{00000000-0005-0000-0000-00000D800000}"/>
    <cellStyle name="Normal 24 16 3 2 2 2 2 4 2" xfId="46755" xr:uid="{00000000-0005-0000-0000-00000E800000}"/>
    <cellStyle name="Normal 24 16 3 2 2 2 2 5" xfId="29895" xr:uid="{00000000-0005-0000-0000-00000F800000}"/>
    <cellStyle name="Normal 24 16 3 2 2 2 3" xfId="9226" xr:uid="{00000000-0005-0000-0000-000010800000}"/>
    <cellStyle name="Normal 24 16 3 2 2 2 3 2" xfId="14842" xr:uid="{00000000-0005-0000-0000-000011800000}"/>
    <cellStyle name="Normal 24 16 3 2 2 2 3 2 2" xfId="37383" xr:uid="{00000000-0005-0000-0000-000012800000}"/>
    <cellStyle name="Normal 24 16 3 2 2 2 3 3" xfId="20472" xr:uid="{00000000-0005-0000-0000-000013800000}"/>
    <cellStyle name="Normal 24 16 3 2 2 2 3 3 2" xfId="43007" xr:uid="{00000000-0005-0000-0000-000014800000}"/>
    <cellStyle name="Normal 24 16 3 2 2 2 3 4" xfId="26101" xr:uid="{00000000-0005-0000-0000-000015800000}"/>
    <cellStyle name="Normal 24 16 3 2 2 2 3 4 2" xfId="48627" xr:uid="{00000000-0005-0000-0000-000016800000}"/>
    <cellStyle name="Normal 24 16 3 2 2 2 3 5" xfId="31767" xr:uid="{00000000-0005-0000-0000-000017800000}"/>
    <cellStyle name="Normal 24 16 3 2 2 2 4" xfId="11098" xr:uid="{00000000-0005-0000-0000-000018800000}"/>
    <cellStyle name="Normal 24 16 3 2 2 2 4 2" xfId="33639" xr:uid="{00000000-0005-0000-0000-000019800000}"/>
    <cellStyle name="Normal 24 16 3 2 2 2 5" xfId="16728" xr:uid="{00000000-0005-0000-0000-00001A800000}"/>
    <cellStyle name="Normal 24 16 3 2 2 2 5 2" xfId="39263" xr:uid="{00000000-0005-0000-0000-00001B800000}"/>
    <cellStyle name="Normal 24 16 3 2 2 2 6" xfId="22357" xr:uid="{00000000-0005-0000-0000-00001C800000}"/>
    <cellStyle name="Normal 24 16 3 2 2 2 6 2" xfId="44883" xr:uid="{00000000-0005-0000-0000-00001D800000}"/>
    <cellStyle name="Normal 24 16 3 2 2 2 7" xfId="28023" xr:uid="{00000000-0005-0000-0000-00001E800000}"/>
    <cellStyle name="Normal 24 16 3 2 2 2 8" xfId="51451" xr:uid="{00000000-0005-0000-0000-00001F800000}"/>
    <cellStyle name="Normal 24 16 3 2 2 3" xfId="6418" xr:uid="{00000000-0005-0000-0000-000020800000}"/>
    <cellStyle name="Normal 24 16 3 2 2 3 2" xfId="12034" xr:uid="{00000000-0005-0000-0000-000021800000}"/>
    <cellStyle name="Normal 24 16 3 2 2 3 2 2" xfId="34575" xr:uid="{00000000-0005-0000-0000-000022800000}"/>
    <cellStyle name="Normal 24 16 3 2 2 3 3" xfId="17664" xr:uid="{00000000-0005-0000-0000-000023800000}"/>
    <cellStyle name="Normal 24 16 3 2 2 3 3 2" xfId="40199" xr:uid="{00000000-0005-0000-0000-000024800000}"/>
    <cellStyle name="Normal 24 16 3 2 2 3 4" xfId="23293" xr:uid="{00000000-0005-0000-0000-000025800000}"/>
    <cellStyle name="Normal 24 16 3 2 2 3 4 2" xfId="45819" xr:uid="{00000000-0005-0000-0000-000026800000}"/>
    <cellStyle name="Normal 24 16 3 2 2 3 5" xfId="28959" xr:uid="{00000000-0005-0000-0000-000027800000}"/>
    <cellStyle name="Normal 24 16 3 2 2 4" xfId="8290" xr:uid="{00000000-0005-0000-0000-000028800000}"/>
    <cellStyle name="Normal 24 16 3 2 2 4 2" xfId="13906" xr:uid="{00000000-0005-0000-0000-000029800000}"/>
    <cellStyle name="Normal 24 16 3 2 2 4 2 2" xfId="36447" xr:uid="{00000000-0005-0000-0000-00002A800000}"/>
    <cellStyle name="Normal 24 16 3 2 2 4 3" xfId="19536" xr:uid="{00000000-0005-0000-0000-00002B800000}"/>
    <cellStyle name="Normal 24 16 3 2 2 4 3 2" xfId="42071" xr:uid="{00000000-0005-0000-0000-00002C800000}"/>
    <cellStyle name="Normal 24 16 3 2 2 4 4" xfId="25165" xr:uid="{00000000-0005-0000-0000-00002D800000}"/>
    <cellStyle name="Normal 24 16 3 2 2 4 4 2" xfId="47691" xr:uid="{00000000-0005-0000-0000-00002E800000}"/>
    <cellStyle name="Normal 24 16 3 2 2 4 5" xfId="30831" xr:uid="{00000000-0005-0000-0000-00002F800000}"/>
    <cellStyle name="Normal 24 16 3 2 2 5" xfId="10162" xr:uid="{00000000-0005-0000-0000-000030800000}"/>
    <cellStyle name="Normal 24 16 3 2 2 5 2" xfId="32703" xr:uid="{00000000-0005-0000-0000-000031800000}"/>
    <cellStyle name="Normal 24 16 3 2 2 6" xfId="15792" xr:uid="{00000000-0005-0000-0000-000032800000}"/>
    <cellStyle name="Normal 24 16 3 2 2 6 2" xfId="38327" xr:uid="{00000000-0005-0000-0000-000033800000}"/>
    <cellStyle name="Normal 24 16 3 2 2 7" xfId="21421" xr:uid="{00000000-0005-0000-0000-000034800000}"/>
    <cellStyle name="Normal 24 16 3 2 2 7 2" xfId="43947" xr:uid="{00000000-0005-0000-0000-000035800000}"/>
    <cellStyle name="Normal 24 16 3 2 2 8" xfId="27087" xr:uid="{00000000-0005-0000-0000-000036800000}"/>
    <cellStyle name="Normal 24 16 3 2 2 9" xfId="49578" xr:uid="{00000000-0005-0000-0000-000037800000}"/>
    <cellStyle name="Normal 24 16 3 2 3" xfId="5014" xr:uid="{00000000-0005-0000-0000-000038800000}"/>
    <cellStyle name="Normal 24 16 3 2 3 2" xfId="6886" xr:uid="{00000000-0005-0000-0000-000039800000}"/>
    <cellStyle name="Normal 24 16 3 2 3 2 2" xfId="12502" xr:uid="{00000000-0005-0000-0000-00003A800000}"/>
    <cellStyle name="Normal 24 16 3 2 3 2 2 2" xfId="35043" xr:uid="{00000000-0005-0000-0000-00003B800000}"/>
    <cellStyle name="Normal 24 16 3 2 3 2 3" xfId="18132" xr:uid="{00000000-0005-0000-0000-00003C800000}"/>
    <cellStyle name="Normal 24 16 3 2 3 2 3 2" xfId="40667" xr:uid="{00000000-0005-0000-0000-00003D800000}"/>
    <cellStyle name="Normal 24 16 3 2 3 2 4" xfId="23761" xr:uid="{00000000-0005-0000-0000-00003E800000}"/>
    <cellStyle name="Normal 24 16 3 2 3 2 4 2" xfId="46287" xr:uid="{00000000-0005-0000-0000-00003F800000}"/>
    <cellStyle name="Normal 24 16 3 2 3 2 5" xfId="29427" xr:uid="{00000000-0005-0000-0000-000040800000}"/>
    <cellStyle name="Normal 24 16 3 2 3 3" xfId="8758" xr:uid="{00000000-0005-0000-0000-000041800000}"/>
    <cellStyle name="Normal 24 16 3 2 3 3 2" xfId="14374" xr:uid="{00000000-0005-0000-0000-000042800000}"/>
    <cellStyle name="Normal 24 16 3 2 3 3 2 2" xfId="36915" xr:uid="{00000000-0005-0000-0000-000043800000}"/>
    <cellStyle name="Normal 24 16 3 2 3 3 3" xfId="20004" xr:uid="{00000000-0005-0000-0000-000044800000}"/>
    <cellStyle name="Normal 24 16 3 2 3 3 3 2" xfId="42539" xr:uid="{00000000-0005-0000-0000-000045800000}"/>
    <cellStyle name="Normal 24 16 3 2 3 3 4" xfId="25633" xr:uid="{00000000-0005-0000-0000-000046800000}"/>
    <cellStyle name="Normal 24 16 3 2 3 3 4 2" xfId="48159" xr:uid="{00000000-0005-0000-0000-000047800000}"/>
    <cellStyle name="Normal 24 16 3 2 3 3 5" xfId="31299" xr:uid="{00000000-0005-0000-0000-000048800000}"/>
    <cellStyle name="Normal 24 16 3 2 3 4" xfId="10630" xr:uid="{00000000-0005-0000-0000-000049800000}"/>
    <cellStyle name="Normal 24 16 3 2 3 4 2" xfId="33171" xr:uid="{00000000-0005-0000-0000-00004A800000}"/>
    <cellStyle name="Normal 24 16 3 2 3 5" xfId="16260" xr:uid="{00000000-0005-0000-0000-00004B800000}"/>
    <cellStyle name="Normal 24 16 3 2 3 5 2" xfId="38795" xr:uid="{00000000-0005-0000-0000-00004C800000}"/>
    <cellStyle name="Normal 24 16 3 2 3 6" xfId="21889" xr:uid="{00000000-0005-0000-0000-00004D800000}"/>
    <cellStyle name="Normal 24 16 3 2 3 6 2" xfId="44415" xr:uid="{00000000-0005-0000-0000-00004E800000}"/>
    <cellStyle name="Normal 24 16 3 2 3 7" xfId="27555" xr:uid="{00000000-0005-0000-0000-00004F800000}"/>
    <cellStyle name="Normal 24 16 3 2 3 8" xfId="50983" xr:uid="{00000000-0005-0000-0000-000050800000}"/>
    <cellStyle name="Normal 24 16 3 2 4" xfId="5950" xr:uid="{00000000-0005-0000-0000-000051800000}"/>
    <cellStyle name="Normal 24 16 3 2 4 2" xfId="11566" xr:uid="{00000000-0005-0000-0000-000052800000}"/>
    <cellStyle name="Normal 24 16 3 2 4 2 2" xfId="34107" xr:uid="{00000000-0005-0000-0000-000053800000}"/>
    <cellStyle name="Normal 24 16 3 2 4 3" xfId="17196" xr:uid="{00000000-0005-0000-0000-000054800000}"/>
    <cellStyle name="Normal 24 16 3 2 4 3 2" xfId="39731" xr:uid="{00000000-0005-0000-0000-000055800000}"/>
    <cellStyle name="Normal 24 16 3 2 4 4" xfId="22825" xr:uid="{00000000-0005-0000-0000-000056800000}"/>
    <cellStyle name="Normal 24 16 3 2 4 4 2" xfId="45351" xr:uid="{00000000-0005-0000-0000-000057800000}"/>
    <cellStyle name="Normal 24 16 3 2 4 5" xfId="28491" xr:uid="{00000000-0005-0000-0000-000058800000}"/>
    <cellStyle name="Normal 24 16 3 2 5" xfId="7822" xr:uid="{00000000-0005-0000-0000-000059800000}"/>
    <cellStyle name="Normal 24 16 3 2 5 2" xfId="13438" xr:uid="{00000000-0005-0000-0000-00005A800000}"/>
    <cellStyle name="Normal 24 16 3 2 5 2 2" xfId="35979" xr:uid="{00000000-0005-0000-0000-00005B800000}"/>
    <cellStyle name="Normal 24 16 3 2 5 3" xfId="19068" xr:uid="{00000000-0005-0000-0000-00005C800000}"/>
    <cellStyle name="Normal 24 16 3 2 5 3 2" xfId="41603" xr:uid="{00000000-0005-0000-0000-00005D800000}"/>
    <cellStyle name="Normal 24 16 3 2 5 4" xfId="24697" xr:uid="{00000000-0005-0000-0000-00005E800000}"/>
    <cellStyle name="Normal 24 16 3 2 5 4 2" xfId="47223" xr:uid="{00000000-0005-0000-0000-00005F800000}"/>
    <cellStyle name="Normal 24 16 3 2 5 5" xfId="30363" xr:uid="{00000000-0005-0000-0000-000060800000}"/>
    <cellStyle name="Normal 24 16 3 2 6" xfId="9694" xr:uid="{00000000-0005-0000-0000-000061800000}"/>
    <cellStyle name="Normal 24 16 3 2 6 2" xfId="32235" xr:uid="{00000000-0005-0000-0000-000062800000}"/>
    <cellStyle name="Normal 24 16 3 2 7" xfId="15324" xr:uid="{00000000-0005-0000-0000-000063800000}"/>
    <cellStyle name="Normal 24 16 3 2 7 2" xfId="37859" xr:uid="{00000000-0005-0000-0000-000064800000}"/>
    <cellStyle name="Normal 24 16 3 2 8" xfId="20953" xr:uid="{00000000-0005-0000-0000-000065800000}"/>
    <cellStyle name="Normal 24 16 3 2 8 2" xfId="43479" xr:uid="{00000000-0005-0000-0000-000066800000}"/>
    <cellStyle name="Normal 24 16 3 2 9" xfId="26619" xr:uid="{00000000-0005-0000-0000-000067800000}"/>
    <cellStyle name="Normal 24 16 3 3" xfId="4312" xr:uid="{00000000-0005-0000-0000-000068800000}"/>
    <cellStyle name="Normal 24 16 3 3 10" xfId="50281" xr:uid="{00000000-0005-0000-0000-000069800000}"/>
    <cellStyle name="Normal 24 16 3 3 2" xfId="5248" xr:uid="{00000000-0005-0000-0000-00006A800000}"/>
    <cellStyle name="Normal 24 16 3 3 2 2" xfId="7120" xr:uid="{00000000-0005-0000-0000-00006B800000}"/>
    <cellStyle name="Normal 24 16 3 3 2 2 2" xfId="12736" xr:uid="{00000000-0005-0000-0000-00006C800000}"/>
    <cellStyle name="Normal 24 16 3 3 2 2 2 2" xfId="35277" xr:uid="{00000000-0005-0000-0000-00006D800000}"/>
    <cellStyle name="Normal 24 16 3 3 2 2 3" xfId="18366" xr:uid="{00000000-0005-0000-0000-00006E800000}"/>
    <cellStyle name="Normal 24 16 3 3 2 2 3 2" xfId="40901" xr:uid="{00000000-0005-0000-0000-00006F800000}"/>
    <cellStyle name="Normal 24 16 3 3 2 2 4" xfId="23995" xr:uid="{00000000-0005-0000-0000-000070800000}"/>
    <cellStyle name="Normal 24 16 3 3 2 2 4 2" xfId="46521" xr:uid="{00000000-0005-0000-0000-000071800000}"/>
    <cellStyle name="Normal 24 16 3 3 2 2 5" xfId="29661" xr:uid="{00000000-0005-0000-0000-000072800000}"/>
    <cellStyle name="Normal 24 16 3 3 2 3" xfId="8992" xr:uid="{00000000-0005-0000-0000-000073800000}"/>
    <cellStyle name="Normal 24 16 3 3 2 3 2" xfId="14608" xr:uid="{00000000-0005-0000-0000-000074800000}"/>
    <cellStyle name="Normal 24 16 3 3 2 3 2 2" xfId="37149" xr:uid="{00000000-0005-0000-0000-000075800000}"/>
    <cellStyle name="Normal 24 16 3 3 2 3 3" xfId="20238" xr:uid="{00000000-0005-0000-0000-000076800000}"/>
    <cellStyle name="Normal 24 16 3 3 2 3 3 2" xfId="42773" xr:uid="{00000000-0005-0000-0000-000077800000}"/>
    <cellStyle name="Normal 24 16 3 3 2 3 4" xfId="25867" xr:uid="{00000000-0005-0000-0000-000078800000}"/>
    <cellStyle name="Normal 24 16 3 3 2 3 4 2" xfId="48393" xr:uid="{00000000-0005-0000-0000-000079800000}"/>
    <cellStyle name="Normal 24 16 3 3 2 3 5" xfId="31533" xr:uid="{00000000-0005-0000-0000-00007A800000}"/>
    <cellStyle name="Normal 24 16 3 3 2 4" xfId="10864" xr:uid="{00000000-0005-0000-0000-00007B800000}"/>
    <cellStyle name="Normal 24 16 3 3 2 4 2" xfId="33405" xr:uid="{00000000-0005-0000-0000-00007C800000}"/>
    <cellStyle name="Normal 24 16 3 3 2 5" xfId="16494" xr:uid="{00000000-0005-0000-0000-00007D800000}"/>
    <cellStyle name="Normal 24 16 3 3 2 5 2" xfId="39029" xr:uid="{00000000-0005-0000-0000-00007E800000}"/>
    <cellStyle name="Normal 24 16 3 3 2 6" xfId="22123" xr:uid="{00000000-0005-0000-0000-00007F800000}"/>
    <cellStyle name="Normal 24 16 3 3 2 6 2" xfId="44649" xr:uid="{00000000-0005-0000-0000-000080800000}"/>
    <cellStyle name="Normal 24 16 3 3 2 7" xfId="27789" xr:uid="{00000000-0005-0000-0000-000081800000}"/>
    <cellStyle name="Normal 24 16 3 3 2 8" xfId="51217" xr:uid="{00000000-0005-0000-0000-000082800000}"/>
    <cellStyle name="Normal 24 16 3 3 3" xfId="6184" xr:uid="{00000000-0005-0000-0000-000083800000}"/>
    <cellStyle name="Normal 24 16 3 3 3 2" xfId="11800" xr:uid="{00000000-0005-0000-0000-000084800000}"/>
    <cellStyle name="Normal 24 16 3 3 3 2 2" xfId="34341" xr:uid="{00000000-0005-0000-0000-000085800000}"/>
    <cellStyle name="Normal 24 16 3 3 3 3" xfId="17430" xr:uid="{00000000-0005-0000-0000-000086800000}"/>
    <cellStyle name="Normal 24 16 3 3 3 3 2" xfId="39965" xr:uid="{00000000-0005-0000-0000-000087800000}"/>
    <cellStyle name="Normal 24 16 3 3 3 4" xfId="23059" xr:uid="{00000000-0005-0000-0000-000088800000}"/>
    <cellStyle name="Normal 24 16 3 3 3 4 2" xfId="45585" xr:uid="{00000000-0005-0000-0000-000089800000}"/>
    <cellStyle name="Normal 24 16 3 3 3 5" xfId="28725" xr:uid="{00000000-0005-0000-0000-00008A800000}"/>
    <cellStyle name="Normal 24 16 3 3 4" xfId="8056" xr:uid="{00000000-0005-0000-0000-00008B800000}"/>
    <cellStyle name="Normal 24 16 3 3 4 2" xfId="13672" xr:uid="{00000000-0005-0000-0000-00008C800000}"/>
    <cellStyle name="Normal 24 16 3 3 4 2 2" xfId="36213" xr:uid="{00000000-0005-0000-0000-00008D800000}"/>
    <cellStyle name="Normal 24 16 3 3 4 3" xfId="19302" xr:uid="{00000000-0005-0000-0000-00008E800000}"/>
    <cellStyle name="Normal 24 16 3 3 4 3 2" xfId="41837" xr:uid="{00000000-0005-0000-0000-00008F800000}"/>
    <cellStyle name="Normal 24 16 3 3 4 4" xfId="24931" xr:uid="{00000000-0005-0000-0000-000090800000}"/>
    <cellStyle name="Normal 24 16 3 3 4 4 2" xfId="47457" xr:uid="{00000000-0005-0000-0000-000091800000}"/>
    <cellStyle name="Normal 24 16 3 3 4 5" xfId="30597" xr:uid="{00000000-0005-0000-0000-000092800000}"/>
    <cellStyle name="Normal 24 16 3 3 5" xfId="9928" xr:uid="{00000000-0005-0000-0000-000093800000}"/>
    <cellStyle name="Normal 24 16 3 3 5 2" xfId="32469" xr:uid="{00000000-0005-0000-0000-000094800000}"/>
    <cellStyle name="Normal 24 16 3 3 6" xfId="15558" xr:uid="{00000000-0005-0000-0000-000095800000}"/>
    <cellStyle name="Normal 24 16 3 3 6 2" xfId="38093" xr:uid="{00000000-0005-0000-0000-000096800000}"/>
    <cellStyle name="Normal 24 16 3 3 7" xfId="21187" xr:uid="{00000000-0005-0000-0000-000097800000}"/>
    <cellStyle name="Normal 24 16 3 3 7 2" xfId="43713" xr:uid="{00000000-0005-0000-0000-000098800000}"/>
    <cellStyle name="Normal 24 16 3 3 8" xfId="26853" xr:uid="{00000000-0005-0000-0000-000099800000}"/>
    <cellStyle name="Normal 24 16 3 3 9" xfId="49344" xr:uid="{00000000-0005-0000-0000-00009A800000}"/>
    <cellStyle name="Normal 24 16 3 4" xfId="4780" xr:uid="{00000000-0005-0000-0000-00009B800000}"/>
    <cellStyle name="Normal 24 16 3 4 2" xfId="6652" xr:uid="{00000000-0005-0000-0000-00009C800000}"/>
    <cellStyle name="Normal 24 16 3 4 2 2" xfId="12268" xr:uid="{00000000-0005-0000-0000-00009D800000}"/>
    <cellStyle name="Normal 24 16 3 4 2 2 2" xfId="34809" xr:uid="{00000000-0005-0000-0000-00009E800000}"/>
    <cellStyle name="Normal 24 16 3 4 2 3" xfId="17898" xr:uid="{00000000-0005-0000-0000-00009F800000}"/>
    <cellStyle name="Normal 24 16 3 4 2 3 2" xfId="40433" xr:uid="{00000000-0005-0000-0000-0000A0800000}"/>
    <cellStyle name="Normal 24 16 3 4 2 4" xfId="23527" xr:uid="{00000000-0005-0000-0000-0000A1800000}"/>
    <cellStyle name="Normal 24 16 3 4 2 4 2" xfId="46053" xr:uid="{00000000-0005-0000-0000-0000A2800000}"/>
    <cellStyle name="Normal 24 16 3 4 2 5" xfId="29193" xr:uid="{00000000-0005-0000-0000-0000A3800000}"/>
    <cellStyle name="Normal 24 16 3 4 3" xfId="8524" xr:uid="{00000000-0005-0000-0000-0000A4800000}"/>
    <cellStyle name="Normal 24 16 3 4 3 2" xfId="14140" xr:uid="{00000000-0005-0000-0000-0000A5800000}"/>
    <cellStyle name="Normal 24 16 3 4 3 2 2" xfId="36681" xr:uid="{00000000-0005-0000-0000-0000A6800000}"/>
    <cellStyle name="Normal 24 16 3 4 3 3" xfId="19770" xr:uid="{00000000-0005-0000-0000-0000A7800000}"/>
    <cellStyle name="Normal 24 16 3 4 3 3 2" xfId="42305" xr:uid="{00000000-0005-0000-0000-0000A8800000}"/>
    <cellStyle name="Normal 24 16 3 4 3 4" xfId="25399" xr:uid="{00000000-0005-0000-0000-0000A9800000}"/>
    <cellStyle name="Normal 24 16 3 4 3 4 2" xfId="47925" xr:uid="{00000000-0005-0000-0000-0000AA800000}"/>
    <cellStyle name="Normal 24 16 3 4 3 5" xfId="31065" xr:uid="{00000000-0005-0000-0000-0000AB800000}"/>
    <cellStyle name="Normal 24 16 3 4 4" xfId="10396" xr:uid="{00000000-0005-0000-0000-0000AC800000}"/>
    <cellStyle name="Normal 24 16 3 4 4 2" xfId="32937" xr:uid="{00000000-0005-0000-0000-0000AD800000}"/>
    <cellStyle name="Normal 24 16 3 4 5" xfId="16026" xr:uid="{00000000-0005-0000-0000-0000AE800000}"/>
    <cellStyle name="Normal 24 16 3 4 5 2" xfId="38561" xr:uid="{00000000-0005-0000-0000-0000AF800000}"/>
    <cellStyle name="Normal 24 16 3 4 6" xfId="21655" xr:uid="{00000000-0005-0000-0000-0000B0800000}"/>
    <cellStyle name="Normal 24 16 3 4 6 2" xfId="44181" xr:uid="{00000000-0005-0000-0000-0000B1800000}"/>
    <cellStyle name="Normal 24 16 3 4 7" xfId="27321" xr:uid="{00000000-0005-0000-0000-0000B2800000}"/>
    <cellStyle name="Normal 24 16 3 4 8" xfId="50749" xr:uid="{00000000-0005-0000-0000-0000B3800000}"/>
    <cellStyle name="Normal 24 16 3 5" xfId="5716" xr:uid="{00000000-0005-0000-0000-0000B4800000}"/>
    <cellStyle name="Normal 24 16 3 5 2" xfId="11332" xr:uid="{00000000-0005-0000-0000-0000B5800000}"/>
    <cellStyle name="Normal 24 16 3 5 2 2" xfId="33873" xr:uid="{00000000-0005-0000-0000-0000B6800000}"/>
    <cellStyle name="Normal 24 16 3 5 3" xfId="16962" xr:uid="{00000000-0005-0000-0000-0000B7800000}"/>
    <cellStyle name="Normal 24 16 3 5 3 2" xfId="39497" xr:uid="{00000000-0005-0000-0000-0000B8800000}"/>
    <cellStyle name="Normal 24 16 3 5 4" xfId="22591" xr:uid="{00000000-0005-0000-0000-0000B9800000}"/>
    <cellStyle name="Normal 24 16 3 5 4 2" xfId="45117" xr:uid="{00000000-0005-0000-0000-0000BA800000}"/>
    <cellStyle name="Normal 24 16 3 5 5" xfId="28257" xr:uid="{00000000-0005-0000-0000-0000BB800000}"/>
    <cellStyle name="Normal 24 16 3 6" xfId="7588" xr:uid="{00000000-0005-0000-0000-0000BC800000}"/>
    <cellStyle name="Normal 24 16 3 6 2" xfId="13204" xr:uid="{00000000-0005-0000-0000-0000BD800000}"/>
    <cellStyle name="Normal 24 16 3 6 2 2" xfId="35745" xr:uid="{00000000-0005-0000-0000-0000BE800000}"/>
    <cellStyle name="Normal 24 16 3 6 3" xfId="18834" xr:uid="{00000000-0005-0000-0000-0000BF800000}"/>
    <cellStyle name="Normal 24 16 3 6 3 2" xfId="41369" xr:uid="{00000000-0005-0000-0000-0000C0800000}"/>
    <cellStyle name="Normal 24 16 3 6 4" xfId="24463" xr:uid="{00000000-0005-0000-0000-0000C1800000}"/>
    <cellStyle name="Normal 24 16 3 6 4 2" xfId="46989" xr:uid="{00000000-0005-0000-0000-0000C2800000}"/>
    <cellStyle name="Normal 24 16 3 6 5" xfId="30129" xr:uid="{00000000-0005-0000-0000-0000C3800000}"/>
    <cellStyle name="Normal 24 16 3 7" xfId="9460" xr:uid="{00000000-0005-0000-0000-0000C4800000}"/>
    <cellStyle name="Normal 24 16 3 7 2" xfId="32001" xr:uid="{00000000-0005-0000-0000-0000C5800000}"/>
    <cellStyle name="Normal 24 16 3 8" xfId="15090" xr:uid="{00000000-0005-0000-0000-0000C6800000}"/>
    <cellStyle name="Normal 24 16 3 8 2" xfId="37625" xr:uid="{00000000-0005-0000-0000-0000C7800000}"/>
    <cellStyle name="Normal 24 16 3 9" xfId="20719" xr:uid="{00000000-0005-0000-0000-0000C8800000}"/>
    <cellStyle name="Normal 24 16 3 9 2" xfId="43245" xr:uid="{00000000-0005-0000-0000-0000C9800000}"/>
    <cellStyle name="Normal 24 16 4" xfId="3766" xr:uid="{00000000-0005-0000-0000-0000CA800000}"/>
    <cellStyle name="Normal 24 16 4 10" xfId="26307" xr:uid="{00000000-0005-0000-0000-0000CB800000}"/>
    <cellStyle name="Normal 24 16 4 11" xfId="48798" xr:uid="{00000000-0005-0000-0000-0000CC800000}"/>
    <cellStyle name="Normal 24 16 4 12" xfId="49735" xr:uid="{00000000-0005-0000-0000-0000CD800000}"/>
    <cellStyle name="Normal 24 16 4 2" xfId="4000" xr:uid="{00000000-0005-0000-0000-0000CE800000}"/>
    <cellStyle name="Normal 24 16 4 2 10" xfId="49032" xr:uid="{00000000-0005-0000-0000-0000CF800000}"/>
    <cellStyle name="Normal 24 16 4 2 11" xfId="49969" xr:uid="{00000000-0005-0000-0000-0000D0800000}"/>
    <cellStyle name="Normal 24 16 4 2 2" xfId="4468" xr:uid="{00000000-0005-0000-0000-0000D1800000}"/>
    <cellStyle name="Normal 24 16 4 2 2 10" xfId="50437" xr:uid="{00000000-0005-0000-0000-0000D2800000}"/>
    <cellStyle name="Normal 24 16 4 2 2 2" xfId="5404" xr:uid="{00000000-0005-0000-0000-0000D3800000}"/>
    <cellStyle name="Normal 24 16 4 2 2 2 2" xfId="7276" xr:uid="{00000000-0005-0000-0000-0000D4800000}"/>
    <cellStyle name="Normal 24 16 4 2 2 2 2 2" xfId="12892" xr:uid="{00000000-0005-0000-0000-0000D5800000}"/>
    <cellStyle name="Normal 24 16 4 2 2 2 2 2 2" xfId="35433" xr:uid="{00000000-0005-0000-0000-0000D6800000}"/>
    <cellStyle name="Normal 24 16 4 2 2 2 2 3" xfId="18522" xr:uid="{00000000-0005-0000-0000-0000D7800000}"/>
    <cellStyle name="Normal 24 16 4 2 2 2 2 3 2" xfId="41057" xr:uid="{00000000-0005-0000-0000-0000D8800000}"/>
    <cellStyle name="Normal 24 16 4 2 2 2 2 4" xfId="24151" xr:uid="{00000000-0005-0000-0000-0000D9800000}"/>
    <cellStyle name="Normal 24 16 4 2 2 2 2 4 2" xfId="46677" xr:uid="{00000000-0005-0000-0000-0000DA800000}"/>
    <cellStyle name="Normal 24 16 4 2 2 2 2 5" xfId="29817" xr:uid="{00000000-0005-0000-0000-0000DB800000}"/>
    <cellStyle name="Normal 24 16 4 2 2 2 3" xfId="9148" xr:uid="{00000000-0005-0000-0000-0000DC800000}"/>
    <cellStyle name="Normal 24 16 4 2 2 2 3 2" xfId="14764" xr:uid="{00000000-0005-0000-0000-0000DD800000}"/>
    <cellStyle name="Normal 24 16 4 2 2 2 3 2 2" xfId="37305" xr:uid="{00000000-0005-0000-0000-0000DE800000}"/>
    <cellStyle name="Normal 24 16 4 2 2 2 3 3" xfId="20394" xr:uid="{00000000-0005-0000-0000-0000DF800000}"/>
    <cellStyle name="Normal 24 16 4 2 2 2 3 3 2" xfId="42929" xr:uid="{00000000-0005-0000-0000-0000E0800000}"/>
    <cellStyle name="Normal 24 16 4 2 2 2 3 4" xfId="26023" xr:uid="{00000000-0005-0000-0000-0000E1800000}"/>
    <cellStyle name="Normal 24 16 4 2 2 2 3 4 2" xfId="48549" xr:uid="{00000000-0005-0000-0000-0000E2800000}"/>
    <cellStyle name="Normal 24 16 4 2 2 2 3 5" xfId="31689" xr:uid="{00000000-0005-0000-0000-0000E3800000}"/>
    <cellStyle name="Normal 24 16 4 2 2 2 4" xfId="11020" xr:uid="{00000000-0005-0000-0000-0000E4800000}"/>
    <cellStyle name="Normal 24 16 4 2 2 2 4 2" xfId="33561" xr:uid="{00000000-0005-0000-0000-0000E5800000}"/>
    <cellStyle name="Normal 24 16 4 2 2 2 5" xfId="16650" xr:uid="{00000000-0005-0000-0000-0000E6800000}"/>
    <cellStyle name="Normal 24 16 4 2 2 2 5 2" xfId="39185" xr:uid="{00000000-0005-0000-0000-0000E7800000}"/>
    <cellStyle name="Normal 24 16 4 2 2 2 6" xfId="22279" xr:uid="{00000000-0005-0000-0000-0000E8800000}"/>
    <cellStyle name="Normal 24 16 4 2 2 2 6 2" xfId="44805" xr:uid="{00000000-0005-0000-0000-0000E9800000}"/>
    <cellStyle name="Normal 24 16 4 2 2 2 7" xfId="27945" xr:uid="{00000000-0005-0000-0000-0000EA800000}"/>
    <cellStyle name="Normal 24 16 4 2 2 2 8" xfId="51373" xr:uid="{00000000-0005-0000-0000-0000EB800000}"/>
    <cellStyle name="Normal 24 16 4 2 2 3" xfId="6340" xr:uid="{00000000-0005-0000-0000-0000EC800000}"/>
    <cellStyle name="Normal 24 16 4 2 2 3 2" xfId="11956" xr:uid="{00000000-0005-0000-0000-0000ED800000}"/>
    <cellStyle name="Normal 24 16 4 2 2 3 2 2" xfId="34497" xr:uid="{00000000-0005-0000-0000-0000EE800000}"/>
    <cellStyle name="Normal 24 16 4 2 2 3 3" xfId="17586" xr:uid="{00000000-0005-0000-0000-0000EF800000}"/>
    <cellStyle name="Normal 24 16 4 2 2 3 3 2" xfId="40121" xr:uid="{00000000-0005-0000-0000-0000F0800000}"/>
    <cellStyle name="Normal 24 16 4 2 2 3 4" xfId="23215" xr:uid="{00000000-0005-0000-0000-0000F1800000}"/>
    <cellStyle name="Normal 24 16 4 2 2 3 4 2" xfId="45741" xr:uid="{00000000-0005-0000-0000-0000F2800000}"/>
    <cellStyle name="Normal 24 16 4 2 2 3 5" xfId="28881" xr:uid="{00000000-0005-0000-0000-0000F3800000}"/>
    <cellStyle name="Normal 24 16 4 2 2 4" xfId="8212" xr:uid="{00000000-0005-0000-0000-0000F4800000}"/>
    <cellStyle name="Normal 24 16 4 2 2 4 2" xfId="13828" xr:uid="{00000000-0005-0000-0000-0000F5800000}"/>
    <cellStyle name="Normal 24 16 4 2 2 4 2 2" xfId="36369" xr:uid="{00000000-0005-0000-0000-0000F6800000}"/>
    <cellStyle name="Normal 24 16 4 2 2 4 3" xfId="19458" xr:uid="{00000000-0005-0000-0000-0000F7800000}"/>
    <cellStyle name="Normal 24 16 4 2 2 4 3 2" xfId="41993" xr:uid="{00000000-0005-0000-0000-0000F8800000}"/>
    <cellStyle name="Normal 24 16 4 2 2 4 4" xfId="25087" xr:uid="{00000000-0005-0000-0000-0000F9800000}"/>
    <cellStyle name="Normal 24 16 4 2 2 4 4 2" xfId="47613" xr:uid="{00000000-0005-0000-0000-0000FA800000}"/>
    <cellStyle name="Normal 24 16 4 2 2 4 5" xfId="30753" xr:uid="{00000000-0005-0000-0000-0000FB800000}"/>
    <cellStyle name="Normal 24 16 4 2 2 5" xfId="10084" xr:uid="{00000000-0005-0000-0000-0000FC800000}"/>
    <cellStyle name="Normal 24 16 4 2 2 5 2" xfId="32625" xr:uid="{00000000-0005-0000-0000-0000FD800000}"/>
    <cellStyle name="Normal 24 16 4 2 2 6" xfId="15714" xr:uid="{00000000-0005-0000-0000-0000FE800000}"/>
    <cellStyle name="Normal 24 16 4 2 2 6 2" xfId="38249" xr:uid="{00000000-0005-0000-0000-0000FF800000}"/>
    <cellStyle name="Normal 24 16 4 2 2 7" xfId="21343" xr:uid="{00000000-0005-0000-0000-000000810000}"/>
    <cellStyle name="Normal 24 16 4 2 2 7 2" xfId="43869" xr:uid="{00000000-0005-0000-0000-000001810000}"/>
    <cellStyle name="Normal 24 16 4 2 2 8" xfId="27009" xr:uid="{00000000-0005-0000-0000-000002810000}"/>
    <cellStyle name="Normal 24 16 4 2 2 9" xfId="49500" xr:uid="{00000000-0005-0000-0000-000003810000}"/>
    <cellStyle name="Normal 24 16 4 2 3" xfId="4936" xr:uid="{00000000-0005-0000-0000-000004810000}"/>
    <cellStyle name="Normal 24 16 4 2 3 2" xfId="6808" xr:uid="{00000000-0005-0000-0000-000005810000}"/>
    <cellStyle name="Normal 24 16 4 2 3 2 2" xfId="12424" xr:uid="{00000000-0005-0000-0000-000006810000}"/>
    <cellStyle name="Normal 24 16 4 2 3 2 2 2" xfId="34965" xr:uid="{00000000-0005-0000-0000-000007810000}"/>
    <cellStyle name="Normal 24 16 4 2 3 2 3" xfId="18054" xr:uid="{00000000-0005-0000-0000-000008810000}"/>
    <cellStyle name="Normal 24 16 4 2 3 2 3 2" xfId="40589" xr:uid="{00000000-0005-0000-0000-000009810000}"/>
    <cellStyle name="Normal 24 16 4 2 3 2 4" xfId="23683" xr:uid="{00000000-0005-0000-0000-00000A810000}"/>
    <cellStyle name="Normal 24 16 4 2 3 2 4 2" xfId="46209" xr:uid="{00000000-0005-0000-0000-00000B810000}"/>
    <cellStyle name="Normal 24 16 4 2 3 2 5" xfId="29349" xr:uid="{00000000-0005-0000-0000-00000C810000}"/>
    <cellStyle name="Normal 24 16 4 2 3 3" xfId="8680" xr:uid="{00000000-0005-0000-0000-00000D810000}"/>
    <cellStyle name="Normal 24 16 4 2 3 3 2" xfId="14296" xr:uid="{00000000-0005-0000-0000-00000E810000}"/>
    <cellStyle name="Normal 24 16 4 2 3 3 2 2" xfId="36837" xr:uid="{00000000-0005-0000-0000-00000F810000}"/>
    <cellStyle name="Normal 24 16 4 2 3 3 3" xfId="19926" xr:uid="{00000000-0005-0000-0000-000010810000}"/>
    <cellStyle name="Normal 24 16 4 2 3 3 3 2" xfId="42461" xr:uid="{00000000-0005-0000-0000-000011810000}"/>
    <cellStyle name="Normal 24 16 4 2 3 3 4" xfId="25555" xr:uid="{00000000-0005-0000-0000-000012810000}"/>
    <cellStyle name="Normal 24 16 4 2 3 3 4 2" xfId="48081" xr:uid="{00000000-0005-0000-0000-000013810000}"/>
    <cellStyle name="Normal 24 16 4 2 3 3 5" xfId="31221" xr:uid="{00000000-0005-0000-0000-000014810000}"/>
    <cellStyle name="Normal 24 16 4 2 3 4" xfId="10552" xr:uid="{00000000-0005-0000-0000-000015810000}"/>
    <cellStyle name="Normal 24 16 4 2 3 4 2" xfId="33093" xr:uid="{00000000-0005-0000-0000-000016810000}"/>
    <cellStyle name="Normal 24 16 4 2 3 5" xfId="16182" xr:uid="{00000000-0005-0000-0000-000017810000}"/>
    <cellStyle name="Normal 24 16 4 2 3 5 2" xfId="38717" xr:uid="{00000000-0005-0000-0000-000018810000}"/>
    <cellStyle name="Normal 24 16 4 2 3 6" xfId="21811" xr:uid="{00000000-0005-0000-0000-000019810000}"/>
    <cellStyle name="Normal 24 16 4 2 3 6 2" xfId="44337" xr:uid="{00000000-0005-0000-0000-00001A810000}"/>
    <cellStyle name="Normal 24 16 4 2 3 7" xfId="27477" xr:uid="{00000000-0005-0000-0000-00001B810000}"/>
    <cellStyle name="Normal 24 16 4 2 3 8" xfId="50905" xr:uid="{00000000-0005-0000-0000-00001C810000}"/>
    <cellStyle name="Normal 24 16 4 2 4" xfId="5872" xr:uid="{00000000-0005-0000-0000-00001D810000}"/>
    <cellStyle name="Normal 24 16 4 2 4 2" xfId="11488" xr:uid="{00000000-0005-0000-0000-00001E810000}"/>
    <cellStyle name="Normal 24 16 4 2 4 2 2" xfId="34029" xr:uid="{00000000-0005-0000-0000-00001F810000}"/>
    <cellStyle name="Normal 24 16 4 2 4 3" xfId="17118" xr:uid="{00000000-0005-0000-0000-000020810000}"/>
    <cellStyle name="Normal 24 16 4 2 4 3 2" xfId="39653" xr:uid="{00000000-0005-0000-0000-000021810000}"/>
    <cellStyle name="Normal 24 16 4 2 4 4" xfId="22747" xr:uid="{00000000-0005-0000-0000-000022810000}"/>
    <cellStyle name="Normal 24 16 4 2 4 4 2" xfId="45273" xr:uid="{00000000-0005-0000-0000-000023810000}"/>
    <cellStyle name="Normal 24 16 4 2 4 5" xfId="28413" xr:uid="{00000000-0005-0000-0000-000024810000}"/>
    <cellStyle name="Normal 24 16 4 2 5" xfId="7744" xr:uid="{00000000-0005-0000-0000-000025810000}"/>
    <cellStyle name="Normal 24 16 4 2 5 2" xfId="13360" xr:uid="{00000000-0005-0000-0000-000026810000}"/>
    <cellStyle name="Normal 24 16 4 2 5 2 2" xfId="35901" xr:uid="{00000000-0005-0000-0000-000027810000}"/>
    <cellStyle name="Normal 24 16 4 2 5 3" xfId="18990" xr:uid="{00000000-0005-0000-0000-000028810000}"/>
    <cellStyle name="Normal 24 16 4 2 5 3 2" xfId="41525" xr:uid="{00000000-0005-0000-0000-000029810000}"/>
    <cellStyle name="Normal 24 16 4 2 5 4" xfId="24619" xr:uid="{00000000-0005-0000-0000-00002A810000}"/>
    <cellStyle name="Normal 24 16 4 2 5 4 2" xfId="47145" xr:uid="{00000000-0005-0000-0000-00002B810000}"/>
    <cellStyle name="Normal 24 16 4 2 5 5" xfId="30285" xr:uid="{00000000-0005-0000-0000-00002C810000}"/>
    <cellStyle name="Normal 24 16 4 2 6" xfId="9616" xr:uid="{00000000-0005-0000-0000-00002D810000}"/>
    <cellStyle name="Normal 24 16 4 2 6 2" xfId="32157" xr:uid="{00000000-0005-0000-0000-00002E810000}"/>
    <cellStyle name="Normal 24 16 4 2 7" xfId="15246" xr:uid="{00000000-0005-0000-0000-00002F810000}"/>
    <cellStyle name="Normal 24 16 4 2 7 2" xfId="37781" xr:uid="{00000000-0005-0000-0000-000030810000}"/>
    <cellStyle name="Normal 24 16 4 2 8" xfId="20875" xr:uid="{00000000-0005-0000-0000-000031810000}"/>
    <cellStyle name="Normal 24 16 4 2 8 2" xfId="43401" xr:uid="{00000000-0005-0000-0000-000032810000}"/>
    <cellStyle name="Normal 24 16 4 2 9" xfId="26541" xr:uid="{00000000-0005-0000-0000-000033810000}"/>
    <cellStyle name="Normal 24 16 4 3" xfId="4234" xr:uid="{00000000-0005-0000-0000-000034810000}"/>
    <cellStyle name="Normal 24 16 4 3 10" xfId="50203" xr:uid="{00000000-0005-0000-0000-000035810000}"/>
    <cellStyle name="Normal 24 16 4 3 2" xfId="5170" xr:uid="{00000000-0005-0000-0000-000036810000}"/>
    <cellStyle name="Normal 24 16 4 3 2 2" xfId="7042" xr:uid="{00000000-0005-0000-0000-000037810000}"/>
    <cellStyle name="Normal 24 16 4 3 2 2 2" xfId="12658" xr:uid="{00000000-0005-0000-0000-000038810000}"/>
    <cellStyle name="Normal 24 16 4 3 2 2 2 2" xfId="35199" xr:uid="{00000000-0005-0000-0000-000039810000}"/>
    <cellStyle name="Normal 24 16 4 3 2 2 3" xfId="18288" xr:uid="{00000000-0005-0000-0000-00003A810000}"/>
    <cellStyle name="Normal 24 16 4 3 2 2 3 2" xfId="40823" xr:uid="{00000000-0005-0000-0000-00003B810000}"/>
    <cellStyle name="Normal 24 16 4 3 2 2 4" xfId="23917" xr:uid="{00000000-0005-0000-0000-00003C810000}"/>
    <cellStyle name="Normal 24 16 4 3 2 2 4 2" xfId="46443" xr:uid="{00000000-0005-0000-0000-00003D810000}"/>
    <cellStyle name="Normal 24 16 4 3 2 2 5" xfId="29583" xr:uid="{00000000-0005-0000-0000-00003E810000}"/>
    <cellStyle name="Normal 24 16 4 3 2 3" xfId="8914" xr:uid="{00000000-0005-0000-0000-00003F810000}"/>
    <cellStyle name="Normal 24 16 4 3 2 3 2" xfId="14530" xr:uid="{00000000-0005-0000-0000-000040810000}"/>
    <cellStyle name="Normal 24 16 4 3 2 3 2 2" xfId="37071" xr:uid="{00000000-0005-0000-0000-000041810000}"/>
    <cellStyle name="Normal 24 16 4 3 2 3 3" xfId="20160" xr:uid="{00000000-0005-0000-0000-000042810000}"/>
    <cellStyle name="Normal 24 16 4 3 2 3 3 2" xfId="42695" xr:uid="{00000000-0005-0000-0000-000043810000}"/>
    <cellStyle name="Normal 24 16 4 3 2 3 4" xfId="25789" xr:uid="{00000000-0005-0000-0000-000044810000}"/>
    <cellStyle name="Normal 24 16 4 3 2 3 4 2" xfId="48315" xr:uid="{00000000-0005-0000-0000-000045810000}"/>
    <cellStyle name="Normal 24 16 4 3 2 3 5" xfId="31455" xr:uid="{00000000-0005-0000-0000-000046810000}"/>
    <cellStyle name="Normal 24 16 4 3 2 4" xfId="10786" xr:uid="{00000000-0005-0000-0000-000047810000}"/>
    <cellStyle name="Normal 24 16 4 3 2 4 2" xfId="33327" xr:uid="{00000000-0005-0000-0000-000048810000}"/>
    <cellStyle name="Normal 24 16 4 3 2 5" xfId="16416" xr:uid="{00000000-0005-0000-0000-000049810000}"/>
    <cellStyle name="Normal 24 16 4 3 2 5 2" xfId="38951" xr:uid="{00000000-0005-0000-0000-00004A810000}"/>
    <cellStyle name="Normal 24 16 4 3 2 6" xfId="22045" xr:uid="{00000000-0005-0000-0000-00004B810000}"/>
    <cellStyle name="Normal 24 16 4 3 2 6 2" xfId="44571" xr:uid="{00000000-0005-0000-0000-00004C810000}"/>
    <cellStyle name="Normal 24 16 4 3 2 7" xfId="27711" xr:uid="{00000000-0005-0000-0000-00004D810000}"/>
    <cellStyle name="Normal 24 16 4 3 2 8" xfId="51139" xr:uid="{00000000-0005-0000-0000-00004E810000}"/>
    <cellStyle name="Normal 24 16 4 3 3" xfId="6106" xr:uid="{00000000-0005-0000-0000-00004F810000}"/>
    <cellStyle name="Normal 24 16 4 3 3 2" xfId="11722" xr:uid="{00000000-0005-0000-0000-000050810000}"/>
    <cellStyle name="Normal 24 16 4 3 3 2 2" xfId="34263" xr:uid="{00000000-0005-0000-0000-000051810000}"/>
    <cellStyle name="Normal 24 16 4 3 3 3" xfId="17352" xr:uid="{00000000-0005-0000-0000-000052810000}"/>
    <cellStyle name="Normal 24 16 4 3 3 3 2" xfId="39887" xr:uid="{00000000-0005-0000-0000-000053810000}"/>
    <cellStyle name="Normal 24 16 4 3 3 4" xfId="22981" xr:uid="{00000000-0005-0000-0000-000054810000}"/>
    <cellStyle name="Normal 24 16 4 3 3 4 2" xfId="45507" xr:uid="{00000000-0005-0000-0000-000055810000}"/>
    <cellStyle name="Normal 24 16 4 3 3 5" xfId="28647" xr:uid="{00000000-0005-0000-0000-000056810000}"/>
    <cellStyle name="Normal 24 16 4 3 4" xfId="7978" xr:uid="{00000000-0005-0000-0000-000057810000}"/>
    <cellStyle name="Normal 24 16 4 3 4 2" xfId="13594" xr:uid="{00000000-0005-0000-0000-000058810000}"/>
    <cellStyle name="Normal 24 16 4 3 4 2 2" xfId="36135" xr:uid="{00000000-0005-0000-0000-000059810000}"/>
    <cellStyle name="Normal 24 16 4 3 4 3" xfId="19224" xr:uid="{00000000-0005-0000-0000-00005A810000}"/>
    <cellStyle name="Normal 24 16 4 3 4 3 2" xfId="41759" xr:uid="{00000000-0005-0000-0000-00005B810000}"/>
    <cellStyle name="Normal 24 16 4 3 4 4" xfId="24853" xr:uid="{00000000-0005-0000-0000-00005C810000}"/>
    <cellStyle name="Normal 24 16 4 3 4 4 2" xfId="47379" xr:uid="{00000000-0005-0000-0000-00005D810000}"/>
    <cellStyle name="Normal 24 16 4 3 4 5" xfId="30519" xr:uid="{00000000-0005-0000-0000-00005E810000}"/>
    <cellStyle name="Normal 24 16 4 3 5" xfId="9850" xr:uid="{00000000-0005-0000-0000-00005F810000}"/>
    <cellStyle name="Normal 24 16 4 3 5 2" xfId="32391" xr:uid="{00000000-0005-0000-0000-000060810000}"/>
    <cellStyle name="Normal 24 16 4 3 6" xfId="15480" xr:uid="{00000000-0005-0000-0000-000061810000}"/>
    <cellStyle name="Normal 24 16 4 3 6 2" xfId="38015" xr:uid="{00000000-0005-0000-0000-000062810000}"/>
    <cellStyle name="Normal 24 16 4 3 7" xfId="21109" xr:uid="{00000000-0005-0000-0000-000063810000}"/>
    <cellStyle name="Normal 24 16 4 3 7 2" xfId="43635" xr:uid="{00000000-0005-0000-0000-000064810000}"/>
    <cellStyle name="Normal 24 16 4 3 8" xfId="26775" xr:uid="{00000000-0005-0000-0000-000065810000}"/>
    <cellStyle name="Normal 24 16 4 3 9" xfId="49266" xr:uid="{00000000-0005-0000-0000-000066810000}"/>
    <cellStyle name="Normal 24 16 4 4" xfId="4702" xr:uid="{00000000-0005-0000-0000-000067810000}"/>
    <cellStyle name="Normal 24 16 4 4 2" xfId="6574" xr:uid="{00000000-0005-0000-0000-000068810000}"/>
    <cellStyle name="Normal 24 16 4 4 2 2" xfId="12190" xr:uid="{00000000-0005-0000-0000-000069810000}"/>
    <cellStyle name="Normal 24 16 4 4 2 2 2" xfId="34731" xr:uid="{00000000-0005-0000-0000-00006A810000}"/>
    <cellStyle name="Normal 24 16 4 4 2 3" xfId="17820" xr:uid="{00000000-0005-0000-0000-00006B810000}"/>
    <cellStyle name="Normal 24 16 4 4 2 3 2" xfId="40355" xr:uid="{00000000-0005-0000-0000-00006C810000}"/>
    <cellStyle name="Normal 24 16 4 4 2 4" xfId="23449" xr:uid="{00000000-0005-0000-0000-00006D810000}"/>
    <cellStyle name="Normal 24 16 4 4 2 4 2" xfId="45975" xr:uid="{00000000-0005-0000-0000-00006E810000}"/>
    <cellStyle name="Normal 24 16 4 4 2 5" xfId="29115" xr:uid="{00000000-0005-0000-0000-00006F810000}"/>
    <cellStyle name="Normal 24 16 4 4 3" xfId="8446" xr:uid="{00000000-0005-0000-0000-000070810000}"/>
    <cellStyle name="Normal 24 16 4 4 3 2" xfId="14062" xr:uid="{00000000-0005-0000-0000-000071810000}"/>
    <cellStyle name="Normal 24 16 4 4 3 2 2" xfId="36603" xr:uid="{00000000-0005-0000-0000-000072810000}"/>
    <cellStyle name="Normal 24 16 4 4 3 3" xfId="19692" xr:uid="{00000000-0005-0000-0000-000073810000}"/>
    <cellStyle name="Normal 24 16 4 4 3 3 2" xfId="42227" xr:uid="{00000000-0005-0000-0000-000074810000}"/>
    <cellStyle name="Normal 24 16 4 4 3 4" xfId="25321" xr:uid="{00000000-0005-0000-0000-000075810000}"/>
    <cellStyle name="Normal 24 16 4 4 3 4 2" xfId="47847" xr:uid="{00000000-0005-0000-0000-000076810000}"/>
    <cellStyle name="Normal 24 16 4 4 3 5" xfId="30987" xr:uid="{00000000-0005-0000-0000-000077810000}"/>
    <cellStyle name="Normal 24 16 4 4 4" xfId="10318" xr:uid="{00000000-0005-0000-0000-000078810000}"/>
    <cellStyle name="Normal 24 16 4 4 4 2" xfId="32859" xr:uid="{00000000-0005-0000-0000-000079810000}"/>
    <cellStyle name="Normal 24 16 4 4 5" xfId="15948" xr:uid="{00000000-0005-0000-0000-00007A810000}"/>
    <cellStyle name="Normal 24 16 4 4 5 2" xfId="38483" xr:uid="{00000000-0005-0000-0000-00007B810000}"/>
    <cellStyle name="Normal 24 16 4 4 6" xfId="21577" xr:uid="{00000000-0005-0000-0000-00007C810000}"/>
    <cellStyle name="Normal 24 16 4 4 6 2" xfId="44103" xr:uid="{00000000-0005-0000-0000-00007D810000}"/>
    <cellStyle name="Normal 24 16 4 4 7" xfId="27243" xr:uid="{00000000-0005-0000-0000-00007E810000}"/>
    <cellStyle name="Normal 24 16 4 4 8" xfId="50671" xr:uid="{00000000-0005-0000-0000-00007F810000}"/>
    <cellStyle name="Normal 24 16 4 5" xfId="5638" xr:uid="{00000000-0005-0000-0000-000080810000}"/>
    <cellStyle name="Normal 24 16 4 5 2" xfId="11254" xr:uid="{00000000-0005-0000-0000-000081810000}"/>
    <cellStyle name="Normal 24 16 4 5 2 2" xfId="33795" xr:uid="{00000000-0005-0000-0000-000082810000}"/>
    <cellStyle name="Normal 24 16 4 5 3" xfId="16884" xr:uid="{00000000-0005-0000-0000-000083810000}"/>
    <cellStyle name="Normal 24 16 4 5 3 2" xfId="39419" xr:uid="{00000000-0005-0000-0000-000084810000}"/>
    <cellStyle name="Normal 24 16 4 5 4" xfId="22513" xr:uid="{00000000-0005-0000-0000-000085810000}"/>
    <cellStyle name="Normal 24 16 4 5 4 2" xfId="45039" xr:uid="{00000000-0005-0000-0000-000086810000}"/>
    <cellStyle name="Normal 24 16 4 5 5" xfId="28179" xr:uid="{00000000-0005-0000-0000-000087810000}"/>
    <cellStyle name="Normal 24 16 4 6" xfId="7510" xr:uid="{00000000-0005-0000-0000-000088810000}"/>
    <cellStyle name="Normal 24 16 4 6 2" xfId="13126" xr:uid="{00000000-0005-0000-0000-000089810000}"/>
    <cellStyle name="Normal 24 16 4 6 2 2" xfId="35667" xr:uid="{00000000-0005-0000-0000-00008A810000}"/>
    <cellStyle name="Normal 24 16 4 6 3" xfId="18756" xr:uid="{00000000-0005-0000-0000-00008B810000}"/>
    <cellStyle name="Normal 24 16 4 6 3 2" xfId="41291" xr:uid="{00000000-0005-0000-0000-00008C810000}"/>
    <cellStyle name="Normal 24 16 4 6 4" xfId="24385" xr:uid="{00000000-0005-0000-0000-00008D810000}"/>
    <cellStyle name="Normal 24 16 4 6 4 2" xfId="46911" xr:uid="{00000000-0005-0000-0000-00008E810000}"/>
    <cellStyle name="Normal 24 16 4 6 5" xfId="30051" xr:uid="{00000000-0005-0000-0000-00008F810000}"/>
    <cellStyle name="Normal 24 16 4 7" xfId="9382" xr:uid="{00000000-0005-0000-0000-000090810000}"/>
    <cellStyle name="Normal 24 16 4 7 2" xfId="31923" xr:uid="{00000000-0005-0000-0000-000091810000}"/>
    <cellStyle name="Normal 24 16 4 8" xfId="15012" xr:uid="{00000000-0005-0000-0000-000092810000}"/>
    <cellStyle name="Normal 24 16 4 8 2" xfId="37547" xr:uid="{00000000-0005-0000-0000-000093810000}"/>
    <cellStyle name="Normal 24 16 4 9" xfId="20641" xr:uid="{00000000-0005-0000-0000-000094810000}"/>
    <cellStyle name="Normal 24 16 4 9 2" xfId="43167" xr:uid="{00000000-0005-0000-0000-000095810000}"/>
    <cellStyle name="Normal 24 16 5" xfId="3922" xr:uid="{00000000-0005-0000-0000-000096810000}"/>
    <cellStyle name="Normal 24 16 5 10" xfId="48954" xr:uid="{00000000-0005-0000-0000-000097810000}"/>
    <cellStyle name="Normal 24 16 5 11" xfId="49891" xr:uid="{00000000-0005-0000-0000-000098810000}"/>
    <cellStyle name="Normal 24 16 5 2" xfId="4390" xr:uid="{00000000-0005-0000-0000-000099810000}"/>
    <cellStyle name="Normal 24 16 5 2 10" xfId="50359" xr:uid="{00000000-0005-0000-0000-00009A810000}"/>
    <cellStyle name="Normal 24 16 5 2 2" xfId="5326" xr:uid="{00000000-0005-0000-0000-00009B810000}"/>
    <cellStyle name="Normal 24 16 5 2 2 2" xfId="7198" xr:uid="{00000000-0005-0000-0000-00009C810000}"/>
    <cellStyle name="Normal 24 16 5 2 2 2 2" xfId="12814" xr:uid="{00000000-0005-0000-0000-00009D810000}"/>
    <cellStyle name="Normal 24 16 5 2 2 2 2 2" xfId="35355" xr:uid="{00000000-0005-0000-0000-00009E810000}"/>
    <cellStyle name="Normal 24 16 5 2 2 2 3" xfId="18444" xr:uid="{00000000-0005-0000-0000-00009F810000}"/>
    <cellStyle name="Normal 24 16 5 2 2 2 3 2" xfId="40979" xr:uid="{00000000-0005-0000-0000-0000A0810000}"/>
    <cellStyle name="Normal 24 16 5 2 2 2 4" xfId="24073" xr:uid="{00000000-0005-0000-0000-0000A1810000}"/>
    <cellStyle name="Normal 24 16 5 2 2 2 4 2" xfId="46599" xr:uid="{00000000-0005-0000-0000-0000A2810000}"/>
    <cellStyle name="Normal 24 16 5 2 2 2 5" xfId="29739" xr:uid="{00000000-0005-0000-0000-0000A3810000}"/>
    <cellStyle name="Normal 24 16 5 2 2 3" xfId="9070" xr:uid="{00000000-0005-0000-0000-0000A4810000}"/>
    <cellStyle name="Normal 24 16 5 2 2 3 2" xfId="14686" xr:uid="{00000000-0005-0000-0000-0000A5810000}"/>
    <cellStyle name="Normal 24 16 5 2 2 3 2 2" xfId="37227" xr:uid="{00000000-0005-0000-0000-0000A6810000}"/>
    <cellStyle name="Normal 24 16 5 2 2 3 3" xfId="20316" xr:uid="{00000000-0005-0000-0000-0000A7810000}"/>
    <cellStyle name="Normal 24 16 5 2 2 3 3 2" xfId="42851" xr:uid="{00000000-0005-0000-0000-0000A8810000}"/>
    <cellStyle name="Normal 24 16 5 2 2 3 4" xfId="25945" xr:uid="{00000000-0005-0000-0000-0000A9810000}"/>
    <cellStyle name="Normal 24 16 5 2 2 3 4 2" xfId="48471" xr:uid="{00000000-0005-0000-0000-0000AA810000}"/>
    <cellStyle name="Normal 24 16 5 2 2 3 5" xfId="31611" xr:uid="{00000000-0005-0000-0000-0000AB810000}"/>
    <cellStyle name="Normal 24 16 5 2 2 4" xfId="10942" xr:uid="{00000000-0005-0000-0000-0000AC810000}"/>
    <cellStyle name="Normal 24 16 5 2 2 4 2" xfId="33483" xr:uid="{00000000-0005-0000-0000-0000AD810000}"/>
    <cellStyle name="Normal 24 16 5 2 2 5" xfId="16572" xr:uid="{00000000-0005-0000-0000-0000AE810000}"/>
    <cellStyle name="Normal 24 16 5 2 2 5 2" xfId="39107" xr:uid="{00000000-0005-0000-0000-0000AF810000}"/>
    <cellStyle name="Normal 24 16 5 2 2 6" xfId="22201" xr:uid="{00000000-0005-0000-0000-0000B0810000}"/>
    <cellStyle name="Normal 24 16 5 2 2 6 2" xfId="44727" xr:uid="{00000000-0005-0000-0000-0000B1810000}"/>
    <cellStyle name="Normal 24 16 5 2 2 7" xfId="27867" xr:uid="{00000000-0005-0000-0000-0000B2810000}"/>
    <cellStyle name="Normal 24 16 5 2 2 8" xfId="51295" xr:uid="{00000000-0005-0000-0000-0000B3810000}"/>
    <cellStyle name="Normal 24 16 5 2 3" xfId="6262" xr:uid="{00000000-0005-0000-0000-0000B4810000}"/>
    <cellStyle name="Normal 24 16 5 2 3 2" xfId="11878" xr:uid="{00000000-0005-0000-0000-0000B5810000}"/>
    <cellStyle name="Normal 24 16 5 2 3 2 2" xfId="34419" xr:uid="{00000000-0005-0000-0000-0000B6810000}"/>
    <cellStyle name="Normal 24 16 5 2 3 3" xfId="17508" xr:uid="{00000000-0005-0000-0000-0000B7810000}"/>
    <cellStyle name="Normal 24 16 5 2 3 3 2" xfId="40043" xr:uid="{00000000-0005-0000-0000-0000B8810000}"/>
    <cellStyle name="Normal 24 16 5 2 3 4" xfId="23137" xr:uid="{00000000-0005-0000-0000-0000B9810000}"/>
    <cellStyle name="Normal 24 16 5 2 3 4 2" xfId="45663" xr:uid="{00000000-0005-0000-0000-0000BA810000}"/>
    <cellStyle name="Normal 24 16 5 2 3 5" xfId="28803" xr:uid="{00000000-0005-0000-0000-0000BB810000}"/>
    <cellStyle name="Normal 24 16 5 2 4" xfId="8134" xr:uid="{00000000-0005-0000-0000-0000BC810000}"/>
    <cellStyle name="Normal 24 16 5 2 4 2" xfId="13750" xr:uid="{00000000-0005-0000-0000-0000BD810000}"/>
    <cellStyle name="Normal 24 16 5 2 4 2 2" xfId="36291" xr:uid="{00000000-0005-0000-0000-0000BE810000}"/>
    <cellStyle name="Normal 24 16 5 2 4 3" xfId="19380" xr:uid="{00000000-0005-0000-0000-0000BF810000}"/>
    <cellStyle name="Normal 24 16 5 2 4 3 2" xfId="41915" xr:uid="{00000000-0005-0000-0000-0000C0810000}"/>
    <cellStyle name="Normal 24 16 5 2 4 4" xfId="25009" xr:uid="{00000000-0005-0000-0000-0000C1810000}"/>
    <cellStyle name="Normal 24 16 5 2 4 4 2" xfId="47535" xr:uid="{00000000-0005-0000-0000-0000C2810000}"/>
    <cellStyle name="Normal 24 16 5 2 4 5" xfId="30675" xr:uid="{00000000-0005-0000-0000-0000C3810000}"/>
    <cellStyle name="Normal 24 16 5 2 5" xfId="10006" xr:uid="{00000000-0005-0000-0000-0000C4810000}"/>
    <cellStyle name="Normal 24 16 5 2 5 2" xfId="32547" xr:uid="{00000000-0005-0000-0000-0000C5810000}"/>
    <cellStyle name="Normal 24 16 5 2 6" xfId="15636" xr:uid="{00000000-0005-0000-0000-0000C6810000}"/>
    <cellStyle name="Normal 24 16 5 2 6 2" xfId="38171" xr:uid="{00000000-0005-0000-0000-0000C7810000}"/>
    <cellStyle name="Normal 24 16 5 2 7" xfId="21265" xr:uid="{00000000-0005-0000-0000-0000C8810000}"/>
    <cellStyle name="Normal 24 16 5 2 7 2" xfId="43791" xr:uid="{00000000-0005-0000-0000-0000C9810000}"/>
    <cellStyle name="Normal 24 16 5 2 8" xfId="26931" xr:uid="{00000000-0005-0000-0000-0000CA810000}"/>
    <cellStyle name="Normal 24 16 5 2 9" xfId="49422" xr:uid="{00000000-0005-0000-0000-0000CB810000}"/>
    <cellStyle name="Normal 24 16 5 3" xfId="4858" xr:uid="{00000000-0005-0000-0000-0000CC810000}"/>
    <cellStyle name="Normal 24 16 5 3 2" xfId="6730" xr:uid="{00000000-0005-0000-0000-0000CD810000}"/>
    <cellStyle name="Normal 24 16 5 3 2 2" xfId="12346" xr:uid="{00000000-0005-0000-0000-0000CE810000}"/>
    <cellStyle name="Normal 24 16 5 3 2 2 2" xfId="34887" xr:uid="{00000000-0005-0000-0000-0000CF810000}"/>
    <cellStyle name="Normal 24 16 5 3 2 3" xfId="17976" xr:uid="{00000000-0005-0000-0000-0000D0810000}"/>
    <cellStyle name="Normal 24 16 5 3 2 3 2" xfId="40511" xr:uid="{00000000-0005-0000-0000-0000D1810000}"/>
    <cellStyle name="Normal 24 16 5 3 2 4" xfId="23605" xr:uid="{00000000-0005-0000-0000-0000D2810000}"/>
    <cellStyle name="Normal 24 16 5 3 2 4 2" xfId="46131" xr:uid="{00000000-0005-0000-0000-0000D3810000}"/>
    <cellStyle name="Normal 24 16 5 3 2 5" xfId="29271" xr:uid="{00000000-0005-0000-0000-0000D4810000}"/>
    <cellStyle name="Normal 24 16 5 3 3" xfId="8602" xr:uid="{00000000-0005-0000-0000-0000D5810000}"/>
    <cellStyle name="Normal 24 16 5 3 3 2" xfId="14218" xr:uid="{00000000-0005-0000-0000-0000D6810000}"/>
    <cellStyle name="Normal 24 16 5 3 3 2 2" xfId="36759" xr:uid="{00000000-0005-0000-0000-0000D7810000}"/>
    <cellStyle name="Normal 24 16 5 3 3 3" xfId="19848" xr:uid="{00000000-0005-0000-0000-0000D8810000}"/>
    <cellStyle name="Normal 24 16 5 3 3 3 2" xfId="42383" xr:uid="{00000000-0005-0000-0000-0000D9810000}"/>
    <cellStyle name="Normal 24 16 5 3 3 4" xfId="25477" xr:uid="{00000000-0005-0000-0000-0000DA810000}"/>
    <cellStyle name="Normal 24 16 5 3 3 4 2" xfId="48003" xr:uid="{00000000-0005-0000-0000-0000DB810000}"/>
    <cellStyle name="Normal 24 16 5 3 3 5" xfId="31143" xr:uid="{00000000-0005-0000-0000-0000DC810000}"/>
    <cellStyle name="Normal 24 16 5 3 4" xfId="10474" xr:uid="{00000000-0005-0000-0000-0000DD810000}"/>
    <cellStyle name="Normal 24 16 5 3 4 2" xfId="33015" xr:uid="{00000000-0005-0000-0000-0000DE810000}"/>
    <cellStyle name="Normal 24 16 5 3 5" xfId="16104" xr:uid="{00000000-0005-0000-0000-0000DF810000}"/>
    <cellStyle name="Normal 24 16 5 3 5 2" xfId="38639" xr:uid="{00000000-0005-0000-0000-0000E0810000}"/>
    <cellStyle name="Normal 24 16 5 3 6" xfId="21733" xr:uid="{00000000-0005-0000-0000-0000E1810000}"/>
    <cellStyle name="Normal 24 16 5 3 6 2" xfId="44259" xr:uid="{00000000-0005-0000-0000-0000E2810000}"/>
    <cellStyle name="Normal 24 16 5 3 7" xfId="27399" xr:uid="{00000000-0005-0000-0000-0000E3810000}"/>
    <cellStyle name="Normal 24 16 5 3 8" xfId="50827" xr:uid="{00000000-0005-0000-0000-0000E4810000}"/>
    <cellStyle name="Normal 24 16 5 4" xfId="5794" xr:uid="{00000000-0005-0000-0000-0000E5810000}"/>
    <cellStyle name="Normal 24 16 5 4 2" xfId="11410" xr:uid="{00000000-0005-0000-0000-0000E6810000}"/>
    <cellStyle name="Normal 24 16 5 4 2 2" xfId="33951" xr:uid="{00000000-0005-0000-0000-0000E7810000}"/>
    <cellStyle name="Normal 24 16 5 4 3" xfId="17040" xr:uid="{00000000-0005-0000-0000-0000E8810000}"/>
    <cellStyle name="Normal 24 16 5 4 3 2" xfId="39575" xr:uid="{00000000-0005-0000-0000-0000E9810000}"/>
    <cellStyle name="Normal 24 16 5 4 4" xfId="22669" xr:uid="{00000000-0005-0000-0000-0000EA810000}"/>
    <cellStyle name="Normal 24 16 5 4 4 2" xfId="45195" xr:uid="{00000000-0005-0000-0000-0000EB810000}"/>
    <cellStyle name="Normal 24 16 5 4 5" xfId="28335" xr:uid="{00000000-0005-0000-0000-0000EC810000}"/>
    <cellStyle name="Normal 24 16 5 5" xfId="7666" xr:uid="{00000000-0005-0000-0000-0000ED810000}"/>
    <cellStyle name="Normal 24 16 5 5 2" xfId="13282" xr:uid="{00000000-0005-0000-0000-0000EE810000}"/>
    <cellStyle name="Normal 24 16 5 5 2 2" xfId="35823" xr:uid="{00000000-0005-0000-0000-0000EF810000}"/>
    <cellStyle name="Normal 24 16 5 5 3" xfId="18912" xr:uid="{00000000-0005-0000-0000-0000F0810000}"/>
    <cellStyle name="Normal 24 16 5 5 3 2" xfId="41447" xr:uid="{00000000-0005-0000-0000-0000F1810000}"/>
    <cellStyle name="Normal 24 16 5 5 4" xfId="24541" xr:uid="{00000000-0005-0000-0000-0000F2810000}"/>
    <cellStyle name="Normal 24 16 5 5 4 2" xfId="47067" xr:uid="{00000000-0005-0000-0000-0000F3810000}"/>
    <cellStyle name="Normal 24 16 5 5 5" xfId="30207" xr:uid="{00000000-0005-0000-0000-0000F4810000}"/>
    <cellStyle name="Normal 24 16 5 6" xfId="9538" xr:uid="{00000000-0005-0000-0000-0000F5810000}"/>
    <cellStyle name="Normal 24 16 5 6 2" xfId="32079" xr:uid="{00000000-0005-0000-0000-0000F6810000}"/>
    <cellStyle name="Normal 24 16 5 7" xfId="15168" xr:uid="{00000000-0005-0000-0000-0000F7810000}"/>
    <cellStyle name="Normal 24 16 5 7 2" xfId="37703" xr:uid="{00000000-0005-0000-0000-0000F8810000}"/>
    <cellStyle name="Normal 24 16 5 8" xfId="20797" xr:uid="{00000000-0005-0000-0000-0000F9810000}"/>
    <cellStyle name="Normal 24 16 5 8 2" xfId="43323" xr:uid="{00000000-0005-0000-0000-0000FA810000}"/>
    <cellStyle name="Normal 24 16 5 9" xfId="26463" xr:uid="{00000000-0005-0000-0000-0000FB810000}"/>
    <cellStyle name="Normal 24 16 6" xfId="4156" xr:uid="{00000000-0005-0000-0000-0000FC810000}"/>
    <cellStyle name="Normal 24 16 6 10" xfId="50125" xr:uid="{00000000-0005-0000-0000-0000FD810000}"/>
    <cellStyle name="Normal 24 16 6 2" xfId="5092" xr:uid="{00000000-0005-0000-0000-0000FE810000}"/>
    <cellStyle name="Normal 24 16 6 2 2" xfId="6964" xr:uid="{00000000-0005-0000-0000-0000FF810000}"/>
    <cellStyle name="Normal 24 16 6 2 2 2" xfId="12580" xr:uid="{00000000-0005-0000-0000-000000820000}"/>
    <cellStyle name="Normal 24 16 6 2 2 2 2" xfId="35121" xr:uid="{00000000-0005-0000-0000-000001820000}"/>
    <cellStyle name="Normal 24 16 6 2 2 3" xfId="18210" xr:uid="{00000000-0005-0000-0000-000002820000}"/>
    <cellStyle name="Normal 24 16 6 2 2 3 2" xfId="40745" xr:uid="{00000000-0005-0000-0000-000003820000}"/>
    <cellStyle name="Normal 24 16 6 2 2 4" xfId="23839" xr:uid="{00000000-0005-0000-0000-000004820000}"/>
    <cellStyle name="Normal 24 16 6 2 2 4 2" xfId="46365" xr:uid="{00000000-0005-0000-0000-000005820000}"/>
    <cellStyle name="Normal 24 16 6 2 2 5" xfId="29505" xr:uid="{00000000-0005-0000-0000-000006820000}"/>
    <cellStyle name="Normal 24 16 6 2 3" xfId="8836" xr:uid="{00000000-0005-0000-0000-000007820000}"/>
    <cellStyle name="Normal 24 16 6 2 3 2" xfId="14452" xr:uid="{00000000-0005-0000-0000-000008820000}"/>
    <cellStyle name="Normal 24 16 6 2 3 2 2" xfId="36993" xr:uid="{00000000-0005-0000-0000-000009820000}"/>
    <cellStyle name="Normal 24 16 6 2 3 3" xfId="20082" xr:uid="{00000000-0005-0000-0000-00000A820000}"/>
    <cellStyle name="Normal 24 16 6 2 3 3 2" xfId="42617" xr:uid="{00000000-0005-0000-0000-00000B820000}"/>
    <cellStyle name="Normal 24 16 6 2 3 4" xfId="25711" xr:uid="{00000000-0005-0000-0000-00000C820000}"/>
    <cellStyle name="Normal 24 16 6 2 3 4 2" xfId="48237" xr:uid="{00000000-0005-0000-0000-00000D820000}"/>
    <cellStyle name="Normal 24 16 6 2 3 5" xfId="31377" xr:uid="{00000000-0005-0000-0000-00000E820000}"/>
    <cellStyle name="Normal 24 16 6 2 4" xfId="10708" xr:uid="{00000000-0005-0000-0000-00000F820000}"/>
    <cellStyle name="Normal 24 16 6 2 4 2" xfId="33249" xr:uid="{00000000-0005-0000-0000-000010820000}"/>
    <cellStyle name="Normal 24 16 6 2 5" xfId="16338" xr:uid="{00000000-0005-0000-0000-000011820000}"/>
    <cellStyle name="Normal 24 16 6 2 5 2" xfId="38873" xr:uid="{00000000-0005-0000-0000-000012820000}"/>
    <cellStyle name="Normal 24 16 6 2 6" xfId="21967" xr:uid="{00000000-0005-0000-0000-000013820000}"/>
    <cellStyle name="Normal 24 16 6 2 6 2" xfId="44493" xr:uid="{00000000-0005-0000-0000-000014820000}"/>
    <cellStyle name="Normal 24 16 6 2 7" xfId="27633" xr:uid="{00000000-0005-0000-0000-000015820000}"/>
    <cellStyle name="Normal 24 16 6 2 8" xfId="51061" xr:uid="{00000000-0005-0000-0000-000016820000}"/>
    <cellStyle name="Normal 24 16 6 3" xfId="6028" xr:uid="{00000000-0005-0000-0000-000017820000}"/>
    <cellStyle name="Normal 24 16 6 3 2" xfId="11644" xr:uid="{00000000-0005-0000-0000-000018820000}"/>
    <cellStyle name="Normal 24 16 6 3 2 2" xfId="34185" xr:uid="{00000000-0005-0000-0000-000019820000}"/>
    <cellStyle name="Normal 24 16 6 3 3" xfId="17274" xr:uid="{00000000-0005-0000-0000-00001A820000}"/>
    <cellStyle name="Normal 24 16 6 3 3 2" xfId="39809" xr:uid="{00000000-0005-0000-0000-00001B820000}"/>
    <cellStyle name="Normal 24 16 6 3 4" xfId="22903" xr:uid="{00000000-0005-0000-0000-00001C820000}"/>
    <cellStyle name="Normal 24 16 6 3 4 2" xfId="45429" xr:uid="{00000000-0005-0000-0000-00001D820000}"/>
    <cellStyle name="Normal 24 16 6 3 5" xfId="28569" xr:uid="{00000000-0005-0000-0000-00001E820000}"/>
    <cellStyle name="Normal 24 16 6 4" xfId="7900" xr:uid="{00000000-0005-0000-0000-00001F820000}"/>
    <cellStyle name="Normal 24 16 6 4 2" xfId="13516" xr:uid="{00000000-0005-0000-0000-000020820000}"/>
    <cellStyle name="Normal 24 16 6 4 2 2" xfId="36057" xr:uid="{00000000-0005-0000-0000-000021820000}"/>
    <cellStyle name="Normal 24 16 6 4 3" xfId="19146" xr:uid="{00000000-0005-0000-0000-000022820000}"/>
    <cellStyle name="Normal 24 16 6 4 3 2" xfId="41681" xr:uid="{00000000-0005-0000-0000-000023820000}"/>
    <cellStyle name="Normal 24 16 6 4 4" xfId="24775" xr:uid="{00000000-0005-0000-0000-000024820000}"/>
    <cellStyle name="Normal 24 16 6 4 4 2" xfId="47301" xr:uid="{00000000-0005-0000-0000-000025820000}"/>
    <cellStyle name="Normal 24 16 6 4 5" xfId="30441" xr:uid="{00000000-0005-0000-0000-000026820000}"/>
    <cellStyle name="Normal 24 16 6 5" xfId="9772" xr:uid="{00000000-0005-0000-0000-000027820000}"/>
    <cellStyle name="Normal 24 16 6 5 2" xfId="32313" xr:uid="{00000000-0005-0000-0000-000028820000}"/>
    <cellStyle name="Normal 24 16 6 6" xfId="15402" xr:uid="{00000000-0005-0000-0000-000029820000}"/>
    <cellStyle name="Normal 24 16 6 6 2" xfId="37937" xr:uid="{00000000-0005-0000-0000-00002A820000}"/>
    <cellStyle name="Normal 24 16 6 7" xfId="21031" xr:uid="{00000000-0005-0000-0000-00002B820000}"/>
    <cellStyle name="Normal 24 16 6 7 2" xfId="43557" xr:uid="{00000000-0005-0000-0000-00002C820000}"/>
    <cellStyle name="Normal 24 16 6 8" xfId="26697" xr:uid="{00000000-0005-0000-0000-00002D820000}"/>
    <cellStyle name="Normal 24 16 6 9" xfId="49188" xr:uid="{00000000-0005-0000-0000-00002E820000}"/>
    <cellStyle name="Normal 24 16 7" xfId="4624" xr:uid="{00000000-0005-0000-0000-00002F820000}"/>
    <cellStyle name="Normal 24 16 7 2" xfId="6496" xr:uid="{00000000-0005-0000-0000-000030820000}"/>
    <cellStyle name="Normal 24 16 7 2 2" xfId="12112" xr:uid="{00000000-0005-0000-0000-000031820000}"/>
    <cellStyle name="Normal 24 16 7 2 2 2" xfId="34653" xr:uid="{00000000-0005-0000-0000-000032820000}"/>
    <cellStyle name="Normal 24 16 7 2 3" xfId="17742" xr:uid="{00000000-0005-0000-0000-000033820000}"/>
    <cellStyle name="Normal 24 16 7 2 3 2" xfId="40277" xr:uid="{00000000-0005-0000-0000-000034820000}"/>
    <cellStyle name="Normal 24 16 7 2 4" xfId="23371" xr:uid="{00000000-0005-0000-0000-000035820000}"/>
    <cellStyle name="Normal 24 16 7 2 4 2" xfId="45897" xr:uid="{00000000-0005-0000-0000-000036820000}"/>
    <cellStyle name="Normal 24 16 7 2 5" xfId="29037" xr:uid="{00000000-0005-0000-0000-000037820000}"/>
    <cellStyle name="Normal 24 16 7 3" xfId="8368" xr:uid="{00000000-0005-0000-0000-000038820000}"/>
    <cellStyle name="Normal 24 16 7 3 2" xfId="13984" xr:uid="{00000000-0005-0000-0000-000039820000}"/>
    <cellStyle name="Normal 24 16 7 3 2 2" xfId="36525" xr:uid="{00000000-0005-0000-0000-00003A820000}"/>
    <cellStyle name="Normal 24 16 7 3 3" xfId="19614" xr:uid="{00000000-0005-0000-0000-00003B820000}"/>
    <cellStyle name="Normal 24 16 7 3 3 2" xfId="42149" xr:uid="{00000000-0005-0000-0000-00003C820000}"/>
    <cellStyle name="Normal 24 16 7 3 4" xfId="25243" xr:uid="{00000000-0005-0000-0000-00003D820000}"/>
    <cellStyle name="Normal 24 16 7 3 4 2" xfId="47769" xr:uid="{00000000-0005-0000-0000-00003E820000}"/>
    <cellStyle name="Normal 24 16 7 3 5" xfId="30909" xr:uid="{00000000-0005-0000-0000-00003F820000}"/>
    <cellStyle name="Normal 24 16 7 4" xfId="10240" xr:uid="{00000000-0005-0000-0000-000040820000}"/>
    <cellStyle name="Normal 24 16 7 4 2" xfId="32781" xr:uid="{00000000-0005-0000-0000-000041820000}"/>
    <cellStyle name="Normal 24 16 7 5" xfId="15870" xr:uid="{00000000-0005-0000-0000-000042820000}"/>
    <cellStyle name="Normal 24 16 7 5 2" xfId="38405" xr:uid="{00000000-0005-0000-0000-000043820000}"/>
    <cellStyle name="Normal 24 16 7 6" xfId="21499" xr:uid="{00000000-0005-0000-0000-000044820000}"/>
    <cellStyle name="Normal 24 16 7 6 2" xfId="44025" xr:uid="{00000000-0005-0000-0000-000045820000}"/>
    <cellStyle name="Normal 24 16 7 7" xfId="27165" xr:uid="{00000000-0005-0000-0000-000046820000}"/>
    <cellStyle name="Normal 24 16 7 8" xfId="50593" xr:uid="{00000000-0005-0000-0000-000047820000}"/>
    <cellStyle name="Normal 24 16 8" xfId="5560" xr:uid="{00000000-0005-0000-0000-000048820000}"/>
    <cellStyle name="Normal 24 16 8 2" xfId="11176" xr:uid="{00000000-0005-0000-0000-000049820000}"/>
    <cellStyle name="Normal 24 16 8 2 2" xfId="33717" xr:uid="{00000000-0005-0000-0000-00004A820000}"/>
    <cellStyle name="Normal 24 16 8 3" xfId="16806" xr:uid="{00000000-0005-0000-0000-00004B820000}"/>
    <cellStyle name="Normal 24 16 8 3 2" xfId="39341" xr:uid="{00000000-0005-0000-0000-00004C820000}"/>
    <cellStyle name="Normal 24 16 8 4" xfId="22435" xr:uid="{00000000-0005-0000-0000-00004D820000}"/>
    <cellStyle name="Normal 24 16 8 4 2" xfId="44961" xr:uid="{00000000-0005-0000-0000-00004E820000}"/>
    <cellStyle name="Normal 24 16 8 5" xfId="28101" xr:uid="{00000000-0005-0000-0000-00004F820000}"/>
    <cellStyle name="Normal 24 16 9" xfId="7432" xr:uid="{00000000-0005-0000-0000-000050820000}"/>
    <cellStyle name="Normal 24 16 9 2" xfId="13048" xr:uid="{00000000-0005-0000-0000-000051820000}"/>
    <cellStyle name="Normal 24 16 9 2 2" xfId="35589" xr:uid="{00000000-0005-0000-0000-000052820000}"/>
    <cellStyle name="Normal 24 16 9 3" xfId="18678" xr:uid="{00000000-0005-0000-0000-000053820000}"/>
    <cellStyle name="Normal 24 16 9 3 2" xfId="41213" xr:uid="{00000000-0005-0000-0000-000054820000}"/>
    <cellStyle name="Normal 24 16 9 4" xfId="24307" xr:uid="{00000000-0005-0000-0000-000055820000}"/>
    <cellStyle name="Normal 24 16 9 4 2" xfId="46833" xr:uid="{00000000-0005-0000-0000-000056820000}"/>
    <cellStyle name="Normal 24 16 9 5" xfId="29973" xr:uid="{00000000-0005-0000-0000-000057820000}"/>
    <cellStyle name="Normal 24 17" xfId="2718" xr:uid="{00000000-0005-0000-0000-000058820000}"/>
    <cellStyle name="Normal 24 2" xfId="2719" xr:uid="{00000000-0005-0000-0000-000059820000}"/>
    <cellStyle name="Normal 24 3" xfId="2720" xr:uid="{00000000-0005-0000-0000-00005A820000}"/>
    <cellStyle name="Normal 24 4" xfId="2721" xr:uid="{00000000-0005-0000-0000-00005B820000}"/>
    <cellStyle name="Normal 24 5" xfId="2722" xr:uid="{00000000-0005-0000-0000-00005C820000}"/>
    <cellStyle name="Normal 24 6" xfId="2723" xr:uid="{00000000-0005-0000-0000-00005D820000}"/>
    <cellStyle name="Normal 24 7" xfId="2724" xr:uid="{00000000-0005-0000-0000-00005E820000}"/>
    <cellStyle name="Normal 24 8" xfId="2725" xr:uid="{00000000-0005-0000-0000-00005F820000}"/>
    <cellStyle name="Normal 24 9" xfId="2726" xr:uid="{00000000-0005-0000-0000-000060820000}"/>
    <cellStyle name="Normal 25" xfId="2727" xr:uid="{00000000-0005-0000-0000-000061820000}"/>
    <cellStyle name="Normal 25 10" xfId="2728" xr:uid="{00000000-0005-0000-0000-000062820000}"/>
    <cellStyle name="Normal 25 11" xfId="2729" xr:uid="{00000000-0005-0000-0000-000063820000}"/>
    <cellStyle name="Normal 25 12" xfId="2730" xr:uid="{00000000-0005-0000-0000-000064820000}"/>
    <cellStyle name="Normal 25 13" xfId="2731" xr:uid="{00000000-0005-0000-0000-000065820000}"/>
    <cellStyle name="Normal 25 14" xfId="2732" xr:uid="{00000000-0005-0000-0000-000066820000}"/>
    <cellStyle name="Normal 25 15" xfId="2733" xr:uid="{00000000-0005-0000-0000-000067820000}"/>
    <cellStyle name="Normal 25 16" xfId="2734" xr:uid="{00000000-0005-0000-0000-000068820000}"/>
    <cellStyle name="Normal 25 16 10" xfId="9305" xr:uid="{00000000-0005-0000-0000-000069820000}"/>
    <cellStyle name="Normal 25 16 10 2" xfId="31846" xr:uid="{00000000-0005-0000-0000-00006A820000}"/>
    <cellStyle name="Normal 25 16 11" xfId="14930" xr:uid="{00000000-0005-0000-0000-00006B820000}"/>
    <cellStyle name="Normal 25 16 11 2" xfId="37467" xr:uid="{00000000-0005-0000-0000-00006C820000}"/>
    <cellStyle name="Normal 25 16 12" xfId="20564" xr:uid="{00000000-0005-0000-0000-00006D820000}"/>
    <cellStyle name="Normal 25 16 12 2" xfId="43090" xr:uid="{00000000-0005-0000-0000-00006E820000}"/>
    <cellStyle name="Normal 25 16 13" xfId="26230" xr:uid="{00000000-0005-0000-0000-00006F820000}"/>
    <cellStyle name="Normal 25 16 14" xfId="48721" xr:uid="{00000000-0005-0000-0000-000070820000}"/>
    <cellStyle name="Normal 25 16 15" xfId="49658" xr:uid="{00000000-0005-0000-0000-000071820000}"/>
    <cellStyle name="Normal 25 16 2" xfId="3726" xr:uid="{00000000-0005-0000-0000-000072820000}"/>
    <cellStyle name="Normal 25 16 2 10" xfId="14974" xr:uid="{00000000-0005-0000-0000-000073820000}"/>
    <cellStyle name="Normal 25 16 2 10 2" xfId="37509" xr:uid="{00000000-0005-0000-0000-000074820000}"/>
    <cellStyle name="Normal 25 16 2 11" xfId="20603" xr:uid="{00000000-0005-0000-0000-000075820000}"/>
    <cellStyle name="Normal 25 16 2 11 2" xfId="43129" xr:uid="{00000000-0005-0000-0000-000076820000}"/>
    <cellStyle name="Normal 25 16 2 12" xfId="26269" xr:uid="{00000000-0005-0000-0000-000077820000}"/>
    <cellStyle name="Normal 25 16 2 13" xfId="48760" xr:uid="{00000000-0005-0000-0000-000078820000}"/>
    <cellStyle name="Normal 25 16 2 14" xfId="49697" xr:uid="{00000000-0005-0000-0000-000079820000}"/>
    <cellStyle name="Normal 25 16 2 2" xfId="3884" xr:uid="{00000000-0005-0000-0000-00007A820000}"/>
    <cellStyle name="Normal 25 16 2 2 10" xfId="26425" xr:uid="{00000000-0005-0000-0000-00007B820000}"/>
    <cellStyle name="Normal 25 16 2 2 11" xfId="48916" xr:uid="{00000000-0005-0000-0000-00007C820000}"/>
    <cellStyle name="Normal 25 16 2 2 12" xfId="49853" xr:uid="{00000000-0005-0000-0000-00007D820000}"/>
    <cellStyle name="Normal 25 16 2 2 2" xfId="4118" xr:uid="{00000000-0005-0000-0000-00007E820000}"/>
    <cellStyle name="Normal 25 16 2 2 2 10" xfId="49150" xr:uid="{00000000-0005-0000-0000-00007F820000}"/>
    <cellStyle name="Normal 25 16 2 2 2 11" xfId="50087" xr:uid="{00000000-0005-0000-0000-000080820000}"/>
    <cellStyle name="Normal 25 16 2 2 2 2" xfId="4586" xr:uid="{00000000-0005-0000-0000-000081820000}"/>
    <cellStyle name="Normal 25 16 2 2 2 2 10" xfId="50555" xr:uid="{00000000-0005-0000-0000-000082820000}"/>
    <cellStyle name="Normal 25 16 2 2 2 2 2" xfId="5522" xr:uid="{00000000-0005-0000-0000-000083820000}"/>
    <cellStyle name="Normal 25 16 2 2 2 2 2 2" xfId="7394" xr:uid="{00000000-0005-0000-0000-000084820000}"/>
    <cellStyle name="Normal 25 16 2 2 2 2 2 2 2" xfId="13010" xr:uid="{00000000-0005-0000-0000-000085820000}"/>
    <cellStyle name="Normal 25 16 2 2 2 2 2 2 2 2" xfId="35551" xr:uid="{00000000-0005-0000-0000-000086820000}"/>
    <cellStyle name="Normal 25 16 2 2 2 2 2 2 3" xfId="18640" xr:uid="{00000000-0005-0000-0000-000087820000}"/>
    <cellStyle name="Normal 25 16 2 2 2 2 2 2 3 2" xfId="41175" xr:uid="{00000000-0005-0000-0000-000088820000}"/>
    <cellStyle name="Normal 25 16 2 2 2 2 2 2 4" xfId="24269" xr:uid="{00000000-0005-0000-0000-000089820000}"/>
    <cellStyle name="Normal 25 16 2 2 2 2 2 2 4 2" xfId="46795" xr:uid="{00000000-0005-0000-0000-00008A820000}"/>
    <cellStyle name="Normal 25 16 2 2 2 2 2 2 5" xfId="29935" xr:uid="{00000000-0005-0000-0000-00008B820000}"/>
    <cellStyle name="Normal 25 16 2 2 2 2 2 3" xfId="9266" xr:uid="{00000000-0005-0000-0000-00008C820000}"/>
    <cellStyle name="Normal 25 16 2 2 2 2 2 3 2" xfId="14882" xr:uid="{00000000-0005-0000-0000-00008D820000}"/>
    <cellStyle name="Normal 25 16 2 2 2 2 2 3 2 2" xfId="37423" xr:uid="{00000000-0005-0000-0000-00008E820000}"/>
    <cellStyle name="Normal 25 16 2 2 2 2 2 3 3" xfId="20512" xr:uid="{00000000-0005-0000-0000-00008F820000}"/>
    <cellStyle name="Normal 25 16 2 2 2 2 2 3 3 2" xfId="43047" xr:uid="{00000000-0005-0000-0000-000090820000}"/>
    <cellStyle name="Normal 25 16 2 2 2 2 2 3 4" xfId="26141" xr:uid="{00000000-0005-0000-0000-000091820000}"/>
    <cellStyle name="Normal 25 16 2 2 2 2 2 3 4 2" xfId="48667" xr:uid="{00000000-0005-0000-0000-000092820000}"/>
    <cellStyle name="Normal 25 16 2 2 2 2 2 3 5" xfId="31807" xr:uid="{00000000-0005-0000-0000-000093820000}"/>
    <cellStyle name="Normal 25 16 2 2 2 2 2 4" xfId="11138" xr:uid="{00000000-0005-0000-0000-000094820000}"/>
    <cellStyle name="Normal 25 16 2 2 2 2 2 4 2" xfId="33679" xr:uid="{00000000-0005-0000-0000-000095820000}"/>
    <cellStyle name="Normal 25 16 2 2 2 2 2 5" xfId="16768" xr:uid="{00000000-0005-0000-0000-000096820000}"/>
    <cellStyle name="Normal 25 16 2 2 2 2 2 5 2" xfId="39303" xr:uid="{00000000-0005-0000-0000-000097820000}"/>
    <cellStyle name="Normal 25 16 2 2 2 2 2 6" xfId="22397" xr:uid="{00000000-0005-0000-0000-000098820000}"/>
    <cellStyle name="Normal 25 16 2 2 2 2 2 6 2" xfId="44923" xr:uid="{00000000-0005-0000-0000-000099820000}"/>
    <cellStyle name="Normal 25 16 2 2 2 2 2 7" xfId="28063" xr:uid="{00000000-0005-0000-0000-00009A820000}"/>
    <cellStyle name="Normal 25 16 2 2 2 2 2 8" xfId="51491" xr:uid="{00000000-0005-0000-0000-00009B820000}"/>
    <cellStyle name="Normal 25 16 2 2 2 2 3" xfId="6458" xr:uid="{00000000-0005-0000-0000-00009C820000}"/>
    <cellStyle name="Normal 25 16 2 2 2 2 3 2" xfId="12074" xr:uid="{00000000-0005-0000-0000-00009D820000}"/>
    <cellStyle name="Normal 25 16 2 2 2 2 3 2 2" xfId="34615" xr:uid="{00000000-0005-0000-0000-00009E820000}"/>
    <cellStyle name="Normal 25 16 2 2 2 2 3 3" xfId="17704" xr:uid="{00000000-0005-0000-0000-00009F820000}"/>
    <cellStyle name="Normal 25 16 2 2 2 2 3 3 2" xfId="40239" xr:uid="{00000000-0005-0000-0000-0000A0820000}"/>
    <cellStyle name="Normal 25 16 2 2 2 2 3 4" xfId="23333" xr:uid="{00000000-0005-0000-0000-0000A1820000}"/>
    <cellStyle name="Normal 25 16 2 2 2 2 3 4 2" xfId="45859" xr:uid="{00000000-0005-0000-0000-0000A2820000}"/>
    <cellStyle name="Normal 25 16 2 2 2 2 3 5" xfId="28999" xr:uid="{00000000-0005-0000-0000-0000A3820000}"/>
    <cellStyle name="Normal 25 16 2 2 2 2 4" xfId="8330" xr:uid="{00000000-0005-0000-0000-0000A4820000}"/>
    <cellStyle name="Normal 25 16 2 2 2 2 4 2" xfId="13946" xr:uid="{00000000-0005-0000-0000-0000A5820000}"/>
    <cellStyle name="Normal 25 16 2 2 2 2 4 2 2" xfId="36487" xr:uid="{00000000-0005-0000-0000-0000A6820000}"/>
    <cellStyle name="Normal 25 16 2 2 2 2 4 3" xfId="19576" xr:uid="{00000000-0005-0000-0000-0000A7820000}"/>
    <cellStyle name="Normal 25 16 2 2 2 2 4 3 2" xfId="42111" xr:uid="{00000000-0005-0000-0000-0000A8820000}"/>
    <cellStyle name="Normal 25 16 2 2 2 2 4 4" xfId="25205" xr:uid="{00000000-0005-0000-0000-0000A9820000}"/>
    <cellStyle name="Normal 25 16 2 2 2 2 4 4 2" xfId="47731" xr:uid="{00000000-0005-0000-0000-0000AA820000}"/>
    <cellStyle name="Normal 25 16 2 2 2 2 4 5" xfId="30871" xr:uid="{00000000-0005-0000-0000-0000AB820000}"/>
    <cellStyle name="Normal 25 16 2 2 2 2 5" xfId="10202" xr:uid="{00000000-0005-0000-0000-0000AC820000}"/>
    <cellStyle name="Normal 25 16 2 2 2 2 5 2" xfId="32743" xr:uid="{00000000-0005-0000-0000-0000AD820000}"/>
    <cellStyle name="Normal 25 16 2 2 2 2 6" xfId="15832" xr:uid="{00000000-0005-0000-0000-0000AE820000}"/>
    <cellStyle name="Normal 25 16 2 2 2 2 6 2" xfId="38367" xr:uid="{00000000-0005-0000-0000-0000AF820000}"/>
    <cellStyle name="Normal 25 16 2 2 2 2 7" xfId="21461" xr:uid="{00000000-0005-0000-0000-0000B0820000}"/>
    <cellStyle name="Normal 25 16 2 2 2 2 7 2" xfId="43987" xr:uid="{00000000-0005-0000-0000-0000B1820000}"/>
    <cellStyle name="Normal 25 16 2 2 2 2 8" xfId="27127" xr:uid="{00000000-0005-0000-0000-0000B2820000}"/>
    <cellStyle name="Normal 25 16 2 2 2 2 9" xfId="49618" xr:uid="{00000000-0005-0000-0000-0000B3820000}"/>
    <cellStyle name="Normal 25 16 2 2 2 3" xfId="5054" xr:uid="{00000000-0005-0000-0000-0000B4820000}"/>
    <cellStyle name="Normal 25 16 2 2 2 3 2" xfId="6926" xr:uid="{00000000-0005-0000-0000-0000B5820000}"/>
    <cellStyle name="Normal 25 16 2 2 2 3 2 2" xfId="12542" xr:uid="{00000000-0005-0000-0000-0000B6820000}"/>
    <cellStyle name="Normal 25 16 2 2 2 3 2 2 2" xfId="35083" xr:uid="{00000000-0005-0000-0000-0000B7820000}"/>
    <cellStyle name="Normal 25 16 2 2 2 3 2 3" xfId="18172" xr:uid="{00000000-0005-0000-0000-0000B8820000}"/>
    <cellStyle name="Normal 25 16 2 2 2 3 2 3 2" xfId="40707" xr:uid="{00000000-0005-0000-0000-0000B9820000}"/>
    <cellStyle name="Normal 25 16 2 2 2 3 2 4" xfId="23801" xr:uid="{00000000-0005-0000-0000-0000BA820000}"/>
    <cellStyle name="Normal 25 16 2 2 2 3 2 4 2" xfId="46327" xr:uid="{00000000-0005-0000-0000-0000BB820000}"/>
    <cellStyle name="Normal 25 16 2 2 2 3 2 5" xfId="29467" xr:uid="{00000000-0005-0000-0000-0000BC820000}"/>
    <cellStyle name="Normal 25 16 2 2 2 3 3" xfId="8798" xr:uid="{00000000-0005-0000-0000-0000BD820000}"/>
    <cellStyle name="Normal 25 16 2 2 2 3 3 2" xfId="14414" xr:uid="{00000000-0005-0000-0000-0000BE820000}"/>
    <cellStyle name="Normal 25 16 2 2 2 3 3 2 2" xfId="36955" xr:uid="{00000000-0005-0000-0000-0000BF820000}"/>
    <cellStyle name="Normal 25 16 2 2 2 3 3 3" xfId="20044" xr:uid="{00000000-0005-0000-0000-0000C0820000}"/>
    <cellStyle name="Normal 25 16 2 2 2 3 3 3 2" xfId="42579" xr:uid="{00000000-0005-0000-0000-0000C1820000}"/>
    <cellStyle name="Normal 25 16 2 2 2 3 3 4" xfId="25673" xr:uid="{00000000-0005-0000-0000-0000C2820000}"/>
    <cellStyle name="Normal 25 16 2 2 2 3 3 4 2" xfId="48199" xr:uid="{00000000-0005-0000-0000-0000C3820000}"/>
    <cellStyle name="Normal 25 16 2 2 2 3 3 5" xfId="31339" xr:uid="{00000000-0005-0000-0000-0000C4820000}"/>
    <cellStyle name="Normal 25 16 2 2 2 3 4" xfId="10670" xr:uid="{00000000-0005-0000-0000-0000C5820000}"/>
    <cellStyle name="Normal 25 16 2 2 2 3 4 2" xfId="33211" xr:uid="{00000000-0005-0000-0000-0000C6820000}"/>
    <cellStyle name="Normal 25 16 2 2 2 3 5" xfId="16300" xr:uid="{00000000-0005-0000-0000-0000C7820000}"/>
    <cellStyle name="Normal 25 16 2 2 2 3 5 2" xfId="38835" xr:uid="{00000000-0005-0000-0000-0000C8820000}"/>
    <cellStyle name="Normal 25 16 2 2 2 3 6" xfId="21929" xr:uid="{00000000-0005-0000-0000-0000C9820000}"/>
    <cellStyle name="Normal 25 16 2 2 2 3 6 2" xfId="44455" xr:uid="{00000000-0005-0000-0000-0000CA820000}"/>
    <cellStyle name="Normal 25 16 2 2 2 3 7" xfId="27595" xr:uid="{00000000-0005-0000-0000-0000CB820000}"/>
    <cellStyle name="Normal 25 16 2 2 2 3 8" xfId="51023" xr:uid="{00000000-0005-0000-0000-0000CC820000}"/>
    <cellStyle name="Normal 25 16 2 2 2 4" xfId="5990" xr:uid="{00000000-0005-0000-0000-0000CD820000}"/>
    <cellStyle name="Normal 25 16 2 2 2 4 2" xfId="11606" xr:uid="{00000000-0005-0000-0000-0000CE820000}"/>
    <cellStyle name="Normal 25 16 2 2 2 4 2 2" xfId="34147" xr:uid="{00000000-0005-0000-0000-0000CF820000}"/>
    <cellStyle name="Normal 25 16 2 2 2 4 3" xfId="17236" xr:uid="{00000000-0005-0000-0000-0000D0820000}"/>
    <cellStyle name="Normal 25 16 2 2 2 4 3 2" xfId="39771" xr:uid="{00000000-0005-0000-0000-0000D1820000}"/>
    <cellStyle name="Normal 25 16 2 2 2 4 4" xfId="22865" xr:uid="{00000000-0005-0000-0000-0000D2820000}"/>
    <cellStyle name="Normal 25 16 2 2 2 4 4 2" xfId="45391" xr:uid="{00000000-0005-0000-0000-0000D3820000}"/>
    <cellStyle name="Normal 25 16 2 2 2 4 5" xfId="28531" xr:uid="{00000000-0005-0000-0000-0000D4820000}"/>
    <cellStyle name="Normal 25 16 2 2 2 5" xfId="7862" xr:uid="{00000000-0005-0000-0000-0000D5820000}"/>
    <cellStyle name="Normal 25 16 2 2 2 5 2" xfId="13478" xr:uid="{00000000-0005-0000-0000-0000D6820000}"/>
    <cellStyle name="Normal 25 16 2 2 2 5 2 2" xfId="36019" xr:uid="{00000000-0005-0000-0000-0000D7820000}"/>
    <cellStyle name="Normal 25 16 2 2 2 5 3" xfId="19108" xr:uid="{00000000-0005-0000-0000-0000D8820000}"/>
    <cellStyle name="Normal 25 16 2 2 2 5 3 2" xfId="41643" xr:uid="{00000000-0005-0000-0000-0000D9820000}"/>
    <cellStyle name="Normal 25 16 2 2 2 5 4" xfId="24737" xr:uid="{00000000-0005-0000-0000-0000DA820000}"/>
    <cellStyle name="Normal 25 16 2 2 2 5 4 2" xfId="47263" xr:uid="{00000000-0005-0000-0000-0000DB820000}"/>
    <cellStyle name="Normal 25 16 2 2 2 5 5" xfId="30403" xr:uid="{00000000-0005-0000-0000-0000DC820000}"/>
    <cellStyle name="Normal 25 16 2 2 2 6" xfId="9734" xr:uid="{00000000-0005-0000-0000-0000DD820000}"/>
    <cellStyle name="Normal 25 16 2 2 2 6 2" xfId="32275" xr:uid="{00000000-0005-0000-0000-0000DE820000}"/>
    <cellStyle name="Normal 25 16 2 2 2 7" xfId="15364" xr:uid="{00000000-0005-0000-0000-0000DF820000}"/>
    <cellStyle name="Normal 25 16 2 2 2 7 2" xfId="37899" xr:uid="{00000000-0005-0000-0000-0000E0820000}"/>
    <cellStyle name="Normal 25 16 2 2 2 8" xfId="20993" xr:uid="{00000000-0005-0000-0000-0000E1820000}"/>
    <cellStyle name="Normal 25 16 2 2 2 8 2" xfId="43519" xr:uid="{00000000-0005-0000-0000-0000E2820000}"/>
    <cellStyle name="Normal 25 16 2 2 2 9" xfId="26659" xr:uid="{00000000-0005-0000-0000-0000E3820000}"/>
    <cellStyle name="Normal 25 16 2 2 3" xfId="4352" xr:uid="{00000000-0005-0000-0000-0000E4820000}"/>
    <cellStyle name="Normal 25 16 2 2 3 10" xfId="50321" xr:uid="{00000000-0005-0000-0000-0000E5820000}"/>
    <cellStyle name="Normal 25 16 2 2 3 2" xfId="5288" xr:uid="{00000000-0005-0000-0000-0000E6820000}"/>
    <cellStyle name="Normal 25 16 2 2 3 2 2" xfId="7160" xr:uid="{00000000-0005-0000-0000-0000E7820000}"/>
    <cellStyle name="Normal 25 16 2 2 3 2 2 2" xfId="12776" xr:uid="{00000000-0005-0000-0000-0000E8820000}"/>
    <cellStyle name="Normal 25 16 2 2 3 2 2 2 2" xfId="35317" xr:uid="{00000000-0005-0000-0000-0000E9820000}"/>
    <cellStyle name="Normal 25 16 2 2 3 2 2 3" xfId="18406" xr:uid="{00000000-0005-0000-0000-0000EA820000}"/>
    <cellStyle name="Normal 25 16 2 2 3 2 2 3 2" xfId="40941" xr:uid="{00000000-0005-0000-0000-0000EB820000}"/>
    <cellStyle name="Normal 25 16 2 2 3 2 2 4" xfId="24035" xr:uid="{00000000-0005-0000-0000-0000EC820000}"/>
    <cellStyle name="Normal 25 16 2 2 3 2 2 4 2" xfId="46561" xr:uid="{00000000-0005-0000-0000-0000ED820000}"/>
    <cellStyle name="Normal 25 16 2 2 3 2 2 5" xfId="29701" xr:uid="{00000000-0005-0000-0000-0000EE820000}"/>
    <cellStyle name="Normal 25 16 2 2 3 2 3" xfId="9032" xr:uid="{00000000-0005-0000-0000-0000EF820000}"/>
    <cellStyle name="Normal 25 16 2 2 3 2 3 2" xfId="14648" xr:uid="{00000000-0005-0000-0000-0000F0820000}"/>
    <cellStyle name="Normal 25 16 2 2 3 2 3 2 2" xfId="37189" xr:uid="{00000000-0005-0000-0000-0000F1820000}"/>
    <cellStyle name="Normal 25 16 2 2 3 2 3 3" xfId="20278" xr:uid="{00000000-0005-0000-0000-0000F2820000}"/>
    <cellStyle name="Normal 25 16 2 2 3 2 3 3 2" xfId="42813" xr:uid="{00000000-0005-0000-0000-0000F3820000}"/>
    <cellStyle name="Normal 25 16 2 2 3 2 3 4" xfId="25907" xr:uid="{00000000-0005-0000-0000-0000F4820000}"/>
    <cellStyle name="Normal 25 16 2 2 3 2 3 4 2" xfId="48433" xr:uid="{00000000-0005-0000-0000-0000F5820000}"/>
    <cellStyle name="Normal 25 16 2 2 3 2 3 5" xfId="31573" xr:uid="{00000000-0005-0000-0000-0000F6820000}"/>
    <cellStyle name="Normal 25 16 2 2 3 2 4" xfId="10904" xr:uid="{00000000-0005-0000-0000-0000F7820000}"/>
    <cellStyle name="Normal 25 16 2 2 3 2 4 2" xfId="33445" xr:uid="{00000000-0005-0000-0000-0000F8820000}"/>
    <cellStyle name="Normal 25 16 2 2 3 2 5" xfId="16534" xr:uid="{00000000-0005-0000-0000-0000F9820000}"/>
    <cellStyle name="Normal 25 16 2 2 3 2 5 2" xfId="39069" xr:uid="{00000000-0005-0000-0000-0000FA820000}"/>
    <cellStyle name="Normal 25 16 2 2 3 2 6" xfId="22163" xr:uid="{00000000-0005-0000-0000-0000FB820000}"/>
    <cellStyle name="Normal 25 16 2 2 3 2 6 2" xfId="44689" xr:uid="{00000000-0005-0000-0000-0000FC820000}"/>
    <cellStyle name="Normal 25 16 2 2 3 2 7" xfId="27829" xr:uid="{00000000-0005-0000-0000-0000FD820000}"/>
    <cellStyle name="Normal 25 16 2 2 3 2 8" xfId="51257" xr:uid="{00000000-0005-0000-0000-0000FE820000}"/>
    <cellStyle name="Normal 25 16 2 2 3 3" xfId="6224" xr:uid="{00000000-0005-0000-0000-0000FF820000}"/>
    <cellStyle name="Normal 25 16 2 2 3 3 2" xfId="11840" xr:uid="{00000000-0005-0000-0000-000000830000}"/>
    <cellStyle name="Normal 25 16 2 2 3 3 2 2" xfId="34381" xr:uid="{00000000-0005-0000-0000-000001830000}"/>
    <cellStyle name="Normal 25 16 2 2 3 3 3" xfId="17470" xr:uid="{00000000-0005-0000-0000-000002830000}"/>
    <cellStyle name="Normal 25 16 2 2 3 3 3 2" xfId="40005" xr:uid="{00000000-0005-0000-0000-000003830000}"/>
    <cellStyle name="Normal 25 16 2 2 3 3 4" xfId="23099" xr:uid="{00000000-0005-0000-0000-000004830000}"/>
    <cellStyle name="Normal 25 16 2 2 3 3 4 2" xfId="45625" xr:uid="{00000000-0005-0000-0000-000005830000}"/>
    <cellStyle name="Normal 25 16 2 2 3 3 5" xfId="28765" xr:uid="{00000000-0005-0000-0000-000006830000}"/>
    <cellStyle name="Normal 25 16 2 2 3 4" xfId="8096" xr:uid="{00000000-0005-0000-0000-000007830000}"/>
    <cellStyle name="Normal 25 16 2 2 3 4 2" xfId="13712" xr:uid="{00000000-0005-0000-0000-000008830000}"/>
    <cellStyle name="Normal 25 16 2 2 3 4 2 2" xfId="36253" xr:uid="{00000000-0005-0000-0000-000009830000}"/>
    <cellStyle name="Normal 25 16 2 2 3 4 3" xfId="19342" xr:uid="{00000000-0005-0000-0000-00000A830000}"/>
    <cellStyle name="Normal 25 16 2 2 3 4 3 2" xfId="41877" xr:uid="{00000000-0005-0000-0000-00000B830000}"/>
    <cellStyle name="Normal 25 16 2 2 3 4 4" xfId="24971" xr:uid="{00000000-0005-0000-0000-00000C830000}"/>
    <cellStyle name="Normal 25 16 2 2 3 4 4 2" xfId="47497" xr:uid="{00000000-0005-0000-0000-00000D830000}"/>
    <cellStyle name="Normal 25 16 2 2 3 4 5" xfId="30637" xr:uid="{00000000-0005-0000-0000-00000E830000}"/>
    <cellStyle name="Normal 25 16 2 2 3 5" xfId="9968" xr:uid="{00000000-0005-0000-0000-00000F830000}"/>
    <cellStyle name="Normal 25 16 2 2 3 5 2" xfId="32509" xr:uid="{00000000-0005-0000-0000-000010830000}"/>
    <cellStyle name="Normal 25 16 2 2 3 6" xfId="15598" xr:uid="{00000000-0005-0000-0000-000011830000}"/>
    <cellStyle name="Normal 25 16 2 2 3 6 2" xfId="38133" xr:uid="{00000000-0005-0000-0000-000012830000}"/>
    <cellStyle name="Normal 25 16 2 2 3 7" xfId="21227" xr:uid="{00000000-0005-0000-0000-000013830000}"/>
    <cellStyle name="Normal 25 16 2 2 3 7 2" xfId="43753" xr:uid="{00000000-0005-0000-0000-000014830000}"/>
    <cellStyle name="Normal 25 16 2 2 3 8" xfId="26893" xr:uid="{00000000-0005-0000-0000-000015830000}"/>
    <cellStyle name="Normal 25 16 2 2 3 9" xfId="49384" xr:uid="{00000000-0005-0000-0000-000016830000}"/>
    <cellStyle name="Normal 25 16 2 2 4" xfId="4820" xr:uid="{00000000-0005-0000-0000-000017830000}"/>
    <cellStyle name="Normal 25 16 2 2 4 2" xfId="6692" xr:uid="{00000000-0005-0000-0000-000018830000}"/>
    <cellStyle name="Normal 25 16 2 2 4 2 2" xfId="12308" xr:uid="{00000000-0005-0000-0000-000019830000}"/>
    <cellStyle name="Normal 25 16 2 2 4 2 2 2" xfId="34849" xr:uid="{00000000-0005-0000-0000-00001A830000}"/>
    <cellStyle name="Normal 25 16 2 2 4 2 3" xfId="17938" xr:uid="{00000000-0005-0000-0000-00001B830000}"/>
    <cellStyle name="Normal 25 16 2 2 4 2 3 2" xfId="40473" xr:uid="{00000000-0005-0000-0000-00001C830000}"/>
    <cellStyle name="Normal 25 16 2 2 4 2 4" xfId="23567" xr:uid="{00000000-0005-0000-0000-00001D830000}"/>
    <cellStyle name="Normal 25 16 2 2 4 2 4 2" xfId="46093" xr:uid="{00000000-0005-0000-0000-00001E830000}"/>
    <cellStyle name="Normal 25 16 2 2 4 2 5" xfId="29233" xr:uid="{00000000-0005-0000-0000-00001F830000}"/>
    <cellStyle name="Normal 25 16 2 2 4 3" xfId="8564" xr:uid="{00000000-0005-0000-0000-000020830000}"/>
    <cellStyle name="Normal 25 16 2 2 4 3 2" xfId="14180" xr:uid="{00000000-0005-0000-0000-000021830000}"/>
    <cellStyle name="Normal 25 16 2 2 4 3 2 2" xfId="36721" xr:uid="{00000000-0005-0000-0000-000022830000}"/>
    <cellStyle name="Normal 25 16 2 2 4 3 3" xfId="19810" xr:uid="{00000000-0005-0000-0000-000023830000}"/>
    <cellStyle name="Normal 25 16 2 2 4 3 3 2" xfId="42345" xr:uid="{00000000-0005-0000-0000-000024830000}"/>
    <cellStyle name="Normal 25 16 2 2 4 3 4" xfId="25439" xr:uid="{00000000-0005-0000-0000-000025830000}"/>
    <cellStyle name="Normal 25 16 2 2 4 3 4 2" xfId="47965" xr:uid="{00000000-0005-0000-0000-000026830000}"/>
    <cellStyle name="Normal 25 16 2 2 4 3 5" xfId="31105" xr:uid="{00000000-0005-0000-0000-000027830000}"/>
    <cellStyle name="Normal 25 16 2 2 4 4" xfId="10436" xr:uid="{00000000-0005-0000-0000-000028830000}"/>
    <cellStyle name="Normal 25 16 2 2 4 4 2" xfId="32977" xr:uid="{00000000-0005-0000-0000-000029830000}"/>
    <cellStyle name="Normal 25 16 2 2 4 5" xfId="16066" xr:uid="{00000000-0005-0000-0000-00002A830000}"/>
    <cellStyle name="Normal 25 16 2 2 4 5 2" xfId="38601" xr:uid="{00000000-0005-0000-0000-00002B830000}"/>
    <cellStyle name="Normal 25 16 2 2 4 6" xfId="21695" xr:uid="{00000000-0005-0000-0000-00002C830000}"/>
    <cellStyle name="Normal 25 16 2 2 4 6 2" xfId="44221" xr:uid="{00000000-0005-0000-0000-00002D830000}"/>
    <cellStyle name="Normal 25 16 2 2 4 7" xfId="27361" xr:uid="{00000000-0005-0000-0000-00002E830000}"/>
    <cellStyle name="Normal 25 16 2 2 4 8" xfId="50789" xr:uid="{00000000-0005-0000-0000-00002F830000}"/>
    <cellStyle name="Normal 25 16 2 2 5" xfId="5756" xr:uid="{00000000-0005-0000-0000-000030830000}"/>
    <cellStyle name="Normal 25 16 2 2 5 2" xfId="11372" xr:uid="{00000000-0005-0000-0000-000031830000}"/>
    <cellStyle name="Normal 25 16 2 2 5 2 2" xfId="33913" xr:uid="{00000000-0005-0000-0000-000032830000}"/>
    <cellStyle name="Normal 25 16 2 2 5 3" xfId="17002" xr:uid="{00000000-0005-0000-0000-000033830000}"/>
    <cellStyle name="Normal 25 16 2 2 5 3 2" xfId="39537" xr:uid="{00000000-0005-0000-0000-000034830000}"/>
    <cellStyle name="Normal 25 16 2 2 5 4" xfId="22631" xr:uid="{00000000-0005-0000-0000-000035830000}"/>
    <cellStyle name="Normal 25 16 2 2 5 4 2" xfId="45157" xr:uid="{00000000-0005-0000-0000-000036830000}"/>
    <cellStyle name="Normal 25 16 2 2 5 5" xfId="28297" xr:uid="{00000000-0005-0000-0000-000037830000}"/>
    <cellStyle name="Normal 25 16 2 2 6" xfId="7628" xr:uid="{00000000-0005-0000-0000-000038830000}"/>
    <cellStyle name="Normal 25 16 2 2 6 2" xfId="13244" xr:uid="{00000000-0005-0000-0000-000039830000}"/>
    <cellStyle name="Normal 25 16 2 2 6 2 2" xfId="35785" xr:uid="{00000000-0005-0000-0000-00003A830000}"/>
    <cellStyle name="Normal 25 16 2 2 6 3" xfId="18874" xr:uid="{00000000-0005-0000-0000-00003B830000}"/>
    <cellStyle name="Normal 25 16 2 2 6 3 2" xfId="41409" xr:uid="{00000000-0005-0000-0000-00003C830000}"/>
    <cellStyle name="Normal 25 16 2 2 6 4" xfId="24503" xr:uid="{00000000-0005-0000-0000-00003D830000}"/>
    <cellStyle name="Normal 25 16 2 2 6 4 2" xfId="47029" xr:uid="{00000000-0005-0000-0000-00003E830000}"/>
    <cellStyle name="Normal 25 16 2 2 6 5" xfId="30169" xr:uid="{00000000-0005-0000-0000-00003F830000}"/>
    <cellStyle name="Normal 25 16 2 2 7" xfId="9500" xr:uid="{00000000-0005-0000-0000-000040830000}"/>
    <cellStyle name="Normal 25 16 2 2 7 2" xfId="32041" xr:uid="{00000000-0005-0000-0000-000041830000}"/>
    <cellStyle name="Normal 25 16 2 2 8" xfId="15130" xr:uid="{00000000-0005-0000-0000-000042830000}"/>
    <cellStyle name="Normal 25 16 2 2 8 2" xfId="37665" xr:uid="{00000000-0005-0000-0000-000043830000}"/>
    <cellStyle name="Normal 25 16 2 2 9" xfId="20759" xr:uid="{00000000-0005-0000-0000-000044830000}"/>
    <cellStyle name="Normal 25 16 2 2 9 2" xfId="43285" xr:uid="{00000000-0005-0000-0000-000045830000}"/>
    <cellStyle name="Normal 25 16 2 3" xfId="3806" xr:uid="{00000000-0005-0000-0000-000046830000}"/>
    <cellStyle name="Normal 25 16 2 3 10" xfId="26347" xr:uid="{00000000-0005-0000-0000-000047830000}"/>
    <cellStyle name="Normal 25 16 2 3 11" xfId="48838" xr:uid="{00000000-0005-0000-0000-000048830000}"/>
    <cellStyle name="Normal 25 16 2 3 12" xfId="49775" xr:uid="{00000000-0005-0000-0000-000049830000}"/>
    <cellStyle name="Normal 25 16 2 3 2" xfId="4040" xr:uid="{00000000-0005-0000-0000-00004A830000}"/>
    <cellStyle name="Normal 25 16 2 3 2 10" xfId="49072" xr:uid="{00000000-0005-0000-0000-00004B830000}"/>
    <cellStyle name="Normal 25 16 2 3 2 11" xfId="50009" xr:uid="{00000000-0005-0000-0000-00004C830000}"/>
    <cellStyle name="Normal 25 16 2 3 2 2" xfId="4508" xr:uid="{00000000-0005-0000-0000-00004D830000}"/>
    <cellStyle name="Normal 25 16 2 3 2 2 10" xfId="50477" xr:uid="{00000000-0005-0000-0000-00004E830000}"/>
    <cellStyle name="Normal 25 16 2 3 2 2 2" xfId="5444" xr:uid="{00000000-0005-0000-0000-00004F830000}"/>
    <cellStyle name="Normal 25 16 2 3 2 2 2 2" xfId="7316" xr:uid="{00000000-0005-0000-0000-000050830000}"/>
    <cellStyle name="Normal 25 16 2 3 2 2 2 2 2" xfId="12932" xr:uid="{00000000-0005-0000-0000-000051830000}"/>
    <cellStyle name="Normal 25 16 2 3 2 2 2 2 2 2" xfId="35473" xr:uid="{00000000-0005-0000-0000-000052830000}"/>
    <cellStyle name="Normal 25 16 2 3 2 2 2 2 3" xfId="18562" xr:uid="{00000000-0005-0000-0000-000053830000}"/>
    <cellStyle name="Normal 25 16 2 3 2 2 2 2 3 2" xfId="41097" xr:uid="{00000000-0005-0000-0000-000054830000}"/>
    <cellStyle name="Normal 25 16 2 3 2 2 2 2 4" xfId="24191" xr:uid="{00000000-0005-0000-0000-000055830000}"/>
    <cellStyle name="Normal 25 16 2 3 2 2 2 2 4 2" xfId="46717" xr:uid="{00000000-0005-0000-0000-000056830000}"/>
    <cellStyle name="Normal 25 16 2 3 2 2 2 2 5" xfId="29857" xr:uid="{00000000-0005-0000-0000-000057830000}"/>
    <cellStyle name="Normal 25 16 2 3 2 2 2 3" xfId="9188" xr:uid="{00000000-0005-0000-0000-000058830000}"/>
    <cellStyle name="Normal 25 16 2 3 2 2 2 3 2" xfId="14804" xr:uid="{00000000-0005-0000-0000-000059830000}"/>
    <cellStyle name="Normal 25 16 2 3 2 2 2 3 2 2" xfId="37345" xr:uid="{00000000-0005-0000-0000-00005A830000}"/>
    <cellStyle name="Normal 25 16 2 3 2 2 2 3 3" xfId="20434" xr:uid="{00000000-0005-0000-0000-00005B830000}"/>
    <cellStyle name="Normal 25 16 2 3 2 2 2 3 3 2" xfId="42969" xr:uid="{00000000-0005-0000-0000-00005C830000}"/>
    <cellStyle name="Normal 25 16 2 3 2 2 2 3 4" xfId="26063" xr:uid="{00000000-0005-0000-0000-00005D830000}"/>
    <cellStyle name="Normal 25 16 2 3 2 2 2 3 4 2" xfId="48589" xr:uid="{00000000-0005-0000-0000-00005E830000}"/>
    <cellStyle name="Normal 25 16 2 3 2 2 2 3 5" xfId="31729" xr:uid="{00000000-0005-0000-0000-00005F830000}"/>
    <cellStyle name="Normal 25 16 2 3 2 2 2 4" xfId="11060" xr:uid="{00000000-0005-0000-0000-000060830000}"/>
    <cellStyle name="Normal 25 16 2 3 2 2 2 4 2" xfId="33601" xr:uid="{00000000-0005-0000-0000-000061830000}"/>
    <cellStyle name="Normal 25 16 2 3 2 2 2 5" xfId="16690" xr:uid="{00000000-0005-0000-0000-000062830000}"/>
    <cellStyle name="Normal 25 16 2 3 2 2 2 5 2" xfId="39225" xr:uid="{00000000-0005-0000-0000-000063830000}"/>
    <cellStyle name="Normal 25 16 2 3 2 2 2 6" xfId="22319" xr:uid="{00000000-0005-0000-0000-000064830000}"/>
    <cellStyle name="Normal 25 16 2 3 2 2 2 6 2" xfId="44845" xr:uid="{00000000-0005-0000-0000-000065830000}"/>
    <cellStyle name="Normal 25 16 2 3 2 2 2 7" xfId="27985" xr:uid="{00000000-0005-0000-0000-000066830000}"/>
    <cellStyle name="Normal 25 16 2 3 2 2 2 8" xfId="51413" xr:uid="{00000000-0005-0000-0000-000067830000}"/>
    <cellStyle name="Normal 25 16 2 3 2 2 3" xfId="6380" xr:uid="{00000000-0005-0000-0000-000068830000}"/>
    <cellStyle name="Normal 25 16 2 3 2 2 3 2" xfId="11996" xr:uid="{00000000-0005-0000-0000-000069830000}"/>
    <cellStyle name="Normal 25 16 2 3 2 2 3 2 2" xfId="34537" xr:uid="{00000000-0005-0000-0000-00006A830000}"/>
    <cellStyle name="Normal 25 16 2 3 2 2 3 3" xfId="17626" xr:uid="{00000000-0005-0000-0000-00006B830000}"/>
    <cellStyle name="Normal 25 16 2 3 2 2 3 3 2" xfId="40161" xr:uid="{00000000-0005-0000-0000-00006C830000}"/>
    <cellStyle name="Normal 25 16 2 3 2 2 3 4" xfId="23255" xr:uid="{00000000-0005-0000-0000-00006D830000}"/>
    <cellStyle name="Normal 25 16 2 3 2 2 3 4 2" xfId="45781" xr:uid="{00000000-0005-0000-0000-00006E830000}"/>
    <cellStyle name="Normal 25 16 2 3 2 2 3 5" xfId="28921" xr:uid="{00000000-0005-0000-0000-00006F830000}"/>
    <cellStyle name="Normal 25 16 2 3 2 2 4" xfId="8252" xr:uid="{00000000-0005-0000-0000-000070830000}"/>
    <cellStyle name="Normal 25 16 2 3 2 2 4 2" xfId="13868" xr:uid="{00000000-0005-0000-0000-000071830000}"/>
    <cellStyle name="Normal 25 16 2 3 2 2 4 2 2" xfId="36409" xr:uid="{00000000-0005-0000-0000-000072830000}"/>
    <cellStyle name="Normal 25 16 2 3 2 2 4 3" xfId="19498" xr:uid="{00000000-0005-0000-0000-000073830000}"/>
    <cellStyle name="Normal 25 16 2 3 2 2 4 3 2" xfId="42033" xr:uid="{00000000-0005-0000-0000-000074830000}"/>
    <cellStyle name="Normal 25 16 2 3 2 2 4 4" xfId="25127" xr:uid="{00000000-0005-0000-0000-000075830000}"/>
    <cellStyle name="Normal 25 16 2 3 2 2 4 4 2" xfId="47653" xr:uid="{00000000-0005-0000-0000-000076830000}"/>
    <cellStyle name="Normal 25 16 2 3 2 2 4 5" xfId="30793" xr:uid="{00000000-0005-0000-0000-000077830000}"/>
    <cellStyle name="Normal 25 16 2 3 2 2 5" xfId="10124" xr:uid="{00000000-0005-0000-0000-000078830000}"/>
    <cellStyle name="Normal 25 16 2 3 2 2 5 2" xfId="32665" xr:uid="{00000000-0005-0000-0000-000079830000}"/>
    <cellStyle name="Normal 25 16 2 3 2 2 6" xfId="15754" xr:uid="{00000000-0005-0000-0000-00007A830000}"/>
    <cellStyle name="Normal 25 16 2 3 2 2 6 2" xfId="38289" xr:uid="{00000000-0005-0000-0000-00007B830000}"/>
    <cellStyle name="Normal 25 16 2 3 2 2 7" xfId="21383" xr:uid="{00000000-0005-0000-0000-00007C830000}"/>
    <cellStyle name="Normal 25 16 2 3 2 2 7 2" xfId="43909" xr:uid="{00000000-0005-0000-0000-00007D830000}"/>
    <cellStyle name="Normal 25 16 2 3 2 2 8" xfId="27049" xr:uid="{00000000-0005-0000-0000-00007E830000}"/>
    <cellStyle name="Normal 25 16 2 3 2 2 9" xfId="49540" xr:uid="{00000000-0005-0000-0000-00007F830000}"/>
    <cellStyle name="Normal 25 16 2 3 2 3" xfId="4976" xr:uid="{00000000-0005-0000-0000-000080830000}"/>
    <cellStyle name="Normal 25 16 2 3 2 3 2" xfId="6848" xr:uid="{00000000-0005-0000-0000-000081830000}"/>
    <cellStyle name="Normal 25 16 2 3 2 3 2 2" xfId="12464" xr:uid="{00000000-0005-0000-0000-000082830000}"/>
    <cellStyle name="Normal 25 16 2 3 2 3 2 2 2" xfId="35005" xr:uid="{00000000-0005-0000-0000-000083830000}"/>
    <cellStyle name="Normal 25 16 2 3 2 3 2 3" xfId="18094" xr:uid="{00000000-0005-0000-0000-000084830000}"/>
    <cellStyle name="Normal 25 16 2 3 2 3 2 3 2" xfId="40629" xr:uid="{00000000-0005-0000-0000-000085830000}"/>
    <cellStyle name="Normal 25 16 2 3 2 3 2 4" xfId="23723" xr:uid="{00000000-0005-0000-0000-000086830000}"/>
    <cellStyle name="Normal 25 16 2 3 2 3 2 4 2" xfId="46249" xr:uid="{00000000-0005-0000-0000-000087830000}"/>
    <cellStyle name="Normal 25 16 2 3 2 3 2 5" xfId="29389" xr:uid="{00000000-0005-0000-0000-000088830000}"/>
    <cellStyle name="Normal 25 16 2 3 2 3 3" xfId="8720" xr:uid="{00000000-0005-0000-0000-000089830000}"/>
    <cellStyle name="Normal 25 16 2 3 2 3 3 2" xfId="14336" xr:uid="{00000000-0005-0000-0000-00008A830000}"/>
    <cellStyle name="Normal 25 16 2 3 2 3 3 2 2" xfId="36877" xr:uid="{00000000-0005-0000-0000-00008B830000}"/>
    <cellStyle name="Normal 25 16 2 3 2 3 3 3" xfId="19966" xr:uid="{00000000-0005-0000-0000-00008C830000}"/>
    <cellStyle name="Normal 25 16 2 3 2 3 3 3 2" xfId="42501" xr:uid="{00000000-0005-0000-0000-00008D830000}"/>
    <cellStyle name="Normal 25 16 2 3 2 3 3 4" xfId="25595" xr:uid="{00000000-0005-0000-0000-00008E830000}"/>
    <cellStyle name="Normal 25 16 2 3 2 3 3 4 2" xfId="48121" xr:uid="{00000000-0005-0000-0000-00008F830000}"/>
    <cellStyle name="Normal 25 16 2 3 2 3 3 5" xfId="31261" xr:uid="{00000000-0005-0000-0000-000090830000}"/>
    <cellStyle name="Normal 25 16 2 3 2 3 4" xfId="10592" xr:uid="{00000000-0005-0000-0000-000091830000}"/>
    <cellStyle name="Normal 25 16 2 3 2 3 4 2" xfId="33133" xr:uid="{00000000-0005-0000-0000-000092830000}"/>
    <cellStyle name="Normal 25 16 2 3 2 3 5" xfId="16222" xr:uid="{00000000-0005-0000-0000-000093830000}"/>
    <cellStyle name="Normal 25 16 2 3 2 3 5 2" xfId="38757" xr:uid="{00000000-0005-0000-0000-000094830000}"/>
    <cellStyle name="Normal 25 16 2 3 2 3 6" xfId="21851" xr:uid="{00000000-0005-0000-0000-000095830000}"/>
    <cellStyle name="Normal 25 16 2 3 2 3 6 2" xfId="44377" xr:uid="{00000000-0005-0000-0000-000096830000}"/>
    <cellStyle name="Normal 25 16 2 3 2 3 7" xfId="27517" xr:uid="{00000000-0005-0000-0000-000097830000}"/>
    <cellStyle name="Normal 25 16 2 3 2 3 8" xfId="50945" xr:uid="{00000000-0005-0000-0000-000098830000}"/>
    <cellStyle name="Normal 25 16 2 3 2 4" xfId="5912" xr:uid="{00000000-0005-0000-0000-000099830000}"/>
    <cellStyle name="Normal 25 16 2 3 2 4 2" xfId="11528" xr:uid="{00000000-0005-0000-0000-00009A830000}"/>
    <cellStyle name="Normal 25 16 2 3 2 4 2 2" xfId="34069" xr:uid="{00000000-0005-0000-0000-00009B830000}"/>
    <cellStyle name="Normal 25 16 2 3 2 4 3" xfId="17158" xr:uid="{00000000-0005-0000-0000-00009C830000}"/>
    <cellStyle name="Normal 25 16 2 3 2 4 3 2" xfId="39693" xr:uid="{00000000-0005-0000-0000-00009D830000}"/>
    <cellStyle name="Normal 25 16 2 3 2 4 4" xfId="22787" xr:uid="{00000000-0005-0000-0000-00009E830000}"/>
    <cellStyle name="Normal 25 16 2 3 2 4 4 2" xfId="45313" xr:uid="{00000000-0005-0000-0000-00009F830000}"/>
    <cellStyle name="Normal 25 16 2 3 2 4 5" xfId="28453" xr:uid="{00000000-0005-0000-0000-0000A0830000}"/>
    <cellStyle name="Normal 25 16 2 3 2 5" xfId="7784" xr:uid="{00000000-0005-0000-0000-0000A1830000}"/>
    <cellStyle name="Normal 25 16 2 3 2 5 2" xfId="13400" xr:uid="{00000000-0005-0000-0000-0000A2830000}"/>
    <cellStyle name="Normal 25 16 2 3 2 5 2 2" xfId="35941" xr:uid="{00000000-0005-0000-0000-0000A3830000}"/>
    <cellStyle name="Normal 25 16 2 3 2 5 3" xfId="19030" xr:uid="{00000000-0005-0000-0000-0000A4830000}"/>
    <cellStyle name="Normal 25 16 2 3 2 5 3 2" xfId="41565" xr:uid="{00000000-0005-0000-0000-0000A5830000}"/>
    <cellStyle name="Normal 25 16 2 3 2 5 4" xfId="24659" xr:uid="{00000000-0005-0000-0000-0000A6830000}"/>
    <cellStyle name="Normal 25 16 2 3 2 5 4 2" xfId="47185" xr:uid="{00000000-0005-0000-0000-0000A7830000}"/>
    <cellStyle name="Normal 25 16 2 3 2 5 5" xfId="30325" xr:uid="{00000000-0005-0000-0000-0000A8830000}"/>
    <cellStyle name="Normal 25 16 2 3 2 6" xfId="9656" xr:uid="{00000000-0005-0000-0000-0000A9830000}"/>
    <cellStyle name="Normal 25 16 2 3 2 6 2" xfId="32197" xr:uid="{00000000-0005-0000-0000-0000AA830000}"/>
    <cellStyle name="Normal 25 16 2 3 2 7" xfId="15286" xr:uid="{00000000-0005-0000-0000-0000AB830000}"/>
    <cellStyle name="Normal 25 16 2 3 2 7 2" xfId="37821" xr:uid="{00000000-0005-0000-0000-0000AC830000}"/>
    <cellStyle name="Normal 25 16 2 3 2 8" xfId="20915" xr:uid="{00000000-0005-0000-0000-0000AD830000}"/>
    <cellStyle name="Normal 25 16 2 3 2 8 2" xfId="43441" xr:uid="{00000000-0005-0000-0000-0000AE830000}"/>
    <cellStyle name="Normal 25 16 2 3 2 9" xfId="26581" xr:uid="{00000000-0005-0000-0000-0000AF830000}"/>
    <cellStyle name="Normal 25 16 2 3 3" xfId="4274" xr:uid="{00000000-0005-0000-0000-0000B0830000}"/>
    <cellStyle name="Normal 25 16 2 3 3 10" xfId="50243" xr:uid="{00000000-0005-0000-0000-0000B1830000}"/>
    <cellStyle name="Normal 25 16 2 3 3 2" xfId="5210" xr:uid="{00000000-0005-0000-0000-0000B2830000}"/>
    <cellStyle name="Normal 25 16 2 3 3 2 2" xfId="7082" xr:uid="{00000000-0005-0000-0000-0000B3830000}"/>
    <cellStyle name="Normal 25 16 2 3 3 2 2 2" xfId="12698" xr:uid="{00000000-0005-0000-0000-0000B4830000}"/>
    <cellStyle name="Normal 25 16 2 3 3 2 2 2 2" xfId="35239" xr:uid="{00000000-0005-0000-0000-0000B5830000}"/>
    <cellStyle name="Normal 25 16 2 3 3 2 2 3" xfId="18328" xr:uid="{00000000-0005-0000-0000-0000B6830000}"/>
    <cellStyle name="Normal 25 16 2 3 3 2 2 3 2" xfId="40863" xr:uid="{00000000-0005-0000-0000-0000B7830000}"/>
    <cellStyle name="Normal 25 16 2 3 3 2 2 4" xfId="23957" xr:uid="{00000000-0005-0000-0000-0000B8830000}"/>
    <cellStyle name="Normal 25 16 2 3 3 2 2 4 2" xfId="46483" xr:uid="{00000000-0005-0000-0000-0000B9830000}"/>
    <cellStyle name="Normal 25 16 2 3 3 2 2 5" xfId="29623" xr:uid="{00000000-0005-0000-0000-0000BA830000}"/>
    <cellStyle name="Normal 25 16 2 3 3 2 3" xfId="8954" xr:uid="{00000000-0005-0000-0000-0000BB830000}"/>
    <cellStyle name="Normal 25 16 2 3 3 2 3 2" xfId="14570" xr:uid="{00000000-0005-0000-0000-0000BC830000}"/>
    <cellStyle name="Normal 25 16 2 3 3 2 3 2 2" xfId="37111" xr:uid="{00000000-0005-0000-0000-0000BD830000}"/>
    <cellStyle name="Normal 25 16 2 3 3 2 3 3" xfId="20200" xr:uid="{00000000-0005-0000-0000-0000BE830000}"/>
    <cellStyle name="Normal 25 16 2 3 3 2 3 3 2" xfId="42735" xr:uid="{00000000-0005-0000-0000-0000BF830000}"/>
    <cellStyle name="Normal 25 16 2 3 3 2 3 4" xfId="25829" xr:uid="{00000000-0005-0000-0000-0000C0830000}"/>
    <cellStyle name="Normal 25 16 2 3 3 2 3 4 2" xfId="48355" xr:uid="{00000000-0005-0000-0000-0000C1830000}"/>
    <cellStyle name="Normal 25 16 2 3 3 2 3 5" xfId="31495" xr:uid="{00000000-0005-0000-0000-0000C2830000}"/>
    <cellStyle name="Normal 25 16 2 3 3 2 4" xfId="10826" xr:uid="{00000000-0005-0000-0000-0000C3830000}"/>
    <cellStyle name="Normal 25 16 2 3 3 2 4 2" xfId="33367" xr:uid="{00000000-0005-0000-0000-0000C4830000}"/>
    <cellStyle name="Normal 25 16 2 3 3 2 5" xfId="16456" xr:uid="{00000000-0005-0000-0000-0000C5830000}"/>
    <cellStyle name="Normal 25 16 2 3 3 2 5 2" xfId="38991" xr:uid="{00000000-0005-0000-0000-0000C6830000}"/>
    <cellStyle name="Normal 25 16 2 3 3 2 6" xfId="22085" xr:uid="{00000000-0005-0000-0000-0000C7830000}"/>
    <cellStyle name="Normal 25 16 2 3 3 2 6 2" xfId="44611" xr:uid="{00000000-0005-0000-0000-0000C8830000}"/>
    <cellStyle name="Normal 25 16 2 3 3 2 7" xfId="27751" xr:uid="{00000000-0005-0000-0000-0000C9830000}"/>
    <cellStyle name="Normal 25 16 2 3 3 2 8" xfId="51179" xr:uid="{00000000-0005-0000-0000-0000CA830000}"/>
    <cellStyle name="Normal 25 16 2 3 3 3" xfId="6146" xr:uid="{00000000-0005-0000-0000-0000CB830000}"/>
    <cellStyle name="Normal 25 16 2 3 3 3 2" xfId="11762" xr:uid="{00000000-0005-0000-0000-0000CC830000}"/>
    <cellStyle name="Normal 25 16 2 3 3 3 2 2" xfId="34303" xr:uid="{00000000-0005-0000-0000-0000CD830000}"/>
    <cellStyle name="Normal 25 16 2 3 3 3 3" xfId="17392" xr:uid="{00000000-0005-0000-0000-0000CE830000}"/>
    <cellStyle name="Normal 25 16 2 3 3 3 3 2" xfId="39927" xr:uid="{00000000-0005-0000-0000-0000CF830000}"/>
    <cellStyle name="Normal 25 16 2 3 3 3 4" xfId="23021" xr:uid="{00000000-0005-0000-0000-0000D0830000}"/>
    <cellStyle name="Normal 25 16 2 3 3 3 4 2" xfId="45547" xr:uid="{00000000-0005-0000-0000-0000D1830000}"/>
    <cellStyle name="Normal 25 16 2 3 3 3 5" xfId="28687" xr:uid="{00000000-0005-0000-0000-0000D2830000}"/>
    <cellStyle name="Normal 25 16 2 3 3 4" xfId="8018" xr:uid="{00000000-0005-0000-0000-0000D3830000}"/>
    <cellStyle name="Normal 25 16 2 3 3 4 2" xfId="13634" xr:uid="{00000000-0005-0000-0000-0000D4830000}"/>
    <cellStyle name="Normal 25 16 2 3 3 4 2 2" xfId="36175" xr:uid="{00000000-0005-0000-0000-0000D5830000}"/>
    <cellStyle name="Normal 25 16 2 3 3 4 3" xfId="19264" xr:uid="{00000000-0005-0000-0000-0000D6830000}"/>
    <cellStyle name="Normal 25 16 2 3 3 4 3 2" xfId="41799" xr:uid="{00000000-0005-0000-0000-0000D7830000}"/>
    <cellStyle name="Normal 25 16 2 3 3 4 4" xfId="24893" xr:uid="{00000000-0005-0000-0000-0000D8830000}"/>
    <cellStyle name="Normal 25 16 2 3 3 4 4 2" xfId="47419" xr:uid="{00000000-0005-0000-0000-0000D9830000}"/>
    <cellStyle name="Normal 25 16 2 3 3 4 5" xfId="30559" xr:uid="{00000000-0005-0000-0000-0000DA830000}"/>
    <cellStyle name="Normal 25 16 2 3 3 5" xfId="9890" xr:uid="{00000000-0005-0000-0000-0000DB830000}"/>
    <cellStyle name="Normal 25 16 2 3 3 5 2" xfId="32431" xr:uid="{00000000-0005-0000-0000-0000DC830000}"/>
    <cellStyle name="Normal 25 16 2 3 3 6" xfId="15520" xr:uid="{00000000-0005-0000-0000-0000DD830000}"/>
    <cellStyle name="Normal 25 16 2 3 3 6 2" xfId="38055" xr:uid="{00000000-0005-0000-0000-0000DE830000}"/>
    <cellStyle name="Normal 25 16 2 3 3 7" xfId="21149" xr:uid="{00000000-0005-0000-0000-0000DF830000}"/>
    <cellStyle name="Normal 25 16 2 3 3 7 2" xfId="43675" xr:uid="{00000000-0005-0000-0000-0000E0830000}"/>
    <cellStyle name="Normal 25 16 2 3 3 8" xfId="26815" xr:uid="{00000000-0005-0000-0000-0000E1830000}"/>
    <cellStyle name="Normal 25 16 2 3 3 9" xfId="49306" xr:uid="{00000000-0005-0000-0000-0000E2830000}"/>
    <cellStyle name="Normal 25 16 2 3 4" xfId="4742" xr:uid="{00000000-0005-0000-0000-0000E3830000}"/>
    <cellStyle name="Normal 25 16 2 3 4 2" xfId="6614" xr:uid="{00000000-0005-0000-0000-0000E4830000}"/>
    <cellStyle name="Normal 25 16 2 3 4 2 2" xfId="12230" xr:uid="{00000000-0005-0000-0000-0000E5830000}"/>
    <cellStyle name="Normal 25 16 2 3 4 2 2 2" xfId="34771" xr:uid="{00000000-0005-0000-0000-0000E6830000}"/>
    <cellStyle name="Normal 25 16 2 3 4 2 3" xfId="17860" xr:uid="{00000000-0005-0000-0000-0000E7830000}"/>
    <cellStyle name="Normal 25 16 2 3 4 2 3 2" xfId="40395" xr:uid="{00000000-0005-0000-0000-0000E8830000}"/>
    <cellStyle name="Normal 25 16 2 3 4 2 4" xfId="23489" xr:uid="{00000000-0005-0000-0000-0000E9830000}"/>
    <cellStyle name="Normal 25 16 2 3 4 2 4 2" xfId="46015" xr:uid="{00000000-0005-0000-0000-0000EA830000}"/>
    <cellStyle name="Normal 25 16 2 3 4 2 5" xfId="29155" xr:uid="{00000000-0005-0000-0000-0000EB830000}"/>
    <cellStyle name="Normal 25 16 2 3 4 3" xfId="8486" xr:uid="{00000000-0005-0000-0000-0000EC830000}"/>
    <cellStyle name="Normal 25 16 2 3 4 3 2" xfId="14102" xr:uid="{00000000-0005-0000-0000-0000ED830000}"/>
    <cellStyle name="Normal 25 16 2 3 4 3 2 2" xfId="36643" xr:uid="{00000000-0005-0000-0000-0000EE830000}"/>
    <cellStyle name="Normal 25 16 2 3 4 3 3" xfId="19732" xr:uid="{00000000-0005-0000-0000-0000EF830000}"/>
    <cellStyle name="Normal 25 16 2 3 4 3 3 2" xfId="42267" xr:uid="{00000000-0005-0000-0000-0000F0830000}"/>
    <cellStyle name="Normal 25 16 2 3 4 3 4" xfId="25361" xr:uid="{00000000-0005-0000-0000-0000F1830000}"/>
    <cellStyle name="Normal 25 16 2 3 4 3 4 2" xfId="47887" xr:uid="{00000000-0005-0000-0000-0000F2830000}"/>
    <cellStyle name="Normal 25 16 2 3 4 3 5" xfId="31027" xr:uid="{00000000-0005-0000-0000-0000F3830000}"/>
    <cellStyle name="Normal 25 16 2 3 4 4" xfId="10358" xr:uid="{00000000-0005-0000-0000-0000F4830000}"/>
    <cellStyle name="Normal 25 16 2 3 4 4 2" xfId="32899" xr:uid="{00000000-0005-0000-0000-0000F5830000}"/>
    <cellStyle name="Normal 25 16 2 3 4 5" xfId="15988" xr:uid="{00000000-0005-0000-0000-0000F6830000}"/>
    <cellStyle name="Normal 25 16 2 3 4 5 2" xfId="38523" xr:uid="{00000000-0005-0000-0000-0000F7830000}"/>
    <cellStyle name="Normal 25 16 2 3 4 6" xfId="21617" xr:uid="{00000000-0005-0000-0000-0000F8830000}"/>
    <cellStyle name="Normal 25 16 2 3 4 6 2" xfId="44143" xr:uid="{00000000-0005-0000-0000-0000F9830000}"/>
    <cellStyle name="Normal 25 16 2 3 4 7" xfId="27283" xr:uid="{00000000-0005-0000-0000-0000FA830000}"/>
    <cellStyle name="Normal 25 16 2 3 4 8" xfId="50711" xr:uid="{00000000-0005-0000-0000-0000FB830000}"/>
    <cellStyle name="Normal 25 16 2 3 5" xfId="5678" xr:uid="{00000000-0005-0000-0000-0000FC830000}"/>
    <cellStyle name="Normal 25 16 2 3 5 2" xfId="11294" xr:uid="{00000000-0005-0000-0000-0000FD830000}"/>
    <cellStyle name="Normal 25 16 2 3 5 2 2" xfId="33835" xr:uid="{00000000-0005-0000-0000-0000FE830000}"/>
    <cellStyle name="Normal 25 16 2 3 5 3" xfId="16924" xr:uid="{00000000-0005-0000-0000-0000FF830000}"/>
    <cellStyle name="Normal 25 16 2 3 5 3 2" xfId="39459" xr:uid="{00000000-0005-0000-0000-000000840000}"/>
    <cellStyle name="Normal 25 16 2 3 5 4" xfId="22553" xr:uid="{00000000-0005-0000-0000-000001840000}"/>
    <cellStyle name="Normal 25 16 2 3 5 4 2" xfId="45079" xr:uid="{00000000-0005-0000-0000-000002840000}"/>
    <cellStyle name="Normal 25 16 2 3 5 5" xfId="28219" xr:uid="{00000000-0005-0000-0000-000003840000}"/>
    <cellStyle name="Normal 25 16 2 3 6" xfId="7550" xr:uid="{00000000-0005-0000-0000-000004840000}"/>
    <cellStyle name="Normal 25 16 2 3 6 2" xfId="13166" xr:uid="{00000000-0005-0000-0000-000005840000}"/>
    <cellStyle name="Normal 25 16 2 3 6 2 2" xfId="35707" xr:uid="{00000000-0005-0000-0000-000006840000}"/>
    <cellStyle name="Normal 25 16 2 3 6 3" xfId="18796" xr:uid="{00000000-0005-0000-0000-000007840000}"/>
    <cellStyle name="Normal 25 16 2 3 6 3 2" xfId="41331" xr:uid="{00000000-0005-0000-0000-000008840000}"/>
    <cellStyle name="Normal 25 16 2 3 6 4" xfId="24425" xr:uid="{00000000-0005-0000-0000-000009840000}"/>
    <cellStyle name="Normal 25 16 2 3 6 4 2" xfId="46951" xr:uid="{00000000-0005-0000-0000-00000A840000}"/>
    <cellStyle name="Normal 25 16 2 3 6 5" xfId="30091" xr:uid="{00000000-0005-0000-0000-00000B840000}"/>
    <cellStyle name="Normal 25 16 2 3 7" xfId="9422" xr:uid="{00000000-0005-0000-0000-00000C840000}"/>
    <cellStyle name="Normal 25 16 2 3 7 2" xfId="31963" xr:uid="{00000000-0005-0000-0000-00000D840000}"/>
    <cellStyle name="Normal 25 16 2 3 8" xfId="15052" xr:uid="{00000000-0005-0000-0000-00000E840000}"/>
    <cellStyle name="Normal 25 16 2 3 8 2" xfId="37587" xr:uid="{00000000-0005-0000-0000-00000F840000}"/>
    <cellStyle name="Normal 25 16 2 3 9" xfId="20681" xr:uid="{00000000-0005-0000-0000-000010840000}"/>
    <cellStyle name="Normal 25 16 2 3 9 2" xfId="43207" xr:uid="{00000000-0005-0000-0000-000011840000}"/>
    <cellStyle name="Normal 25 16 2 4" xfId="3962" xr:uid="{00000000-0005-0000-0000-000012840000}"/>
    <cellStyle name="Normal 25 16 2 4 10" xfId="48994" xr:uid="{00000000-0005-0000-0000-000013840000}"/>
    <cellStyle name="Normal 25 16 2 4 11" xfId="49931" xr:uid="{00000000-0005-0000-0000-000014840000}"/>
    <cellStyle name="Normal 25 16 2 4 2" xfId="4430" xr:uid="{00000000-0005-0000-0000-000015840000}"/>
    <cellStyle name="Normal 25 16 2 4 2 10" xfId="50399" xr:uid="{00000000-0005-0000-0000-000016840000}"/>
    <cellStyle name="Normal 25 16 2 4 2 2" xfId="5366" xr:uid="{00000000-0005-0000-0000-000017840000}"/>
    <cellStyle name="Normal 25 16 2 4 2 2 2" xfId="7238" xr:uid="{00000000-0005-0000-0000-000018840000}"/>
    <cellStyle name="Normal 25 16 2 4 2 2 2 2" xfId="12854" xr:uid="{00000000-0005-0000-0000-000019840000}"/>
    <cellStyle name="Normal 25 16 2 4 2 2 2 2 2" xfId="35395" xr:uid="{00000000-0005-0000-0000-00001A840000}"/>
    <cellStyle name="Normal 25 16 2 4 2 2 2 3" xfId="18484" xr:uid="{00000000-0005-0000-0000-00001B840000}"/>
    <cellStyle name="Normal 25 16 2 4 2 2 2 3 2" xfId="41019" xr:uid="{00000000-0005-0000-0000-00001C840000}"/>
    <cellStyle name="Normal 25 16 2 4 2 2 2 4" xfId="24113" xr:uid="{00000000-0005-0000-0000-00001D840000}"/>
    <cellStyle name="Normal 25 16 2 4 2 2 2 4 2" xfId="46639" xr:uid="{00000000-0005-0000-0000-00001E840000}"/>
    <cellStyle name="Normal 25 16 2 4 2 2 2 5" xfId="29779" xr:uid="{00000000-0005-0000-0000-00001F840000}"/>
    <cellStyle name="Normal 25 16 2 4 2 2 3" xfId="9110" xr:uid="{00000000-0005-0000-0000-000020840000}"/>
    <cellStyle name="Normal 25 16 2 4 2 2 3 2" xfId="14726" xr:uid="{00000000-0005-0000-0000-000021840000}"/>
    <cellStyle name="Normal 25 16 2 4 2 2 3 2 2" xfId="37267" xr:uid="{00000000-0005-0000-0000-000022840000}"/>
    <cellStyle name="Normal 25 16 2 4 2 2 3 3" xfId="20356" xr:uid="{00000000-0005-0000-0000-000023840000}"/>
    <cellStyle name="Normal 25 16 2 4 2 2 3 3 2" xfId="42891" xr:uid="{00000000-0005-0000-0000-000024840000}"/>
    <cellStyle name="Normal 25 16 2 4 2 2 3 4" xfId="25985" xr:uid="{00000000-0005-0000-0000-000025840000}"/>
    <cellStyle name="Normal 25 16 2 4 2 2 3 4 2" xfId="48511" xr:uid="{00000000-0005-0000-0000-000026840000}"/>
    <cellStyle name="Normal 25 16 2 4 2 2 3 5" xfId="31651" xr:uid="{00000000-0005-0000-0000-000027840000}"/>
    <cellStyle name="Normal 25 16 2 4 2 2 4" xfId="10982" xr:uid="{00000000-0005-0000-0000-000028840000}"/>
    <cellStyle name="Normal 25 16 2 4 2 2 4 2" xfId="33523" xr:uid="{00000000-0005-0000-0000-000029840000}"/>
    <cellStyle name="Normal 25 16 2 4 2 2 5" xfId="16612" xr:uid="{00000000-0005-0000-0000-00002A840000}"/>
    <cellStyle name="Normal 25 16 2 4 2 2 5 2" xfId="39147" xr:uid="{00000000-0005-0000-0000-00002B840000}"/>
    <cellStyle name="Normal 25 16 2 4 2 2 6" xfId="22241" xr:uid="{00000000-0005-0000-0000-00002C840000}"/>
    <cellStyle name="Normal 25 16 2 4 2 2 6 2" xfId="44767" xr:uid="{00000000-0005-0000-0000-00002D840000}"/>
    <cellStyle name="Normal 25 16 2 4 2 2 7" xfId="27907" xr:uid="{00000000-0005-0000-0000-00002E840000}"/>
    <cellStyle name="Normal 25 16 2 4 2 2 8" xfId="51335" xr:uid="{00000000-0005-0000-0000-00002F840000}"/>
    <cellStyle name="Normal 25 16 2 4 2 3" xfId="6302" xr:uid="{00000000-0005-0000-0000-000030840000}"/>
    <cellStyle name="Normal 25 16 2 4 2 3 2" xfId="11918" xr:uid="{00000000-0005-0000-0000-000031840000}"/>
    <cellStyle name="Normal 25 16 2 4 2 3 2 2" xfId="34459" xr:uid="{00000000-0005-0000-0000-000032840000}"/>
    <cellStyle name="Normal 25 16 2 4 2 3 3" xfId="17548" xr:uid="{00000000-0005-0000-0000-000033840000}"/>
    <cellStyle name="Normal 25 16 2 4 2 3 3 2" xfId="40083" xr:uid="{00000000-0005-0000-0000-000034840000}"/>
    <cellStyle name="Normal 25 16 2 4 2 3 4" xfId="23177" xr:uid="{00000000-0005-0000-0000-000035840000}"/>
    <cellStyle name="Normal 25 16 2 4 2 3 4 2" xfId="45703" xr:uid="{00000000-0005-0000-0000-000036840000}"/>
    <cellStyle name="Normal 25 16 2 4 2 3 5" xfId="28843" xr:uid="{00000000-0005-0000-0000-000037840000}"/>
    <cellStyle name="Normal 25 16 2 4 2 4" xfId="8174" xr:uid="{00000000-0005-0000-0000-000038840000}"/>
    <cellStyle name="Normal 25 16 2 4 2 4 2" xfId="13790" xr:uid="{00000000-0005-0000-0000-000039840000}"/>
    <cellStyle name="Normal 25 16 2 4 2 4 2 2" xfId="36331" xr:uid="{00000000-0005-0000-0000-00003A840000}"/>
    <cellStyle name="Normal 25 16 2 4 2 4 3" xfId="19420" xr:uid="{00000000-0005-0000-0000-00003B840000}"/>
    <cellStyle name="Normal 25 16 2 4 2 4 3 2" xfId="41955" xr:uid="{00000000-0005-0000-0000-00003C840000}"/>
    <cellStyle name="Normal 25 16 2 4 2 4 4" xfId="25049" xr:uid="{00000000-0005-0000-0000-00003D840000}"/>
    <cellStyle name="Normal 25 16 2 4 2 4 4 2" xfId="47575" xr:uid="{00000000-0005-0000-0000-00003E840000}"/>
    <cellStyle name="Normal 25 16 2 4 2 4 5" xfId="30715" xr:uid="{00000000-0005-0000-0000-00003F840000}"/>
    <cellStyle name="Normal 25 16 2 4 2 5" xfId="10046" xr:uid="{00000000-0005-0000-0000-000040840000}"/>
    <cellStyle name="Normal 25 16 2 4 2 5 2" xfId="32587" xr:uid="{00000000-0005-0000-0000-000041840000}"/>
    <cellStyle name="Normal 25 16 2 4 2 6" xfId="15676" xr:uid="{00000000-0005-0000-0000-000042840000}"/>
    <cellStyle name="Normal 25 16 2 4 2 6 2" xfId="38211" xr:uid="{00000000-0005-0000-0000-000043840000}"/>
    <cellStyle name="Normal 25 16 2 4 2 7" xfId="21305" xr:uid="{00000000-0005-0000-0000-000044840000}"/>
    <cellStyle name="Normal 25 16 2 4 2 7 2" xfId="43831" xr:uid="{00000000-0005-0000-0000-000045840000}"/>
    <cellStyle name="Normal 25 16 2 4 2 8" xfId="26971" xr:uid="{00000000-0005-0000-0000-000046840000}"/>
    <cellStyle name="Normal 25 16 2 4 2 9" xfId="49462" xr:uid="{00000000-0005-0000-0000-000047840000}"/>
    <cellStyle name="Normal 25 16 2 4 3" xfId="4898" xr:uid="{00000000-0005-0000-0000-000048840000}"/>
    <cellStyle name="Normal 25 16 2 4 3 2" xfId="6770" xr:uid="{00000000-0005-0000-0000-000049840000}"/>
    <cellStyle name="Normal 25 16 2 4 3 2 2" xfId="12386" xr:uid="{00000000-0005-0000-0000-00004A840000}"/>
    <cellStyle name="Normal 25 16 2 4 3 2 2 2" xfId="34927" xr:uid="{00000000-0005-0000-0000-00004B840000}"/>
    <cellStyle name="Normal 25 16 2 4 3 2 3" xfId="18016" xr:uid="{00000000-0005-0000-0000-00004C840000}"/>
    <cellStyle name="Normal 25 16 2 4 3 2 3 2" xfId="40551" xr:uid="{00000000-0005-0000-0000-00004D840000}"/>
    <cellStyle name="Normal 25 16 2 4 3 2 4" xfId="23645" xr:uid="{00000000-0005-0000-0000-00004E840000}"/>
    <cellStyle name="Normal 25 16 2 4 3 2 4 2" xfId="46171" xr:uid="{00000000-0005-0000-0000-00004F840000}"/>
    <cellStyle name="Normal 25 16 2 4 3 2 5" xfId="29311" xr:uid="{00000000-0005-0000-0000-000050840000}"/>
    <cellStyle name="Normal 25 16 2 4 3 3" xfId="8642" xr:uid="{00000000-0005-0000-0000-000051840000}"/>
    <cellStyle name="Normal 25 16 2 4 3 3 2" xfId="14258" xr:uid="{00000000-0005-0000-0000-000052840000}"/>
    <cellStyle name="Normal 25 16 2 4 3 3 2 2" xfId="36799" xr:uid="{00000000-0005-0000-0000-000053840000}"/>
    <cellStyle name="Normal 25 16 2 4 3 3 3" xfId="19888" xr:uid="{00000000-0005-0000-0000-000054840000}"/>
    <cellStyle name="Normal 25 16 2 4 3 3 3 2" xfId="42423" xr:uid="{00000000-0005-0000-0000-000055840000}"/>
    <cellStyle name="Normal 25 16 2 4 3 3 4" xfId="25517" xr:uid="{00000000-0005-0000-0000-000056840000}"/>
    <cellStyle name="Normal 25 16 2 4 3 3 4 2" xfId="48043" xr:uid="{00000000-0005-0000-0000-000057840000}"/>
    <cellStyle name="Normal 25 16 2 4 3 3 5" xfId="31183" xr:uid="{00000000-0005-0000-0000-000058840000}"/>
    <cellStyle name="Normal 25 16 2 4 3 4" xfId="10514" xr:uid="{00000000-0005-0000-0000-000059840000}"/>
    <cellStyle name="Normal 25 16 2 4 3 4 2" xfId="33055" xr:uid="{00000000-0005-0000-0000-00005A840000}"/>
    <cellStyle name="Normal 25 16 2 4 3 5" xfId="16144" xr:uid="{00000000-0005-0000-0000-00005B840000}"/>
    <cellStyle name="Normal 25 16 2 4 3 5 2" xfId="38679" xr:uid="{00000000-0005-0000-0000-00005C840000}"/>
    <cellStyle name="Normal 25 16 2 4 3 6" xfId="21773" xr:uid="{00000000-0005-0000-0000-00005D840000}"/>
    <cellStyle name="Normal 25 16 2 4 3 6 2" xfId="44299" xr:uid="{00000000-0005-0000-0000-00005E840000}"/>
    <cellStyle name="Normal 25 16 2 4 3 7" xfId="27439" xr:uid="{00000000-0005-0000-0000-00005F840000}"/>
    <cellStyle name="Normal 25 16 2 4 3 8" xfId="50867" xr:uid="{00000000-0005-0000-0000-000060840000}"/>
    <cellStyle name="Normal 25 16 2 4 4" xfId="5834" xr:uid="{00000000-0005-0000-0000-000061840000}"/>
    <cellStyle name="Normal 25 16 2 4 4 2" xfId="11450" xr:uid="{00000000-0005-0000-0000-000062840000}"/>
    <cellStyle name="Normal 25 16 2 4 4 2 2" xfId="33991" xr:uid="{00000000-0005-0000-0000-000063840000}"/>
    <cellStyle name="Normal 25 16 2 4 4 3" xfId="17080" xr:uid="{00000000-0005-0000-0000-000064840000}"/>
    <cellStyle name="Normal 25 16 2 4 4 3 2" xfId="39615" xr:uid="{00000000-0005-0000-0000-000065840000}"/>
    <cellStyle name="Normal 25 16 2 4 4 4" xfId="22709" xr:uid="{00000000-0005-0000-0000-000066840000}"/>
    <cellStyle name="Normal 25 16 2 4 4 4 2" xfId="45235" xr:uid="{00000000-0005-0000-0000-000067840000}"/>
    <cellStyle name="Normal 25 16 2 4 4 5" xfId="28375" xr:uid="{00000000-0005-0000-0000-000068840000}"/>
    <cellStyle name="Normal 25 16 2 4 5" xfId="7706" xr:uid="{00000000-0005-0000-0000-000069840000}"/>
    <cellStyle name="Normal 25 16 2 4 5 2" xfId="13322" xr:uid="{00000000-0005-0000-0000-00006A840000}"/>
    <cellStyle name="Normal 25 16 2 4 5 2 2" xfId="35863" xr:uid="{00000000-0005-0000-0000-00006B840000}"/>
    <cellStyle name="Normal 25 16 2 4 5 3" xfId="18952" xr:uid="{00000000-0005-0000-0000-00006C840000}"/>
    <cellStyle name="Normal 25 16 2 4 5 3 2" xfId="41487" xr:uid="{00000000-0005-0000-0000-00006D840000}"/>
    <cellStyle name="Normal 25 16 2 4 5 4" xfId="24581" xr:uid="{00000000-0005-0000-0000-00006E840000}"/>
    <cellStyle name="Normal 25 16 2 4 5 4 2" xfId="47107" xr:uid="{00000000-0005-0000-0000-00006F840000}"/>
    <cellStyle name="Normal 25 16 2 4 5 5" xfId="30247" xr:uid="{00000000-0005-0000-0000-000070840000}"/>
    <cellStyle name="Normal 25 16 2 4 6" xfId="9578" xr:uid="{00000000-0005-0000-0000-000071840000}"/>
    <cellStyle name="Normal 25 16 2 4 6 2" xfId="32119" xr:uid="{00000000-0005-0000-0000-000072840000}"/>
    <cellStyle name="Normal 25 16 2 4 7" xfId="15208" xr:uid="{00000000-0005-0000-0000-000073840000}"/>
    <cellStyle name="Normal 25 16 2 4 7 2" xfId="37743" xr:uid="{00000000-0005-0000-0000-000074840000}"/>
    <cellStyle name="Normal 25 16 2 4 8" xfId="20837" xr:uid="{00000000-0005-0000-0000-000075840000}"/>
    <cellStyle name="Normal 25 16 2 4 8 2" xfId="43363" xr:uid="{00000000-0005-0000-0000-000076840000}"/>
    <cellStyle name="Normal 25 16 2 4 9" xfId="26503" xr:uid="{00000000-0005-0000-0000-000077840000}"/>
    <cellStyle name="Normal 25 16 2 5" xfId="4196" xr:uid="{00000000-0005-0000-0000-000078840000}"/>
    <cellStyle name="Normal 25 16 2 5 10" xfId="50165" xr:uid="{00000000-0005-0000-0000-000079840000}"/>
    <cellStyle name="Normal 25 16 2 5 2" xfId="5132" xr:uid="{00000000-0005-0000-0000-00007A840000}"/>
    <cellStyle name="Normal 25 16 2 5 2 2" xfId="7004" xr:uid="{00000000-0005-0000-0000-00007B840000}"/>
    <cellStyle name="Normal 25 16 2 5 2 2 2" xfId="12620" xr:uid="{00000000-0005-0000-0000-00007C840000}"/>
    <cellStyle name="Normal 25 16 2 5 2 2 2 2" xfId="35161" xr:uid="{00000000-0005-0000-0000-00007D840000}"/>
    <cellStyle name="Normal 25 16 2 5 2 2 3" xfId="18250" xr:uid="{00000000-0005-0000-0000-00007E840000}"/>
    <cellStyle name="Normal 25 16 2 5 2 2 3 2" xfId="40785" xr:uid="{00000000-0005-0000-0000-00007F840000}"/>
    <cellStyle name="Normal 25 16 2 5 2 2 4" xfId="23879" xr:uid="{00000000-0005-0000-0000-000080840000}"/>
    <cellStyle name="Normal 25 16 2 5 2 2 4 2" xfId="46405" xr:uid="{00000000-0005-0000-0000-000081840000}"/>
    <cellStyle name="Normal 25 16 2 5 2 2 5" xfId="29545" xr:uid="{00000000-0005-0000-0000-000082840000}"/>
    <cellStyle name="Normal 25 16 2 5 2 3" xfId="8876" xr:uid="{00000000-0005-0000-0000-000083840000}"/>
    <cellStyle name="Normal 25 16 2 5 2 3 2" xfId="14492" xr:uid="{00000000-0005-0000-0000-000084840000}"/>
    <cellStyle name="Normal 25 16 2 5 2 3 2 2" xfId="37033" xr:uid="{00000000-0005-0000-0000-000085840000}"/>
    <cellStyle name="Normal 25 16 2 5 2 3 3" xfId="20122" xr:uid="{00000000-0005-0000-0000-000086840000}"/>
    <cellStyle name="Normal 25 16 2 5 2 3 3 2" xfId="42657" xr:uid="{00000000-0005-0000-0000-000087840000}"/>
    <cellStyle name="Normal 25 16 2 5 2 3 4" xfId="25751" xr:uid="{00000000-0005-0000-0000-000088840000}"/>
    <cellStyle name="Normal 25 16 2 5 2 3 4 2" xfId="48277" xr:uid="{00000000-0005-0000-0000-000089840000}"/>
    <cellStyle name="Normal 25 16 2 5 2 3 5" xfId="31417" xr:uid="{00000000-0005-0000-0000-00008A840000}"/>
    <cellStyle name="Normal 25 16 2 5 2 4" xfId="10748" xr:uid="{00000000-0005-0000-0000-00008B840000}"/>
    <cellStyle name="Normal 25 16 2 5 2 4 2" xfId="33289" xr:uid="{00000000-0005-0000-0000-00008C840000}"/>
    <cellStyle name="Normal 25 16 2 5 2 5" xfId="16378" xr:uid="{00000000-0005-0000-0000-00008D840000}"/>
    <cellStyle name="Normal 25 16 2 5 2 5 2" xfId="38913" xr:uid="{00000000-0005-0000-0000-00008E840000}"/>
    <cellStyle name="Normal 25 16 2 5 2 6" xfId="22007" xr:uid="{00000000-0005-0000-0000-00008F840000}"/>
    <cellStyle name="Normal 25 16 2 5 2 6 2" xfId="44533" xr:uid="{00000000-0005-0000-0000-000090840000}"/>
    <cellStyle name="Normal 25 16 2 5 2 7" xfId="27673" xr:uid="{00000000-0005-0000-0000-000091840000}"/>
    <cellStyle name="Normal 25 16 2 5 2 8" xfId="51101" xr:uid="{00000000-0005-0000-0000-000092840000}"/>
    <cellStyle name="Normal 25 16 2 5 3" xfId="6068" xr:uid="{00000000-0005-0000-0000-000093840000}"/>
    <cellStyle name="Normal 25 16 2 5 3 2" xfId="11684" xr:uid="{00000000-0005-0000-0000-000094840000}"/>
    <cellStyle name="Normal 25 16 2 5 3 2 2" xfId="34225" xr:uid="{00000000-0005-0000-0000-000095840000}"/>
    <cellStyle name="Normal 25 16 2 5 3 3" xfId="17314" xr:uid="{00000000-0005-0000-0000-000096840000}"/>
    <cellStyle name="Normal 25 16 2 5 3 3 2" xfId="39849" xr:uid="{00000000-0005-0000-0000-000097840000}"/>
    <cellStyle name="Normal 25 16 2 5 3 4" xfId="22943" xr:uid="{00000000-0005-0000-0000-000098840000}"/>
    <cellStyle name="Normal 25 16 2 5 3 4 2" xfId="45469" xr:uid="{00000000-0005-0000-0000-000099840000}"/>
    <cellStyle name="Normal 25 16 2 5 3 5" xfId="28609" xr:uid="{00000000-0005-0000-0000-00009A840000}"/>
    <cellStyle name="Normal 25 16 2 5 4" xfId="7940" xr:uid="{00000000-0005-0000-0000-00009B840000}"/>
    <cellStyle name="Normal 25 16 2 5 4 2" xfId="13556" xr:uid="{00000000-0005-0000-0000-00009C840000}"/>
    <cellStyle name="Normal 25 16 2 5 4 2 2" xfId="36097" xr:uid="{00000000-0005-0000-0000-00009D840000}"/>
    <cellStyle name="Normal 25 16 2 5 4 3" xfId="19186" xr:uid="{00000000-0005-0000-0000-00009E840000}"/>
    <cellStyle name="Normal 25 16 2 5 4 3 2" xfId="41721" xr:uid="{00000000-0005-0000-0000-00009F840000}"/>
    <cellStyle name="Normal 25 16 2 5 4 4" xfId="24815" xr:uid="{00000000-0005-0000-0000-0000A0840000}"/>
    <cellStyle name="Normal 25 16 2 5 4 4 2" xfId="47341" xr:uid="{00000000-0005-0000-0000-0000A1840000}"/>
    <cellStyle name="Normal 25 16 2 5 4 5" xfId="30481" xr:uid="{00000000-0005-0000-0000-0000A2840000}"/>
    <cellStyle name="Normal 25 16 2 5 5" xfId="9812" xr:uid="{00000000-0005-0000-0000-0000A3840000}"/>
    <cellStyle name="Normal 25 16 2 5 5 2" xfId="32353" xr:uid="{00000000-0005-0000-0000-0000A4840000}"/>
    <cellStyle name="Normal 25 16 2 5 6" xfId="15442" xr:uid="{00000000-0005-0000-0000-0000A5840000}"/>
    <cellStyle name="Normal 25 16 2 5 6 2" xfId="37977" xr:uid="{00000000-0005-0000-0000-0000A6840000}"/>
    <cellStyle name="Normal 25 16 2 5 7" xfId="21071" xr:uid="{00000000-0005-0000-0000-0000A7840000}"/>
    <cellStyle name="Normal 25 16 2 5 7 2" xfId="43597" xr:uid="{00000000-0005-0000-0000-0000A8840000}"/>
    <cellStyle name="Normal 25 16 2 5 8" xfId="26737" xr:uid="{00000000-0005-0000-0000-0000A9840000}"/>
    <cellStyle name="Normal 25 16 2 5 9" xfId="49228" xr:uid="{00000000-0005-0000-0000-0000AA840000}"/>
    <cellStyle name="Normal 25 16 2 6" xfId="4664" xr:uid="{00000000-0005-0000-0000-0000AB840000}"/>
    <cellStyle name="Normal 25 16 2 6 2" xfId="6536" xr:uid="{00000000-0005-0000-0000-0000AC840000}"/>
    <cellStyle name="Normal 25 16 2 6 2 2" xfId="12152" xr:uid="{00000000-0005-0000-0000-0000AD840000}"/>
    <cellStyle name="Normal 25 16 2 6 2 2 2" xfId="34693" xr:uid="{00000000-0005-0000-0000-0000AE840000}"/>
    <cellStyle name="Normal 25 16 2 6 2 3" xfId="17782" xr:uid="{00000000-0005-0000-0000-0000AF840000}"/>
    <cellStyle name="Normal 25 16 2 6 2 3 2" xfId="40317" xr:uid="{00000000-0005-0000-0000-0000B0840000}"/>
    <cellStyle name="Normal 25 16 2 6 2 4" xfId="23411" xr:uid="{00000000-0005-0000-0000-0000B1840000}"/>
    <cellStyle name="Normal 25 16 2 6 2 4 2" xfId="45937" xr:uid="{00000000-0005-0000-0000-0000B2840000}"/>
    <cellStyle name="Normal 25 16 2 6 2 5" xfId="29077" xr:uid="{00000000-0005-0000-0000-0000B3840000}"/>
    <cellStyle name="Normal 25 16 2 6 3" xfId="8408" xr:uid="{00000000-0005-0000-0000-0000B4840000}"/>
    <cellStyle name="Normal 25 16 2 6 3 2" xfId="14024" xr:uid="{00000000-0005-0000-0000-0000B5840000}"/>
    <cellStyle name="Normal 25 16 2 6 3 2 2" xfId="36565" xr:uid="{00000000-0005-0000-0000-0000B6840000}"/>
    <cellStyle name="Normal 25 16 2 6 3 3" xfId="19654" xr:uid="{00000000-0005-0000-0000-0000B7840000}"/>
    <cellStyle name="Normal 25 16 2 6 3 3 2" xfId="42189" xr:uid="{00000000-0005-0000-0000-0000B8840000}"/>
    <cellStyle name="Normal 25 16 2 6 3 4" xfId="25283" xr:uid="{00000000-0005-0000-0000-0000B9840000}"/>
    <cellStyle name="Normal 25 16 2 6 3 4 2" xfId="47809" xr:uid="{00000000-0005-0000-0000-0000BA840000}"/>
    <cellStyle name="Normal 25 16 2 6 3 5" xfId="30949" xr:uid="{00000000-0005-0000-0000-0000BB840000}"/>
    <cellStyle name="Normal 25 16 2 6 4" xfId="10280" xr:uid="{00000000-0005-0000-0000-0000BC840000}"/>
    <cellStyle name="Normal 25 16 2 6 4 2" xfId="32821" xr:uid="{00000000-0005-0000-0000-0000BD840000}"/>
    <cellStyle name="Normal 25 16 2 6 5" xfId="15910" xr:uid="{00000000-0005-0000-0000-0000BE840000}"/>
    <cellStyle name="Normal 25 16 2 6 5 2" xfId="38445" xr:uid="{00000000-0005-0000-0000-0000BF840000}"/>
    <cellStyle name="Normal 25 16 2 6 6" xfId="21539" xr:uid="{00000000-0005-0000-0000-0000C0840000}"/>
    <cellStyle name="Normal 25 16 2 6 6 2" xfId="44065" xr:uid="{00000000-0005-0000-0000-0000C1840000}"/>
    <cellStyle name="Normal 25 16 2 6 7" xfId="27205" xr:uid="{00000000-0005-0000-0000-0000C2840000}"/>
    <cellStyle name="Normal 25 16 2 6 8" xfId="50633" xr:uid="{00000000-0005-0000-0000-0000C3840000}"/>
    <cellStyle name="Normal 25 16 2 7" xfId="5600" xr:uid="{00000000-0005-0000-0000-0000C4840000}"/>
    <cellStyle name="Normal 25 16 2 7 2" xfId="11216" xr:uid="{00000000-0005-0000-0000-0000C5840000}"/>
    <cellStyle name="Normal 25 16 2 7 2 2" xfId="33757" xr:uid="{00000000-0005-0000-0000-0000C6840000}"/>
    <cellStyle name="Normal 25 16 2 7 3" xfId="16846" xr:uid="{00000000-0005-0000-0000-0000C7840000}"/>
    <cellStyle name="Normal 25 16 2 7 3 2" xfId="39381" xr:uid="{00000000-0005-0000-0000-0000C8840000}"/>
    <cellStyle name="Normal 25 16 2 7 4" xfId="22475" xr:uid="{00000000-0005-0000-0000-0000C9840000}"/>
    <cellStyle name="Normal 25 16 2 7 4 2" xfId="45001" xr:uid="{00000000-0005-0000-0000-0000CA840000}"/>
    <cellStyle name="Normal 25 16 2 7 5" xfId="28141" xr:uid="{00000000-0005-0000-0000-0000CB840000}"/>
    <cellStyle name="Normal 25 16 2 8" xfId="7472" xr:uid="{00000000-0005-0000-0000-0000CC840000}"/>
    <cellStyle name="Normal 25 16 2 8 2" xfId="13088" xr:uid="{00000000-0005-0000-0000-0000CD840000}"/>
    <cellStyle name="Normal 25 16 2 8 2 2" xfId="35629" xr:uid="{00000000-0005-0000-0000-0000CE840000}"/>
    <cellStyle name="Normal 25 16 2 8 3" xfId="18718" xr:uid="{00000000-0005-0000-0000-0000CF840000}"/>
    <cellStyle name="Normal 25 16 2 8 3 2" xfId="41253" xr:uid="{00000000-0005-0000-0000-0000D0840000}"/>
    <cellStyle name="Normal 25 16 2 8 4" xfId="24347" xr:uid="{00000000-0005-0000-0000-0000D1840000}"/>
    <cellStyle name="Normal 25 16 2 8 4 2" xfId="46873" xr:uid="{00000000-0005-0000-0000-0000D2840000}"/>
    <cellStyle name="Normal 25 16 2 8 5" xfId="30013" xr:uid="{00000000-0005-0000-0000-0000D3840000}"/>
    <cellStyle name="Normal 25 16 2 9" xfId="9344" xr:uid="{00000000-0005-0000-0000-0000D4840000}"/>
    <cellStyle name="Normal 25 16 2 9 2" xfId="31885" xr:uid="{00000000-0005-0000-0000-0000D5840000}"/>
    <cellStyle name="Normal 25 16 3" xfId="3845" xr:uid="{00000000-0005-0000-0000-0000D6840000}"/>
    <cellStyle name="Normal 25 16 3 10" xfId="26386" xr:uid="{00000000-0005-0000-0000-0000D7840000}"/>
    <cellStyle name="Normal 25 16 3 11" xfId="48877" xr:uid="{00000000-0005-0000-0000-0000D8840000}"/>
    <cellStyle name="Normal 25 16 3 12" xfId="49814" xr:uid="{00000000-0005-0000-0000-0000D9840000}"/>
    <cellStyle name="Normal 25 16 3 2" xfId="4079" xr:uid="{00000000-0005-0000-0000-0000DA840000}"/>
    <cellStyle name="Normal 25 16 3 2 10" xfId="49111" xr:uid="{00000000-0005-0000-0000-0000DB840000}"/>
    <cellStyle name="Normal 25 16 3 2 11" xfId="50048" xr:uid="{00000000-0005-0000-0000-0000DC840000}"/>
    <cellStyle name="Normal 25 16 3 2 2" xfId="4547" xr:uid="{00000000-0005-0000-0000-0000DD840000}"/>
    <cellStyle name="Normal 25 16 3 2 2 10" xfId="50516" xr:uid="{00000000-0005-0000-0000-0000DE840000}"/>
    <cellStyle name="Normal 25 16 3 2 2 2" xfId="5483" xr:uid="{00000000-0005-0000-0000-0000DF840000}"/>
    <cellStyle name="Normal 25 16 3 2 2 2 2" xfId="7355" xr:uid="{00000000-0005-0000-0000-0000E0840000}"/>
    <cellStyle name="Normal 25 16 3 2 2 2 2 2" xfId="12971" xr:uid="{00000000-0005-0000-0000-0000E1840000}"/>
    <cellStyle name="Normal 25 16 3 2 2 2 2 2 2" xfId="35512" xr:uid="{00000000-0005-0000-0000-0000E2840000}"/>
    <cellStyle name="Normal 25 16 3 2 2 2 2 3" xfId="18601" xr:uid="{00000000-0005-0000-0000-0000E3840000}"/>
    <cellStyle name="Normal 25 16 3 2 2 2 2 3 2" xfId="41136" xr:uid="{00000000-0005-0000-0000-0000E4840000}"/>
    <cellStyle name="Normal 25 16 3 2 2 2 2 4" xfId="24230" xr:uid="{00000000-0005-0000-0000-0000E5840000}"/>
    <cellStyle name="Normal 25 16 3 2 2 2 2 4 2" xfId="46756" xr:uid="{00000000-0005-0000-0000-0000E6840000}"/>
    <cellStyle name="Normal 25 16 3 2 2 2 2 5" xfId="29896" xr:uid="{00000000-0005-0000-0000-0000E7840000}"/>
    <cellStyle name="Normal 25 16 3 2 2 2 3" xfId="9227" xr:uid="{00000000-0005-0000-0000-0000E8840000}"/>
    <cellStyle name="Normal 25 16 3 2 2 2 3 2" xfId="14843" xr:uid="{00000000-0005-0000-0000-0000E9840000}"/>
    <cellStyle name="Normal 25 16 3 2 2 2 3 2 2" xfId="37384" xr:uid="{00000000-0005-0000-0000-0000EA840000}"/>
    <cellStyle name="Normal 25 16 3 2 2 2 3 3" xfId="20473" xr:uid="{00000000-0005-0000-0000-0000EB840000}"/>
    <cellStyle name="Normal 25 16 3 2 2 2 3 3 2" xfId="43008" xr:uid="{00000000-0005-0000-0000-0000EC840000}"/>
    <cellStyle name="Normal 25 16 3 2 2 2 3 4" xfId="26102" xr:uid="{00000000-0005-0000-0000-0000ED840000}"/>
    <cellStyle name="Normal 25 16 3 2 2 2 3 4 2" xfId="48628" xr:uid="{00000000-0005-0000-0000-0000EE840000}"/>
    <cellStyle name="Normal 25 16 3 2 2 2 3 5" xfId="31768" xr:uid="{00000000-0005-0000-0000-0000EF840000}"/>
    <cellStyle name="Normal 25 16 3 2 2 2 4" xfId="11099" xr:uid="{00000000-0005-0000-0000-0000F0840000}"/>
    <cellStyle name="Normal 25 16 3 2 2 2 4 2" xfId="33640" xr:uid="{00000000-0005-0000-0000-0000F1840000}"/>
    <cellStyle name="Normal 25 16 3 2 2 2 5" xfId="16729" xr:uid="{00000000-0005-0000-0000-0000F2840000}"/>
    <cellStyle name="Normal 25 16 3 2 2 2 5 2" xfId="39264" xr:uid="{00000000-0005-0000-0000-0000F3840000}"/>
    <cellStyle name="Normal 25 16 3 2 2 2 6" xfId="22358" xr:uid="{00000000-0005-0000-0000-0000F4840000}"/>
    <cellStyle name="Normal 25 16 3 2 2 2 6 2" xfId="44884" xr:uid="{00000000-0005-0000-0000-0000F5840000}"/>
    <cellStyle name="Normal 25 16 3 2 2 2 7" xfId="28024" xr:uid="{00000000-0005-0000-0000-0000F6840000}"/>
    <cellStyle name="Normal 25 16 3 2 2 2 8" xfId="51452" xr:uid="{00000000-0005-0000-0000-0000F7840000}"/>
    <cellStyle name="Normal 25 16 3 2 2 3" xfId="6419" xr:uid="{00000000-0005-0000-0000-0000F8840000}"/>
    <cellStyle name="Normal 25 16 3 2 2 3 2" xfId="12035" xr:uid="{00000000-0005-0000-0000-0000F9840000}"/>
    <cellStyle name="Normal 25 16 3 2 2 3 2 2" xfId="34576" xr:uid="{00000000-0005-0000-0000-0000FA840000}"/>
    <cellStyle name="Normal 25 16 3 2 2 3 3" xfId="17665" xr:uid="{00000000-0005-0000-0000-0000FB840000}"/>
    <cellStyle name="Normal 25 16 3 2 2 3 3 2" xfId="40200" xr:uid="{00000000-0005-0000-0000-0000FC840000}"/>
    <cellStyle name="Normal 25 16 3 2 2 3 4" xfId="23294" xr:uid="{00000000-0005-0000-0000-0000FD840000}"/>
    <cellStyle name="Normal 25 16 3 2 2 3 4 2" xfId="45820" xr:uid="{00000000-0005-0000-0000-0000FE840000}"/>
    <cellStyle name="Normal 25 16 3 2 2 3 5" xfId="28960" xr:uid="{00000000-0005-0000-0000-0000FF840000}"/>
    <cellStyle name="Normal 25 16 3 2 2 4" xfId="8291" xr:uid="{00000000-0005-0000-0000-000000850000}"/>
    <cellStyle name="Normal 25 16 3 2 2 4 2" xfId="13907" xr:uid="{00000000-0005-0000-0000-000001850000}"/>
    <cellStyle name="Normal 25 16 3 2 2 4 2 2" xfId="36448" xr:uid="{00000000-0005-0000-0000-000002850000}"/>
    <cellStyle name="Normal 25 16 3 2 2 4 3" xfId="19537" xr:uid="{00000000-0005-0000-0000-000003850000}"/>
    <cellStyle name="Normal 25 16 3 2 2 4 3 2" xfId="42072" xr:uid="{00000000-0005-0000-0000-000004850000}"/>
    <cellStyle name="Normal 25 16 3 2 2 4 4" xfId="25166" xr:uid="{00000000-0005-0000-0000-000005850000}"/>
    <cellStyle name="Normal 25 16 3 2 2 4 4 2" xfId="47692" xr:uid="{00000000-0005-0000-0000-000006850000}"/>
    <cellStyle name="Normal 25 16 3 2 2 4 5" xfId="30832" xr:uid="{00000000-0005-0000-0000-000007850000}"/>
    <cellStyle name="Normal 25 16 3 2 2 5" xfId="10163" xr:uid="{00000000-0005-0000-0000-000008850000}"/>
    <cellStyle name="Normal 25 16 3 2 2 5 2" xfId="32704" xr:uid="{00000000-0005-0000-0000-000009850000}"/>
    <cellStyle name="Normal 25 16 3 2 2 6" xfId="15793" xr:uid="{00000000-0005-0000-0000-00000A850000}"/>
    <cellStyle name="Normal 25 16 3 2 2 6 2" xfId="38328" xr:uid="{00000000-0005-0000-0000-00000B850000}"/>
    <cellStyle name="Normal 25 16 3 2 2 7" xfId="21422" xr:uid="{00000000-0005-0000-0000-00000C850000}"/>
    <cellStyle name="Normal 25 16 3 2 2 7 2" xfId="43948" xr:uid="{00000000-0005-0000-0000-00000D850000}"/>
    <cellStyle name="Normal 25 16 3 2 2 8" xfId="27088" xr:uid="{00000000-0005-0000-0000-00000E850000}"/>
    <cellStyle name="Normal 25 16 3 2 2 9" xfId="49579" xr:uid="{00000000-0005-0000-0000-00000F850000}"/>
    <cellStyle name="Normal 25 16 3 2 3" xfId="5015" xr:uid="{00000000-0005-0000-0000-000010850000}"/>
    <cellStyle name="Normal 25 16 3 2 3 2" xfId="6887" xr:uid="{00000000-0005-0000-0000-000011850000}"/>
    <cellStyle name="Normal 25 16 3 2 3 2 2" xfId="12503" xr:uid="{00000000-0005-0000-0000-000012850000}"/>
    <cellStyle name="Normal 25 16 3 2 3 2 2 2" xfId="35044" xr:uid="{00000000-0005-0000-0000-000013850000}"/>
    <cellStyle name="Normal 25 16 3 2 3 2 3" xfId="18133" xr:uid="{00000000-0005-0000-0000-000014850000}"/>
    <cellStyle name="Normal 25 16 3 2 3 2 3 2" xfId="40668" xr:uid="{00000000-0005-0000-0000-000015850000}"/>
    <cellStyle name="Normal 25 16 3 2 3 2 4" xfId="23762" xr:uid="{00000000-0005-0000-0000-000016850000}"/>
    <cellStyle name="Normal 25 16 3 2 3 2 4 2" xfId="46288" xr:uid="{00000000-0005-0000-0000-000017850000}"/>
    <cellStyle name="Normal 25 16 3 2 3 2 5" xfId="29428" xr:uid="{00000000-0005-0000-0000-000018850000}"/>
    <cellStyle name="Normal 25 16 3 2 3 3" xfId="8759" xr:uid="{00000000-0005-0000-0000-000019850000}"/>
    <cellStyle name="Normal 25 16 3 2 3 3 2" xfId="14375" xr:uid="{00000000-0005-0000-0000-00001A850000}"/>
    <cellStyle name="Normal 25 16 3 2 3 3 2 2" xfId="36916" xr:uid="{00000000-0005-0000-0000-00001B850000}"/>
    <cellStyle name="Normal 25 16 3 2 3 3 3" xfId="20005" xr:uid="{00000000-0005-0000-0000-00001C850000}"/>
    <cellStyle name="Normal 25 16 3 2 3 3 3 2" xfId="42540" xr:uid="{00000000-0005-0000-0000-00001D850000}"/>
    <cellStyle name="Normal 25 16 3 2 3 3 4" xfId="25634" xr:uid="{00000000-0005-0000-0000-00001E850000}"/>
    <cellStyle name="Normal 25 16 3 2 3 3 4 2" xfId="48160" xr:uid="{00000000-0005-0000-0000-00001F850000}"/>
    <cellStyle name="Normal 25 16 3 2 3 3 5" xfId="31300" xr:uid="{00000000-0005-0000-0000-000020850000}"/>
    <cellStyle name="Normal 25 16 3 2 3 4" xfId="10631" xr:uid="{00000000-0005-0000-0000-000021850000}"/>
    <cellStyle name="Normal 25 16 3 2 3 4 2" xfId="33172" xr:uid="{00000000-0005-0000-0000-000022850000}"/>
    <cellStyle name="Normal 25 16 3 2 3 5" xfId="16261" xr:uid="{00000000-0005-0000-0000-000023850000}"/>
    <cellStyle name="Normal 25 16 3 2 3 5 2" xfId="38796" xr:uid="{00000000-0005-0000-0000-000024850000}"/>
    <cellStyle name="Normal 25 16 3 2 3 6" xfId="21890" xr:uid="{00000000-0005-0000-0000-000025850000}"/>
    <cellStyle name="Normal 25 16 3 2 3 6 2" xfId="44416" xr:uid="{00000000-0005-0000-0000-000026850000}"/>
    <cellStyle name="Normal 25 16 3 2 3 7" xfId="27556" xr:uid="{00000000-0005-0000-0000-000027850000}"/>
    <cellStyle name="Normal 25 16 3 2 3 8" xfId="50984" xr:uid="{00000000-0005-0000-0000-000028850000}"/>
    <cellStyle name="Normal 25 16 3 2 4" xfId="5951" xr:uid="{00000000-0005-0000-0000-000029850000}"/>
    <cellStyle name="Normal 25 16 3 2 4 2" xfId="11567" xr:uid="{00000000-0005-0000-0000-00002A850000}"/>
    <cellStyle name="Normal 25 16 3 2 4 2 2" xfId="34108" xr:uid="{00000000-0005-0000-0000-00002B850000}"/>
    <cellStyle name="Normal 25 16 3 2 4 3" xfId="17197" xr:uid="{00000000-0005-0000-0000-00002C850000}"/>
    <cellStyle name="Normal 25 16 3 2 4 3 2" xfId="39732" xr:uid="{00000000-0005-0000-0000-00002D850000}"/>
    <cellStyle name="Normal 25 16 3 2 4 4" xfId="22826" xr:uid="{00000000-0005-0000-0000-00002E850000}"/>
    <cellStyle name="Normal 25 16 3 2 4 4 2" xfId="45352" xr:uid="{00000000-0005-0000-0000-00002F850000}"/>
    <cellStyle name="Normal 25 16 3 2 4 5" xfId="28492" xr:uid="{00000000-0005-0000-0000-000030850000}"/>
    <cellStyle name="Normal 25 16 3 2 5" xfId="7823" xr:uid="{00000000-0005-0000-0000-000031850000}"/>
    <cellStyle name="Normal 25 16 3 2 5 2" xfId="13439" xr:uid="{00000000-0005-0000-0000-000032850000}"/>
    <cellStyle name="Normal 25 16 3 2 5 2 2" xfId="35980" xr:uid="{00000000-0005-0000-0000-000033850000}"/>
    <cellStyle name="Normal 25 16 3 2 5 3" xfId="19069" xr:uid="{00000000-0005-0000-0000-000034850000}"/>
    <cellStyle name="Normal 25 16 3 2 5 3 2" xfId="41604" xr:uid="{00000000-0005-0000-0000-000035850000}"/>
    <cellStyle name="Normal 25 16 3 2 5 4" xfId="24698" xr:uid="{00000000-0005-0000-0000-000036850000}"/>
    <cellStyle name="Normal 25 16 3 2 5 4 2" xfId="47224" xr:uid="{00000000-0005-0000-0000-000037850000}"/>
    <cellStyle name="Normal 25 16 3 2 5 5" xfId="30364" xr:uid="{00000000-0005-0000-0000-000038850000}"/>
    <cellStyle name="Normal 25 16 3 2 6" xfId="9695" xr:uid="{00000000-0005-0000-0000-000039850000}"/>
    <cellStyle name="Normal 25 16 3 2 6 2" xfId="32236" xr:uid="{00000000-0005-0000-0000-00003A850000}"/>
    <cellStyle name="Normal 25 16 3 2 7" xfId="15325" xr:uid="{00000000-0005-0000-0000-00003B850000}"/>
    <cellStyle name="Normal 25 16 3 2 7 2" xfId="37860" xr:uid="{00000000-0005-0000-0000-00003C850000}"/>
    <cellStyle name="Normal 25 16 3 2 8" xfId="20954" xr:uid="{00000000-0005-0000-0000-00003D850000}"/>
    <cellStyle name="Normal 25 16 3 2 8 2" xfId="43480" xr:uid="{00000000-0005-0000-0000-00003E850000}"/>
    <cellStyle name="Normal 25 16 3 2 9" xfId="26620" xr:uid="{00000000-0005-0000-0000-00003F850000}"/>
    <cellStyle name="Normal 25 16 3 3" xfId="4313" xr:uid="{00000000-0005-0000-0000-000040850000}"/>
    <cellStyle name="Normal 25 16 3 3 10" xfId="50282" xr:uid="{00000000-0005-0000-0000-000041850000}"/>
    <cellStyle name="Normal 25 16 3 3 2" xfId="5249" xr:uid="{00000000-0005-0000-0000-000042850000}"/>
    <cellStyle name="Normal 25 16 3 3 2 2" xfId="7121" xr:uid="{00000000-0005-0000-0000-000043850000}"/>
    <cellStyle name="Normal 25 16 3 3 2 2 2" xfId="12737" xr:uid="{00000000-0005-0000-0000-000044850000}"/>
    <cellStyle name="Normal 25 16 3 3 2 2 2 2" xfId="35278" xr:uid="{00000000-0005-0000-0000-000045850000}"/>
    <cellStyle name="Normal 25 16 3 3 2 2 3" xfId="18367" xr:uid="{00000000-0005-0000-0000-000046850000}"/>
    <cellStyle name="Normal 25 16 3 3 2 2 3 2" xfId="40902" xr:uid="{00000000-0005-0000-0000-000047850000}"/>
    <cellStyle name="Normal 25 16 3 3 2 2 4" xfId="23996" xr:uid="{00000000-0005-0000-0000-000048850000}"/>
    <cellStyle name="Normal 25 16 3 3 2 2 4 2" xfId="46522" xr:uid="{00000000-0005-0000-0000-000049850000}"/>
    <cellStyle name="Normal 25 16 3 3 2 2 5" xfId="29662" xr:uid="{00000000-0005-0000-0000-00004A850000}"/>
    <cellStyle name="Normal 25 16 3 3 2 3" xfId="8993" xr:uid="{00000000-0005-0000-0000-00004B850000}"/>
    <cellStyle name="Normal 25 16 3 3 2 3 2" xfId="14609" xr:uid="{00000000-0005-0000-0000-00004C850000}"/>
    <cellStyle name="Normal 25 16 3 3 2 3 2 2" xfId="37150" xr:uid="{00000000-0005-0000-0000-00004D850000}"/>
    <cellStyle name="Normal 25 16 3 3 2 3 3" xfId="20239" xr:uid="{00000000-0005-0000-0000-00004E850000}"/>
    <cellStyle name="Normal 25 16 3 3 2 3 3 2" xfId="42774" xr:uid="{00000000-0005-0000-0000-00004F850000}"/>
    <cellStyle name="Normal 25 16 3 3 2 3 4" xfId="25868" xr:uid="{00000000-0005-0000-0000-000050850000}"/>
    <cellStyle name="Normal 25 16 3 3 2 3 4 2" xfId="48394" xr:uid="{00000000-0005-0000-0000-000051850000}"/>
    <cellStyle name="Normal 25 16 3 3 2 3 5" xfId="31534" xr:uid="{00000000-0005-0000-0000-000052850000}"/>
    <cellStyle name="Normal 25 16 3 3 2 4" xfId="10865" xr:uid="{00000000-0005-0000-0000-000053850000}"/>
    <cellStyle name="Normal 25 16 3 3 2 4 2" xfId="33406" xr:uid="{00000000-0005-0000-0000-000054850000}"/>
    <cellStyle name="Normal 25 16 3 3 2 5" xfId="16495" xr:uid="{00000000-0005-0000-0000-000055850000}"/>
    <cellStyle name="Normal 25 16 3 3 2 5 2" xfId="39030" xr:uid="{00000000-0005-0000-0000-000056850000}"/>
    <cellStyle name="Normal 25 16 3 3 2 6" xfId="22124" xr:uid="{00000000-0005-0000-0000-000057850000}"/>
    <cellStyle name="Normal 25 16 3 3 2 6 2" xfId="44650" xr:uid="{00000000-0005-0000-0000-000058850000}"/>
    <cellStyle name="Normal 25 16 3 3 2 7" xfId="27790" xr:uid="{00000000-0005-0000-0000-000059850000}"/>
    <cellStyle name="Normal 25 16 3 3 2 8" xfId="51218" xr:uid="{00000000-0005-0000-0000-00005A850000}"/>
    <cellStyle name="Normal 25 16 3 3 3" xfId="6185" xr:uid="{00000000-0005-0000-0000-00005B850000}"/>
    <cellStyle name="Normal 25 16 3 3 3 2" xfId="11801" xr:uid="{00000000-0005-0000-0000-00005C850000}"/>
    <cellStyle name="Normal 25 16 3 3 3 2 2" xfId="34342" xr:uid="{00000000-0005-0000-0000-00005D850000}"/>
    <cellStyle name="Normal 25 16 3 3 3 3" xfId="17431" xr:uid="{00000000-0005-0000-0000-00005E850000}"/>
    <cellStyle name="Normal 25 16 3 3 3 3 2" xfId="39966" xr:uid="{00000000-0005-0000-0000-00005F850000}"/>
    <cellStyle name="Normal 25 16 3 3 3 4" xfId="23060" xr:uid="{00000000-0005-0000-0000-000060850000}"/>
    <cellStyle name="Normal 25 16 3 3 3 4 2" xfId="45586" xr:uid="{00000000-0005-0000-0000-000061850000}"/>
    <cellStyle name="Normal 25 16 3 3 3 5" xfId="28726" xr:uid="{00000000-0005-0000-0000-000062850000}"/>
    <cellStyle name="Normal 25 16 3 3 4" xfId="8057" xr:uid="{00000000-0005-0000-0000-000063850000}"/>
    <cellStyle name="Normal 25 16 3 3 4 2" xfId="13673" xr:uid="{00000000-0005-0000-0000-000064850000}"/>
    <cellStyle name="Normal 25 16 3 3 4 2 2" xfId="36214" xr:uid="{00000000-0005-0000-0000-000065850000}"/>
    <cellStyle name="Normal 25 16 3 3 4 3" xfId="19303" xr:uid="{00000000-0005-0000-0000-000066850000}"/>
    <cellStyle name="Normal 25 16 3 3 4 3 2" xfId="41838" xr:uid="{00000000-0005-0000-0000-000067850000}"/>
    <cellStyle name="Normal 25 16 3 3 4 4" xfId="24932" xr:uid="{00000000-0005-0000-0000-000068850000}"/>
    <cellStyle name="Normal 25 16 3 3 4 4 2" xfId="47458" xr:uid="{00000000-0005-0000-0000-000069850000}"/>
    <cellStyle name="Normal 25 16 3 3 4 5" xfId="30598" xr:uid="{00000000-0005-0000-0000-00006A850000}"/>
    <cellStyle name="Normal 25 16 3 3 5" xfId="9929" xr:uid="{00000000-0005-0000-0000-00006B850000}"/>
    <cellStyle name="Normal 25 16 3 3 5 2" xfId="32470" xr:uid="{00000000-0005-0000-0000-00006C850000}"/>
    <cellStyle name="Normal 25 16 3 3 6" xfId="15559" xr:uid="{00000000-0005-0000-0000-00006D850000}"/>
    <cellStyle name="Normal 25 16 3 3 6 2" xfId="38094" xr:uid="{00000000-0005-0000-0000-00006E850000}"/>
    <cellStyle name="Normal 25 16 3 3 7" xfId="21188" xr:uid="{00000000-0005-0000-0000-00006F850000}"/>
    <cellStyle name="Normal 25 16 3 3 7 2" xfId="43714" xr:uid="{00000000-0005-0000-0000-000070850000}"/>
    <cellStyle name="Normal 25 16 3 3 8" xfId="26854" xr:uid="{00000000-0005-0000-0000-000071850000}"/>
    <cellStyle name="Normal 25 16 3 3 9" xfId="49345" xr:uid="{00000000-0005-0000-0000-000072850000}"/>
    <cellStyle name="Normal 25 16 3 4" xfId="4781" xr:uid="{00000000-0005-0000-0000-000073850000}"/>
    <cellStyle name="Normal 25 16 3 4 2" xfId="6653" xr:uid="{00000000-0005-0000-0000-000074850000}"/>
    <cellStyle name="Normal 25 16 3 4 2 2" xfId="12269" xr:uid="{00000000-0005-0000-0000-000075850000}"/>
    <cellStyle name="Normal 25 16 3 4 2 2 2" xfId="34810" xr:uid="{00000000-0005-0000-0000-000076850000}"/>
    <cellStyle name="Normal 25 16 3 4 2 3" xfId="17899" xr:uid="{00000000-0005-0000-0000-000077850000}"/>
    <cellStyle name="Normal 25 16 3 4 2 3 2" xfId="40434" xr:uid="{00000000-0005-0000-0000-000078850000}"/>
    <cellStyle name="Normal 25 16 3 4 2 4" xfId="23528" xr:uid="{00000000-0005-0000-0000-000079850000}"/>
    <cellStyle name="Normal 25 16 3 4 2 4 2" xfId="46054" xr:uid="{00000000-0005-0000-0000-00007A850000}"/>
    <cellStyle name="Normal 25 16 3 4 2 5" xfId="29194" xr:uid="{00000000-0005-0000-0000-00007B850000}"/>
    <cellStyle name="Normal 25 16 3 4 3" xfId="8525" xr:uid="{00000000-0005-0000-0000-00007C850000}"/>
    <cellStyle name="Normal 25 16 3 4 3 2" xfId="14141" xr:uid="{00000000-0005-0000-0000-00007D850000}"/>
    <cellStyle name="Normal 25 16 3 4 3 2 2" xfId="36682" xr:uid="{00000000-0005-0000-0000-00007E850000}"/>
    <cellStyle name="Normal 25 16 3 4 3 3" xfId="19771" xr:uid="{00000000-0005-0000-0000-00007F850000}"/>
    <cellStyle name="Normal 25 16 3 4 3 3 2" xfId="42306" xr:uid="{00000000-0005-0000-0000-000080850000}"/>
    <cellStyle name="Normal 25 16 3 4 3 4" xfId="25400" xr:uid="{00000000-0005-0000-0000-000081850000}"/>
    <cellStyle name="Normal 25 16 3 4 3 4 2" xfId="47926" xr:uid="{00000000-0005-0000-0000-000082850000}"/>
    <cellStyle name="Normal 25 16 3 4 3 5" xfId="31066" xr:uid="{00000000-0005-0000-0000-000083850000}"/>
    <cellStyle name="Normal 25 16 3 4 4" xfId="10397" xr:uid="{00000000-0005-0000-0000-000084850000}"/>
    <cellStyle name="Normal 25 16 3 4 4 2" xfId="32938" xr:uid="{00000000-0005-0000-0000-000085850000}"/>
    <cellStyle name="Normal 25 16 3 4 5" xfId="16027" xr:uid="{00000000-0005-0000-0000-000086850000}"/>
    <cellStyle name="Normal 25 16 3 4 5 2" xfId="38562" xr:uid="{00000000-0005-0000-0000-000087850000}"/>
    <cellStyle name="Normal 25 16 3 4 6" xfId="21656" xr:uid="{00000000-0005-0000-0000-000088850000}"/>
    <cellStyle name="Normal 25 16 3 4 6 2" xfId="44182" xr:uid="{00000000-0005-0000-0000-000089850000}"/>
    <cellStyle name="Normal 25 16 3 4 7" xfId="27322" xr:uid="{00000000-0005-0000-0000-00008A850000}"/>
    <cellStyle name="Normal 25 16 3 4 8" xfId="50750" xr:uid="{00000000-0005-0000-0000-00008B850000}"/>
    <cellStyle name="Normal 25 16 3 5" xfId="5717" xr:uid="{00000000-0005-0000-0000-00008C850000}"/>
    <cellStyle name="Normal 25 16 3 5 2" xfId="11333" xr:uid="{00000000-0005-0000-0000-00008D850000}"/>
    <cellStyle name="Normal 25 16 3 5 2 2" xfId="33874" xr:uid="{00000000-0005-0000-0000-00008E850000}"/>
    <cellStyle name="Normal 25 16 3 5 3" xfId="16963" xr:uid="{00000000-0005-0000-0000-00008F850000}"/>
    <cellStyle name="Normal 25 16 3 5 3 2" xfId="39498" xr:uid="{00000000-0005-0000-0000-000090850000}"/>
    <cellStyle name="Normal 25 16 3 5 4" xfId="22592" xr:uid="{00000000-0005-0000-0000-000091850000}"/>
    <cellStyle name="Normal 25 16 3 5 4 2" xfId="45118" xr:uid="{00000000-0005-0000-0000-000092850000}"/>
    <cellStyle name="Normal 25 16 3 5 5" xfId="28258" xr:uid="{00000000-0005-0000-0000-000093850000}"/>
    <cellStyle name="Normal 25 16 3 6" xfId="7589" xr:uid="{00000000-0005-0000-0000-000094850000}"/>
    <cellStyle name="Normal 25 16 3 6 2" xfId="13205" xr:uid="{00000000-0005-0000-0000-000095850000}"/>
    <cellStyle name="Normal 25 16 3 6 2 2" xfId="35746" xr:uid="{00000000-0005-0000-0000-000096850000}"/>
    <cellStyle name="Normal 25 16 3 6 3" xfId="18835" xr:uid="{00000000-0005-0000-0000-000097850000}"/>
    <cellStyle name="Normal 25 16 3 6 3 2" xfId="41370" xr:uid="{00000000-0005-0000-0000-000098850000}"/>
    <cellStyle name="Normal 25 16 3 6 4" xfId="24464" xr:uid="{00000000-0005-0000-0000-000099850000}"/>
    <cellStyle name="Normal 25 16 3 6 4 2" xfId="46990" xr:uid="{00000000-0005-0000-0000-00009A850000}"/>
    <cellStyle name="Normal 25 16 3 6 5" xfId="30130" xr:uid="{00000000-0005-0000-0000-00009B850000}"/>
    <cellStyle name="Normal 25 16 3 7" xfId="9461" xr:uid="{00000000-0005-0000-0000-00009C850000}"/>
    <cellStyle name="Normal 25 16 3 7 2" xfId="32002" xr:uid="{00000000-0005-0000-0000-00009D850000}"/>
    <cellStyle name="Normal 25 16 3 8" xfId="15091" xr:uid="{00000000-0005-0000-0000-00009E850000}"/>
    <cellStyle name="Normal 25 16 3 8 2" xfId="37626" xr:uid="{00000000-0005-0000-0000-00009F850000}"/>
    <cellStyle name="Normal 25 16 3 9" xfId="20720" xr:uid="{00000000-0005-0000-0000-0000A0850000}"/>
    <cellStyle name="Normal 25 16 3 9 2" xfId="43246" xr:uid="{00000000-0005-0000-0000-0000A1850000}"/>
    <cellStyle name="Normal 25 16 4" xfId="3767" xr:uid="{00000000-0005-0000-0000-0000A2850000}"/>
    <cellStyle name="Normal 25 16 4 10" xfId="26308" xr:uid="{00000000-0005-0000-0000-0000A3850000}"/>
    <cellStyle name="Normal 25 16 4 11" xfId="48799" xr:uid="{00000000-0005-0000-0000-0000A4850000}"/>
    <cellStyle name="Normal 25 16 4 12" xfId="49736" xr:uid="{00000000-0005-0000-0000-0000A5850000}"/>
    <cellStyle name="Normal 25 16 4 2" xfId="4001" xr:uid="{00000000-0005-0000-0000-0000A6850000}"/>
    <cellStyle name="Normal 25 16 4 2 10" xfId="49033" xr:uid="{00000000-0005-0000-0000-0000A7850000}"/>
    <cellStyle name="Normal 25 16 4 2 11" xfId="49970" xr:uid="{00000000-0005-0000-0000-0000A8850000}"/>
    <cellStyle name="Normal 25 16 4 2 2" xfId="4469" xr:uid="{00000000-0005-0000-0000-0000A9850000}"/>
    <cellStyle name="Normal 25 16 4 2 2 10" xfId="50438" xr:uid="{00000000-0005-0000-0000-0000AA850000}"/>
    <cellStyle name="Normal 25 16 4 2 2 2" xfId="5405" xr:uid="{00000000-0005-0000-0000-0000AB850000}"/>
    <cellStyle name="Normal 25 16 4 2 2 2 2" xfId="7277" xr:uid="{00000000-0005-0000-0000-0000AC850000}"/>
    <cellStyle name="Normal 25 16 4 2 2 2 2 2" xfId="12893" xr:uid="{00000000-0005-0000-0000-0000AD850000}"/>
    <cellStyle name="Normal 25 16 4 2 2 2 2 2 2" xfId="35434" xr:uid="{00000000-0005-0000-0000-0000AE850000}"/>
    <cellStyle name="Normal 25 16 4 2 2 2 2 3" xfId="18523" xr:uid="{00000000-0005-0000-0000-0000AF850000}"/>
    <cellStyle name="Normal 25 16 4 2 2 2 2 3 2" xfId="41058" xr:uid="{00000000-0005-0000-0000-0000B0850000}"/>
    <cellStyle name="Normal 25 16 4 2 2 2 2 4" xfId="24152" xr:uid="{00000000-0005-0000-0000-0000B1850000}"/>
    <cellStyle name="Normal 25 16 4 2 2 2 2 4 2" xfId="46678" xr:uid="{00000000-0005-0000-0000-0000B2850000}"/>
    <cellStyle name="Normal 25 16 4 2 2 2 2 5" xfId="29818" xr:uid="{00000000-0005-0000-0000-0000B3850000}"/>
    <cellStyle name="Normal 25 16 4 2 2 2 3" xfId="9149" xr:uid="{00000000-0005-0000-0000-0000B4850000}"/>
    <cellStyle name="Normal 25 16 4 2 2 2 3 2" xfId="14765" xr:uid="{00000000-0005-0000-0000-0000B5850000}"/>
    <cellStyle name="Normal 25 16 4 2 2 2 3 2 2" xfId="37306" xr:uid="{00000000-0005-0000-0000-0000B6850000}"/>
    <cellStyle name="Normal 25 16 4 2 2 2 3 3" xfId="20395" xr:uid="{00000000-0005-0000-0000-0000B7850000}"/>
    <cellStyle name="Normal 25 16 4 2 2 2 3 3 2" xfId="42930" xr:uid="{00000000-0005-0000-0000-0000B8850000}"/>
    <cellStyle name="Normal 25 16 4 2 2 2 3 4" xfId="26024" xr:uid="{00000000-0005-0000-0000-0000B9850000}"/>
    <cellStyle name="Normal 25 16 4 2 2 2 3 4 2" xfId="48550" xr:uid="{00000000-0005-0000-0000-0000BA850000}"/>
    <cellStyle name="Normal 25 16 4 2 2 2 3 5" xfId="31690" xr:uid="{00000000-0005-0000-0000-0000BB850000}"/>
    <cellStyle name="Normal 25 16 4 2 2 2 4" xfId="11021" xr:uid="{00000000-0005-0000-0000-0000BC850000}"/>
    <cellStyle name="Normal 25 16 4 2 2 2 4 2" xfId="33562" xr:uid="{00000000-0005-0000-0000-0000BD850000}"/>
    <cellStyle name="Normal 25 16 4 2 2 2 5" xfId="16651" xr:uid="{00000000-0005-0000-0000-0000BE850000}"/>
    <cellStyle name="Normal 25 16 4 2 2 2 5 2" xfId="39186" xr:uid="{00000000-0005-0000-0000-0000BF850000}"/>
    <cellStyle name="Normal 25 16 4 2 2 2 6" xfId="22280" xr:uid="{00000000-0005-0000-0000-0000C0850000}"/>
    <cellStyle name="Normal 25 16 4 2 2 2 6 2" xfId="44806" xr:uid="{00000000-0005-0000-0000-0000C1850000}"/>
    <cellStyle name="Normal 25 16 4 2 2 2 7" xfId="27946" xr:uid="{00000000-0005-0000-0000-0000C2850000}"/>
    <cellStyle name="Normal 25 16 4 2 2 2 8" xfId="51374" xr:uid="{00000000-0005-0000-0000-0000C3850000}"/>
    <cellStyle name="Normal 25 16 4 2 2 3" xfId="6341" xr:uid="{00000000-0005-0000-0000-0000C4850000}"/>
    <cellStyle name="Normal 25 16 4 2 2 3 2" xfId="11957" xr:uid="{00000000-0005-0000-0000-0000C5850000}"/>
    <cellStyle name="Normal 25 16 4 2 2 3 2 2" xfId="34498" xr:uid="{00000000-0005-0000-0000-0000C6850000}"/>
    <cellStyle name="Normal 25 16 4 2 2 3 3" xfId="17587" xr:uid="{00000000-0005-0000-0000-0000C7850000}"/>
    <cellStyle name="Normal 25 16 4 2 2 3 3 2" xfId="40122" xr:uid="{00000000-0005-0000-0000-0000C8850000}"/>
    <cellStyle name="Normal 25 16 4 2 2 3 4" xfId="23216" xr:uid="{00000000-0005-0000-0000-0000C9850000}"/>
    <cellStyle name="Normal 25 16 4 2 2 3 4 2" xfId="45742" xr:uid="{00000000-0005-0000-0000-0000CA850000}"/>
    <cellStyle name="Normal 25 16 4 2 2 3 5" xfId="28882" xr:uid="{00000000-0005-0000-0000-0000CB850000}"/>
    <cellStyle name="Normal 25 16 4 2 2 4" xfId="8213" xr:uid="{00000000-0005-0000-0000-0000CC850000}"/>
    <cellStyle name="Normal 25 16 4 2 2 4 2" xfId="13829" xr:uid="{00000000-0005-0000-0000-0000CD850000}"/>
    <cellStyle name="Normal 25 16 4 2 2 4 2 2" xfId="36370" xr:uid="{00000000-0005-0000-0000-0000CE850000}"/>
    <cellStyle name="Normal 25 16 4 2 2 4 3" xfId="19459" xr:uid="{00000000-0005-0000-0000-0000CF850000}"/>
    <cellStyle name="Normal 25 16 4 2 2 4 3 2" xfId="41994" xr:uid="{00000000-0005-0000-0000-0000D0850000}"/>
    <cellStyle name="Normal 25 16 4 2 2 4 4" xfId="25088" xr:uid="{00000000-0005-0000-0000-0000D1850000}"/>
    <cellStyle name="Normal 25 16 4 2 2 4 4 2" xfId="47614" xr:uid="{00000000-0005-0000-0000-0000D2850000}"/>
    <cellStyle name="Normal 25 16 4 2 2 4 5" xfId="30754" xr:uid="{00000000-0005-0000-0000-0000D3850000}"/>
    <cellStyle name="Normal 25 16 4 2 2 5" xfId="10085" xr:uid="{00000000-0005-0000-0000-0000D4850000}"/>
    <cellStyle name="Normal 25 16 4 2 2 5 2" xfId="32626" xr:uid="{00000000-0005-0000-0000-0000D5850000}"/>
    <cellStyle name="Normal 25 16 4 2 2 6" xfId="15715" xr:uid="{00000000-0005-0000-0000-0000D6850000}"/>
    <cellStyle name="Normal 25 16 4 2 2 6 2" xfId="38250" xr:uid="{00000000-0005-0000-0000-0000D7850000}"/>
    <cellStyle name="Normal 25 16 4 2 2 7" xfId="21344" xr:uid="{00000000-0005-0000-0000-0000D8850000}"/>
    <cellStyle name="Normal 25 16 4 2 2 7 2" xfId="43870" xr:uid="{00000000-0005-0000-0000-0000D9850000}"/>
    <cellStyle name="Normal 25 16 4 2 2 8" xfId="27010" xr:uid="{00000000-0005-0000-0000-0000DA850000}"/>
    <cellStyle name="Normal 25 16 4 2 2 9" xfId="49501" xr:uid="{00000000-0005-0000-0000-0000DB850000}"/>
    <cellStyle name="Normal 25 16 4 2 3" xfId="4937" xr:uid="{00000000-0005-0000-0000-0000DC850000}"/>
    <cellStyle name="Normal 25 16 4 2 3 2" xfId="6809" xr:uid="{00000000-0005-0000-0000-0000DD850000}"/>
    <cellStyle name="Normal 25 16 4 2 3 2 2" xfId="12425" xr:uid="{00000000-0005-0000-0000-0000DE850000}"/>
    <cellStyle name="Normal 25 16 4 2 3 2 2 2" xfId="34966" xr:uid="{00000000-0005-0000-0000-0000DF850000}"/>
    <cellStyle name="Normal 25 16 4 2 3 2 3" xfId="18055" xr:uid="{00000000-0005-0000-0000-0000E0850000}"/>
    <cellStyle name="Normal 25 16 4 2 3 2 3 2" xfId="40590" xr:uid="{00000000-0005-0000-0000-0000E1850000}"/>
    <cellStyle name="Normal 25 16 4 2 3 2 4" xfId="23684" xr:uid="{00000000-0005-0000-0000-0000E2850000}"/>
    <cellStyle name="Normal 25 16 4 2 3 2 4 2" xfId="46210" xr:uid="{00000000-0005-0000-0000-0000E3850000}"/>
    <cellStyle name="Normal 25 16 4 2 3 2 5" xfId="29350" xr:uid="{00000000-0005-0000-0000-0000E4850000}"/>
    <cellStyle name="Normal 25 16 4 2 3 3" xfId="8681" xr:uid="{00000000-0005-0000-0000-0000E5850000}"/>
    <cellStyle name="Normal 25 16 4 2 3 3 2" xfId="14297" xr:uid="{00000000-0005-0000-0000-0000E6850000}"/>
    <cellStyle name="Normal 25 16 4 2 3 3 2 2" xfId="36838" xr:uid="{00000000-0005-0000-0000-0000E7850000}"/>
    <cellStyle name="Normal 25 16 4 2 3 3 3" xfId="19927" xr:uid="{00000000-0005-0000-0000-0000E8850000}"/>
    <cellStyle name="Normal 25 16 4 2 3 3 3 2" xfId="42462" xr:uid="{00000000-0005-0000-0000-0000E9850000}"/>
    <cellStyle name="Normal 25 16 4 2 3 3 4" xfId="25556" xr:uid="{00000000-0005-0000-0000-0000EA850000}"/>
    <cellStyle name="Normal 25 16 4 2 3 3 4 2" xfId="48082" xr:uid="{00000000-0005-0000-0000-0000EB850000}"/>
    <cellStyle name="Normal 25 16 4 2 3 3 5" xfId="31222" xr:uid="{00000000-0005-0000-0000-0000EC850000}"/>
    <cellStyle name="Normal 25 16 4 2 3 4" xfId="10553" xr:uid="{00000000-0005-0000-0000-0000ED850000}"/>
    <cellStyle name="Normal 25 16 4 2 3 4 2" xfId="33094" xr:uid="{00000000-0005-0000-0000-0000EE850000}"/>
    <cellStyle name="Normal 25 16 4 2 3 5" xfId="16183" xr:uid="{00000000-0005-0000-0000-0000EF850000}"/>
    <cellStyle name="Normal 25 16 4 2 3 5 2" xfId="38718" xr:uid="{00000000-0005-0000-0000-0000F0850000}"/>
    <cellStyle name="Normal 25 16 4 2 3 6" xfId="21812" xr:uid="{00000000-0005-0000-0000-0000F1850000}"/>
    <cellStyle name="Normal 25 16 4 2 3 6 2" xfId="44338" xr:uid="{00000000-0005-0000-0000-0000F2850000}"/>
    <cellStyle name="Normal 25 16 4 2 3 7" xfId="27478" xr:uid="{00000000-0005-0000-0000-0000F3850000}"/>
    <cellStyle name="Normal 25 16 4 2 3 8" xfId="50906" xr:uid="{00000000-0005-0000-0000-0000F4850000}"/>
    <cellStyle name="Normal 25 16 4 2 4" xfId="5873" xr:uid="{00000000-0005-0000-0000-0000F5850000}"/>
    <cellStyle name="Normal 25 16 4 2 4 2" xfId="11489" xr:uid="{00000000-0005-0000-0000-0000F6850000}"/>
    <cellStyle name="Normal 25 16 4 2 4 2 2" xfId="34030" xr:uid="{00000000-0005-0000-0000-0000F7850000}"/>
    <cellStyle name="Normal 25 16 4 2 4 3" xfId="17119" xr:uid="{00000000-0005-0000-0000-0000F8850000}"/>
    <cellStyle name="Normal 25 16 4 2 4 3 2" xfId="39654" xr:uid="{00000000-0005-0000-0000-0000F9850000}"/>
    <cellStyle name="Normal 25 16 4 2 4 4" xfId="22748" xr:uid="{00000000-0005-0000-0000-0000FA850000}"/>
    <cellStyle name="Normal 25 16 4 2 4 4 2" xfId="45274" xr:uid="{00000000-0005-0000-0000-0000FB850000}"/>
    <cellStyle name="Normal 25 16 4 2 4 5" xfId="28414" xr:uid="{00000000-0005-0000-0000-0000FC850000}"/>
    <cellStyle name="Normal 25 16 4 2 5" xfId="7745" xr:uid="{00000000-0005-0000-0000-0000FD850000}"/>
    <cellStyle name="Normal 25 16 4 2 5 2" xfId="13361" xr:uid="{00000000-0005-0000-0000-0000FE850000}"/>
    <cellStyle name="Normal 25 16 4 2 5 2 2" xfId="35902" xr:uid="{00000000-0005-0000-0000-0000FF850000}"/>
    <cellStyle name="Normal 25 16 4 2 5 3" xfId="18991" xr:uid="{00000000-0005-0000-0000-000000860000}"/>
    <cellStyle name="Normal 25 16 4 2 5 3 2" xfId="41526" xr:uid="{00000000-0005-0000-0000-000001860000}"/>
    <cellStyle name="Normal 25 16 4 2 5 4" xfId="24620" xr:uid="{00000000-0005-0000-0000-000002860000}"/>
    <cellStyle name="Normal 25 16 4 2 5 4 2" xfId="47146" xr:uid="{00000000-0005-0000-0000-000003860000}"/>
    <cellStyle name="Normal 25 16 4 2 5 5" xfId="30286" xr:uid="{00000000-0005-0000-0000-000004860000}"/>
    <cellStyle name="Normal 25 16 4 2 6" xfId="9617" xr:uid="{00000000-0005-0000-0000-000005860000}"/>
    <cellStyle name="Normal 25 16 4 2 6 2" xfId="32158" xr:uid="{00000000-0005-0000-0000-000006860000}"/>
    <cellStyle name="Normal 25 16 4 2 7" xfId="15247" xr:uid="{00000000-0005-0000-0000-000007860000}"/>
    <cellStyle name="Normal 25 16 4 2 7 2" xfId="37782" xr:uid="{00000000-0005-0000-0000-000008860000}"/>
    <cellStyle name="Normal 25 16 4 2 8" xfId="20876" xr:uid="{00000000-0005-0000-0000-000009860000}"/>
    <cellStyle name="Normal 25 16 4 2 8 2" xfId="43402" xr:uid="{00000000-0005-0000-0000-00000A860000}"/>
    <cellStyle name="Normal 25 16 4 2 9" xfId="26542" xr:uid="{00000000-0005-0000-0000-00000B860000}"/>
    <cellStyle name="Normal 25 16 4 3" xfId="4235" xr:uid="{00000000-0005-0000-0000-00000C860000}"/>
    <cellStyle name="Normal 25 16 4 3 10" xfId="50204" xr:uid="{00000000-0005-0000-0000-00000D860000}"/>
    <cellStyle name="Normal 25 16 4 3 2" xfId="5171" xr:uid="{00000000-0005-0000-0000-00000E860000}"/>
    <cellStyle name="Normal 25 16 4 3 2 2" xfId="7043" xr:uid="{00000000-0005-0000-0000-00000F860000}"/>
    <cellStyle name="Normal 25 16 4 3 2 2 2" xfId="12659" xr:uid="{00000000-0005-0000-0000-000010860000}"/>
    <cellStyle name="Normal 25 16 4 3 2 2 2 2" xfId="35200" xr:uid="{00000000-0005-0000-0000-000011860000}"/>
    <cellStyle name="Normal 25 16 4 3 2 2 3" xfId="18289" xr:uid="{00000000-0005-0000-0000-000012860000}"/>
    <cellStyle name="Normal 25 16 4 3 2 2 3 2" xfId="40824" xr:uid="{00000000-0005-0000-0000-000013860000}"/>
    <cellStyle name="Normal 25 16 4 3 2 2 4" xfId="23918" xr:uid="{00000000-0005-0000-0000-000014860000}"/>
    <cellStyle name="Normal 25 16 4 3 2 2 4 2" xfId="46444" xr:uid="{00000000-0005-0000-0000-000015860000}"/>
    <cellStyle name="Normal 25 16 4 3 2 2 5" xfId="29584" xr:uid="{00000000-0005-0000-0000-000016860000}"/>
    <cellStyle name="Normal 25 16 4 3 2 3" xfId="8915" xr:uid="{00000000-0005-0000-0000-000017860000}"/>
    <cellStyle name="Normal 25 16 4 3 2 3 2" xfId="14531" xr:uid="{00000000-0005-0000-0000-000018860000}"/>
    <cellStyle name="Normal 25 16 4 3 2 3 2 2" xfId="37072" xr:uid="{00000000-0005-0000-0000-000019860000}"/>
    <cellStyle name="Normal 25 16 4 3 2 3 3" xfId="20161" xr:uid="{00000000-0005-0000-0000-00001A860000}"/>
    <cellStyle name="Normal 25 16 4 3 2 3 3 2" xfId="42696" xr:uid="{00000000-0005-0000-0000-00001B860000}"/>
    <cellStyle name="Normal 25 16 4 3 2 3 4" xfId="25790" xr:uid="{00000000-0005-0000-0000-00001C860000}"/>
    <cellStyle name="Normal 25 16 4 3 2 3 4 2" xfId="48316" xr:uid="{00000000-0005-0000-0000-00001D860000}"/>
    <cellStyle name="Normal 25 16 4 3 2 3 5" xfId="31456" xr:uid="{00000000-0005-0000-0000-00001E860000}"/>
    <cellStyle name="Normal 25 16 4 3 2 4" xfId="10787" xr:uid="{00000000-0005-0000-0000-00001F860000}"/>
    <cellStyle name="Normal 25 16 4 3 2 4 2" xfId="33328" xr:uid="{00000000-0005-0000-0000-000020860000}"/>
    <cellStyle name="Normal 25 16 4 3 2 5" xfId="16417" xr:uid="{00000000-0005-0000-0000-000021860000}"/>
    <cellStyle name="Normal 25 16 4 3 2 5 2" xfId="38952" xr:uid="{00000000-0005-0000-0000-000022860000}"/>
    <cellStyle name="Normal 25 16 4 3 2 6" xfId="22046" xr:uid="{00000000-0005-0000-0000-000023860000}"/>
    <cellStyle name="Normal 25 16 4 3 2 6 2" xfId="44572" xr:uid="{00000000-0005-0000-0000-000024860000}"/>
    <cellStyle name="Normal 25 16 4 3 2 7" xfId="27712" xr:uid="{00000000-0005-0000-0000-000025860000}"/>
    <cellStyle name="Normal 25 16 4 3 2 8" xfId="51140" xr:uid="{00000000-0005-0000-0000-000026860000}"/>
    <cellStyle name="Normal 25 16 4 3 3" xfId="6107" xr:uid="{00000000-0005-0000-0000-000027860000}"/>
    <cellStyle name="Normal 25 16 4 3 3 2" xfId="11723" xr:uid="{00000000-0005-0000-0000-000028860000}"/>
    <cellStyle name="Normal 25 16 4 3 3 2 2" xfId="34264" xr:uid="{00000000-0005-0000-0000-000029860000}"/>
    <cellStyle name="Normal 25 16 4 3 3 3" xfId="17353" xr:uid="{00000000-0005-0000-0000-00002A860000}"/>
    <cellStyle name="Normal 25 16 4 3 3 3 2" xfId="39888" xr:uid="{00000000-0005-0000-0000-00002B860000}"/>
    <cellStyle name="Normal 25 16 4 3 3 4" xfId="22982" xr:uid="{00000000-0005-0000-0000-00002C860000}"/>
    <cellStyle name="Normal 25 16 4 3 3 4 2" xfId="45508" xr:uid="{00000000-0005-0000-0000-00002D860000}"/>
    <cellStyle name="Normal 25 16 4 3 3 5" xfId="28648" xr:uid="{00000000-0005-0000-0000-00002E860000}"/>
    <cellStyle name="Normal 25 16 4 3 4" xfId="7979" xr:uid="{00000000-0005-0000-0000-00002F860000}"/>
    <cellStyle name="Normal 25 16 4 3 4 2" xfId="13595" xr:uid="{00000000-0005-0000-0000-000030860000}"/>
    <cellStyle name="Normal 25 16 4 3 4 2 2" xfId="36136" xr:uid="{00000000-0005-0000-0000-000031860000}"/>
    <cellStyle name="Normal 25 16 4 3 4 3" xfId="19225" xr:uid="{00000000-0005-0000-0000-000032860000}"/>
    <cellStyle name="Normal 25 16 4 3 4 3 2" xfId="41760" xr:uid="{00000000-0005-0000-0000-000033860000}"/>
    <cellStyle name="Normal 25 16 4 3 4 4" xfId="24854" xr:uid="{00000000-0005-0000-0000-000034860000}"/>
    <cellStyle name="Normal 25 16 4 3 4 4 2" xfId="47380" xr:uid="{00000000-0005-0000-0000-000035860000}"/>
    <cellStyle name="Normal 25 16 4 3 4 5" xfId="30520" xr:uid="{00000000-0005-0000-0000-000036860000}"/>
    <cellStyle name="Normal 25 16 4 3 5" xfId="9851" xr:uid="{00000000-0005-0000-0000-000037860000}"/>
    <cellStyle name="Normal 25 16 4 3 5 2" xfId="32392" xr:uid="{00000000-0005-0000-0000-000038860000}"/>
    <cellStyle name="Normal 25 16 4 3 6" xfId="15481" xr:uid="{00000000-0005-0000-0000-000039860000}"/>
    <cellStyle name="Normal 25 16 4 3 6 2" xfId="38016" xr:uid="{00000000-0005-0000-0000-00003A860000}"/>
    <cellStyle name="Normal 25 16 4 3 7" xfId="21110" xr:uid="{00000000-0005-0000-0000-00003B860000}"/>
    <cellStyle name="Normal 25 16 4 3 7 2" xfId="43636" xr:uid="{00000000-0005-0000-0000-00003C860000}"/>
    <cellStyle name="Normal 25 16 4 3 8" xfId="26776" xr:uid="{00000000-0005-0000-0000-00003D860000}"/>
    <cellStyle name="Normal 25 16 4 3 9" xfId="49267" xr:uid="{00000000-0005-0000-0000-00003E860000}"/>
    <cellStyle name="Normal 25 16 4 4" xfId="4703" xr:uid="{00000000-0005-0000-0000-00003F860000}"/>
    <cellStyle name="Normal 25 16 4 4 2" xfId="6575" xr:uid="{00000000-0005-0000-0000-000040860000}"/>
    <cellStyle name="Normal 25 16 4 4 2 2" xfId="12191" xr:uid="{00000000-0005-0000-0000-000041860000}"/>
    <cellStyle name="Normal 25 16 4 4 2 2 2" xfId="34732" xr:uid="{00000000-0005-0000-0000-000042860000}"/>
    <cellStyle name="Normal 25 16 4 4 2 3" xfId="17821" xr:uid="{00000000-0005-0000-0000-000043860000}"/>
    <cellStyle name="Normal 25 16 4 4 2 3 2" xfId="40356" xr:uid="{00000000-0005-0000-0000-000044860000}"/>
    <cellStyle name="Normal 25 16 4 4 2 4" xfId="23450" xr:uid="{00000000-0005-0000-0000-000045860000}"/>
    <cellStyle name="Normal 25 16 4 4 2 4 2" xfId="45976" xr:uid="{00000000-0005-0000-0000-000046860000}"/>
    <cellStyle name="Normal 25 16 4 4 2 5" xfId="29116" xr:uid="{00000000-0005-0000-0000-000047860000}"/>
    <cellStyle name="Normal 25 16 4 4 3" xfId="8447" xr:uid="{00000000-0005-0000-0000-000048860000}"/>
    <cellStyle name="Normal 25 16 4 4 3 2" xfId="14063" xr:uid="{00000000-0005-0000-0000-000049860000}"/>
    <cellStyle name="Normal 25 16 4 4 3 2 2" xfId="36604" xr:uid="{00000000-0005-0000-0000-00004A860000}"/>
    <cellStyle name="Normal 25 16 4 4 3 3" xfId="19693" xr:uid="{00000000-0005-0000-0000-00004B860000}"/>
    <cellStyle name="Normal 25 16 4 4 3 3 2" xfId="42228" xr:uid="{00000000-0005-0000-0000-00004C860000}"/>
    <cellStyle name="Normal 25 16 4 4 3 4" xfId="25322" xr:uid="{00000000-0005-0000-0000-00004D860000}"/>
    <cellStyle name="Normal 25 16 4 4 3 4 2" xfId="47848" xr:uid="{00000000-0005-0000-0000-00004E860000}"/>
    <cellStyle name="Normal 25 16 4 4 3 5" xfId="30988" xr:uid="{00000000-0005-0000-0000-00004F860000}"/>
    <cellStyle name="Normal 25 16 4 4 4" xfId="10319" xr:uid="{00000000-0005-0000-0000-000050860000}"/>
    <cellStyle name="Normal 25 16 4 4 4 2" xfId="32860" xr:uid="{00000000-0005-0000-0000-000051860000}"/>
    <cellStyle name="Normal 25 16 4 4 5" xfId="15949" xr:uid="{00000000-0005-0000-0000-000052860000}"/>
    <cellStyle name="Normal 25 16 4 4 5 2" xfId="38484" xr:uid="{00000000-0005-0000-0000-000053860000}"/>
    <cellStyle name="Normal 25 16 4 4 6" xfId="21578" xr:uid="{00000000-0005-0000-0000-000054860000}"/>
    <cellStyle name="Normal 25 16 4 4 6 2" xfId="44104" xr:uid="{00000000-0005-0000-0000-000055860000}"/>
    <cellStyle name="Normal 25 16 4 4 7" xfId="27244" xr:uid="{00000000-0005-0000-0000-000056860000}"/>
    <cellStyle name="Normal 25 16 4 4 8" xfId="50672" xr:uid="{00000000-0005-0000-0000-000057860000}"/>
    <cellStyle name="Normal 25 16 4 5" xfId="5639" xr:uid="{00000000-0005-0000-0000-000058860000}"/>
    <cellStyle name="Normal 25 16 4 5 2" xfId="11255" xr:uid="{00000000-0005-0000-0000-000059860000}"/>
    <cellStyle name="Normal 25 16 4 5 2 2" xfId="33796" xr:uid="{00000000-0005-0000-0000-00005A860000}"/>
    <cellStyle name="Normal 25 16 4 5 3" xfId="16885" xr:uid="{00000000-0005-0000-0000-00005B860000}"/>
    <cellStyle name="Normal 25 16 4 5 3 2" xfId="39420" xr:uid="{00000000-0005-0000-0000-00005C860000}"/>
    <cellStyle name="Normal 25 16 4 5 4" xfId="22514" xr:uid="{00000000-0005-0000-0000-00005D860000}"/>
    <cellStyle name="Normal 25 16 4 5 4 2" xfId="45040" xr:uid="{00000000-0005-0000-0000-00005E860000}"/>
    <cellStyle name="Normal 25 16 4 5 5" xfId="28180" xr:uid="{00000000-0005-0000-0000-00005F860000}"/>
    <cellStyle name="Normal 25 16 4 6" xfId="7511" xr:uid="{00000000-0005-0000-0000-000060860000}"/>
    <cellStyle name="Normal 25 16 4 6 2" xfId="13127" xr:uid="{00000000-0005-0000-0000-000061860000}"/>
    <cellStyle name="Normal 25 16 4 6 2 2" xfId="35668" xr:uid="{00000000-0005-0000-0000-000062860000}"/>
    <cellStyle name="Normal 25 16 4 6 3" xfId="18757" xr:uid="{00000000-0005-0000-0000-000063860000}"/>
    <cellStyle name="Normal 25 16 4 6 3 2" xfId="41292" xr:uid="{00000000-0005-0000-0000-000064860000}"/>
    <cellStyle name="Normal 25 16 4 6 4" xfId="24386" xr:uid="{00000000-0005-0000-0000-000065860000}"/>
    <cellStyle name="Normal 25 16 4 6 4 2" xfId="46912" xr:uid="{00000000-0005-0000-0000-000066860000}"/>
    <cellStyle name="Normal 25 16 4 6 5" xfId="30052" xr:uid="{00000000-0005-0000-0000-000067860000}"/>
    <cellStyle name="Normal 25 16 4 7" xfId="9383" xr:uid="{00000000-0005-0000-0000-000068860000}"/>
    <cellStyle name="Normal 25 16 4 7 2" xfId="31924" xr:uid="{00000000-0005-0000-0000-000069860000}"/>
    <cellStyle name="Normal 25 16 4 8" xfId="15013" xr:uid="{00000000-0005-0000-0000-00006A860000}"/>
    <cellStyle name="Normal 25 16 4 8 2" xfId="37548" xr:uid="{00000000-0005-0000-0000-00006B860000}"/>
    <cellStyle name="Normal 25 16 4 9" xfId="20642" xr:uid="{00000000-0005-0000-0000-00006C860000}"/>
    <cellStyle name="Normal 25 16 4 9 2" xfId="43168" xr:uid="{00000000-0005-0000-0000-00006D860000}"/>
    <cellStyle name="Normal 25 16 5" xfId="3923" xr:uid="{00000000-0005-0000-0000-00006E860000}"/>
    <cellStyle name="Normal 25 16 5 10" xfId="48955" xr:uid="{00000000-0005-0000-0000-00006F860000}"/>
    <cellStyle name="Normal 25 16 5 11" xfId="49892" xr:uid="{00000000-0005-0000-0000-000070860000}"/>
    <cellStyle name="Normal 25 16 5 2" xfId="4391" xr:uid="{00000000-0005-0000-0000-000071860000}"/>
    <cellStyle name="Normal 25 16 5 2 10" xfId="50360" xr:uid="{00000000-0005-0000-0000-000072860000}"/>
    <cellStyle name="Normal 25 16 5 2 2" xfId="5327" xr:uid="{00000000-0005-0000-0000-000073860000}"/>
    <cellStyle name="Normal 25 16 5 2 2 2" xfId="7199" xr:uid="{00000000-0005-0000-0000-000074860000}"/>
    <cellStyle name="Normal 25 16 5 2 2 2 2" xfId="12815" xr:uid="{00000000-0005-0000-0000-000075860000}"/>
    <cellStyle name="Normal 25 16 5 2 2 2 2 2" xfId="35356" xr:uid="{00000000-0005-0000-0000-000076860000}"/>
    <cellStyle name="Normal 25 16 5 2 2 2 3" xfId="18445" xr:uid="{00000000-0005-0000-0000-000077860000}"/>
    <cellStyle name="Normal 25 16 5 2 2 2 3 2" xfId="40980" xr:uid="{00000000-0005-0000-0000-000078860000}"/>
    <cellStyle name="Normal 25 16 5 2 2 2 4" xfId="24074" xr:uid="{00000000-0005-0000-0000-000079860000}"/>
    <cellStyle name="Normal 25 16 5 2 2 2 4 2" xfId="46600" xr:uid="{00000000-0005-0000-0000-00007A860000}"/>
    <cellStyle name="Normal 25 16 5 2 2 2 5" xfId="29740" xr:uid="{00000000-0005-0000-0000-00007B860000}"/>
    <cellStyle name="Normal 25 16 5 2 2 3" xfId="9071" xr:uid="{00000000-0005-0000-0000-00007C860000}"/>
    <cellStyle name="Normal 25 16 5 2 2 3 2" xfId="14687" xr:uid="{00000000-0005-0000-0000-00007D860000}"/>
    <cellStyle name="Normal 25 16 5 2 2 3 2 2" xfId="37228" xr:uid="{00000000-0005-0000-0000-00007E860000}"/>
    <cellStyle name="Normal 25 16 5 2 2 3 3" xfId="20317" xr:uid="{00000000-0005-0000-0000-00007F860000}"/>
    <cellStyle name="Normal 25 16 5 2 2 3 3 2" xfId="42852" xr:uid="{00000000-0005-0000-0000-000080860000}"/>
    <cellStyle name="Normal 25 16 5 2 2 3 4" xfId="25946" xr:uid="{00000000-0005-0000-0000-000081860000}"/>
    <cellStyle name="Normal 25 16 5 2 2 3 4 2" xfId="48472" xr:uid="{00000000-0005-0000-0000-000082860000}"/>
    <cellStyle name="Normal 25 16 5 2 2 3 5" xfId="31612" xr:uid="{00000000-0005-0000-0000-000083860000}"/>
    <cellStyle name="Normal 25 16 5 2 2 4" xfId="10943" xr:uid="{00000000-0005-0000-0000-000084860000}"/>
    <cellStyle name="Normal 25 16 5 2 2 4 2" xfId="33484" xr:uid="{00000000-0005-0000-0000-000085860000}"/>
    <cellStyle name="Normal 25 16 5 2 2 5" xfId="16573" xr:uid="{00000000-0005-0000-0000-000086860000}"/>
    <cellStyle name="Normal 25 16 5 2 2 5 2" xfId="39108" xr:uid="{00000000-0005-0000-0000-000087860000}"/>
    <cellStyle name="Normal 25 16 5 2 2 6" xfId="22202" xr:uid="{00000000-0005-0000-0000-000088860000}"/>
    <cellStyle name="Normal 25 16 5 2 2 6 2" xfId="44728" xr:uid="{00000000-0005-0000-0000-000089860000}"/>
    <cellStyle name="Normal 25 16 5 2 2 7" xfId="27868" xr:uid="{00000000-0005-0000-0000-00008A860000}"/>
    <cellStyle name="Normal 25 16 5 2 2 8" xfId="51296" xr:uid="{00000000-0005-0000-0000-00008B860000}"/>
    <cellStyle name="Normal 25 16 5 2 3" xfId="6263" xr:uid="{00000000-0005-0000-0000-00008C860000}"/>
    <cellStyle name="Normal 25 16 5 2 3 2" xfId="11879" xr:uid="{00000000-0005-0000-0000-00008D860000}"/>
    <cellStyle name="Normal 25 16 5 2 3 2 2" xfId="34420" xr:uid="{00000000-0005-0000-0000-00008E860000}"/>
    <cellStyle name="Normal 25 16 5 2 3 3" xfId="17509" xr:uid="{00000000-0005-0000-0000-00008F860000}"/>
    <cellStyle name="Normal 25 16 5 2 3 3 2" xfId="40044" xr:uid="{00000000-0005-0000-0000-000090860000}"/>
    <cellStyle name="Normal 25 16 5 2 3 4" xfId="23138" xr:uid="{00000000-0005-0000-0000-000091860000}"/>
    <cellStyle name="Normal 25 16 5 2 3 4 2" xfId="45664" xr:uid="{00000000-0005-0000-0000-000092860000}"/>
    <cellStyle name="Normal 25 16 5 2 3 5" xfId="28804" xr:uid="{00000000-0005-0000-0000-000093860000}"/>
    <cellStyle name="Normal 25 16 5 2 4" xfId="8135" xr:uid="{00000000-0005-0000-0000-000094860000}"/>
    <cellStyle name="Normal 25 16 5 2 4 2" xfId="13751" xr:uid="{00000000-0005-0000-0000-000095860000}"/>
    <cellStyle name="Normal 25 16 5 2 4 2 2" xfId="36292" xr:uid="{00000000-0005-0000-0000-000096860000}"/>
    <cellStyle name="Normal 25 16 5 2 4 3" xfId="19381" xr:uid="{00000000-0005-0000-0000-000097860000}"/>
    <cellStyle name="Normal 25 16 5 2 4 3 2" xfId="41916" xr:uid="{00000000-0005-0000-0000-000098860000}"/>
    <cellStyle name="Normal 25 16 5 2 4 4" xfId="25010" xr:uid="{00000000-0005-0000-0000-000099860000}"/>
    <cellStyle name="Normal 25 16 5 2 4 4 2" xfId="47536" xr:uid="{00000000-0005-0000-0000-00009A860000}"/>
    <cellStyle name="Normal 25 16 5 2 4 5" xfId="30676" xr:uid="{00000000-0005-0000-0000-00009B860000}"/>
    <cellStyle name="Normal 25 16 5 2 5" xfId="10007" xr:uid="{00000000-0005-0000-0000-00009C860000}"/>
    <cellStyle name="Normal 25 16 5 2 5 2" xfId="32548" xr:uid="{00000000-0005-0000-0000-00009D860000}"/>
    <cellStyle name="Normal 25 16 5 2 6" xfId="15637" xr:uid="{00000000-0005-0000-0000-00009E860000}"/>
    <cellStyle name="Normal 25 16 5 2 6 2" xfId="38172" xr:uid="{00000000-0005-0000-0000-00009F860000}"/>
    <cellStyle name="Normal 25 16 5 2 7" xfId="21266" xr:uid="{00000000-0005-0000-0000-0000A0860000}"/>
    <cellStyle name="Normal 25 16 5 2 7 2" xfId="43792" xr:uid="{00000000-0005-0000-0000-0000A1860000}"/>
    <cellStyle name="Normal 25 16 5 2 8" xfId="26932" xr:uid="{00000000-0005-0000-0000-0000A2860000}"/>
    <cellStyle name="Normal 25 16 5 2 9" xfId="49423" xr:uid="{00000000-0005-0000-0000-0000A3860000}"/>
    <cellStyle name="Normal 25 16 5 3" xfId="4859" xr:uid="{00000000-0005-0000-0000-0000A4860000}"/>
    <cellStyle name="Normal 25 16 5 3 2" xfId="6731" xr:uid="{00000000-0005-0000-0000-0000A5860000}"/>
    <cellStyle name="Normal 25 16 5 3 2 2" xfId="12347" xr:uid="{00000000-0005-0000-0000-0000A6860000}"/>
    <cellStyle name="Normal 25 16 5 3 2 2 2" xfId="34888" xr:uid="{00000000-0005-0000-0000-0000A7860000}"/>
    <cellStyle name="Normal 25 16 5 3 2 3" xfId="17977" xr:uid="{00000000-0005-0000-0000-0000A8860000}"/>
    <cellStyle name="Normal 25 16 5 3 2 3 2" xfId="40512" xr:uid="{00000000-0005-0000-0000-0000A9860000}"/>
    <cellStyle name="Normal 25 16 5 3 2 4" xfId="23606" xr:uid="{00000000-0005-0000-0000-0000AA860000}"/>
    <cellStyle name="Normal 25 16 5 3 2 4 2" xfId="46132" xr:uid="{00000000-0005-0000-0000-0000AB860000}"/>
    <cellStyle name="Normal 25 16 5 3 2 5" xfId="29272" xr:uid="{00000000-0005-0000-0000-0000AC860000}"/>
    <cellStyle name="Normal 25 16 5 3 3" xfId="8603" xr:uid="{00000000-0005-0000-0000-0000AD860000}"/>
    <cellStyle name="Normal 25 16 5 3 3 2" xfId="14219" xr:uid="{00000000-0005-0000-0000-0000AE860000}"/>
    <cellStyle name="Normal 25 16 5 3 3 2 2" xfId="36760" xr:uid="{00000000-0005-0000-0000-0000AF860000}"/>
    <cellStyle name="Normal 25 16 5 3 3 3" xfId="19849" xr:uid="{00000000-0005-0000-0000-0000B0860000}"/>
    <cellStyle name="Normal 25 16 5 3 3 3 2" xfId="42384" xr:uid="{00000000-0005-0000-0000-0000B1860000}"/>
    <cellStyle name="Normal 25 16 5 3 3 4" xfId="25478" xr:uid="{00000000-0005-0000-0000-0000B2860000}"/>
    <cellStyle name="Normal 25 16 5 3 3 4 2" xfId="48004" xr:uid="{00000000-0005-0000-0000-0000B3860000}"/>
    <cellStyle name="Normal 25 16 5 3 3 5" xfId="31144" xr:uid="{00000000-0005-0000-0000-0000B4860000}"/>
    <cellStyle name="Normal 25 16 5 3 4" xfId="10475" xr:uid="{00000000-0005-0000-0000-0000B5860000}"/>
    <cellStyle name="Normal 25 16 5 3 4 2" xfId="33016" xr:uid="{00000000-0005-0000-0000-0000B6860000}"/>
    <cellStyle name="Normal 25 16 5 3 5" xfId="16105" xr:uid="{00000000-0005-0000-0000-0000B7860000}"/>
    <cellStyle name="Normal 25 16 5 3 5 2" xfId="38640" xr:uid="{00000000-0005-0000-0000-0000B8860000}"/>
    <cellStyle name="Normal 25 16 5 3 6" xfId="21734" xr:uid="{00000000-0005-0000-0000-0000B9860000}"/>
    <cellStyle name="Normal 25 16 5 3 6 2" xfId="44260" xr:uid="{00000000-0005-0000-0000-0000BA860000}"/>
    <cellStyle name="Normal 25 16 5 3 7" xfId="27400" xr:uid="{00000000-0005-0000-0000-0000BB860000}"/>
    <cellStyle name="Normal 25 16 5 3 8" xfId="50828" xr:uid="{00000000-0005-0000-0000-0000BC860000}"/>
    <cellStyle name="Normal 25 16 5 4" xfId="5795" xr:uid="{00000000-0005-0000-0000-0000BD860000}"/>
    <cellStyle name="Normal 25 16 5 4 2" xfId="11411" xr:uid="{00000000-0005-0000-0000-0000BE860000}"/>
    <cellStyle name="Normal 25 16 5 4 2 2" xfId="33952" xr:uid="{00000000-0005-0000-0000-0000BF860000}"/>
    <cellStyle name="Normal 25 16 5 4 3" xfId="17041" xr:uid="{00000000-0005-0000-0000-0000C0860000}"/>
    <cellStyle name="Normal 25 16 5 4 3 2" xfId="39576" xr:uid="{00000000-0005-0000-0000-0000C1860000}"/>
    <cellStyle name="Normal 25 16 5 4 4" xfId="22670" xr:uid="{00000000-0005-0000-0000-0000C2860000}"/>
    <cellStyle name="Normal 25 16 5 4 4 2" xfId="45196" xr:uid="{00000000-0005-0000-0000-0000C3860000}"/>
    <cellStyle name="Normal 25 16 5 4 5" xfId="28336" xr:uid="{00000000-0005-0000-0000-0000C4860000}"/>
    <cellStyle name="Normal 25 16 5 5" xfId="7667" xr:uid="{00000000-0005-0000-0000-0000C5860000}"/>
    <cellStyle name="Normal 25 16 5 5 2" xfId="13283" xr:uid="{00000000-0005-0000-0000-0000C6860000}"/>
    <cellStyle name="Normal 25 16 5 5 2 2" xfId="35824" xr:uid="{00000000-0005-0000-0000-0000C7860000}"/>
    <cellStyle name="Normal 25 16 5 5 3" xfId="18913" xr:uid="{00000000-0005-0000-0000-0000C8860000}"/>
    <cellStyle name="Normal 25 16 5 5 3 2" xfId="41448" xr:uid="{00000000-0005-0000-0000-0000C9860000}"/>
    <cellStyle name="Normal 25 16 5 5 4" xfId="24542" xr:uid="{00000000-0005-0000-0000-0000CA860000}"/>
    <cellStyle name="Normal 25 16 5 5 4 2" xfId="47068" xr:uid="{00000000-0005-0000-0000-0000CB860000}"/>
    <cellStyle name="Normal 25 16 5 5 5" xfId="30208" xr:uid="{00000000-0005-0000-0000-0000CC860000}"/>
    <cellStyle name="Normal 25 16 5 6" xfId="9539" xr:uid="{00000000-0005-0000-0000-0000CD860000}"/>
    <cellStyle name="Normal 25 16 5 6 2" xfId="32080" xr:uid="{00000000-0005-0000-0000-0000CE860000}"/>
    <cellStyle name="Normal 25 16 5 7" xfId="15169" xr:uid="{00000000-0005-0000-0000-0000CF860000}"/>
    <cellStyle name="Normal 25 16 5 7 2" xfId="37704" xr:uid="{00000000-0005-0000-0000-0000D0860000}"/>
    <cellStyle name="Normal 25 16 5 8" xfId="20798" xr:uid="{00000000-0005-0000-0000-0000D1860000}"/>
    <cellStyle name="Normal 25 16 5 8 2" xfId="43324" xr:uid="{00000000-0005-0000-0000-0000D2860000}"/>
    <cellStyle name="Normal 25 16 5 9" xfId="26464" xr:uid="{00000000-0005-0000-0000-0000D3860000}"/>
    <cellStyle name="Normal 25 16 6" xfId="4157" xr:uid="{00000000-0005-0000-0000-0000D4860000}"/>
    <cellStyle name="Normal 25 16 6 10" xfId="50126" xr:uid="{00000000-0005-0000-0000-0000D5860000}"/>
    <cellStyle name="Normal 25 16 6 2" xfId="5093" xr:uid="{00000000-0005-0000-0000-0000D6860000}"/>
    <cellStyle name="Normal 25 16 6 2 2" xfId="6965" xr:uid="{00000000-0005-0000-0000-0000D7860000}"/>
    <cellStyle name="Normal 25 16 6 2 2 2" xfId="12581" xr:uid="{00000000-0005-0000-0000-0000D8860000}"/>
    <cellStyle name="Normal 25 16 6 2 2 2 2" xfId="35122" xr:uid="{00000000-0005-0000-0000-0000D9860000}"/>
    <cellStyle name="Normal 25 16 6 2 2 3" xfId="18211" xr:uid="{00000000-0005-0000-0000-0000DA860000}"/>
    <cellStyle name="Normal 25 16 6 2 2 3 2" xfId="40746" xr:uid="{00000000-0005-0000-0000-0000DB860000}"/>
    <cellStyle name="Normal 25 16 6 2 2 4" xfId="23840" xr:uid="{00000000-0005-0000-0000-0000DC860000}"/>
    <cellStyle name="Normal 25 16 6 2 2 4 2" xfId="46366" xr:uid="{00000000-0005-0000-0000-0000DD860000}"/>
    <cellStyle name="Normal 25 16 6 2 2 5" xfId="29506" xr:uid="{00000000-0005-0000-0000-0000DE860000}"/>
    <cellStyle name="Normal 25 16 6 2 3" xfId="8837" xr:uid="{00000000-0005-0000-0000-0000DF860000}"/>
    <cellStyle name="Normal 25 16 6 2 3 2" xfId="14453" xr:uid="{00000000-0005-0000-0000-0000E0860000}"/>
    <cellStyle name="Normal 25 16 6 2 3 2 2" xfId="36994" xr:uid="{00000000-0005-0000-0000-0000E1860000}"/>
    <cellStyle name="Normal 25 16 6 2 3 3" xfId="20083" xr:uid="{00000000-0005-0000-0000-0000E2860000}"/>
    <cellStyle name="Normal 25 16 6 2 3 3 2" xfId="42618" xr:uid="{00000000-0005-0000-0000-0000E3860000}"/>
    <cellStyle name="Normal 25 16 6 2 3 4" xfId="25712" xr:uid="{00000000-0005-0000-0000-0000E4860000}"/>
    <cellStyle name="Normal 25 16 6 2 3 4 2" xfId="48238" xr:uid="{00000000-0005-0000-0000-0000E5860000}"/>
    <cellStyle name="Normal 25 16 6 2 3 5" xfId="31378" xr:uid="{00000000-0005-0000-0000-0000E6860000}"/>
    <cellStyle name="Normal 25 16 6 2 4" xfId="10709" xr:uid="{00000000-0005-0000-0000-0000E7860000}"/>
    <cellStyle name="Normal 25 16 6 2 4 2" xfId="33250" xr:uid="{00000000-0005-0000-0000-0000E8860000}"/>
    <cellStyle name="Normal 25 16 6 2 5" xfId="16339" xr:uid="{00000000-0005-0000-0000-0000E9860000}"/>
    <cellStyle name="Normal 25 16 6 2 5 2" xfId="38874" xr:uid="{00000000-0005-0000-0000-0000EA860000}"/>
    <cellStyle name="Normal 25 16 6 2 6" xfId="21968" xr:uid="{00000000-0005-0000-0000-0000EB860000}"/>
    <cellStyle name="Normal 25 16 6 2 6 2" xfId="44494" xr:uid="{00000000-0005-0000-0000-0000EC860000}"/>
    <cellStyle name="Normal 25 16 6 2 7" xfId="27634" xr:uid="{00000000-0005-0000-0000-0000ED860000}"/>
    <cellStyle name="Normal 25 16 6 2 8" xfId="51062" xr:uid="{00000000-0005-0000-0000-0000EE860000}"/>
    <cellStyle name="Normal 25 16 6 3" xfId="6029" xr:uid="{00000000-0005-0000-0000-0000EF860000}"/>
    <cellStyle name="Normal 25 16 6 3 2" xfId="11645" xr:uid="{00000000-0005-0000-0000-0000F0860000}"/>
    <cellStyle name="Normal 25 16 6 3 2 2" xfId="34186" xr:uid="{00000000-0005-0000-0000-0000F1860000}"/>
    <cellStyle name="Normal 25 16 6 3 3" xfId="17275" xr:uid="{00000000-0005-0000-0000-0000F2860000}"/>
    <cellStyle name="Normal 25 16 6 3 3 2" xfId="39810" xr:uid="{00000000-0005-0000-0000-0000F3860000}"/>
    <cellStyle name="Normal 25 16 6 3 4" xfId="22904" xr:uid="{00000000-0005-0000-0000-0000F4860000}"/>
    <cellStyle name="Normal 25 16 6 3 4 2" xfId="45430" xr:uid="{00000000-0005-0000-0000-0000F5860000}"/>
    <cellStyle name="Normal 25 16 6 3 5" xfId="28570" xr:uid="{00000000-0005-0000-0000-0000F6860000}"/>
    <cellStyle name="Normal 25 16 6 4" xfId="7901" xr:uid="{00000000-0005-0000-0000-0000F7860000}"/>
    <cellStyle name="Normal 25 16 6 4 2" xfId="13517" xr:uid="{00000000-0005-0000-0000-0000F8860000}"/>
    <cellStyle name="Normal 25 16 6 4 2 2" xfId="36058" xr:uid="{00000000-0005-0000-0000-0000F9860000}"/>
    <cellStyle name="Normal 25 16 6 4 3" xfId="19147" xr:uid="{00000000-0005-0000-0000-0000FA860000}"/>
    <cellStyle name="Normal 25 16 6 4 3 2" xfId="41682" xr:uid="{00000000-0005-0000-0000-0000FB860000}"/>
    <cellStyle name="Normal 25 16 6 4 4" xfId="24776" xr:uid="{00000000-0005-0000-0000-0000FC860000}"/>
    <cellStyle name="Normal 25 16 6 4 4 2" xfId="47302" xr:uid="{00000000-0005-0000-0000-0000FD860000}"/>
    <cellStyle name="Normal 25 16 6 4 5" xfId="30442" xr:uid="{00000000-0005-0000-0000-0000FE860000}"/>
    <cellStyle name="Normal 25 16 6 5" xfId="9773" xr:uid="{00000000-0005-0000-0000-0000FF860000}"/>
    <cellStyle name="Normal 25 16 6 5 2" xfId="32314" xr:uid="{00000000-0005-0000-0000-000000870000}"/>
    <cellStyle name="Normal 25 16 6 6" xfId="15403" xr:uid="{00000000-0005-0000-0000-000001870000}"/>
    <cellStyle name="Normal 25 16 6 6 2" xfId="37938" xr:uid="{00000000-0005-0000-0000-000002870000}"/>
    <cellStyle name="Normal 25 16 6 7" xfId="21032" xr:uid="{00000000-0005-0000-0000-000003870000}"/>
    <cellStyle name="Normal 25 16 6 7 2" xfId="43558" xr:uid="{00000000-0005-0000-0000-000004870000}"/>
    <cellStyle name="Normal 25 16 6 8" xfId="26698" xr:uid="{00000000-0005-0000-0000-000005870000}"/>
    <cellStyle name="Normal 25 16 6 9" xfId="49189" xr:uid="{00000000-0005-0000-0000-000006870000}"/>
    <cellStyle name="Normal 25 16 7" xfId="4625" xr:uid="{00000000-0005-0000-0000-000007870000}"/>
    <cellStyle name="Normal 25 16 7 2" xfId="6497" xr:uid="{00000000-0005-0000-0000-000008870000}"/>
    <cellStyle name="Normal 25 16 7 2 2" xfId="12113" xr:uid="{00000000-0005-0000-0000-000009870000}"/>
    <cellStyle name="Normal 25 16 7 2 2 2" xfId="34654" xr:uid="{00000000-0005-0000-0000-00000A870000}"/>
    <cellStyle name="Normal 25 16 7 2 3" xfId="17743" xr:uid="{00000000-0005-0000-0000-00000B870000}"/>
    <cellStyle name="Normal 25 16 7 2 3 2" xfId="40278" xr:uid="{00000000-0005-0000-0000-00000C870000}"/>
    <cellStyle name="Normal 25 16 7 2 4" xfId="23372" xr:uid="{00000000-0005-0000-0000-00000D870000}"/>
    <cellStyle name="Normal 25 16 7 2 4 2" xfId="45898" xr:uid="{00000000-0005-0000-0000-00000E870000}"/>
    <cellStyle name="Normal 25 16 7 2 5" xfId="29038" xr:uid="{00000000-0005-0000-0000-00000F870000}"/>
    <cellStyle name="Normal 25 16 7 3" xfId="8369" xr:uid="{00000000-0005-0000-0000-000010870000}"/>
    <cellStyle name="Normal 25 16 7 3 2" xfId="13985" xr:uid="{00000000-0005-0000-0000-000011870000}"/>
    <cellStyle name="Normal 25 16 7 3 2 2" xfId="36526" xr:uid="{00000000-0005-0000-0000-000012870000}"/>
    <cellStyle name="Normal 25 16 7 3 3" xfId="19615" xr:uid="{00000000-0005-0000-0000-000013870000}"/>
    <cellStyle name="Normal 25 16 7 3 3 2" xfId="42150" xr:uid="{00000000-0005-0000-0000-000014870000}"/>
    <cellStyle name="Normal 25 16 7 3 4" xfId="25244" xr:uid="{00000000-0005-0000-0000-000015870000}"/>
    <cellStyle name="Normal 25 16 7 3 4 2" xfId="47770" xr:uid="{00000000-0005-0000-0000-000016870000}"/>
    <cellStyle name="Normal 25 16 7 3 5" xfId="30910" xr:uid="{00000000-0005-0000-0000-000017870000}"/>
    <cellStyle name="Normal 25 16 7 4" xfId="10241" xr:uid="{00000000-0005-0000-0000-000018870000}"/>
    <cellStyle name="Normal 25 16 7 4 2" xfId="32782" xr:uid="{00000000-0005-0000-0000-000019870000}"/>
    <cellStyle name="Normal 25 16 7 5" xfId="15871" xr:uid="{00000000-0005-0000-0000-00001A870000}"/>
    <cellStyle name="Normal 25 16 7 5 2" xfId="38406" xr:uid="{00000000-0005-0000-0000-00001B870000}"/>
    <cellStyle name="Normal 25 16 7 6" xfId="21500" xr:uid="{00000000-0005-0000-0000-00001C870000}"/>
    <cellStyle name="Normal 25 16 7 6 2" xfId="44026" xr:uid="{00000000-0005-0000-0000-00001D870000}"/>
    <cellStyle name="Normal 25 16 7 7" xfId="27166" xr:uid="{00000000-0005-0000-0000-00001E870000}"/>
    <cellStyle name="Normal 25 16 7 8" xfId="50594" xr:uid="{00000000-0005-0000-0000-00001F870000}"/>
    <cellStyle name="Normal 25 16 8" xfId="5561" xr:uid="{00000000-0005-0000-0000-000020870000}"/>
    <cellStyle name="Normal 25 16 8 2" xfId="11177" xr:uid="{00000000-0005-0000-0000-000021870000}"/>
    <cellStyle name="Normal 25 16 8 2 2" xfId="33718" xr:uid="{00000000-0005-0000-0000-000022870000}"/>
    <cellStyle name="Normal 25 16 8 3" xfId="16807" xr:uid="{00000000-0005-0000-0000-000023870000}"/>
    <cellStyle name="Normal 25 16 8 3 2" xfId="39342" xr:uid="{00000000-0005-0000-0000-000024870000}"/>
    <cellStyle name="Normal 25 16 8 4" xfId="22436" xr:uid="{00000000-0005-0000-0000-000025870000}"/>
    <cellStyle name="Normal 25 16 8 4 2" xfId="44962" xr:uid="{00000000-0005-0000-0000-000026870000}"/>
    <cellStyle name="Normal 25 16 8 5" xfId="28102" xr:uid="{00000000-0005-0000-0000-000027870000}"/>
    <cellStyle name="Normal 25 16 9" xfId="7433" xr:uid="{00000000-0005-0000-0000-000028870000}"/>
    <cellStyle name="Normal 25 16 9 2" xfId="13049" xr:uid="{00000000-0005-0000-0000-000029870000}"/>
    <cellStyle name="Normal 25 16 9 2 2" xfId="35590" xr:uid="{00000000-0005-0000-0000-00002A870000}"/>
    <cellStyle name="Normal 25 16 9 3" xfId="18679" xr:uid="{00000000-0005-0000-0000-00002B870000}"/>
    <cellStyle name="Normal 25 16 9 3 2" xfId="41214" xr:uid="{00000000-0005-0000-0000-00002C870000}"/>
    <cellStyle name="Normal 25 16 9 4" xfId="24308" xr:uid="{00000000-0005-0000-0000-00002D870000}"/>
    <cellStyle name="Normal 25 16 9 4 2" xfId="46834" xr:uid="{00000000-0005-0000-0000-00002E870000}"/>
    <cellStyle name="Normal 25 16 9 5" xfId="29974" xr:uid="{00000000-0005-0000-0000-00002F870000}"/>
    <cellStyle name="Normal 25 17" xfId="2735" xr:uid="{00000000-0005-0000-0000-000030870000}"/>
    <cellStyle name="Normal 25 2" xfId="2736" xr:uid="{00000000-0005-0000-0000-000031870000}"/>
    <cellStyle name="Normal 25 3" xfId="2737" xr:uid="{00000000-0005-0000-0000-000032870000}"/>
    <cellStyle name="Normal 25 4" xfId="2738" xr:uid="{00000000-0005-0000-0000-000033870000}"/>
    <cellStyle name="Normal 25 5" xfId="2739" xr:uid="{00000000-0005-0000-0000-000034870000}"/>
    <cellStyle name="Normal 25 6" xfId="2740" xr:uid="{00000000-0005-0000-0000-000035870000}"/>
    <cellStyle name="Normal 25 7" xfId="2741" xr:uid="{00000000-0005-0000-0000-000036870000}"/>
    <cellStyle name="Normal 25 8" xfId="2742" xr:uid="{00000000-0005-0000-0000-000037870000}"/>
    <cellStyle name="Normal 25 9" xfId="2743" xr:uid="{00000000-0005-0000-0000-000038870000}"/>
    <cellStyle name="Normal 26" xfId="2744" xr:uid="{00000000-0005-0000-0000-000039870000}"/>
    <cellStyle name="Normal 26 10" xfId="2745" xr:uid="{00000000-0005-0000-0000-00003A870000}"/>
    <cellStyle name="Normal 26 11" xfId="2746" xr:uid="{00000000-0005-0000-0000-00003B870000}"/>
    <cellStyle name="Normal 26 12" xfId="2747" xr:uid="{00000000-0005-0000-0000-00003C870000}"/>
    <cellStyle name="Normal 26 13" xfId="2748" xr:uid="{00000000-0005-0000-0000-00003D870000}"/>
    <cellStyle name="Normal 26 14" xfId="2749" xr:uid="{00000000-0005-0000-0000-00003E870000}"/>
    <cellStyle name="Normal 26 15" xfId="2750" xr:uid="{00000000-0005-0000-0000-00003F870000}"/>
    <cellStyle name="Normal 26 16" xfId="2751" xr:uid="{00000000-0005-0000-0000-000040870000}"/>
    <cellStyle name="Normal 26 17" xfId="2752" xr:uid="{00000000-0005-0000-0000-000041870000}"/>
    <cellStyle name="Normal 26 2" xfId="2753" xr:uid="{00000000-0005-0000-0000-000042870000}"/>
    <cellStyle name="Normal 26 2 2" xfId="2754" xr:uid="{00000000-0005-0000-0000-000043870000}"/>
    <cellStyle name="Normal 26 2 2 10" xfId="9306" xr:uid="{00000000-0005-0000-0000-000044870000}"/>
    <cellStyle name="Normal 26 2 2 10 2" xfId="31847" xr:uid="{00000000-0005-0000-0000-000045870000}"/>
    <cellStyle name="Normal 26 2 2 11" xfId="14931" xr:uid="{00000000-0005-0000-0000-000046870000}"/>
    <cellStyle name="Normal 26 2 2 11 2" xfId="37468" xr:uid="{00000000-0005-0000-0000-000047870000}"/>
    <cellStyle name="Normal 26 2 2 12" xfId="20565" xr:uid="{00000000-0005-0000-0000-000048870000}"/>
    <cellStyle name="Normal 26 2 2 12 2" xfId="43091" xr:uid="{00000000-0005-0000-0000-000049870000}"/>
    <cellStyle name="Normal 26 2 2 13" xfId="26231" xr:uid="{00000000-0005-0000-0000-00004A870000}"/>
    <cellStyle name="Normal 26 2 2 14" xfId="48722" xr:uid="{00000000-0005-0000-0000-00004B870000}"/>
    <cellStyle name="Normal 26 2 2 15" xfId="49659" xr:uid="{00000000-0005-0000-0000-00004C870000}"/>
    <cellStyle name="Normal 26 2 2 2" xfId="3727" xr:uid="{00000000-0005-0000-0000-00004D870000}"/>
    <cellStyle name="Normal 26 2 2 2 10" xfId="14975" xr:uid="{00000000-0005-0000-0000-00004E870000}"/>
    <cellStyle name="Normal 26 2 2 2 10 2" xfId="37510" xr:uid="{00000000-0005-0000-0000-00004F870000}"/>
    <cellStyle name="Normal 26 2 2 2 11" xfId="20604" xr:uid="{00000000-0005-0000-0000-000050870000}"/>
    <cellStyle name="Normal 26 2 2 2 11 2" xfId="43130" xr:uid="{00000000-0005-0000-0000-000051870000}"/>
    <cellStyle name="Normal 26 2 2 2 12" xfId="26270" xr:uid="{00000000-0005-0000-0000-000052870000}"/>
    <cellStyle name="Normal 26 2 2 2 13" xfId="48761" xr:uid="{00000000-0005-0000-0000-000053870000}"/>
    <cellStyle name="Normal 26 2 2 2 14" xfId="49698" xr:uid="{00000000-0005-0000-0000-000054870000}"/>
    <cellStyle name="Normal 26 2 2 2 2" xfId="3885" xr:uid="{00000000-0005-0000-0000-000055870000}"/>
    <cellStyle name="Normal 26 2 2 2 2 10" xfId="26426" xr:uid="{00000000-0005-0000-0000-000056870000}"/>
    <cellStyle name="Normal 26 2 2 2 2 11" xfId="48917" xr:uid="{00000000-0005-0000-0000-000057870000}"/>
    <cellStyle name="Normal 26 2 2 2 2 12" xfId="49854" xr:uid="{00000000-0005-0000-0000-000058870000}"/>
    <cellStyle name="Normal 26 2 2 2 2 2" xfId="4119" xr:uid="{00000000-0005-0000-0000-000059870000}"/>
    <cellStyle name="Normal 26 2 2 2 2 2 10" xfId="49151" xr:uid="{00000000-0005-0000-0000-00005A870000}"/>
    <cellStyle name="Normal 26 2 2 2 2 2 11" xfId="50088" xr:uid="{00000000-0005-0000-0000-00005B870000}"/>
    <cellStyle name="Normal 26 2 2 2 2 2 2" xfId="4587" xr:uid="{00000000-0005-0000-0000-00005C870000}"/>
    <cellStyle name="Normal 26 2 2 2 2 2 2 10" xfId="50556" xr:uid="{00000000-0005-0000-0000-00005D870000}"/>
    <cellStyle name="Normal 26 2 2 2 2 2 2 2" xfId="5523" xr:uid="{00000000-0005-0000-0000-00005E870000}"/>
    <cellStyle name="Normal 26 2 2 2 2 2 2 2 2" xfId="7395" xr:uid="{00000000-0005-0000-0000-00005F870000}"/>
    <cellStyle name="Normal 26 2 2 2 2 2 2 2 2 2" xfId="13011" xr:uid="{00000000-0005-0000-0000-000060870000}"/>
    <cellStyle name="Normal 26 2 2 2 2 2 2 2 2 2 2" xfId="35552" xr:uid="{00000000-0005-0000-0000-000061870000}"/>
    <cellStyle name="Normal 26 2 2 2 2 2 2 2 2 3" xfId="18641" xr:uid="{00000000-0005-0000-0000-000062870000}"/>
    <cellStyle name="Normal 26 2 2 2 2 2 2 2 2 3 2" xfId="41176" xr:uid="{00000000-0005-0000-0000-000063870000}"/>
    <cellStyle name="Normal 26 2 2 2 2 2 2 2 2 4" xfId="24270" xr:uid="{00000000-0005-0000-0000-000064870000}"/>
    <cellStyle name="Normal 26 2 2 2 2 2 2 2 2 4 2" xfId="46796" xr:uid="{00000000-0005-0000-0000-000065870000}"/>
    <cellStyle name="Normal 26 2 2 2 2 2 2 2 2 5" xfId="29936" xr:uid="{00000000-0005-0000-0000-000066870000}"/>
    <cellStyle name="Normal 26 2 2 2 2 2 2 2 3" xfId="9267" xr:uid="{00000000-0005-0000-0000-000067870000}"/>
    <cellStyle name="Normal 26 2 2 2 2 2 2 2 3 2" xfId="14883" xr:uid="{00000000-0005-0000-0000-000068870000}"/>
    <cellStyle name="Normal 26 2 2 2 2 2 2 2 3 2 2" xfId="37424" xr:uid="{00000000-0005-0000-0000-000069870000}"/>
    <cellStyle name="Normal 26 2 2 2 2 2 2 2 3 3" xfId="20513" xr:uid="{00000000-0005-0000-0000-00006A870000}"/>
    <cellStyle name="Normal 26 2 2 2 2 2 2 2 3 3 2" xfId="43048" xr:uid="{00000000-0005-0000-0000-00006B870000}"/>
    <cellStyle name="Normal 26 2 2 2 2 2 2 2 3 4" xfId="26142" xr:uid="{00000000-0005-0000-0000-00006C870000}"/>
    <cellStyle name="Normal 26 2 2 2 2 2 2 2 3 4 2" xfId="48668" xr:uid="{00000000-0005-0000-0000-00006D870000}"/>
    <cellStyle name="Normal 26 2 2 2 2 2 2 2 3 5" xfId="31808" xr:uid="{00000000-0005-0000-0000-00006E870000}"/>
    <cellStyle name="Normal 26 2 2 2 2 2 2 2 4" xfId="11139" xr:uid="{00000000-0005-0000-0000-00006F870000}"/>
    <cellStyle name="Normal 26 2 2 2 2 2 2 2 4 2" xfId="33680" xr:uid="{00000000-0005-0000-0000-000070870000}"/>
    <cellStyle name="Normal 26 2 2 2 2 2 2 2 5" xfId="16769" xr:uid="{00000000-0005-0000-0000-000071870000}"/>
    <cellStyle name="Normal 26 2 2 2 2 2 2 2 5 2" xfId="39304" xr:uid="{00000000-0005-0000-0000-000072870000}"/>
    <cellStyle name="Normal 26 2 2 2 2 2 2 2 6" xfId="22398" xr:uid="{00000000-0005-0000-0000-000073870000}"/>
    <cellStyle name="Normal 26 2 2 2 2 2 2 2 6 2" xfId="44924" xr:uid="{00000000-0005-0000-0000-000074870000}"/>
    <cellStyle name="Normal 26 2 2 2 2 2 2 2 7" xfId="28064" xr:uid="{00000000-0005-0000-0000-000075870000}"/>
    <cellStyle name="Normal 26 2 2 2 2 2 2 2 8" xfId="51492" xr:uid="{00000000-0005-0000-0000-000076870000}"/>
    <cellStyle name="Normal 26 2 2 2 2 2 2 3" xfId="6459" xr:uid="{00000000-0005-0000-0000-000077870000}"/>
    <cellStyle name="Normal 26 2 2 2 2 2 2 3 2" xfId="12075" xr:uid="{00000000-0005-0000-0000-000078870000}"/>
    <cellStyle name="Normal 26 2 2 2 2 2 2 3 2 2" xfId="34616" xr:uid="{00000000-0005-0000-0000-000079870000}"/>
    <cellStyle name="Normal 26 2 2 2 2 2 2 3 3" xfId="17705" xr:uid="{00000000-0005-0000-0000-00007A870000}"/>
    <cellStyle name="Normal 26 2 2 2 2 2 2 3 3 2" xfId="40240" xr:uid="{00000000-0005-0000-0000-00007B870000}"/>
    <cellStyle name="Normal 26 2 2 2 2 2 2 3 4" xfId="23334" xr:uid="{00000000-0005-0000-0000-00007C870000}"/>
    <cellStyle name="Normal 26 2 2 2 2 2 2 3 4 2" xfId="45860" xr:uid="{00000000-0005-0000-0000-00007D870000}"/>
    <cellStyle name="Normal 26 2 2 2 2 2 2 3 5" xfId="29000" xr:uid="{00000000-0005-0000-0000-00007E870000}"/>
    <cellStyle name="Normal 26 2 2 2 2 2 2 4" xfId="8331" xr:uid="{00000000-0005-0000-0000-00007F870000}"/>
    <cellStyle name="Normal 26 2 2 2 2 2 2 4 2" xfId="13947" xr:uid="{00000000-0005-0000-0000-000080870000}"/>
    <cellStyle name="Normal 26 2 2 2 2 2 2 4 2 2" xfId="36488" xr:uid="{00000000-0005-0000-0000-000081870000}"/>
    <cellStyle name="Normal 26 2 2 2 2 2 2 4 3" xfId="19577" xr:uid="{00000000-0005-0000-0000-000082870000}"/>
    <cellStyle name="Normal 26 2 2 2 2 2 2 4 3 2" xfId="42112" xr:uid="{00000000-0005-0000-0000-000083870000}"/>
    <cellStyle name="Normal 26 2 2 2 2 2 2 4 4" xfId="25206" xr:uid="{00000000-0005-0000-0000-000084870000}"/>
    <cellStyle name="Normal 26 2 2 2 2 2 2 4 4 2" xfId="47732" xr:uid="{00000000-0005-0000-0000-000085870000}"/>
    <cellStyle name="Normal 26 2 2 2 2 2 2 4 5" xfId="30872" xr:uid="{00000000-0005-0000-0000-000086870000}"/>
    <cellStyle name="Normal 26 2 2 2 2 2 2 5" xfId="10203" xr:uid="{00000000-0005-0000-0000-000087870000}"/>
    <cellStyle name="Normal 26 2 2 2 2 2 2 5 2" xfId="32744" xr:uid="{00000000-0005-0000-0000-000088870000}"/>
    <cellStyle name="Normal 26 2 2 2 2 2 2 6" xfId="15833" xr:uid="{00000000-0005-0000-0000-000089870000}"/>
    <cellStyle name="Normal 26 2 2 2 2 2 2 6 2" xfId="38368" xr:uid="{00000000-0005-0000-0000-00008A870000}"/>
    <cellStyle name="Normal 26 2 2 2 2 2 2 7" xfId="21462" xr:uid="{00000000-0005-0000-0000-00008B870000}"/>
    <cellStyle name="Normal 26 2 2 2 2 2 2 7 2" xfId="43988" xr:uid="{00000000-0005-0000-0000-00008C870000}"/>
    <cellStyle name="Normal 26 2 2 2 2 2 2 8" xfId="27128" xr:uid="{00000000-0005-0000-0000-00008D870000}"/>
    <cellStyle name="Normal 26 2 2 2 2 2 2 9" xfId="49619" xr:uid="{00000000-0005-0000-0000-00008E870000}"/>
    <cellStyle name="Normal 26 2 2 2 2 2 3" xfId="5055" xr:uid="{00000000-0005-0000-0000-00008F870000}"/>
    <cellStyle name="Normal 26 2 2 2 2 2 3 2" xfId="6927" xr:uid="{00000000-0005-0000-0000-000090870000}"/>
    <cellStyle name="Normal 26 2 2 2 2 2 3 2 2" xfId="12543" xr:uid="{00000000-0005-0000-0000-000091870000}"/>
    <cellStyle name="Normal 26 2 2 2 2 2 3 2 2 2" xfId="35084" xr:uid="{00000000-0005-0000-0000-000092870000}"/>
    <cellStyle name="Normal 26 2 2 2 2 2 3 2 3" xfId="18173" xr:uid="{00000000-0005-0000-0000-000093870000}"/>
    <cellStyle name="Normal 26 2 2 2 2 2 3 2 3 2" xfId="40708" xr:uid="{00000000-0005-0000-0000-000094870000}"/>
    <cellStyle name="Normal 26 2 2 2 2 2 3 2 4" xfId="23802" xr:uid="{00000000-0005-0000-0000-000095870000}"/>
    <cellStyle name="Normal 26 2 2 2 2 2 3 2 4 2" xfId="46328" xr:uid="{00000000-0005-0000-0000-000096870000}"/>
    <cellStyle name="Normal 26 2 2 2 2 2 3 2 5" xfId="29468" xr:uid="{00000000-0005-0000-0000-000097870000}"/>
    <cellStyle name="Normal 26 2 2 2 2 2 3 3" xfId="8799" xr:uid="{00000000-0005-0000-0000-000098870000}"/>
    <cellStyle name="Normal 26 2 2 2 2 2 3 3 2" xfId="14415" xr:uid="{00000000-0005-0000-0000-000099870000}"/>
    <cellStyle name="Normal 26 2 2 2 2 2 3 3 2 2" xfId="36956" xr:uid="{00000000-0005-0000-0000-00009A870000}"/>
    <cellStyle name="Normal 26 2 2 2 2 2 3 3 3" xfId="20045" xr:uid="{00000000-0005-0000-0000-00009B870000}"/>
    <cellStyle name="Normal 26 2 2 2 2 2 3 3 3 2" xfId="42580" xr:uid="{00000000-0005-0000-0000-00009C870000}"/>
    <cellStyle name="Normal 26 2 2 2 2 2 3 3 4" xfId="25674" xr:uid="{00000000-0005-0000-0000-00009D870000}"/>
    <cellStyle name="Normal 26 2 2 2 2 2 3 3 4 2" xfId="48200" xr:uid="{00000000-0005-0000-0000-00009E870000}"/>
    <cellStyle name="Normal 26 2 2 2 2 2 3 3 5" xfId="31340" xr:uid="{00000000-0005-0000-0000-00009F870000}"/>
    <cellStyle name="Normal 26 2 2 2 2 2 3 4" xfId="10671" xr:uid="{00000000-0005-0000-0000-0000A0870000}"/>
    <cellStyle name="Normal 26 2 2 2 2 2 3 4 2" xfId="33212" xr:uid="{00000000-0005-0000-0000-0000A1870000}"/>
    <cellStyle name="Normal 26 2 2 2 2 2 3 5" xfId="16301" xr:uid="{00000000-0005-0000-0000-0000A2870000}"/>
    <cellStyle name="Normal 26 2 2 2 2 2 3 5 2" xfId="38836" xr:uid="{00000000-0005-0000-0000-0000A3870000}"/>
    <cellStyle name="Normal 26 2 2 2 2 2 3 6" xfId="21930" xr:uid="{00000000-0005-0000-0000-0000A4870000}"/>
    <cellStyle name="Normal 26 2 2 2 2 2 3 6 2" xfId="44456" xr:uid="{00000000-0005-0000-0000-0000A5870000}"/>
    <cellStyle name="Normal 26 2 2 2 2 2 3 7" xfId="27596" xr:uid="{00000000-0005-0000-0000-0000A6870000}"/>
    <cellStyle name="Normal 26 2 2 2 2 2 3 8" xfId="51024" xr:uid="{00000000-0005-0000-0000-0000A7870000}"/>
    <cellStyle name="Normal 26 2 2 2 2 2 4" xfId="5991" xr:uid="{00000000-0005-0000-0000-0000A8870000}"/>
    <cellStyle name="Normal 26 2 2 2 2 2 4 2" xfId="11607" xr:uid="{00000000-0005-0000-0000-0000A9870000}"/>
    <cellStyle name="Normal 26 2 2 2 2 2 4 2 2" xfId="34148" xr:uid="{00000000-0005-0000-0000-0000AA870000}"/>
    <cellStyle name="Normal 26 2 2 2 2 2 4 3" xfId="17237" xr:uid="{00000000-0005-0000-0000-0000AB870000}"/>
    <cellStyle name="Normal 26 2 2 2 2 2 4 3 2" xfId="39772" xr:uid="{00000000-0005-0000-0000-0000AC870000}"/>
    <cellStyle name="Normal 26 2 2 2 2 2 4 4" xfId="22866" xr:uid="{00000000-0005-0000-0000-0000AD870000}"/>
    <cellStyle name="Normal 26 2 2 2 2 2 4 4 2" xfId="45392" xr:uid="{00000000-0005-0000-0000-0000AE870000}"/>
    <cellStyle name="Normal 26 2 2 2 2 2 4 5" xfId="28532" xr:uid="{00000000-0005-0000-0000-0000AF870000}"/>
    <cellStyle name="Normal 26 2 2 2 2 2 5" xfId="7863" xr:uid="{00000000-0005-0000-0000-0000B0870000}"/>
    <cellStyle name="Normal 26 2 2 2 2 2 5 2" xfId="13479" xr:uid="{00000000-0005-0000-0000-0000B1870000}"/>
    <cellStyle name="Normal 26 2 2 2 2 2 5 2 2" xfId="36020" xr:uid="{00000000-0005-0000-0000-0000B2870000}"/>
    <cellStyle name="Normal 26 2 2 2 2 2 5 3" xfId="19109" xr:uid="{00000000-0005-0000-0000-0000B3870000}"/>
    <cellStyle name="Normal 26 2 2 2 2 2 5 3 2" xfId="41644" xr:uid="{00000000-0005-0000-0000-0000B4870000}"/>
    <cellStyle name="Normal 26 2 2 2 2 2 5 4" xfId="24738" xr:uid="{00000000-0005-0000-0000-0000B5870000}"/>
    <cellStyle name="Normal 26 2 2 2 2 2 5 4 2" xfId="47264" xr:uid="{00000000-0005-0000-0000-0000B6870000}"/>
    <cellStyle name="Normal 26 2 2 2 2 2 5 5" xfId="30404" xr:uid="{00000000-0005-0000-0000-0000B7870000}"/>
    <cellStyle name="Normal 26 2 2 2 2 2 6" xfId="9735" xr:uid="{00000000-0005-0000-0000-0000B8870000}"/>
    <cellStyle name="Normal 26 2 2 2 2 2 6 2" xfId="32276" xr:uid="{00000000-0005-0000-0000-0000B9870000}"/>
    <cellStyle name="Normal 26 2 2 2 2 2 7" xfId="15365" xr:uid="{00000000-0005-0000-0000-0000BA870000}"/>
    <cellStyle name="Normal 26 2 2 2 2 2 7 2" xfId="37900" xr:uid="{00000000-0005-0000-0000-0000BB870000}"/>
    <cellStyle name="Normal 26 2 2 2 2 2 8" xfId="20994" xr:uid="{00000000-0005-0000-0000-0000BC870000}"/>
    <cellStyle name="Normal 26 2 2 2 2 2 8 2" xfId="43520" xr:uid="{00000000-0005-0000-0000-0000BD870000}"/>
    <cellStyle name="Normal 26 2 2 2 2 2 9" xfId="26660" xr:uid="{00000000-0005-0000-0000-0000BE870000}"/>
    <cellStyle name="Normal 26 2 2 2 2 3" xfId="4353" xr:uid="{00000000-0005-0000-0000-0000BF870000}"/>
    <cellStyle name="Normal 26 2 2 2 2 3 10" xfId="50322" xr:uid="{00000000-0005-0000-0000-0000C0870000}"/>
    <cellStyle name="Normal 26 2 2 2 2 3 2" xfId="5289" xr:uid="{00000000-0005-0000-0000-0000C1870000}"/>
    <cellStyle name="Normal 26 2 2 2 2 3 2 2" xfId="7161" xr:uid="{00000000-0005-0000-0000-0000C2870000}"/>
    <cellStyle name="Normal 26 2 2 2 2 3 2 2 2" xfId="12777" xr:uid="{00000000-0005-0000-0000-0000C3870000}"/>
    <cellStyle name="Normal 26 2 2 2 2 3 2 2 2 2" xfId="35318" xr:uid="{00000000-0005-0000-0000-0000C4870000}"/>
    <cellStyle name="Normal 26 2 2 2 2 3 2 2 3" xfId="18407" xr:uid="{00000000-0005-0000-0000-0000C5870000}"/>
    <cellStyle name="Normal 26 2 2 2 2 3 2 2 3 2" xfId="40942" xr:uid="{00000000-0005-0000-0000-0000C6870000}"/>
    <cellStyle name="Normal 26 2 2 2 2 3 2 2 4" xfId="24036" xr:uid="{00000000-0005-0000-0000-0000C7870000}"/>
    <cellStyle name="Normal 26 2 2 2 2 3 2 2 4 2" xfId="46562" xr:uid="{00000000-0005-0000-0000-0000C8870000}"/>
    <cellStyle name="Normal 26 2 2 2 2 3 2 2 5" xfId="29702" xr:uid="{00000000-0005-0000-0000-0000C9870000}"/>
    <cellStyle name="Normal 26 2 2 2 2 3 2 3" xfId="9033" xr:uid="{00000000-0005-0000-0000-0000CA870000}"/>
    <cellStyle name="Normal 26 2 2 2 2 3 2 3 2" xfId="14649" xr:uid="{00000000-0005-0000-0000-0000CB870000}"/>
    <cellStyle name="Normal 26 2 2 2 2 3 2 3 2 2" xfId="37190" xr:uid="{00000000-0005-0000-0000-0000CC870000}"/>
    <cellStyle name="Normal 26 2 2 2 2 3 2 3 3" xfId="20279" xr:uid="{00000000-0005-0000-0000-0000CD870000}"/>
    <cellStyle name="Normal 26 2 2 2 2 3 2 3 3 2" xfId="42814" xr:uid="{00000000-0005-0000-0000-0000CE870000}"/>
    <cellStyle name="Normal 26 2 2 2 2 3 2 3 4" xfId="25908" xr:uid="{00000000-0005-0000-0000-0000CF870000}"/>
    <cellStyle name="Normal 26 2 2 2 2 3 2 3 4 2" xfId="48434" xr:uid="{00000000-0005-0000-0000-0000D0870000}"/>
    <cellStyle name="Normal 26 2 2 2 2 3 2 3 5" xfId="31574" xr:uid="{00000000-0005-0000-0000-0000D1870000}"/>
    <cellStyle name="Normal 26 2 2 2 2 3 2 4" xfId="10905" xr:uid="{00000000-0005-0000-0000-0000D2870000}"/>
    <cellStyle name="Normal 26 2 2 2 2 3 2 4 2" xfId="33446" xr:uid="{00000000-0005-0000-0000-0000D3870000}"/>
    <cellStyle name="Normal 26 2 2 2 2 3 2 5" xfId="16535" xr:uid="{00000000-0005-0000-0000-0000D4870000}"/>
    <cellStyle name="Normal 26 2 2 2 2 3 2 5 2" xfId="39070" xr:uid="{00000000-0005-0000-0000-0000D5870000}"/>
    <cellStyle name="Normal 26 2 2 2 2 3 2 6" xfId="22164" xr:uid="{00000000-0005-0000-0000-0000D6870000}"/>
    <cellStyle name="Normal 26 2 2 2 2 3 2 6 2" xfId="44690" xr:uid="{00000000-0005-0000-0000-0000D7870000}"/>
    <cellStyle name="Normal 26 2 2 2 2 3 2 7" xfId="27830" xr:uid="{00000000-0005-0000-0000-0000D8870000}"/>
    <cellStyle name="Normal 26 2 2 2 2 3 2 8" xfId="51258" xr:uid="{00000000-0005-0000-0000-0000D9870000}"/>
    <cellStyle name="Normal 26 2 2 2 2 3 3" xfId="6225" xr:uid="{00000000-0005-0000-0000-0000DA870000}"/>
    <cellStyle name="Normal 26 2 2 2 2 3 3 2" xfId="11841" xr:uid="{00000000-0005-0000-0000-0000DB870000}"/>
    <cellStyle name="Normal 26 2 2 2 2 3 3 2 2" xfId="34382" xr:uid="{00000000-0005-0000-0000-0000DC870000}"/>
    <cellStyle name="Normal 26 2 2 2 2 3 3 3" xfId="17471" xr:uid="{00000000-0005-0000-0000-0000DD870000}"/>
    <cellStyle name="Normal 26 2 2 2 2 3 3 3 2" xfId="40006" xr:uid="{00000000-0005-0000-0000-0000DE870000}"/>
    <cellStyle name="Normal 26 2 2 2 2 3 3 4" xfId="23100" xr:uid="{00000000-0005-0000-0000-0000DF870000}"/>
    <cellStyle name="Normal 26 2 2 2 2 3 3 4 2" xfId="45626" xr:uid="{00000000-0005-0000-0000-0000E0870000}"/>
    <cellStyle name="Normal 26 2 2 2 2 3 3 5" xfId="28766" xr:uid="{00000000-0005-0000-0000-0000E1870000}"/>
    <cellStyle name="Normal 26 2 2 2 2 3 4" xfId="8097" xr:uid="{00000000-0005-0000-0000-0000E2870000}"/>
    <cellStyle name="Normal 26 2 2 2 2 3 4 2" xfId="13713" xr:uid="{00000000-0005-0000-0000-0000E3870000}"/>
    <cellStyle name="Normal 26 2 2 2 2 3 4 2 2" xfId="36254" xr:uid="{00000000-0005-0000-0000-0000E4870000}"/>
    <cellStyle name="Normal 26 2 2 2 2 3 4 3" xfId="19343" xr:uid="{00000000-0005-0000-0000-0000E5870000}"/>
    <cellStyle name="Normal 26 2 2 2 2 3 4 3 2" xfId="41878" xr:uid="{00000000-0005-0000-0000-0000E6870000}"/>
    <cellStyle name="Normal 26 2 2 2 2 3 4 4" xfId="24972" xr:uid="{00000000-0005-0000-0000-0000E7870000}"/>
    <cellStyle name="Normal 26 2 2 2 2 3 4 4 2" xfId="47498" xr:uid="{00000000-0005-0000-0000-0000E8870000}"/>
    <cellStyle name="Normal 26 2 2 2 2 3 4 5" xfId="30638" xr:uid="{00000000-0005-0000-0000-0000E9870000}"/>
    <cellStyle name="Normal 26 2 2 2 2 3 5" xfId="9969" xr:uid="{00000000-0005-0000-0000-0000EA870000}"/>
    <cellStyle name="Normal 26 2 2 2 2 3 5 2" xfId="32510" xr:uid="{00000000-0005-0000-0000-0000EB870000}"/>
    <cellStyle name="Normal 26 2 2 2 2 3 6" xfId="15599" xr:uid="{00000000-0005-0000-0000-0000EC870000}"/>
    <cellStyle name="Normal 26 2 2 2 2 3 6 2" xfId="38134" xr:uid="{00000000-0005-0000-0000-0000ED870000}"/>
    <cellStyle name="Normal 26 2 2 2 2 3 7" xfId="21228" xr:uid="{00000000-0005-0000-0000-0000EE870000}"/>
    <cellStyle name="Normal 26 2 2 2 2 3 7 2" xfId="43754" xr:uid="{00000000-0005-0000-0000-0000EF870000}"/>
    <cellStyle name="Normal 26 2 2 2 2 3 8" xfId="26894" xr:uid="{00000000-0005-0000-0000-0000F0870000}"/>
    <cellStyle name="Normal 26 2 2 2 2 3 9" xfId="49385" xr:uid="{00000000-0005-0000-0000-0000F1870000}"/>
    <cellStyle name="Normal 26 2 2 2 2 4" xfId="4821" xr:uid="{00000000-0005-0000-0000-0000F2870000}"/>
    <cellStyle name="Normal 26 2 2 2 2 4 2" xfId="6693" xr:uid="{00000000-0005-0000-0000-0000F3870000}"/>
    <cellStyle name="Normal 26 2 2 2 2 4 2 2" xfId="12309" xr:uid="{00000000-0005-0000-0000-0000F4870000}"/>
    <cellStyle name="Normal 26 2 2 2 2 4 2 2 2" xfId="34850" xr:uid="{00000000-0005-0000-0000-0000F5870000}"/>
    <cellStyle name="Normal 26 2 2 2 2 4 2 3" xfId="17939" xr:uid="{00000000-0005-0000-0000-0000F6870000}"/>
    <cellStyle name="Normal 26 2 2 2 2 4 2 3 2" xfId="40474" xr:uid="{00000000-0005-0000-0000-0000F7870000}"/>
    <cellStyle name="Normal 26 2 2 2 2 4 2 4" xfId="23568" xr:uid="{00000000-0005-0000-0000-0000F8870000}"/>
    <cellStyle name="Normal 26 2 2 2 2 4 2 4 2" xfId="46094" xr:uid="{00000000-0005-0000-0000-0000F9870000}"/>
    <cellStyle name="Normal 26 2 2 2 2 4 2 5" xfId="29234" xr:uid="{00000000-0005-0000-0000-0000FA870000}"/>
    <cellStyle name="Normal 26 2 2 2 2 4 3" xfId="8565" xr:uid="{00000000-0005-0000-0000-0000FB870000}"/>
    <cellStyle name="Normal 26 2 2 2 2 4 3 2" xfId="14181" xr:uid="{00000000-0005-0000-0000-0000FC870000}"/>
    <cellStyle name="Normal 26 2 2 2 2 4 3 2 2" xfId="36722" xr:uid="{00000000-0005-0000-0000-0000FD870000}"/>
    <cellStyle name="Normal 26 2 2 2 2 4 3 3" xfId="19811" xr:uid="{00000000-0005-0000-0000-0000FE870000}"/>
    <cellStyle name="Normal 26 2 2 2 2 4 3 3 2" xfId="42346" xr:uid="{00000000-0005-0000-0000-0000FF870000}"/>
    <cellStyle name="Normal 26 2 2 2 2 4 3 4" xfId="25440" xr:uid="{00000000-0005-0000-0000-000000880000}"/>
    <cellStyle name="Normal 26 2 2 2 2 4 3 4 2" xfId="47966" xr:uid="{00000000-0005-0000-0000-000001880000}"/>
    <cellStyle name="Normal 26 2 2 2 2 4 3 5" xfId="31106" xr:uid="{00000000-0005-0000-0000-000002880000}"/>
    <cellStyle name="Normal 26 2 2 2 2 4 4" xfId="10437" xr:uid="{00000000-0005-0000-0000-000003880000}"/>
    <cellStyle name="Normal 26 2 2 2 2 4 4 2" xfId="32978" xr:uid="{00000000-0005-0000-0000-000004880000}"/>
    <cellStyle name="Normal 26 2 2 2 2 4 5" xfId="16067" xr:uid="{00000000-0005-0000-0000-000005880000}"/>
    <cellStyle name="Normal 26 2 2 2 2 4 5 2" xfId="38602" xr:uid="{00000000-0005-0000-0000-000006880000}"/>
    <cellStyle name="Normal 26 2 2 2 2 4 6" xfId="21696" xr:uid="{00000000-0005-0000-0000-000007880000}"/>
    <cellStyle name="Normal 26 2 2 2 2 4 6 2" xfId="44222" xr:uid="{00000000-0005-0000-0000-000008880000}"/>
    <cellStyle name="Normal 26 2 2 2 2 4 7" xfId="27362" xr:uid="{00000000-0005-0000-0000-000009880000}"/>
    <cellStyle name="Normal 26 2 2 2 2 4 8" xfId="50790" xr:uid="{00000000-0005-0000-0000-00000A880000}"/>
    <cellStyle name="Normal 26 2 2 2 2 5" xfId="5757" xr:uid="{00000000-0005-0000-0000-00000B880000}"/>
    <cellStyle name="Normal 26 2 2 2 2 5 2" xfId="11373" xr:uid="{00000000-0005-0000-0000-00000C880000}"/>
    <cellStyle name="Normal 26 2 2 2 2 5 2 2" xfId="33914" xr:uid="{00000000-0005-0000-0000-00000D880000}"/>
    <cellStyle name="Normal 26 2 2 2 2 5 3" xfId="17003" xr:uid="{00000000-0005-0000-0000-00000E880000}"/>
    <cellStyle name="Normal 26 2 2 2 2 5 3 2" xfId="39538" xr:uid="{00000000-0005-0000-0000-00000F880000}"/>
    <cellStyle name="Normal 26 2 2 2 2 5 4" xfId="22632" xr:uid="{00000000-0005-0000-0000-000010880000}"/>
    <cellStyle name="Normal 26 2 2 2 2 5 4 2" xfId="45158" xr:uid="{00000000-0005-0000-0000-000011880000}"/>
    <cellStyle name="Normal 26 2 2 2 2 5 5" xfId="28298" xr:uid="{00000000-0005-0000-0000-000012880000}"/>
    <cellStyle name="Normal 26 2 2 2 2 6" xfId="7629" xr:uid="{00000000-0005-0000-0000-000013880000}"/>
    <cellStyle name="Normal 26 2 2 2 2 6 2" xfId="13245" xr:uid="{00000000-0005-0000-0000-000014880000}"/>
    <cellStyle name="Normal 26 2 2 2 2 6 2 2" xfId="35786" xr:uid="{00000000-0005-0000-0000-000015880000}"/>
    <cellStyle name="Normal 26 2 2 2 2 6 3" xfId="18875" xr:uid="{00000000-0005-0000-0000-000016880000}"/>
    <cellStyle name="Normal 26 2 2 2 2 6 3 2" xfId="41410" xr:uid="{00000000-0005-0000-0000-000017880000}"/>
    <cellStyle name="Normal 26 2 2 2 2 6 4" xfId="24504" xr:uid="{00000000-0005-0000-0000-000018880000}"/>
    <cellStyle name="Normal 26 2 2 2 2 6 4 2" xfId="47030" xr:uid="{00000000-0005-0000-0000-000019880000}"/>
    <cellStyle name="Normal 26 2 2 2 2 6 5" xfId="30170" xr:uid="{00000000-0005-0000-0000-00001A880000}"/>
    <cellStyle name="Normal 26 2 2 2 2 7" xfId="9501" xr:uid="{00000000-0005-0000-0000-00001B880000}"/>
    <cellStyle name="Normal 26 2 2 2 2 7 2" xfId="32042" xr:uid="{00000000-0005-0000-0000-00001C880000}"/>
    <cellStyle name="Normal 26 2 2 2 2 8" xfId="15131" xr:uid="{00000000-0005-0000-0000-00001D880000}"/>
    <cellStyle name="Normal 26 2 2 2 2 8 2" xfId="37666" xr:uid="{00000000-0005-0000-0000-00001E880000}"/>
    <cellStyle name="Normal 26 2 2 2 2 9" xfId="20760" xr:uid="{00000000-0005-0000-0000-00001F880000}"/>
    <cellStyle name="Normal 26 2 2 2 2 9 2" xfId="43286" xr:uid="{00000000-0005-0000-0000-000020880000}"/>
    <cellStyle name="Normal 26 2 2 2 3" xfId="3807" xr:uid="{00000000-0005-0000-0000-000021880000}"/>
    <cellStyle name="Normal 26 2 2 2 3 10" xfId="26348" xr:uid="{00000000-0005-0000-0000-000022880000}"/>
    <cellStyle name="Normal 26 2 2 2 3 11" xfId="48839" xr:uid="{00000000-0005-0000-0000-000023880000}"/>
    <cellStyle name="Normal 26 2 2 2 3 12" xfId="49776" xr:uid="{00000000-0005-0000-0000-000024880000}"/>
    <cellStyle name="Normal 26 2 2 2 3 2" xfId="4041" xr:uid="{00000000-0005-0000-0000-000025880000}"/>
    <cellStyle name="Normal 26 2 2 2 3 2 10" xfId="49073" xr:uid="{00000000-0005-0000-0000-000026880000}"/>
    <cellStyle name="Normal 26 2 2 2 3 2 11" xfId="50010" xr:uid="{00000000-0005-0000-0000-000027880000}"/>
    <cellStyle name="Normal 26 2 2 2 3 2 2" xfId="4509" xr:uid="{00000000-0005-0000-0000-000028880000}"/>
    <cellStyle name="Normal 26 2 2 2 3 2 2 10" xfId="50478" xr:uid="{00000000-0005-0000-0000-000029880000}"/>
    <cellStyle name="Normal 26 2 2 2 3 2 2 2" xfId="5445" xr:uid="{00000000-0005-0000-0000-00002A880000}"/>
    <cellStyle name="Normal 26 2 2 2 3 2 2 2 2" xfId="7317" xr:uid="{00000000-0005-0000-0000-00002B880000}"/>
    <cellStyle name="Normal 26 2 2 2 3 2 2 2 2 2" xfId="12933" xr:uid="{00000000-0005-0000-0000-00002C880000}"/>
    <cellStyle name="Normal 26 2 2 2 3 2 2 2 2 2 2" xfId="35474" xr:uid="{00000000-0005-0000-0000-00002D880000}"/>
    <cellStyle name="Normal 26 2 2 2 3 2 2 2 2 3" xfId="18563" xr:uid="{00000000-0005-0000-0000-00002E880000}"/>
    <cellStyle name="Normal 26 2 2 2 3 2 2 2 2 3 2" xfId="41098" xr:uid="{00000000-0005-0000-0000-00002F880000}"/>
    <cellStyle name="Normal 26 2 2 2 3 2 2 2 2 4" xfId="24192" xr:uid="{00000000-0005-0000-0000-000030880000}"/>
    <cellStyle name="Normal 26 2 2 2 3 2 2 2 2 4 2" xfId="46718" xr:uid="{00000000-0005-0000-0000-000031880000}"/>
    <cellStyle name="Normal 26 2 2 2 3 2 2 2 2 5" xfId="29858" xr:uid="{00000000-0005-0000-0000-000032880000}"/>
    <cellStyle name="Normal 26 2 2 2 3 2 2 2 3" xfId="9189" xr:uid="{00000000-0005-0000-0000-000033880000}"/>
    <cellStyle name="Normal 26 2 2 2 3 2 2 2 3 2" xfId="14805" xr:uid="{00000000-0005-0000-0000-000034880000}"/>
    <cellStyle name="Normal 26 2 2 2 3 2 2 2 3 2 2" xfId="37346" xr:uid="{00000000-0005-0000-0000-000035880000}"/>
    <cellStyle name="Normal 26 2 2 2 3 2 2 2 3 3" xfId="20435" xr:uid="{00000000-0005-0000-0000-000036880000}"/>
    <cellStyle name="Normal 26 2 2 2 3 2 2 2 3 3 2" xfId="42970" xr:uid="{00000000-0005-0000-0000-000037880000}"/>
    <cellStyle name="Normal 26 2 2 2 3 2 2 2 3 4" xfId="26064" xr:uid="{00000000-0005-0000-0000-000038880000}"/>
    <cellStyle name="Normal 26 2 2 2 3 2 2 2 3 4 2" xfId="48590" xr:uid="{00000000-0005-0000-0000-000039880000}"/>
    <cellStyle name="Normal 26 2 2 2 3 2 2 2 3 5" xfId="31730" xr:uid="{00000000-0005-0000-0000-00003A880000}"/>
    <cellStyle name="Normal 26 2 2 2 3 2 2 2 4" xfId="11061" xr:uid="{00000000-0005-0000-0000-00003B880000}"/>
    <cellStyle name="Normal 26 2 2 2 3 2 2 2 4 2" xfId="33602" xr:uid="{00000000-0005-0000-0000-00003C880000}"/>
    <cellStyle name="Normal 26 2 2 2 3 2 2 2 5" xfId="16691" xr:uid="{00000000-0005-0000-0000-00003D880000}"/>
    <cellStyle name="Normal 26 2 2 2 3 2 2 2 5 2" xfId="39226" xr:uid="{00000000-0005-0000-0000-00003E880000}"/>
    <cellStyle name="Normal 26 2 2 2 3 2 2 2 6" xfId="22320" xr:uid="{00000000-0005-0000-0000-00003F880000}"/>
    <cellStyle name="Normal 26 2 2 2 3 2 2 2 6 2" xfId="44846" xr:uid="{00000000-0005-0000-0000-000040880000}"/>
    <cellStyle name="Normal 26 2 2 2 3 2 2 2 7" xfId="27986" xr:uid="{00000000-0005-0000-0000-000041880000}"/>
    <cellStyle name="Normal 26 2 2 2 3 2 2 2 8" xfId="51414" xr:uid="{00000000-0005-0000-0000-000042880000}"/>
    <cellStyle name="Normal 26 2 2 2 3 2 2 3" xfId="6381" xr:uid="{00000000-0005-0000-0000-000043880000}"/>
    <cellStyle name="Normal 26 2 2 2 3 2 2 3 2" xfId="11997" xr:uid="{00000000-0005-0000-0000-000044880000}"/>
    <cellStyle name="Normal 26 2 2 2 3 2 2 3 2 2" xfId="34538" xr:uid="{00000000-0005-0000-0000-000045880000}"/>
    <cellStyle name="Normal 26 2 2 2 3 2 2 3 3" xfId="17627" xr:uid="{00000000-0005-0000-0000-000046880000}"/>
    <cellStyle name="Normal 26 2 2 2 3 2 2 3 3 2" xfId="40162" xr:uid="{00000000-0005-0000-0000-000047880000}"/>
    <cellStyle name="Normal 26 2 2 2 3 2 2 3 4" xfId="23256" xr:uid="{00000000-0005-0000-0000-000048880000}"/>
    <cellStyle name="Normal 26 2 2 2 3 2 2 3 4 2" xfId="45782" xr:uid="{00000000-0005-0000-0000-000049880000}"/>
    <cellStyle name="Normal 26 2 2 2 3 2 2 3 5" xfId="28922" xr:uid="{00000000-0005-0000-0000-00004A880000}"/>
    <cellStyle name="Normal 26 2 2 2 3 2 2 4" xfId="8253" xr:uid="{00000000-0005-0000-0000-00004B880000}"/>
    <cellStyle name="Normal 26 2 2 2 3 2 2 4 2" xfId="13869" xr:uid="{00000000-0005-0000-0000-00004C880000}"/>
    <cellStyle name="Normal 26 2 2 2 3 2 2 4 2 2" xfId="36410" xr:uid="{00000000-0005-0000-0000-00004D880000}"/>
    <cellStyle name="Normal 26 2 2 2 3 2 2 4 3" xfId="19499" xr:uid="{00000000-0005-0000-0000-00004E880000}"/>
    <cellStyle name="Normal 26 2 2 2 3 2 2 4 3 2" xfId="42034" xr:uid="{00000000-0005-0000-0000-00004F880000}"/>
    <cellStyle name="Normal 26 2 2 2 3 2 2 4 4" xfId="25128" xr:uid="{00000000-0005-0000-0000-000050880000}"/>
    <cellStyle name="Normal 26 2 2 2 3 2 2 4 4 2" xfId="47654" xr:uid="{00000000-0005-0000-0000-000051880000}"/>
    <cellStyle name="Normal 26 2 2 2 3 2 2 4 5" xfId="30794" xr:uid="{00000000-0005-0000-0000-000052880000}"/>
    <cellStyle name="Normal 26 2 2 2 3 2 2 5" xfId="10125" xr:uid="{00000000-0005-0000-0000-000053880000}"/>
    <cellStyle name="Normal 26 2 2 2 3 2 2 5 2" xfId="32666" xr:uid="{00000000-0005-0000-0000-000054880000}"/>
    <cellStyle name="Normal 26 2 2 2 3 2 2 6" xfId="15755" xr:uid="{00000000-0005-0000-0000-000055880000}"/>
    <cellStyle name="Normal 26 2 2 2 3 2 2 6 2" xfId="38290" xr:uid="{00000000-0005-0000-0000-000056880000}"/>
    <cellStyle name="Normal 26 2 2 2 3 2 2 7" xfId="21384" xr:uid="{00000000-0005-0000-0000-000057880000}"/>
    <cellStyle name="Normal 26 2 2 2 3 2 2 7 2" xfId="43910" xr:uid="{00000000-0005-0000-0000-000058880000}"/>
    <cellStyle name="Normal 26 2 2 2 3 2 2 8" xfId="27050" xr:uid="{00000000-0005-0000-0000-000059880000}"/>
    <cellStyle name="Normal 26 2 2 2 3 2 2 9" xfId="49541" xr:uid="{00000000-0005-0000-0000-00005A880000}"/>
    <cellStyle name="Normal 26 2 2 2 3 2 3" xfId="4977" xr:uid="{00000000-0005-0000-0000-00005B880000}"/>
    <cellStyle name="Normal 26 2 2 2 3 2 3 2" xfId="6849" xr:uid="{00000000-0005-0000-0000-00005C880000}"/>
    <cellStyle name="Normal 26 2 2 2 3 2 3 2 2" xfId="12465" xr:uid="{00000000-0005-0000-0000-00005D880000}"/>
    <cellStyle name="Normal 26 2 2 2 3 2 3 2 2 2" xfId="35006" xr:uid="{00000000-0005-0000-0000-00005E880000}"/>
    <cellStyle name="Normal 26 2 2 2 3 2 3 2 3" xfId="18095" xr:uid="{00000000-0005-0000-0000-00005F880000}"/>
    <cellStyle name="Normal 26 2 2 2 3 2 3 2 3 2" xfId="40630" xr:uid="{00000000-0005-0000-0000-000060880000}"/>
    <cellStyle name="Normal 26 2 2 2 3 2 3 2 4" xfId="23724" xr:uid="{00000000-0005-0000-0000-000061880000}"/>
    <cellStyle name="Normal 26 2 2 2 3 2 3 2 4 2" xfId="46250" xr:uid="{00000000-0005-0000-0000-000062880000}"/>
    <cellStyle name="Normal 26 2 2 2 3 2 3 2 5" xfId="29390" xr:uid="{00000000-0005-0000-0000-000063880000}"/>
    <cellStyle name="Normal 26 2 2 2 3 2 3 3" xfId="8721" xr:uid="{00000000-0005-0000-0000-000064880000}"/>
    <cellStyle name="Normal 26 2 2 2 3 2 3 3 2" xfId="14337" xr:uid="{00000000-0005-0000-0000-000065880000}"/>
    <cellStyle name="Normal 26 2 2 2 3 2 3 3 2 2" xfId="36878" xr:uid="{00000000-0005-0000-0000-000066880000}"/>
    <cellStyle name="Normal 26 2 2 2 3 2 3 3 3" xfId="19967" xr:uid="{00000000-0005-0000-0000-000067880000}"/>
    <cellStyle name="Normal 26 2 2 2 3 2 3 3 3 2" xfId="42502" xr:uid="{00000000-0005-0000-0000-000068880000}"/>
    <cellStyle name="Normal 26 2 2 2 3 2 3 3 4" xfId="25596" xr:uid="{00000000-0005-0000-0000-000069880000}"/>
    <cellStyle name="Normal 26 2 2 2 3 2 3 3 4 2" xfId="48122" xr:uid="{00000000-0005-0000-0000-00006A880000}"/>
    <cellStyle name="Normal 26 2 2 2 3 2 3 3 5" xfId="31262" xr:uid="{00000000-0005-0000-0000-00006B880000}"/>
    <cellStyle name="Normal 26 2 2 2 3 2 3 4" xfId="10593" xr:uid="{00000000-0005-0000-0000-00006C880000}"/>
    <cellStyle name="Normal 26 2 2 2 3 2 3 4 2" xfId="33134" xr:uid="{00000000-0005-0000-0000-00006D880000}"/>
    <cellStyle name="Normal 26 2 2 2 3 2 3 5" xfId="16223" xr:uid="{00000000-0005-0000-0000-00006E880000}"/>
    <cellStyle name="Normal 26 2 2 2 3 2 3 5 2" xfId="38758" xr:uid="{00000000-0005-0000-0000-00006F880000}"/>
    <cellStyle name="Normal 26 2 2 2 3 2 3 6" xfId="21852" xr:uid="{00000000-0005-0000-0000-000070880000}"/>
    <cellStyle name="Normal 26 2 2 2 3 2 3 6 2" xfId="44378" xr:uid="{00000000-0005-0000-0000-000071880000}"/>
    <cellStyle name="Normal 26 2 2 2 3 2 3 7" xfId="27518" xr:uid="{00000000-0005-0000-0000-000072880000}"/>
    <cellStyle name="Normal 26 2 2 2 3 2 3 8" xfId="50946" xr:uid="{00000000-0005-0000-0000-000073880000}"/>
    <cellStyle name="Normal 26 2 2 2 3 2 4" xfId="5913" xr:uid="{00000000-0005-0000-0000-000074880000}"/>
    <cellStyle name="Normal 26 2 2 2 3 2 4 2" xfId="11529" xr:uid="{00000000-0005-0000-0000-000075880000}"/>
    <cellStyle name="Normal 26 2 2 2 3 2 4 2 2" xfId="34070" xr:uid="{00000000-0005-0000-0000-000076880000}"/>
    <cellStyle name="Normal 26 2 2 2 3 2 4 3" xfId="17159" xr:uid="{00000000-0005-0000-0000-000077880000}"/>
    <cellStyle name="Normal 26 2 2 2 3 2 4 3 2" xfId="39694" xr:uid="{00000000-0005-0000-0000-000078880000}"/>
    <cellStyle name="Normal 26 2 2 2 3 2 4 4" xfId="22788" xr:uid="{00000000-0005-0000-0000-000079880000}"/>
    <cellStyle name="Normal 26 2 2 2 3 2 4 4 2" xfId="45314" xr:uid="{00000000-0005-0000-0000-00007A880000}"/>
    <cellStyle name="Normal 26 2 2 2 3 2 4 5" xfId="28454" xr:uid="{00000000-0005-0000-0000-00007B880000}"/>
    <cellStyle name="Normal 26 2 2 2 3 2 5" xfId="7785" xr:uid="{00000000-0005-0000-0000-00007C880000}"/>
    <cellStyle name="Normal 26 2 2 2 3 2 5 2" xfId="13401" xr:uid="{00000000-0005-0000-0000-00007D880000}"/>
    <cellStyle name="Normal 26 2 2 2 3 2 5 2 2" xfId="35942" xr:uid="{00000000-0005-0000-0000-00007E880000}"/>
    <cellStyle name="Normal 26 2 2 2 3 2 5 3" xfId="19031" xr:uid="{00000000-0005-0000-0000-00007F880000}"/>
    <cellStyle name="Normal 26 2 2 2 3 2 5 3 2" xfId="41566" xr:uid="{00000000-0005-0000-0000-000080880000}"/>
    <cellStyle name="Normal 26 2 2 2 3 2 5 4" xfId="24660" xr:uid="{00000000-0005-0000-0000-000081880000}"/>
    <cellStyle name="Normal 26 2 2 2 3 2 5 4 2" xfId="47186" xr:uid="{00000000-0005-0000-0000-000082880000}"/>
    <cellStyle name="Normal 26 2 2 2 3 2 5 5" xfId="30326" xr:uid="{00000000-0005-0000-0000-000083880000}"/>
    <cellStyle name="Normal 26 2 2 2 3 2 6" xfId="9657" xr:uid="{00000000-0005-0000-0000-000084880000}"/>
    <cellStyle name="Normal 26 2 2 2 3 2 6 2" xfId="32198" xr:uid="{00000000-0005-0000-0000-000085880000}"/>
    <cellStyle name="Normal 26 2 2 2 3 2 7" xfId="15287" xr:uid="{00000000-0005-0000-0000-000086880000}"/>
    <cellStyle name="Normal 26 2 2 2 3 2 7 2" xfId="37822" xr:uid="{00000000-0005-0000-0000-000087880000}"/>
    <cellStyle name="Normal 26 2 2 2 3 2 8" xfId="20916" xr:uid="{00000000-0005-0000-0000-000088880000}"/>
    <cellStyle name="Normal 26 2 2 2 3 2 8 2" xfId="43442" xr:uid="{00000000-0005-0000-0000-000089880000}"/>
    <cellStyle name="Normal 26 2 2 2 3 2 9" xfId="26582" xr:uid="{00000000-0005-0000-0000-00008A880000}"/>
    <cellStyle name="Normal 26 2 2 2 3 3" xfId="4275" xr:uid="{00000000-0005-0000-0000-00008B880000}"/>
    <cellStyle name="Normal 26 2 2 2 3 3 10" xfId="50244" xr:uid="{00000000-0005-0000-0000-00008C880000}"/>
    <cellStyle name="Normal 26 2 2 2 3 3 2" xfId="5211" xr:uid="{00000000-0005-0000-0000-00008D880000}"/>
    <cellStyle name="Normal 26 2 2 2 3 3 2 2" xfId="7083" xr:uid="{00000000-0005-0000-0000-00008E880000}"/>
    <cellStyle name="Normal 26 2 2 2 3 3 2 2 2" xfId="12699" xr:uid="{00000000-0005-0000-0000-00008F880000}"/>
    <cellStyle name="Normal 26 2 2 2 3 3 2 2 2 2" xfId="35240" xr:uid="{00000000-0005-0000-0000-000090880000}"/>
    <cellStyle name="Normal 26 2 2 2 3 3 2 2 3" xfId="18329" xr:uid="{00000000-0005-0000-0000-000091880000}"/>
    <cellStyle name="Normal 26 2 2 2 3 3 2 2 3 2" xfId="40864" xr:uid="{00000000-0005-0000-0000-000092880000}"/>
    <cellStyle name="Normal 26 2 2 2 3 3 2 2 4" xfId="23958" xr:uid="{00000000-0005-0000-0000-000093880000}"/>
    <cellStyle name="Normal 26 2 2 2 3 3 2 2 4 2" xfId="46484" xr:uid="{00000000-0005-0000-0000-000094880000}"/>
    <cellStyle name="Normal 26 2 2 2 3 3 2 2 5" xfId="29624" xr:uid="{00000000-0005-0000-0000-000095880000}"/>
    <cellStyle name="Normal 26 2 2 2 3 3 2 3" xfId="8955" xr:uid="{00000000-0005-0000-0000-000096880000}"/>
    <cellStyle name="Normal 26 2 2 2 3 3 2 3 2" xfId="14571" xr:uid="{00000000-0005-0000-0000-000097880000}"/>
    <cellStyle name="Normal 26 2 2 2 3 3 2 3 2 2" xfId="37112" xr:uid="{00000000-0005-0000-0000-000098880000}"/>
    <cellStyle name="Normal 26 2 2 2 3 3 2 3 3" xfId="20201" xr:uid="{00000000-0005-0000-0000-000099880000}"/>
    <cellStyle name="Normal 26 2 2 2 3 3 2 3 3 2" xfId="42736" xr:uid="{00000000-0005-0000-0000-00009A880000}"/>
    <cellStyle name="Normal 26 2 2 2 3 3 2 3 4" xfId="25830" xr:uid="{00000000-0005-0000-0000-00009B880000}"/>
    <cellStyle name="Normal 26 2 2 2 3 3 2 3 4 2" xfId="48356" xr:uid="{00000000-0005-0000-0000-00009C880000}"/>
    <cellStyle name="Normal 26 2 2 2 3 3 2 3 5" xfId="31496" xr:uid="{00000000-0005-0000-0000-00009D880000}"/>
    <cellStyle name="Normal 26 2 2 2 3 3 2 4" xfId="10827" xr:uid="{00000000-0005-0000-0000-00009E880000}"/>
    <cellStyle name="Normal 26 2 2 2 3 3 2 4 2" xfId="33368" xr:uid="{00000000-0005-0000-0000-00009F880000}"/>
    <cellStyle name="Normal 26 2 2 2 3 3 2 5" xfId="16457" xr:uid="{00000000-0005-0000-0000-0000A0880000}"/>
    <cellStyle name="Normal 26 2 2 2 3 3 2 5 2" xfId="38992" xr:uid="{00000000-0005-0000-0000-0000A1880000}"/>
    <cellStyle name="Normal 26 2 2 2 3 3 2 6" xfId="22086" xr:uid="{00000000-0005-0000-0000-0000A2880000}"/>
    <cellStyle name="Normal 26 2 2 2 3 3 2 6 2" xfId="44612" xr:uid="{00000000-0005-0000-0000-0000A3880000}"/>
    <cellStyle name="Normal 26 2 2 2 3 3 2 7" xfId="27752" xr:uid="{00000000-0005-0000-0000-0000A4880000}"/>
    <cellStyle name="Normal 26 2 2 2 3 3 2 8" xfId="51180" xr:uid="{00000000-0005-0000-0000-0000A5880000}"/>
    <cellStyle name="Normal 26 2 2 2 3 3 3" xfId="6147" xr:uid="{00000000-0005-0000-0000-0000A6880000}"/>
    <cellStyle name="Normal 26 2 2 2 3 3 3 2" xfId="11763" xr:uid="{00000000-0005-0000-0000-0000A7880000}"/>
    <cellStyle name="Normal 26 2 2 2 3 3 3 2 2" xfId="34304" xr:uid="{00000000-0005-0000-0000-0000A8880000}"/>
    <cellStyle name="Normal 26 2 2 2 3 3 3 3" xfId="17393" xr:uid="{00000000-0005-0000-0000-0000A9880000}"/>
    <cellStyle name="Normal 26 2 2 2 3 3 3 3 2" xfId="39928" xr:uid="{00000000-0005-0000-0000-0000AA880000}"/>
    <cellStyle name="Normal 26 2 2 2 3 3 3 4" xfId="23022" xr:uid="{00000000-0005-0000-0000-0000AB880000}"/>
    <cellStyle name="Normal 26 2 2 2 3 3 3 4 2" xfId="45548" xr:uid="{00000000-0005-0000-0000-0000AC880000}"/>
    <cellStyle name="Normal 26 2 2 2 3 3 3 5" xfId="28688" xr:uid="{00000000-0005-0000-0000-0000AD880000}"/>
    <cellStyle name="Normal 26 2 2 2 3 3 4" xfId="8019" xr:uid="{00000000-0005-0000-0000-0000AE880000}"/>
    <cellStyle name="Normal 26 2 2 2 3 3 4 2" xfId="13635" xr:uid="{00000000-0005-0000-0000-0000AF880000}"/>
    <cellStyle name="Normal 26 2 2 2 3 3 4 2 2" xfId="36176" xr:uid="{00000000-0005-0000-0000-0000B0880000}"/>
    <cellStyle name="Normal 26 2 2 2 3 3 4 3" xfId="19265" xr:uid="{00000000-0005-0000-0000-0000B1880000}"/>
    <cellStyle name="Normal 26 2 2 2 3 3 4 3 2" xfId="41800" xr:uid="{00000000-0005-0000-0000-0000B2880000}"/>
    <cellStyle name="Normal 26 2 2 2 3 3 4 4" xfId="24894" xr:uid="{00000000-0005-0000-0000-0000B3880000}"/>
    <cellStyle name="Normal 26 2 2 2 3 3 4 4 2" xfId="47420" xr:uid="{00000000-0005-0000-0000-0000B4880000}"/>
    <cellStyle name="Normal 26 2 2 2 3 3 4 5" xfId="30560" xr:uid="{00000000-0005-0000-0000-0000B5880000}"/>
    <cellStyle name="Normal 26 2 2 2 3 3 5" xfId="9891" xr:uid="{00000000-0005-0000-0000-0000B6880000}"/>
    <cellStyle name="Normal 26 2 2 2 3 3 5 2" xfId="32432" xr:uid="{00000000-0005-0000-0000-0000B7880000}"/>
    <cellStyle name="Normal 26 2 2 2 3 3 6" xfId="15521" xr:uid="{00000000-0005-0000-0000-0000B8880000}"/>
    <cellStyle name="Normal 26 2 2 2 3 3 6 2" xfId="38056" xr:uid="{00000000-0005-0000-0000-0000B9880000}"/>
    <cellStyle name="Normal 26 2 2 2 3 3 7" xfId="21150" xr:uid="{00000000-0005-0000-0000-0000BA880000}"/>
    <cellStyle name="Normal 26 2 2 2 3 3 7 2" xfId="43676" xr:uid="{00000000-0005-0000-0000-0000BB880000}"/>
    <cellStyle name="Normal 26 2 2 2 3 3 8" xfId="26816" xr:uid="{00000000-0005-0000-0000-0000BC880000}"/>
    <cellStyle name="Normal 26 2 2 2 3 3 9" xfId="49307" xr:uid="{00000000-0005-0000-0000-0000BD880000}"/>
    <cellStyle name="Normal 26 2 2 2 3 4" xfId="4743" xr:uid="{00000000-0005-0000-0000-0000BE880000}"/>
    <cellStyle name="Normal 26 2 2 2 3 4 2" xfId="6615" xr:uid="{00000000-0005-0000-0000-0000BF880000}"/>
    <cellStyle name="Normal 26 2 2 2 3 4 2 2" xfId="12231" xr:uid="{00000000-0005-0000-0000-0000C0880000}"/>
    <cellStyle name="Normal 26 2 2 2 3 4 2 2 2" xfId="34772" xr:uid="{00000000-0005-0000-0000-0000C1880000}"/>
    <cellStyle name="Normal 26 2 2 2 3 4 2 3" xfId="17861" xr:uid="{00000000-0005-0000-0000-0000C2880000}"/>
    <cellStyle name="Normal 26 2 2 2 3 4 2 3 2" xfId="40396" xr:uid="{00000000-0005-0000-0000-0000C3880000}"/>
    <cellStyle name="Normal 26 2 2 2 3 4 2 4" xfId="23490" xr:uid="{00000000-0005-0000-0000-0000C4880000}"/>
    <cellStyle name="Normal 26 2 2 2 3 4 2 4 2" xfId="46016" xr:uid="{00000000-0005-0000-0000-0000C5880000}"/>
    <cellStyle name="Normal 26 2 2 2 3 4 2 5" xfId="29156" xr:uid="{00000000-0005-0000-0000-0000C6880000}"/>
    <cellStyle name="Normal 26 2 2 2 3 4 3" xfId="8487" xr:uid="{00000000-0005-0000-0000-0000C7880000}"/>
    <cellStyle name="Normal 26 2 2 2 3 4 3 2" xfId="14103" xr:uid="{00000000-0005-0000-0000-0000C8880000}"/>
    <cellStyle name="Normal 26 2 2 2 3 4 3 2 2" xfId="36644" xr:uid="{00000000-0005-0000-0000-0000C9880000}"/>
    <cellStyle name="Normal 26 2 2 2 3 4 3 3" xfId="19733" xr:uid="{00000000-0005-0000-0000-0000CA880000}"/>
    <cellStyle name="Normal 26 2 2 2 3 4 3 3 2" xfId="42268" xr:uid="{00000000-0005-0000-0000-0000CB880000}"/>
    <cellStyle name="Normal 26 2 2 2 3 4 3 4" xfId="25362" xr:uid="{00000000-0005-0000-0000-0000CC880000}"/>
    <cellStyle name="Normal 26 2 2 2 3 4 3 4 2" xfId="47888" xr:uid="{00000000-0005-0000-0000-0000CD880000}"/>
    <cellStyle name="Normal 26 2 2 2 3 4 3 5" xfId="31028" xr:uid="{00000000-0005-0000-0000-0000CE880000}"/>
    <cellStyle name="Normal 26 2 2 2 3 4 4" xfId="10359" xr:uid="{00000000-0005-0000-0000-0000CF880000}"/>
    <cellStyle name="Normal 26 2 2 2 3 4 4 2" xfId="32900" xr:uid="{00000000-0005-0000-0000-0000D0880000}"/>
    <cellStyle name="Normal 26 2 2 2 3 4 5" xfId="15989" xr:uid="{00000000-0005-0000-0000-0000D1880000}"/>
    <cellStyle name="Normal 26 2 2 2 3 4 5 2" xfId="38524" xr:uid="{00000000-0005-0000-0000-0000D2880000}"/>
    <cellStyle name="Normal 26 2 2 2 3 4 6" xfId="21618" xr:uid="{00000000-0005-0000-0000-0000D3880000}"/>
    <cellStyle name="Normal 26 2 2 2 3 4 6 2" xfId="44144" xr:uid="{00000000-0005-0000-0000-0000D4880000}"/>
    <cellStyle name="Normal 26 2 2 2 3 4 7" xfId="27284" xr:uid="{00000000-0005-0000-0000-0000D5880000}"/>
    <cellStyle name="Normal 26 2 2 2 3 4 8" xfId="50712" xr:uid="{00000000-0005-0000-0000-0000D6880000}"/>
    <cellStyle name="Normal 26 2 2 2 3 5" xfId="5679" xr:uid="{00000000-0005-0000-0000-0000D7880000}"/>
    <cellStyle name="Normal 26 2 2 2 3 5 2" xfId="11295" xr:uid="{00000000-0005-0000-0000-0000D8880000}"/>
    <cellStyle name="Normal 26 2 2 2 3 5 2 2" xfId="33836" xr:uid="{00000000-0005-0000-0000-0000D9880000}"/>
    <cellStyle name="Normal 26 2 2 2 3 5 3" xfId="16925" xr:uid="{00000000-0005-0000-0000-0000DA880000}"/>
    <cellStyle name="Normal 26 2 2 2 3 5 3 2" xfId="39460" xr:uid="{00000000-0005-0000-0000-0000DB880000}"/>
    <cellStyle name="Normal 26 2 2 2 3 5 4" xfId="22554" xr:uid="{00000000-0005-0000-0000-0000DC880000}"/>
    <cellStyle name="Normal 26 2 2 2 3 5 4 2" xfId="45080" xr:uid="{00000000-0005-0000-0000-0000DD880000}"/>
    <cellStyle name="Normal 26 2 2 2 3 5 5" xfId="28220" xr:uid="{00000000-0005-0000-0000-0000DE880000}"/>
    <cellStyle name="Normal 26 2 2 2 3 6" xfId="7551" xr:uid="{00000000-0005-0000-0000-0000DF880000}"/>
    <cellStyle name="Normal 26 2 2 2 3 6 2" xfId="13167" xr:uid="{00000000-0005-0000-0000-0000E0880000}"/>
    <cellStyle name="Normal 26 2 2 2 3 6 2 2" xfId="35708" xr:uid="{00000000-0005-0000-0000-0000E1880000}"/>
    <cellStyle name="Normal 26 2 2 2 3 6 3" xfId="18797" xr:uid="{00000000-0005-0000-0000-0000E2880000}"/>
    <cellStyle name="Normal 26 2 2 2 3 6 3 2" xfId="41332" xr:uid="{00000000-0005-0000-0000-0000E3880000}"/>
    <cellStyle name="Normal 26 2 2 2 3 6 4" xfId="24426" xr:uid="{00000000-0005-0000-0000-0000E4880000}"/>
    <cellStyle name="Normal 26 2 2 2 3 6 4 2" xfId="46952" xr:uid="{00000000-0005-0000-0000-0000E5880000}"/>
    <cellStyle name="Normal 26 2 2 2 3 6 5" xfId="30092" xr:uid="{00000000-0005-0000-0000-0000E6880000}"/>
    <cellStyle name="Normal 26 2 2 2 3 7" xfId="9423" xr:uid="{00000000-0005-0000-0000-0000E7880000}"/>
    <cellStyle name="Normal 26 2 2 2 3 7 2" xfId="31964" xr:uid="{00000000-0005-0000-0000-0000E8880000}"/>
    <cellStyle name="Normal 26 2 2 2 3 8" xfId="15053" xr:uid="{00000000-0005-0000-0000-0000E9880000}"/>
    <cellStyle name="Normal 26 2 2 2 3 8 2" xfId="37588" xr:uid="{00000000-0005-0000-0000-0000EA880000}"/>
    <cellStyle name="Normal 26 2 2 2 3 9" xfId="20682" xr:uid="{00000000-0005-0000-0000-0000EB880000}"/>
    <cellStyle name="Normal 26 2 2 2 3 9 2" xfId="43208" xr:uid="{00000000-0005-0000-0000-0000EC880000}"/>
    <cellStyle name="Normal 26 2 2 2 4" xfId="3963" xr:uid="{00000000-0005-0000-0000-0000ED880000}"/>
    <cellStyle name="Normal 26 2 2 2 4 10" xfId="48995" xr:uid="{00000000-0005-0000-0000-0000EE880000}"/>
    <cellStyle name="Normal 26 2 2 2 4 11" xfId="49932" xr:uid="{00000000-0005-0000-0000-0000EF880000}"/>
    <cellStyle name="Normal 26 2 2 2 4 2" xfId="4431" xr:uid="{00000000-0005-0000-0000-0000F0880000}"/>
    <cellStyle name="Normal 26 2 2 2 4 2 10" xfId="50400" xr:uid="{00000000-0005-0000-0000-0000F1880000}"/>
    <cellStyle name="Normal 26 2 2 2 4 2 2" xfId="5367" xr:uid="{00000000-0005-0000-0000-0000F2880000}"/>
    <cellStyle name="Normal 26 2 2 2 4 2 2 2" xfId="7239" xr:uid="{00000000-0005-0000-0000-0000F3880000}"/>
    <cellStyle name="Normal 26 2 2 2 4 2 2 2 2" xfId="12855" xr:uid="{00000000-0005-0000-0000-0000F4880000}"/>
    <cellStyle name="Normal 26 2 2 2 4 2 2 2 2 2" xfId="35396" xr:uid="{00000000-0005-0000-0000-0000F5880000}"/>
    <cellStyle name="Normal 26 2 2 2 4 2 2 2 3" xfId="18485" xr:uid="{00000000-0005-0000-0000-0000F6880000}"/>
    <cellStyle name="Normal 26 2 2 2 4 2 2 2 3 2" xfId="41020" xr:uid="{00000000-0005-0000-0000-0000F7880000}"/>
    <cellStyle name="Normal 26 2 2 2 4 2 2 2 4" xfId="24114" xr:uid="{00000000-0005-0000-0000-0000F8880000}"/>
    <cellStyle name="Normal 26 2 2 2 4 2 2 2 4 2" xfId="46640" xr:uid="{00000000-0005-0000-0000-0000F9880000}"/>
    <cellStyle name="Normal 26 2 2 2 4 2 2 2 5" xfId="29780" xr:uid="{00000000-0005-0000-0000-0000FA880000}"/>
    <cellStyle name="Normal 26 2 2 2 4 2 2 3" xfId="9111" xr:uid="{00000000-0005-0000-0000-0000FB880000}"/>
    <cellStyle name="Normal 26 2 2 2 4 2 2 3 2" xfId="14727" xr:uid="{00000000-0005-0000-0000-0000FC880000}"/>
    <cellStyle name="Normal 26 2 2 2 4 2 2 3 2 2" xfId="37268" xr:uid="{00000000-0005-0000-0000-0000FD880000}"/>
    <cellStyle name="Normal 26 2 2 2 4 2 2 3 3" xfId="20357" xr:uid="{00000000-0005-0000-0000-0000FE880000}"/>
    <cellStyle name="Normal 26 2 2 2 4 2 2 3 3 2" xfId="42892" xr:uid="{00000000-0005-0000-0000-0000FF880000}"/>
    <cellStyle name="Normal 26 2 2 2 4 2 2 3 4" xfId="25986" xr:uid="{00000000-0005-0000-0000-000000890000}"/>
    <cellStyle name="Normal 26 2 2 2 4 2 2 3 4 2" xfId="48512" xr:uid="{00000000-0005-0000-0000-000001890000}"/>
    <cellStyle name="Normal 26 2 2 2 4 2 2 3 5" xfId="31652" xr:uid="{00000000-0005-0000-0000-000002890000}"/>
    <cellStyle name="Normal 26 2 2 2 4 2 2 4" xfId="10983" xr:uid="{00000000-0005-0000-0000-000003890000}"/>
    <cellStyle name="Normal 26 2 2 2 4 2 2 4 2" xfId="33524" xr:uid="{00000000-0005-0000-0000-000004890000}"/>
    <cellStyle name="Normal 26 2 2 2 4 2 2 5" xfId="16613" xr:uid="{00000000-0005-0000-0000-000005890000}"/>
    <cellStyle name="Normal 26 2 2 2 4 2 2 5 2" xfId="39148" xr:uid="{00000000-0005-0000-0000-000006890000}"/>
    <cellStyle name="Normal 26 2 2 2 4 2 2 6" xfId="22242" xr:uid="{00000000-0005-0000-0000-000007890000}"/>
    <cellStyle name="Normal 26 2 2 2 4 2 2 6 2" xfId="44768" xr:uid="{00000000-0005-0000-0000-000008890000}"/>
    <cellStyle name="Normal 26 2 2 2 4 2 2 7" xfId="27908" xr:uid="{00000000-0005-0000-0000-000009890000}"/>
    <cellStyle name="Normal 26 2 2 2 4 2 2 8" xfId="51336" xr:uid="{00000000-0005-0000-0000-00000A890000}"/>
    <cellStyle name="Normal 26 2 2 2 4 2 3" xfId="6303" xr:uid="{00000000-0005-0000-0000-00000B890000}"/>
    <cellStyle name="Normal 26 2 2 2 4 2 3 2" xfId="11919" xr:uid="{00000000-0005-0000-0000-00000C890000}"/>
    <cellStyle name="Normal 26 2 2 2 4 2 3 2 2" xfId="34460" xr:uid="{00000000-0005-0000-0000-00000D890000}"/>
    <cellStyle name="Normal 26 2 2 2 4 2 3 3" xfId="17549" xr:uid="{00000000-0005-0000-0000-00000E890000}"/>
    <cellStyle name="Normal 26 2 2 2 4 2 3 3 2" xfId="40084" xr:uid="{00000000-0005-0000-0000-00000F890000}"/>
    <cellStyle name="Normal 26 2 2 2 4 2 3 4" xfId="23178" xr:uid="{00000000-0005-0000-0000-000010890000}"/>
    <cellStyle name="Normal 26 2 2 2 4 2 3 4 2" xfId="45704" xr:uid="{00000000-0005-0000-0000-000011890000}"/>
    <cellStyle name="Normal 26 2 2 2 4 2 3 5" xfId="28844" xr:uid="{00000000-0005-0000-0000-000012890000}"/>
    <cellStyle name="Normal 26 2 2 2 4 2 4" xfId="8175" xr:uid="{00000000-0005-0000-0000-000013890000}"/>
    <cellStyle name="Normal 26 2 2 2 4 2 4 2" xfId="13791" xr:uid="{00000000-0005-0000-0000-000014890000}"/>
    <cellStyle name="Normal 26 2 2 2 4 2 4 2 2" xfId="36332" xr:uid="{00000000-0005-0000-0000-000015890000}"/>
    <cellStyle name="Normal 26 2 2 2 4 2 4 3" xfId="19421" xr:uid="{00000000-0005-0000-0000-000016890000}"/>
    <cellStyle name="Normal 26 2 2 2 4 2 4 3 2" xfId="41956" xr:uid="{00000000-0005-0000-0000-000017890000}"/>
    <cellStyle name="Normal 26 2 2 2 4 2 4 4" xfId="25050" xr:uid="{00000000-0005-0000-0000-000018890000}"/>
    <cellStyle name="Normal 26 2 2 2 4 2 4 4 2" xfId="47576" xr:uid="{00000000-0005-0000-0000-000019890000}"/>
    <cellStyle name="Normal 26 2 2 2 4 2 4 5" xfId="30716" xr:uid="{00000000-0005-0000-0000-00001A890000}"/>
    <cellStyle name="Normal 26 2 2 2 4 2 5" xfId="10047" xr:uid="{00000000-0005-0000-0000-00001B890000}"/>
    <cellStyle name="Normal 26 2 2 2 4 2 5 2" xfId="32588" xr:uid="{00000000-0005-0000-0000-00001C890000}"/>
    <cellStyle name="Normal 26 2 2 2 4 2 6" xfId="15677" xr:uid="{00000000-0005-0000-0000-00001D890000}"/>
    <cellStyle name="Normal 26 2 2 2 4 2 6 2" xfId="38212" xr:uid="{00000000-0005-0000-0000-00001E890000}"/>
    <cellStyle name="Normal 26 2 2 2 4 2 7" xfId="21306" xr:uid="{00000000-0005-0000-0000-00001F890000}"/>
    <cellStyle name="Normal 26 2 2 2 4 2 7 2" xfId="43832" xr:uid="{00000000-0005-0000-0000-000020890000}"/>
    <cellStyle name="Normal 26 2 2 2 4 2 8" xfId="26972" xr:uid="{00000000-0005-0000-0000-000021890000}"/>
    <cellStyle name="Normal 26 2 2 2 4 2 9" xfId="49463" xr:uid="{00000000-0005-0000-0000-000022890000}"/>
    <cellStyle name="Normal 26 2 2 2 4 3" xfId="4899" xr:uid="{00000000-0005-0000-0000-000023890000}"/>
    <cellStyle name="Normal 26 2 2 2 4 3 2" xfId="6771" xr:uid="{00000000-0005-0000-0000-000024890000}"/>
    <cellStyle name="Normal 26 2 2 2 4 3 2 2" xfId="12387" xr:uid="{00000000-0005-0000-0000-000025890000}"/>
    <cellStyle name="Normal 26 2 2 2 4 3 2 2 2" xfId="34928" xr:uid="{00000000-0005-0000-0000-000026890000}"/>
    <cellStyle name="Normal 26 2 2 2 4 3 2 3" xfId="18017" xr:uid="{00000000-0005-0000-0000-000027890000}"/>
    <cellStyle name="Normal 26 2 2 2 4 3 2 3 2" xfId="40552" xr:uid="{00000000-0005-0000-0000-000028890000}"/>
    <cellStyle name="Normal 26 2 2 2 4 3 2 4" xfId="23646" xr:uid="{00000000-0005-0000-0000-000029890000}"/>
    <cellStyle name="Normal 26 2 2 2 4 3 2 4 2" xfId="46172" xr:uid="{00000000-0005-0000-0000-00002A890000}"/>
    <cellStyle name="Normal 26 2 2 2 4 3 2 5" xfId="29312" xr:uid="{00000000-0005-0000-0000-00002B890000}"/>
    <cellStyle name="Normal 26 2 2 2 4 3 3" xfId="8643" xr:uid="{00000000-0005-0000-0000-00002C890000}"/>
    <cellStyle name="Normal 26 2 2 2 4 3 3 2" xfId="14259" xr:uid="{00000000-0005-0000-0000-00002D890000}"/>
    <cellStyle name="Normal 26 2 2 2 4 3 3 2 2" xfId="36800" xr:uid="{00000000-0005-0000-0000-00002E890000}"/>
    <cellStyle name="Normal 26 2 2 2 4 3 3 3" xfId="19889" xr:uid="{00000000-0005-0000-0000-00002F890000}"/>
    <cellStyle name="Normal 26 2 2 2 4 3 3 3 2" xfId="42424" xr:uid="{00000000-0005-0000-0000-000030890000}"/>
    <cellStyle name="Normal 26 2 2 2 4 3 3 4" xfId="25518" xr:uid="{00000000-0005-0000-0000-000031890000}"/>
    <cellStyle name="Normal 26 2 2 2 4 3 3 4 2" xfId="48044" xr:uid="{00000000-0005-0000-0000-000032890000}"/>
    <cellStyle name="Normal 26 2 2 2 4 3 3 5" xfId="31184" xr:uid="{00000000-0005-0000-0000-000033890000}"/>
    <cellStyle name="Normal 26 2 2 2 4 3 4" xfId="10515" xr:uid="{00000000-0005-0000-0000-000034890000}"/>
    <cellStyle name="Normal 26 2 2 2 4 3 4 2" xfId="33056" xr:uid="{00000000-0005-0000-0000-000035890000}"/>
    <cellStyle name="Normal 26 2 2 2 4 3 5" xfId="16145" xr:uid="{00000000-0005-0000-0000-000036890000}"/>
    <cellStyle name="Normal 26 2 2 2 4 3 5 2" xfId="38680" xr:uid="{00000000-0005-0000-0000-000037890000}"/>
    <cellStyle name="Normal 26 2 2 2 4 3 6" xfId="21774" xr:uid="{00000000-0005-0000-0000-000038890000}"/>
    <cellStyle name="Normal 26 2 2 2 4 3 6 2" xfId="44300" xr:uid="{00000000-0005-0000-0000-000039890000}"/>
    <cellStyle name="Normal 26 2 2 2 4 3 7" xfId="27440" xr:uid="{00000000-0005-0000-0000-00003A890000}"/>
    <cellStyle name="Normal 26 2 2 2 4 3 8" xfId="50868" xr:uid="{00000000-0005-0000-0000-00003B890000}"/>
    <cellStyle name="Normal 26 2 2 2 4 4" xfId="5835" xr:uid="{00000000-0005-0000-0000-00003C890000}"/>
    <cellStyle name="Normal 26 2 2 2 4 4 2" xfId="11451" xr:uid="{00000000-0005-0000-0000-00003D890000}"/>
    <cellStyle name="Normal 26 2 2 2 4 4 2 2" xfId="33992" xr:uid="{00000000-0005-0000-0000-00003E890000}"/>
    <cellStyle name="Normal 26 2 2 2 4 4 3" xfId="17081" xr:uid="{00000000-0005-0000-0000-00003F890000}"/>
    <cellStyle name="Normal 26 2 2 2 4 4 3 2" xfId="39616" xr:uid="{00000000-0005-0000-0000-000040890000}"/>
    <cellStyle name="Normal 26 2 2 2 4 4 4" xfId="22710" xr:uid="{00000000-0005-0000-0000-000041890000}"/>
    <cellStyle name="Normal 26 2 2 2 4 4 4 2" xfId="45236" xr:uid="{00000000-0005-0000-0000-000042890000}"/>
    <cellStyle name="Normal 26 2 2 2 4 4 5" xfId="28376" xr:uid="{00000000-0005-0000-0000-000043890000}"/>
    <cellStyle name="Normal 26 2 2 2 4 5" xfId="7707" xr:uid="{00000000-0005-0000-0000-000044890000}"/>
    <cellStyle name="Normal 26 2 2 2 4 5 2" xfId="13323" xr:uid="{00000000-0005-0000-0000-000045890000}"/>
    <cellStyle name="Normal 26 2 2 2 4 5 2 2" xfId="35864" xr:uid="{00000000-0005-0000-0000-000046890000}"/>
    <cellStyle name="Normal 26 2 2 2 4 5 3" xfId="18953" xr:uid="{00000000-0005-0000-0000-000047890000}"/>
    <cellStyle name="Normal 26 2 2 2 4 5 3 2" xfId="41488" xr:uid="{00000000-0005-0000-0000-000048890000}"/>
    <cellStyle name="Normal 26 2 2 2 4 5 4" xfId="24582" xr:uid="{00000000-0005-0000-0000-000049890000}"/>
    <cellStyle name="Normal 26 2 2 2 4 5 4 2" xfId="47108" xr:uid="{00000000-0005-0000-0000-00004A890000}"/>
    <cellStyle name="Normal 26 2 2 2 4 5 5" xfId="30248" xr:uid="{00000000-0005-0000-0000-00004B890000}"/>
    <cellStyle name="Normal 26 2 2 2 4 6" xfId="9579" xr:uid="{00000000-0005-0000-0000-00004C890000}"/>
    <cellStyle name="Normal 26 2 2 2 4 6 2" xfId="32120" xr:uid="{00000000-0005-0000-0000-00004D890000}"/>
    <cellStyle name="Normal 26 2 2 2 4 7" xfId="15209" xr:uid="{00000000-0005-0000-0000-00004E890000}"/>
    <cellStyle name="Normal 26 2 2 2 4 7 2" xfId="37744" xr:uid="{00000000-0005-0000-0000-00004F890000}"/>
    <cellStyle name="Normal 26 2 2 2 4 8" xfId="20838" xr:uid="{00000000-0005-0000-0000-000050890000}"/>
    <cellStyle name="Normal 26 2 2 2 4 8 2" xfId="43364" xr:uid="{00000000-0005-0000-0000-000051890000}"/>
    <cellStyle name="Normal 26 2 2 2 4 9" xfId="26504" xr:uid="{00000000-0005-0000-0000-000052890000}"/>
    <cellStyle name="Normal 26 2 2 2 5" xfId="4197" xr:uid="{00000000-0005-0000-0000-000053890000}"/>
    <cellStyle name="Normal 26 2 2 2 5 10" xfId="50166" xr:uid="{00000000-0005-0000-0000-000054890000}"/>
    <cellStyle name="Normal 26 2 2 2 5 2" xfId="5133" xr:uid="{00000000-0005-0000-0000-000055890000}"/>
    <cellStyle name="Normal 26 2 2 2 5 2 2" xfId="7005" xr:uid="{00000000-0005-0000-0000-000056890000}"/>
    <cellStyle name="Normal 26 2 2 2 5 2 2 2" xfId="12621" xr:uid="{00000000-0005-0000-0000-000057890000}"/>
    <cellStyle name="Normal 26 2 2 2 5 2 2 2 2" xfId="35162" xr:uid="{00000000-0005-0000-0000-000058890000}"/>
    <cellStyle name="Normal 26 2 2 2 5 2 2 3" xfId="18251" xr:uid="{00000000-0005-0000-0000-000059890000}"/>
    <cellStyle name="Normal 26 2 2 2 5 2 2 3 2" xfId="40786" xr:uid="{00000000-0005-0000-0000-00005A890000}"/>
    <cellStyle name="Normal 26 2 2 2 5 2 2 4" xfId="23880" xr:uid="{00000000-0005-0000-0000-00005B890000}"/>
    <cellStyle name="Normal 26 2 2 2 5 2 2 4 2" xfId="46406" xr:uid="{00000000-0005-0000-0000-00005C890000}"/>
    <cellStyle name="Normal 26 2 2 2 5 2 2 5" xfId="29546" xr:uid="{00000000-0005-0000-0000-00005D890000}"/>
    <cellStyle name="Normal 26 2 2 2 5 2 3" xfId="8877" xr:uid="{00000000-0005-0000-0000-00005E890000}"/>
    <cellStyle name="Normal 26 2 2 2 5 2 3 2" xfId="14493" xr:uid="{00000000-0005-0000-0000-00005F890000}"/>
    <cellStyle name="Normal 26 2 2 2 5 2 3 2 2" xfId="37034" xr:uid="{00000000-0005-0000-0000-000060890000}"/>
    <cellStyle name="Normal 26 2 2 2 5 2 3 3" xfId="20123" xr:uid="{00000000-0005-0000-0000-000061890000}"/>
    <cellStyle name="Normal 26 2 2 2 5 2 3 3 2" xfId="42658" xr:uid="{00000000-0005-0000-0000-000062890000}"/>
    <cellStyle name="Normal 26 2 2 2 5 2 3 4" xfId="25752" xr:uid="{00000000-0005-0000-0000-000063890000}"/>
    <cellStyle name="Normal 26 2 2 2 5 2 3 4 2" xfId="48278" xr:uid="{00000000-0005-0000-0000-000064890000}"/>
    <cellStyle name="Normal 26 2 2 2 5 2 3 5" xfId="31418" xr:uid="{00000000-0005-0000-0000-000065890000}"/>
    <cellStyle name="Normal 26 2 2 2 5 2 4" xfId="10749" xr:uid="{00000000-0005-0000-0000-000066890000}"/>
    <cellStyle name="Normal 26 2 2 2 5 2 4 2" xfId="33290" xr:uid="{00000000-0005-0000-0000-000067890000}"/>
    <cellStyle name="Normal 26 2 2 2 5 2 5" xfId="16379" xr:uid="{00000000-0005-0000-0000-000068890000}"/>
    <cellStyle name="Normal 26 2 2 2 5 2 5 2" xfId="38914" xr:uid="{00000000-0005-0000-0000-000069890000}"/>
    <cellStyle name="Normal 26 2 2 2 5 2 6" xfId="22008" xr:uid="{00000000-0005-0000-0000-00006A890000}"/>
    <cellStyle name="Normal 26 2 2 2 5 2 6 2" xfId="44534" xr:uid="{00000000-0005-0000-0000-00006B890000}"/>
    <cellStyle name="Normal 26 2 2 2 5 2 7" xfId="27674" xr:uid="{00000000-0005-0000-0000-00006C890000}"/>
    <cellStyle name="Normal 26 2 2 2 5 2 8" xfId="51102" xr:uid="{00000000-0005-0000-0000-00006D890000}"/>
    <cellStyle name="Normal 26 2 2 2 5 3" xfId="6069" xr:uid="{00000000-0005-0000-0000-00006E890000}"/>
    <cellStyle name="Normal 26 2 2 2 5 3 2" xfId="11685" xr:uid="{00000000-0005-0000-0000-00006F890000}"/>
    <cellStyle name="Normal 26 2 2 2 5 3 2 2" xfId="34226" xr:uid="{00000000-0005-0000-0000-000070890000}"/>
    <cellStyle name="Normal 26 2 2 2 5 3 3" xfId="17315" xr:uid="{00000000-0005-0000-0000-000071890000}"/>
    <cellStyle name="Normal 26 2 2 2 5 3 3 2" xfId="39850" xr:uid="{00000000-0005-0000-0000-000072890000}"/>
    <cellStyle name="Normal 26 2 2 2 5 3 4" xfId="22944" xr:uid="{00000000-0005-0000-0000-000073890000}"/>
    <cellStyle name="Normal 26 2 2 2 5 3 4 2" xfId="45470" xr:uid="{00000000-0005-0000-0000-000074890000}"/>
    <cellStyle name="Normal 26 2 2 2 5 3 5" xfId="28610" xr:uid="{00000000-0005-0000-0000-000075890000}"/>
    <cellStyle name="Normal 26 2 2 2 5 4" xfId="7941" xr:uid="{00000000-0005-0000-0000-000076890000}"/>
    <cellStyle name="Normal 26 2 2 2 5 4 2" xfId="13557" xr:uid="{00000000-0005-0000-0000-000077890000}"/>
    <cellStyle name="Normal 26 2 2 2 5 4 2 2" xfId="36098" xr:uid="{00000000-0005-0000-0000-000078890000}"/>
    <cellStyle name="Normal 26 2 2 2 5 4 3" xfId="19187" xr:uid="{00000000-0005-0000-0000-000079890000}"/>
    <cellStyle name="Normal 26 2 2 2 5 4 3 2" xfId="41722" xr:uid="{00000000-0005-0000-0000-00007A890000}"/>
    <cellStyle name="Normal 26 2 2 2 5 4 4" xfId="24816" xr:uid="{00000000-0005-0000-0000-00007B890000}"/>
    <cellStyle name="Normal 26 2 2 2 5 4 4 2" xfId="47342" xr:uid="{00000000-0005-0000-0000-00007C890000}"/>
    <cellStyle name="Normal 26 2 2 2 5 4 5" xfId="30482" xr:uid="{00000000-0005-0000-0000-00007D890000}"/>
    <cellStyle name="Normal 26 2 2 2 5 5" xfId="9813" xr:uid="{00000000-0005-0000-0000-00007E890000}"/>
    <cellStyle name="Normal 26 2 2 2 5 5 2" xfId="32354" xr:uid="{00000000-0005-0000-0000-00007F890000}"/>
    <cellStyle name="Normal 26 2 2 2 5 6" xfId="15443" xr:uid="{00000000-0005-0000-0000-000080890000}"/>
    <cellStyle name="Normal 26 2 2 2 5 6 2" xfId="37978" xr:uid="{00000000-0005-0000-0000-000081890000}"/>
    <cellStyle name="Normal 26 2 2 2 5 7" xfId="21072" xr:uid="{00000000-0005-0000-0000-000082890000}"/>
    <cellStyle name="Normal 26 2 2 2 5 7 2" xfId="43598" xr:uid="{00000000-0005-0000-0000-000083890000}"/>
    <cellStyle name="Normal 26 2 2 2 5 8" xfId="26738" xr:uid="{00000000-0005-0000-0000-000084890000}"/>
    <cellStyle name="Normal 26 2 2 2 5 9" xfId="49229" xr:uid="{00000000-0005-0000-0000-000085890000}"/>
    <cellStyle name="Normal 26 2 2 2 6" xfId="4665" xr:uid="{00000000-0005-0000-0000-000086890000}"/>
    <cellStyle name="Normal 26 2 2 2 6 2" xfId="6537" xr:uid="{00000000-0005-0000-0000-000087890000}"/>
    <cellStyle name="Normal 26 2 2 2 6 2 2" xfId="12153" xr:uid="{00000000-0005-0000-0000-000088890000}"/>
    <cellStyle name="Normal 26 2 2 2 6 2 2 2" xfId="34694" xr:uid="{00000000-0005-0000-0000-000089890000}"/>
    <cellStyle name="Normal 26 2 2 2 6 2 3" xfId="17783" xr:uid="{00000000-0005-0000-0000-00008A890000}"/>
    <cellStyle name="Normal 26 2 2 2 6 2 3 2" xfId="40318" xr:uid="{00000000-0005-0000-0000-00008B890000}"/>
    <cellStyle name="Normal 26 2 2 2 6 2 4" xfId="23412" xr:uid="{00000000-0005-0000-0000-00008C890000}"/>
    <cellStyle name="Normal 26 2 2 2 6 2 4 2" xfId="45938" xr:uid="{00000000-0005-0000-0000-00008D890000}"/>
    <cellStyle name="Normal 26 2 2 2 6 2 5" xfId="29078" xr:uid="{00000000-0005-0000-0000-00008E890000}"/>
    <cellStyle name="Normal 26 2 2 2 6 3" xfId="8409" xr:uid="{00000000-0005-0000-0000-00008F890000}"/>
    <cellStyle name="Normal 26 2 2 2 6 3 2" xfId="14025" xr:uid="{00000000-0005-0000-0000-000090890000}"/>
    <cellStyle name="Normal 26 2 2 2 6 3 2 2" xfId="36566" xr:uid="{00000000-0005-0000-0000-000091890000}"/>
    <cellStyle name="Normal 26 2 2 2 6 3 3" xfId="19655" xr:uid="{00000000-0005-0000-0000-000092890000}"/>
    <cellStyle name="Normal 26 2 2 2 6 3 3 2" xfId="42190" xr:uid="{00000000-0005-0000-0000-000093890000}"/>
    <cellStyle name="Normal 26 2 2 2 6 3 4" xfId="25284" xr:uid="{00000000-0005-0000-0000-000094890000}"/>
    <cellStyle name="Normal 26 2 2 2 6 3 4 2" xfId="47810" xr:uid="{00000000-0005-0000-0000-000095890000}"/>
    <cellStyle name="Normal 26 2 2 2 6 3 5" xfId="30950" xr:uid="{00000000-0005-0000-0000-000096890000}"/>
    <cellStyle name="Normal 26 2 2 2 6 4" xfId="10281" xr:uid="{00000000-0005-0000-0000-000097890000}"/>
    <cellStyle name="Normal 26 2 2 2 6 4 2" xfId="32822" xr:uid="{00000000-0005-0000-0000-000098890000}"/>
    <cellStyle name="Normal 26 2 2 2 6 5" xfId="15911" xr:uid="{00000000-0005-0000-0000-000099890000}"/>
    <cellStyle name="Normal 26 2 2 2 6 5 2" xfId="38446" xr:uid="{00000000-0005-0000-0000-00009A890000}"/>
    <cellStyle name="Normal 26 2 2 2 6 6" xfId="21540" xr:uid="{00000000-0005-0000-0000-00009B890000}"/>
    <cellStyle name="Normal 26 2 2 2 6 6 2" xfId="44066" xr:uid="{00000000-0005-0000-0000-00009C890000}"/>
    <cellStyle name="Normal 26 2 2 2 6 7" xfId="27206" xr:uid="{00000000-0005-0000-0000-00009D890000}"/>
    <cellStyle name="Normal 26 2 2 2 6 8" xfId="50634" xr:uid="{00000000-0005-0000-0000-00009E890000}"/>
    <cellStyle name="Normal 26 2 2 2 7" xfId="5601" xr:uid="{00000000-0005-0000-0000-00009F890000}"/>
    <cellStyle name="Normal 26 2 2 2 7 2" xfId="11217" xr:uid="{00000000-0005-0000-0000-0000A0890000}"/>
    <cellStyle name="Normal 26 2 2 2 7 2 2" xfId="33758" xr:uid="{00000000-0005-0000-0000-0000A1890000}"/>
    <cellStyle name="Normal 26 2 2 2 7 3" xfId="16847" xr:uid="{00000000-0005-0000-0000-0000A2890000}"/>
    <cellStyle name="Normal 26 2 2 2 7 3 2" xfId="39382" xr:uid="{00000000-0005-0000-0000-0000A3890000}"/>
    <cellStyle name="Normal 26 2 2 2 7 4" xfId="22476" xr:uid="{00000000-0005-0000-0000-0000A4890000}"/>
    <cellStyle name="Normal 26 2 2 2 7 4 2" xfId="45002" xr:uid="{00000000-0005-0000-0000-0000A5890000}"/>
    <cellStyle name="Normal 26 2 2 2 7 5" xfId="28142" xr:uid="{00000000-0005-0000-0000-0000A6890000}"/>
    <cellStyle name="Normal 26 2 2 2 8" xfId="7473" xr:uid="{00000000-0005-0000-0000-0000A7890000}"/>
    <cellStyle name="Normal 26 2 2 2 8 2" xfId="13089" xr:uid="{00000000-0005-0000-0000-0000A8890000}"/>
    <cellStyle name="Normal 26 2 2 2 8 2 2" xfId="35630" xr:uid="{00000000-0005-0000-0000-0000A9890000}"/>
    <cellStyle name="Normal 26 2 2 2 8 3" xfId="18719" xr:uid="{00000000-0005-0000-0000-0000AA890000}"/>
    <cellStyle name="Normal 26 2 2 2 8 3 2" xfId="41254" xr:uid="{00000000-0005-0000-0000-0000AB890000}"/>
    <cellStyle name="Normal 26 2 2 2 8 4" xfId="24348" xr:uid="{00000000-0005-0000-0000-0000AC890000}"/>
    <cellStyle name="Normal 26 2 2 2 8 4 2" xfId="46874" xr:uid="{00000000-0005-0000-0000-0000AD890000}"/>
    <cellStyle name="Normal 26 2 2 2 8 5" xfId="30014" xr:uid="{00000000-0005-0000-0000-0000AE890000}"/>
    <cellStyle name="Normal 26 2 2 2 9" xfId="9345" xr:uid="{00000000-0005-0000-0000-0000AF890000}"/>
    <cellStyle name="Normal 26 2 2 2 9 2" xfId="31886" xr:uid="{00000000-0005-0000-0000-0000B0890000}"/>
    <cellStyle name="Normal 26 2 2 3" xfId="3846" xr:uid="{00000000-0005-0000-0000-0000B1890000}"/>
    <cellStyle name="Normal 26 2 2 3 10" xfId="26387" xr:uid="{00000000-0005-0000-0000-0000B2890000}"/>
    <cellStyle name="Normal 26 2 2 3 11" xfId="48878" xr:uid="{00000000-0005-0000-0000-0000B3890000}"/>
    <cellStyle name="Normal 26 2 2 3 12" xfId="49815" xr:uid="{00000000-0005-0000-0000-0000B4890000}"/>
    <cellStyle name="Normal 26 2 2 3 2" xfId="4080" xr:uid="{00000000-0005-0000-0000-0000B5890000}"/>
    <cellStyle name="Normal 26 2 2 3 2 10" xfId="49112" xr:uid="{00000000-0005-0000-0000-0000B6890000}"/>
    <cellStyle name="Normal 26 2 2 3 2 11" xfId="50049" xr:uid="{00000000-0005-0000-0000-0000B7890000}"/>
    <cellStyle name="Normal 26 2 2 3 2 2" xfId="4548" xr:uid="{00000000-0005-0000-0000-0000B8890000}"/>
    <cellStyle name="Normal 26 2 2 3 2 2 10" xfId="50517" xr:uid="{00000000-0005-0000-0000-0000B9890000}"/>
    <cellStyle name="Normal 26 2 2 3 2 2 2" xfId="5484" xr:uid="{00000000-0005-0000-0000-0000BA890000}"/>
    <cellStyle name="Normal 26 2 2 3 2 2 2 2" xfId="7356" xr:uid="{00000000-0005-0000-0000-0000BB890000}"/>
    <cellStyle name="Normal 26 2 2 3 2 2 2 2 2" xfId="12972" xr:uid="{00000000-0005-0000-0000-0000BC890000}"/>
    <cellStyle name="Normal 26 2 2 3 2 2 2 2 2 2" xfId="35513" xr:uid="{00000000-0005-0000-0000-0000BD890000}"/>
    <cellStyle name="Normal 26 2 2 3 2 2 2 2 3" xfId="18602" xr:uid="{00000000-0005-0000-0000-0000BE890000}"/>
    <cellStyle name="Normal 26 2 2 3 2 2 2 2 3 2" xfId="41137" xr:uid="{00000000-0005-0000-0000-0000BF890000}"/>
    <cellStyle name="Normal 26 2 2 3 2 2 2 2 4" xfId="24231" xr:uid="{00000000-0005-0000-0000-0000C0890000}"/>
    <cellStyle name="Normal 26 2 2 3 2 2 2 2 4 2" xfId="46757" xr:uid="{00000000-0005-0000-0000-0000C1890000}"/>
    <cellStyle name="Normal 26 2 2 3 2 2 2 2 5" xfId="29897" xr:uid="{00000000-0005-0000-0000-0000C2890000}"/>
    <cellStyle name="Normal 26 2 2 3 2 2 2 3" xfId="9228" xr:uid="{00000000-0005-0000-0000-0000C3890000}"/>
    <cellStyle name="Normal 26 2 2 3 2 2 2 3 2" xfId="14844" xr:uid="{00000000-0005-0000-0000-0000C4890000}"/>
    <cellStyle name="Normal 26 2 2 3 2 2 2 3 2 2" xfId="37385" xr:uid="{00000000-0005-0000-0000-0000C5890000}"/>
    <cellStyle name="Normal 26 2 2 3 2 2 2 3 3" xfId="20474" xr:uid="{00000000-0005-0000-0000-0000C6890000}"/>
    <cellStyle name="Normal 26 2 2 3 2 2 2 3 3 2" xfId="43009" xr:uid="{00000000-0005-0000-0000-0000C7890000}"/>
    <cellStyle name="Normal 26 2 2 3 2 2 2 3 4" xfId="26103" xr:uid="{00000000-0005-0000-0000-0000C8890000}"/>
    <cellStyle name="Normal 26 2 2 3 2 2 2 3 4 2" xfId="48629" xr:uid="{00000000-0005-0000-0000-0000C9890000}"/>
    <cellStyle name="Normal 26 2 2 3 2 2 2 3 5" xfId="31769" xr:uid="{00000000-0005-0000-0000-0000CA890000}"/>
    <cellStyle name="Normal 26 2 2 3 2 2 2 4" xfId="11100" xr:uid="{00000000-0005-0000-0000-0000CB890000}"/>
    <cellStyle name="Normal 26 2 2 3 2 2 2 4 2" xfId="33641" xr:uid="{00000000-0005-0000-0000-0000CC890000}"/>
    <cellStyle name="Normal 26 2 2 3 2 2 2 5" xfId="16730" xr:uid="{00000000-0005-0000-0000-0000CD890000}"/>
    <cellStyle name="Normal 26 2 2 3 2 2 2 5 2" xfId="39265" xr:uid="{00000000-0005-0000-0000-0000CE890000}"/>
    <cellStyle name="Normal 26 2 2 3 2 2 2 6" xfId="22359" xr:uid="{00000000-0005-0000-0000-0000CF890000}"/>
    <cellStyle name="Normal 26 2 2 3 2 2 2 6 2" xfId="44885" xr:uid="{00000000-0005-0000-0000-0000D0890000}"/>
    <cellStyle name="Normal 26 2 2 3 2 2 2 7" xfId="28025" xr:uid="{00000000-0005-0000-0000-0000D1890000}"/>
    <cellStyle name="Normal 26 2 2 3 2 2 2 8" xfId="51453" xr:uid="{00000000-0005-0000-0000-0000D2890000}"/>
    <cellStyle name="Normal 26 2 2 3 2 2 3" xfId="6420" xr:uid="{00000000-0005-0000-0000-0000D3890000}"/>
    <cellStyle name="Normal 26 2 2 3 2 2 3 2" xfId="12036" xr:uid="{00000000-0005-0000-0000-0000D4890000}"/>
    <cellStyle name="Normal 26 2 2 3 2 2 3 2 2" xfId="34577" xr:uid="{00000000-0005-0000-0000-0000D5890000}"/>
    <cellStyle name="Normal 26 2 2 3 2 2 3 3" xfId="17666" xr:uid="{00000000-0005-0000-0000-0000D6890000}"/>
    <cellStyle name="Normal 26 2 2 3 2 2 3 3 2" xfId="40201" xr:uid="{00000000-0005-0000-0000-0000D7890000}"/>
    <cellStyle name="Normal 26 2 2 3 2 2 3 4" xfId="23295" xr:uid="{00000000-0005-0000-0000-0000D8890000}"/>
    <cellStyle name="Normal 26 2 2 3 2 2 3 4 2" xfId="45821" xr:uid="{00000000-0005-0000-0000-0000D9890000}"/>
    <cellStyle name="Normal 26 2 2 3 2 2 3 5" xfId="28961" xr:uid="{00000000-0005-0000-0000-0000DA890000}"/>
    <cellStyle name="Normal 26 2 2 3 2 2 4" xfId="8292" xr:uid="{00000000-0005-0000-0000-0000DB890000}"/>
    <cellStyle name="Normal 26 2 2 3 2 2 4 2" xfId="13908" xr:uid="{00000000-0005-0000-0000-0000DC890000}"/>
    <cellStyle name="Normal 26 2 2 3 2 2 4 2 2" xfId="36449" xr:uid="{00000000-0005-0000-0000-0000DD890000}"/>
    <cellStyle name="Normal 26 2 2 3 2 2 4 3" xfId="19538" xr:uid="{00000000-0005-0000-0000-0000DE890000}"/>
    <cellStyle name="Normal 26 2 2 3 2 2 4 3 2" xfId="42073" xr:uid="{00000000-0005-0000-0000-0000DF890000}"/>
    <cellStyle name="Normal 26 2 2 3 2 2 4 4" xfId="25167" xr:uid="{00000000-0005-0000-0000-0000E0890000}"/>
    <cellStyle name="Normal 26 2 2 3 2 2 4 4 2" xfId="47693" xr:uid="{00000000-0005-0000-0000-0000E1890000}"/>
    <cellStyle name="Normal 26 2 2 3 2 2 4 5" xfId="30833" xr:uid="{00000000-0005-0000-0000-0000E2890000}"/>
    <cellStyle name="Normal 26 2 2 3 2 2 5" xfId="10164" xr:uid="{00000000-0005-0000-0000-0000E3890000}"/>
    <cellStyle name="Normal 26 2 2 3 2 2 5 2" xfId="32705" xr:uid="{00000000-0005-0000-0000-0000E4890000}"/>
    <cellStyle name="Normal 26 2 2 3 2 2 6" xfId="15794" xr:uid="{00000000-0005-0000-0000-0000E5890000}"/>
    <cellStyle name="Normal 26 2 2 3 2 2 6 2" xfId="38329" xr:uid="{00000000-0005-0000-0000-0000E6890000}"/>
    <cellStyle name="Normal 26 2 2 3 2 2 7" xfId="21423" xr:uid="{00000000-0005-0000-0000-0000E7890000}"/>
    <cellStyle name="Normal 26 2 2 3 2 2 7 2" xfId="43949" xr:uid="{00000000-0005-0000-0000-0000E8890000}"/>
    <cellStyle name="Normal 26 2 2 3 2 2 8" xfId="27089" xr:uid="{00000000-0005-0000-0000-0000E9890000}"/>
    <cellStyle name="Normal 26 2 2 3 2 2 9" xfId="49580" xr:uid="{00000000-0005-0000-0000-0000EA890000}"/>
    <cellStyle name="Normal 26 2 2 3 2 3" xfId="5016" xr:uid="{00000000-0005-0000-0000-0000EB890000}"/>
    <cellStyle name="Normal 26 2 2 3 2 3 2" xfId="6888" xr:uid="{00000000-0005-0000-0000-0000EC890000}"/>
    <cellStyle name="Normal 26 2 2 3 2 3 2 2" xfId="12504" xr:uid="{00000000-0005-0000-0000-0000ED890000}"/>
    <cellStyle name="Normal 26 2 2 3 2 3 2 2 2" xfId="35045" xr:uid="{00000000-0005-0000-0000-0000EE890000}"/>
    <cellStyle name="Normal 26 2 2 3 2 3 2 3" xfId="18134" xr:uid="{00000000-0005-0000-0000-0000EF890000}"/>
    <cellStyle name="Normal 26 2 2 3 2 3 2 3 2" xfId="40669" xr:uid="{00000000-0005-0000-0000-0000F0890000}"/>
    <cellStyle name="Normal 26 2 2 3 2 3 2 4" xfId="23763" xr:uid="{00000000-0005-0000-0000-0000F1890000}"/>
    <cellStyle name="Normal 26 2 2 3 2 3 2 4 2" xfId="46289" xr:uid="{00000000-0005-0000-0000-0000F2890000}"/>
    <cellStyle name="Normal 26 2 2 3 2 3 2 5" xfId="29429" xr:uid="{00000000-0005-0000-0000-0000F3890000}"/>
    <cellStyle name="Normal 26 2 2 3 2 3 3" xfId="8760" xr:uid="{00000000-0005-0000-0000-0000F4890000}"/>
    <cellStyle name="Normal 26 2 2 3 2 3 3 2" xfId="14376" xr:uid="{00000000-0005-0000-0000-0000F5890000}"/>
    <cellStyle name="Normal 26 2 2 3 2 3 3 2 2" xfId="36917" xr:uid="{00000000-0005-0000-0000-0000F6890000}"/>
    <cellStyle name="Normal 26 2 2 3 2 3 3 3" xfId="20006" xr:uid="{00000000-0005-0000-0000-0000F7890000}"/>
    <cellStyle name="Normal 26 2 2 3 2 3 3 3 2" xfId="42541" xr:uid="{00000000-0005-0000-0000-0000F8890000}"/>
    <cellStyle name="Normal 26 2 2 3 2 3 3 4" xfId="25635" xr:uid="{00000000-0005-0000-0000-0000F9890000}"/>
    <cellStyle name="Normal 26 2 2 3 2 3 3 4 2" xfId="48161" xr:uid="{00000000-0005-0000-0000-0000FA890000}"/>
    <cellStyle name="Normal 26 2 2 3 2 3 3 5" xfId="31301" xr:uid="{00000000-0005-0000-0000-0000FB890000}"/>
    <cellStyle name="Normal 26 2 2 3 2 3 4" xfId="10632" xr:uid="{00000000-0005-0000-0000-0000FC890000}"/>
    <cellStyle name="Normal 26 2 2 3 2 3 4 2" xfId="33173" xr:uid="{00000000-0005-0000-0000-0000FD890000}"/>
    <cellStyle name="Normal 26 2 2 3 2 3 5" xfId="16262" xr:uid="{00000000-0005-0000-0000-0000FE890000}"/>
    <cellStyle name="Normal 26 2 2 3 2 3 5 2" xfId="38797" xr:uid="{00000000-0005-0000-0000-0000FF890000}"/>
    <cellStyle name="Normal 26 2 2 3 2 3 6" xfId="21891" xr:uid="{00000000-0005-0000-0000-0000008A0000}"/>
    <cellStyle name="Normal 26 2 2 3 2 3 6 2" xfId="44417" xr:uid="{00000000-0005-0000-0000-0000018A0000}"/>
    <cellStyle name="Normal 26 2 2 3 2 3 7" xfId="27557" xr:uid="{00000000-0005-0000-0000-0000028A0000}"/>
    <cellStyle name="Normal 26 2 2 3 2 3 8" xfId="50985" xr:uid="{00000000-0005-0000-0000-0000038A0000}"/>
    <cellStyle name="Normal 26 2 2 3 2 4" xfId="5952" xr:uid="{00000000-0005-0000-0000-0000048A0000}"/>
    <cellStyle name="Normal 26 2 2 3 2 4 2" xfId="11568" xr:uid="{00000000-0005-0000-0000-0000058A0000}"/>
    <cellStyle name="Normal 26 2 2 3 2 4 2 2" xfId="34109" xr:uid="{00000000-0005-0000-0000-0000068A0000}"/>
    <cellStyle name="Normal 26 2 2 3 2 4 3" xfId="17198" xr:uid="{00000000-0005-0000-0000-0000078A0000}"/>
    <cellStyle name="Normal 26 2 2 3 2 4 3 2" xfId="39733" xr:uid="{00000000-0005-0000-0000-0000088A0000}"/>
    <cellStyle name="Normal 26 2 2 3 2 4 4" xfId="22827" xr:uid="{00000000-0005-0000-0000-0000098A0000}"/>
    <cellStyle name="Normal 26 2 2 3 2 4 4 2" xfId="45353" xr:uid="{00000000-0005-0000-0000-00000A8A0000}"/>
    <cellStyle name="Normal 26 2 2 3 2 4 5" xfId="28493" xr:uid="{00000000-0005-0000-0000-00000B8A0000}"/>
    <cellStyle name="Normal 26 2 2 3 2 5" xfId="7824" xr:uid="{00000000-0005-0000-0000-00000C8A0000}"/>
    <cellStyle name="Normal 26 2 2 3 2 5 2" xfId="13440" xr:uid="{00000000-0005-0000-0000-00000D8A0000}"/>
    <cellStyle name="Normal 26 2 2 3 2 5 2 2" xfId="35981" xr:uid="{00000000-0005-0000-0000-00000E8A0000}"/>
    <cellStyle name="Normal 26 2 2 3 2 5 3" xfId="19070" xr:uid="{00000000-0005-0000-0000-00000F8A0000}"/>
    <cellStyle name="Normal 26 2 2 3 2 5 3 2" xfId="41605" xr:uid="{00000000-0005-0000-0000-0000108A0000}"/>
    <cellStyle name="Normal 26 2 2 3 2 5 4" xfId="24699" xr:uid="{00000000-0005-0000-0000-0000118A0000}"/>
    <cellStyle name="Normal 26 2 2 3 2 5 4 2" xfId="47225" xr:uid="{00000000-0005-0000-0000-0000128A0000}"/>
    <cellStyle name="Normal 26 2 2 3 2 5 5" xfId="30365" xr:uid="{00000000-0005-0000-0000-0000138A0000}"/>
    <cellStyle name="Normal 26 2 2 3 2 6" xfId="9696" xr:uid="{00000000-0005-0000-0000-0000148A0000}"/>
    <cellStyle name="Normal 26 2 2 3 2 6 2" xfId="32237" xr:uid="{00000000-0005-0000-0000-0000158A0000}"/>
    <cellStyle name="Normal 26 2 2 3 2 7" xfId="15326" xr:uid="{00000000-0005-0000-0000-0000168A0000}"/>
    <cellStyle name="Normal 26 2 2 3 2 7 2" xfId="37861" xr:uid="{00000000-0005-0000-0000-0000178A0000}"/>
    <cellStyle name="Normal 26 2 2 3 2 8" xfId="20955" xr:uid="{00000000-0005-0000-0000-0000188A0000}"/>
    <cellStyle name="Normal 26 2 2 3 2 8 2" xfId="43481" xr:uid="{00000000-0005-0000-0000-0000198A0000}"/>
    <cellStyle name="Normal 26 2 2 3 2 9" xfId="26621" xr:uid="{00000000-0005-0000-0000-00001A8A0000}"/>
    <cellStyle name="Normal 26 2 2 3 3" xfId="4314" xr:uid="{00000000-0005-0000-0000-00001B8A0000}"/>
    <cellStyle name="Normal 26 2 2 3 3 10" xfId="50283" xr:uid="{00000000-0005-0000-0000-00001C8A0000}"/>
    <cellStyle name="Normal 26 2 2 3 3 2" xfId="5250" xr:uid="{00000000-0005-0000-0000-00001D8A0000}"/>
    <cellStyle name="Normal 26 2 2 3 3 2 2" xfId="7122" xr:uid="{00000000-0005-0000-0000-00001E8A0000}"/>
    <cellStyle name="Normal 26 2 2 3 3 2 2 2" xfId="12738" xr:uid="{00000000-0005-0000-0000-00001F8A0000}"/>
    <cellStyle name="Normal 26 2 2 3 3 2 2 2 2" xfId="35279" xr:uid="{00000000-0005-0000-0000-0000208A0000}"/>
    <cellStyle name="Normal 26 2 2 3 3 2 2 3" xfId="18368" xr:uid="{00000000-0005-0000-0000-0000218A0000}"/>
    <cellStyle name="Normal 26 2 2 3 3 2 2 3 2" xfId="40903" xr:uid="{00000000-0005-0000-0000-0000228A0000}"/>
    <cellStyle name="Normal 26 2 2 3 3 2 2 4" xfId="23997" xr:uid="{00000000-0005-0000-0000-0000238A0000}"/>
    <cellStyle name="Normal 26 2 2 3 3 2 2 4 2" xfId="46523" xr:uid="{00000000-0005-0000-0000-0000248A0000}"/>
    <cellStyle name="Normal 26 2 2 3 3 2 2 5" xfId="29663" xr:uid="{00000000-0005-0000-0000-0000258A0000}"/>
    <cellStyle name="Normal 26 2 2 3 3 2 3" xfId="8994" xr:uid="{00000000-0005-0000-0000-0000268A0000}"/>
    <cellStyle name="Normal 26 2 2 3 3 2 3 2" xfId="14610" xr:uid="{00000000-0005-0000-0000-0000278A0000}"/>
    <cellStyle name="Normal 26 2 2 3 3 2 3 2 2" xfId="37151" xr:uid="{00000000-0005-0000-0000-0000288A0000}"/>
    <cellStyle name="Normal 26 2 2 3 3 2 3 3" xfId="20240" xr:uid="{00000000-0005-0000-0000-0000298A0000}"/>
    <cellStyle name="Normal 26 2 2 3 3 2 3 3 2" xfId="42775" xr:uid="{00000000-0005-0000-0000-00002A8A0000}"/>
    <cellStyle name="Normal 26 2 2 3 3 2 3 4" xfId="25869" xr:uid="{00000000-0005-0000-0000-00002B8A0000}"/>
    <cellStyle name="Normal 26 2 2 3 3 2 3 4 2" xfId="48395" xr:uid="{00000000-0005-0000-0000-00002C8A0000}"/>
    <cellStyle name="Normal 26 2 2 3 3 2 3 5" xfId="31535" xr:uid="{00000000-0005-0000-0000-00002D8A0000}"/>
    <cellStyle name="Normal 26 2 2 3 3 2 4" xfId="10866" xr:uid="{00000000-0005-0000-0000-00002E8A0000}"/>
    <cellStyle name="Normal 26 2 2 3 3 2 4 2" xfId="33407" xr:uid="{00000000-0005-0000-0000-00002F8A0000}"/>
    <cellStyle name="Normal 26 2 2 3 3 2 5" xfId="16496" xr:uid="{00000000-0005-0000-0000-0000308A0000}"/>
    <cellStyle name="Normal 26 2 2 3 3 2 5 2" xfId="39031" xr:uid="{00000000-0005-0000-0000-0000318A0000}"/>
    <cellStyle name="Normal 26 2 2 3 3 2 6" xfId="22125" xr:uid="{00000000-0005-0000-0000-0000328A0000}"/>
    <cellStyle name="Normal 26 2 2 3 3 2 6 2" xfId="44651" xr:uid="{00000000-0005-0000-0000-0000338A0000}"/>
    <cellStyle name="Normal 26 2 2 3 3 2 7" xfId="27791" xr:uid="{00000000-0005-0000-0000-0000348A0000}"/>
    <cellStyle name="Normal 26 2 2 3 3 2 8" xfId="51219" xr:uid="{00000000-0005-0000-0000-0000358A0000}"/>
    <cellStyle name="Normal 26 2 2 3 3 3" xfId="6186" xr:uid="{00000000-0005-0000-0000-0000368A0000}"/>
    <cellStyle name="Normal 26 2 2 3 3 3 2" xfId="11802" xr:uid="{00000000-0005-0000-0000-0000378A0000}"/>
    <cellStyle name="Normal 26 2 2 3 3 3 2 2" xfId="34343" xr:uid="{00000000-0005-0000-0000-0000388A0000}"/>
    <cellStyle name="Normal 26 2 2 3 3 3 3" xfId="17432" xr:uid="{00000000-0005-0000-0000-0000398A0000}"/>
    <cellStyle name="Normal 26 2 2 3 3 3 3 2" xfId="39967" xr:uid="{00000000-0005-0000-0000-00003A8A0000}"/>
    <cellStyle name="Normal 26 2 2 3 3 3 4" xfId="23061" xr:uid="{00000000-0005-0000-0000-00003B8A0000}"/>
    <cellStyle name="Normal 26 2 2 3 3 3 4 2" xfId="45587" xr:uid="{00000000-0005-0000-0000-00003C8A0000}"/>
    <cellStyle name="Normal 26 2 2 3 3 3 5" xfId="28727" xr:uid="{00000000-0005-0000-0000-00003D8A0000}"/>
    <cellStyle name="Normal 26 2 2 3 3 4" xfId="8058" xr:uid="{00000000-0005-0000-0000-00003E8A0000}"/>
    <cellStyle name="Normal 26 2 2 3 3 4 2" xfId="13674" xr:uid="{00000000-0005-0000-0000-00003F8A0000}"/>
    <cellStyle name="Normal 26 2 2 3 3 4 2 2" xfId="36215" xr:uid="{00000000-0005-0000-0000-0000408A0000}"/>
    <cellStyle name="Normal 26 2 2 3 3 4 3" xfId="19304" xr:uid="{00000000-0005-0000-0000-0000418A0000}"/>
    <cellStyle name="Normal 26 2 2 3 3 4 3 2" xfId="41839" xr:uid="{00000000-0005-0000-0000-0000428A0000}"/>
    <cellStyle name="Normal 26 2 2 3 3 4 4" xfId="24933" xr:uid="{00000000-0005-0000-0000-0000438A0000}"/>
    <cellStyle name="Normal 26 2 2 3 3 4 4 2" xfId="47459" xr:uid="{00000000-0005-0000-0000-0000448A0000}"/>
    <cellStyle name="Normal 26 2 2 3 3 4 5" xfId="30599" xr:uid="{00000000-0005-0000-0000-0000458A0000}"/>
    <cellStyle name="Normal 26 2 2 3 3 5" xfId="9930" xr:uid="{00000000-0005-0000-0000-0000468A0000}"/>
    <cellStyle name="Normal 26 2 2 3 3 5 2" xfId="32471" xr:uid="{00000000-0005-0000-0000-0000478A0000}"/>
    <cellStyle name="Normal 26 2 2 3 3 6" xfId="15560" xr:uid="{00000000-0005-0000-0000-0000488A0000}"/>
    <cellStyle name="Normal 26 2 2 3 3 6 2" xfId="38095" xr:uid="{00000000-0005-0000-0000-0000498A0000}"/>
    <cellStyle name="Normal 26 2 2 3 3 7" xfId="21189" xr:uid="{00000000-0005-0000-0000-00004A8A0000}"/>
    <cellStyle name="Normal 26 2 2 3 3 7 2" xfId="43715" xr:uid="{00000000-0005-0000-0000-00004B8A0000}"/>
    <cellStyle name="Normal 26 2 2 3 3 8" xfId="26855" xr:uid="{00000000-0005-0000-0000-00004C8A0000}"/>
    <cellStyle name="Normal 26 2 2 3 3 9" xfId="49346" xr:uid="{00000000-0005-0000-0000-00004D8A0000}"/>
    <cellStyle name="Normal 26 2 2 3 4" xfId="4782" xr:uid="{00000000-0005-0000-0000-00004E8A0000}"/>
    <cellStyle name="Normal 26 2 2 3 4 2" xfId="6654" xr:uid="{00000000-0005-0000-0000-00004F8A0000}"/>
    <cellStyle name="Normal 26 2 2 3 4 2 2" xfId="12270" xr:uid="{00000000-0005-0000-0000-0000508A0000}"/>
    <cellStyle name="Normal 26 2 2 3 4 2 2 2" xfId="34811" xr:uid="{00000000-0005-0000-0000-0000518A0000}"/>
    <cellStyle name="Normal 26 2 2 3 4 2 3" xfId="17900" xr:uid="{00000000-0005-0000-0000-0000528A0000}"/>
    <cellStyle name="Normal 26 2 2 3 4 2 3 2" xfId="40435" xr:uid="{00000000-0005-0000-0000-0000538A0000}"/>
    <cellStyle name="Normal 26 2 2 3 4 2 4" xfId="23529" xr:uid="{00000000-0005-0000-0000-0000548A0000}"/>
    <cellStyle name="Normal 26 2 2 3 4 2 4 2" xfId="46055" xr:uid="{00000000-0005-0000-0000-0000558A0000}"/>
    <cellStyle name="Normal 26 2 2 3 4 2 5" xfId="29195" xr:uid="{00000000-0005-0000-0000-0000568A0000}"/>
    <cellStyle name="Normal 26 2 2 3 4 3" xfId="8526" xr:uid="{00000000-0005-0000-0000-0000578A0000}"/>
    <cellStyle name="Normal 26 2 2 3 4 3 2" xfId="14142" xr:uid="{00000000-0005-0000-0000-0000588A0000}"/>
    <cellStyle name="Normal 26 2 2 3 4 3 2 2" xfId="36683" xr:uid="{00000000-0005-0000-0000-0000598A0000}"/>
    <cellStyle name="Normal 26 2 2 3 4 3 3" xfId="19772" xr:uid="{00000000-0005-0000-0000-00005A8A0000}"/>
    <cellStyle name="Normal 26 2 2 3 4 3 3 2" xfId="42307" xr:uid="{00000000-0005-0000-0000-00005B8A0000}"/>
    <cellStyle name="Normal 26 2 2 3 4 3 4" xfId="25401" xr:uid="{00000000-0005-0000-0000-00005C8A0000}"/>
    <cellStyle name="Normal 26 2 2 3 4 3 4 2" xfId="47927" xr:uid="{00000000-0005-0000-0000-00005D8A0000}"/>
    <cellStyle name="Normal 26 2 2 3 4 3 5" xfId="31067" xr:uid="{00000000-0005-0000-0000-00005E8A0000}"/>
    <cellStyle name="Normal 26 2 2 3 4 4" xfId="10398" xr:uid="{00000000-0005-0000-0000-00005F8A0000}"/>
    <cellStyle name="Normal 26 2 2 3 4 4 2" xfId="32939" xr:uid="{00000000-0005-0000-0000-0000608A0000}"/>
    <cellStyle name="Normal 26 2 2 3 4 5" xfId="16028" xr:uid="{00000000-0005-0000-0000-0000618A0000}"/>
    <cellStyle name="Normal 26 2 2 3 4 5 2" xfId="38563" xr:uid="{00000000-0005-0000-0000-0000628A0000}"/>
    <cellStyle name="Normal 26 2 2 3 4 6" xfId="21657" xr:uid="{00000000-0005-0000-0000-0000638A0000}"/>
    <cellStyle name="Normal 26 2 2 3 4 6 2" xfId="44183" xr:uid="{00000000-0005-0000-0000-0000648A0000}"/>
    <cellStyle name="Normal 26 2 2 3 4 7" xfId="27323" xr:uid="{00000000-0005-0000-0000-0000658A0000}"/>
    <cellStyle name="Normal 26 2 2 3 4 8" xfId="50751" xr:uid="{00000000-0005-0000-0000-0000668A0000}"/>
    <cellStyle name="Normal 26 2 2 3 5" xfId="5718" xr:uid="{00000000-0005-0000-0000-0000678A0000}"/>
    <cellStyle name="Normal 26 2 2 3 5 2" xfId="11334" xr:uid="{00000000-0005-0000-0000-0000688A0000}"/>
    <cellStyle name="Normal 26 2 2 3 5 2 2" xfId="33875" xr:uid="{00000000-0005-0000-0000-0000698A0000}"/>
    <cellStyle name="Normal 26 2 2 3 5 3" xfId="16964" xr:uid="{00000000-0005-0000-0000-00006A8A0000}"/>
    <cellStyle name="Normal 26 2 2 3 5 3 2" xfId="39499" xr:uid="{00000000-0005-0000-0000-00006B8A0000}"/>
    <cellStyle name="Normal 26 2 2 3 5 4" xfId="22593" xr:uid="{00000000-0005-0000-0000-00006C8A0000}"/>
    <cellStyle name="Normal 26 2 2 3 5 4 2" xfId="45119" xr:uid="{00000000-0005-0000-0000-00006D8A0000}"/>
    <cellStyle name="Normal 26 2 2 3 5 5" xfId="28259" xr:uid="{00000000-0005-0000-0000-00006E8A0000}"/>
    <cellStyle name="Normal 26 2 2 3 6" xfId="7590" xr:uid="{00000000-0005-0000-0000-00006F8A0000}"/>
    <cellStyle name="Normal 26 2 2 3 6 2" xfId="13206" xr:uid="{00000000-0005-0000-0000-0000708A0000}"/>
    <cellStyle name="Normal 26 2 2 3 6 2 2" xfId="35747" xr:uid="{00000000-0005-0000-0000-0000718A0000}"/>
    <cellStyle name="Normal 26 2 2 3 6 3" xfId="18836" xr:uid="{00000000-0005-0000-0000-0000728A0000}"/>
    <cellStyle name="Normal 26 2 2 3 6 3 2" xfId="41371" xr:uid="{00000000-0005-0000-0000-0000738A0000}"/>
    <cellStyle name="Normal 26 2 2 3 6 4" xfId="24465" xr:uid="{00000000-0005-0000-0000-0000748A0000}"/>
    <cellStyle name="Normal 26 2 2 3 6 4 2" xfId="46991" xr:uid="{00000000-0005-0000-0000-0000758A0000}"/>
    <cellStyle name="Normal 26 2 2 3 6 5" xfId="30131" xr:uid="{00000000-0005-0000-0000-0000768A0000}"/>
    <cellStyle name="Normal 26 2 2 3 7" xfId="9462" xr:uid="{00000000-0005-0000-0000-0000778A0000}"/>
    <cellStyle name="Normal 26 2 2 3 7 2" xfId="32003" xr:uid="{00000000-0005-0000-0000-0000788A0000}"/>
    <cellStyle name="Normal 26 2 2 3 8" xfId="15092" xr:uid="{00000000-0005-0000-0000-0000798A0000}"/>
    <cellStyle name="Normal 26 2 2 3 8 2" xfId="37627" xr:uid="{00000000-0005-0000-0000-00007A8A0000}"/>
    <cellStyle name="Normal 26 2 2 3 9" xfId="20721" xr:uid="{00000000-0005-0000-0000-00007B8A0000}"/>
    <cellStyle name="Normal 26 2 2 3 9 2" xfId="43247" xr:uid="{00000000-0005-0000-0000-00007C8A0000}"/>
    <cellStyle name="Normal 26 2 2 4" xfId="3768" xr:uid="{00000000-0005-0000-0000-00007D8A0000}"/>
    <cellStyle name="Normal 26 2 2 4 10" xfId="26309" xr:uid="{00000000-0005-0000-0000-00007E8A0000}"/>
    <cellStyle name="Normal 26 2 2 4 11" xfId="48800" xr:uid="{00000000-0005-0000-0000-00007F8A0000}"/>
    <cellStyle name="Normal 26 2 2 4 12" xfId="49737" xr:uid="{00000000-0005-0000-0000-0000808A0000}"/>
    <cellStyle name="Normal 26 2 2 4 2" xfId="4002" xr:uid="{00000000-0005-0000-0000-0000818A0000}"/>
    <cellStyle name="Normal 26 2 2 4 2 10" xfId="49034" xr:uid="{00000000-0005-0000-0000-0000828A0000}"/>
    <cellStyle name="Normal 26 2 2 4 2 11" xfId="49971" xr:uid="{00000000-0005-0000-0000-0000838A0000}"/>
    <cellStyle name="Normal 26 2 2 4 2 2" xfId="4470" xr:uid="{00000000-0005-0000-0000-0000848A0000}"/>
    <cellStyle name="Normal 26 2 2 4 2 2 10" xfId="50439" xr:uid="{00000000-0005-0000-0000-0000858A0000}"/>
    <cellStyle name="Normal 26 2 2 4 2 2 2" xfId="5406" xr:uid="{00000000-0005-0000-0000-0000868A0000}"/>
    <cellStyle name="Normal 26 2 2 4 2 2 2 2" xfId="7278" xr:uid="{00000000-0005-0000-0000-0000878A0000}"/>
    <cellStyle name="Normal 26 2 2 4 2 2 2 2 2" xfId="12894" xr:uid="{00000000-0005-0000-0000-0000888A0000}"/>
    <cellStyle name="Normal 26 2 2 4 2 2 2 2 2 2" xfId="35435" xr:uid="{00000000-0005-0000-0000-0000898A0000}"/>
    <cellStyle name="Normal 26 2 2 4 2 2 2 2 3" xfId="18524" xr:uid="{00000000-0005-0000-0000-00008A8A0000}"/>
    <cellStyle name="Normal 26 2 2 4 2 2 2 2 3 2" xfId="41059" xr:uid="{00000000-0005-0000-0000-00008B8A0000}"/>
    <cellStyle name="Normal 26 2 2 4 2 2 2 2 4" xfId="24153" xr:uid="{00000000-0005-0000-0000-00008C8A0000}"/>
    <cellStyle name="Normal 26 2 2 4 2 2 2 2 4 2" xfId="46679" xr:uid="{00000000-0005-0000-0000-00008D8A0000}"/>
    <cellStyle name="Normal 26 2 2 4 2 2 2 2 5" xfId="29819" xr:uid="{00000000-0005-0000-0000-00008E8A0000}"/>
    <cellStyle name="Normal 26 2 2 4 2 2 2 3" xfId="9150" xr:uid="{00000000-0005-0000-0000-00008F8A0000}"/>
    <cellStyle name="Normal 26 2 2 4 2 2 2 3 2" xfId="14766" xr:uid="{00000000-0005-0000-0000-0000908A0000}"/>
    <cellStyle name="Normal 26 2 2 4 2 2 2 3 2 2" xfId="37307" xr:uid="{00000000-0005-0000-0000-0000918A0000}"/>
    <cellStyle name="Normal 26 2 2 4 2 2 2 3 3" xfId="20396" xr:uid="{00000000-0005-0000-0000-0000928A0000}"/>
    <cellStyle name="Normal 26 2 2 4 2 2 2 3 3 2" xfId="42931" xr:uid="{00000000-0005-0000-0000-0000938A0000}"/>
    <cellStyle name="Normal 26 2 2 4 2 2 2 3 4" xfId="26025" xr:uid="{00000000-0005-0000-0000-0000948A0000}"/>
    <cellStyle name="Normal 26 2 2 4 2 2 2 3 4 2" xfId="48551" xr:uid="{00000000-0005-0000-0000-0000958A0000}"/>
    <cellStyle name="Normal 26 2 2 4 2 2 2 3 5" xfId="31691" xr:uid="{00000000-0005-0000-0000-0000968A0000}"/>
    <cellStyle name="Normal 26 2 2 4 2 2 2 4" xfId="11022" xr:uid="{00000000-0005-0000-0000-0000978A0000}"/>
    <cellStyle name="Normal 26 2 2 4 2 2 2 4 2" xfId="33563" xr:uid="{00000000-0005-0000-0000-0000988A0000}"/>
    <cellStyle name="Normal 26 2 2 4 2 2 2 5" xfId="16652" xr:uid="{00000000-0005-0000-0000-0000998A0000}"/>
    <cellStyle name="Normal 26 2 2 4 2 2 2 5 2" xfId="39187" xr:uid="{00000000-0005-0000-0000-00009A8A0000}"/>
    <cellStyle name="Normal 26 2 2 4 2 2 2 6" xfId="22281" xr:uid="{00000000-0005-0000-0000-00009B8A0000}"/>
    <cellStyle name="Normal 26 2 2 4 2 2 2 6 2" xfId="44807" xr:uid="{00000000-0005-0000-0000-00009C8A0000}"/>
    <cellStyle name="Normal 26 2 2 4 2 2 2 7" xfId="27947" xr:uid="{00000000-0005-0000-0000-00009D8A0000}"/>
    <cellStyle name="Normal 26 2 2 4 2 2 2 8" xfId="51375" xr:uid="{00000000-0005-0000-0000-00009E8A0000}"/>
    <cellStyle name="Normal 26 2 2 4 2 2 3" xfId="6342" xr:uid="{00000000-0005-0000-0000-00009F8A0000}"/>
    <cellStyle name="Normal 26 2 2 4 2 2 3 2" xfId="11958" xr:uid="{00000000-0005-0000-0000-0000A08A0000}"/>
    <cellStyle name="Normal 26 2 2 4 2 2 3 2 2" xfId="34499" xr:uid="{00000000-0005-0000-0000-0000A18A0000}"/>
    <cellStyle name="Normal 26 2 2 4 2 2 3 3" xfId="17588" xr:uid="{00000000-0005-0000-0000-0000A28A0000}"/>
    <cellStyle name="Normal 26 2 2 4 2 2 3 3 2" xfId="40123" xr:uid="{00000000-0005-0000-0000-0000A38A0000}"/>
    <cellStyle name="Normal 26 2 2 4 2 2 3 4" xfId="23217" xr:uid="{00000000-0005-0000-0000-0000A48A0000}"/>
    <cellStyle name="Normal 26 2 2 4 2 2 3 4 2" xfId="45743" xr:uid="{00000000-0005-0000-0000-0000A58A0000}"/>
    <cellStyle name="Normal 26 2 2 4 2 2 3 5" xfId="28883" xr:uid="{00000000-0005-0000-0000-0000A68A0000}"/>
    <cellStyle name="Normal 26 2 2 4 2 2 4" xfId="8214" xr:uid="{00000000-0005-0000-0000-0000A78A0000}"/>
    <cellStyle name="Normal 26 2 2 4 2 2 4 2" xfId="13830" xr:uid="{00000000-0005-0000-0000-0000A88A0000}"/>
    <cellStyle name="Normal 26 2 2 4 2 2 4 2 2" xfId="36371" xr:uid="{00000000-0005-0000-0000-0000A98A0000}"/>
    <cellStyle name="Normal 26 2 2 4 2 2 4 3" xfId="19460" xr:uid="{00000000-0005-0000-0000-0000AA8A0000}"/>
    <cellStyle name="Normal 26 2 2 4 2 2 4 3 2" xfId="41995" xr:uid="{00000000-0005-0000-0000-0000AB8A0000}"/>
    <cellStyle name="Normal 26 2 2 4 2 2 4 4" xfId="25089" xr:uid="{00000000-0005-0000-0000-0000AC8A0000}"/>
    <cellStyle name="Normal 26 2 2 4 2 2 4 4 2" xfId="47615" xr:uid="{00000000-0005-0000-0000-0000AD8A0000}"/>
    <cellStyle name="Normal 26 2 2 4 2 2 4 5" xfId="30755" xr:uid="{00000000-0005-0000-0000-0000AE8A0000}"/>
    <cellStyle name="Normal 26 2 2 4 2 2 5" xfId="10086" xr:uid="{00000000-0005-0000-0000-0000AF8A0000}"/>
    <cellStyle name="Normal 26 2 2 4 2 2 5 2" xfId="32627" xr:uid="{00000000-0005-0000-0000-0000B08A0000}"/>
    <cellStyle name="Normal 26 2 2 4 2 2 6" xfId="15716" xr:uid="{00000000-0005-0000-0000-0000B18A0000}"/>
    <cellStyle name="Normal 26 2 2 4 2 2 6 2" xfId="38251" xr:uid="{00000000-0005-0000-0000-0000B28A0000}"/>
    <cellStyle name="Normal 26 2 2 4 2 2 7" xfId="21345" xr:uid="{00000000-0005-0000-0000-0000B38A0000}"/>
    <cellStyle name="Normal 26 2 2 4 2 2 7 2" xfId="43871" xr:uid="{00000000-0005-0000-0000-0000B48A0000}"/>
    <cellStyle name="Normal 26 2 2 4 2 2 8" xfId="27011" xr:uid="{00000000-0005-0000-0000-0000B58A0000}"/>
    <cellStyle name="Normal 26 2 2 4 2 2 9" xfId="49502" xr:uid="{00000000-0005-0000-0000-0000B68A0000}"/>
    <cellStyle name="Normal 26 2 2 4 2 3" xfId="4938" xr:uid="{00000000-0005-0000-0000-0000B78A0000}"/>
    <cellStyle name="Normal 26 2 2 4 2 3 2" xfId="6810" xr:uid="{00000000-0005-0000-0000-0000B88A0000}"/>
    <cellStyle name="Normal 26 2 2 4 2 3 2 2" xfId="12426" xr:uid="{00000000-0005-0000-0000-0000B98A0000}"/>
    <cellStyle name="Normal 26 2 2 4 2 3 2 2 2" xfId="34967" xr:uid="{00000000-0005-0000-0000-0000BA8A0000}"/>
    <cellStyle name="Normal 26 2 2 4 2 3 2 3" xfId="18056" xr:uid="{00000000-0005-0000-0000-0000BB8A0000}"/>
    <cellStyle name="Normal 26 2 2 4 2 3 2 3 2" xfId="40591" xr:uid="{00000000-0005-0000-0000-0000BC8A0000}"/>
    <cellStyle name="Normal 26 2 2 4 2 3 2 4" xfId="23685" xr:uid="{00000000-0005-0000-0000-0000BD8A0000}"/>
    <cellStyle name="Normal 26 2 2 4 2 3 2 4 2" xfId="46211" xr:uid="{00000000-0005-0000-0000-0000BE8A0000}"/>
    <cellStyle name="Normal 26 2 2 4 2 3 2 5" xfId="29351" xr:uid="{00000000-0005-0000-0000-0000BF8A0000}"/>
    <cellStyle name="Normal 26 2 2 4 2 3 3" xfId="8682" xr:uid="{00000000-0005-0000-0000-0000C08A0000}"/>
    <cellStyle name="Normal 26 2 2 4 2 3 3 2" xfId="14298" xr:uid="{00000000-0005-0000-0000-0000C18A0000}"/>
    <cellStyle name="Normal 26 2 2 4 2 3 3 2 2" xfId="36839" xr:uid="{00000000-0005-0000-0000-0000C28A0000}"/>
    <cellStyle name="Normal 26 2 2 4 2 3 3 3" xfId="19928" xr:uid="{00000000-0005-0000-0000-0000C38A0000}"/>
    <cellStyle name="Normal 26 2 2 4 2 3 3 3 2" xfId="42463" xr:uid="{00000000-0005-0000-0000-0000C48A0000}"/>
    <cellStyle name="Normal 26 2 2 4 2 3 3 4" xfId="25557" xr:uid="{00000000-0005-0000-0000-0000C58A0000}"/>
    <cellStyle name="Normal 26 2 2 4 2 3 3 4 2" xfId="48083" xr:uid="{00000000-0005-0000-0000-0000C68A0000}"/>
    <cellStyle name="Normal 26 2 2 4 2 3 3 5" xfId="31223" xr:uid="{00000000-0005-0000-0000-0000C78A0000}"/>
    <cellStyle name="Normal 26 2 2 4 2 3 4" xfId="10554" xr:uid="{00000000-0005-0000-0000-0000C88A0000}"/>
    <cellStyle name="Normal 26 2 2 4 2 3 4 2" xfId="33095" xr:uid="{00000000-0005-0000-0000-0000C98A0000}"/>
    <cellStyle name="Normal 26 2 2 4 2 3 5" xfId="16184" xr:uid="{00000000-0005-0000-0000-0000CA8A0000}"/>
    <cellStyle name="Normal 26 2 2 4 2 3 5 2" xfId="38719" xr:uid="{00000000-0005-0000-0000-0000CB8A0000}"/>
    <cellStyle name="Normal 26 2 2 4 2 3 6" xfId="21813" xr:uid="{00000000-0005-0000-0000-0000CC8A0000}"/>
    <cellStyle name="Normal 26 2 2 4 2 3 6 2" xfId="44339" xr:uid="{00000000-0005-0000-0000-0000CD8A0000}"/>
    <cellStyle name="Normal 26 2 2 4 2 3 7" xfId="27479" xr:uid="{00000000-0005-0000-0000-0000CE8A0000}"/>
    <cellStyle name="Normal 26 2 2 4 2 3 8" xfId="50907" xr:uid="{00000000-0005-0000-0000-0000CF8A0000}"/>
    <cellStyle name="Normal 26 2 2 4 2 4" xfId="5874" xr:uid="{00000000-0005-0000-0000-0000D08A0000}"/>
    <cellStyle name="Normal 26 2 2 4 2 4 2" xfId="11490" xr:uid="{00000000-0005-0000-0000-0000D18A0000}"/>
    <cellStyle name="Normal 26 2 2 4 2 4 2 2" xfId="34031" xr:uid="{00000000-0005-0000-0000-0000D28A0000}"/>
    <cellStyle name="Normal 26 2 2 4 2 4 3" xfId="17120" xr:uid="{00000000-0005-0000-0000-0000D38A0000}"/>
    <cellStyle name="Normal 26 2 2 4 2 4 3 2" xfId="39655" xr:uid="{00000000-0005-0000-0000-0000D48A0000}"/>
    <cellStyle name="Normal 26 2 2 4 2 4 4" xfId="22749" xr:uid="{00000000-0005-0000-0000-0000D58A0000}"/>
    <cellStyle name="Normal 26 2 2 4 2 4 4 2" xfId="45275" xr:uid="{00000000-0005-0000-0000-0000D68A0000}"/>
    <cellStyle name="Normal 26 2 2 4 2 4 5" xfId="28415" xr:uid="{00000000-0005-0000-0000-0000D78A0000}"/>
    <cellStyle name="Normal 26 2 2 4 2 5" xfId="7746" xr:uid="{00000000-0005-0000-0000-0000D88A0000}"/>
    <cellStyle name="Normal 26 2 2 4 2 5 2" xfId="13362" xr:uid="{00000000-0005-0000-0000-0000D98A0000}"/>
    <cellStyle name="Normal 26 2 2 4 2 5 2 2" xfId="35903" xr:uid="{00000000-0005-0000-0000-0000DA8A0000}"/>
    <cellStyle name="Normal 26 2 2 4 2 5 3" xfId="18992" xr:uid="{00000000-0005-0000-0000-0000DB8A0000}"/>
    <cellStyle name="Normal 26 2 2 4 2 5 3 2" xfId="41527" xr:uid="{00000000-0005-0000-0000-0000DC8A0000}"/>
    <cellStyle name="Normal 26 2 2 4 2 5 4" xfId="24621" xr:uid="{00000000-0005-0000-0000-0000DD8A0000}"/>
    <cellStyle name="Normal 26 2 2 4 2 5 4 2" xfId="47147" xr:uid="{00000000-0005-0000-0000-0000DE8A0000}"/>
    <cellStyle name="Normal 26 2 2 4 2 5 5" xfId="30287" xr:uid="{00000000-0005-0000-0000-0000DF8A0000}"/>
    <cellStyle name="Normal 26 2 2 4 2 6" xfId="9618" xr:uid="{00000000-0005-0000-0000-0000E08A0000}"/>
    <cellStyle name="Normal 26 2 2 4 2 6 2" xfId="32159" xr:uid="{00000000-0005-0000-0000-0000E18A0000}"/>
    <cellStyle name="Normal 26 2 2 4 2 7" xfId="15248" xr:uid="{00000000-0005-0000-0000-0000E28A0000}"/>
    <cellStyle name="Normal 26 2 2 4 2 7 2" xfId="37783" xr:uid="{00000000-0005-0000-0000-0000E38A0000}"/>
    <cellStyle name="Normal 26 2 2 4 2 8" xfId="20877" xr:uid="{00000000-0005-0000-0000-0000E48A0000}"/>
    <cellStyle name="Normal 26 2 2 4 2 8 2" xfId="43403" xr:uid="{00000000-0005-0000-0000-0000E58A0000}"/>
    <cellStyle name="Normal 26 2 2 4 2 9" xfId="26543" xr:uid="{00000000-0005-0000-0000-0000E68A0000}"/>
    <cellStyle name="Normal 26 2 2 4 3" xfId="4236" xr:uid="{00000000-0005-0000-0000-0000E78A0000}"/>
    <cellStyle name="Normal 26 2 2 4 3 10" xfId="50205" xr:uid="{00000000-0005-0000-0000-0000E88A0000}"/>
    <cellStyle name="Normal 26 2 2 4 3 2" xfId="5172" xr:uid="{00000000-0005-0000-0000-0000E98A0000}"/>
    <cellStyle name="Normal 26 2 2 4 3 2 2" xfId="7044" xr:uid="{00000000-0005-0000-0000-0000EA8A0000}"/>
    <cellStyle name="Normal 26 2 2 4 3 2 2 2" xfId="12660" xr:uid="{00000000-0005-0000-0000-0000EB8A0000}"/>
    <cellStyle name="Normal 26 2 2 4 3 2 2 2 2" xfId="35201" xr:uid="{00000000-0005-0000-0000-0000EC8A0000}"/>
    <cellStyle name="Normal 26 2 2 4 3 2 2 3" xfId="18290" xr:uid="{00000000-0005-0000-0000-0000ED8A0000}"/>
    <cellStyle name="Normal 26 2 2 4 3 2 2 3 2" xfId="40825" xr:uid="{00000000-0005-0000-0000-0000EE8A0000}"/>
    <cellStyle name="Normal 26 2 2 4 3 2 2 4" xfId="23919" xr:uid="{00000000-0005-0000-0000-0000EF8A0000}"/>
    <cellStyle name="Normal 26 2 2 4 3 2 2 4 2" xfId="46445" xr:uid="{00000000-0005-0000-0000-0000F08A0000}"/>
    <cellStyle name="Normal 26 2 2 4 3 2 2 5" xfId="29585" xr:uid="{00000000-0005-0000-0000-0000F18A0000}"/>
    <cellStyle name="Normal 26 2 2 4 3 2 3" xfId="8916" xr:uid="{00000000-0005-0000-0000-0000F28A0000}"/>
    <cellStyle name="Normal 26 2 2 4 3 2 3 2" xfId="14532" xr:uid="{00000000-0005-0000-0000-0000F38A0000}"/>
    <cellStyle name="Normal 26 2 2 4 3 2 3 2 2" xfId="37073" xr:uid="{00000000-0005-0000-0000-0000F48A0000}"/>
    <cellStyle name="Normal 26 2 2 4 3 2 3 3" xfId="20162" xr:uid="{00000000-0005-0000-0000-0000F58A0000}"/>
    <cellStyle name="Normal 26 2 2 4 3 2 3 3 2" xfId="42697" xr:uid="{00000000-0005-0000-0000-0000F68A0000}"/>
    <cellStyle name="Normal 26 2 2 4 3 2 3 4" xfId="25791" xr:uid="{00000000-0005-0000-0000-0000F78A0000}"/>
    <cellStyle name="Normal 26 2 2 4 3 2 3 4 2" xfId="48317" xr:uid="{00000000-0005-0000-0000-0000F88A0000}"/>
    <cellStyle name="Normal 26 2 2 4 3 2 3 5" xfId="31457" xr:uid="{00000000-0005-0000-0000-0000F98A0000}"/>
    <cellStyle name="Normal 26 2 2 4 3 2 4" xfId="10788" xr:uid="{00000000-0005-0000-0000-0000FA8A0000}"/>
    <cellStyle name="Normal 26 2 2 4 3 2 4 2" xfId="33329" xr:uid="{00000000-0005-0000-0000-0000FB8A0000}"/>
    <cellStyle name="Normal 26 2 2 4 3 2 5" xfId="16418" xr:uid="{00000000-0005-0000-0000-0000FC8A0000}"/>
    <cellStyle name="Normal 26 2 2 4 3 2 5 2" xfId="38953" xr:uid="{00000000-0005-0000-0000-0000FD8A0000}"/>
    <cellStyle name="Normal 26 2 2 4 3 2 6" xfId="22047" xr:uid="{00000000-0005-0000-0000-0000FE8A0000}"/>
    <cellStyle name="Normal 26 2 2 4 3 2 6 2" xfId="44573" xr:uid="{00000000-0005-0000-0000-0000FF8A0000}"/>
    <cellStyle name="Normal 26 2 2 4 3 2 7" xfId="27713" xr:uid="{00000000-0005-0000-0000-0000008B0000}"/>
    <cellStyle name="Normal 26 2 2 4 3 2 8" xfId="51141" xr:uid="{00000000-0005-0000-0000-0000018B0000}"/>
    <cellStyle name="Normal 26 2 2 4 3 3" xfId="6108" xr:uid="{00000000-0005-0000-0000-0000028B0000}"/>
    <cellStyle name="Normal 26 2 2 4 3 3 2" xfId="11724" xr:uid="{00000000-0005-0000-0000-0000038B0000}"/>
    <cellStyle name="Normal 26 2 2 4 3 3 2 2" xfId="34265" xr:uid="{00000000-0005-0000-0000-0000048B0000}"/>
    <cellStyle name="Normal 26 2 2 4 3 3 3" xfId="17354" xr:uid="{00000000-0005-0000-0000-0000058B0000}"/>
    <cellStyle name="Normal 26 2 2 4 3 3 3 2" xfId="39889" xr:uid="{00000000-0005-0000-0000-0000068B0000}"/>
    <cellStyle name="Normal 26 2 2 4 3 3 4" xfId="22983" xr:uid="{00000000-0005-0000-0000-0000078B0000}"/>
    <cellStyle name="Normal 26 2 2 4 3 3 4 2" xfId="45509" xr:uid="{00000000-0005-0000-0000-0000088B0000}"/>
    <cellStyle name="Normal 26 2 2 4 3 3 5" xfId="28649" xr:uid="{00000000-0005-0000-0000-0000098B0000}"/>
    <cellStyle name="Normal 26 2 2 4 3 4" xfId="7980" xr:uid="{00000000-0005-0000-0000-00000A8B0000}"/>
    <cellStyle name="Normal 26 2 2 4 3 4 2" xfId="13596" xr:uid="{00000000-0005-0000-0000-00000B8B0000}"/>
    <cellStyle name="Normal 26 2 2 4 3 4 2 2" xfId="36137" xr:uid="{00000000-0005-0000-0000-00000C8B0000}"/>
    <cellStyle name="Normal 26 2 2 4 3 4 3" xfId="19226" xr:uid="{00000000-0005-0000-0000-00000D8B0000}"/>
    <cellStyle name="Normal 26 2 2 4 3 4 3 2" xfId="41761" xr:uid="{00000000-0005-0000-0000-00000E8B0000}"/>
    <cellStyle name="Normal 26 2 2 4 3 4 4" xfId="24855" xr:uid="{00000000-0005-0000-0000-00000F8B0000}"/>
    <cellStyle name="Normal 26 2 2 4 3 4 4 2" xfId="47381" xr:uid="{00000000-0005-0000-0000-0000108B0000}"/>
    <cellStyle name="Normal 26 2 2 4 3 4 5" xfId="30521" xr:uid="{00000000-0005-0000-0000-0000118B0000}"/>
    <cellStyle name="Normal 26 2 2 4 3 5" xfId="9852" xr:uid="{00000000-0005-0000-0000-0000128B0000}"/>
    <cellStyle name="Normal 26 2 2 4 3 5 2" xfId="32393" xr:uid="{00000000-0005-0000-0000-0000138B0000}"/>
    <cellStyle name="Normal 26 2 2 4 3 6" xfId="15482" xr:uid="{00000000-0005-0000-0000-0000148B0000}"/>
    <cellStyle name="Normal 26 2 2 4 3 6 2" xfId="38017" xr:uid="{00000000-0005-0000-0000-0000158B0000}"/>
    <cellStyle name="Normal 26 2 2 4 3 7" xfId="21111" xr:uid="{00000000-0005-0000-0000-0000168B0000}"/>
    <cellStyle name="Normal 26 2 2 4 3 7 2" xfId="43637" xr:uid="{00000000-0005-0000-0000-0000178B0000}"/>
    <cellStyle name="Normal 26 2 2 4 3 8" xfId="26777" xr:uid="{00000000-0005-0000-0000-0000188B0000}"/>
    <cellStyle name="Normal 26 2 2 4 3 9" xfId="49268" xr:uid="{00000000-0005-0000-0000-0000198B0000}"/>
    <cellStyle name="Normal 26 2 2 4 4" xfId="4704" xr:uid="{00000000-0005-0000-0000-00001A8B0000}"/>
    <cellStyle name="Normal 26 2 2 4 4 2" xfId="6576" xr:uid="{00000000-0005-0000-0000-00001B8B0000}"/>
    <cellStyle name="Normal 26 2 2 4 4 2 2" xfId="12192" xr:uid="{00000000-0005-0000-0000-00001C8B0000}"/>
    <cellStyle name="Normal 26 2 2 4 4 2 2 2" xfId="34733" xr:uid="{00000000-0005-0000-0000-00001D8B0000}"/>
    <cellStyle name="Normal 26 2 2 4 4 2 3" xfId="17822" xr:uid="{00000000-0005-0000-0000-00001E8B0000}"/>
    <cellStyle name="Normal 26 2 2 4 4 2 3 2" xfId="40357" xr:uid="{00000000-0005-0000-0000-00001F8B0000}"/>
    <cellStyle name="Normal 26 2 2 4 4 2 4" xfId="23451" xr:uid="{00000000-0005-0000-0000-0000208B0000}"/>
    <cellStyle name="Normal 26 2 2 4 4 2 4 2" xfId="45977" xr:uid="{00000000-0005-0000-0000-0000218B0000}"/>
    <cellStyle name="Normal 26 2 2 4 4 2 5" xfId="29117" xr:uid="{00000000-0005-0000-0000-0000228B0000}"/>
    <cellStyle name="Normal 26 2 2 4 4 3" xfId="8448" xr:uid="{00000000-0005-0000-0000-0000238B0000}"/>
    <cellStyle name="Normal 26 2 2 4 4 3 2" xfId="14064" xr:uid="{00000000-0005-0000-0000-0000248B0000}"/>
    <cellStyle name="Normal 26 2 2 4 4 3 2 2" xfId="36605" xr:uid="{00000000-0005-0000-0000-0000258B0000}"/>
    <cellStyle name="Normal 26 2 2 4 4 3 3" xfId="19694" xr:uid="{00000000-0005-0000-0000-0000268B0000}"/>
    <cellStyle name="Normal 26 2 2 4 4 3 3 2" xfId="42229" xr:uid="{00000000-0005-0000-0000-0000278B0000}"/>
    <cellStyle name="Normal 26 2 2 4 4 3 4" xfId="25323" xr:uid="{00000000-0005-0000-0000-0000288B0000}"/>
    <cellStyle name="Normal 26 2 2 4 4 3 4 2" xfId="47849" xr:uid="{00000000-0005-0000-0000-0000298B0000}"/>
    <cellStyle name="Normal 26 2 2 4 4 3 5" xfId="30989" xr:uid="{00000000-0005-0000-0000-00002A8B0000}"/>
    <cellStyle name="Normal 26 2 2 4 4 4" xfId="10320" xr:uid="{00000000-0005-0000-0000-00002B8B0000}"/>
    <cellStyle name="Normal 26 2 2 4 4 4 2" xfId="32861" xr:uid="{00000000-0005-0000-0000-00002C8B0000}"/>
    <cellStyle name="Normal 26 2 2 4 4 5" xfId="15950" xr:uid="{00000000-0005-0000-0000-00002D8B0000}"/>
    <cellStyle name="Normal 26 2 2 4 4 5 2" xfId="38485" xr:uid="{00000000-0005-0000-0000-00002E8B0000}"/>
    <cellStyle name="Normal 26 2 2 4 4 6" xfId="21579" xr:uid="{00000000-0005-0000-0000-00002F8B0000}"/>
    <cellStyle name="Normal 26 2 2 4 4 6 2" xfId="44105" xr:uid="{00000000-0005-0000-0000-0000308B0000}"/>
    <cellStyle name="Normal 26 2 2 4 4 7" xfId="27245" xr:uid="{00000000-0005-0000-0000-0000318B0000}"/>
    <cellStyle name="Normal 26 2 2 4 4 8" xfId="50673" xr:uid="{00000000-0005-0000-0000-0000328B0000}"/>
    <cellStyle name="Normal 26 2 2 4 5" xfId="5640" xr:uid="{00000000-0005-0000-0000-0000338B0000}"/>
    <cellStyle name="Normal 26 2 2 4 5 2" xfId="11256" xr:uid="{00000000-0005-0000-0000-0000348B0000}"/>
    <cellStyle name="Normal 26 2 2 4 5 2 2" xfId="33797" xr:uid="{00000000-0005-0000-0000-0000358B0000}"/>
    <cellStyle name="Normal 26 2 2 4 5 3" xfId="16886" xr:uid="{00000000-0005-0000-0000-0000368B0000}"/>
    <cellStyle name="Normal 26 2 2 4 5 3 2" xfId="39421" xr:uid="{00000000-0005-0000-0000-0000378B0000}"/>
    <cellStyle name="Normal 26 2 2 4 5 4" xfId="22515" xr:uid="{00000000-0005-0000-0000-0000388B0000}"/>
    <cellStyle name="Normal 26 2 2 4 5 4 2" xfId="45041" xr:uid="{00000000-0005-0000-0000-0000398B0000}"/>
    <cellStyle name="Normal 26 2 2 4 5 5" xfId="28181" xr:uid="{00000000-0005-0000-0000-00003A8B0000}"/>
    <cellStyle name="Normal 26 2 2 4 6" xfId="7512" xr:uid="{00000000-0005-0000-0000-00003B8B0000}"/>
    <cellStyle name="Normal 26 2 2 4 6 2" xfId="13128" xr:uid="{00000000-0005-0000-0000-00003C8B0000}"/>
    <cellStyle name="Normal 26 2 2 4 6 2 2" xfId="35669" xr:uid="{00000000-0005-0000-0000-00003D8B0000}"/>
    <cellStyle name="Normal 26 2 2 4 6 3" xfId="18758" xr:uid="{00000000-0005-0000-0000-00003E8B0000}"/>
    <cellStyle name="Normal 26 2 2 4 6 3 2" xfId="41293" xr:uid="{00000000-0005-0000-0000-00003F8B0000}"/>
    <cellStyle name="Normal 26 2 2 4 6 4" xfId="24387" xr:uid="{00000000-0005-0000-0000-0000408B0000}"/>
    <cellStyle name="Normal 26 2 2 4 6 4 2" xfId="46913" xr:uid="{00000000-0005-0000-0000-0000418B0000}"/>
    <cellStyle name="Normal 26 2 2 4 6 5" xfId="30053" xr:uid="{00000000-0005-0000-0000-0000428B0000}"/>
    <cellStyle name="Normal 26 2 2 4 7" xfId="9384" xr:uid="{00000000-0005-0000-0000-0000438B0000}"/>
    <cellStyle name="Normal 26 2 2 4 7 2" xfId="31925" xr:uid="{00000000-0005-0000-0000-0000448B0000}"/>
    <cellStyle name="Normal 26 2 2 4 8" xfId="15014" xr:uid="{00000000-0005-0000-0000-0000458B0000}"/>
    <cellStyle name="Normal 26 2 2 4 8 2" xfId="37549" xr:uid="{00000000-0005-0000-0000-0000468B0000}"/>
    <cellStyle name="Normal 26 2 2 4 9" xfId="20643" xr:uid="{00000000-0005-0000-0000-0000478B0000}"/>
    <cellStyle name="Normal 26 2 2 4 9 2" xfId="43169" xr:uid="{00000000-0005-0000-0000-0000488B0000}"/>
    <cellStyle name="Normal 26 2 2 5" xfId="3924" xr:uid="{00000000-0005-0000-0000-0000498B0000}"/>
    <cellStyle name="Normal 26 2 2 5 10" xfId="48956" xr:uid="{00000000-0005-0000-0000-00004A8B0000}"/>
    <cellStyle name="Normal 26 2 2 5 11" xfId="49893" xr:uid="{00000000-0005-0000-0000-00004B8B0000}"/>
    <cellStyle name="Normal 26 2 2 5 2" xfId="4392" xr:uid="{00000000-0005-0000-0000-00004C8B0000}"/>
    <cellStyle name="Normal 26 2 2 5 2 10" xfId="50361" xr:uid="{00000000-0005-0000-0000-00004D8B0000}"/>
    <cellStyle name="Normal 26 2 2 5 2 2" xfId="5328" xr:uid="{00000000-0005-0000-0000-00004E8B0000}"/>
    <cellStyle name="Normal 26 2 2 5 2 2 2" xfId="7200" xr:uid="{00000000-0005-0000-0000-00004F8B0000}"/>
    <cellStyle name="Normal 26 2 2 5 2 2 2 2" xfId="12816" xr:uid="{00000000-0005-0000-0000-0000508B0000}"/>
    <cellStyle name="Normal 26 2 2 5 2 2 2 2 2" xfId="35357" xr:uid="{00000000-0005-0000-0000-0000518B0000}"/>
    <cellStyle name="Normal 26 2 2 5 2 2 2 3" xfId="18446" xr:uid="{00000000-0005-0000-0000-0000528B0000}"/>
    <cellStyle name="Normal 26 2 2 5 2 2 2 3 2" xfId="40981" xr:uid="{00000000-0005-0000-0000-0000538B0000}"/>
    <cellStyle name="Normal 26 2 2 5 2 2 2 4" xfId="24075" xr:uid="{00000000-0005-0000-0000-0000548B0000}"/>
    <cellStyle name="Normal 26 2 2 5 2 2 2 4 2" xfId="46601" xr:uid="{00000000-0005-0000-0000-0000558B0000}"/>
    <cellStyle name="Normal 26 2 2 5 2 2 2 5" xfId="29741" xr:uid="{00000000-0005-0000-0000-0000568B0000}"/>
    <cellStyle name="Normal 26 2 2 5 2 2 3" xfId="9072" xr:uid="{00000000-0005-0000-0000-0000578B0000}"/>
    <cellStyle name="Normal 26 2 2 5 2 2 3 2" xfId="14688" xr:uid="{00000000-0005-0000-0000-0000588B0000}"/>
    <cellStyle name="Normal 26 2 2 5 2 2 3 2 2" xfId="37229" xr:uid="{00000000-0005-0000-0000-0000598B0000}"/>
    <cellStyle name="Normal 26 2 2 5 2 2 3 3" xfId="20318" xr:uid="{00000000-0005-0000-0000-00005A8B0000}"/>
    <cellStyle name="Normal 26 2 2 5 2 2 3 3 2" xfId="42853" xr:uid="{00000000-0005-0000-0000-00005B8B0000}"/>
    <cellStyle name="Normal 26 2 2 5 2 2 3 4" xfId="25947" xr:uid="{00000000-0005-0000-0000-00005C8B0000}"/>
    <cellStyle name="Normal 26 2 2 5 2 2 3 4 2" xfId="48473" xr:uid="{00000000-0005-0000-0000-00005D8B0000}"/>
    <cellStyle name="Normal 26 2 2 5 2 2 3 5" xfId="31613" xr:uid="{00000000-0005-0000-0000-00005E8B0000}"/>
    <cellStyle name="Normal 26 2 2 5 2 2 4" xfId="10944" xr:uid="{00000000-0005-0000-0000-00005F8B0000}"/>
    <cellStyle name="Normal 26 2 2 5 2 2 4 2" xfId="33485" xr:uid="{00000000-0005-0000-0000-0000608B0000}"/>
    <cellStyle name="Normal 26 2 2 5 2 2 5" xfId="16574" xr:uid="{00000000-0005-0000-0000-0000618B0000}"/>
    <cellStyle name="Normal 26 2 2 5 2 2 5 2" xfId="39109" xr:uid="{00000000-0005-0000-0000-0000628B0000}"/>
    <cellStyle name="Normal 26 2 2 5 2 2 6" xfId="22203" xr:uid="{00000000-0005-0000-0000-0000638B0000}"/>
    <cellStyle name="Normal 26 2 2 5 2 2 6 2" xfId="44729" xr:uid="{00000000-0005-0000-0000-0000648B0000}"/>
    <cellStyle name="Normal 26 2 2 5 2 2 7" xfId="27869" xr:uid="{00000000-0005-0000-0000-0000658B0000}"/>
    <cellStyle name="Normal 26 2 2 5 2 2 8" xfId="51297" xr:uid="{00000000-0005-0000-0000-0000668B0000}"/>
    <cellStyle name="Normal 26 2 2 5 2 3" xfId="6264" xr:uid="{00000000-0005-0000-0000-0000678B0000}"/>
    <cellStyle name="Normal 26 2 2 5 2 3 2" xfId="11880" xr:uid="{00000000-0005-0000-0000-0000688B0000}"/>
    <cellStyle name="Normal 26 2 2 5 2 3 2 2" xfId="34421" xr:uid="{00000000-0005-0000-0000-0000698B0000}"/>
    <cellStyle name="Normal 26 2 2 5 2 3 3" xfId="17510" xr:uid="{00000000-0005-0000-0000-00006A8B0000}"/>
    <cellStyle name="Normal 26 2 2 5 2 3 3 2" xfId="40045" xr:uid="{00000000-0005-0000-0000-00006B8B0000}"/>
    <cellStyle name="Normal 26 2 2 5 2 3 4" xfId="23139" xr:uid="{00000000-0005-0000-0000-00006C8B0000}"/>
    <cellStyle name="Normal 26 2 2 5 2 3 4 2" xfId="45665" xr:uid="{00000000-0005-0000-0000-00006D8B0000}"/>
    <cellStyle name="Normal 26 2 2 5 2 3 5" xfId="28805" xr:uid="{00000000-0005-0000-0000-00006E8B0000}"/>
    <cellStyle name="Normal 26 2 2 5 2 4" xfId="8136" xr:uid="{00000000-0005-0000-0000-00006F8B0000}"/>
    <cellStyle name="Normal 26 2 2 5 2 4 2" xfId="13752" xr:uid="{00000000-0005-0000-0000-0000708B0000}"/>
    <cellStyle name="Normal 26 2 2 5 2 4 2 2" xfId="36293" xr:uid="{00000000-0005-0000-0000-0000718B0000}"/>
    <cellStyle name="Normal 26 2 2 5 2 4 3" xfId="19382" xr:uid="{00000000-0005-0000-0000-0000728B0000}"/>
    <cellStyle name="Normal 26 2 2 5 2 4 3 2" xfId="41917" xr:uid="{00000000-0005-0000-0000-0000738B0000}"/>
    <cellStyle name="Normal 26 2 2 5 2 4 4" xfId="25011" xr:uid="{00000000-0005-0000-0000-0000748B0000}"/>
    <cellStyle name="Normal 26 2 2 5 2 4 4 2" xfId="47537" xr:uid="{00000000-0005-0000-0000-0000758B0000}"/>
    <cellStyle name="Normal 26 2 2 5 2 4 5" xfId="30677" xr:uid="{00000000-0005-0000-0000-0000768B0000}"/>
    <cellStyle name="Normal 26 2 2 5 2 5" xfId="10008" xr:uid="{00000000-0005-0000-0000-0000778B0000}"/>
    <cellStyle name="Normal 26 2 2 5 2 5 2" xfId="32549" xr:uid="{00000000-0005-0000-0000-0000788B0000}"/>
    <cellStyle name="Normal 26 2 2 5 2 6" xfId="15638" xr:uid="{00000000-0005-0000-0000-0000798B0000}"/>
    <cellStyle name="Normal 26 2 2 5 2 6 2" xfId="38173" xr:uid="{00000000-0005-0000-0000-00007A8B0000}"/>
    <cellStyle name="Normal 26 2 2 5 2 7" xfId="21267" xr:uid="{00000000-0005-0000-0000-00007B8B0000}"/>
    <cellStyle name="Normal 26 2 2 5 2 7 2" xfId="43793" xr:uid="{00000000-0005-0000-0000-00007C8B0000}"/>
    <cellStyle name="Normal 26 2 2 5 2 8" xfId="26933" xr:uid="{00000000-0005-0000-0000-00007D8B0000}"/>
    <cellStyle name="Normal 26 2 2 5 2 9" xfId="49424" xr:uid="{00000000-0005-0000-0000-00007E8B0000}"/>
    <cellStyle name="Normal 26 2 2 5 3" xfId="4860" xr:uid="{00000000-0005-0000-0000-00007F8B0000}"/>
    <cellStyle name="Normal 26 2 2 5 3 2" xfId="6732" xr:uid="{00000000-0005-0000-0000-0000808B0000}"/>
    <cellStyle name="Normal 26 2 2 5 3 2 2" xfId="12348" xr:uid="{00000000-0005-0000-0000-0000818B0000}"/>
    <cellStyle name="Normal 26 2 2 5 3 2 2 2" xfId="34889" xr:uid="{00000000-0005-0000-0000-0000828B0000}"/>
    <cellStyle name="Normal 26 2 2 5 3 2 3" xfId="17978" xr:uid="{00000000-0005-0000-0000-0000838B0000}"/>
    <cellStyle name="Normal 26 2 2 5 3 2 3 2" xfId="40513" xr:uid="{00000000-0005-0000-0000-0000848B0000}"/>
    <cellStyle name="Normal 26 2 2 5 3 2 4" xfId="23607" xr:uid="{00000000-0005-0000-0000-0000858B0000}"/>
    <cellStyle name="Normal 26 2 2 5 3 2 4 2" xfId="46133" xr:uid="{00000000-0005-0000-0000-0000868B0000}"/>
    <cellStyle name="Normal 26 2 2 5 3 2 5" xfId="29273" xr:uid="{00000000-0005-0000-0000-0000878B0000}"/>
    <cellStyle name="Normal 26 2 2 5 3 3" xfId="8604" xr:uid="{00000000-0005-0000-0000-0000888B0000}"/>
    <cellStyle name="Normal 26 2 2 5 3 3 2" xfId="14220" xr:uid="{00000000-0005-0000-0000-0000898B0000}"/>
    <cellStyle name="Normal 26 2 2 5 3 3 2 2" xfId="36761" xr:uid="{00000000-0005-0000-0000-00008A8B0000}"/>
    <cellStyle name="Normal 26 2 2 5 3 3 3" xfId="19850" xr:uid="{00000000-0005-0000-0000-00008B8B0000}"/>
    <cellStyle name="Normal 26 2 2 5 3 3 3 2" xfId="42385" xr:uid="{00000000-0005-0000-0000-00008C8B0000}"/>
    <cellStyle name="Normal 26 2 2 5 3 3 4" xfId="25479" xr:uid="{00000000-0005-0000-0000-00008D8B0000}"/>
    <cellStyle name="Normal 26 2 2 5 3 3 4 2" xfId="48005" xr:uid="{00000000-0005-0000-0000-00008E8B0000}"/>
    <cellStyle name="Normal 26 2 2 5 3 3 5" xfId="31145" xr:uid="{00000000-0005-0000-0000-00008F8B0000}"/>
    <cellStyle name="Normal 26 2 2 5 3 4" xfId="10476" xr:uid="{00000000-0005-0000-0000-0000908B0000}"/>
    <cellStyle name="Normal 26 2 2 5 3 4 2" xfId="33017" xr:uid="{00000000-0005-0000-0000-0000918B0000}"/>
    <cellStyle name="Normal 26 2 2 5 3 5" xfId="16106" xr:uid="{00000000-0005-0000-0000-0000928B0000}"/>
    <cellStyle name="Normal 26 2 2 5 3 5 2" xfId="38641" xr:uid="{00000000-0005-0000-0000-0000938B0000}"/>
    <cellStyle name="Normal 26 2 2 5 3 6" xfId="21735" xr:uid="{00000000-0005-0000-0000-0000948B0000}"/>
    <cellStyle name="Normal 26 2 2 5 3 6 2" xfId="44261" xr:uid="{00000000-0005-0000-0000-0000958B0000}"/>
    <cellStyle name="Normal 26 2 2 5 3 7" xfId="27401" xr:uid="{00000000-0005-0000-0000-0000968B0000}"/>
    <cellStyle name="Normal 26 2 2 5 3 8" xfId="50829" xr:uid="{00000000-0005-0000-0000-0000978B0000}"/>
    <cellStyle name="Normal 26 2 2 5 4" xfId="5796" xr:uid="{00000000-0005-0000-0000-0000988B0000}"/>
    <cellStyle name="Normal 26 2 2 5 4 2" xfId="11412" xr:uid="{00000000-0005-0000-0000-0000998B0000}"/>
    <cellStyle name="Normal 26 2 2 5 4 2 2" xfId="33953" xr:uid="{00000000-0005-0000-0000-00009A8B0000}"/>
    <cellStyle name="Normal 26 2 2 5 4 3" xfId="17042" xr:uid="{00000000-0005-0000-0000-00009B8B0000}"/>
    <cellStyle name="Normal 26 2 2 5 4 3 2" xfId="39577" xr:uid="{00000000-0005-0000-0000-00009C8B0000}"/>
    <cellStyle name="Normal 26 2 2 5 4 4" xfId="22671" xr:uid="{00000000-0005-0000-0000-00009D8B0000}"/>
    <cellStyle name="Normal 26 2 2 5 4 4 2" xfId="45197" xr:uid="{00000000-0005-0000-0000-00009E8B0000}"/>
    <cellStyle name="Normal 26 2 2 5 4 5" xfId="28337" xr:uid="{00000000-0005-0000-0000-00009F8B0000}"/>
    <cellStyle name="Normal 26 2 2 5 5" xfId="7668" xr:uid="{00000000-0005-0000-0000-0000A08B0000}"/>
    <cellStyle name="Normal 26 2 2 5 5 2" xfId="13284" xr:uid="{00000000-0005-0000-0000-0000A18B0000}"/>
    <cellStyle name="Normal 26 2 2 5 5 2 2" xfId="35825" xr:uid="{00000000-0005-0000-0000-0000A28B0000}"/>
    <cellStyle name="Normal 26 2 2 5 5 3" xfId="18914" xr:uid="{00000000-0005-0000-0000-0000A38B0000}"/>
    <cellStyle name="Normal 26 2 2 5 5 3 2" xfId="41449" xr:uid="{00000000-0005-0000-0000-0000A48B0000}"/>
    <cellStyle name="Normal 26 2 2 5 5 4" xfId="24543" xr:uid="{00000000-0005-0000-0000-0000A58B0000}"/>
    <cellStyle name="Normal 26 2 2 5 5 4 2" xfId="47069" xr:uid="{00000000-0005-0000-0000-0000A68B0000}"/>
    <cellStyle name="Normal 26 2 2 5 5 5" xfId="30209" xr:uid="{00000000-0005-0000-0000-0000A78B0000}"/>
    <cellStyle name="Normal 26 2 2 5 6" xfId="9540" xr:uid="{00000000-0005-0000-0000-0000A88B0000}"/>
    <cellStyle name="Normal 26 2 2 5 6 2" xfId="32081" xr:uid="{00000000-0005-0000-0000-0000A98B0000}"/>
    <cellStyle name="Normal 26 2 2 5 7" xfId="15170" xr:uid="{00000000-0005-0000-0000-0000AA8B0000}"/>
    <cellStyle name="Normal 26 2 2 5 7 2" xfId="37705" xr:uid="{00000000-0005-0000-0000-0000AB8B0000}"/>
    <cellStyle name="Normal 26 2 2 5 8" xfId="20799" xr:uid="{00000000-0005-0000-0000-0000AC8B0000}"/>
    <cellStyle name="Normal 26 2 2 5 8 2" xfId="43325" xr:uid="{00000000-0005-0000-0000-0000AD8B0000}"/>
    <cellStyle name="Normal 26 2 2 5 9" xfId="26465" xr:uid="{00000000-0005-0000-0000-0000AE8B0000}"/>
    <cellStyle name="Normal 26 2 2 6" xfId="4158" xr:uid="{00000000-0005-0000-0000-0000AF8B0000}"/>
    <cellStyle name="Normal 26 2 2 6 10" xfId="50127" xr:uid="{00000000-0005-0000-0000-0000B08B0000}"/>
    <cellStyle name="Normal 26 2 2 6 2" xfId="5094" xr:uid="{00000000-0005-0000-0000-0000B18B0000}"/>
    <cellStyle name="Normal 26 2 2 6 2 2" xfId="6966" xr:uid="{00000000-0005-0000-0000-0000B28B0000}"/>
    <cellStyle name="Normal 26 2 2 6 2 2 2" xfId="12582" xr:uid="{00000000-0005-0000-0000-0000B38B0000}"/>
    <cellStyle name="Normal 26 2 2 6 2 2 2 2" xfId="35123" xr:uid="{00000000-0005-0000-0000-0000B48B0000}"/>
    <cellStyle name="Normal 26 2 2 6 2 2 3" xfId="18212" xr:uid="{00000000-0005-0000-0000-0000B58B0000}"/>
    <cellStyle name="Normal 26 2 2 6 2 2 3 2" xfId="40747" xr:uid="{00000000-0005-0000-0000-0000B68B0000}"/>
    <cellStyle name="Normal 26 2 2 6 2 2 4" xfId="23841" xr:uid="{00000000-0005-0000-0000-0000B78B0000}"/>
    <cellStyle name="Normal 26 2 2 6 2 2 4 2" xfId="46367" xr:uid="{00000000-0005-0000-0000-0000B88B0000}"/>
    <cellStyle name="Normal 26 2 2 6 2 2 5" xfId="29507" xr:uid="{00000000-0005-0000-0000-0000B98B0000}"/>
    <cellStyle name="Normal 26 2 2 6 2 3" xfId="8838" xr:uid="{00000000-0005-0000-0000-0000BA8B0000}"/>
    <cellStyle name="Normal 26 2 2 6 2 3 2" xfId="14454" xr:uid="{00000000-0005-0000-0000-0000BB8B0000}"/>
    <cellStyle name="Normal 26 2 2 6 2 3 2 2" xfId="36995" xr:uid="{00000000-0005-0000-0000-0000BC8B0000}"/>
    <cellStyle name="Normal 26 2 2 6 2 3 3" xfId="20084" xr:uid="{00000000-0005-0000-0000-0000BD8B0000}"/>
    <cellStyle name="Normal 26 2 2 6 2 3 3 2" xfId="42619" xr:uid="{00000000-0005-0000-0000-0000BE8B0000}"/>
    <cellStyle name="Normal 26 2 2 6 2 3 4" xfId="25713" xr:uid="{00000000-0005-0000-0000-0000BF8B0000}"/>
    <cellStyle name="Normal 26 2 2 6 2 3 4 2" xfId="48239" xr:uid="{00000000-0005-0000-0000-0000C08B0000}"/>
    <cellStyle name="Normal 26 2 2 6 2 3 5" xfId="31379" xr:uid="{00000000-0005-0000-0000-0000C18B0000}"/>
    <cellStyle name="Normal 26 2 2 6 2 4" xfId="10710" xr:uid="{00000000-0005-0000-0000-0000C28B0000}"/>
    <cellStyle name="Normal 26 2 2 6 2 4 2" xfId="33251" xr:uid="{00000000-0005-0000-0000-0000C38B0000}"/>
    <cellStyle name="Normal 26 2 2 6 2 5" xfId="16340" xr:uid="{00000000-0005-0000-0000-0000C48B0000}"/>
    <cellStyle name="Normal 26 2 2 6 2 5 2" xfId="38875" xr:uid="{00000000-0005-0000-0000-0000C58B0000}"/>
    <cellStyle name="Normal 26 2 2 6 2 6" xfId="21969" xr:uid="{00000000-0005-0000-0000-0000C68B0000}"/>
    <cellStyle name="Normal 26 2 2 6 2 6 2" xfId="44495" xr:uid="{00000000-0005-0000-0000-0000C78B0000}"/>
    <cellStyle name="Normal 26 2 2 6 2 7" xfId="27635" xr:uid="{00000000-0005-0000-0000-0000C88B0000}"/>
    <cellStyle name="Normal 26 2 2 6 2 8" xfId="51063" xr:uid="{00000000-0005-0000-0000-0000C98B0000}"/>
    <cellStyle name="Normal 26 2 2 6 3" xfId="6030" xr:uid="{00000000-0005-0000-0000-0000CA8B0000}"/>
    <cellStyle name="Normal 26 2 2 6 3 2" xfId="11646" xr:uid="{00000000-0005-0000-0000-0000CB8B0000}"/>
    <cellStyle name="Normal 26 2 2 6 3 2 2" xfId="34187" xr:uid="{00000000-0005-0000-0000-0000CC8B0000}"/>
    <cellStyle name="Normal 26 2 2 6 3 3" xfId="17276" xr:uid="{00000000-0005-0000-0000-0000CD8B0000}"/>
    <cellStyle name="Normal 26 2 2 6 3 3 2" xfId="39811" xr:uid="{00000000-0005-0000-0000-0000CE8B0000}"/>
    <cellStyle name="Normal 26 2 2 6 3 4" xfId="22905" xr:uid="{00000000-0005-0000-0000-0000CF8B0000}"/>
    <cellStyle name="Normal 26 2 2 6 3 4 2" xfId="45431" xr:uid="{00000000-0005-0000-0000-0000D08B0000}"/>
    <cellStyle name="Normal 26 2 2 6 3 5" xfId="28571" xr:uid="{00000000-0005-0000-0000-0000D18B0000}"/>
    <cellStyle name="Normal 26 2 2 6 4" xfId="7902" xr:uid="{00000000-0005-0000-0000-0000D28B0000}"/>
    <cellStyle name="Normal 26 2 2 6 4 2" xfId="13518" xr:uid="{00000000-0005-0000-0000-0000D38B0000}"/>
    <cellStyle name="Normal 26 2 2 6 4 2 2" xfId="36059" xr:uid="{00000000-0005-0000-0000-0000D48B0000}"/>
    <cellStyle name="Normal 26 2 2 6 4 3" xfId="19148" xr:uid="{00000000-0005-0000-0000-0000D58B0000}"/>
    <cellStyle name="Normal 26 2 2 6 4 3 2" xfId="41683" xr:uid="{00000000-0005-0000-0000-0000D68B0000}"/>
    <cellStyle name="Normal 26 2 2 6 4 4" xfId="24777" xr:uid="{00000000-0005-0000-0000-0000D78B0000}"/>
    <cellStyle name="Normal 26 2 2 6 4 4 2" xfId="47303" xr:uid="{00000000-0005-0000-0000-0000D88B0000}"/>
    <cellStyle name="Normal 26 2 2 6 4 5" xfId="30443" xr:uid="{00000000-0005-0000-0000-0000D98B0000}"/>
    <cellStyle name="Normal 26 2 2 6 5" xfId="9774" xr:uid="{00000000-0005-0000-0000-0000DA8B0000}"/>
    <cellStyle name="Normal 26 2 2 6 5 2" xfId="32315" xr:uid="{00000000-0005-0000-0000-0000DB8B0000}"/>
    <cellStyle name="Normal 26 2 2 6 6" xfId="15404" xr:uid="{00000000-0005-0000-0000-0000DC8B0000}"/>
    <cellStyle name="Normal 26 2 2 6 6 2" xfId="37939" xr:uid="{00000000-0005-0000-0000-0000DD8B0000}"/>
    <cellStyle name="Normal 26 2 2 6 7" xfId="21033" xr:uid="{00000000-0005-0000-0000-0000DE8B0000}"/>
    <cellStyle name="Normal 26 2 2 6 7 2" xfId="43559" xr:uid="{00000000-0005-0000-0000-0000DF8B0000}"/>
    <cellStyle name="Normal 26 2 2 6 8" xfId="26699" xr:uid="{00000000-0005-0000-0000-0000E08B0000}"/>
    <cellStyle name="Normal 26 2 2 6 9" xfId="49190" xr:uid="{00000000-0005-0000-0000-0000E18B0000}"/>
    <cellStyle name="Normal 26 2 2 7" xfId="4626" xr:uid="{00000000-0005-0000-0000-0000E28B0000}"/>
    <cellStyle name="Normal 26 2 2 7 2" xfId="6498" xr:uid="{00000000-0005-0000-0000-0000E38B0000}"/>
    <cellStyle name="Normal 26 2 2 7 2 2" xfId="12114" xr:uid="{00000000-0005-0000-0000-0000E48B0000}"/>
    <cellStyle name="Normal 26 2 2 7 2 2 2" xfId="34655" xr:uid="{00000000-0005-0000-0000-0000E58B0000}"/>
    <cellStyle name="Normal 26 2 2 7 2 3" xfId="17744" xr:uid="{00000000-0005-0000-0000-0000E68B0000}"/>
    <cellStyle name="Normal 26 2 2 7 2 3 2" xfId="40279" xr:uid="{00000000-0005-0000-0000-0000E78B0000}"/>
    <cellStyle name="Normal 26 2 2 7 2 4" xfId="23373" xr:uid="{00000000-0005-0000-0000-0000E88B0000}"/>
    <cellStyle name="Normal 26 2 2 7 2 4 2" xfId="45899" xr:uid="{00000000-0005-0000-0000-0000E98B0000}"/>
    <cellStyle name="Normal 26 2 2 7 2 5" xfId="29039" xr:uid="{00000000-0005-0000-0000-0000EA8B0000}"/>
    <cellStyle name="Normal 26 2 2 7 3" xfId="8370" xr:uid="{00000000-0005-0000-0000-0000EB8B0000}"/>
    <cellStyle name="Normal 26 2 2 7 3 2" xfId="13986" xr:uid="{00000000-0005-0000-0000-0000EC8B0000}"/>
    <cellStyle name="Normal 26 2 2 7 3 2 2" xfId="36527" xr:uid="{00000000-0005-0000-0000-0000ED8B0000}"/>
    <cellStyle name="Normal 26 2 2 7 3 3" xfId="19616" xr:uid="{00000000-0005-0000-0000-0000EE8B0000}"/>
    <cellStyle name="Normal 26 2 2 7 3 3 2" xfId="42151" xr:uid="{00000000-0005-0000-0000-0000EF8B0000}"/>
    <cellStyle name="Normal 26 2 2 7 3 4" xfId="25245" xr:uid="{00000000-0005-0000-0000-0000F08B0000}"/>
    <cellStyle name="Normal 26 2 2 7 3 4 2" xfId="47771" xr:uid="{00000000-0005-0000-0000-0000F18B0000}"/>
    <cellStyle name="Normal 26 2 2 7 3 5" xfId="30911" xr:uid="{00000000-0005-0000-0000-0000F28B0000}"/>
    <cellStyle name="Normal 26 2 2 7 4" xfId="10242" xr:uid="{00000000-0005-0000-0000-0000F38B0000}"/>
    <cellStyle name="Normal 26 2 2 7 4 2" xfId="32783" xr:uid="{00000000-0005-0000-0000-0000F48B0000}"/>
    <cellStyle name="Normal 26 2 2 7 5" xfId="15872" xr:uid="{00000000-0005-0000-0000-0000F58B0000}"/>
    <cellStyle name="Normal 26 2 2 7 5 2" xfId="38407" xr:uid="{00000000-0005-0000-0000-0000F68B0000}"/>
    <cellStyle name="Normal 26 2 2 7 6" xfId="21501" xr:uid="{00000000-0005-0000-0000-0000F78B0000}"/>
    <cellStyle name="Normal 26 2 2 7 6 2" xfId="44027" xr:uid="{00000000-0005-0000-0000-0000F88B0000}"/>
    <cellStyle name="Normal 26 2 2 7 7" xfId="27167" xr:uid="{00000000-0005-0000-0000-0000F98B0000}"/>
    <cellStyle name="Normal 26 2 2 7 8" xfId="50595" xr:uid="{00000000-0005-0000-0000-0000FA8B0000}"/>
    <cellStyle name="Normal 26 2 2 8" xfId="5562" xr:uid="{00000000-0005-0000-0000-0000FB8B0000}"/>
    <cellStyle name="Normal 26 2 2 8 2" xfId="11178" xr:uid="{00000000-0005-0000-0000-0000FC8B0000}"/>
    <cellStyle name="Normal 26 2 2 8 2 2" xfId="33719" xr:uid="{00000000-0005-0000-0000-0000FD8B0000}"/>
    <cellStyle name="Normal 26 2 2 8 3" xfId="16808" xr:uid="{00000000-0005-0000-0000-0000FE8B0000}"/>
    <cellStyle name="Normal 26 2 2 8 3 2" xfId="39343" xr:uid="{00000000-0005-0000-0000-0000FF8B0000}"/>
    <cellStyle name="Normal 26 2 2 8 4" xfId="22437" xr:uid="{00000000-0005-0000-0000-0000008C0000}"/>
    <cellStyle name="Normal 26 2 2 8 4 2" xfId="44963" xr:uid="{00000000-0005-0000-0000-0000018C0000}"/>
    <cellStyle name="Normal 26 2 2 8 5" xfId="28103" xr:uid="{00000000-0005-0000-0000-0000028C0000}"/>
    <cellStyle name="Normal 26 2 2 9" xfId="7434" xr:uid="{00000000-0005-0000-0000-0000038C0000}"/>
    <cellStyle name="Normal 26 2 2 9 2" xfId="13050" xr:uid="{00000000-0005-0000-0000-0000048C0000}"/>
    <cellStyle name="Normal 26 2 2 9 2 2" xfId="35591" xr:uid="{00000000-0005-0000-0000-0000058C0000}"/>
    <cellStyle name="Normal 26 2 2 9 3" xfId="18680" xr:uid="{00000000-0005-0000-0000-0000068C0000}"/>
    <cellStyle name="Normal 26 2 2 9 3 2" xfId="41215" xr:uid="{00000000-0005-0000-0000-0000078C0000}"/>
    <cellStyle name="Normal 26 2 2 9 4" xfId="24309" xr:uid="{00000000-0005-0000-0000-0000088C0000}"/>
    <cellStyle name="Normal 26 2 2 9 4 2" xfId="46835" xr:uid="{00000000-0005-0000-0000-0000098C0000}"/>
    <cellStyle name="Normal 26 2 2 9 5" xfId="29975" xr:uid="{00000000-0005-0000-0000-00000A8C0000}"/>
    <cellStyle name="Normal 26 2 3" xfId="2755" xr:uid="{00000000-0005-0000-0000-00000B8C0000}"/>
    <cellStyle name="Normal 26 3" xfId="2756" xr:uid="{00000000-0005-0000-0000-00000C8C0000}"/>
    <cellStyle name="Normal 26 3 2" xfId="2757" xr:uid="{00000000-0005-0000-0000-00000D8C0000}"/>
    <cellStyle name="Normal 26 3 2 10" xfId="9307" xr:uid="{00000000-0005-0000-0000-00000E8C0000}"/>
    <cellStyle name="Normal 26 3 2 10 2" xfId="31848" xr:uid="{00000000-0005-0000-0000-00000F8C0000}"/>
    <cellStyle name="Normal 26 3 2 11" xfId="14932" xr:uid="{00000000-0005-0000-0000-0000108C0000}"/>
    <cellStyle name="Normal 26 3 2 11 2" xfId="37469" xr:uid="{00000000-0005-0000-0000-0000118C0000}"/>
    <cellStyle name="Normal 26 3 2 12" xfId="20566" xr:uid="{00000000-0005-0000-0000-0000128C0000}"/>
    <cellStyle name="Normal 26 3 2 12 2" xfId="43092" xr:uid="{00000000-0005-0000-0000-0000138C0000}"/>
    <cellStyle name="Normal 26 3 2 13" xfId="26232" xr:uid="{00000000-0005-0000-0000-0000148C0000}"/>
    <cellStyle name="Normal 26 3 2 14" xfId="48723" xr:uid="{00000000-0005-0000-0000-0000158C0000}"/>
    <cellStyle name="Normal 26 3 2 15" xfId="49660" xr:uid="{00000000-0005-0000-0000-0000168C0000}"/>
    <cellStyle name="Normal 26 3 2 2" xfId="3728" xr:uid="{00000000-0005-0000-0000-0000178C0000}"/>
    <cellStyle name="Normal 26 3 2 2 10" xfId="14976" xr:uid="{00000000-0005-0000-0000-0000188C0000}"/>
    <cellStyle name="Normal 26 3 2 2 10 2" xfId="37511" xr:uid="{00000000-0005-0000-0000-0000198C0000}"/>
    <cellStyle name="Normal 26 3 2 2 11" xfId="20605" xr:uid="{00000000-0005-0000-0000-00001A8C0000}"/>
    <cellStyle name="Normal 26 3 2 2 11 2" xfId="43131" xr:uid="{00000000-0005-0000-0000-00001B8C0000}"/>
    <cellStyle name="Normal 26 3 2 2 12" xfId="26271" xr:uid="{00000000-0005-0000-0000-00001C8C0000}"/>
    <cellStyle name="Normal 26 3 2 2 13" xfId="48762" xr:uid="{00000000-0005-0000-0000-00001D8C0000}"/>
    <cellStyle name="Normal 26 3 2 2 14" xfId="49699" xr:uid="{00000000-0005-0000-0000-00001E8C0000}"/>
    <cellStyle name="Normal 26 3 2 2 2" xfId="3886" xr:uid="{00000000-0005-0000-0000-00001F8C0000}"/>
    <cellStyle name="Normal 26 3 2 2 2 10" xfId="26427" xr:uid="{00000000-0005-0000-0000-0000208C0000}"/>
    <cellStyle name="Normal 26 3 2 2 2 11" xfId="48918" xr:uid="{00000000-0005-0000-0000-0000218C0000}"/>
    <cellStyle name="Normal 26 3 2 2 2 12" xfId="49855" xr:uid="{00000000-0005-0000-0000-0000228C0000}"/>
    <cellStyle name="Normal 26 3 2 2 2 2" xfId="4120" xr:uid="{00000000-0005-0000-0000-0000238C0000}"/>
    <cellStyle name="Normal 26 3 2 2 2 2 10" xfId="49152" xr:uid="{00000000-0005-0000-0000-0000248C0000}"/>
    <cellStyle name="Normal 26 3 2 2 2 2 11" xfId="50089" xr:uid="{00000000-0005-0000-0000-0000258C0000}"/>
    <cellStyle name="Normal 26 3 2 2 2 2 2" xfId="4588" xr:uid="{00000000-0005-0000-0000-0000268C0000}"/>
    <cellStyle name="Normal 26 3 2 2 2 2 2 10" xfId="50557" xr:uid="{00000000-0005-0000-0000-0000278C0000}"/>
    <cellStyle name="Normal 26 3 2 2 2 2 2 2" xfId="5524" xr:uid="{00000000-0005-0000-0000-0000288C0000}"/>
    <cellStyle name="Normal 26 3 2 2 2 2 2 2 2" xfId="7396" xr:uid="{00000000-0005-0000-0000-0000298C0000}"/>
    <cellStyle name="Normal 26 3 2 2 2 2 2 2 2 2" xfId="13012" xr:uid="{00000000-0005-0000-0000-00002A8C0000}"/>
    <cellStyle name="Normal 26 3 2 2 2 2 2 2 2 2 2" xfId="35553" xr:uid="{00000000-0005-0000-0000-00002B8C0000}"/>
    <cellStyle name="Normal 26 3 2 2 2 2 2 2 2 3" xfId="18642" xr:uid="{00000000-0005-0000-0000-00002C8C0000}"/>
    <cellStyle name="Normal 26 3 2 2 2 2 2 2 2 3 2" xfId="41177" xr:uid="{00000000-0005-0000-0000-00002D8C0000}"/>
    <cellStyle name="Normal 26 3 2 2 2 2 2 2 2 4" xfId="24271" xr:uid="{00000000-0005-0000-0000-00002E8C0000}"/>
    <cellStyle name="Normal 26 3 2 2 2 2 2 2 2 4 2" xfId="46797" xr:uid="{00000000-0005-0000-0000-00002F8C0000}"/>
    <cellStyle name="Normal 26 3 2 2 2 2 2 2 2 5" xfId="29937" xr:uid="{00000000-0005-0000-0000-0000308C0000}"/>
    <cellStyle name="Normal 26 3 2 2 2 2 2 2 3" xfId="9268" xr:uid="{00000000-0005-0000-0000-0000318C0000}"/>
    <cellStyle name="Normal 26 3 2 2 2 2 2 2 3 2" xfId="14884" xr:uid="{00000000-0005-0000-0000-0000328C0000}"/>
    <cellStyle name="Normal 26 3 2 2 2 2 2 2 3 2 2" xfId="37425" xr:uid="{00000000-0005-0000-0000-0000338C0000}"/>
    <cellStyle name="Normal 26 3 2 2 2 2 2 2 3 3" xfId="20514" xr:uid="{00000000-0005-0000-0000-0000348C0000}"/>
    <cellStyle name="Normal 26 3 2 2 2 2 2 2 3 3 2" xfId="43049" xr:uid="{00000000-0005-0000-0000-0000358C0000}"/>
    <cellStyle name="Normal 26 3 2 2 2 2 2 2 3 4" xfId="26143" xr:uid="{00000000-0005-0000-0000-0000368C0000}"/>
    <cellStyle name="Normal 26 3 2 2 2 2 2 2 3 4 2" xfId="48669" xr:uid="{00000000-0005-0000-0000-0000378C0000}"/>
    <cellStyle name="Normal 26 3 2 2 2 2 2 2 3 5" xfId="31809" xr:uid="{00000000-0005-0000-0000-0000388C0000}"/>
    <cellStyle name="Normal 26 3 2 2 2 2 2 2 4" xfId="11140" xr:uid="{00000000-0005-0000-0000-0000398C0000}"/>
    <cellStyle name="Normal 26 3 2 2 2 2 2 2 4 2" xfId="33681" xr:uid="{00000000-0005-0000-0000-00003A8C0000}"/>
    <cellStyle name="Normal 26 3 2 2 2 2 2 2 5" xfId="16770" xr:uid="{00000000-0005-0000-0000-00003B8C0000}"/>
    <cellStyle name="Normal 26 3 2 2 2 2 2 2 5 2" xfId="39305" xr:uid="{00000000-0005-0000-0000-00003C8C0000}"/>
    <cellStyle name="Normal 26 3 2 2 2 2 2 2 6" xfId="22399" xr:uid="{00000000-0005-0000-0000-00003D8C0000}"/>
    <cellStyle name="Normal 26 3 2 2 2 2 2 2 6 2" xfId="44925" xr:uid="{00000000-0005-0000-0000-00003E8C0000}"/>
    <cellStyle name="Normal 26 3 2 2 2 2 2 2 7" xfId="28065" xr:uid="{00000000-0005-0000-0000-00003F8C0000}"/>
    <cellStyle name="Normal 26 3 2 2 2 2 2 2 8" xfId="51493" xr:uid="{00000000-0005-0000-0000-0000408C0000}"/>
    <cellStyle name="Normal 26 3 2 2 2 2 2 3" xfId="6460" xr:uid="{00000000-0005-0000-0000-0000418C0000}"/>
    <cellStyle name="Normal 26 3 2 2 2 2 2 3 2" xfId="12076" xr:uid="{00000000-0005-0000-0000-0000428C0000}"/>
    <cellStyle name="Normal 26 3 2 2 2 2 2 3 2 2" xfId="34617" xr:uid="{00000000-0005-0000-0000-0000438C0000}"/>
    <cellStyle name="Normal 26 3 2 2 2 2 2 3 3" xfId="17706" xr:uid="{00000000-0005-0000-0000-0000448C0000}"/>
    <cellStyle name="Normal 26 3 2 2 2 2 2 3 3 2" xfId="40241" xr:uid="{00000000-0005-0000-0000-0000458C0000}"/>
    <cellStyle name="Normal 26 3 2 2 2 2 2 3 4" xfId="23335" xr:uid="{00000000-0005-0000-0000-0000468C0000}"/>
    <cellStyle name="Normal 26 3 2 2 2 2 2 3 4 2" xfId="45861" xr:uid="{00000000-0005-0000-0000-0000478C0000}"/>
    <cellStyle name="Normal 26 3 2 2 2 2 2 3 5" xfId="29001" xr:uid="{00000000-0005-0000-0000-0000488C0000}"/>
    <cellStyle name="Normal 26 3 2 2 2 2 2 4" xfId="8332" xr:uid="{00000000-0005-0000-0000-0000498C0000}"/>
    <cellStyle name="Normal 26 3 2 2 2 2 2 4 2" xfId="13948" xr:uid="{00000000-0005-0000-0000-00004A8C0000}"/>
    <cellStyle name="Normal 26 3 2 2 2 2 2 4 2 2" xfId="36489" xr:uid="{00000000-0005-0000-0000-00004B8C0000}"/>
    <cellStyle name="Normal 26 3 2 2 2 2 2 4 3" xfId="19578" xr:uid="{00000000-0005-0000-0000-00004C8C0000}"/>
    <cellStyle name="Normal 26 3 2 2 2 2 2 4 3 2" xfId="42113" xr:uid="{00000000-0005-0000-0000-00004D8C0000}"/>
    <cellStyle name="Normal 26 3 2 2 2 2 2 4 4" xfId="25207" xr:uid="{00000000-0005-0000-0000-00004E8C0000}"/>
    <cellStyle name="Normal 26 3 2 2 2 2 2 4 4 2" xfId="47733" xr:uid="{00000000-0005-0000-0000-00004F8C0000}"/>
    <cellStyle name="Normal 26 3 2 2 2 2 2 4 5" xfId="30873" xr:uid="{00000000-0005-0000-0000-0000508C0000}"/>
    <cellStyle name="Normal 26 3 2 2 2 2 2 5" xfId="10204" xr:uid="{00000000-0005-0000-0000-0000518C0000}"/>
    <cellStyle name="Normal 26 3 2 2 2 2 2 5 2" xfId="32745" xr:uid="{00000000-0005-0000-0000-0000528C0000}"/>
    <cellStyle name="Normal 26 3 2 2 2 2 2 6" xfId="15834" xr:uid="{00000000-0005-0000-0000-0000538C0000}"/>
    <cellStyle name="Normal 26 3 2 2 2 2 2 6 2" xfId="38369" xr:uid="{00000000-0005-0000-0000-0000548C0000}"/>
    <cellStyle name="Normal 26 3 2 2 2 2 2 7" xfId="21463" xr:uid="{00000000-0005-0000-0000-0000558C0000}"/>
    <cellStyle name="Normal 26 3 2 2 2 2 2 7 2" xfId="43989" xr:uid="{00000000-0005-0000-0000-0000568C0000}"/>
    <cellStyle name="Normal 26 3 2 2 2 2 2 8" xfId="27129" xr:uid="{00000000-0005-0000-0000-0000578C0000}"/>
    <cellStyle name="Normal 26 3 2 2 2 2 2 9" xfId="49620" xr:uid="{00000000-0005-0000-0000-0000588C0000}"/>
    <cellStyle name="Normal 26 3 2 2 2 2 3" xfId="5056" xr:uid="{00000000-0005-0000-0000-0000598C0000}"/>
    <cellStyle name="Normal 26 3 2 2 2 2 3 2" xfId="6928" xr:uid="{00000000-0005-0000-0000-00005A8C0000}"/>
    <cellStyle name="Normal 26 3 2 2 2 2 3 2 2" xfId="12544" xr:uid="{00000000-0005-0000-0000-00005B8C0000}"/>
    <cellStyle name="Normal 26 3 2 2 2 2 3 2 2 2" xfId="35085" xr:uid="{00000000-0005-0000-0000-00005C8C0000}"/>
    <cellStyle name="Normal 26 3 2 2 2 2 3 2 3" xfId="18174" xr:uid="{00000000-0005-0000-0000-00005D8C0000}"/>
    <cellStyle name="Normal 26 3 2 2 2 2 3 2 3 2" xfId="40709" xr:uid="{00000000-0005-0000-0000-00005E8C0000}"/>
    <cellStyle name="Normal 26 3 2 2 2 2 3 2 4" xfId="23803" xr:uid="{00000000-0005-0000-0000-00005F8C0000}"/>
    <cellStyle name="Normal 26 3 2 2 2 2 3 2 4 2" xfId="46329" xr:uid="{00000000-0005-0000-0000-0000608C0000}"/>
    <cellStyle name="Normal 26 3 2 2 2 2 3 2 5" xfId="29469" xr:uid="{00000000-0005-0000-0000-0000618C0000}"/>
    <cellStyle name="Normal 26 3 2 2 2 2 3 3" xfId="8800" xr:uid="{00000000-0005-0000-0000-0000628C0000}"/>
    <cellStyle name="Normal 26 3 2 2 2 2 3 3 2" xfId="14416" xr:uid="{00000000-0005-0000-0000-0000638C0000}"/>
    <cellStyle name="Normal 26 3 2 2 2 2 3 3 2 2" xfId="36957" xr:uid="{00000000-0005-0000-0000-0000648C0000}"/>
    <cellStyle name="Normal 26 3 2 2 2 2 3 3 3" xfId="20046" xr:uid="{00000000-0005-0000-0000-0000658C0000}"/>
    <cellStyle name="Normal 26 3 2 2 2 2 3 3 3 2" xfId="42581" xr:uid="{00000000-0005-0000-0000-0000668C0000}"/>
    <cellStyle name="Normal 26 3 2 2 2 2 3 3 4" xfId="25675" xr:uid="{00000000-0005-0000-0000-0000678C0000}"/>
    <cellStyle name="Normal 26 3 2 2 2 2 3 3 4 2" xfId="48201" xr:uid="{00000000-0005-0000-0000-0000688C0000}"/>
    <cellStyle name="Normal 26 3 2 2 2 2 3 3 5" xfId="31341" xr:uid="{00000000-0005-0000-0000-0000698C0000}"/>
    <cellStyle name="Normal 26 3 2 2 2 2 3 4" xfId="10672" xr:uid="{00000000-0005-0000-0000-00006A8C0000}"/>
    <cellStyle name="Normal 26 3 2 2 2 2 3 4 2" xfId="33213" xr:uid="{00000000-0005-0000-0000-00006B8C0000}"/>
    <cellStyle name="Normal 26 3 2 2 2 2 3 5" xfId="16302" xr:uid="{00000000-0005-0000-0000-00006C8C0000}"/>
    <cellStyle name="Normal 26 3 2 2 2 2 3 5 2" xfId="38837" xr:uid="{00000000-0005-0000-0000-00006D8C0000}"/>
    <cellStyle name="Normal 26 3 2 2 2 2 3 6" xfId="21931" xr:uid="{00000000-0005-0000-0000-00006E8C0000}"/>
    <cellStyle name="Normal 26 3 2 2 2 2 3 6 2" xfId="44457" xr:uid="{00000000-0005-0000-0000-00006F8C0000}"/>
    <cellStyle name="Normal 26 3 2 2 2 2 3 7" xfId="27597" xr:uid="{00000000-0005-0000-0000-0000708C0000}"/>
    <cellStyle name="Normal 26 3 2 2 2 2 3 8" xfId="51025" xr:uid="{00000000-0005-0000-0000-0000718C0000}"/>
    <cellStyle name="Normal 26 3 2 2 2 2 4" xfId="5992" xr:uid="{00000000-0005-0000-0000-0000728C0000}"/>
    <cellStyle name="Normal 26 3 2 2 2 2 4 2" xfId="11608" xr:uid="{00000000-0005-0000-0000-0000738C0000}"/>
    <cellStyle name="Normal 26 3 2 2 2 2 4 2 2" xfId="34149" xr:uid="{00000000-0005-0000-0000-0000748C0000}"/>
    <cellStyle name="Normal 26 3 2 2 2 2 4 3" xfId="17238" xr:uid="{00000000-0005-0000-0000-0000758C0000}"/>
    <cellStyle name="Normal 26 3 2 2 2 2 4 3 2" xfId="39773" xr:uid="{00000000-0005-0000-0000-0000768C0000}"/>
    <cellStyle name="Normal 26 3 2 2 2 2 4 4" xfId="22867" xr:uid="{00000000-0005-0000-0000-0000778C0000}"/>
    <cellStyle name="Normal 26 3 2 2 2 2 4 4 2" xfId="45393" xr:uid="{00000000-0005-0000-0000-0000788C0000}"/>
    <cellStyle name="Normal 26 3 2 2 2 2 4 5" xfId="28533" xr:uid="{00000000-0005-0000-0000-0000798C0000}"/>
    <cellStyle name="Normal 26 3 2 2 2 2 5" xfId="7864" xr:uid="{00000000-0005-0000-0000-00007A8C0000}"/>
    <cellStyle name="Normal 26 3 2 2 2 2 5 2" xfId="13480" xr:uid="{00000000-0005-0000-0000-00007B8C0000}"/>
    <cellStyle name="Normal 26 3 2 2 2 2 5 2 2" xfId="36021" xr:uid="{00000000-0005-0000-0000-00007C8C0000}"/>
    <cellStyle name="Normal 26 3 2 2 2 2 5 3" xfId="19110" xr:uid="{00000000-0005-0000-0000-00007D8C0000}"/>
    <cellStyle name="Normal 26 3 2 2 2 2 5 3 2" xfId="41645" xr:uid="{00000000-0005-0000-0000-00007E8C0000}"/>
    <cellStyle name="Normal 26 3 2 2 2 2 5 4" xfId="24739" xr:uid="{00000000-0005-0000-0000-00007F8C0000}"/>
    <cellStyle name="Normal 26 3 2 2 2 2 5 4 2" xfId="47265" xr:uid="{00000000-0005-0000-0000-0000808C0000}"/>
    <cellStyle name="Normal 26 3 2 2 2 2 5 5" xfId="30405" xr:uid="{00000000-0005-0000-0000-0000818C0000}"/>
    <cellStyle name="Normal 26 3 2 2 2 2 6" xfId="9736" xr:uid="{00000000-0005-0000-0000-0000828C0000}"/>
    <cellStyle name="Normal 26 3 2 2 2 2 6 2" xfId="32277" xr:uid="{00000000-0005-0000-0000-0000838C0000}"/>
    <cellStyle name="Normal 26 3 2 2 2 2 7" xfId="15366" xr:uid="{00000000-0005-0000-0000-0000848C0000}"/>
    <cellStyle name="Normal 26 3 2 2 2 2 7 2" xfId="37901" xr:uid="{00000000-0005-0000-0000-0000858C0000}"/>
    <cellStyle name="Normal 26 3 2 2 2 2 8" xfId="20995" xr:uid="{00000000-0005-0000-0000-0000868C0000}"/>
    <cellStyle name="Normal 26 3 2 2 2 2 8 2" xfId="43521" xr:uid="{00000000-0005-0000-0000-0000878C0000}"/>
    <cellStyle name="Normal 26 3 2 2 2 2 9" xfId="26661" xr:uid="{00000000-0005-0000-0000-0000888C0000}"/>
    <cellStyle name="Normal 26 3 2 2 2 3" xfId="4354" xr:uid="{00000000-0005-0000-0000-0000898C0000}"/>
    <cellStyle name="Normal 26 3 2 2 2 3 10" xfId="50323" xr:uid="{00000000-0005-0000-0000-00008A8C0000}"/>
    <cellStyle name="Normal 26 3 2 2 2 3 2" xfId="5290" xr:uid="{00000000-0005-0000-0000-00008B8C0000}"/>
    <cellStyle name="Normal 26 3 2 2 2 3 2 2" xfId="7162" xr:uid="{00000000-0005-0000-0000-00008C8C0000}"/>
    <cellStyle name="Normal 26 3 2 2 2 3 2 2 2" xfId="12778" xr:uid="{00000000-0005-0000-0000-00008D8C0000}"/>
    <cellStyle name="Normal 26 3 2 2 2 3 2 2 2 2" xfId="35319" xr:uid="{00000000-0005-0000-0000-00008E8C0000}"/>
    <cellStyle name="Normal 26 3 2 2 2 3 2 2 3" xfId="18408" xr:uid="{00000000-0005-0000-0000-00008F8C0000}"/>
    <cellStyle name="Normal 26 3 2 2 2 3 2 2 3 2" xfId="40943" xr:uid="{00000000-0005-0000-0000-0000908C0000}"/>
    <cellStyle name="Normal 26 3 2 2 2 3 2 2 4" xfId="24037" xr:uid="{00000000-0005-0000-0000-0000918C0000}"/>
    <cellStyle name="Normal 26 3 2 2 2 3 2 2 4 2" xfId="46563" xr:uid="{00000000-0005-0000-0000-0000928C0000}"/>
    <cellStyle name="Normal 26 3 2 2 2 3 2 2 5" xfId="29703" xr:uid="{00000000-0005-0000-0000-0000938C0000}"/>
    <cellStyle name="Normal 26 3 2 2 2 3 2 3" xfId="9034" xr:uid="{00000000-0005-0000-0000-0000948C0000}"/>
    <cellStyle name="Normal 26 3 2 2 2 3 2 3 2" xfId="14650" xr:uid="{00000000-0005-0000-0000-0000958C0000}"/>
    <cellStyle name="Normal 26 3 2 2 2 3 2 3 2 2" xfId="37191" xr:uid="{00000000-0005-0000-0000-0000968C0000}"/>
    <cellStyle name="Normal 26 3 2 2 2 3 2 3 3" xfId="20280" xr:uid="{00000000-0005-0000-0000-0000978C0000}"/>
    <cellStyle name="Normal 26 3 2 2 2 3 2 3 3 2" xfId="42815" xr:uid="{00000000-0005-0000-0000-0000988C0000}"/>
    <cellStyle name="Normal 26 3 2 2 2 3 2 3 4" xfId="25909" xr:uid="{00000000-0005-0000-0000-0000998C0000}"/>
    <cellStyle name="Normal 26 3 2 2 2 3 2 3 4 2" xfId="48435" xr:uid="{00000000-0005-0000-0000-00009A8C0000}"/>
    <cellStyle name="Normal 26 3 2 2 2 3 2 3 5" xfId="31575" xr:uid="{00000000-0005-0000-0000-00009B8C0000}"/>
    <cellStyle name="Normal 26 3 2 2 2 3 2 4" xfId="10906" xr:uid="{00000000-0005-0000-0000-00009C8C0000}"/>
    <cellStyle name="Normal 26 3 2 2 2 3 2 4 2" xfId="33447" xr:uid="{00000000-0005-0000-0000-00009D8C0000}"/>
    <cellStyle name="Normal 26 3 2 2 2 3 2 5" xfId="16536" xr:uid="{00000000-0005-0000-0000-00009E8C0000}"/>
    <cellStyle name="Normal 26 3 2 2 2 3 2 5 2" xfId="39071" xr:uid="{00000000-0005-0000-0000-00009F8C0000}"/>
    <cellStyle name="Normal 26 3 2 2 2 3 2 6" xfId="22165" xr:uid="{00000000-0005-0000-0000-0000A08C0000}"/>
    <cellStyle name="Normal 26 3 2 2 2 3 2 6 2" xfId="44691" xr:uid="{00000000-0005-0000-0000-0000A18C0000}"/>
    <cellStyle name="Normal 26 3 2 2 2 3 2 7" xfId="27831" xr:uid="{00000000-0005-0000-0000-0000A28C0000}"/>
    <cellStyle name="Normal 26 3 2 2 2 3 2 8" xfId="51259" xr:uid="{00000000-0005-0000-0000-0000A38C0000}"/>
    <cellStyle name="Normal 26 3 2 2 2 3 3" xfId="6226" xr:uid="{00000000-0005-0000-0000-0000A48C0000}"/>
    <cellStyle name="Normal 26 3 2 2 2 3 3 2" xfId="11842" xr:uid="{00000000-0005-0000-0000-0000A58C0000}"/>
    <cellStyle name="Normal 26 3 2 2 2 3 3 2 2" xfId="34383" xr:uid="{00000000-0005-0000-0000-0000A68C0000}"/>
    <cellStyle name="Normal 26 3 2 2 2 3 3 3" xfId="17472" xr:uid="{00000000-0005-0000-0000-0000A78C0000}"/>
    <cellStyle name="Normal 26 3 2 2 2 3 3 3 2" xfId="40007" xr:uid="{00000000-0005-0000-0000-0000A88C0000}"/>
    <cellStyle name="Normal 26 3 2 2 2 3 3 4" xfId="23101" xr:uid="{00000000-0005-0000-0000-0000A98C0000}"/>
    <cellStyle name="Normal 26 3 2 2 2 3 3 4 2" xfId="45627" xr:uid="{00000000-0005-0000-0000-0000AA8C0000}"/>
    <cellStyle name="Normal 26 3 2 2 2 3 3 5" xfId="28767" xr:uid="{00000000-0005-0000-0000-0000AB8C0000}"/>
    <cellStyle name="Normal 26 3 2 2 2 3 4" xfId="8098" xr:uid="{00000000-0005-0000-0000-0000AC8C0000}"/>
    <cellStyle name="Normal 26 3 2 2 2 3 4 2" xfId="13714" xr:uid="{00000000-0005-0000-0000-0000AD8C0000}"/>
    <cellStyle name="Normal 26 3 2 2 2 3 4 2 2" xfId="36255" xr:uid="{00000000-0005-0000-0000-0000AE8C0000}"/>
    <cellStyle name="Normal 26 3 2 2 2 3 4 3" xfId="19344" xr:uid="{00000000-0005-0000-0000-0000AF8C0000}"/>
    <cellStyle name="Normal 26 3 2 2 2 3 4 3 2" xfId="41879" xr:uid="{00000000-0005-0000-0000-0000B08C0000}"/>
    <cellStyle name="Normal 26 3 2 2 2 3 4 4" xfId="24973" xr:uid="{00000000-0005-0000-0000-0000B18C0000}"/>
    <cellStyle name="Normal 26 3 2 2 2 3 4 4 2" xfId="47499" xr:uid="{00000000-0005-0000-0000-0000B28C0000}"/>
    <cellStyle name="Normal 26 3 2 2 2 3 4 5" xfId="30639" xr:uid="{00000000-0005-0000-0000-0000B38C0000}"/>
    <cellStyle name="Normal 26 3 2 2 2 3 5" xfId="9970" xr:uid="{00000000-0005-0000-0000-0000B48C0000}"/>
    <cellStyle name="Normal 26 3 2 2 2 3 5 2" xfId="32511" xr:uid="{00000000-0005-0000-0000-0000B58C0000}"/>
    <cellStyle name="Normal 26 3 2 2 2 3 6" xfId="15600" xr:uid="{00000000-0005-0000-0000-0000B68C0000}"/>
    <cellStyle name="Normal 26 3 2 2 2 3 6 2" xfId="38135" xr:uid="{00000000-0005-0000-0000-0000B78C0000}"/>
    <cellStyle name="Normal 26 3 2 2 2 3 7" xfId="21229" xr:uid="{00000000-0005-0000-0000-0000B88C0000}"/>
    <cellStyle name="Normal 26 3 2 2 2 3 7 2" xfId="43755" xr:uid="{00000000-0005-0000-0000-0000B98C0000}"/>
    <cellStyle name="Normal 26 3 2 2 2 3 8" xfId="26895" xr:uid="{00000000-0005-0000-0000-0000BA8C0000}"/>
    <cellStyle name="Normal 26 3 2 2 2 3 9" xfId="49386" xr:uid="{00000000-0005-0000-0000-0000BB8C0000}"/>
    <cellStyle name="Normal 26 3 2 2 2 4" xfId="4822" xr:uid="{00000000-0005-0000-0000-0000BC8C0000}"/>
    <cellStyle name="Normal 26 3 2 2 2 4 2" xfId="6694" xr:uid="{00000000-0005-0000-0000-0000BD8C0000}"/>
    <cellStyle name="Normal 26 3 2 2 2 4 2 2" xfId="12310" xr:uid="{00000000-0005-0000-0000-0000BE8C0000}"/>
    <cellStyle name="Normal 26 3 2 2 2 4 2 2 2" xfId="34851" xr:uid="{00000000-0005-0000-0000-0000BF8C0000}"/>
    <cellStyle name="Normal 26 3 2 2 2 4 2 3" xfId="17940" xr:uid="{00000000-0005-0000-0000-0000C08C0000}"/>
    <cellStyle name="Normal 26 3 2 2 2 4 2 3 2" xfId="40475" xr:uid="{00000000-0005-0000-0000-0000C18C0000}"/>
    <cellStyle name="Normal 26 3 2 2 2 4 2 4" xfId="23569" xr:uid="{00000000-0005-0000-0000-0000C28C0000}"/>
    <cellStyle name="Normal 26 3 2 2 2 4 2 4 2" xfId="46095" xr:uid="{00000000-0005-0000-0000-0000C38C0000}"/>
    <cellStyle name="Normal 26 3 2 2 2 4 2 5" xfId="29235" xr:uid="{00000000-0005-0000-0000-0000C48C0000}"/>
    <cellStyle name="Normal 26 3 2 2 2 4 3" xfId="8566" xr:uid="{00000000-0005-0000-0000-0000C58C0000}"/>
    <cellStyle name="Normal 26 3 2 2 2 4 3 2" xfId="14182" xr:uid="{00000000-0005-0000-0000-0000C68C0000}"/>
    <cellStyle name="Normal 26 3 2 2 2 4 3 2 2" xfId="36723" xr:uid="{00000000-0005-0000-0000-0000C78C0000}"/>
    <cellStyle name="Normal 26 3 2 2 2 4 3 3" xfId="19812" xr:uid="{00000000-0005-0000-0000-0000C88C0000}"/>
    <cellStyle name="Normal 26 3 2 2 2 4 3 3 2" xfId="42347" xr:uid="{00000000-0005-0000-0000-0000C98C0000}"/>
    <cellStyle name="Normal 26 3 2 2 2 4 3 4" xfId="25441" xr:uid="{00000000-0005-0000-0000-0000CA8C0000}"/>
    <cellStyle name="Normal 26 3 2 2 2 4 3 4 2" xfId="47967" xr:uid="{00000000-0005-0000-0000-0000CB8C0000}"/>
    <cellStyle name="Normal 26 3 2 2 2 4 3 5" xfId="31107" xr:uid="{00000000-0005-0000-0000-0000CC8C0000}"/>
    <cellStyle name="Normal 26 3 2 2 2 4 4" xfId="10438" xr:uid="{00000000-0005-0000-0000-0000CD8C0000}"/>
    <cellStyle name="Normal 26 3 2 2 2 4 4 2" xfId="32979" xr:uid="{00000000-0005-0000-0000-0000CE8C0000}"/>
    <cellStyle name="Normal 26 3 2 2 2 4 5" xfId="16068" xr:uid="{00000000-0005-0000-0000-0000CF8C0000}"/>
    <cellStyle name="Normal 26 3 2 2 2 4 5 2" xfId="38603" xr:uid="{00000000-0005-0000-0000-0000D08C0000}"/>
    <cellStyle name="Normal 26 3 2 2 2 4 6" xfId="21697" xr:uid="{00000000-0005-0000-0000-0000D18C0000}"/>
    <cellStyle name="Normal 26 3 2 2 2 4 6 2" xfId="44223" xr:uid="{00000000-0005-0000-0000-0000D28C0000}"/>
    <cellStyle name="Normal 26 3 2 2 2 4 7" xfId="27363" xr:uid="{00000000-0005-0000-0000-0000D38C0000}"/>
    <cellStyle name="Normal 26 3 2 2 2 4 8" xfId="50791" xr:uid="{00000000-0005-0000-0000-0000D48C0000}"/>
    <cellStyle name="Normal 26 3 2 2 2 5" xfId="5758" xr:uid="{00000000-0005-0000-0000-0000D58C0000}"/>
    <cellStyle name="Normal 26 3 2 2 2 5 2" xfId="11374" xr:uid="{00000000-0005-0000-0000-0000D68C0000}"/>
    <cellStyle name="Normal 26 3 2 2 2 5 2 2" xfId="33915" xr:uid="{00000000-0005-0000-0000-0000D78C0000}"/>
    <cellStyle name="Normal 26 3 2 2 2 5 3" xfId="17004" xr:uid="{00000000-0005-0000-0000-0000D88C0000}"/>
    <cellStyle name="Normal 26 3 2 2 2 5 3 2" xfId="39539" xr:uid="{00000000-0005-0000-0000-0000D98C0000}"/>
    <cellStyle name="Normal 26 3 2 2 2 5 4" xfId="22633" xr:uid="{00000000-0005-0000-0000-0000DA8C0000}"/>
    <cellStyle name="Normal 26 3 2 2 2 5 4 2" xfId="45159" xr:uid="{00000000-0005-0000-0000-0000DB8C0000}"/>
    <cellStyle name="Normal 26 3 2 2 2 5 5" xfId="28299" xr:uid="{00000000-0005-0000-0000-0000DC8C0000}"/>
    <cellStyle name="Normal 26 3 2 2 2 6" xfId="7630" xr:uid="{00000000-0005-0000-0000-0000DD8C0000}"/>
    <cellStyle name="Normal 26 3 2 2 2 6 2" xfId="13246" xr:uid="{00000000-0005-0000-0000-0000DE8C0000}"/>
    <cellStyle name="Normal 26 3 2 2 2 6 2 2" xfId="35787" xr:uid="{00000000-0005-0000-0000-0000DF8C0000}"/>
    <cellStyle name="Normal 26 3 2 2 2 6 3" xfId="18876" xr:uid="{00000000-0005-0000-0000-0000E08C0000}"/>
    <cellStyle name="Normal 26 3 2 2 2 6 3 2" xfId="41411" xr:uid="{00000000-0005-0000-0000-0000E18C0000}"/>
    <cellStyle name="Normal 26 3 2 2 2 6 4" xfId="24505" xr:uid="{00000000-0005-0000-0000-0000E28C0000}"/>
    <cellStyle name="Normal 26 3 2 2 2 6 4 2" xfId="47031" xr:uid="{00000000-0005-0000-0000-0000E38C0000}"/>
    <cellStyle name="Normal 26 3 2 2 2 6 5" xfId="30171" xr:uid="{00000000-0005-0000-0000-0000E48C0000}"/>
    <cellStyle name="Normal 26 3 2 2 2 7" xfId="9502" xr:uid="{00000000-0005-0000-0000-0000E58C0000}"/>
    <cellStyle name="Normal 26 3 2 2 2 7 2" xfId="32043" xr:uid="{00000000-0005-0000-0000-0000E68C0000}"/>
    <cellStyle name="Normal 26 3 2 2 2 8" xfId="15132" xr:uid="{00000000-0005-0000-0000-0000E78C0000}"/>
    <cellStyle name="Normal 26 3 2 2 2 8 2" xfId="37667" xr:uid="{00000000-0005-0000-0000-0000E88C0000}"/>
    <cellStyle name="Normal 26 3 2 2 2 9" xfId="20761" xr:uid="{00000000-0005-0000-0000-0000E98C0000}"/>
    <cellStyle name="Normal 26 3 2 2 2 9 2" xfId="43287" xr:uid="{00000000-0005-0000-0000-0000EA8C0000}"/>
    <cellStyle name="Normal 26 3 2 2 3" xfId="3808" xr:uid="{00000000-0005-0000-0000-0000EB8C0000}"/>
    <cellStyle name="Normal 26 3 2 2 3 10" xfId="26349" xr:uid="{00000000-0005-0000-0000-0000EC8C0000}"/>
    <cellStyle name="Normal 26 3 2 2 3 11" xfId="48840" xr:uid="{00000000-0005-0000-0000-0000ED8C0000}"/>
    <cellStyle name="Normal 26 3 2 2 3 12" xfId="49777" xr:uid="{00000000-0005-0000-0000-0000EE8C0000}"/>
    <cellStyle name="Normal 26 3 2 2 3 2" xfId="4042" xr:uid="{00000000-0005-0000-0000-0000EF8C0000}"/>
    <cellStyle name="Normal 26 3 2 2 3 2 10" xfId="49074" xr:uid="{00000000-0005-0000-0000-0000F08C0000}"/>
    <cellStyle name="Normal 26 3 2 2 3 2 11" xfId="50011" xr:uid="{00000000-0005-0000-0000-0000F18C0000}"/>
    <cellStyle name="Normal 26 3 2 2 3 2 2" xfId="4510" xr:uid="{00000000-0005-0000-0000-0000F28C0000}"/>
    <cellStyle name="Normal 26 3 2 2 3 2 2 10" xfId="50479" xr:uid="{00000000-0005-0000-0000-0000F38C0000}"/>
    <cellStyle name="Normal 26 3 2 2 3 2 2 2" xfId="5446" xr:uid="{00000000-0005-0000-0000-0000F48C0000}"/>
    <cellStyle name="Normal 26 3 2 2 3 2 2 2 2" xfId="7318" xr:uid="{00000000-0005-0000-0000-0000F58C0000}"/>
    <cellStyle name="Normal 26 3 2 2 3 2 2 2 2 2" xfId="12934" xr:uid="{00000000-0005-0000-0000-0000F68C0000}"/>
    <cellStyle name="Normal 26 3 2 2 3 2 2 2 2 2 2" xfId="35475" xr:uid="{00000000-0005-0000-0000-0000F78C0000}"/>
    <cellStyle name="Normal 26 3 2 2 3 2 2 2 2 3" xfId="18564" xr:uid="{00000000-0005-0000-0000-0000F88C0000}"/>
    <cellStyle name="Normal 26 3 2 2 3 2 2 2 2 3 2" xfId="41099" xr:uid="{00000000-0005-0000-0000-0000F98C0000}"/>
    <cellStyle name="Normal 26 3 2 2 3 2 2 2 2 4" xfId="24193" xr:uid="{00000000-0005-0000-0000-0000FA8C0000}"/>
    <cellStyle name="Normal 26 3 2 2 3 2 2 2 2 4 2" xfId="46719" xr:uid="{00000000-0005-0000-0000-0000FB8C0000}"/>
    <cellStyle name="Normal 26 3 2 2 3 2 2 2 2 5" xfId="29859" xr:uid="{00000000-0005-0000-0000-0000FC8C0000}"/>
    <cellStyle name="Normal 26 3 2 2 3 2 2 2 3" xfId="9190" xr:uid="{00000000-0005-0000-0000-0000FD8C0000}"/>
    <cellStyle name="Normal 26 3 2 2 3 2 2 2 3 2" xfId="14806" xr:uid="{00000000-0005-0000-0000-0000FE8C0000}"/>
    <cellStyle name="Normal 26 3 2 2 3 2 2 2 3 2 2" xfId="37347" xr:uid="{00000000-0005-0000-0000-0000FF8C0000}"/>
    <cellStyle name="Normal 26 3 2 2 3 2 2 2 3 3" xfId="20436" xr:uid="{00000000-0005-0000-0000-0000008D0000}"/>
    <cellStyle name="Normal 26 3 2 2 3 2 2 2 3 3 2" xfId="42971" xr:uid="{00000000-0005-0000-0000-0000018D0000}"/>
    <cellStyle name="Normal 26 3 2 2 3 2 2 2 3 4" xfId="26065" xr:uid="{00000000-0005-0000-0000-0000028D0000}"/>
    <cellStyle name="Normal 26 3 2 2 3 2 2 2 3 4 2" xfId="48591" xr:uid="{00000000-0005-0000-0000-0000038D0000}"/>
    <cellStyle name="Normal 26 3 2 2 3 2 2 2 3 5" xfId="31731" xr:uid="{00000000-0005-0000-0000-0000048D0000}"/>
    <cellStyle name="Normal 26 3 2 2 3 2 2 2 4" xfId="11062" xr:uid="{00000000-0005-0000-0000-0000058D0000}"/>
    <cellStyle name="Normal 26 3 2 2 3 2 2 2 4 2" xfId="33603" xr:uid="{00000000-0005-0000-0000-0000068D0000}"/>
    <cellStyle name="Normal 26 3 2 2 3 2 2 2 5" xfId="16692" xr:uid="{00000000-0005-0000-0000-0000078D0000}"/>
    <cellStyle name="Normal 26 3 2 2 3 2 2 2 5 2" xfId="39227" xr:uid="{00000000-0005-0000-0000-0000088D0000}"/>
    <cellStyle name="Normal 26 3 2 2 3 2 2 2 6" xfId="22321" xr:uid="{00000000-0005-0000-0000-0000098D0000}"/>
    <cellStyle name="Normal 26 3 2 2 3 2 2 2 6 2" xfId="44847" xr:uid="{00000000-0005-0000-0000-00000A8D0000}"/>
    <cellStyle name="Normal 26 3 2 2 3 2 2 2 7" xfId="27987" xr:uid="{00000000-0005-0000-0000-00000B8D0000}"/>
    <cellStyle name="Normal 26 3 2 2 3 2 2 2 8" xfId="51415" xr:uid="{00000000-0005-0000-0000-00000C8D0000}"/>
    <cellStyle name="Normal 26 3 2 2 3 2 2 3" xfId="6382" xr:uid="{00000000-0005-0000-0000-00000D8D0000}"/>
    <cellStyle name="Normal 26 3 2 2 3 2 2 3 2" xfId="11998" xr:uid="{00000000-0005-0000-0000-00000E8D0000}"/>
    <cellStyle name="Normal 26 3 2 2 3 2 2 3 2 2" xfId="34539" xr:uid="{00000000-0005-0000-0000-00000F8D0000}"/>
    <cellStyle name="Normal 26 3 2 2 3 2 2 3 3" xfId="17628" xr:uid="{00000000-0005-0000-0000-0000108D0000}"/>
    <cellStyle name="Normal 26 3 2 2 3 2 2 3 3 2" xfId="40163" xr:uid="{00000000-0005-0000-0000-0000118D0000}"/>
    <cellStyle name="Normal 26 3 2 2 3 2 2 3 4" xfId="23257" xr:uid="{00000000-0005-0000-0000-0000128D0000}"/>
    <cellStyle name="Normal 26 3 2 2 3 2 2 3 4 2" xfId="45783" xr:uid="{00000000-0005-0000-0000-0000138D0000}"/>
    <cellStyle name="Normal 26 3 2 2 3 2 2 3 5" xfId="28923" xr:uid="{00000000-0005-0000-0000-0000148D0000}"/>
    <cellStyle name="Normal 26 3 2 2 3 2 2 4" xfId="8254" xr:uid="{00000000-0005-0000-0000-0000158D0000}"/>
    <cellStyle name="Normal 26 3 2 2 3 2 2 4 2" xfId="13870" xr:uid="{00000000-0005-0000-0000-0000168D0000}"/>
    <cellStyle name="Normal 26 3 2 2 3 2 2 4 2 2" xfId="36411" xr:uid="{00000000-0005-0000-0000-0000178D0000}"/>
    <cellStyle name="Normal 26 3 2 2 3 2 2 4 3" xfId="19500" xr:uid="{00000000-0005-0000-0000-0000188D0000}"/>
    <cellStyle name="Normal 26 3 2 2 3 2 2 4 3 2" xfId="42035" xr:uid="{00000000-0005-0000-0000-0000198D0000}"/>
    <cellStyle name="Normal 26 3 2 2 3 2 2 4 4" xfId="25129" xr:uid="{00000000-0005-0000-0000-00001A8D0000}"/>
    <cellStyle name="Normal 26 3 2 2 3 2 2 4 4 2" xfId="47655" xr:uid="{00000000-0005-0000-0000-00001B8D0000}"/>
    <cellStyle name="Normal 26 3 2 2 3 2 2 4 5" xfId="30795" xr:uid="{00000000-0005-0000-0000-00001C8D0000}"/>
    <cellStyle name="Normal 26 3 2 2 3 2 2 5" xfId="10126" xr:uid="{00000000-0005-0000-0000-00001D8D0000}"/>
    <cellStyle name="Normal 26 3 2 2 3 2 2 5 2" xfId="32667" xr:uid="{00000000-0005-0000-0000-00001E8D0000}"/>
    <cellStyle name="Normal 26 3 2 2 3 2 2 6" xfId="15756" xr:uid="{00000000-0005-0000-0000-00001F8D0000}"/>
    <cellStyle name="Normal 26 3 2 2 3 2 2 6 2" xfId="38291" xr:uid="{00000000-0005-0000-0000-0000208D0000}"/>
    <cellStyle name="Normal 26 3 2 2 3 2 2 7" xfId="21385" xr:uid="{00000000-0005-0000-0000-0000218D0000}"/>
    <cellStyle name="Normal 26 3 2 2 3 2 2 7 2" xfId="43911" xr:uid="{00000000-0005-0000-0000-0000228D0000}"/>
    <cellStyle name="Normal 26 3 2 2 3 2 2 8" xfId="27051" xr:uid="{00000000-0005-0000-0000-0000238D0000}"/>
    <cellStyle name="Normal 26 3 2 2 3 2 2 9" xfId="49542" xr:uid="{00000000-0005-0000-0000-0000248D0000}"/>
    <cellStyle name="Normal 26 3 2 2 3 2 3" xfId="4978" xr:uid="{00000000-0005-0000-0000-0000258D0000}"/>
    <cellStyle name="Normal 26 3 2 2 3 2 3 2" xfId="6850" xr:uid="{00000000-0005-0000-0000-0000268D0000}"/>
    <cellStyle name="Normal 26 3 2 2 3 2 3 2 2" xfId="12466" xr:uid="{00000000-0005-0000-0000-0000278D0000}"/>
    <cellStyle name="Normal 26 3 2 2 3 2 3 2 2 2" xfId="35007" xr:uid="{00000000-0005-0000-0000-0000288D0000}"/>
    <cellStyle name="Normal 26 3 2 2 3 2 3 2 3" xfId="18096" xr:uid="{00000000-0005-0000-0000-0000298D0000}"/>
    <cellStyle name="Normal 26 3 2 2 3 2 3 2 3 2" xfId="40631" xr:uid="{00000000-0005-0000-0000-00002A8D0000}"/>
    <cellStyle name="Normal 26 3 2 2 3 2 3 2 4" xfId="23725" xr:uid="{00000000-0005-0000-0000-00002B8D0000}"/>
    <cellStyle name="Normal 26 3 2 2 3 2 3 2 4 2" xfId="46251" xr:uid="{00000000-0005-0000-0000-00002C8D0000}"/>
    <cellStyle name="Normal 26 3 2 2 3 2 3 2 5" xfId="29391" xr:uid="{00000000-0005-0000-0000-00002D8D0000}"/>
    <cellStyle name="Normal 26 3 2 2 3 2 3 3" xfId="8722" xr:uid="{00000000-0005-0000-0000-00002E8D0000}"/>
    <cellStyle name="Normal 26 3 2 2 3 2 3 3 2" xfId="14338" xr:uid="{00000000-0005-0000-0000-00002F8D0000}"/>
    <cellStyle name="Normal 26 3 2 2 3 2 3 3 2 2" xfId="36879" xr:uid="{00000000-0005-0000-0000-0000308D0000}"/>
    <cellStyle name="Normal 26 3 2 2 3 2 3 3 3" xfId="19968" xr:uid="{00000000-0005-0000-0000-0000318D0000}"/>
    <cellStyle name="Normal 26 3 2 2 3 2 3 3 3 2" xfId="42503" xr:uid="{00000000-0005-0000-0000-0000328D0000}"/>
    <cellStyle name="Normal 26 3 2 2 3 2 3 3 4" xfId="25597" xr:uid="{00000000-0005-0000-0000-0000338D0000}"/>
    <cellStyle name="Normal 26 3 2 2 3 2 3 3 4 2" xfId="48123" xr:uid="{00000000-0005-0000-0000-0000348D0000}"/>
    <cellStyle name="Normal 26 3 2 2 3 2 3 3 5" xfId="31263" xr:uid="{00000000-0005-0000-0000-0000358D0000}"/>
    <cellStyle name="Normal 26 3 2 2 3 2 3 4" xfId="10594" xr:uid="{00000000-0005-0000-0000-0000368D0000}"/>
    <cellStyle name="Normal 26 3 2 2 3 2 3 4 2" xfId="33135" xr:uid="{00000000-0005-0000-0000-0000378D0000}"/>
    <cellStyle name="Normal 26 3 2 2 3 2 3 5" xfId="16224" xr:uid="{00000000-0005-0000-0000-0000388D0000}"/>
    <cellStyle name="Normal 26 3 2 2 3 2 3 5 2" xfId="38759" xr:uid="{00000000-0005-0000-0000-0000398D0000}"/>
    <cellStyle name="Normal 26 3 2 2 3 2 3 6" xfId="21853" xr:uid="{00000000-0005-0000-0000-00003A8D0000}"/>
    <cellStyle name="Normal 26 3 2 2 3 2 3 6 2" xfId="44379" xr:uid="{00000000-0005-0000-0000-00003B8D0000}"/>
    <cellStyle name="Normal 26 3 2 2 3 2 3 7" xfId="27519" xr:uid="{00000000-0005-0000-0000-00003C8D0000}"/>
    <cellStyle name="Normal 26 3 2 2 3 2 3 8" xfId="50947" xr:uid="{00000000-0005-0000-0000-00003D8D0000}"/>
    <cellStyle name="Normal 26 3 2 2 3 2 4" xfId="5914" xr:uid="{00000000-0005-0000-0000-00003E8D0000}"/>
    <cellStyle name="Normal 26 3 2 2 3 2 4 2" xfId="11530" xr:uid="{00000000-0005-0000-0000-00003F8D0000}"/>
    <cellStyle name="Normal 26 3 2 2 3 2 4 2 2" xfId="34071" xr:uid="{00000000-0005-0000-0000-0000408D0000}"/>
    <cellStyle name="Normal 26 3 2 2 3 2 4 3" xfId="17160" xr:uid="{00000000-0005-0000-0000-0000418D0000}"/>
    <cellStyle name="Normal 26 3 2 2 3 2 4 3 2" xfId="39695" xr:uid="{00000000-0005-0000-0000-0000428D0000}"/>
    <cellStyle name="Normal 26 3 2 2 3 2 4 4" xfId="22789" xr:uid="{00000000-0005-0000-0000-0000438D0000}"/>
    <cellStyle name="Normal 26 3 2 2 3 2 4 4 2" xfId="45315" xr:uid="{00000000-0005-0000-0000-0000448D0000}"/>
    <cellStyle name="Normal 26 3 2 2 3 2 4 5" xfId="28455" xr:uid="{00000000-0005-0000-0000-0000458D0000}"/>
    <cellStyle name="Normal 26 3 2 2 3 2 5" xfId="7786" xr:uid="{00000000-0005-0000-0000-0000468D0000}"/>
    <cellStyle name="Normal 26 3 2 2 3 2 5 2" xfId="13402" xr:uid="{00000000-0005-0000-0000-0000478D0000}"/>
    <cellStyle name="Normal 26 3 2 2 3 2 5 2 2" xfId="35943" xr:uid="{00000000-0005-0000-0000-0000488D0000}"/>
    <cellStyle name="Normal 26 3 2 2 3 2 5 3" xfId="19032" xr:uid="{00000000-0005-0000-0000-0000498D0000}"/>
    <cellStyle name="Normal 26 3 2 2 3 2 5 3 2" xfId="41567" xr:uid="{00000000-0005-0000-0000-00004A8D0000}"/>
    <cellStyle name="Normal 26 3 2 2 3 2 5 4" xfId="24661" xr:uid="{00000000-0005-0000-0000-00004B8D0000}"/>
    <cellStyle name="Normal 26 3 2 2 3 2 5 4 2" xfId="47187" xr:uid="{00000000-0005-0000-0000-00004C8D0000}"/>
    <cellStyle name="Normal 26 3 2 2 3 2 5 5" xfId="30327" xr:uid="{00000000-0005-0000-0000-00004D8D0000}"/>
    <cellStyle name="Normal 26 3 2 2 3 2 6" xfId="9658" xr:uid="{00000000-0005-0000-0000-00004E8D0000}"/>
    <cellStyle name="Normal 26 3 2 2 3 2 6 2" xfId="32199" xr:uid="{00000000-0005-0000-0000-00004F8D0000}"/>
    <cellStyle name="Normal 26 3 2 2 3 2 7" xfId="15288" xr:uid="{00000000-0005-0000-0000-0000508D0000}"/>
    <cellStyle name="Normal 26 3 2 2 3 2 7 2" xfId="37823" xr:uid="{00000000-0005-0000-0000-0000518D0000}"/>
    <cellStyle name="Normal 26 3 2 2 3 2 8" xfId="20917" xr:uid="{00000000-0005-0000-0000-0000528D0000}"/>
    <cellStyle name="Normal 26 3 2 2 3 2 8 2" xfId="43443" xr:uid="{00000000-0005-0000-0000-0000538D0000}"/>
    <cellStyle name="Normal 26 3 2 2 3 2 9" xfId="26583" xr:uid="{00000000-0005-0000-0000-0000548D0000}"/>
    <cellStyle name="Normal 26 3 2 2 3 3" xfId="4276" xr:uid="{00000000-0005-0000-0000-0000558D0000}"/>
    <cellStyle name="Normal 26 3 2 2 3 3 10" xfId="50245" xr:uid="{00000000-0005-0000-0000-0000568D0000}"/>
    <cellStyle name="Normal 26 3 2 2 3 3 2" xfId="5212" xr:uid="{00000000-0005-0000-0000-0000578D0000}"/>
    <cellStyle name="Normal 26 3 2 2 3 3 2 2" xfId="7084" xr:uid="{00000000-0005-0000-0000-0000588D0000}"/>
    <cellStyle name="Normal 26 3 2 2 3 3 2 2 2" xfId="12700" xr:uid="{00000000-0005-0000-0000-0000598D0000}"/>
    <cellStyle name="Normal 26 3 2 2 3 3 2 2 2 2" xfId="35241" xr:uid="{00000000-0005-0000-0000-00005A8D0000}"/>
    <cellStyle name="Normal 26 3 2 2 3 3 2 2 3" xfId="18330" xr:uid="{00000000-0005-0000-0000-00005B8D0000}"/>
    <cellStyle name="Normal 26 3 2 2 3 3 2 2 3 2" xfId="40865" xr:uid="{00000000-0005-0000-0000-00005C8D0000}"/>
    <cellStyle name="Normal 26 3 2 2 3 3 2 2 4" xfId="23959" xr:uid="{00000000-0005-0000-0000-00005D8D0000}"/>
    <cellStyle name="Normal 26 3 2 2 3 3 2 2 4 2" xfId="46485" xr:uid="{00000000-0005-0000-0000-00005E8D0000}"/>
    <cellStyle name="Normal 26 3 2 2 3 3 2 2 5" xfId="29625" xr:uid="{00000000-0005-0000-0000-00005F8D0000}"/>
    <cellStyle name="Normal 26 3 2 2 3 3 2 3" xfId="8956" xr:uid="{00000000-0005-0000-0000-0000608D0000}"/>
    <cellStyle name="Normal 26 3 2 2 3 3 2 3 2" xfId="14572" xr:uid="{00000000-0005-0000-0000-0000618D0000}"/>
    <cellStyle name="Normal 26 3 2 2 3 3 2 3 2 2" xfId="37113" xr:uid="{00000000-0005-0000-0000-0000628D0000}"/>
    <cellStyle name="Normal 26 3 2 2 3 3 2 3 3" xfId="20202" xr:uid="{00000000-0005-0000-0000-0000638D0000}"/>
    <cellStyle name="Normal 26 3 2 2 3 3 2 3 3 2" xfId="42737" xr:uid="{00000000-0005-0000-0000-0000648D0000}"/>
    <cellStyle name="Normal 26 3 2 2 3 3 2 3 4" xfId="25831" xr:uid="{00000000-0005-0000-0000-0000658D0000}"/>
    <cellStyle name="Normal 26 3 2 2 3 3 2 3 4 2" xfId="48357" xr:uid="{00000000-0005-0000-0000-0000668D0000}"/>
    <cellStyle name="Normal 26 3 2 2 3 3 2 3 5" xfId="31497" xr:uid="{00000000-0005-0000-0000-0000678D0000}"/>
    <cellStyle name="Normal 26 3 2 2 3 3 2 4" xfId="10828" xr:uid="{00000000-0005-0000-0000-0000688D0000}"/>
    <cellStyle name="Normal 26 3 2 2 3 3 2 4 2" xfId="33369" xr:uid="{00000000-0005-0000-0000-0000698D0000}"/>
    <cellStyle name="Normal 26 3 2 2 3 3 2 5" xfId="16458" xr:uid="{00000000-0005-0000-0000-00006A8D0000}"/>
    <cellStyle name="Normal 26 3 2 2 3 3 2 5 2" xfId="38993" xr:uid="{00000000-0005-0000-0000-00006B8D0000}"/>
    <cellStyle name="Normal 26 3 2 2 3 3 2 6" xfId="22087" xr:uid="{00000000-0005-0000-0000-00006C8D0000}"/>
    <cellStyle name="Normal 26 3 2 2 3 3 2 6 2" xfId="44613" xr:uid="{00000000-0005-0000-0000-00006D8D0000}"/>
    <cellStyle name="Normal 26 3 2 2 3 3 2 7" xfId="27753" xr:uid="{00000000-0005-0000-0000-00006E8D0000}"/>
    <cellStyle name="Normal 26 3 2 2 3 3 2 8" xfId="51181" xr:uid="{00000000-0005-0000-0000-00006F8D0000}"/>
    <cellStyle name="Normal 26 3 2 2 3 3 3" xfId="6148" xr:uid="{00000000-0005-0000-0000-0000708D0000}"/>
    <cellStyle name="Normal 26 3 2 2 3 3 3 2" xfId="11764" xr:uid="{00000000-0005-0000-0000-0000718D0000}"/>
    <cellStyle name="Normal 26 3 2 2 3 3 3 2 2" xfId="34305" xr:uid="{00000000-0005-0000-0000-0000728D0000}"/>
    <cellStyle name="Normal 26 3 2 2 3 3 3 3" xfId="17394" xr:uid="{00000000-0005-0000-0000-0000738D0000}"/>
    <cellStyle name="Normal 26 3 2 2 3 3 3 3 2" xfId="39929" xr:uid="{00000000-0005-0000-0000-0000748D0000}"/>
    <cellStyle name="Normal 26 3 2 2 3 3 3 4" xfId="23023" xr:uid="{00000000-0005-0000-0000-0000758D0000}"/>
    <cellStyle name="Normal 26 3 2 2 3 3 3 4 2" xfId="45549" xr:uid="{00000000-0005-0000-0000-0000768D0000}"/>
    <cellStyle name="Normal 26 3 2 2 3 3 3 5" xfId="28689" xr:uid="{00000000-0005-0000-0000-0000778D0000}"/>
    <cellStyle name="Normal 26 3 2 2 3 3 4" xfId="8020" xr:uid="{00000000-0005-0000-0000-0000788D0000}"/>
    <cellStyle name="Normal 26 3 2 2 3 3 4 2" xfId="13636" xr:uid="{00000000-0005-0000-0000-0000798D0000}"/>
    <cellStyle name="Normal 26 3 2 2 3 3 4 2 2" xfId="36177" xr:uid="{00000000-0005-0000-0000-00007A8D0000}"/>
    <cellStyle name="Normal 26 3 2 2 3 3 4 3" xfId="19266" xr:uid="{00000000-0005-0000-0000-00007B8D0000}"/>
    <cellStyle name="Normal 26 3 2 2 3 3 4 3 2" xfId="41801" xr:uid="{00000000-0005-0000-0000-00007C8D0000}"/>
    <cellStyle name="Normal 26 3 2 2 3 3 4 4" xfId="24895" xr:uid="{00000000-0005-0000-0000-00007D8D0000}"/>
    <cellStyle name="Normal 26 3 2 2 3 3 4 4 2" xfId="47421" xr:uid="{00000000-0005-0000-0000-00007E8D0000}"/>
    <cellStyle name="Normal 26 3 2 2 3 3 4 5" xfId="30561" xr:uid="{00000000-0005-0000-0000-00007F8D0000}"/>
    <cellStyle name="Normal 26 3 2 2 3 3 5" xfId="9892" xr:uid="{00000000-0005-0000-0000-0000808D0000}"/>
    <cellStyle name="Normal 26 3 2 2 3 3 5 2" xfId="32433" xr:uid="{00000000-0005-0000-0000-0000818D0000}"/>
    <cellStyle name="Normal 26 3 2 2 3 3 6" xfId="15522" xr:uid="{00000000-0005-0000-0000-0000828D0000}"/>
    <cellStyle name="Normal 26 3 2 2 3 3 6 2" xfId="38057" xr:uid="{00000000-0005-0000-0000-0000838D0000}"/>
    <cellStyle name="Normal 26 3 2 2 3 3 7" xfId="21151" xr:uid="{00000000-0005-0000-0000-0000848D0000}"/>
    <cellStyle name="Normal 26 3 2 2 3 3 7 2" xfId="43677" xr:uid="{00000000-0005-0000-0000-0000858D0000}"/>
    <cellStyle name="Normal 26 3 2 2 3 3 8" xfId="26817" xr:uid="{00000000-0005-0000-0000-0000868D0000}"/>
    <cellStyle name="Normal 26 3 2 2 3 3 9" xfId="49308" xr:uid="{00000000-0005-0000-0000-0000878D0000}"/>
    <cellStyle name="Normal 26 3 2 2 3 4" xfId="4744" xr:uid="{00000000-0005-0000-0000-0000888D0000}"/>
    <cellStyle name="Normal 26 3 2 2 3 4 2" xfId="6616" xr:uid="{00000000-0005-0000-0000-0000898D0000}"/>
    <cellStyle name="Normal 26 3 2 2 3 4 2 2" xfId="12232" xr:uid="{00000000-0005-0000-0000-00008A8D0000}"/>
    <cellStyle name="Normal 26 3 2 2 3 4 2 2 2" xfId="34773" xr:uid="{00000000-0005-0000-0000-00008B8D0000}"/>
    <cellStyle name="Normal 26 3 2 2 3 4 2 3" xfId="17862" xr:uid="{00000000-0005-0000-0000-00008C8D0000}"/>
    <cellStyle name="Normal 26 3 2 2 3 4 2 3 2" xfId="40397" xr:uid="{00000000-0005-0000-0000-00008D8D0000}"/>
    <cellStyle name="Normal 26 3 2 2 3 4 2 4" xfId="23491" xr:uid="{00000000-0005-0000-0000-00008E8D0000}"/>
    <cellStyle name="Normal 26 3 2 2 3 4 2 4 2" xfId="46017" xr:uid="{00000000-0005-0000-0000-00008F8D0000}"/>
    <cellStyle name="Normal 26 3 2 2 3 4 2 5" xfId="29157" xr:uid="{00000000-0005-0000-0000-0000908D0000}"/>
    <cellStyle name="Normal 26 3 2 2 3 4 3" xfId="8488" xr:uid="{00000000-0005-0000-0000-0000918D0000}"/>
    <cellStyle name="Normal 26 3 2 2 3 4 3 2" xfId="14104" xr:uid="{00000000-0005-0000-0000-0000928D0000}"/>
    <cellStyle name="Normal 26 3 2 2 3 4 3 2 2" xfId="36645" xr:uid="{00000000-0005-0000-0000-0000938D0000}"/>
    <cellStyle name="Normal 26 3 2 2 3 4 3 3" xfId="19734" xr:uid="{00000000-0005-0000-0000-0000948D0000}"/>
    <cellStyle name="Normal 26 3 2 2 3 4 3 3 2" xfId="42269" xr:uid="{00000000-0005-0000-0000-0000958D0000}"/>
    <cellStyle name="Normal 26 3 2 2 3 4 3 4" xfId="25363" xr:uid="{00000000-0005-0000-0000-0000968D0000}"/>
    <cellStyle name="Normal 26 3 2 2 3 4 3 4 2" xfId="47889" xr:uid="{00000000-0005-0000-0000-0000978D0000}"/>
    <cellStyle name="Normal 26 3 2 2 3 4 3 5" xfId="31029" xr:uid="{00000000-0005-0000-0000-0000988D0000}"/>
    <cellStyle name="Normal 26 3 2 2 3 4 4" xfId="10360" xr:uid="{00000000-0005-0000-0000-0000998D0000}"/>
    <cellStyle name="Normal 26 3 2 2 3 4 4 2" xfId="32901" xr:uid="{00000000-0005-0000-0000-00009A8D0000}"/>
    <cellStyle name="Normal 26 3 2 2 3 4 5" xfId="15990" xr:uid="{00000000-0005-0000-0000-00009B8D0000}"/>
    <cellStyle name="Normal 26 3 2 2 3 4 5 2" xfId="38525" xr:uid="{00000000-0005-0000-0000-00009C8D0000}"/>
    <cellStyle name="Normal 26 3 2 2 3 4 6" xfId="21619" xr:uid="{00000000-0005-0000-0000-00009D8D0000}"/>
    <cellStyle name="Normal 26 3 2 2 3 4 6 2" xfId="44145" xr:uid="{00000000-0005-0000-0000-00009E8D0000}"/>
    <cellStyle name="Normal 26 3 2 2 3 4 7" xfId="27285" xr:uid="{00000000-0005-0000-0000-00009F8D0000}"/>
    <cellStyle name="Normal 26 3 2 2 3 4 8" xfId="50713" xr:uid="{00000000-0005-0000-0000-0000A08D0000}"/>
    <cellStyle name="Normal 26 3 2 2 3 5" xfId="5680" xr:uid="{00000000-0005-0000-0000-0000A18D0000}"/>
    <cellStyle name="Normal 26 3 2 2 3 5 2" xfId="11296" xr:uid="{00000000-0005-0000-0000-0000A28D0000}"/>
    <cellStyle name="Normal 26 3 2 2 3 5 2 2" xfId="33837" xr:uid="{00000000-0005-0000-0000-0000A38D0000}"/>
    <cellStyle name="Normal 26 3 2 2 3 5 3" xfId="16926" xr:uid="{00000000-0005-0000-0000-0000A48D0000}"/>
    <cellStyle name="Normal 26 3 2 2 3 5 3 2" xfId="39461" xr:uid="{00000000-0005-0000-0000-0000A58D0000}"/>
    <cellStyle name="Normal 26 3 2 2 3 5 4" xfId="22555" xr:uid="{00000000-0005-0000-0000-0000A68D0000}"/>
    <cellStyle name="Normal 26 3 2 2 3 5 4 2" xfId="45081" xr:uid="{00000000-0005-0000-0000-0000A78D0000}"/>
    <cellStyle name="Normal 26 3 2 2 3 5 5" xfId="28221" xr:uid="{00000000-0005-0000-0000-0000A88D0000}"/>
    <cellStyle name="Normal 26 3 2 2 3 6" xfId="7552" xr:uid="{00000000-0005-0000-0000-0000A98D0000}"/>
    <cellStyle name="Normal 26 3 2 2 3 6 2" xfId="13168" xr:uid="{00000000-0005-0000-0000-0000AA8D0000}"/>
    <cellStyle name="Normal 26 3 2 2 3 6 2 2" xfId="35709" xr:uid="{00000000-0005-0000-0000-0000AB8D0000}"/>
    <cellStyle name="Normal 26 3 2 2 3 6 3" xfId="18798" xr:uid="{00000000-0005-0000-0000-0000AC8D0000}"/>
    <cellStyle name="Normal 26 3 2 2 3 6 3 2" xfId="41333" xr:uid="{00000000-0005-0000-0000-0000AD8D0000}"/>
    <cellStyle name="Normal 26 3 2 2 3 6 4" xfId="24427" xr:uid="{00000000-0005-0000-0000-0000AE8D0000}"/>
    <cellStyle name="Normal 26 3 2 2 3 6 4 2" xfId="46953" xr:uid="{00000000-0005-0000-0000-0000AF8D0000}"/>
    <cellStyle name="Normal 26 3 2 2 3 6 5" xfId="30093" xr:uid="{00000000-0005-0000-0000-0000B08D0000}"/>
    <cellStyle name="Normal 26 3 2 2 3 7" xfId="9424" xr:uid="{00000000-0005-0000-0000-0000B18D0000}"/>
    <cellStyle name="Normal 26 3 2 2 3 7 2" xfId="31965" xr:uid="{00000000-0005-0000-0000-0000B28D0000}"/>
    <cellStyle name="Normal 26 3 2 2 3 8" xfId="15054" xr:uid="{00000000-0005-0000-0000-0000B38D0000}"/>
    <cellStyle name="Normal 26 3 2 2 3 8 2" xfId="37589" xr:uid="{00000000-0005-0000-0000-0000B48D0000}"/>
    <cellStyle name="Normal 26 3 2 2 3 9" xfId="20683" xr:uid="{00000000-0005-0000-0000-0000B58D0000}"/>
    <cellStyle name="Normal 26 3 2 2 3 9 2" xfId="43209" xr:uid="{00000000-0005-0000-0000-0000B68D0000}"/>
    <cellStyle name="Normal 26 3 2 2 4" xfId="3964" xr:uid="{00000000-0005-0000-0000-0000B78D0000}"/>
    <cellStyle name="Normal 26 3 2 2 4 10" xfId="48996" xr:uid="{00000000-0005-0000-0000-0000B88D0000}"/>
    <cellStyle name="Normal 26 3 2 2 4 11" xfId="49933" xr:uid="{00000000-0005-0000-0000-0000B98D0000}"/>
    <cellStyle name="Normal 26 3 2 2 4 2" xfId="4432" xr:uid="{00000000-0005-0000-0000-0000BA8D0000}"/>
    <cellStyle name="Normal 26 3 2 2 4 2 10" xfId="50401" xr:uid="{00000000-0005-0000-0000-0000BB8D0000}"/>
    <cellStyle name="Normal 26 3 2 2 4 2 2" xfId="5368" xr:uid="{00000000-0005-0000-0000-0000BC8D0000}"/>
    <cellStyle name="Normal 26 3 2 2 4 2 2 2" xfId="7240" xr:uid="{00000000-0005-0000-0000-0000BD8D0000}"/>
    <cellStyle name="Normal 26 3 2 2 4 2 2 2 2" xfId="12856" xr:uid="{00000000-0005-0000-0000-0000BE8D0000}"/>
    <cellStyle name="Normal 26 3 2 2 4 2 2 2 2 2" xfId="35397" xr:uid="{00000000-0005-0000-0000-0000BF8D0000}"/>
    <cellStyle name="Normal 26 3 2 2 4 2 2 2 3" xfId="18486" xr:uid="{00000000-0005-0000-0000-0000C08D0000}"/>
    <cellStyle name="Normal 26 3 2 2 4 2 2 2 3 2" xfId="41021" xr:uid="{00000000-0005-0000-0000-0000C18D0000}"/>
    <cellStyle name="Normal 26 3 2 2 4 2 2 2 4" xfId="24115" xr:uid="{00000000-0005-0000-0000-0000C28D0000}"/>
    <cellStyle name="Normal 26 3 2 2 4 2 2 2 4 2" xfId="46641" xr:uid="{00000000-0005-0000-0000-0000C38D0000}"/>
    <cellStyle name="Normal 26 3 2 2 4 2 2 2 5" xfId="29781" xr:uid="{00000000-0005-0000-0000-0000C48D0000}"/>
    <cellStyle name="Normal 26 3 2 2 4 2 2 3" xfId="9112" xr:uid="{00000000-0005-0000-0000-0000C58D0000}"/>
    <cellStyle name="Normal 26 3 2 2 4 2 2 3 2" xfId="14728" xr:uid="{00000000-0005-0000-0000-0000C68D0000}"/>
    <cellStyle name="Normal 26 3 2 2 4 2 2 3 2 2" xfId="37269" xr:uid="{00000000-0005-0000-0000-0000C78D0000}"/>
    <cellStyle name="Normal 26 3 2 2 4 2 2 3 3" xfId="20358" xr:uid="{00000000-0005-0000-0000-0000C88D0000}"/>
    <cellStyle name="Normal 26 3 2 2 4 2 2 3 3 2" xfId="42893" xr:uid="{00000000-0005-0000-0000-0000C98D0000}"/>
    <cellStyle name="Normal 26 3 2 2 4 2 2 3 4" xfId="25987" xr:uid="{00000000-0005-0000-0000-0000CA8D0000}"/>
    <cellStyle name="Normal 26 3 2 2 4 2 2 3 4 2" xfId="48513" xr:uid="{00000000-0005-0000-0000-0000CB8D0000}"/>
    <cellStyle name="Normal 26 3 2 2 4 2 2 3 5" xfId="31653" xr:uid="{00000000-0005-0000-0000-0000CC8D0000}"/>
    <cellStyle name="Normal 26 3 2 2 4 2 2 4" xfId="10984" xr:uid="{00000000-0005-0000-0000-0000CD8D0000}"/>
    <cellStyle name="Normal 26 3 2 2 4 2 2 4 2" xfId="33525" xr:uid="{00000000-0005-0000-0000-0000CE8D0000}"/>
    <cellStyle name="Normal 26 3 2 2 4 2 2 5" xfId="16614" xr:uid="{00000000-0005-0000-0000-0000CF8D0000}"/>
    <cellStyle name="Normal 26 3 2 2 4 2 2 5 2" xfId="39149" xr:uid="{00000000-0005-0000-0000-0000D08D0000}"/>
    <cellStyle name="Normal 26 3 2 2 4 2 2 6" xfId="22243" xr:uid="{00000000-0005-0000-0000-0000D18D0000}"/>
    <cellStyle name="Normal 26 3 2 2 4 2 2 6 2" xfId="44769" xr:uid="{00000000-0005-0000-0000-0000D28D0000}"/>
    <cellStyle name="Normal 26 3 2 2 4 2 2 7" xfId="27909" xr:uid="{00000000-0005-0000-0000-0000D38D0000}"/>
    <cellStyle name="Normal 26 3 2 2 4 2 2 8" xfId="51337" xr:uid="{00000000-0005-0000-0000-0000D48D0000}"/>
    <cellStyle name="Normal 26 3 2 2 4 2 3" xfId="6304" xr:uid="{00000000-0005-0000-0000-0000D58D0000}"/>
    <cellStyle name="Normal 26 3 2 2 4 2 3 2" xfId="11920" xr:uid="{00000000-0005-0000-0000-0000D68D0000}"/>
    <cellStyle name="Normal 26 3 2 2 4 2 3 2 2" xfId="34461" xr:uid="{00000000-0005-0000-0000-0000D78D0000}"/>
    <cellStyle name="Normal 26 3 2 2 4 2 3 3" xfId="17550" xr:uid="{00000000-0005-0000-0000-0000D88D0000}"/>
    <cellStyle name="Normal 26 3 2 2 4 2 3 3 2" xfId="40085" xr:uid="{00000000-0005-0000-0000-0000D98D0000}"/>
    <cellStyle name="Normal 26 3 2 2 4 2 3 4" xfId="23179" xr:uid="{00000000-0005-0000-0000-0000DA8D0000}"/>
    <cellStyle name="Normal 26 3 2 2 4 2 3 4 2" xfId="45705" xr:uid="{00000000-0005-0000-0000-0000DB8D0000}"/>
    <cellStyle name="Normal 26 3 2 2 4 2 3 5" xfId="28845" xr:uid="{00000000-0005-0000-0000-0000DC8D0000}"/>
    <cellStyle name="Normal 26 3 2 2 4 2 4" xfId="8176" xr:uid="{00000000-0005-0000-0000-0000DD8D0000}"/>
    <cellStyle name="Normal 26 3 2 2 4 2 4 2" xfId="13792" xr:uid="{00000000-0005-0000-0000-0000DE8D0000}"/>
    <cellStyle name="Normal 26 3 2 2 4 2 4 2 2" xfId="36333" xr:uid="{00000000-0005-0000-0000-0000DF8D0000}"/>
    <cellStyle name="Normal 26 3 2 2 4 2 4 3" xfId="19422" xr:uid="{00000000-0005-0000-0000-0000E08D0000}"/>
    <cellStyle name="Normal 26 3 2 2 4 2 4 3 2" xfId="41957" xr:uid="{00000000-0005-0000-0000-0000E18D0000}"/>
    <cellStyle name="Normal 26 3 2 2 4 2 4 4" xfId="25051" xr:uid="{00000000-0005-0000-0000-0000E28D0000}"/>
    <cellStyle name="Normal 26 3 2 2 4 2 4 4 2" xfId="47577" xr:uid="{00000000-0005-0000-0000-0000E38D0000}"/>
    <cellStyle name="Normal 26 3 2 2 4 2 4 5" xfId="30717" xr:uid="{00000000-0005-0000-0000-0000E48D0000}"/>
    <cellStyle name="Normal 26 3 2 2 4 2 5" xfId="10048" xr:uid="{00000000-0005-0000-0000-0000E58D0000}"/>
    <cellStyle name="Normal 26 3 2 2 4 2 5 2" xfId="32589" xr:uid="{00000000-0005-0000-0000-0000E68D0000}"/>
    <cellStyle name="Normal 26 3 2 2 4 2 6" xfId="15678" xr:uid="{00000000-0005-0000-0000-0000E78D0000}"/>
    <cellStyle name="Normal 26 3 2 2 4 2 6 2" xfId="38213" xr:uid="{00000000-0005-0000-0000-0000E88D0000}"/>
    <cellStyle name="Normal 26 3 2 2 4 2 7" xfId="21307" xr:uid="{00000000-0005-0000-0000-0000E98D0000}"/>
    <cellStyle name="Normal 26 3 2 2 4 2 7 2" xfId="43833" xr:uid="{00000000-0005-0000-0000-0000EA8D0000}"/>
    <cellStyle name="Normal 26 3 2 2 4 2 8" xfId="26973" xr:uid="{00000000-0005-0000-0000-0000EB8D0000}"/>
    <cellStyle name="Normal 26 3 2 2 4 2 9" xfId="49464" xr:uid="{00000000-0005-0000-0000-0000EC8D0000}"/>
    <cellStyle name="Normal 26 3 2 2 4 3" xfId="4900" xr:uid="{00000000-0005-0000-0000-0000ED8D0000}"/>
    <cellStyle name="Normal 26 3 2 2 4 3 2" xfId="6772" xr:uid="{00000000-0005-0000-0000-0000EE8D0000}"/>
    <cellStyle name="Normal 26 3 2 2 4 3 2 2" xfId="12388" xr:uid="{00000000-0005-0000-0000-0000EF8D0000}"/>
    <cellStyle name="Normal 26 3 2 2 4 3 2 2 2" xfId="34929" xr:uid="{00000000-0005-0000-0000-0000F08D0000}"/>
    <cellStyle name="Normal 26 3 2 2 4 3 2 3" xfId="18018" xr:uid="{00000000-0005-0000-0000-0000F18D0000}"/>
    <cellStyle name="Normal 26 3 2 2 4 3 2 3 2" xfId="40553" xr:uid="{00000000-0005-0000-0000-0000F28D0000}"/>
    <cellStyle name="Normal 26 3 2 2 4 3 2 4" xfId="23647" xr:uid="{00000000-0005-0000-0000-0000F38D0000}"/>
    <cellStyle name="Normal 26 3 2 2 4 3 2 4 2" xfId="46173" xr:uid="{00000000-0005-0000-0000-0000F48D0000}"/>
    <cellStyle name="Normal 26 3 2 2 4 3 2 5" xfId="29313" xr:uid="{00000000-0005-0000-0000-0000F58D0000}"/>
    <cellStyle name="Normal 26 3 2 2 4 3 3" xfId="8644" xr:uid="{00000000-0005-0000-0000-0000F68D0000}"/>
    <cellStyle name="Normal 26 3 2 2 4 3 3 2" xfId="14260" xr:uid="{00000000-0005-0000-0000-0000F78D0000}"/>
    <cellStyle name="Normal 26 3 2 2 4 3 3 2 2" xfId="36801" xr:uid="{00000000-0005-0000-0000-0000F88D0000}"/>
    <cellStyle name="Normal 26 3 2 2 4 3 3 3" xfId="19890" xr:uid="{00000000-0005-0000-0000-0000F98D0000}"/>
    <cellStyle name="Normal 26 3 2 2 4 3 3 3 2" xfId="42425" xr:uid="{00000000-0005-0000-0000-0000FA8D0000}"/>
    <cellStyle name="Normal 26 3 2 2 4 3 3 4" xfId="25519" xr:uid="{00000000-0005-0000-0000-0000FB8D0000}"/>
    <cellStyle name="Normal 26 3 2 2 4 3 3 4 2" xfId="48045" xr:uid="{00000000-0005-0000-0000-0000FC8D0000}"/>
    <cellStyle name="Normal 26 3 2 2 4 3 3 5" xfId="31185" xr:uid="{00000000-0005-0000-0000-0000FD8D0000}"/>
    <cellStyle name="Normal 26 3 2 2 4 3 4" xfId="10516" xr:uid="{00000000-0005-0000-0000-0000FE8D0000}"/>
    <cellStyle name="Normal 26 3 2 2 4 3 4 2" xfId="33057" xr:uid="{00000000-0005-0000-0000-0000FF8D0000}"/>
    <cellStyle name="Normal 26 3 2 2 4 3 5" xfId="16146" xr:uid="{00000000-0005-0000-0000-0000008E0000}"/>
    <cellStyle name="Normal 26 3 2 2 4 3 5 2" xfId="38681" xr:uid="{00000000-0005-0000-0000-0000018E0000}"/>
    <cellStyle name="Normal 26 3 2 2 4 3 6" xfId="21775" xr:uid="{00000000-0005-0000-0000-0000028E0000}"/>
    <cellStyle name="Normal 26 3 2 2 4 3 6 2" xfId="44301" xr:uid="{00000000-0005-0000-0000-0000038E0000}"/>
    <cellStyle name="Normal 26 3 2 2 4 3 7" xfId="27441" xr:uid="{00000000-0005-0000-0000-0000048E0000}"/>
    <cellStyle name="Normal 26 3 2 2 4 3 8" xfId="50869" xr:uid="{00000000-0005-0000-0000-0000058E0000}"/>
    <cellStyle name="Normal 26 3 2 2 4 4" xfId="5836" xr:uid="{00000000-0005-0000-0000-0000068E0000}"/>
    <cellStyle name="Normal 26 3 2 2 4 4 2" xfId="11452" xr:uid="{00000000-0005-0000-0000-0000078E0000}"/>
    <cellStyle name="Normal 26 3 2 2 4 4 2 2" xfId="33993" xr:uid="{00000000-0005-0000-0000-0000088E0000}"/>
    <cellStyle name="Normal 26 3 2 2 4 4 3" xfId="17082" xr:uid="{00000000-0005-0000-0000-0000098E0000}"/>
    <cellStyle name="Normal 26 3 2 2 4 4 3 2" xfId="39617" xr:uid="{00000000-0005-0000-0000-00000A8E0000}"/>
    <cellStyle name="Normal 26 3 2 2 4 4 4" xfId="22711" xr:uid="{00000000-0005-0000-0000-00000B8E0000}"/>
    <cellStyle name="Normal 26 3 2 2 4 4 4 2" xfId="45237" xr:uid="{00000000-0005-0000-0000-00000C8E0000}"/>
    <cellStyle name="Normal 26 3 2 2 4 4 5" xfId="28377" xr:uid="{00000000-0005-0000-0000-00000D8E0000}"/>
    <cellStyle name="Normal 26 3 2 2 4 5" xfId="7708" xr:uid="{00000000-0005-0000-0000-00000E8E0000}"/>
    <cellStyle name="Normal 26 3 2 2 4 5 2" xfId="13324" xr:uid="{00000000-0005-0000-0000-00000F8E0000}"/>
    <cellStyle name="Normal 26 3 2 2 4 5 2 2" xfId="35865" xr:uid="{00000000-0005-0000-0000-0000108E0000}"/>
    <cellStyle name="Normal 26 3 2 2 4 5 3" xfId="18954" xr:uid="{00000000-0005-0000-0000-0000118E0000}"/>
    <cellStyle name="Normal 26 3 2 2 4 5 3 2" xfId="41489" xr:uid="{00000000-0005-0000-0000-0000128E0000}"/>
    <cellStyle name="Normal 26 3 2 2 4 5 4" xfId="24583" xr:uid="{00000000-0005-0000-0000-0000138E0000}"/>
    <cellStyle name="Normal 26 3 2 2 4 5 4 2" xfId="47109" xr:uid="{00000000-0005-0000-0000-0000148E0000}"/>
    <cellStyle name="Normal 26 3 2 2 4 5 5" xfId="30249" xr:uid="{00000000-0005-0000-0000-0000158E0000}"/>
    <cellStyle name="Normal 26 3 2 2 4 6" xfId="9580" xr:uid="{00000000-0005-0000-0000-0000168E0000}"/>
    <cellStyle name="Normal 26 3 2 2 4 6 2" xfId="32121" xr:uid="{00000000-0005-0000-0000-0000178E0000}"/>
    <cellStyle name="Normal 26 3 2 2 4 7" xfId="15210" xr:uid="{00000000-0005-0000-0000-0000188E0000}"/>
    <cellStyle name="Normal 26 3 2 2 4 7 2" xfId="37745" xr:uid="{00000000-0005-0000-0000-0000198E0000}"/>
    <cellStyle name="Normal 26 3 2 2 4 8" xfId="20839" xr:uid="{00000000-0005-0000-0000-00001A8E0000}"/>
    <cellStyle name="Normal 26 3 2 2 4 8 2" xfId="43365" xr:uid="{00000000-0005-0000-0000-00001B8E0000}"/>
    <cellStyle name="Normal 26 3 2 2 4 9" xfId="26505" xr:uid="{00000000-0005-0000-0000-00001C8E0000}"/>
    <cellStyle name="Normal 26 3 2 2 5" xfId="4198" xr:uid="{00000000-0005-0000-0000-00001D8E0000}"/>
    <cellStyle name="Normal 26 3 2 2 5 10" xfId="50167" xr:uid="{00000000-0005-0000-0000-00001E8E0000}"/>
    <cellStyle name="Normal 26 3 2 2 5 2" xfId="5134" xr:uid="{00000000-0005-0000-0000-00001F8E0000}"/>
    <cellStyle name="Normal 26 3 2 2 5 2 2" xfId="7006" xr:uid="{00000000-0005-0000-0000-0000208E0000}"/>
    <cellStyle name="Normal 26 3 2 2 5 2 2 2" xfId="12622" xr:uid="{00000000-0005-0000-0000-0000218E0000}"/>
    <cellStyle name="Normal 26 3 2 2 5 2 2 2 2" xfId="35163" xr:uid="{00000000-0005-0000-0000-0000228E0000}"/>
    <cellStyle name="Normal 26 3 2 2 5 2 2 3" xfId="18252" xr:uid="{00000000-0005-0000-0000-0000238E0000}"/>
    <cellStyle name="Normal 26 3 2 2 5 2 2 3 2" xfId="40787" xr:uid="{00000000-0005-0000-0000-0000248E0000}"/>
    <cellStyle name="Normal 26 3 2 2 5 2 2 4" xfId="23881" xr:uid="{00000000-0005-0000-0000-0000258E0000}"/>
    <cellStyle name="Normal 26 3 2 2 5 2 2 4 2" xfId="46407" xr:uid="{00000000-0005-0000-0000-0000268E0000}"/>
    <cellStyle name="Normal 26 3 2 2 5 2 2 5" xfId="29547" xr:uid="{00000000-0005-0000-0000-0000278E0000}"/>
    <cellStyle name="Normal 26 3 2 2 5 2 3" xfId="8878" xr:uid="{00000000-0005-0000-0000-0000288E0000}"/>
    <cellStyle name="Normal 26 3 2 2 5 2 3 2" xfId="14494" xr:uid="{00000000-0005-0000-0000-0000298E0000}"/>
    <cellStyle name="Normal 26 3 2 2 5 2 3 2 2" xfId="37035" xr:uid="{00000000-0005-0000-0000-00002A8E0000}"/>
    <cellStyle name="Normal 26 3 2 2 5 2 3 3" xfId="20124" xr:uid="{00000000-0005-0000-0000-00002B8E0000}"/>
    <cellStyle name="Normal 26 3 2 2 5 2 3 3 2" xfId="42659" xr:uid="{00000000-0005-0000-0000-00002C8E0000}"/>
    <cellStyle name="Normal 26 3 2 2 5 2 3 4" xfId="25753" xr:uid="{00000000-0005-0000-0000-00002D8E0000}"/>
    <cellStyle name="Normal 26 3 2 2 5 2 3 4 2" xfId="48279" xr:uid="{00000000-0005-0000-0000-00002E8E0000}"/>
    <cellStyle name="Normal 26 3 2 2 5 2 3 5" xfId="31419" xr:uid="{00000000-0005-0000-0000-00002F8E0000}"/>
    <cellStyle name="Normal 26 3 2 2 5 2 4" xfId="10750" xr:uid="{00000000-0005-0000-0000-0000308E0000}"/>
    <cellStyle name="Normal 26 3 2 2 5 2 4 2" xfId="33291" xr:uid="{00000000-0005-0000-0000-0000318E0000}"/>
    <cellStyle name="Normal 26 3 2 2 5 2 5" xfId="16380" xr:uid="{00000000-0005-0000-0000-0000328E0000}"/>
    <cellStyle name="Normal 26 3 2 2 5 2 5 2" xfId="38915" xr:uid="{00000000-0005-0000-0000-0000338E0000}"/>
    <cellStyle name="Normal 26 3 2 2 5 2 6" xfId="22009" xr:uid="{00000000-0005-0000-0000-0000348E0000}"/>
    <cellStyle name="Normal 26 3 2 2 5 2 6 2" xfId="44535" xr:uid="{00000000-0005-0000-0000-0000358E0000}"/>
    <cellStyle name="Normal 26 3 2 2 5 2 7" xfId="27675" xr:uid="{00000000-0005-0000-0000-0000368E0000}"/>
    <cellStyle name="Normal 26 3 2 2 5 2 8" xfId="51103" xr:uid="{00000000-0005-0000-0000-0000378E0000}"/>
    <cellStyle name="Normal 26 3 2 2 5 3" xfId="6070" xr:uid="{00000000-0005-0000-0000-0000388E0000}"/>
    <cellStyle name="Normal 26 3 2 2 5 3 2" xfId="11686" xr:uid="{00000000-0005-0000-0000-0000398E0000}"/>
    <cellStyle name="Normal 26 3 2 2 5 3 2 2" xfId="34227" xr:uid="{00000000-0005-0000-0000-00003A8E0000}"/>
    <cellStyle name="Normal 26 3 2 2 5 3 3" xfId="17316" xr:uid="{00000000-0005-0000-0000-00003B8E0000}"/>
    <cellStyle name="Normal 26 3 2 2 5 3 3 2" xfId="39851" xr:uid="{00000000-0005-0000-0000-00003C8E0000}"/>
    <cellStyle name="Normal 26 3 2 2 5 3 4" xfId="22945" xr:uid="{00000000-0005-0000-0000-00003D8E0000}"/>
    <cellStyle name="Normal 26 3 2 2 5 3 4 2" xfId="45471" xr:uid="{00000000-0005-0000-0000-00003E8E0000}"/>
    <cellStyle name="Normal 26 3 2 2 5 3 5" xfId="28611" xr:uid="{00000000-0005-0000-0000-00003F8E0000}"/>
    <cellStyle name="Normal 26 3 2 2 5 4" xfId="7942" xr:uid="{00000000-0005-0000-0000-0000408E0000}"/>
    <cellStyle name="Normal 26 3 2 2 5 4 2" xfId="13558" xr:uid="{00000000-0005-0000-0000-0000418E0000}"/>
    <cellStyle name="Normal 26 3 2 2 5 4 2 2" xfId="36099" xr:uid="{00000000-0005-0000-0000-0000428E0000}"/>
    <cellStyle name="Normal 26 3 2 2 5 4 3" xfId="19188" xr:uid="{00000000-0005-0000-0000-0000438E0000}"/>
    <cellStyle name="Normal 26 3 2 2 5 4 3 2" xfId="41723" xr:uid="{00000000-0005-0000-0000-0000448E0000}"/>
    <cellStyle name="Normal 26 3 2 2 5 4 4" xfId="24817" xr:uid="{00000000-0005-0000-0000-0000458E0000}"/>
    <cellStyle name="Normal 26 3 2 2 5 4 4 2" xfId="47343" xr:uid="{00000000-0005-0000-0000-0000468E0000}"/>
    <cellStyle name="Normal 26 3 2 2 5 4 5" xfId="30483" xr:uid="{00000000-0005-0000-0000-0000478E0000}"/>
    <cellStyle name="Normal 26 3 2 2 5 5" xfId="9814" xr:uid="{00000000-0005-0000-0000-0000488E0000}"/>
    <cellStyle name="Normal 26 3 2 2 5 5 2" xfId="32355" xr:uid="{00000000-0005-0000-0000-0000498E0000}"/>
    <cellStyle name="Normal 26 3 2 2 5 6" xfId="15444" xr:uid="{00000000-0005-0000-0000-00004A8E0000}"/>
    <cellStyle name="Normal 26 3 2 2 5 6 2" xfId="37979" xr:uid="{00000000-0005-0000-0000-00004B8E0000}"/>
    <cellStyle name="Normal 26 3 2 2 5 7" xfId="21073" xr:uid="{00000000-0005-0000-0000-00004C8E0000}"/>
    <cellStyle name="Normal 26 3 2 2 5 7 2" xfId="43599" xr:uid="{00000000-0005-0000-0000-00004D8E0000}"/>
    <cellStyle name="Normal 26 3 2 2 5 8" xfId="26739" xr:uid="{00000000-0005-0000-0000-00004E8E0000}"/>
    <cellStyle name="Normal 26 3 2 2 5 9" xfId="49230" xr:uid="{00000000-0005-0000-0000-00004F8E0000}"/>
    <cellStyle name="Normal 26 3 2 2 6" xfId="4666" xr:uid="{00000000-0005-0000-0000-0000508E0000}"/>
    <cellStyle name="Normal 26 3 2 2 6 2" xfId="6538" xr:uid="{00000000-0005-0000-0000-0000518E0000}"/>
    <cellStyle name="Normal 26 3 2 2 6 2 2" xfId="12154" xr:uid="{00000000-0005-0000-0000-0000528E0000}"/>
    <cellStyle name="Normal 26 3 2 2 6 2 2 2" xfId="34695" xr:uid="{00000000-0005-0000-0000-0000538E0000}"/>
    <cellStyle name="Normal 26 3 2 2 6 2 3" xfId="17784" xr:uid="{00000000-0005-0000-0000-0000548E0000}"/>
    <cellStyle name="Normal 26 3 2 2 6 2 3 2" xfId="40319" xr:uid="{00000000-0005-0000-0000-0000558E0000}"/>
    <cellStyle name="Normal 26 3 2 2 6 2 4" xfId="23413" xr:uid="{00000000-0005-0000-0000-0000568E0000}"/>
    <cellStyle name="Normal 26 3 2 2 6 2 4 2" xfId="45939" xr:uid="{00000000-0005-0000-0000-0000578E0000}"/>
    <cellStyle name="Normal 26 3 2 2 6 2 5" xfId="29079" xr:uid="{00000000-0005-0000-0000-0000588E0000}"/>
    <cellStyle name="Normal 26 3 2 2 6 3" xfId="8410" xr:uid="{00000000-0005-0000-0000-0000598E0000}"/>
    <cellStyle name="Normal 26 3 2 2 6 3 2" xfId="14026" xr:uid="{00000000-0005-0000-0000-00005A8E0000}"/>
    <cellStyle name="Normal 26 3 2 2 6 3 2 2" xfId="36567" xr:uid="{00000000-0005-0000-0000-00005B8E0000}"/>
    <cellStyle name="Normal 26 3 2 2 6 3 3" xfId="19656" xr:uid="{00000000-0005-0000-0000-00005C8E0000}"/>
    <cellStyle name="Normal 26 3 2 2 6 3 3 2" xfId="42191" xr:uid="{00000000-0005-0000-0000-00005D8E0000}"/>
    <cellStyle name="Normal 26 3 2 2 6 3 4" xfId="25285" xr:uid="{00000000-0005-0000-0000-00005E8E0000}"/>
    <cellStyle name="Normal 26 3 2 2 6 3 4 2" xfId="47811" xr:uid="{00000000-0005-0000-0000-00005F8E0000}"/>
    <cellStyle name="Normal 26 3 2 2 6 3 5" xfId="30951" xr:uid="{00000000-0005-0000-0000-0000608E0000}"/>
    <cellStyle name="Normal 26 3 2 2 6 4" xfId="10282" xr:uid="{00000000-0005-0000-0000-0000618E0000}"/>
    <cellStyle name="Normal 26 3 2 2 6 4 2" xfId="32823" xr:uid="{00000000-0005-0000-0000-0000628E0000}"/>
    <cellStyle name="Normal 26 3 2 2 6 5" xfId="15912" xr:uid="{00000000-0005-0000-0000-0000638E0000}"/>
    <cellStyle name="Normal 26 3 2 2 6 5 2" xfId="38447" xr:uid="{00000000-0005-0000-0000-0000648E0000}"/>
    <cellStyle name="Normal 26 3 2 2 6 6" xfId="21541" xr:uid="{00000000-0005-0000-0000-0000658E0000}"/>
    <cellStyle name="Normal 26 3 2 2 6 6 2" xfId="44067" xr:uid="{00000000-0005-0000-0000-0000668E0000}"/>
    <cellStyle name="Normal 26 3 2 2 6 7" xfId="27207" xr:uid="{00000000-0005-0000-0000-0000678E0000}"/>
    <cellStyle name="Normal 26 3 2 2 6 8" xfId="50635" xr:uid="{00000000-0005-0000-0000-0000688E0000}"/>
    <cellStyle name="Normal 26 3 2 2 7" xfId="5602" xr:uid="{00000000-0005-0000-0000-0000698E0000}"/>
    <cellStyle name="Normal 26 3 2 2 7 2" xfId="11218" xr:uid="{00000000-0005-0000-0000-00006A8E0000}"/>
    <cellStyle name="Normal 26 3 2 2 7 2 2" xfId="33759" xr:uid="{00000000-0005-0000-0000-00006B8E0000}"/>
    <cellStyle name="Normal 26 3 2 2 7 3" xfId="16848" xr:uid="{00000000-0005-0000-0000-00006C8E0000}"/>
    <cellStyle name="Normal 26 3 2 2 7 3 2" xfId="39383" xr:uid="{00000000-0005-0000-0000-00006D8E0000}"/>
    <cellStyle name="Normal 26 3 2 2 7 4" xfId="22477" xr:uid="{00000000-0005-0000-0000-00006E8E0000}"/>
    <cellStyle name="Normal 26 3 2 2 7 4 2" xfId="45003" xr:uid="{00000000-0005-0000-0000-00006F8E0000}"/>
    <cellStyle name="Normal 26 3 2 2 7 5" xfId="28143" xr:uid="{00000000-0005-0000-0000-0000708E0000}"/>
    <cellStyle name="Normal 26 3 2 2 8" xfId="7474" xr:uid="{00000000-0005-0000-0000-0000718E0000}"/>
    <cellStyle name="Normal 26 3 2 2 8 2" xfId="13090" xr:uid="{00000000-0005-0000-0000-0000728E0000}"/>
    <cellStyle name="Normal 26 3 2 2 8 2 2" xfId="35631" xr:uid="{00000000-0005-0000-0000-0000738E0000}"/>
    <cellStyle name="Normal 26 3 2 2 8 3" xfId="18720" xr:uid="{00000000-0005-0000-0000-0000748E0000}"/>
    <cellStyle name="Normal 26 3 2 2 8 3 2" xfId="41255" xr:uid="{00000000-0005-0000-0000-0000758E0000}"/>
    <cellStyle name="Normal 26 3 2 2 8 4" xfId="24349" xr:uid="{00000000-0005-0000-0000-0000768E0000}"/>
    <cellStyle name="Normal 26 3 2 2 8 4 2" xfId="46875" xr:uid="{00000000-0005-0000-0000-0000778E0000}"/>
    <cellStyle name="Normal 26 3 2 2 8 5" xfId="30015" xr:uid="{00000000-0005-0000-0000-0000788E0000}"/>
    <cellStyle name="Normal 26 3 2 2 9" xfId="9346" xr:uid="{00000000-0005-0000-0000-0000798E0000}"/>
    <cellStyle name="Normal 26 3 2 2 9 2" xfId="31887" xr:uid="{00000000-0005-0000-0000-00007A8E0000}"/>
    <cellStyle name="Normal 26 3 2 3" xfId="3847" xr:uid="{00000000-0005-0000-0000-00007B8E0000}"/>
    <cellStyle name="Normal 26 3 2 3 10" xfId="26388" xr:uid="{00000000-0005-0000-0000-00007C8E0000}"/>
    <cellStyle name="Normal 26 3 2 3 11" xfId="48879" xr:uid="{00000000-0005-0000-0000-00007D8E0000}"/>
    <cellStyle name="Normal 26 3 2 3 12" xfId="49816" xr:uid="{00000000-0005-0000-0000-00007E8E0000}"/>
    <cellStyle name="Normal 26 3 2 3 2" xfId="4081" xr:uid="{00000000-0005-0000-0000-00007F8E0000}"/>
    <cellStyle name="Normal 26 3 2 3 2 10" xfId="49113" xr:uid="{00000000-0005-0000-0000-0000808E0000}"/>
    <cellStyle name="Normal 26 3 2 3 2 11" xfId="50050" xr:uid="{00000000-0005-0000-0000-0000818E0000}"/>
    <cellStyle name="Normal 26 3 2 3 2 2" xfId="4549" xr:uid="{00000000-0005-0000-0000-0000828E0000}"/>
    <cellStyle name="Normal 26 3 2 3 2 2 10" xfId="50518" xr:uid="{00000000-0005-0000-0000-0000838E0000}"/>
    <cellStyle name="Normal 26 3 2 3 2 2 2" xfId="5485" xr:uid="{00000000-0005-0000-0000-0000848E0000}"/>
    <cellStyle name="Normal 26 3 2 3 2 2 2 2" xfId="7357" xr:uid="{00000000-0005-0000-0000-0000858E0000}"/>
    <cellStyle name="Normal 26 3 2 3 2 2 2 2 2" xfId="12973" xr:uid="{00000000-0005-0000-0000-0000868E0000}"/>
    <cellStyle name="Normal 26 3 2 3 2 2 2 2 2 2" xfId="35514" xr:uid="{00000000-0005-0000-0000-0000878E0000}"/>
    <cellStyle name="Normal 26 3 2 3 2 2 2 2 3" xfId="18603" xr:uid="{00000000-0005-0000-0000-0000888E0000}"/>
    <cellStyle name="Normal 26 3 2 3 2 2 2 2 3 2" xfId="41138" xr:uid="{00000000-0005-0000-0000-0000898E0000}"/>
    <cellStyle name="Normal 26 3 2 3 2 2 2 2 4" xfId="24232" xr:uid="{00000000-0005-0000-0000-00008A8E0000}"/>
    <cellStyle name="Normal 26 3 2 3 2 2 2 2 4 2" xfId="46758" xr:uid="{00000000-0005-0000-0000-00008B8E0000}"/>
    <cellStyle name="Normal 26 3 2 3 2 2 2 2 5" xfId="29898" xr:uid="{00000000-0005-0000-0000-00008C8E0000}"/>
    <cellStyle name="Normal 26 3 2 3 2 2 2 3" xfId="9229" xr:uid="{00000000-0005-0000-0000-00008D8E0000}"/>
    <cellStyle name="Normal 26 3 2 3 2 2 2 3 2" xfId="14845" xr:uid="{00000000-0005-0000-0000-00008E8E0000}"/>
    <cellStyle name="Normal 26 3 2 3 2 2 2 3 2 2" xfId="37386" xr:uid="{00000000-0005-0000-0000-00008F8E0000}"/>
    <cellStyle name="Normal 26 3 2 3 2 2 2 3 3" xfId="20475" xr:uid="{00000000-0005-0000-0000-0000908E0000}"/>
    <cellStyle name="Normal 26 3 2 3 2 2 2 3 3 2" xfId="43010" xr:uid="{00000000-0005-0000-0000-0000918E0000}"/>
    <cellStyle name="Normal 26 3 2 3 2 2 2 3 4" xfId="26104" xr:uid="{00000000-0005-0000-0000-0000928E0000}"/>
    <cellStyle name="Normal 26 3 2 3 2 2 2 3 4 2" xfId="48630" xr:uid="{00000000-0005-0000-0000-0000938E0000}"/>
    <cellStyle name="Normal 26 3 2 3 2 2 2 3 5" xfId="31770" xr:uid="{00000000-0005-0000-0000-0000948E0000}"/>
    <cellStyle name="Normal 26 3 2 3 2 2 2 4" xfId="11101" xr:uid="{00000000-0005-0000-0000-0000958E0000}"/>
    <cellStyle name="Normal 26 3 2 3 2 2 2 4 2" xfId="33642" xr:uid="{00000000-0005-0000-0000-0000968E0000}"/>
    <cellStyle name="Normal 26 3 2 3 2 2 2 5" xfId="16731" xr:uid="{00000000-0005-0000-0000-0000978E0000}"/>
    <cellStyle name="Normal 26 3 2 3 2 2 2 5 2" xfId="39266" xr:uid="{00000000-0005-0000-0000-0000988E0000}"/>
    <cellStyle name="Normal 26 3 2 3 2 2 2 6" xfId="22360" xr:uid="{00000000-0005-0000-0000-0000998E0000}"/>
    <cellStyle name="Normal 26 3 2 3 2 2 2 6 2" xfId="44886" xr:uid="{00000000-0005-0000-0000-00009A8E0000}"/>
    <cellStyle name="Normal 26 3 2 3 2 2 2 7" xfId="28026" xr:uid="{00000000-0005-0000-0000-00009B8E0000}"/>
    <cellStyle name="Normal 26 3 2 3 2 2 2 8" xfId="51454" xr:uid="{00000000-0005-0000-0000-00009C8E0000}"/>
    <cellStyle name="Normal 26 3 2 3 2 2 3" xfId="6421" xr:uid="{00000000-0005-0000-0000-00009D8E0000}"/>
    <cellStyle name="Normal 26 3 2 3 2 2 3 2" xfId="12037" xr:uid="{00000000-0005-0000-0000-00009E8E0000}"/>
    <cellStyle name="Normal 26 3 2 3 2 2 3 2 2" xfId="34578" xr:uid="{00000000-0005-0000-0000-00009F8E0000}"/>
    <cellStyle name="Normal 26 3 2 3 2 2 3 3" xfId="17667" xr:uid="{00000000-0005-0000-0000-0000A08E0000}"/>
    <cellStyle name="Normal 26 3 2 3 2 2 3 3 2" xfId="40202" xr:uid="{00000000-0005-0000-0000-0000A18E0000}"/>
    <cellStyle name="Normal 26 3 2 3 2 2 3 4" xfId="23296" xr:uid="{00000000-0005-0000-0000-0000A28E0000}"/>
    <cellStyle name="Normal 26 3 2 3 2 2 3 4 2" xfId="45822" xr:uid="{00000000-0005-0000-0000-0000A38E0000}"/>
    <cellStyle name="Normal 26 3 2 3 2 2 3 5" xfId="28962" xr:uid="{00000000-0005-0000-0000-0000A48E0000}"/>
    <cellStyle name="Normal 26 3 2 3 2 2 4" xfId="8293" xr:uid="{00000000-0005-0000-0000-0000A58E0000}"/>
    <cellStyle name="Normal 26 3 2 3 2 2 4 2" xfId="13909" xr:uid="{00000000-0005-0000-0000-0000A68E0000}"/>
    <cellStyle name="Normal 26 3 2 3 2 2 4 2 2" xfId="36450" xr:uid="{00000000-0005-0000-0000-0000A78E0000}"/>
    <cellStyle name="Normal 26 3 2 3 2 2 4 3" xfId="19539" xr:uid="{00000000-0005-0000-0000-0000A88E0000}"/>
    <cellStyle name="Normal 26 3 2 3 2 2 4 3 2" xfId="42074" xr:uid="{00000000-0005-0000-0000-0000A98E0000}"/>
    <cellStyle name="Normal 26 3 2 3 2 2 4 4" xfId="25168" xr:uid="{00000000-0005-0000-0000-0000AA8E0000}"/>
    <cellStyle name="Normal 26 3 2 3 2 2 4 4 2" xfId="47694" xr:uid="{00000000-0005-0000-0000-0000AB8E0000}"/>
    <cellStyle name="Normal 26 3 2 3 2 2 4 5" xfId="30834" xr:uid="{00000000-0005-0000-0000-0000AC8E0000}"/>
    <cellStyle name="Normal 26 3 2 3 2 2 5" xfId="10165" xr:uid="{00000000-0005-0000-0000-0000AD8E0000}"/>
    <cellStyle name="Normal 26 3 2 3 2 2 5 2" xfId="32706" xr:uid="{00000000-0005-0000-0000-0000AE8E0000}"/>
    <cellStyle name="Normal 26 3 2 3 2 2 6" xfId="15795" xr:uid="{00000000-0005-0000-0000-0000AF8E0000}"/>
    <cellStyle name="Normal 26 3 2 3 2 2 6 2" xfId="38330" xr:uid="{00000000-0005-0000-0000-0000B08E0000}"/>
    <cellStyle name="Normal 26 3 2 3 2 2 7" xfId="21424" xr:uid="{00000000-0005-0000-0000-0000B18E0000}"/>
    <cellStyle name="Normal 26 3 2 3 2 2 7 2" xfId="43950" xr:uid="{00000000-0005-0000-0000-0000B28E0000}"/>
    <cellStyle name="Normal 26 3 2 3 2 2 8" xfId="27090" xr:uid="{00000000-0005-0000-0000-0000B38E0000}"/>
    <cellStyle name="Normal 26 3 2 3 2 2 9" xfId="49581" xr:uid="{00000000-0005-0000-0000-0000B48E0000}"/>
    <cellStyle name="Normal 26 3 2 3 2 3" xfId="5017" xr:uid="{00000000-0005-0000-0000-0000B58E0000}"/>
    <cellStyle name="Normal 26 3 2 3 2 3 2" xfId="6889" xr:uid="{00000000-0005-0000-0000-0000B68E0000}"/>
    <cellStyle name="Normal 26 3 2 3 2 3 2 2" xfId="12505" xr:uid="{00000000-0005-0000-0000-0000B78E0000}"/>
    <cellStyle name="Normal 26 3 2 3 2 3 2 2 2" xfId="35046" xr:uid="{00000000-0005-0000-0000-0000B88E0000}"/>
    <cellStyle name="Normal 26 3 2 3 2 3 2 3" xfId="18135" xr:uid="{00000000-0005-0000-0000-0000B98E0000}"/>
    <cellStyle name="Normal 26 3 2 3 2 3 2 3 2" xfId="40670" xr:uid="{00000000-0005-0000-0000-0000BA8E0000}"/>
    <cellStyle name="Normal 26 3 2 3 2 3 2 4" xfId="23764" xr:uid="{00000000-0005-0000-0000-0000BB8E0000}"/>
    <cellStyle name="Normal 26 3 2 3 2 3 2 4 2" xfId="46290" xr:uid="{00000000-0005-0000-0000-0000BC8E0000}"/>
    <cellStyle name="Normal 26 3 2 3 2 3 2 5" xfId="29430" xr:uid="{00000000-0005-0000-0000-0000BD8E0000}"/>
    <cellStyle name="Normal 26 3 2 3 2 3 3" xfId="8761" xr:uid="{00000000-0005-0000-0000-0000BE8E0000}"/>
    <cellStyle name="Normal 26 3 2 3 2 3 3 2" xfId="14377" xr:uid="{00000000-0005-0000-0000-0000BF8E0000}"/>
    <cellStyle name="Normal 26 3 2 3 2 3 3 2 2" xfId="36918" xr:uid="{00000000-0005-0000-0000-0000C08E0000}"/>
    <cellStyle name="Normal 26 3 2 3 2 3 3 3" xfId="20007" xr:uid="{00000000-0005-0000-0000-0000C18E0000}"/>
    <cellStyle name="Normal 26 3 2 3 2 3 3 3 2" xfId="42542" xr:uid="{00000000-0005-0000-0000-0000C28E0000}"/>
    <cellStyle name="Normal 26 3 2 3 2 3 3 4" xfId="25636" xr:uid="{00000000-0005-0000-0000-0000C38E0000}"/>
    <cellStyle name="Normal 26 3 2 3 2 3 3 4 2" xfId="48162" xr:uid="{00000000-0005-0000-0000-0000C48E0000}"/>
    <cellStyle name="Normal 26 3 2 3 2 3 3 5" xfId="31302" xr:uid="{00000000-0005-0000-0000-0000C58E0000}"/>
    <cellStyle name="Normal 26 3 2 3 2 3 4" xfId="10633" xr:uid="{00000000-0005-0000-0000-0000C68E0000}"/>
    <cellStyle name="Normal 26 3 2 3 2 3 4 2" xfId="33174" xr:uid="{00000000-0005-0000-0000-0000C78E0000}"/>
    <cellStyle name="Normal 26 3 2 3 2 3 5" xfId="16263" xr:uid="{00000000-0005-0000-0000-0000C88E0000}"/>
    <cellStyle name="Normal 26 3 2 3 2 3 5 2" xfId="38798" xr:uid="{00000000-0005-0000-0000-0000C98E0000}"/>
    <cellStyle name="Normal 26 3 2 3 2 3 6" xfId="21892" xr:uid="{00000000-0005-0000-0000-0000CA8E0000}"/>
    <cellStyle name="Normal 26 3 2 3 2 3 6 2" xfId="44418" xr:uid="{00000000-0005-0000-0000-0000CB8E0000}"/>
    <cellStyle name="Normal 26 3 2 3 2 3 7" xfId="27558" xr:uid="{00000000-0005-0000-0000-0000CC8E0000}"/>
    <cellStyle name="Normal 26 3 2 3 2 3 8" xfId="50986" xr:uid="{00000000-0005-0000-0000-0000CD8E0000}"/>
    <cellStyle name="Normal 26 3 2 3 2 4" xfId="5953" xr:uid="{00000000-0005-0000-0000-0000CE8E0000}"/>
    <cellStyle name="Normal 26 3 2 3 2 4 2" xfId="11569" xr:uid="{00000000-0005-0000-0000-0000CF8E0000}"/>
    <cellStyle name="Normal 26 3 2 3 2 4 2 2" xfId="34110" xr:uid="{00000000-0005-0000-0000-0000D08E0000}"/>
    <cellStyle name="Normal 26 3 2 3 2 4 3" xfId="17199" xr:uid="{00000000-0005-0000-0000-0000D18E0000}"/>
    <cellStyle name="Normal 26 3 2 3 2 4 3 2" xfId="39734" xr:uid="{00000000-0005-0000-0000-0000D28E0000}"/>
    <cellStyle name="Normal 26 3 2 3 2 4 4" xfId="22828" xr:uid="{00000000-0005-0000-0000-0000D38E0000}"/>
    <cellStyle name="Normal 26 3 2 3 2 4 4 2" xfId="45354" xr:uid="{00000000-0005-0000-0000-0000D48E0000}"/>
    <cellStyle name="Normal 26 3 2 3 2 4 5" xfId="28494" xr:uid="{00000000-0005-0000-0000-0000D58E0000}"/>
    <cellStyle name="Normal 26 3 2 3 2 5" xfId="7825" xr:uid="{00000000-0005-0000-0000-0000D68E0000}"/>
    <cellStyle name="Normal 26 3 2 3 2 5 2" xfId="13441" xr:uid="{00000000-0005-0000-0000-0000D78E0000}"/>
    <cellStyle name="Normal 26 3 2 3 2 5 2 2" xfId="35982" xr:uid="{00000000-0005-0000-0000-0000D88E0000}"/>
    <cellStyle name="Normal 26 3 2 3 2 5 3" xfId="19071" xr:uid="{00000000-0005-0000-0000-0000D98E0000}"/>
    <cellStyle name="Normal 26 3 2 3 2 5 3 2" xfId="41606" xr:uid="{00000000-0005-0000-0000-0000DA8E0000}"/>
    <cellStyle name="Normal 26 3 2 3 2 5 4" xfId="24700" xr:uid="{00000000-0005-0000-0000-0000DB8E0000}"/>
    <cellStyle name="Normal 26 3 2 3 2 5 4 2" xfId="47226" xr:uid="{00000000-0005-0000-0000-0000DC8E0000}"/>
    <cellStyle name="Normal 26 3 2 3 2 5 5" xfId="30366" xr:uid="{00000000-0005-0000-0000-0000DD8E0000}"/>
    <cellStyle name="Normal 26 3 2 3 2 6" xfId="9697" xr:uid="{00000000-0005-0000-0000-0000DE8E0000}"/>
    <cellStyle name="Normal 26 3 2 3 2 6 2" xfId="32238" xr:uid="{00000000-0005-0000-0000-0000DF8E0000}"/>
    <cellStyle name="Normal 26 3 2 3 2 7" xfId="15327" xr:uid="{00000000-0005-0000-0000-0000E08E0000}"/>
    <cellStyle name="Normal 26 3 2 3 2 7 2" xfId="37862" xr:uid="{00000000-0005-0000-0000-0000E18E0000}"/>
    <cellStyle name="Normal 26 3 2 3 2 8" xfId="20956" xr:uid="{00000000-0005-0000-0000-0000E28E0000}"/>
    <cellStyle name="Normal 26 3 2 3 2 8 2" xfId="43482" xr:uid="{00000000-0005-0000-0000-0000E38E0000}"/>
    <cellStyle name="Normal 26 3 2 3 2 9" xfId="26622" xr:uid="{00000000-0005-0000-0000-0000E48E0000}"/>
    <cellStyle name="Normal 26 3 2 3 3" xfId="4315" xr:uid="{00000000-0005-0000-0000-0000E58E0000}"/>
    <cellStyle name="Normal 26 3 2 3 3 10" xfId="50284" xr:uid="{00000000-0005-0000-0000-0000E68E0000}"/>
    <cellStyle name="Normal 26 3 2 3 3 2" xfId="5251" xr:uid="{00000000-0005-0000-0000-0000E78E0000}"/>
    <cellStyle name="Normal 26 3 2 3 3 2 2" xfId="7123" xr:uid="{00000000-0005-0000-0000-0000E88E0000}"/>
    <cellStyle name="Normal 26 3 2 3 3 2 2 2" xfId="12739" xr:uid="{00000000-0005-0000-0000-0000E98E0000}"/>
    <cellStyle name="Normal 26 3 2 3 3 2 2 2 2" xfId="35280" xr:uid="{00000000-0005-0000-0000-0000EA8E0000}"/>
    <cellStyle name="Normal 26 3 2 3 3 2 2 3" xfId="18369" xr:uid="{00000000-0005-0000-0000-0000EB8E0000}"/>
    <cellStyle name="Normal 26 3 2 3 3 2 2 3 2" xfId="40904" xr:uid="{00000000-0005-0000-0000-0000EC8E0000}"/>
    <cellStyle name="Normal 26 3 2 3 3 2 2 4" xfId="23998" xr:uid="{00000000-0005-0000-0000-0000ED8E0000}"/>
    <cellStyle name="Normal 26 3 2 3 3 2 2 4 2" xfId="46524" xr:uid="{00000000-0005-0000-0000-0000EE8E0000}"/>
    <cellStyle name="Normal 26 3 2 3 3 2 2 5" xfId="29664" xr:uid="{00000000-0005-0000-0000-0000EF8E0000}"/>
    <cellStyle name="Normal 26 3 2 3 3 2 3" xfId="8995" xr:uid="{00000000-0005-0000-0000-0000F08E0000}"/>
    <cellStyle name="Normal 26 3 2 3 3 2 3 2" xfId="14611" xr:uid="{00000000-0005-0000-0000-0000F18E0000}"/>
    <cellStyle name="Normal 26 3 2 3 3 2 3 2 2" xfId="37152" xr:uid="{00000000-0005-0000-0000-0000F28E0000}"/>
    <cellStyle name="Normal 26 3 2 3 3 2 3 3" xfId="20241" xr:uid="{00000000-0005-0000-0000-0000F38E0000}"/>
    <cellStyle name="Normal 26 3 2 3 3 2 3 3 2" xfId="42776" xr:uid="{00000000-0005-0000-0000-0000F48E0000}"/>
    <cellStyle name="Normal 26 3 2 3 3 2 3 4" xfId="25870" xr:uid="{00000000-0005-0000-0000-0000F58E0000}"/>
    <cellStyle name="Normal 26 3 2 3 3 2 3 4 2" xfId="48396" xr:uid="{00000000-0005-0000-0000-0000F68E0000}"/>
    <cellStyle name="Normal 26 3 2 3 3 2 3 5" xfId="31536" xr:uid="{00000000-0005-0000-0000-0000F78E0000}"/>
    <cellStyle name="Normal 26 3 2 3 3 2 4" xfId="10867" xr:uid="{00000000-0005-0000-0000-0000F88E0000}"/>
    <cellStyle name="Normal 26 3 2 3 3 2 4 2" xfId="33408" xr:uid="{00000000-0005-0000-0000-0000F98E0000}"/>
    <cellStyle name="Normal 26 3 2 3 3 2 5" xfId="16497" xr:uid="{00000000-0005-0000-0000-0000FA8E0000}"/>
    <cellStyle name="Normal 26 3 2 3 3 2 5 2" xfId="39032" xr:uid="{00000000-0005-0000-0000-0000FB8E0000}"/>
    <cellStyle name="Normal 26 3 2 3 3 2 6" xfId="22126" xr:uid="{00000000-0005-0000-0000-0000FC8E0000}"/>
    <cellStyle name="Normal 26 3 2 3 3 2 6 2" xfId="44652" xr:uid="{00000000-0005-0000-0000-0000FD8E0000}"/>
    <cellStyle name="Normal 26 3 2 3 3 2 7" xfId="27792" xr:uid="{00000000-0005-0000-0000-0000FE8E0000}"/>
    <cellStyle name="Normal 26 3 2 3 3 2 8" xfId="51220" xr:uid="{00000000-0005-0000-0000-0000FF8E0000}"/>
    <cellStyle name="Normal 26 3 2 3 3 3" xfId="6187" xr:uid="{00000000-0005-0000-0000-0000008F0000}"/>
    <cellStyle name="Normal 26 3 2 3 3 3 2" xfId="11803" xr:uid="{00000000-0005-0000-0000-0000018F0000}"/>
    <cellStyle name="Normal 26 3 2 3 3 3 2 2" xfId="34344" xr:uid="{00000000-0005-0000-0000-0000028F0000}"/>
    <cellStyle name="Normal 26 3 2 3 3 3 3" xfId="17433" xr:uid="{00000000-0005-0000-0000-0000038F0000}"/>
    <cellStyle name="Normal 26 3 2 3 3 3 3 2" xfId="39968" xr:uid="{00000000-0005-0000-0000-0000048F0000}"/>
    <cellStyle name="Normal 26 3 2 3 3 3 4" xfId="23062" xr:uid="{00000000-0005-0000-0000-0000058F0000}"/>
    <cellStyle name="Normal 26 3 2 3 3 3 4 2" xfId="45588" xr:uid="{00000000-0005-0000-0000-0000068F0000}"/>
    <cellStyle name="Normal 26 3 2 3 3 3 5" xfId="28728" xr:uid="{00000000-0005-0000-0000-0000078F0000}"/>
    <cellStyle name="Normal 26 3 2 3 3 4" xfId="8059" xr:uid="{00000000-0005-0000-0000-0000088F0000}"/>
    <cellStyle name="Normal 26 3 2 3 3 4 2" xfId="13675" xr:uid="{00000000-0005-0000-0000-0000098F0000}"/>
    <cellStyle name="Normal 26 3 2 3 3 4 2 2" xfId="36216" xr:uid="{00000000-0005-0000-0000-00000A8F0000}"/>
    <cellStyle name="Normal 26 3 2 3 3 4 3" xfId="19305" xr:uid="{00000000-0005-0000-0000-00000B8F0000}"/>
    <cellStyle name="Normal 26 3 2 3 3 4 3 2" xfId="41840" xr:uid="{00000000-0005-0000-0000-00000C8F0000}"/>
    <cellStyle name="Normal 26 3 2 3 3 4 4" xfId="24934" xr:uid="{00000000-0005-0000-0000-00000D8F0000}"/>
    <cellStyle name="Normal 26 3 2 3 3 4 4 2" xfId="47460" xr:uid="{00000000-0005-0000-0000-00000E8F0000}"/>
    <cellStyle name="Normal 26 3 2 3 3 4 5" xfId="30600" xr:uid="{00000000-0005-0000-0000-00000F8F0000}"/>
    <cellStyle name="Normal 26 3 2 3 3 5" xfId="9931" xr:uid="{00000000-0005-0000-0000-0000108F0000}"/>
    <cellStyle name="Normal 26 3 2 3 3 5 2" xfId="32472" xr:uid="{00000000-0005-0000-0000-0000118F0000}"/>
    <cellStyle name="Normal 26 3 2 3 3 6" xfId="15561" xr:uid="{00000000-0005-0000-0000-0000128F0000}"/>
    <cellStyle name="Normal 26 3 2 3 3 6 2" xfId="38096" xr:uid="{00000000-0005-0000-0000-0000138F0000}"/>
    <cellStyle name="Normal 26 3 2 3 3 7" xfId="21190" xr:uid="{00000000-0005-0000-0000-0000148F0000}"/>
    <cellStyle name="Normal 26 3 2 3 3 7 2" xfId="43716" xr:uid="{00000000-0005-0000-0000-0000158F0000}"/>
    <cellStyle name="Normal 26 3 2 3 3 8" xfId="26856" xr:uid="{00000000-0005-0000-0000-0000168F0000}"/>
    <cellStyle name="Normal 26 3 2 3 3 9" xfId="49347" xr:uid="{00000000-0005-0000-0000-0000178F0000}"/>
    <cellStyle name="Normal 26 3 2 3 4" xfId="4783" xr:uid="{00000000-0005-0000-0000-0000188F0000}"/>
    <cellStyle name="Normal 26 3 2 3 4 2" xfId="6655" xr:uid="{00000000-0005-0000-0000-0000198F0000}"/>
    <cellStyle name="Normal 26 3 2 3 4 2 2" xfId="12271" xr:uid="{00000000-0005-0000-0000-00001A8F0000}"/>
    <cellStyle name="Normal 26 3 2 3 4 2 2 2" xfId="34812" xr:uid="{00000000-0005-0000-0000-00001B8F0000}"/>
    <cellStyle name="Normal 26 3 2 3 4 2 3" xfId="17901" xr:uid="{00000000-0005-0000-0000-00001C8F0000}"/>
    <cellStyle name="Normal 26 3 2 3 4 2 3 2" xfId="40436" xr:uid="{00000000-0005-0000-0000-00001D8F0000}"/>
    <cellStyle name="Normal 26 3 2 3 4 2 4" xfId="23530" xr:uid="{00000000-0005-0000-0000-00001E8F0000}"/>
    <cellStyle name="Normal 26 3 2 3 4 2 4 2" xfId="46056" xr:uid="{00000000-0005-0000-0000-00001F8F0000}"/>
    <cellStyle name="Normal 26 3 2 3 4 2 5" xfId="29196" xr:uid="{00000000-0005-0000-0000-0000208F0000}"/>
    <cellStyle name="Normal 26 3 2 3 4 3" xfId="8527" xr:uid="{00000000-0005-0000-0000-0000218F0000}"/>
    <cellStyle name="Normal 26 3 2 3 4 3 2" xfId="14143" xr:uid="{00000000-0005-0000-0000-0000228F0000}"/>
    <cellStyle name="Normal 26 3 2 3 4 3 2 2" xfId="36684" xr:uid="{00000000-0005-0000-0000-0000238F0000}"/>
    <cellStyle name="Normal 26 3 2 3 4 3 3" xfId="19773" xr:uid="{00000000-0005-0000-0000-0000248F0000}"/>
    <cellStyle name="Normal 26 3 2 3 4 3 3 2" xfId="42308" xr:uid="{00000000-0005-0000-0000-0000258F0000}"/>
    <cellStyle name="Normal 26 3 2 3 4 3 4" xfId="25402" xr:uid="{00000000-0005-0000-0000-0000268F0000}"/>
    <cellStyle name="Normal 26 3 2 3 4 3 4 2" xfId="47928" xr:uid="{00000000-0005-0000-0000-0000278F0000}"/>
    <cellStyle name="Normal 26 3 2 3 4 3 5" xfId="31068" xr:uid="{00000000-0005-0000-0000-0000288F0000}"/>
    <cellStyle name="Normal 26 3 2 3 4 4" xfId="10399" xr:uid="{00000000-0005-0000-0000-0000298F0000}"/>
    <cellStyle name="Normal 26 3 2 3 4 4 2" xfId="32940" xr:uid="{00000000-0005-0000-0000-00002A8F0000}"/>
    <cellStyle name="Normal 26 3 2 3 4 5" xfId="16029" xr:uid="{00000000-0005-0000-0000-00002B8F0000}"/>
    <cellStyle name="Normal 26 3 2 3 4 5 2" xfId="38564" xr:uid="{00000000-0005-0000-0000-00002C8F0000}"/>
    <cellStyle name="Normal 26 3 2 3 4 6" xfId="21658" xr:uid="{00000000-0005-0000-0000-00002D8F0000}"/>
    <cellStyle name="Normal 26 3 2 3 4 6 2" xfId="44184" xr:uid="{00000000-0005-0000-0000-00002E8F0000}"/>
    <cellStyle name="Normal 26 3 2 3 4 7" xfId="27324" xr:uid="{00000000-0005-0000-0000-00002F8F0000}"/>
    <cellStyle name="Normal 26 3 2 3 4 8" xfId="50752" xr:uid="{00000000-0005-0000-0000-0000308F0000}"/>
    <cellStyle name="Normal 26 3 2 3 5" xfId="5719" xr:uid="{00000000-0005-0000-0000-0000318F0000}"/>
    <cellStyle name="Normal 26 3 2 3 5 2" xfId="11335" xr:uid="{00000000-0005-0000-0000-0000328F0000}"/>
    <cellStyle name="Normal 26 3 2 3 5 2 2" xfId="33876" xr:uid="{00000000-0005-0000-0000-0000338F0000}"/>
    <cellStyle name="Normal 26 3 2 3 5 3" xfId="16965" xr:uid="{00000000-0005-0000-0000-0000348F0000}"/>
    <cellStyle name="Normal 26 3 2 3 5 3 2" xfId="39500" xr:uid="{00000000-0005-0000-0000-0000358F0000}"/>
    <cellStyle name="Normal 26 3 2 3 5 4" xfId="22594" xr:uid="{00000000-0005-0000-0000-0000368F0000}"/>
    <cellStyle name="Normal 26 3 2 3 5 4 2" xfId="45120" xr:uid="{00000000-0005-0000-0000-0000378F0000}"/>
    <cellStyle name="Normal 26 3 2 3 5 5" xfId="28260" xr:uid="{00000000-0005-0000-0000-0000388F0000}"/>
    <cellStyle name="Normal 26 3 2 3 6" xfId="7591" xr:uid="{00000000-0005-0000-0000-0000398F0000}"/>
    <cellStyle name="Normal 26 3 2 3 6 2" xfId="13207" xr:uid="{00000000-0005-0000-0000-00003A8F0000}"/>
    <cellStyle name="Normal 26 3 2 3 6 2 2" xfId="35748" xr:uid="{00000000-0005-0000-0000-00003B8F0000}"/>
    <cellStyle name="Normal 26 3 2 3 6 3" xfId="18837" xr:uid="{00000000-0005-0000-0000-00003C8F0000}"/>
    <cellStyle name="Normal 26 3 2 3 6 3 2" xfId="41372" xr:uid="{00000000-0005-0000-0000-00003D8F0000}"/>
    <cellStyle name="Normal 26 3 2 3 6 4" xfId="24466" xr:uid="{00000000-0005-0000-0000-00003E8F0000}"/>
    <cellStyle name="Normal 26 3 2 3 6 4 2" xfId="46992" xr:uid="{00000000-0005-0000-0000-00003F8F0000}"/>
    <cellStyle name="Normal 26 3 2 3 6 5" xfId="30132" xr:uid="{00000000-0005-0000-0000-0000408F0000}"/>
    <cellStyle name="Normal 26 3 2 3 7" xfId="9463" xr:uid="{00000000-0005-0000-0000-0000418F0000}"/>
    <cellStyle name="Normal 26 3 2 3 7 2" xfId="32004" xr:uid="{00000000-0005-0000-0000-0000428F0000}"/>
    <cellStyle name="Normal 26 3 2 3 8" xfId="15093" xr:uid="{00000000-0005-0000-0000-0000438F0000}"/>
    <cellStyle name="Normal 26 3 2 3 8 2" xfId="37628" xr:uid="{00000000-0005-0000-0000-0000448F0000}"/>
    <cellStyle name="Normal 26 3 2 3 9" xfId="20722" xr:uid="{00000000-0005-0000-0000-0000458F0000}"/>
    <cellStyle name="Normal 26 3 2 3 9 2" xfId="43248" xr:uid="{00000000-0005-0000-0000-0000468F0000}"/>
    <cellStyle name="Normal 26 3 2 4" xfId="3769" xr:uid="{00000000-0005-0000-0000-0000478F0000}"/>
    <cellStyle name="Normal 26 3 2 4 10" xfId="26310" xr:uid="{00000000-0005-0000-0000-0000488F0000}"/>
    <cellStyle name="Normal 26 3 2 4 11" xfId="48801" xr:uid="{00000000-0005-0000-0000-0000498F0000}"/>
    <cellStyle name="Normal 26 3 2 4 12" xfId="49738" xr:uid="{00000000-0005-0000-0000-00004A8F0000}"/>
    <cellStyle name="Normal 26 3 2 4 2" xfId="4003" xr:uid="{00000000-0005-0000-0000-00004B8F0000}"/>
    <cellStyle name="Normal 26 3 2 4 2 10" xfId="49035" xr:uid="{00000000-0005-0000-0000-00004C8F0000}"/>
    <cellStyle name="Normal 26 3 2 4 2 11" xfId="49972" xr:uid="{00000000-0005-0000-0000-00004D8F0000}"/>
    <cellStyle name="Normal 26 3 2 4 2 2" xfId="4471" xr:uid="{00000000-0005-0000-0000-00004E8F0000}"/>
    <cellStyle name="Normal 26 3 2 4 2 2 10" xfId="50440" xr:uid="{00000000-0005-0000-0000-00004F8F0000}"/>
    <cellStyle name="Normal 26 3 2 4 2 2 2" xfId="5407" xr:uid="{00000000-0005-0000-0000-0000508F0000}"/>
    <cellStyle name="Normal 26 3 2 4 2 2 2 2" xfId="7279" xr:uid="{00000000-0005-0000-0000-0000518F0000}"/>
    <cellStyle name="Normal 26 3 2 4 2 2 2 2 2" xfId="12895" xr:uid="{00000000-0005-0000-0000-0000528F0000}"/>
    <cellStyle name="Normal 26 3 2 4 2 2 2 2 2 2" xfId="35436" xr:uid="{00000000-0005-0000-0000-0000538F0000}"/>
    <cellStyle name="Normal 26 3 2 4 2 2 2 2 3" xfId="18525" xr:uid="{00000000-0005-0000-0000-0000548F0000}"/>
    <cellStyle name="Normal 26 3 2 4 2 2 2 2 3 2" xfId="41060" xr:uid="{00000000-0005-0000-0000-0000558F0000}"/>
    <cellStyle name="Normal 26 3 2 4 2 2 2 2 4" xfId="24154" xr:uid="{00000000-0005-0000-0000-0000568F0000}"/>
    <cellStyle name="Normal 26 3 2 4 2 2 2 2 4 2" xfId="46680" xr:uid="{00000000-0005-0000-0000-0000578F0000}"/>
    <cellStyle name="Normal 26 3 2 4 2 2 2 2 5" xfId="29820" xr:uid="{00000000-0005-0000-0000-0000588F0000}"/>
    <cellStyle name="Normal 26 3 2 4 2 2 2 3" xfId="9151" xr:uid="{00000000-0005-0000-0000-0000598F0000}"/>
    <cellStyle name="Normal 26 3 2 4 2 2 2 3 2" xfId="14767" xr:uid="{00000000-0005-0000-0000-00005A8F0000}"/>
    <cellStyle name="Normal 26 3 2 4 2 2 2 3 2 2" xfId="37308" xr:uid="{00000000-0005-0000-0000-00005B8F0000}"/>
    <cellStyle name="Normal 26 3 2 4 2 2 2 3 3" xfId="20397" xr:uid="{00000000-0005-0000-0000-00005C8F0000}"/>
    <cellStyle name="Normal 26 3 2 4 2 2 2 3 3 2" xfId="42932" xr:uid="{00000000-0005-0000-0000-00005D8F0000}"/>
    <cellStyle name="Normal 26 3 2 4 2 2 2 3 4" xfId="26026" xr:uid="{00000000-0005-0000-0000-00005E8F0000}"/>
    <cellStyle name="Normal 26 3 2 4 2 2 2 3 4 2" xfId="48552" xr:uid="{00000000-0005-0000-0000-00005F8F0000}"/>
    <cellStyle name="Normal 26 3 2 4 2 2 2 3 5" xfId="31692" xr:uid="{00000000-0005-0000-0000-0000608F0000}"/>
    <cellStyle name="Normal 26 3 2 4 2 2 2 4" xfId="11023" xr:uid="{00000000-0005-0000-0000-0000618F0000}"/>
    <cellStyle name="Normal 26 3 2 4 2 2 2 4 2" xfId="33564" xr:uid="{00000000-0005-0000-0000-0000628F0000}"/>
    <cellStyle name="Normal 26 3 2 4 2 2 2 5" xfId="16653" xr:uid="{00000000-0005-0000-0000-0000638F0000}"/>
    <cellStyle name="Normal 26 3 2 4 2 2 2 5 2" xfId="39188" xr:uid="{00000000-0005-0000-0000-0000648F0000}"/>
    <cellStyle name="Normal 26 3 2 4 2 2 2 6" xfId="22282" xr:uid="{00000000-0005-0000-0000-0000658F0000}"/>
    <cellStyle name="Normal 26 3 2 4 2 2 2 6 2" xfId="44808" xr:uid="{00000000-0005-0000-0000-0000668F0000}"/>
    <cellStyle name="Normal 26 3 2 4 2 2 2 7" xfId="27948" xr:uid="{00000000-0005-0000-0000-0000678F0000}"/>
    <cellStyle name="Normal 26 3 2 4 2 2 2 8" xfId="51376" xr:uid="{00000000-0005-0000-0000-0000688F0000}"/>
    <cellStyle name="Normal 26 3 2 4 2 2 3" xfId="6343" xr:uid="{00000000-0005-0000-0000-0000698F0000}"/>
    <cellStyle name="Normal 26 3 2 4 2 2 3 2" xfId="11959" xr:uid="{00000000-0005-0000-0000-00006A8F0000}"/>
    <cellStyle name="Normal 26 3 2 4 2 2 3 2 2" xfId="34500" xr:uid="{00000000-0005-0000-0000-00006B8F0000}"/>
    <cellStyle name="Normal 26 3 2 4 2 2 3 3" xfId="17589" xr:uid="{00000000-0005-0000-0000-00006C8F0000}"/>
    <cellStyle name="Normal 26 3 2 4 2 2 3 3 2" xfId="40124" xr:uid="{00000000-0005-0000-0000-00006D8F0000}"/>
    <cellStyle name="Normal 26 3 2 4 2 2 3 4" xfId="23218" xr:uid="{00000000-0005-0000-0000-00006E8F0000}"/>
    <cellStyle name="Normal 26 3 2 4 2 2 3 4 2" xfId="45744" xr:uid="{00000000-0005-0000-0000-00006F8F0000}"/>
    <cellStyle name="Normal 26 3 2 4 2 2 3 5" xfId="28884" xr:uid="{00000000-0005-0000-0000-0000708F0000}"/>
    <cellStyle name="Normal 26 3 2 4 2 2 4" xfId="8215" xr:uid="{00000000-0005-0000-0000-0000718F0000}"/>
    <cellStyle name="Normal 26 3 2 4 2 2 4 2" xfId="13831" xr:uid="{00000000-0005-0000-0000-0000728F0000}"/>
    <cellStyle name="Normal 26 3 2 4 2 2 4 2 2" xfId="36372" xr:uid="{00000000-0005-0000-0000-0000738F0000}"/>
    <cellStyle name="Normal 26 3 2 4 2 2 4 3" xfId="19461" xr:uid="{00000000-0005-0000-0000-0000748F0000}"/>
    <cellStyle name="Normal 26 3 2 4 2 2 4 3 2" xfId="41996" xr:uid="{00000000-0005-0000-0000-0000758F0000}"/>
    <cellStyle name="Normal 26 3 2 4 2 2 4 4" xfId="25090" xr:uid="{00000000-0005-0000-0000-0000768F0000}"/>
    <cellStyle name="Normal 26 3 2 4 2 2 4 4 2" xfId="47616" xr:uid="{00000000-0005-0000-0000-0000778F0000}"/>
    <cellStyle name="Normal 26 3 2 4 2 2 4 5" xfId="30756" xr:uid="{00000000-0005-0000-0000-0000788F0000}"/>
    <cellStyle name="Normal 26 3 2 4 2 2 5" xfId="10087" xr:uid="{00000000-0005-0000-0000-0000798F0000}"/>
    <cellStyle name="Normal 26 3 2 4 2 2 5 2" xfId="32628" xr:uid="{00000000-0005-0000-0000-00007A8F0000}"/>
    <cellStyle name="Normal 26 3 2 4 2 2 6" xfId="15717" xr:uid="{00000000-0005-0000-0000-00007B8F0000}"/>
    <cellStyle name="Normal 26 3 2 4 2 2 6 2" xfId="38252" xr:uid="{00000000-0005-0000-0000-00007C8F0000}"/>
    <cellStyle name="Normal 26 3 2 4 2 2 7" xfId="21346" xr:uid="{00000000-0005-0000-0000-00007D8F0000}"/>
    <cellStyle name="Normal 26 3 2 4 2 2 7 2" xfId="43872" xr:uid="{00000000-0005-0000-0000-00007E8F0000}"/>
    <cellStyle name="Normal 26 3 2 4 2 2 8" xfId="27012" xr:uid="{00000000-0005-0000-0000-00007F8F0000}"/>
    <cellStyle name="Normal 26 3 2 4 2 2 9" xfId="49503" xr:uid="{00000000-0005-0000-0000-0000808F0000}"/>
    <cellStyle name="Normal 26 3 2 4 2 3" xfId="4939" xr:uid="{00000000-0005-0000-0000-0000818F0000}"/>
    <cellStyle name="Normal 26 3 2 4 2 3 2" xfId="6811" xr:uid="{00000000-0005-0000-0000-0000828F0000}"/>
    <cellStyle name="Normal 26 3 2 4 2 3 2 2" xfId="12427" xr:uid="{00000000-0005-0000-0000-0000838F0000}"/>
    <cellStyle name="Normal 26 3 2 4 2 3 2 2 2" xfId="34968" xr:uid="{00000000-0005-0000-0000-0000848F0000}"/>
    <cellStyle name="Normal 26 3 2 4 2 3 2 3" xfId="18057" xr:uid="{00000000-0005-0000-0000-0000858F0000}"/>
    <cellStyle name="Normal 26 3 2 4 2 3 2 3 2" xfId="40592" xr:uid="{00000000-0005-0000-0000-0000868F0000}"/>
    <cellStyle name="Normal 26 3 2 4 2 3 2 4" xfId="23686" xr:uid="{00000000-0005-0000-0000-0000878F0000}"/>
    <cellStyle name="Normal 26 3 2 4 2 3 2 4 2" xfId="46212" xr:uid="{00000000-0005-0000-0000-0000888F0000}"/>
    <cellStyle name="Normal 26 3 2 4 2 3 2 5" xfId="29352" xr:uid="{00000000-0005-0000-0000-0000898F0000}"/>
    <cellStyle name="Normal 26 3 2 4 2 3 3" xfId="8683" xr:uid="{00000000-0005-0000-0000-00008A8F0000}"/>
    <cellStyle name="Normal 26 3 2 4 2 3 3 2" xfId="14299" xr:uid="{00000000-0005-0000-0000-00008B8F0000}"/>
    <cellStyle name="Normal 26 3 2 4 2 3 3 2 2" xfId="36840" xr:uid="{00000000-0005-0000-0000-00008C8F0000}"/>
    <cellStyle name="Normal 26 3 2 4 2 3 3 3" xfId="19929" xr:uid="{00000000-0005-0000-0000-00008D8F0000}"/>
    <cellStyle name="Normal 26 3 2 4 2 3 3 3 2" xfId="42464" xr:uid="{00000000-0005-0000-0000-00008E8F0000}"/>
    <cellStyle name="Normal 26 3 2 4 2 3 3 4" xfId="25558" xr:uid="{00000000-0005-0000-0000-00008F8F0000}"/>
    <cellStyle name="Normal 26 3 2 4 2 3 3 4 2" xfId="48084" xr:uid="{00000000-0005-0000-0000-0000908F0000}"/>
    <cellStyle name="Normal 26 3 2 4 2 3 3 5" xfId="31224" xr:uid="{00000000-0005-0000-0000-0000918F0000}"/>
    <cellStyle name="Normal 26 3 2 4 2 3 4" xfId="10555" xr:uid="{00000000-0005-0000-0000-0000928F0000}"/>
    <cellStyle name="Normal 26 3 2 4 2 3 4 2" xfId="33096" xr:uid="{00000000-0005-0000-0000-0000938F0000}"/>
    <cellStyle name="Normal 26 3 2 4 2 3 5" xfId="16185" xr:uid="{00000000-0005-0000-0000-0000948F0000}"/>
    <cellStyle name="Normal 26 3 2 4 2 3 5 2" xfId="38720" xr:uid="{00000000-0005-0000-0000-0000958F0000}"/>
    <cellStyle name="Normal 26 3 2 4 2 3 6" xfId="21814" xr:uid="{00000000-0005-0000-0000-0000968F0000}"/>
    <cellStyle name="Normal 26 3 2 4 2 3 6 2" xfId="44340" xr:uid="{00000000-0005-0000-0000-0000978F0000}"/>
    <cellStyle name="Normal 26 3 2 4 2 3 7" xfId="27480" xr:uid="{00000000-0005-0000-0000-0000988F0000}"/>
    <cellStyle name="Normal 26 3 2 4 2 3 8" xfId="50908" xr:uid="{00000000-0005-0000-0000-0000998F0000}"/>
    <cellStyle name="Normal 26 3 2 4 2 4" xfId="5875" xr:uid="{00000000-0005-0000-0000-00009A8F0000}"/>
    <cellStyle name="Normal 26 3 2 4 2 4 2" xfId="11491" xr:uid="{00000000-0005-0000-0000-00009B8F0000}"/>
    <cellStyle name="Normal 26 3 2 4 2 4 2 2" xfId="34032" xr:uid="{00000000-0005-0000-0000-00009C8F0000}"/>
    <cellStyle name="Normal 26 3 2 4 2 4 3" xfId="17121" xr:uid="{00000000-0005-0000-0000-00009D8F0000}"/>
    <cellStyle name="Normal 26 3 2 4 2 4 3 2" xfId="39656" xr:uid="{00000000-0005-0000-0000-00009E8F0000}"/>
    <cellStyle name="Normal 26 3 2 4 2 4 4" xfId="22750" xr:uid="{00000000-0005-0000-0000-00009F8F0000}"/>
    <cellStyle name="Normal 26 3 2 4 2 4 4 2" xfId="45276" xr:uid="{00000000-0005-0000-0000-0000A08F0000}"/>
    <cellStyle name="Normal 26 3 2 4 2 4 5" xfId="28416" xr:uid="{00000000-0005-0000-0000-0000A18F0000}"/>
    <cellStyle name="Normal 26 3 2 4 2 5" xfId="7747" xr:uid="{00000000-0005-0000-0000-0000A28F0000}"/>
    <cellStyle name="Normal 26 3 2 4 2 5 2" xfId="13363" xr:uid="{00000000-0005-0000-0000-0000A38F0000}"/>
    <cellStyle name="Normal 26 3 2 4 2 5 2 2" xfId="35904" xr:uid="{00000000-0005-0000-0000-0000A48F0000}"/>
    <cellStyle name="Normal 26 3 2 4 2 5 3" xfId="18993" xr:uid="{00000000-0005-0000-0000-0000A58F0000}"/>
    <cellStyle name="Normal 26 3 2 4 2 5 3 2" xfId="41528" xr:uid="{00000000-0005-0000-0000-0000A68F0000}"/>
    <cellStyle name="Normal 26 3 2 4 2 5 4" xfId="24622" xr:uid="{00000000-0005-0000-0000-0000A78F0000}"/>
    <cellStyle name="Normal 26 3 2 4 2 5 4 2" xfId="47148" xr:uid="{00000000-0005-0000-0000-0000A88F0000}"/>
    <cellStyle name="Normal 26 3 2 4 2 5 5" xfId="30288" xr:uid="{00000000-0005-0000-0000-0000A98F0000}"/>
    <cellStyle name="Normal 26 3 2 4 2 6" xfId="9619" xr:uid="{00000000-0005-0000-0000-0000AA8F0000}"/>
    <cellStyle name="Normal 26 3 2 4 2 6 2" xfId="32160" xr:uid="{00000000-0005-0000-0000-0000AB8F0000}"/>
    <cellStyle name="Normal 26 3 2 4 2 7" xfId="15249" xr:uid="{00000000-0005-0000-0000-0000AC8F0000}"/>
    <cellStyle name="Normal 26 3 2 4 2 7 2" xfId="37784" xr:uid="{00000000-0005-0000-0000-0000AD8F0000}"/>
    <cellStyle name="Normal 26 3 2 4 2 8" xfId="20878" xr:uid="{00000000-0005-0000-0000-0000AE8F0000}"/>
    <cellStyle name="Normal 26 3 2 4 2 8 2" xfId="43404" xr:uid="{00000000-0005-0000-0000-0000AF8F0000}"/>
    <cellStyle name="Normal 26 3 2 4 2 9" xfId="26544" xr:uid="{00000000-0005-0000-0000-0000B08F0000}"/>
    <cellStyle name="Normal 26 3 2 4 3" xfId="4237" xr:uid="{00000000-0005-0000-0000-0000B18F0000}"/>
    <cellStyle name="Normal 26 3 2 4 3 10" xfId="50206" xr:uid="{00000000-0005-0000-0000-0000B28F0000}"/>
    <cellStyle name="Normal 26 3 2 4 3 2" xfId="5173" xr:uid="{00000000-0005-0000-0000-0000B38F0000}"/>
    <cellStyle name="Normal 26 3 2 4 3 2 2" xfId="7045" xr:uid="{00000000-0005-0000-0000-0000B48F0000}"/>
    <cellStyle name="Normal 26 3 2 4 3 2 2 2" xfId="12661" xr:uid="{00000000-0005-0000-0000-0000B58F0000}"/>
    <cellStyle name="Normal 26 3 2 4 3 2 2 2 2" xfId="35202" xr:uid="{00000000-0005-0000-0000-0000B68F0000}"/>
    <cellStyle name="Normal 26 3 2 4 3 2 2 3" xfId="18291" xr:uid="{00000000-0005-0000-0000-0000B78F0000}"/>
    <cellStyle name="Normal 26 3 2 4 3 2 2 3 2" xfId="40826" xr:uid="{00000000-0005-0000-0000-0000B88F0000}"/>
    <cellStyle name="Normal 26 3 2 4 3 2 2 4" xfId="23920" xr:uid="{00000000-0005-0000-0000-0000B98F0000}"/>
    <cellStyle name="Normal 26 3 2 4 3 2 2 4 2" xfId="46446" xr:uid="{00000000-0005-0000-0000-0000BA8F0000}"/>
    <cellStyle name="Normal 26 3 2 4 3 2 2 5" xfId="29586" xr:uid="{00000000-0005-0000-0000-0000BB8F0000}"/>
    <cellStyle name="Normal 26 3 2 4 3 2 3" xfId="8917" xr:uid="{00000000-0005-0000-0000-0000BC8F0000}"/>
    <cellStyle name="Normal 26 3 2 4 3 2 3 2" xfId="14533" xr:uid="{00000000-0005-0000-0000-0000BD8F0000}"/>
    <cellStyle name="Normal 26 3 2 4 3 2 3 2 2" xfId="37074" xr:uid="{00000000-0005-0000-0000-0000BE8F0000}"/>
    <cellStyle name="Normal 26 3 2 4 3 2 3 3" xfId="20163" xr:uid="{00000000-0005-0000-0000-0000BF8F0000}"/>
    <cellStyle name="Normal 26 3 2 4 3 2 3 3 2" xfId="42698" xr:uid="{00000000-0005-0000-0000-0000C08F0000}"/>
    <cellStyle name="Normal 26 3 2 4 3 2 3 4" xfId="25792" xr:uid="{00000000-0005-0000-0000-0000C18F0000}"/>
    <cellStyle name="Normal 26 3 2 4 3 2 3 4 2" xfId="48318" xr:uid="{00000000-0005-0000-0000-0000C28F0000}"/>
    <cellStyle name="Normal 26 3 2 4 3 2 3 5" xfId="31458" xr:uid="{00000000-0005-0000-0000-0000C38F0000}"/>
    <cellStyle name="Normal 26 3 2 4 3 2 4" xfId="10789" xr:uid="{00000000-0005-0000-0000-0000C48F0000}"/>
    <cellStyle name="Normal 26 3 2 4 3 2 4 2" xfId="33330" xr:uid="{00000000-0005-0000-0000-0000C58F0000}"/>
    <cellStyle name="Normal 26 3 2 4 3 2 5" xfId="16419" xr:uid="{00000000-0005-0000-0000-0000C68F0000}"/>
    <cellStyle name="Normal 26 3 2 4 3 2 5 2" xfId="38954" xr:uid="{00000000-0005-0000-0000-0000C78F0000}"/>
    <cellStyle name="Normal 26 3 2 4 3 2 6" xfId="22048" xr:uid="{00000000-0005-0000-0000-0000C88F0000}"/>
    <cellStyle name="Normal 26 3 2 4 3 2 6 2" xfId="44574" xr:uid="{00000000-0005-0000-0000-0000C98F0000}"/>
    <cellStyle name="Normal 26 3 2 4 3 2 7" xfId="27714" xr:uid="{00000000-0005-0000-0000-0000CA8F0000}"/>
    <cellStyle name="Normal 26 3 2 4 3 2 8" xfId="51142" xr:uid="{00000000-0005-0000-0000-0000CB8F0000}"/>
    <cellStyle name="Normal 26 3 2 4 3 3" xfId="6109" xr:uid="{00000000-0005-0000-0000-0000CC8F0000}"/>
    <cellStyle name="Normal 26 3 2 4 3 3 2" xfId="11725" xr:uid="{00000000-0005-0000-0000-0000CD8F0000}"/>
    <cellStyle name="Normal 26 3 2 4 3 3 2 2" xfId="34266" xr:uid="{00000000-0005-0000-0000-0000CE8F0000}"/>
    <cellStyle name="Normal 26 3 2 4 3 3 3" xfId="17355" xr:uid="{00000000-0005-0000-0000-0000CF8F0000}"/>
    <cellStyle name="Normal 26 3 2 4 3 3 3 2" xfId="39890" xr:uid="{00000000-0005-0000-0000-0000D08F0000}"/>
    <cellStyle name="Normal 26 3 2 4 3 3 4" xfId="22984" xr:uid="{00000000-0005-0000-0000-0000D18F0000}"/>
    <cellStyle name="Normal 26 3 2 4 3 3 4 2" xfId="45510" xr:uid="{00000000-0005-0000-0000-0000D28F0000}"/>
    <cellStyle name="Normal 26 3 2 4 3 3 5" xfId="28650" xr:uid="{00000000-0005-0000-0000-0000D38F0000}"/>
    <cellStyle name="Normal 26 3 2 4 3 4" xfId="7981" xr:uid="{00000000-0005-0000-0000-0000D48F0000}"/>
    <cellStyle name="Normal 26 3 2 4 3 4 2" xfId="13597" xr:uid="{00000000-0005-0000-0000-0000D58F0000}"/>
    <cellStyle name="Normal 26 3 2 4 3 4 2 2" xfId="36138" xr:uid="{00000000-0005-0000-0000-0000D68F0000}"/>
    <cellStyle name="Normal 26 3 2 4 3 4 3" xfId="19227" xr:uid="{00000000-0005-0000-0000-0000D78F0000}"/>
    <cellStyle name="Normal 26 3 2 4 3 4 3 2" xfId="41762" xr:uid="{00000000-0005-0000-0000-0000D88F0000}"/>
    <cellStyle name="Normal 26 3 2 4 3 4 4" xfId="24856" xr:uid="{00000000-0005-0000-0000-0000D98F0000}"/>
    <cellStyle name="Normal 26 3 2 4 3 4 4 2" xfId="47382" xr:uid="{00000000-0005-0000-0000-0000DA8F0000}"/>
    <cellStyle name="Normal 26 3 2 4 3 4 5" xfId="30522" xr:uid="{00000000-0005-0000-0000-0000DB8F0000}"/>
    <cellStyle name="Normal 26 3 2 4 3 5" xfId="9853" xr:uid="{00000000-0005-0000-0000-0000DC8F0000}"/>
    <cellStyle name="Normal 26 3 2 4 3 5 2" xfId="32394" xr:uid="{00000000-0005-0000-0000-0000DD8F0000}"/>
    <cellStyle name="Normal 26 3 2 4 3 6" xfId="15483" xr:uid="{00000000-0005-0000-0000-0000DE8F0000}"/>
    <cellStyle name="Normal 26 3 2 4 3 6 2" xfId="38018" xr:uid="{00000000-0005-0000-0000-0000DF8F0000}"/>
    <cellStyle name="Normal 26 3 2 4 3 7" xfId="21112" xr:uid="{00000000-0005-0000-0000-0000E08F0000}"/>
    <cellStyle name="Normal 26 3 2 4 3 7 2" xfId="43638" xr:uid="{00000000-0005-0000-0000-0000E18F0000}"/>
    <cellStyle name="Normal 26 3 2 4 3 8" xfId="26778" xr:uid="{00000000-0005-0000-0000-0000E28F0000}"/>
    <cellStyle name="Normal 26 3 2 4 3 9" xfId="49269" xr:uid="{00000000-0005-0000-0000-0000E38F0000}"/>
    <cellStyle name="Normal 26 3 2 4 4" xfId="4705" xr:uid="{00000000-0005-0000-0000-0000E48F0000}"/>
    <cellStyle name="Normal 26 3 2 4 4 2" xfId="6577" xr:uid="{00000000-0005-0000-0000-0000E58F0000}"/>
    <cellStyle name="Normal 26 3 2 4 4 2 2" xfId="12193" xr:uid="{00000000-0005-0000-0000-0000E68F0000}"/>
    <cellStyle name="Normal 26 3 2 4 4 2 2 2" xfId="34734" xr:uid="{00000000-0005-0000-0000-0000E78F0000}"/>
    <cellStyle name="Normal 26 3 2 4 4 2 3" xfId="17823" xr:uid="{00000000-0005-0000-0000-0000E88F0000}"/>
    <cellStyle name="Normal 26 3 2 4 4 2 3 2" xfId="40358" xr:uid="{00000000-0005-0000-0000-0000E98F0000}"/>
    <cellStyle name="Normal 26 3 2 4 4 2 4" xfId="23452" xr:uid="{00000000-0005-0000-0000-0000EA8F0000}"/>
    <cellStyle name="Normal 26 3 2 4 4 2 4 2" xfId="45978" xr:uid="{00000000-0005-0000-0000-0000EB8F0000}"/>
    <cellStyle name="Normal 26 3 2 4 4 2 5" xfId="29118" xr:uid="{00000000-0005-0000-0000-0000EC8F0000}"/>
    <cellStyle name="Normal 26 3 2 4 4 3" xfId="8449" xr:uid="{00000000-0005-0000-0000-0000ED8F0000}"/>
    <cellStyle name="Normal 26 3 2 4 4 3 2" xfId="14065" xr:uid="{00000000-0005-0000-0000-0000EE8F0000}"/>
    <cellStyle name="Normal 26 3 2 4 4 3 2 2" xfId="36606" xr:uid="{00000000-0005-0000-0000-0000EF8F0000}"/>
    <cellStyle name="Normal 26 3 2 4 4 3 3" xfId="19695" xr:uid="{00000000-0005-0000-0000-0000F08F0000}"/>
    <cellStyle name="Normal 26 3 2 4 4 3 3 2" xfId="42230" xr:uid="{00000000-0005-0000-0000-0000F18F0000}"/>
    <cellStyle name="Normal 26 3 2 4 4 3 4" xfId="25324" xr:uid="{00000000-0005-0000-0000-0000F28F0000}"/>
    <cellStyle name="Normal 26 3 2 4 4 3 4 2" xfId="47850" xr:uid="{00000000-0005-0000-0000-0000F38F0000}"/>
    <cellStyle name="Normal 26 3 2 4 4 3 5" xfId="30990" xr:uid="{00000000-0005-0000-0000-0000F48F0000}"/>
    <cellStyle name="Normal 26 3 2 4 4 4" xfId="10321" xr:uid="{00000000-0005-0000-0000-0000F58F0000}"/>
    <cellStyle name="Normal 26 3 2 4 4 4 2" xfId="32862" xr:uid="{00000000-0005-0000-0000-0000F68F0000}"/>
    <cellStyle name="Normal 26 3 2 4 4 5" xfId="15951" xr:uid="{00000000-0005-0000-0000-0000F78F0000}"/>
    <cellStyle name="Normal 26 3 2 4 4 5 2" xfId="38486" xr:uid="{00000000-0005-0000-0000-0000F88F0000}"/>
    <cellStyle name="Normal 26 3 2 4 4 6" xfId="21580" xr:uid="{00000000-0005-0000-0000-0000F98F0000}"/>
    <cellStyle name="Normal 26 3 2 4 4 6 2" xfId="44106" xr:uid="{00000000-0005-0000-0000-0000FA8F0000}"/>
    <cellStyle name="Normal 26 3 2 4 4 7" xfId="27246" xr:uid="{00000000-0005-0000-0000-0000FB8F0000}"/>
    <cellStyle name="Normal 26 3 2 4 4 8" xfId="50674" xr:uid="{00000000-0005-0000-0000-0000FC8F0000}"/>
    <cellStyle name="Normal 26 3 2 4 5" xfId="5641" xr:uid="{00000000-0005-0000-0000-0000FD8F0000}"/>
    <cellStyle name="Normal 26 3 2 4 5 2" xfId="11257" xr:uid="{00000000-0005-0000-0000-0000FE8F0000}"/>
    <cellStyle name="Normal 26 3 2 4 5 2 2" xfId="33798" xr:uid="{00000000-0005-0000-0000-0000FF8F0000}"/>
    <cellStyle name="Normal 26 3 2 4 5 3" xfId="16887" xr:uid="{00000000-0005-0000-0000-000000900000}"/>
    <cellStyle name="Normal 26 3 2 4 5 3 2" xfId="39422" xr:uid="{00000000-0005-0000-0000-000001900000}"/>
    <cellStyle name="Normal 26 3 2 4 5 4" xfId="22516" xr:uid="{00000000-0005-0000-0000-000002900000}"/>
    <cellStyle name="Normal 26 3 2 4 5 4 2" xfId="45042" xr:uid="{00000000-0005-0000-0000-000003900000}"/>
    <cellStyle name="Normal 26 3 2 4 5 5" xfId="28182" xr:uid="{00000000-0005-0000-0000-000004900000}"/>
    <cellStyle name="Normal 26 3 2 4 6" xfId="7513" xr:uid="{00000000-0005-0000-0000-000005900000}"/>
    <cellStyle name="Normal 26 3 2 4 6 2" xfId="13129" xr:uid="{00000000-0005-0000-0000-000006900000}"/>
    <cellStyle name="Normal 26 3 2 4 6 2 2" xfId="35670" xr:uid="{00000000-0005-0000-0000-000007900000}"/>
    <cellStyle name="Normal 26 3 2 4 6 3" xfId="18759" xr:uid="{00000000-0005-0000-0000-000008900000}"/>
    <cellStyle name="Normal 26 3 2 4 6 3 2" xfId="41294" xr:uid="{00000000-0005-0000-0000-000009900000}"/>
    <cellStyle name="Normal 26 3 2 4 6 4" xfId="24388" xr:uid="{00000000-0005-0000-0000-00000A900000}"/>
    <cellStyle name="Normal 26 3 2 4 6 4 2" xfId="46914" xr:uid="{00000000-0005-0000-0000-00000B900000}"/>
    <cellStyle name="Normal 26 3 2 4 6 5" xfId="30054" xr:uid="{00000000-0005-0000-0000-00000C900000}"/>
    <cellStyle name="Normal 26 3 2 4 7" xfId="9385" xr:uid="{00000000-0005-0000-0000-00000D900000}"/>
    <cellStyle name="Normal 26 3 2 4 7 2" xfId="31926" xr:uid="{00000000-0005-0000-0000-00000E900000}"/>
    <cellStyle name="Normal 26 3 2 4 8" xfId="15015" xr:uid="{00000000-0005-0000-0000-00000F900000}"/>
    <cellStyle name="Normal 26 3 2 4 8 2" xfId="37550" xr:uid="{00000000-0005-0000-0000-000010900000}"/>
    <cellStyle name="Normal 26 3 2 4 9" xfId="20644" xr:uid="{00000000-0005-0000-0000-000011900000}"/>
    <cellStyle name="Normal 26 3 2 4 9 2" xfId="43170" xr:uid="{00000000-0005-0000-0000-000012900000}"/>
    <cellStyle name="Normal 26 3 2 5" xfId="3925" xr:uid="{00000000-0005-0000-0000-000013900000}"/>
    <cellStyle name="Normal 26 3 2 5 10" xfId="48957" xr:uid="{00000000-0005-0000-0000-000014900000}"/>
    <cellStyle name="Normal 26 3 2 5 11" xfId="49894" xr:uid="{00000000-0005-0000-0000-000015900000}"/>
    <cellStyle name="Normal 26 3 2 5 2" xfId="4393" xr:uid="{00000000-0005-0000-0000-000016900000}"/>
    <cellStyle name="Normal 26 3 2 5 2 10" xfId="50362" xr:uid="{00000000-0005-0000-0000-000017900000}"/>
    <cellStyle name="Normal 26 3 2 5 2 2" xfId="5329" xr:uid="{00000000-0005-0000-0000-000018900000}"/>
    <cellStyle name="Normal 26 3 2 5 2 2 2" xfId="7201" xr:uid="{00000000-0005-0000-0000-000019900000}"/>
    <cellStyle name="Normal 26 3 2 5 2 2 2 2" xfId="12817" xr:uid="{00000000-0005-0000-0000-00001A900000}"/>
    <cellStyle name="Normal 26 3 2 5 2 2 2 2 2" xfId="35358" xr:uid="{00000000-0005-0000-0000-00001B900000}"/>
    <cellStyle name="Normal 26 3 2 5 2 2 2 3" xfId="18447" xr:uid="{00000000-0005-0000-0000-00001C900000}"/>
    <cellStyle name="Normal 26 3 2 5 2 2 2 3 2" xfId="40982" xr:uid="{00000000-0005-0000-0000-00001D900000}"/>
    <cellStyle name="Normal 26 3 2 5 2 2 2 4" xfId="24076" xr:uid="{00000000-0005-0000-0000-00001E900000}"/>
    <cellStyle name="Normal 26 3 2 5 2 2 2 4 2" xfId="46602" xr:uid="{00000000-0005-0000-0000-00001F900000}"/>
    <cellStyle name="Normal 26 3 2 5 2 2 2 5" xfId="29742" xr:uid="{00000000-0005-0000-0000-000020900000}"/>
    <cellStyle name="Normal 26 3 2 5 2 2 3" xfId="9073" xr:uid="{00000000-0005-0000-0000-000021900000}"/>
    <cellStyle name="Normal 26 3 2 5 2 2 3 2" xfId="14689" xr:uid="{00000000-0005-0000-0000-000022900000}"/>
    <cellStyle name="Normal 26 3 2 5 2 2 3 2 2" xfId="37230" xr:uid="{00000000-0005-0000-0000-000023900000}"/>
    <cellStyle name="Normal 26 3 2 5 2 2 3 3" xfId="20319" xr:uid="{00000000-0005-0000-0000-000024900000}"/>
    <cellStyle name="Normal 26 3 2 5 2 2 3 3 2" xfId="42854" xr:uid="{00000000-0005-0000-0000-000025900000}"/>
    <cellStyle name="Normal 26 3 2 5 2 2 3 4" xfId="25948" xr:uid="{00000000-0005-0000-0000-000026900000}"/>
    <cellStyle name="Normal 26 3 2 5 2 2 3 4 2" xfId="48474" xr:uid="{00000000-0005-0000-0000-000027900000}"/>
    <cellStyle name="Normal 26 3 2 5 2 2 3 5" xfId="31614" xr:uid="{00000000-0005-0000-0000-000028900000}"/>
    <cellStyle name="Normal 26 3 2 5 2 2 4" xfId="10945" xr:uid="{00000000-0005-0000-0000-000029900000}"/>
    <cellStyle name="Normal 26 3 2 5 2 2 4 2" xfId="33486" xr:uid="{00000000-0005-0000-0000-00002A900000}"/>
    <cellStyle name="Normal 26 3 2 5 2 2 5" xfId="16575" xr:uid="{00000000-0005-0000-0000-00002B900000}"/>
    <cellStyle name="Normal 26 3 2 5 2 2 5 2" xfId="39110" xr:uid="{00000000-0005-0000-0000-00002C900000}"/>
    <cellStyle name="Normal 26 3 2 5 2 2 6" xfId="22204" xr:uid="{00000000-0005-0000-0000-00002D900000}"/>
    <cellStyle name="Normal 26 3 2 5 2 2 6 2" xfId="44730" xr:uid="{00000000-0005-0000-0000-00002E900000}"/>
    <cellStyle name="Normal 26 3 2 5 2 2 7" xfId="27870" xr:uid="{00000000-0005-0000-0000-00002F900000}"/>
    <cellStyle name="Normal 26 3 2 5 2 2 8" xfId="51298" xr:uid="{00000000-0005-0000-0000-000030900000}"/>
    <cellStyle name="Normal 26 3 2 5 2 3" xfId="6265" xr:uid="{00000000-0005-0000-0000-000031900000}"/>
    <cellStyle name="Normal 26 3 2 5 2 3 2" xfId="11881" xr:uid="{00000000-0005-0000-0000-000032900000}"/>
    <cellStyle name="Normal 26 3 2 5 2 3 2 2" xfId="34422" xr:uid="{00000000-0005-0000-0000-000033900000}"/>
    <cellStyle name="Normal 26 3 2 5 2 3 3" xfId="17511" xr:uid="{00000000-0005-0000-0000-000034900000}"/>
    <cellStyle name="Normal 26 3 2 5 2 3 3 2" xfId="40046" xr:uid="{00000000-0005-0000-0000-000035900000}"/>
    <cellStyle name="Normal 26 3 2 5 2 3 4" xfId="23140" xr:uid="{00000000-0005-0000-0000-000036900000}"/>
    <cellStyle name="Normal 26 3 2 5 2 3 4 2" xfId="45666" xr:uid="{00000000-0005-0000-0000-000037900000}"/>
    <cellStyle name="Normal 26 3 2 5 2 3 5" xfId="28806" xr:uid="{00000000-0005-0000-0000-000038900000}"/>
    <cellStyle name="Normal 26 3 2 5 2 4" xfId="8137" xr:uid="{00000000-0005-0000-0000-000039900000}"/>
    <cellStyle name="Normal 26 3 2 5 2 4 2" xfId="13753" xr:uid="{00000000-0005-0000-0000-00003A900000}"/>
    <cellStyle name="Normal 26 3 2 5 2 4 2 2" xfId="36294" xr:uid="{00000000-0005-0000-0000-00003B900000}"/>
    <cellStyle name="Normal 26 3 2 5 2 4 3" xfId="19383" xr:uid="{00000000-0005-0000-0000-00003C900000}"/>
    <cellStyle name="Normal 26 3 2 5 2 4 3 2" xfId="41918" xr:uid="{00000000-0005-0000-0000-00003D900000}"/>
    <cellStyle name="Normal 26 3 2 5 2 4 4" xfId="25012" xr:uid="{00000000-0005-0000-0000-00003E900000}"/>
    <cellStyle name="Normal 26 3 2 5 2 4 4 2" xfId="47538" xr:uid="{00000000-0005-0000-0000-00003F900000}"/>
    <cellStyle name="Normal 26 3 2 5 2 4 5" xfId="30678" xr:uid="{00000000-0005-0000-0000-000040900000}"/>
    <cellStyle name="Normal 26 3 2 5 2 5" xfId="10009" xr:uid="{00000000-0005-0000-0000-000041900000}"/>
    <cellStyle name="Normal 26 3 2 5 2 5 2" xfId="32550" xr:uid="{00000000-0005-0000-0000-000042900000}"/>
    <cellStyle name="Normal 26 3 2 5 2 6" xfId="15639" xr:uid="{00000000-0005-0000-0000-000043900000}"/>
    <cellStyle name="Normal 26 3 2 5 2 6 2" xfId="38174" xr:uid="{00000000-0005-0000-0000-000044900000}"/>
    <cellStyle name="Normal 26 3 2 5 2 7" xfId="21268" xr:uid="{00000000-0005-0000-0000-000045900000}"/>
    <cellStyle name="Normal 26 3 2 5 2 7 2" xfId="43794" xr:uid="{00000000-0005-0000-0000-000046900000}"/>
    <cellStyle name="Normal 26 3 2 5 2 8" xfId="26934" xr:uid="{00000000-0005-0000-0000-000047900000}"/>
    <cellStyle name="Normal 26 3 2 5 2 9" xfId="49425" xr:uid="{00000000-0005-0000-0000-000048900000}"/>
    <cellStyle name="Normal 26 3 2 5 3" xfId="4861" xr:uid="{00000000-0005-0000-0000-000049900000}"/>
    <cellStyle name="Normal 26 3 2 5 3 2" xfId="6733" xr:uid="{00000000-0005-0000-0000-00004A900000}"/>
    <cellStyle name="Normal 26 3 2 5 3 2 2" xfId="12349" xr:uid="{00000000-0005-0000-0000-00004B900000}"/>
    <cellStyle name="Normal 26 3 2 5 3 2 2 2" xfId="34890" xr:uid="{00000000-0005-0000-0000-00004C900000}"/>
    <cellStyle name="Normal 26 3 2 5 3 2 3" xfId="17979" xr:uid="{00000000-0005-0000-0000-00004D900000}"/>
    <cellStyle name="Normal 26 3 2 5 3 2 3 2" xfId="40514" xr:uid="{00000000-0005-0000-0000-00004E900000}"/>
    <cellStyle name="Normal 26 3 2 5 3 2 4" xfId="23608" xr:uid="{00000000-0005-0000-0000-00004F900000}"/>
    <cellStyle name="Normal 26 3 2 5 3 2 4 2" xfId="46134" xr:uid="{00000000-0005-0000-0000-000050900000}"/>
    <cellStyle name="Normal 26 3 2 5 3 2 5" xfId="29274" xr:uid="{00000000-0005-0000-0000-000051900000}"/>
    <cellStyle name="Normal 26 3 2 5 3 3" xfId="8605" xr:uid="{00000000-0005-0000-0000-000052900000}"/>
    <cellStyle name="Normal 26 3 2 5 3 3 2" xfId="14221" xr:uid="{00000000-0005-0000-0000-000053900000}"/>
    <cellStyle name="Normal 26 3 2 5 3 3 2 2" xfId="36762" xr:uid="{00000000-0005-0000-0000-000054900000}"/>
    <cellStyle name="Normal 26 3 2 5 3 3 3" xfId="19851" xr:uid="{00000000-0005-0000-0000-000055900000}"/>
    <cellStyle name="Normal 26 3 2 5 3 3 3 2" xfId="42386" xr:uid="{00000000-0005-0000-0000-000056900000}"/>
    <cellStyle name="Normal 26 3 2 5 3 3 4" xfId="25480" xr:uid="{00000000-0005-0000-0000-000057900000}"/>
    <cellStyle name="Normal 26 3 2 5 3 3 4 2" xfId="48006" xr:uid="{00000000-0005-0000-0000-000058900000}"/>
    <cellStyle name="Normal 26 3 2 5 3 3 5" xfId="31146" xr:uid="{00000000-0005-0000-0000-000059900000}"/>
    <cellStyle name="Normal 26 3 2 5 3 4" xfId="10477" xr:uid="{00000000-0005-0000-0000-00005A900000}"/>
    <cellStyle name="Normal 26 3 2 5 3 4 2" xfId="33018" xr:uid="{00000000-0005-0000-0000-00005B900000}"/>
    <cellStyle name="Normal 26 3 2 5 3 5" xfId="16107" xr:uid="{00000000-0005-0000-0000-00005C900000}"/>
    <cellStyle name="Normal 26 3 2 5 3 5 2" xfId="38642" xr:uid="{00000000-0005-0000-0000-00005D900000}"/>
    <cellStyle name="Normal 26 3 2 5 3 6" xfId="21736" xr:uid="{00000000-0005-0000-0000-00005E900000}"/>
    <cellStyle name="Normal 26 3 2 5 3 6 2" xfId="44262" xr:uid="{00000000-0005-0000-0000-00005F900000}"/>
    <cellStyle name="Normal 26 3 2 5 3 7" xfId="27402" xr:uid="{00000000-0005-0000-0000-000060900000}"/>
    <cellStyle name="Normal 26 3 2 5 3 8" xfId="50830" xr:uid="{00000000-0005-0000-0000-000061900000}"/>
    <cellStyle name="Normal 26 3 2 5 4" xfId="5797" xr:uid="{00000000-0005-0000-0000-000062900000}"/>
    <cellStyle name="Normal 26 3 2 5 4 2" xfId="11413" xr:uid="{00000000-0005-0000-0000-000063900000}"/>
    <cellStyle name="Normal 26 3 2 5 4 2 2" xfId="33954" xr:uid="{00000000-0005-0000-0000-000064900000}"/>
    <cellStyle name="Normal 26 3 2 5 4 3" xfId="17043" xr:uid="{00000000-0005-0000-0000-000065900000}"/>
    <cellStyle name="Normal 26 3 2 5 4 3 2" xfId="39578" xr:uid="{00000000-0005-0000-0000-000066900000}"/>
    <cellStyle name="Normal 26 3 2 5 4 4" xfId="22672" xr:uid="{00000000-0005-0000-0000-000067900000}"/>
    <cellStyle name="Normal 26 3 2 5 4 4 2" xfId="45198" xr:uid="{00000000-0005-0000-0000-000068900000}"/>
    <cellStyle name="Normal 26 3 2 5 4 5" xfId="28338" xr:uid="{00000000-0005-0000-0000-000069900000}"/>
    <cellStyle name="Normal 26 3 2 5 5" xfId="7669" xr:uid="{00000000-0005-0000-0000-00006A900000}"/>
    <cellStyle name="Normal 26 3 2 5 5 2" xfId="13285" xr:uid="{00000000-0005-0000-0000-00006B900000}"/>
    <cellStyle name="Normal 26 3 2 5 5 2 2" xfId="35826" xr:uid="{00000000-0005-0000-0000-00006C900000}"/>
    <cellStyle name="Normal 26 3 2 5 5 3" xfId="18915" xr:uid="{00000000-0005-0000-0000-00006D900000}"/>
    <cellStyle name="Normal 26 3 2 5 5 3 2" xfId="41450" xr:uid="{00000000-0005-0000-0000-00006E900000}"/>
    <cellStyle name="Normal 26 3 2 5 5 4" xfId="24544" xr:uid="{00000000-0005-0000-0000-00006F900000}"/>
    <cellStyle name="Normal 26 3 2 5 5 4 2" xfId="47070" xr:uid="{00000000-0005-0000-0000-000070900000}"/>
    <cellStyle name="Normal 26 3 2 5 5 5" xfId="30210" xr:uid="{00000000-0005-0000-0000-000071900000}"/>
    <cellStyle name="Normal 26 3 2 5 6" xfId="9541" xr:uid="{00000000-0005-0000-0000-000072900000}"/>
    <cellStyle name="Normal 26 3 2 5 6 2" xfId="32082" xr:uid="{00000000-0005-0000-0000-000073900000}"/>
    <cellStyle name="Normal 26 3 2 5 7" xfId="15171" xr:uid="{00000000-0005-0000-0000-000074900000}"/>
    <cellStyle name="Normal 26 3 2 5 7 2" xfId="37706" xr:uid="{00000000-0005-0000-0000-000075900000}"/>
    <cellStyle name="Normal 26 3 2 5 8" xfId="20800" xr:uid="{00000000-0005-0000-0000-000076900000}"/>
    <cellStyle name="Normal 26 3 2 5 8 2" xfId="43326" xr:uid="{00000000-0005-0000-0000-000077900000}"/>
    <cellStyle name="Normal 26 3 2 5 9" xfId="26466" xr:uid="{00000000-0005-0000-0000-000078900000}"/>
    <cellStyle name="Normal 26 3 2 6" xfId="4159" xr:uid="{00000000-0005-0000-0000-000079900000}"/>
    <cellStyle name="Normal 26 3 2 6 10" xfId="50128" xr:uid="{00000000-0005-0000-0000-00007A900000}"/>
    <cellStyle name="Normal 26 3 2 6 2" xfId="5095" xr:uid="{00000000-0005-0000-0000-00007B900000}"/>
    <cellStyle name="Normal 26 3 2 6 2 2" xfId="6967" xr:uid="{00000000-0005-0000-0000-00007C900000}"/>
    <cellStyle name="Normal 26 3 2 6 2 2 2" xfId="12583" xr:uid="{00000000-0005-0000-0000-00007D900000}"/>
    <cellStyle name="Normal 26 3 2 6 2 2 2 2" xfId="35124" xr:uid="{00000000-0005-0000-0000-00007E900000}"/>
    <cellStyle name="Normal 26 3 2 6 2 2 3" xfId="18213" xr:uid="{00000000-0005-0000-0000-00007F900000}"/>
    <cellStyle name="Normal 26 3 2 6 2 2 3 2" xfId="40748" xr:uid="{00000000-0005-0000-0000-000080900000}"/>
    <cellStyle name="Normal 26 3 2 6 2 2 4" xfId="23842" xr:uid="{00000000-0005-0000-0000-000081900000}"/>
    <cellStyle name="Normal 26 3 2 6 2 2 4 2" xfId="46368" xr:uid="{00000000-0005-0000-0000-000082900000}"/>
    <cellStyle name="Normal 26 3 2 6 2 2 5" xfId="29508" xr:uid="{00000000-0005-0000-0000-000083900000}"/>
    <cellStyle name="Normal 26 3 2 6 2 3" xfId="8839" xr:uid="{00000000-0005-0000-0000-000084900000}"/>
    <cellStyle name="Normal 26 3 2 6 2 3 2" xfId="14455" xr:uid="{00000000-0005-0000-0000-000085900000}"/>
    <cellStyle name="Normal 26 3 2 6 2 3 2 2" xfId="36996" xr:uid="{00000000-0005-0000-0000-000086900000}"/>
    <cellStyle name="Normal 26 3 2 6 2 3 3" xfId="20085" xr:uid="{00000000-0005-0000-0000-000087900000}"/>
    <cellStyle name="Normal 26 3 2 6 2 3 3 2" xfId="42620" xr:uid="{00000000-0005-0000-0000-000088900000}"/>
    <cellStyle name="Normal 26 3 2 6 2 3 4" xfId="25714" xr:uid="{00000000-0005-0000-0000-000089900000}"/>
    <cellStyle name="Normal 26 3 2 6 2 3 4 2" xfId="48240" xr:uid="{00000000-0005-0000-0000-00008A900000}"/>
    <cellStyle name="Normal 26 3 2 6 2 3 5" xfId="31380" xr:uid="{00000000-0005-0000-0000-00008B900000}"/>
    <cellStyle name="Normal 26 3 2 6 2 4" xfId="10711" xr:uid="{00000000-0005-0000-0000-00008C900000}"/>
    <cellStyle name="Normal 26 3 2 6 2 4 2" xfId="33252" xr:uid="{00000000-0005-0000-0000-00008D900000}"/>
    <cellStyle name="Normal 26 3 2 6 2 5" xfId="16341" xr:uid="{00000000-0005-0000-0000-00008E900000}"/>
    <cellStyle name="Normal 26 3 2 6 2 5 2" xfId="38876" xr:uid="{00000000-0005-0000-0000-00008F900000}"/>
    <cellStyle name="Normal 26 3 2 6 2 6" xfId="21970" xr:uid="{00000000-0005-0000-0000-000090900000}"/>
    <cellStyle name="Normal 26 3 2 6 2 6 2" xfId="44496" xr:uid="{00000000-0005-0000-0000-000091900000}"/>
    <cellStyle name="Normal 26 3 2 6 2 7" xfId="27636" xr:uid="{00000000-0005-0000-0000-000092900000}"/>
    <cellStyle name="Normal 26 3 2 6 2 8" xfId="51064" xr:uid="{00000000-0005-0000-0000-000093900000}"/>
    <cellStyle name="Normal 26 3 2 6 3" xfId="6031" xr:uid="{00000000-0005-0000-0000-000094900000}"/>
    <cellStyle name="Normal 26 3 2 6 3 2" xfId="11647" xr:uid="{00000000-0005-0000-0000-000095900000}"/>
    <cellStyle name="Normal 26 3 2 6 3 2 2" xfId="34188" xr:uid="{00000000-0005-0000-0000-000096900000}"/>
    <cellStyle name="Normal 26 3 2 6 3 3" xfId="17277" xr:uid="{00000000-0005-0000-0000-000097900000}"/>
    <cellStyle name="Normal 26 3 2 6 3 3 2" xfId="39812" xr:uid="{00000000-0005-0000-0000-000098900000}"/>
    <cellStyle name="Normal 26 3 2 6 3 4" xfId="22906" xr:uid="{00000000-0005-0000-0000-000099900000}"/>
    <cellStyle name="Normal 26 3 2 6 3 4 2" xfId="45432" xr:uid="{00000000-0005-0000-0000-00009A900000}"/>
    <cellStyle name="Normal 26 3 2 6 3 5" xfId="28572" xr:uid="{00000000-0005-0000-0000-00009B900000}"/>
    <cellStyle name="Normal 26 3 2 6 4" xfId="7903" xr:uid="{00000000-0005-0000-0000-00009C900000}"/>
    <cellStyle name="Normal 26 3 2 6 4 2" xfId="13519" xr:uid="{00000000-0005-0000-0000-00009D900000}"/>
    <cellStyle name="Normal 26 3 2 6 4 2 2" xfId="36060" xr:uid="{00000000-0005-0000-0000-00009E900000}"/>
    <cellStyle name="Normal 26 3 2 6 4 3" xfId="19149" xr:uid="{00000000-0005-0000-0000-00009F900000}"/>
    <cellStyle name="Normal 26 3 2 6 4 3 2" xfId="41684" xr:uid="{00000000-0005-0000-0000-0000A0900000}"/>
    <cellStyle name="Normal 26 3 2 6 4 4" xfId="24778" xr:uid="{00000000-0005-0000-0000-0000A1900000}"/>
    <cellStyle name="Normal 26 3 2 6 4 4 2" xfId="47304" xr:uid="{00000000-0005-0000-0000-0000A2900000}"/>
    <cellStyle name="Normal 26 3 2 6 4 5" xfId="30444" xr:uid="{00000000-0005-0000-0000-0000A3900000}"/>
    <cellStyle name="Normal 26 3 2 6 5" xfId="9775" xr:uid="{00000000-0005-0000-0000-0000A4900000}"/>
    <cellStyle name="Normal 26 3 2 6 5 2" xfId="32316" xr:uid="{00000000-0005-0000-0000-0000A5900000}"/>
    <cellStyle name="Normal 26 3 2 6 6" xfId="15405" xr:uid="{00000000-0005-0000-0000-0000A6900000}"/>
    <cellStyle name="Normal 26 3 2 6 6 2" xfId="37940" xr:uid="{00000000-0005-0000-0000-0000A7900000}"/>
    <cellStyle name="Normal 26 3 2 6 7" xfId="21034" xr:uid="{00000000-0005-0000-0000-0000A8900000}"/>
    <cellStyle name="Normal 26 3 2 6 7 2" xfId="43560" xr:uid="{00000000-0005-0000-0000-0000A9900000}"/>
    <cellStyle name="Normal 26 3 2 6 8" xfId="26700" xr:uid="{00000000-0005-0000-0000-0000AA900000}"/>
    <cellStyle name="Normal 26 3 2 6 9" xfId="49191" xr:uid="{00000000-0005-0000-0000-0000AB900000}"/>
    <cellStyle name="Normal 26 3 2 7" xfId="4627" xr:uid="{00000000-0005-0000-0000-0000AC900000}"/>
    <cellStyle name="Normal 26 3 2 7 2" xfId="6499" xr:uid="{00000000-0005-0000-0000-0000AD900000}"/>
    <cellStyle name="Normal 26 3 2 7 2 2" xfId="12115" xr:uid="{00000000-0005-0000-0000-0000AE900000}"/>
    <cellStyle name="Normal 26 3 2 7 2 2 2" xfId="34656" xr:uid="{00000000-0005-0000-0000-0000AF900000}"/>
    <cellStyle name="Normal 26 3 2 7 2 3" xfId="17745" xr:uid="{00000000-0005-0000-0000-0000B0900000}"/>
    <cellStyle name="Normal 26 3 2 7 2 3 2" xfId="40280" xr:uid="{00000000-0005-0000-0000-0000B1900000}"/>
    <cellStyle name="Normal 26 3 2 7 2 4" xfId="23374" xr:uid="{00000000-0005-0000-0000-0000B2900000}"/>
    <cellStyle name="Normal 26 3 2 7 2 4 2" xfId="45900" xr:uid="{00000000-0005-0000-0000-0000B3900000}"/>
    <cellStyle name="Normal 26 3 2 7 2 5" xfId="29040" xr:uid="{00000000-0005-0000-0000-0000B4900000}"/>
    <cellStyle name="Normal 26 3 2 7 3" xfId="8371" xr:uid="{00000000-0005-0000-0000-0000B5900000}"/>
    <cellStyle name="Normal 26 3 2 7 3 2" xfId="13987" xr:uid="{00000000-0005-0000-0000-0000B6900000}"/>
    <cellStyle name="Normal 26 3 2 7 3 2 2" xfId="36528" xr:uid="{00000000-0005-0000-0000-0000B7900000}"/>
    <cellStyle name="Normal 26 3 2 7 3 3" xfId="19617" xr:uid="{00000000-0005-0000-0000-0000B8900000}"/>
    <cellStyle name="Normal 26 3 2 7 3 3 2" xfId="42152" xr:uid="{00000000-0005-0000-0000-0000B9900000}"/>
    <cellStyle name="Normal 26 3 2 7 3 4" xfId="25246" xr:uid="{00000000-0005-0000-0000-0000BA900000}"/>
    <cellStyle name="Normal 26 3 2 7 3 4 2" xfId="47772" xr:uid="{00000000-0005-0000-0000-0000BB900000}"/>
    <cellStyle name="Normal 26 3 2 7 3 5" xfId="30912" xr:uid="{00000000-0005-0000-0000-0000BC900000}"/>
    <cellStyle name="Normal 26 3 2 7 4" xfId="10243" xr:uid="{00000000-0005-0000-0000-0000BD900000}"/>
    <cellStyle name="Normal 26 3 2 7 4 2" xfId="32784" xr:uid="{00000000-0005-0000-0000-0000BE900000}"/>
    <cellStyle name="Normal 26 3 2 7 5" xfId="15873" xr:uid="{00000000-0005-0000-0000-0000BF900000}"/>
    <cellStyle name="Normal 26 3 2 7 5 2" xfId="38408" xr:uid="{00000000-0005-0000-0000-0000C0900000}"/>
    <cellStyle name="Normal 26 3 2 7 6" xfId="21502" xr:uid="{00000000-0005-0000-0000-0000C1900000}"/>
    <cellStyle name="Normal 26 3 2 7 6 2" xfId="44028" xr:uid="{00000000-0005-0000-0000-0000C2900000}"/>
    <cellStyle name="Normal 26 3 2 7 7" xfId="27168" xr:uid="{00000000-0005-0000-0000-0000C3900000}"/>
    <cellStyle name="Normal 26 3 2 7 8" xfId="50596" xr:uid="{00000000-0005-0000-0000-0000C4900000}"/>
    <cellStyle name="Normal 26 3 2 8" xfId="5563" xr:uid="{00000000-0005-0000-0000-0000C5900000}"/>
    <cellStyle name="Normal 26 3 2 8 2" xfId="11179" xr:uid="{00000000-0005-0000-0000-0000C6900000}"/>
    <cellStyle name="Normal 26 3 2 8 2 2" xfId="33720" xr:uid="{00000000-0005-0000-0000-0000C7900000}"/>
    <cellStyle name="Normal 26 3 2 8 3" xfId="16809" xr:uid="{00000000-0005-0000-0000-0000C8900000}"/>
    <cellStyle name="Normal 26 3 2 8 3 2" xfId="39344" xr:uid="{00000000-0005-0000-0000-0000C9900000}"/>
    <cellStyle name="Normal 26 3 2 8 4" xfId="22438" xr:uid="{00000000-0005-0000-0000-0000CA900000}"/>
    <cellStyle name="Normal 26 3 2 8 4 2" xfId="44964" xr:uid="{00000000-0005-0000-0000-0000CB900000}"/>
    <cellStyle name="Normal 26 3 2 8 5" xfId="28104" xr:uid="{00000000-0005-0000-0000-0000CC900000}"/>
    <cellStyle name="Normal 26 3 2 9" xfId="7435" xr:uid="{00000000-0005-0000-0000-0000CD900000}"/>
    <cellStyle name="Normal 26 3 2 9 2" xfId="13051" xr:uid="{00000000-0005-0000-0000-0000CE900000}"/>
    <cellStyle name="Normal 26 3 2 9 2 2" xfId="35592" xr:uid="{00000000-0005-0000-0000-0000CF900000}"/>
    <cellStyle name="Normal 26 3 2 9 3" xfId="18681" xr:uid="{00000000-0005-0000-0000-0000D0900000}"/>
    <cellStyle name="Normal 26 3 2 9 3 2" xfId="41216" xr:uid="{00000000-0005-0000-0000-0000D1900000}"/>
    <cellStyle name="Normal 26 3 2 9 4" xfId="24310" xr:uid="{00000000-0005-0000-0000-0000D2900000}"/>
    <cellStyle name="Normal 26 3 2 9 4 2" xfId="46836" xr:uid="{00000000-0005-0000-0000-0000D3900000}"/>
    <cellStyle name="Normal 26 3 2 9 5" xfId="29976" xr:uid="{00000000-0005-0000-0000-0000D4900000}"/>
    <cellStyle name="Normal 26 3 3" xfId="2758" xr:uid="{00000000-0005-0000-0000-0000D5900000}"/>
    <cellStyle name="Normal 26 4" xfId="2759" xr:uid="{00000000-0005-0000-0000-0000D6900000}"/>
    <cellStyle name="Normal 26 5" xfId="2760" xr:uid="{00000000-0005-0000-0000-0000D7900000}"/>
    <cellStyle name="Normal 26 6" xfId="2761" xr:uid="{00000000-0005-0000-0000-0000D8900000}"/>
    <cellStyle name="Normal 26 7" xfId="2762" xr:uid="{00000000-0005-0000-0000-0000D9900000}"/>
    <cellStyle name="Normal 26 8" xfId="2763" xr:uid="{00000000-0005-0000-0000-0000DA900000}"/>
    <cellStyle name="Normal 26 9" xfId="2764" xr:uid="{00000000-0005-0000-0000-0000DB900000}"/>
    <cellStyle name="Normal 27" xfId="2765" xr:uid="{00000000-0005-0000-0000-0000DC900000}"/>
    <cellStyle name="Normal 27 10" xfId="2766" xr:uid="{00000000-0005-0000-0000-0000DD900000}"/>
    <cellStyle name="Normal 27 11" xfId="2767" xr:uid="{00000000-0005-0000-0000-0000DE900000}"/>
    <cellStyle name="Normal 27 12" xfId="2768" xr:uid="{00000000-0005-0000-0000-0000DF900000}"/>
    <cellStyle name="Normal 27 13" xfId="2769" xr:uid="{00000000-0005-0000-0000-0000E0900000}"/>
    <cellStyle name="Normal 27 14" xfId="2770" xr:uid="{00000000-0005-0000-0000-0000E1900000}"/>
    <cellStyle name="Normal 27 15" xfId="2771" xr:uid="{00000000-0005-0000-0000-0000E2900000}"/>
    <cellStyle name="Normal 27 16" xfId="2772" xr:uid="{00000000-0005-0000-0000-0000E3900000}"/>
    <cellStyle name="Normal 27 17" xfId="2773" xr:uid="{00000000-0005-0000-0000-0000E4900000}"/>
    <cellStyle name="Normal 27 2" xfId="2774" xr:uid="{00000000-0005-0000-0000-0000E5900000}"/>
    <cellStyle name="Normal 27 2 2" xfId="2775" xr:uid="{00000000-0005-0000-0000-0000E6900000}"/>
    <cellStyle name="Normal 27 2 2 10" xfId="9308" xr:uid="{00000000-0005-0000-0000-0000E7900000}"/>
    <cellStyle name="Normal 27 2 2 10 2" xfId="31849" xr:uid="{00000000-0005-0000-0000-0000E8900000}"/>
    <cellStyle name="Normal 27 2 2 11" xfId="14933" xr:uid="{00000000-0005-0000-0000-0000E9900000}"/>
    <cellStyle name="Normal 27 2 2 11 2" xfId="37470" xr:uid="{00000000-0005-0000-0000-0000EA900000}"/>
    <cellStyle name="Normal 27 2 2 12" xfId="20567" xr:uid="{00000000-0005-0000-0000-0000EB900000}"/>
    <cellStyle name="Normal 27 2 2 12 2" xfId="43093" xr:uid="{00000000-0005-0000-0000-0000EC900000}"/>
    <cellStyle name="Normal 27 2 2 13" xfId="26233" xr:uid="{00000000-0005-0000-0000-0000ED900000}"/>
    <cellStyle name="Normal 27 2 2 14" xfId="48724" xr:uid="{00000000-0005-0000-0000-0000EE900000}"/>
    <cellStyle name="Normal 27 2 2 15" xfId="49661" xr:uid="{00000000-0005-0000-0000-0000EF900000}"/>
    <cellStyle name="Normal 27 2 2 2" xfId="3729" xr:uid="{00000000-0005-0000-0000-0000F0900000}"/>
    <cellStyle name="Normal 27 2 2 2 10" xfId="14977" xr:uid="{00000000-0005-0000-0000-0000F1900000}"/>
    <cellStyle name="Normal 27 2 2 2 10 2" xfId="37512" xr:uid="{00000000-0005-0000-0000-0000F2900000}"/>
    <cellStyle name="Normal 27 2 2 2 11" xfId="20606" xr:uid="{00000000-0005-0000-0000-0000F3900000}"/>
    <cellStyle name="Normal 27 2 2 2 11 2" xfId="43132" xr:uid="{00000000-0005-0000-0000-0000F4900000}"/>
    <cellStyle name="Normal 27 2 2 2 12" xfId="26272" xr:uid="{00000000-0005-0000-0000-0000F5900000}"/>
    <cellStyle name="Normal 27 2 2 2 13" xfId="48763" xr:uid="{00000000-0005-0000-0000-0000F6900000}"/>
    <cellStyle name="Normal 27 2 2 2 14" xfId="49700" xr:uid="{00000000-0005-0000-0000-0000F7900000}"/>
    <cellStyle name="Normal 27 2 2 2 2" xfId="3887" xr:uid="{00000000-0005-0000-0000-0000F8900000}"/>
    <cellStyle name="Normal 27 2 2 2 2 10" xfId="26428" xr:uid="{00000000-0005-0000-0000-0000F9900000}"/>
    <cellStyle name="Normal 27 2 2 2 2 11" xfId="48919" xr:uid="{00000000-0005-0000-0000-0000FA900000}"/>
    <cellStyle name="Normal 27 2 2 2 2 12" xfId="49856" xr:uid="{00000000-0005-0000-0000-0000FB900000}"/>
    <cellStyle name="Normal 27 2 2 2 2 2" xfId="4121" xr:uid="{00000000-0005-0000-0000-0000FC900000}"/>
    <cellStyle name="Normal 27 2 2 2 2 2 10" xfId="49153" xr:uid="{00000000-0005-0000-0000-0000FD900000}"/>
    <cellStyle name="Normal 27 2 2 2 2 2 11" xfId="50090" xr:uid="{00000000-0005-0000-0000-0000FE900000}"/>
    <cellStyle name="Normal 27 2 2 2 2 2 2" xfId="4589" xr:uid="{00000000-0005-0000-0000-0000FF900000}"/>
    <cellStyle name="Normal 27 2 2 2 2 2 2 10" xfId="50558" xr:uid="{00000000-0005-0000-0000-000000910000}"/>
    <cellStyle name="Normal 27 2 2 2 2 2 2 2" xfId="5525" xr:uid="{00000000-0005-0000-0000-000001910000}"/>
    <cellStyle name="Normal 27 2 2 2 2 2 2 2 2" xfId="7397" xr:uid="{00000000-0005-0000-0000-000002910000}"/>
    <cellStyle name="Normal 27 2 2 2 2 2 2 2 2 2" xfId="13013" xr:uid="{00000000-0005-0000-0000-000003910000}"/>
    <cellStyle name="Normal 27 2 2 2 2 2 2 2 2 2 2" xfId="35554" xr:uid="{00000000-0005-0000-0000-000004910000}"/>
    <cellStyle name="Normal 27 2 2 2 2 2 2 2 2 3" xfId="18643" xr:uid="{00000000-0005-0000-0000-000005910000}"/>
    <cellStyle name="Normal 27 2 2 2 2 2 2 2 2 3 2" xfId="41178" xr:uid="{00000000-0005-0000-0000-000006910000}"/>
    <cellStyle name="Normal 27 2 2 2 2 2 2 2 2 4" xfId="24272" xr:uid="{00000000-0005-0000-0000-000007910000}"/>
    <cellStyle name="Normal 27 2 2 2 2 2 2 2 2 4 2" xfId="46798" xr:uid="{00000000-0005-0000-0000-000008910000}"/>
    <cellStyle name="Normal 27 2 2 2 2 2 2 2 2 5" xfId="29938" xr:uid="{00000000-0005-0000-0000-000009910000}"/>
    <cellStyle name="Normal 27 2 2 2 2 2 2 2 3" xfId="9269" xr:uid="{00000000-0005-0000-0000-00000A910000}"/>
    <cellStyle name="Normal 27 2 2 2 2 2 2 2 3 2" xfId="14885" xr:uid="{00000000-0005-0000-0000-00000B910000}"/>
    <cellStyle name="Normal 27 2 2 2 2 2 2 2 3 2 2" xfId="37426" xr:uid="{00000000-0005-0000-0000-00000C910000}"/>
    <cellStyle name="Normal 27 2 2 2 2 2 2 2 3 3" xfId="20515" xr:uid="{00000000-0005-0000-0000-00000D910000}"/>
    <cellStyle name="Normal 27 2 2 2 2 2 2 2 3 3 2" xfId="43050" xr:uid="{00000000-0005-0000-0000-00000E910000}"/>
    <cellStyle name="Normal 27 2 2 2 2 2 2 2 3 4" xfId="26144" xr:uid="{00000000-0005-0000-0000-00000F910000}"/>
    <cellStyle name="Normal 27 2 2 2 2 2 2 2 3 4 2" xfId="48670" xr:uid="{00000000-0005-0000-0000-000010910000}"/>
    <cellStyle name="Normal 27 2 2 2 2 2 2 2 3 5" xfId="31810" xr:uid="{00000000-0005-0000-0000-000011910000}"/>
    <cellStyle name="Normal 27 2 2 2 2 2 2 2 4" xfId="11141" xr:uid="{00000000-0005-0000-0000-000012910000}"/>
    <cellStyle name="Normal 27 2 2 2 2 2 2 2 4 2" xfId="33682" xr:uid="{00000000-0005-0000-0000-000013910000}"/>
    <cellStyle name="Normal 27 2 2 2 2 2 2 2 5" xfId="16771" xr:uid="{00000000-0005-0000-0000-000014910000}"/>
    <cellStyle name="Normal 27 2 2 2 2 2 2 2 5 2" xfId="39306" xr:uid="{00000000-0005-0000-0000-000015910000}"/>
    <cellStyle name="Normal 27 2 2 2 2 2 2 2 6" xfId="22400" xr:uid="{00000000-0005-0000-0000-000016910000}"/>
    <cellStyle name="Normal 27 2 2 2 2 2 2 2 6 2" xfId="44926" xr:uid="{00000000-0005-0000-0000-000017910000}"/>
    <cellStyle name="Normal 27 2 2 2 2 2 2 2 7" xfId="28066" xr:uid="{00000000-0005-0000-0000-000018910000}"/>
    <cellStyle name="Normal 27 2 2 2 2 2 2 2 8" xfId="51494" xr:uid="{00000000-0005-0000-0000-000019910000}"/>
    <cellStyle name="Normal 27 2 2 2 2 2 2 3" xfId="6461" xr:uid="{00000000-0005-0000-0000-00001A910000}"/>
    <cellStyle name="Normal 27 2 2 2 2 2 2 3 2" xfId="12077" xr:uid="{00000000-0005-0000-0000-00001B910000}"/>
    <cellStyle name="Normal 27 2 2 2 2 2 2 3 2 2" xfId="34618" xr:uid="{00000000-0005-0000-0000-00001C910000}"/>
    <cellStyle name="Normal 27 2 2 2 2 2 2 3 3" xfId="17707" xr:uid="{00000000-0005-0000-0000-00001D910000}"/>
    <cellStyle name="Normal 27 2 2 2 2 2 2 3 3 2" xfId="40242" xr:uid="{00000000-0005-0000-0000-00001E910000}"/>
    <cellStyle name="Normal 27 2 2 2 2 2 2 3 4" xfId="23336" xr:uid="{00000000-0005-0000-0000-00001F910000}"/>
    <cellStyle name="Normal 27 2 2 2 2 2 2 3 4 2" xfId="45862" xr:uid="{00000000-0005-0000-0000-000020910000}"/>
    <cellStyle name="Normal 27 2 2 2 2 2 2 3 5" xfId="29002" xr:uid="{00000000-0005-0000-0000-000021910000}"/>
    <cellStyle name="Normal 27 2 2 2 2 2 2 4" xfId="8333" xr:uid="{00000000-0005-0000-0000-000022910000}"/>
    <cellStyle name="Normal 27 2 2 2 2 2 2 4 2" xfId="13949" xr:uid="{00000000-0005-0000-0000-000023910000}"/>
    <cellStyle name="Normal 27 2 2 2 2 2 2 4 2 2" xfId="36490" xr:uid="{00000000-0005-0000-0000-000024910000}"/>
    <cellStyle name="Normal 27 2 2 2 2 2 2 4 3" xfId="19579" xr:uid="{00000000-0005-0000-0000-000025910000}"/>
    <cellStyle name="Normal 27 2 2 2 2 2 2 4 3 2" xfId="42114" xr:uid="{00000000-0005-0000-0000-000026910000}"/>
    <cellStyle name="Normal 27 2 2 2 2 2 2 4 4" xfId="25208" xr:uid="{00000000-0005-0000-0000-000027910000}"/>
    <cellStyle name="Normal 27 2 2 2 2 2 2 4 4 2" xfId="47734" xr:uid="{00000000-0005-0000-0000-000028910000}"/>
    <cellStyle name="Normal 27 2 2 2 2 2 2 4 5" xfId="30874" xr:uid="{00000000-0005-0000-0000-000029910000}"/>
    <cellStyle name="Normal 27 2 2 2 2 2 2 5" xfId="10205" xr:uid="{00000000-0005-0000-0000-00002A910000}"/>
    <cellStyle name="Normal 27 2 2 2 2 2 2 5 2" xfId="32746" xr:uid="{00000000-0005-0000-0000-00002B910000}"/>
    <cellStyle name="Normal 27 2 2 2 2 2 2 6" xfId="15835" xr:uid="{00000000-0005-0000-0000-00002C910000}"/>
    <cellStyle name="Normal 27 2 2 2 2 2 2 6 2" xfId="38370" xr:uid="{00000000-0005-0000-0000-00002D910000}"/>
    <cellStyle name="Normal 27 2 2 2 2 2 2 7" xfId="21464" xr:uid="{00000000-0005-0000-0000-00002E910000}"/>
    <cellStyle name="Normal 27 2 2 2 2 2 2 7 2" xfId="43990" xr:uid="{00000000-0005-0000-0000-00002F910000}"/>
    <cellStyle name="Normal 27 2 2 2 2 2 2 8" xfId="27130" xr:uid="{00000000-0005-0000-0000-000030910000}"/>
    <cellStyle name="Normal 27 2 2 2 2 2 2 9" xfId="49621" xr:uid="{00000000-0005-0000-0000-000031910000}"/>
    <cellStyle name="Normal 27 2 2 2 2 2 3" xfId="5057" xr:uid="{00000000-0005-0000-0000-000032910000}"/>
    <cellStyle name="Normal 27 2 2 2 2 2 3 2" xfId="6929" xr:uid="{00000000-0005-0000-0000-000033910000}"/>
    <cellStyle name="Normal 27 2 2 2 2 2 3 2 2" xfId="12545" xr:uid="{00000000-0005-0000-0000-000034910000}"/>
    <cellStyle name="Normal 27 2 2 2 2 2 3 2 2 2" xfId="35086" xr:uid="{00000000-0005-0000-0000-000035910000}"/>
    <cellStyle name="Normal 27 2 2 2 2 2 3 2 3" xfId="18175" xr:uid="{00000000-0005-0000-0000-000036910000}"/>
    <cellStyle name="Normal 27 2 2 2 2 2 3 2 3 2" xfId="40710" xr:uid="{00000000-0005-0000-0000-000037910000}"/>
    <cellStyle name="Normal 27 2 2 2 2 2 3 2 4" xfId="23804" xr:uid="{00000000-0005-0000-0000-000038910000}"/>
    <cellStyle name="Normal 27 2 2 2 2 2 3 2 4 2" xfId="46330" xr:uid="{00000000-0005-0000-0000-000039910000}"/>
    <cellStyle name="Normal 27 2 2 2 2 2 3 2 5" xfId="29470" xr:uid="{00000000-0005-0000-0000-00003A910000}"/>
    <cellStyle name="Normal 27 2 2 2 2 2 3 3" xfId="8801" xr:uid="{00000000-0005-0000-0000-00003B910000}"/>
    <cellStyle name="Normal 27 2 2 2 2 2 3 3 2" xfId="14417" xr:uid="{00000000-0005-0000-0000-00003C910000}"/>
    <cellStyle name="Normal 27 2 2 2 2 2 3 3 2 2" xfId="36958" xr:uid="{00000000-0005-0000-0000-00003D910000}"/>
    <cellStyle name="Normal 27 2 2 2 2 2 3 3 3" xfId="20047" xr:uid="{00000000-0005-0000-0000-00003E910000}"/>
    <cellStyle name="Normal 27 2 2 2 2 2 3 3 3 2" xfId="42582" xr:uid="{00000000-0005-0000-0000-00003F910000}"/>
    <cellStyle name="Normal 27 2 2 2 2 2 3 3 4" xfId="25676" xr:uid="{00000000-0005-0000-0000-000040910000}"/>
    <cellStyle name="Normal 27 2 2 2 2 2 3 3 4 2" xfId="48202" xr:uid="{00000000-0005-0000-0000-000041910000}"/>
    <cellStyle name="Normal 27 2 2 2 2 2 3 3 5" xfId="31342" xr:uid="{00000000-0005-0000-0000-000042910000}"/>
    <cellStyle name="Normal 27 2 2 2 2 2 3 4" xfId="10673" xr:uid="{00000000-0005-0000-0000-000043910000}"/>
    <cellStyle name="Normal 27 2 2 2 2 2 3 4 2" xfId="33214" xr:uid="{00000000-0005-0000-0000-000044910000}"/>
    <cellStyle name="Normal 27 2 2 2 2 2 3 5" xfId="16303" xr:uid="{00000000-0005-0000-0000-000045910000}"/>
    <cellStyle name="Normal 27 2 2 2 2 2 3 5 2" xfId="38838" xr:uid="{00000000-0005-0000-0000-000046910000}"/>
    <cellStyle name="Normal 27 2 2 2 2 2 3 6" xfId="21932" xr:uid="{00000000-0005-0000-0000-000047910000}"/>
    <cellStyle name="Normal 27 2 2 2 2 2 3 6 2" xfId="44458" xr:uid="{00000000-0005-0000-0000-000048910000}"/>
    <cellStyle name="Normal 27 2 2 2 2 2 3 7" xfId="27598" xr:uid="{00000000-0005-0000-0000-000049910000}"/>
    <cellStyle name="Normal 27 2 2 2 2 2 3 8" xfId="51026" xr:uid="{00000000-0005-0000-0000-00004A910000}"/>
    <cellStyle name="Normal 27 2 2 2 2 2 4" xfId="5993" xr:uid="{00000000-0005-0000-0000-00004B910000}"/>
    <cellStyle name="Normal 27 2 2 2 2 2 4 2" xfId="11609" xr:uid="{00000000-0005-0000-0000-00004C910000}"/>
    <cellStyle name="Normal 27 2 2 2 2 2 4 2 2" xfId="34150" xr:uid="{00000000-0005-0000-0000-00004D910000}"/>
    <cellStyle name="Normal 27 2 2 2 2 2 4 3" xfId="17239" xr:uid="{00000000-0005-0000-0000-00004E910000}"/>
    <cellStyle name="Normal 27 2 2 2 2 2 4 3 2" xfId="39774" xr:uid="{00000000-0005-0000-0000-00004F910000}"/>
    <cellStyle name="Normal 27 2 2 2 2 2 4 4" xfId="22868" xr:uid="{00000000-0005-0000-0000-000050910000}"/>
    <cellStyle name="Normal 27 2 2 2 2 2 4 4 2" xfId="45394" xr:uid="{00000000-0005-0000-0000-000051910000}"/>
    <cellStyle name="Normal 27 2 2 2 2 2 4 5" xfId="28534" xr:uid="{00000000-0005-0000-0000-000052910000}"/>
    <cellStyle name="Normal 27 2 2 2 2 2 5" xfId="7865" xr:uid="{00000000-0005-0000-0000-000053910000}"/>
    <cellStyle name="Normal 27 2 2 2 2 2 5 2" xfId="13481" xr:uid="{00000000-0005-0000-0000-000054910000}"/>
    <cellStyle name="Normal 27 2 2 2 2 2 5 2 2" xfId="36022" xr:uid="{00000000-0005-0000-0000-000055910000}"/>
    <cellStyle name="Normal 27 2 2 2 2 2 5 3" xfId="19111" xr:uid="{00000000-0005-0000-0000-000056910000}"/>
    <cellStyle name="Normal 27 2 2 2 2 2 5 3 2" xfId="41646" xr:uid="{00000000-0005-0000-0000-000057910000}"/>
    <cellStyle name="Normal 27 2 2 2 2 2 5 4" xfId="24740" xr:uid="{00000000-0005-0000-0000-000058910000}"/>
    <cellStyle name="Normal 27 2 2 2 2 2 5 4 2" xfId="47266" xr:uid="{00000000-0005-0000-0000-000059910000}"/>
    <cellStyle name="Normal 27 2 2 2 2 2 5 5" xfId="30406" xr:uid="{00000000-0005-0000-0000-00005A910000}"/>
    <cellStyle name="Normal 27 2 2 2 2 2 6" xfId="9737" xr:uid="{00000000-0005-0000-0000-00005B910000}"/>
    <cellStyle name="Normal 27 2 2 2 2 2 6 2" xfId="32278" xr:uid="{00000000-0005-0000-0000-00005C910000}"/>
    <cellStyle name="Normal 27 2 2 2 2 2 7" xfId="15367" xr:uid="{00000000-0005-0000-0000-00005D910000}"/>
    <cellStyle name="Normal 27 2 2 2 2 2 7 2" xfId="37902" xr:uid="{00000000-0005-0000-0000-00005E910000}"/>
    <cellStyle name="Normal 27 2 2 2 2 2 8" xfId="20996" xr:uid="{00000000-0005-0000-0000-00005F910000}"/>
    <cellStyle name="Normal 27 2 2 2 2 2 8 2" xfId="43522" xr:uid="{00000000-0005-0000-0000-000060910000}"/>
    <cellStyle name="Normal 27 2 2 2 2 2 9" xfId="26662" xr:uid="{00000000-0005-0000-0000-000061910000}"/>
    <cellStyle name="Normal 27 2 2 2 2 3" xfId="4355" xr:uid="{00000000-0005-0000-0000-000062910000}"/>
    <cellStyle name="Normal 27 2 2 2 2 3 10" xfId="50324" xr:uid="{00000000-0005-0000-0000-000063910000}"/>
    <cellStyle name="Normal 27 2 2 2 2 3 2" xfId="5291" xr:uid="{00000000-0005-0000-0000-000064910000}"/>
    <cellStyle name="Normal 27 2 2 2 2 3 2 2" xfId="7163" xr:uid="{00000000-0005-0000-0000-000065910000}"/>
    <cellStyle name="Normal 27 2 2 2 2 3 2 2 2" xfId="12779" xr:uid="{00000000-0005-0000-0000-000066910000}"/>
    <cellStyle name="Normal 27 2 2 2 2 3 2 2 2 2" xfId="35320" xr:uid="{00000000-0005-0000-0000-000067910000}"/>
    <cellStyle name="Normal 27 2 2 2 2 3 2 2 3" xfId="18409" xr:uid="{00000000-0005-0000-0000-000068910000}"/>
    <cellStyle name="Normal 27 2 2 2 2 3 2 2 3 2" xfId="40944" xr:uid="{00000000-0005-0000-0000-000069910000}"/>
    <cellStyle name="Normal 27 2 2 2 2 3 2 2 4" xfId="24038" xr:uid="{00000000-0005-0000-0000-00006A910000}"/>
    <cellStyle name="Normal 27 2 2 2 2 3 2 2 4 2" xfId="46564" xr:uid="{00000000-0005-0000-0000-00006B910000}"/>
    <cellStyle name="Normal 27 2 2 2 2 3 2 2 5" xfId="29704" xr:uid="{00000000-0005-0000-0000-00006C910000}"/>
    <cellStyle name="Normal 27 2 2 2 2 3 2 3" xfId="9035" xr:uid="{00000000-0005-0000-0000-00006D910000}"/>
    <cellStyle name="Normal 27 2 2 2 2 3 2 3 2" xfId="14651" xr:uid="{00000000-0005-0000-0000-00006E910000}"/>
    <cellStyle name="Normal 27 2 2 2 2 3 2 3 2 2" xfId="37192" xr:uid="{00000000-0005-0000-0000-00006F910000}"/>
    <cellStyle name="Normal 27 2 2 2 2 3 2 3 3" xfId="20281" xr:uid="{00000000-0005-0000-0000-000070910000}"/>
    <cellStyle name="Normal 27 2 2 2 2 3 2 3 3 2" xfId="42816" xr:uid="{00000000-0005-0000-0000-000071910000}"/>
    <cellStyle name="Normal 27 2 2 2 2 3 2 3 4" xfId="25910" xr:uid="{00000000-0005-0000-0000-000072910000}"/>
    <cellStyle name="Normal 27 2 2 2 2 3 2 3 4 2" xfId="48436" xr:uid="{00000000-0005-0000-0000-000073910000}"/>
    <cellStyle name="Normal 27 2 2 2 2 3 2 3 5" xfId="31576" xr:uid="{00000000-0005-0000-0000-000074910000}"/>
    <cellStyle name="Normal 27 2 2 2 2 3 2 4" xfId="10907" xr:uid="{00000000-0005-0000-0000-000075910000}"/>
    <cellStyle name="Normal 27 2 2 2 2 3 2 4 2" xfId="33448" xr:uid="{00000000-0005-0000-0000-000076910000}"/>
    <cellStyle name="Normal 27 2 2 2 2 3 2 5" xfId="16537" xr:uid="{00000000-0005-0000-0000-000077910000}"/>
    <cellStyle name="Normal 27 2 2 2 2 3 2 5 2" xfId="39072" xr:uid="{00000000-0005-0000-0000-000078910000}"/>
    <cellStyle name="Normal 27 2 2 2 2 3 2 6" xfId="22166" xr:uid="{00000000-0005-0000-0000-000079910000}"/>
    <cellStyle name="Normal 27 2 2 2 2 3 2 6 2" xfId="44692" xr:uid="{00000000-0005-0000-0000-00007A910000}"/>
    <cellStyle name="Normal 27 2 2 2 2 3 2 7" xfId="27832" xr:uid="{00000000-0005-0000-0000-00007B910000}"/>
    <cellStyle name="Normal 27 2 2 2 2 3 2 8" xfId="51260" xr:uid="{00000000-0005-0000-0000-00007C910000}"/>
    <cellStyle name="Normal 27 2 2 2 2 3 3" xfId="6227" xr:uid="{00000000-0005-0000-0000-00007D910000}"/>
    <cellStyle name="Normal 27 2 2 2 2 3 3 2" xfId="11843" xr:uid="{00000000-0005-0000-0000-00007E910000}"/>
    <cellStyle name="Normal 27 2 2 2 2 3 3 2 2" xfId="34384" xr:uid="{00000000-0005-0000-0000-00007F910000}"/>
    <cellStyle name="Normal 27 2 2 2 2 3 3 3" xfId="17473" xr:uid="{00000000-0005-0000-0000-000080910000}"/>
    <cellStyle name="Normal 27 2 2 2 2 3 3 3 2" xfId="40008" xr:uid="{00000000-0005-0000-0000-000081910000}"/>
    <cellStyle name="Normal 27 2 2 2 2 3 3 4" xfId="23102" xr:uid="{00000000-0005-0000-0000-000082910000}"/>
    <cellStyle name="Normal 27 2 2 2 2 3 3 4 2" xfId="45628" xr:uid="{00000000-0005-0000-0000-000083910000}"/>
    <cellStyle name="Normal 27 2 2 2 2 3 3 5" xfId="28768" xr:uid="{00000000-0005-0000-0000-000084910000}"/>
    <cellStyle name="Normal 27 2 2 2 2 3 4" xfId="8099" xr:uid="{00000000-0005-0000-0000-000085910000}"/>
    <cellStyle name="Normal 27 2 2 2 2 3 4 2" xfId="13715" xr:uid="{00000000-0005-0000-0000-000086910000}"/>
    <cellStyle name="Normal 27 2 2 2 2 3 4 2 2" xfId="36256" xr:uid="{00000000-0005-0000-0000-000087910000}"/>
    <cellStyle name="Normal 27 2 2 2 2 3 4 3" xfId="19345" xr:uid="{00000000-0005-0000-0000-000088910000}"/>
    <cellStyle name="Normal 27 2 2 2 2 3 4 3 2" xfId="41880" xr:uid="{00000000-0005-0000-0000-000089910000}"/>
    <cellStyle name="Normal 27 2 2 2 2 3 4 4" xfId="24974" xr:uid="{00000000-0005-0000-0000-00008A910000}"/>
    <cellStyle name="Normal 27 2 2 2 2 3 4 4 2" xfId="47500" xr:uid="{00000000-0005-0000-0000-00008B910000}"/>
    <cellStyle name="Normal 27 2 2 2 2 3 4 5" xfId="30640" xr:uid="{00000000-0005-0000-0000-00008C910000}"/>
    <cellStyle name="Normal 27 2 2 2 2 3 5" xfId="9971" xr:uid="{00000000-0005-0000-0000-00008D910000}"/>
    <cellStyle name="Normal 27 2 2 2 2 3 5 2" xfId="32512" xr:uid="{00000000-0005-0000-0000-00008E910000}"/>
    <cellStyle name="Normal 27 2 2 2 2 3 6" xfId="15601" xr:uid="{00000000-0005-0000-0000-00008F910000}"/>
    <cellStyle name="Normal 27 2 2 2 2 3 6 2" xfId="38136" xr:uid="{00000000-0005-0000-0000-000090910000}"/>
    <cellStyle name="Normal 27 2 2 2 2 3 7" xfId="21230" xr:uid="{00000000-0005-0000-0000-000091910000}"/>
    <cellStyle name="Normal 27 2 2 2 2 3 7 2" xfId="43756" xr:uid="{00000000-0005-0000-0000-000092910000}"/>
    <cellStyle name="Normal 27 2 2 2 2 3 8" xfId="26896" xr:uid="{00000000-0005-0000-0000-000093910000}"/>
    <cellStyle name="Normal 27 2 2 2 2 3 9" xfId="49387" xr:uid="{00000000-0005-0000-0000-000094910000}"/>
    <cellStyle name="Normal 27 2 2 2 2 4" xfId="4823" xr:uid="{00000000-0005-0000-0000-000095910000}"/>
    <cellStyle name="Normal 27 2 2 2 2 4 2" xfId="6695" xr:uid="{00000000-0005-0000-0000-000096910000}"/>
    <cellStyle name="Normal 27 2 2 2 2 4 2 2" xfId="12311" xr:uid="{00000000-0005-0000-0000-000097910000}"/>
    <cellStyle name="Normal 27 2 2 2 2 4 2 2 2" xfId="34852" xr:uid="{00000000-0005-0000-0000-000098910000}"/>
    <cellStyle name="Normal 27 2 2 2 2 4 2 3" xfId="17941" xr:uid="{00000000-0005-0000-0000-000099910000}"/>
    <cellStyle name="Normal 27 2 2 2 2 4 2 3 2" xfId="40476" xr:uid="{00000000-0005-0000-0000-00009A910000}"/>
    <cellStyle name="Normal 27 2 2 2 2 4 2 4" xfId="23570" xr:uid="{00000000-0005-0000-0000-00009B910000}"/>
    <cellStyle name="Normal 27 2 2 2 2 4 2 4 2" xfId="46096" xr:uid="{00000000-0005-0000-0000-00009C910000}"/>
    <cellStyle name="Normal 27 2 2 2 2 4 2 5" xfId="29236" xr:uid="{00000000-0005-0000-0000-00009D910000}"/>
    <cellStyle name="Normal 27 2 2 2 2 4 3" xfId="8567" xr:uid="{00000000-0005-0000-0000-00009E910000}"/>
    <cellStyle name="Normal 27 2 2 2 2 4 3 2" xfId="14183" xr:uid="{00000000-0005-0000-0000-00009F910000}"/>
    <cellStyle name="Normal 27 2 2 2 2 4 3 2 2" xfId="36724" xr:uid="{00000000-0005-0000-0000-0000A0910000}"/>
    <cellStyle name="Normal 27 2 2 2 2 4 3 3" xfId="19813" xr:uid="{00000000-0005-0000-0000-0000A1910000}"/>
    <cellStyle name="Normal 27 2 2 2 2 4 3 3 2" xfId="42348" xr:uid="{00000000-0005-0000-0000-0000A2910000}"/>
    <cellStyle name="Normal 27 2 2 2 2 4 3 4" xfId="25442" xr:uid="{00000000-0005-0000-0000-0000A3910000}"/>
    <cellStyle name="Normal 27 2 2 2 2 4 3 4 2" xfId="47968" xr:uid="{00000000-0005-0000-0000-0000A4910000}"/>
    <cellStyle name="Normal 27 2 2 2 2 4 3 5" xfId="31108" xr:uid="{00000000-0005-0000-0000-0000A5910000}"/>
    <cellStyle name="Normal 27 2 2 2 2 4 4" xfId="10439" xr:uid="{00000000-0005-0000-0000-0000A6910000}"/>
    <cellStyle name="Normal 27 2 2 2 2 4 4 2" xfId="32980" xr:uid="{00000000-0005-0000-0000-0000A7910000}"/>
    <cellStyle name="Normal 27 2 2 2 2 4 5" xfId="16069" xr:uid="{00000000-0005-0000-0000-0000A8910000}"/>
    <cellStyle name="Normal 27 2 2 2 2 4 5 2" xfId="38604" xr:uid="{00000000-0005-0000-0000-0000A9910000}"/>
    <cellStyle name="Normal 27 2 2 2 2 4 6" xfId="21698" xr:uid="{00000000-0005-0000-0000-0000AA910000}"/>
    <cellStyle name="Normal 27 2 2 2 2 4 6 2" xfId="44224" xr:uid="{00000000-0005-0000-0000-0000AB910000}"/>
    <cellStyle name="Normal 27 2 2 2 2 4 7" xfId="27364" xr:uid="{00000000-0005-0000-0000-0000AC910000}"/>
    <cellStyle name="Normal 27 2 2 2 2 4 8" xfId="50792" xr:uid="{00000000-0005-0000-0000-0000AD910000}"/>
    <cellStyle name="Normal 27 2 2 2 2 5" xfId="5759" xr:uid="{00000000-0005-0000-0000-0000AE910000}"/>
    <cellStyle name="Normal 27 2 2 2 2 5 2" xfId="11375" xr:uid="{00000000-0005-0000-0000-0000AF910000}"/>
    <cellStyle name="Normal 27 2 2 2 2 5 2 2" xfId="33916" xr:uid="{00000000-0005-0000-0000-0000B0910000}"/>
    <cellStyle name="Normal 27 2 2 2 2 5 3" xfId="17005" xr:uid="{00000000-0005-0000-0000-0000B1910000}"/>
    <cellStyle name="Normal 27 2 2 2 2 5 3 2" xfId="39540" xr:uid="{00000000-0005-0000-0000-0000B2910000}"/>
    <cellStyle name="Normal 27 2 2 2 2 5 4" xfId="22634" xr:uid="{00000000-0005-0000-0000-0000B3910000}"/>
    <cellStyle name="Normal 27 2 2 2 2 5 4 2" xfId="45160" xr:uid="{00000000-0005-0000-0000-0000B4910000}"/>
    <cellStyle name="Normal 27 2 2 2 2 5 5" xfId="28300" xr:uid="{00000000-0005-0000-0000-0000B5910000}"/>
    <cellStyle name="Normal 27 2 2 2 2 6" xfId="7631" xr:uid="{00000000-0005-0000-0000-0000B6910000}"/>
    <cellStyle name="Normal 27 2 2 2 2 6 2" xfId="13247" xr:uid="{00000000-0005-0000-0000-0000B7910000}"/>
    <cellStyle name="Normal 27 2 2 2 2 6 2 2" xfId="35788" xr:uid="{00000000-0005-0000-0000-0000B8910000}"/>
    <cellStyle name="Normal 27 2 2 2 2 6 3" xfId="18877" xr:uid="{00000000-0005-0000-0000-0000B9910000}"/>
    <cellStyle name="Normal 27 2 2 2 2 6 3 2" xfId="41412" xr:uid="{00000000-0005-0000-0000-0000BA910000}"/>
    <cellStyle name="Normal 27 2 2 2 2 6 4" xfId="24506" xr:uid="{00000000-0005-0000-0000-0000BB910000}"/>
    <cellStyle name="Normal 27 2 2 2 2 6 4 2" xfId="47032" xr:uid="{00000000-0005-0000-0000-0000BC910000}"/>
    <cellStyle name="Normal 27 2 2 2 2 6 5" xfId="30172" xr:uid="{00000000-0005-0000-0000-0000BD910000}"/>
    <cellStyle name="Normal 27 2 2 2 2 7" xfId="9503" xr:uid="{00000000-0005-0000-0000-0000BE910000}"/>
    <cellStyle name="Normal 27 2 2 2 2 7 2" xfId="32044" xr:uid="{00000000-0005-0000-0000-0000BF910000}"/>
    <cellStyle name="Normal 27 2 2 2 2 8" xfId="15133" xr:uid="{00000000-0005-0000-0000-0000C0910000}"/>
    <cellStyle name="Normal 27 2 2 2 2 8 2" xfId="37668" xr:uid="{00000000-0005-0000-0000-0000C1910000}"/>
    <cellStyle name="Normal 27 2 2 2 2 9" xfId="20762" xr:uid="{00000000-0005-0000-0000-0000C2910000}"/>
    <cellStyle name="Normal 27 2 2 2 2 9 2" xfId="43288" xr:uid="{00000000-0005-0000-0000-0000C3910000}"/>
    <cellStyle name="Normal 27 2 2 2 3" xfId="3809" xr:uid="{00000000-0005-0000-0000-0000C4910000}"/>
    <cellStyle name="Normal 27 2 2 2 3 10" xfId="26350" xr:uid="{00000000-0005-0000-0000-0000C5910000}"/>
    <cellStyle name="Normal 27 2 2 2 3 11" xfId="48841" xr:uid="{00000000-0005-0000-0000-0000C6910000}"/>
    <cellStyle name="Normal 27 2 2 2 3 12" xfId="49778" xr:uid="{00000000-0005-0000-0000-0000C7910000}"/>
    <cellStyle name="Normal 27 2 2 2 3 2" xfId="4043" xr:uid="{00000000-0005-0000-0000-0000C8910000}"/>
    <cellStyle name="Normal 27 2 2 2 3 2 10" xfId="49075" xr:uid="{00000000-0005-0000-0000-0000C9910000}"/>
    <cellStyle name="Normal 27 2 2 2 3 2 11" xfId="50012" xr:uid="{00000000-0005-0000-0000-0000CA910000}"/>
    <cellStyle name="Normal 27 2 2 2 3 2 2" xfId="4511" xr:uid="{00000000-0005-0000-0000-0000CB910000}"/>
    <cellStyle name="Normal 27 2 2 2 3 2 2 10" xfId="50480" xr:uid="{00000000-0005-0000-0000-0000CC910000}"/>
    <cellStyle name="Normal 27 2 2 2 3 2 2 2" xfId="5447" xr:uid="{00000000-0005-0000-0000-0000CD910000}"/>
    <cellStyle name="Normal 27 2 2 2 3 2 2 2 2" xfId="7319" xr:uid="{00000000-0005-0000-0000-0000CE910000}"/>
    <cellStyle name="Normal 27 2 2 2 3 2 2 2 2 2" xfId="12935" xr:uid="{00000000-0005-0000-0000-0000CF910000}"/>
    <cellStyle name="Normal 27 2 2 2 3 2 2 2 2 2 2" xfId="35476" xr:uid="{00000000-0005-0000-0000-0000D0910000}"/>
    <cellStyle name="Normal 27 2 2 2 3 2 2 2 2 3" xfId="18565" xr:uid="{00000000-0005-0000-0000-0000D1910000}"/>
    <cellStyle name="Normal 27 2 2 2 3 2 2 2 2 3 2" xfId="41100" xr:uid="{00000000-0005-0000-0000-0000D2910000}"/>
    <cellStyle name="Normal 27 2 2 2 3 2 2 2 2 4" xfId="24194" xr:uid="{00000000-0005-0000-0000-0000D3910000}"/>
    <cellStyle name="Normal 27 2 2 2 3 2 2 2 2 4 2" xfId="46720" xr:uid="{00000000-0005-0000-0000-0000D4910000}"/>
    <cellStyle name="Normal 27 2 2 2 3 2 2 2 2 5" xfId="29860" xr:uid="{00000000-0005-0000-0000-0000D5910000}"/>
    <cellStyle name="Normal 27 2 2 2 3 2 2 2 3" xfId="9191" xr:uid="{00000000-0005-0000-0000-0000D6910000}"/>
    <cellStyle name="Normal 27 2 2 2 3 2 2 2 3 2" xfId="14807" xr:uid="{00000000-0005-0000-0000-0000D7910000}"/>
    <cellStyle name="Normal 27 2 2 2 3 2 2 2 3 2 2" xfId="37348" xr:uid="{00000000-0005-0000-0000-0000D8910000}"/>
    <cellStyle name="Normal 27 2 2 2 3 2 2 2 3 3" xfId="20437" xr:uid="{00000000-0005-0000-0000-0000D9910000}"/>
    <cellStyle name="Normal 27 2 2 2 3 2 2 2 3 3 2" xfId="42972" xr:uid="{00000000-0005-0000-0000-0000DA910000}"/>
    <cellStyle name="Normal 27 2 2 2 3 2 2 2 3 4" xfId="26066" xr:uid="{00000000-0005-0000-0000-0000DB910000}"/>
    <cellStyle name="Normal 27 2 2 2 3 2 2 2 3 4 2" xfId="48592" xr:uid="{00000000-0005-0000-0000-0000DC910000}"/>
    <cellStyle name="Normal 27 2 2 2 3 2 2 2 3 5" xfId="31732" xr:uid="{00000000-0005-0000-0000-0000DD910000}"/>
    <cellStyle name="Normal 27 2 2 2 3 2 2 2 4" xfId="11063" xr:uid="{00000000-0005-0000-0000-0000DE910000}"/>
    <cellStyle name="Normal 27 2 2 2 3 2 2 2 4 2" xfId="33604" xr:uid="{00000000-0005-0000-0000-0000DF910000}"/>
    <cellStyle name="Normal 27 2 2 2 3 2 2 2 5" xfId="16693" xr:uid="{00000000-0005-0000-0000-0000E0910000}"/>
    <cellStyle name="Normal 27 2 2 2 3 2 2 2 5 2" xfId="39228" xr:uid="{00000000-0005-0000-0000-0000E1910000}"/>
    <cellStyle name="Normal 27 2 2 2 3 2 2 2 6" xfId="22322" xr:uid="{00000000-0005-0000-0000-0000E2910000}"/>
    <cellStyle name="Normal 27 2 2 2 3 2 2 2 6 2" xfId="44848" xr:uid="{00000000-0005-0000-0000-0000E3910000}"/>
    <cellStyle name="Normal 27 2 2 2 3 2 2 2 7" xfId="27988" xr:uid="{00000000-0005-0000-0000-0000E4910000}"/>
    <cellStyle name="Normal 27 2 2 2 3 2 2 2 8" xfId="51416" xr:uid="{00000000-0005-0000-0000-0000E5910000}"/>
    <cellStyle name="Normal 27 2 2 2 3 2 2 3" xfId="6383" xr:uid="{00000000-0005-0000-0000-0000E6910000}"/>
    <cellStyle name="Normal 27 2 2 2 3 2 2 3 2" xfId="11999" xr:uid="{00000000-0005-0000-0000-0000E7910000}"/>
    <cellStyle name="Normal 27 2 2 2 3 2 2 3 2 2" xfId="34540" xr:uid="{00000000-0005-0000-0000-0000E8910000}"/>
    <cellStyle name="Normal 27 2 2 2 3 2 2 3 3" xfId="17629" xr:uid="{00000000-0005-0000-0000-0000E9910000}"/>
    <cellStyle name="Normal 27 2 2 2 3 2 2 3 3 2" xfId="40164" xr:uid="{00000000-0005-0000-0000-0000EA910000}"/>
    <cellStyle name="Normal 27 2 2 2 3 2 2 3 4" xfId="23258" xr:uid="{00000000-0005-0000-0000-0000EB910000}"/>
    <cellStyle name="Normal 27 2 2 2 3 2 2 3 4 2" xfId="45784" xr:uid="{00000000-0005-0000-0000-0000EC910000}"/>
    <cellStyle name="Normal 27 2 2 2 3 2 2 3 5" xfId="28924" xr:uid="{00000000-0005-0000-0000-0000ED910000}"/>
    <cellStyle name="Normal 27 2 2 2 3 2 2 4" xfId="8255" xr:uid="{00000000-0005-0000-0000-0000EE910000}"/>
    <cellStyle name="Normal 27 2 2 2 3 2 2 4 2" xfId="13871" xr:uid="{00000000-0005-0000-0000-0000EF910000}"/>
    <cellStyle name="Normal 27 2 2 2 3 2 2 4 2 2" xfId="36412" xr:uid="{00000000-0005-0000-0000-0000F0910000}"/>
    <cellStyle name="Normal 27 2 2 2 3 2 2 4 3" xfId="19501" xr:uid="{00000000-0005-0000-0000-0000F1910000}"/>
    <cellStyle name="Normal 27 2 2 2 3 2 2 4 3 2" xfId="42036" xr:uid="{00000000-0005-0000-0000-0000F2910000}"/>
    <cellStyle name="Normal 27 2 2 2 3 2 2 4 4" xfId="25130" xr:uid="{00000000-0005-0000-0000-0000F3910000}"/>
    <cellStyle name="Normal 27 2 2 2 3 2 2 4 4 2" xfId="47656" xr:uid="{00000000-0005-0000-0000-0000F4910000}"/>
    <cellStyle name="Normal 27 2 2 2 3 2 2 4 5" xfId="30796" xr:uid="{00000000-0005-0000-0000-0000F5910000}"/>
    <cellStyle name="Normal 27 2 2 2 3 2 2 5" xfId="10127" xr:uid="{00000000-0005-0000-0000-0000F6910000}"/>
    <cellStyle name="Normal 27 2 2 2 3 2 2 5 2" xfId="32668" xr:uid="{00000000-0005-0000-0000-0000F7910000}"/>
    <cellStyle name="Normal 27 2 2 2 3 2 2 6" xfId="15757" xr:uid="{00000000-0005-0000-0000-0000F8910000}"/>
    <cellStyle name="Normal 27 2 2 2 3 2 2 6 2" xfId="38292" xr:uid="{00000000-0005-0000-0000-0000F9910000}"/>
    <cellStyle name="Normal 27 2 2 2 3 2 2 7" xfId="21386" xr:uid="{00000000-0005-0000-0000-0000FA910000}"/>
    <cellStyle name="Normal 27 2 2 2 3 2 2 7 2" xfId="43912" xr:uid="{00000000-0005-0000-0000-0000FB910000}"/>
    <cellStyle name="Normal 27 2 2 2 3 2 2 8" xfId="27052" xr:uid="{00000000-0005-0000-0000-0000FC910000}"/>
    <cellStyle name="Normal 27 2 2 2 3 2 2 9" xfId="49543" xr:uid="{00000000-0005-0000-0000-0000FD910000}"/>
    <cellStyle name="Normal 27 2 2 2 3 2 3" xfId="4979" xr:uid="{00000000-0005-0000-0000-0000FE910000}"/>
    <cellStyle name="Normal 27 2 2 2 3 2 3 2" xfId="6851" xr:uid="{00000000-0005-0000-0000-0000FF910000}"/>
    <cellStyle name="Normal 27 2 2 2 3 2 3 2 2" xfId="12467" xr:uid="{00000000-0005-0000-0000-000000920000}"/>
    <cellStyle name="Normal 27 2 2 2 3 2 3 2 2 2" xfId="35008" xr:uid="{00000000-0005-0000-0000-000001920000}"/>
    <cellStyle name="Normal 27 2 2 2 3 2 3 2 3" xfId="18097" xr:uid="{00000000-0005-0000-0000-000002920000}"/>
    <cellStyle name="Normal 27 2 2 2 3 2 3 2 3 2" xfId="40632" xr:uid="{00000000-0005-0000-0000-000003920000}"/>
    <cellStyle name="Normal 27 2 2 2 3 2 3 2 4" xfId="23726" xr:uid="{00000000-0005-0000-0000-000004920000}"/>
    <cellStyle name="Normal 27 2 2 2 3 2 3 2 4 2" xfId="46252" xr:uid="{00000000-0005-0000-0000-000005920000}"/>
    <cellStyle name="Normal 27 2 2 2 3 2 3 2 5" xfId="29392" xr:uid="{00000000-0005-0000-0000-000006920000}"/>
    <cellStyle name="Normal 27 2 2 2 3 2 3 3" xfId="8723" xr:uid="{00000000-0005-0000-0000-000007920000}"/>
    <cellStyle name="Normal 27 2 2 2 3 2 3 3 2" xfId="14339" xr:uid="{00000000-0005-0000-0000-000008920000}"/>
    <cellStyle name="Normal 27 2 2 2 3 2 3 3 2 2" xfId="36880" xr:uid="{00000000-0005-0000-0000-000009920000}"/>
    <cellStyle name="Normal 27 2 2 2 3 2 3 3 3" xfId="19969" xr:uid="{00000000-0005-0000-0000-00000A920000}"/>
    <cellStyle name="Normal 27 2 2 2 3 2 3 3 3 2" xfId="42504" xr:uid="{00000000-0005-0000-0000-00000B920000}"/>
    <cellStyle name="Normal 27 2 2 2 3 2 3 3 4" xfId="25598" xr:uid="{00000000-0005-0000-0000-00000C920000}"/>
    <cellStyle name="Normal 27 2 2 2 3 2 3 3 4 2" xfId="48124" xr:uid="{00000000-0005-0000-0000-00000D920000}"/>
    <cellStyle name="Normal 27 2 2 2 3 2 3 3 5" xfId="31264" xr:uid="{00000000-0005-0000-0000-00000E920000}"/>
    <cellStyle name="Normal 27 2 2 2 3 2 3 4" xfId="10595" xr:uid="{00000000-0005-0000-0000-00000F920000}"/>
    <cellStyle name="Normal 27 2 2 2 3 2 3 4 2" xfId="33136" xr:uid="{00000000-0005-0000-0000-000010920000}"/>
    <cellStyle name="Normal 27 2 2 2 3 2 3 5" xfId="16225" xr:uid="{00000000-0005-0000-0000-000011920000}"/>
    <cellStyle name="Normal 27 2 2 2 3 2 3 5 2" xfId="38760" xr:uid="{00000000-0005-0000-0000-000012920000}"/>
    <cellStyle name="Normal 27 2 2 2 3 2 3 6" xfId="21854" xr:uid="{00000000-0005-0000-0000-000013920000}"/>
    <cellStyle name="Normal 27 2 2 2 3 2 3 6 2" xfId="44380" xr:uid="{00000000-0005-0000-0000-000014920000}"/>
    <cellStyle name="Normal 27 2 2 2 3 2 3 7" xfId="27520" xr:uid="{00000000-0005-0000-0000-000015920000}"/>
    <cellStyle name="Normal 27 2 2 2 3 2 3 8" xfId="50948" xr:uid="{00000000-0005-0000-0000-000016920000}"/>
    <cellStyle name="Normal 27 2 2 2 3 2 4" xfId="5915" xr:uid="{00000000-0005-0000-0000-000017920000}"/>
    <cellStyle name="Normal 27 2 2 2 3 2 4 2" xfId="11531" xr:uid="{00000000-0005-0000-0000-000018920000}"/>
    <cellStyle name="Normal 27 2 2 2 3 2 4 2 2" xfId="34072" xr:uid="{00000000-0005-0000-0000-000019920000}"/>
    <cellStyle name="Normal 27 2 2 2 3 2 4 3" xfId="17161" xr:uid="{00000000-0005-0000-0000-00001A920000}"/>
    <cellStyle name="Normal 27 2 2 2 3 2 4 3 2" xfId="39696" xr:uid="{00000000-0005-0000-0000-00001B920000}"/>
    <cellStyle name="Normal 27 2 2 2 3 2 4 4" xfId="22790" xr:uid="{00000000-0005-0000-0000-00001C920000}"/>
    <cellStyle name="Normal 27 2 2 2 3 2 4 4 2" xfId="45316" xr:uid="{00000000-0005-0000-0000-00001D920000}"/>
    <cellStyle name="Normal 27 2 2 2 3 2 4 5" xfId="28456" xr:uid="{00000000-0005-0000-0000-00001E920000}"/>
    <cellStyle name="Normal 27 2 2 2 3 2 5" xfId="7787" xr:uid="{00000000-0005-0000-0000-00001F920000}"/>
    <cellStyle name="Normal 27 2 2 2 3 2 5 2" xfId="13403" xr:uid="{00000000-0005-0000-0000-000020920000}"/>
    <cellStyle name="Normal 27 2 2 2 3 2 5 2 2" xfId="35944" xr:uid="{00000000-0005-0000-0000-000021920000}"/>
    <cellStyle name="Normal 27 2 2 2 3 2 5 3" xfId="19033" xr:uid="{00000000-0005-0000-0000-000022920000}"/>
    <cellStyle name="Normal 27 2 2 2 3 2 5 3 2" xfId="41568" xr:uid="{00000000-0005-0000-0000-000023920000}"/>
    <cellStyle name="Normal 27 2 2 2 3 2 5 4" xfId="24662" xr:uid="{00000000-0005-0000-0000-000024920000}"/>
    <cellStyle name="Normal 27 2 2 2 3 2 5 4 2" xfId="47188" xr:uid="{00000000-0005-0000-0000-000025920000}"/>
    <cellStyle name="Normal 27 2 2 2 3 2 5 5" xfId="30328" xr:uid="{00000000-0005-0000-0000-000026920000}"/>
    <cellStyle name="Normal 27 2 2 2 3 2 6" xfId="9659" xr:uid="{00000000-0005-0000-0000-000027920000}"/>
    <cellStyle name="Normal 27 2 2 2 3 2 6 2" xfId="32200" xr:uid="{00000000-0005-0000-0000-000028920000}"/>
    <cellStyle name="Normal 27 2 2 2 3 2 7" xfId="15289" xr:uid="{00000000-0005-0000-0000-000029920000}"/>
    <cellStyle name="Normal 27 2 2 2 3 2 7 2" xfId="37824" xr:uid="{00000000-0005-0000-0000-00002A920000}"/>
    <cellStyle name="Normal 27 2 2 2 3 2 8" xfId="20918" xr:uid="{00000000-0005-0000-0000-00002B920000}"/>
    <cellStyle name="Normal 27 2 2 2 3 2 8 2" xfId="43444" xr:uid="{00000000-0005-0000-0000-00002C920000}"/>
    <cellStyle name="Normal 27 2 2 2 3 2 9" xfId="26584" xr:uid="{00000000-0005-0000-0000-00002D920000}"/>
    <cellStyle name="Normal 27 2 2 2 3 3" xfId="4277" xr:uid="{00000000-0005-0000-0000-00002E920000}"/>
    <cellStyle name="Normal 27 2 2 2 3 3 10" xfId="50246" xr:uid="{00000000-0005-0000-0000-00002F920000}"/>
    <cellStyle name="Normal 27 2 2 2 3 3 2" xfId="5213" xr:uid="{00000000-0005-0000-0000-000030920000}"/>
    <cellStyle name="Normal 27 2 2 2 3 3 2 2" xfId="7085" xr:uid="{00000000-0005-0000-0000-000031920000}"/>
    <cellStyle name="Normal 27 2 2 2 3 3 2 2 2" xfId="12701" xr:uid="{00000000-0005-0000-0000-000032920000}"/>
    <cellStyle name="Normal 27 2 2 2 3 3 2 2 2 2" xfId="35242" xr:uid="{00000000-0005-0000-0000-000033920000}"/>
    <cellStyle name="Normal 27 2 2 2 3 3 2 2 3" xfId="18331" xr:uid="{00000000-0005-0000-0000-000034920000}"/>
    <cellStyle name="Normal 27 2 2 2 3 3 2 2 3 2" xfId="40866" xr:uid="{00000000-0005-0000-0000-000035920000}"/>
    <cellStyle name="Normal 27 2 2 2 3 3 2 2 4" xfId="23960" xr:uid="{00000000-0005-0000-0000-000036920000}"/>
    <cellStyle name="Normal 27 2 2 2 3 3 2 2 4 2" xfId="46486" xr:uid="{00000000-0005-0000-0000-000037920000}"/>
    <cellStyle name="Normal 27 2 2 2 3 3 2 2 5" xfId="29626" xr:uid="{00000000-0005-0000-0000-000038920000}"/>
    <cellStyle name="Normal 27 2 2 2 3 3 2 3" xfId="8957" xr:uid="{00000000-0005-0000-0000-000039920000}"/>
    <cellStyle name="Normal 27 2 2 2 3 3 2 3 2" xfId="14573" xr:uid="{00000000-0005-0000-0000-00003A920000}"/>
    <cellStyle name="Normal 27 2 2 2 3 3 2 3 2 2" xfId="37114" xr:uid="{00000000-0005-0000-0000-00003B920000}"/>
    <cellStyle name="Normal 27 2 2 2 3 3 2 3 3" xfId="20203" xr:uid="{00000000-0005-0000-0000-00003C920000}"/>
    <cellStyle name="Normal 27 2 2 2 3 3 2 3 3 2" xfId="42738" xr:uid="{00000000-0005-0000-0000-00003D920000}"/>
    <cellStyle name="Normal 27 2 2 2 3 3 2 3 4" xfId="25832" xr:uid="{00000000-0005-0000-0000-00003E920000}"/>
    <cellStyle name="Normal 27 2 2 2 3 3 2 3 4 2" xfId="48358" xr:uid="{00000000-0005-0000-0000-00003F920000}"/>
    <cellStyle name="Normal 27 2 2 2 3 3 2 3 5" xfId="31498" xr:uid="{00000000-0005-0000-0000-000040920000}"/>
    <cellStyle name="Normal 27 2 2 2 3 3 2 4" xfId="10829" xr:uid="{00000000-0005-0000-0000-000041920000}"/>
    <cellStyle name="Normal 27 2 2 2 3 3 2 4 2" xfId="33370" xr:uid="{00000000-0005-0000-0000-000042920000}"/>
    <cellStyle name="Normal 27 2 2 2 3 3 2 5" xfId="16459" xr:uid="{00000000-0005-0000-0000-000043920000}"/>
    <cellStyle name="Normal 27 2 2 2 3 3 2 5 2" xfId="38994" xr:uid="{00000000-0005-0000-0000-000044920000}"/>
    <cellStyle name="Normal 27 2 2 2 3 3 2 6" xfId="22088" xr:uid="{00000000-0005-0000-0000-000045920000}"/>
    <cellStyle name="Normal 27 2 2 2 3 3 2 6 2" xfId="44614" xr:uid="{00000000-0005-0000-0000-000046920000}"/>
    <cellStyle name="Normal 27 2 2 2 3 3 2 7" xfId="27754" xr:uid="{00000000-0005-0000-0000-000047920000}"/>
    <cellStyle name="Normal 27 2 2 2 3 3 2 8" xfId="51182" xr:uid="{00000000-0005-0000-0000-000048920000}"/>
    <cellStyle name="Normal 27 2 2 2 3 3 3" xfId="6149" xr:uid="{00000000-0005-0000-0000-000049920000}"/>
    <cellStyle name="Normal 27 2 2 2 3 3 3 2" xfId="11765" xr:uid="{00000000-0005-0000-0000-00004A920000}"/>
    <cellStyle name="Normal 27 2 2 2 3 3 3 2 2" xfId="34306" xr:uid="{00000000-0005-0000-0000-00004B920000}"/>
    <cellStyle name="Normal 27 2 2 2 3 3 3 3" xfId="17395" xr:uid="{00000000-0005-0000-0000-00004C920000}"/>
    <cellStyle name="Normal 27 2 2 2 3 3 3 3 2" xfId="39930" xr:uid="{00000000-0005-0000-0000-00004D920000}"/>
    <cellStyle name="Normal 27 2 2 2 3 3 3 4" xfId="23024" xr:uid="{00000000-0005-0000-0000-00004E920000}"/>
    <cellStyle name="Normal 27 2 2 2 3 3 3 4 2" xfId="45550" xr:uid="{00000000-0005-0000-0000-00004F920000}"/>
    <cellStyle name="Normal 27 2 2 2 3 3 3 5" xfId="28690" xr:uid="{00000000-0005-0000-0000-000050920000}"/>
    <cellStyle name="Normal 27 2 2 2 3 3 4" xfId="8021" xr:uid="{00000000-0005-0000-0000-000051920000}"/>
    <cellStyle name="Normal 27 2 2 2 3 3 4 2" xfId="13637" xr:uid="{00000000-0005-0000-0000-000052920000}"/>
    <cellStyle name="Normal 27 2 2 2 3 3 4 2 2" xfId="36178" xr:uid="{00000000-0005-0000-0000-000053920000}"/>
    <cellStyle name="Normal 27 2 2 2 3 3 4 3" xfId="19267" xr:uid="{00000000-0005-0000-0000-000054920000}"/>
    <cellStyle name="Normal 27 2 2 2 3 3 4 3 2" xfId="41802" xr:uid="{00000000-0005-0000-0000-000055920000}"/>
    <cellStyle name="Normal 27 2 2 2 3 3 4 4" xfId="24896" xr:uid="{00000000-0005-0000-0000-000056920000}"/>
    <cellStyle name="Normal 27 2 2 2 3 3 4 4 2" xfId="47422" xr:uid="{00000000-0005-0000-0000-000057920000}"/>
    <cellStyle name="Normal 27 2 2 2 3 3 4 5" xfId="30562" xr:uid="{00000000-0005-0000-0000-000058920000}"/>
    <cellStyle name="Normal 27 2 2 2 3 3 5" xfId="9893" xr:uid="{00000000-0005-0000-0000-000059920000}"/>
    <cellStyle name="Normal 27 2 2 2 3 3 5 2" xfId="32434" xr:uid="{00000000-0005-0000-0000-00005A920000}"/>
    <cellStyle name="Normal 27 2 2 2 3 3 6" xfId="15523" xr:uid="{00000000-0005-0000-0000-00005B920000}"/>
    <cellStyle name="Normal 27 2 2 2 3 3 6 2" xfId="38058" xr:uid="{00000000-0005-0000-0000-00005C920000}"/>
    <cellStyle name="Normal 27 2 2 2 3 3 7" xfId="21152" xr:uid="{00000000-0005-0000-0000-00005D920000}"/>
    <cellStyle name="Normal 27 2 2 2 3 3 7 2" xfId="43678" xr:uid="{00000000-0005-0000-0000-00005E920000}"/>
    <cellStyle name="Normal 27 2 2 2 3 3 8" xfId="26818" xr:uid="{00000000-0005-0000-0000-00005F920000}"/>
    <cellStyle name="Normal 27 2 2 2 3 3 9" xfId="49309" xr:uid="{00000000-0005-0000-0000-000060920000}"/>
    <cellStyle name="Normal 27 2 2 2 3 4" xfId="4745" xr:uid="{00000000-0005-0000-0000-000061920000}"/>
    <cellStyle name="Normal 27 2 2 2 3 4 2" xfId="6617" xr:uid="{00000000-0005-0000-0000-000062920000}"/>
    <cellStyle name="Normal 27 2 2 2 3 4 2 2" xfId="12233" xr:uid="{00000000-0005-0000-0000-000063920000}"/>
    <cellStyle name="Normal 27 2 2 2 3 4 2 2 2" xfId="34774" xr:uid="{00000000-0005-0000-0000-000064920000}"/>
    <cellStyle name="Normal 27 2 2 2 3 4 2 3" xfId="17863" xr:uid="{00000000-0005-0000-0000-000065920000}"/>
    <cellStyle name="Normal 27 2 2 2 3 4 2 3 2" xfId="40398" xr:uid="{00000000-0005-0000-0000-000066920000}"/>
    <cellStyle name="Normal 27 2 2 2 3 4 2 4" xfId="23492" xr:uid="{00000000-0005-0000-0000-000067920000}"/>
    <cellStyle name="Normal 27 2 2 2 3 4 2 4 2" xfId="46018" xr:uid="{00000000-0005-0000-0000-000068920000}"/>
    <cellStyle name="Normal 27 2 2 2 3 4 2 5" xfId="29158" xr:uid="{00000000-0005-0000-0000-000069920000}"/>
    <cellStyle name="Normal 27 2 2 2 3 4 3" xfId="8489" xr:uid="{00000000-0005-0000-0000-00006A920000}"/>
    <cellStyle name="Normal 27 2 2 2 3 4 3 2" xfId="14105" xr:uid="{00000000-0005-0000-0000-00006B920000}"/>
    <cellStyle name="Normal 27 2 2 2 3 4 3 2 2" xfId="36646" xr:uid="{00000000-0005-0000-0000-00006C920000}"/>
    <cellStyle name="Normal 27 2 2 2 3 4 3 3" xfId="19735" xr:uid="{00000000-0005-0000-0000-00006D920000}"/>
    <cellStyle name="Normal 27 2 2 2 3 4 3 3 2" xfId="42270" xr:uid="{00000000-0005-0000-0000-00006E920000}"/>
    <cellStyle name="Normal 27 2 2 2 3 4 3 4" xfId="25364" xr:uid="{00000000-0005-0000-0000-00006F920000}"/>
    <cellStyle name="Normal 27 2 2 2 3 4 3 4 2" xfId="47890" xr:uid="{00000000-0005-0000-0000-000070920000}"/>
    <cellStyle name="Normal 27 2 2 2 3 4 3 5" xfId="31030" xr:uid="{00000000-0005-0000-0000-000071920000}"/>
    <cellStyle name="Normal 27 2 2 2 3 4 4" xfId="10361" xr:uid="{00000000-0005-0000-0000-000072920000}"/>
    <cellStyle name="Normal 27 2 2 2 3 4 4 2" xfId="32902" xr:uid="{00000000-0005-0000-0000-000073920000}"/>
    <cellStyle name="Normal 27 2 2 2 3 4 5" xfId="15991" xr:uid="{00000000-0005-0000-0000-000074920000}"/>
    <cellStyle name="Normal 27 2 2 2 3 4 5 2" xfId="38526" xr:uid="{00000000-0005-0000-0000-000075920000}"/>
    <cellStyle name="Normal 27 2 2 2 3 4 6" xfId="21620" xr:uid="{00000000-0005-0000-0000-000076920000}"/>
    <cellStyle name="Normal 27 2 2 2 3 4 6 2" xfId="44146" xr:uid="{00000000-0005-0000-0000-000077920000}"/>
    <cellStyle name="Normal 27 2 2 2 3 4 7" xfId="27286" xr:uid="{00000000-0005-0000-0000-000078920000}"/>
    <cellStyle name="Normal 27 2 2 2 3 4 8" xfId="50714" xr:uid="{00000000-0005-0000-0000-000079920000}"/>
    <cellStyle name="Normal 27 2 2 2 3 5" xfId="5681" xr:uid="{00000000-0005-0000-0000-00007A920000}"/>
    <cellStyle name="Normal 27 2 2 2 3 5 2" xfId="11297" xr:uid="{00000000-0005-0000-0000-00007B920000}"/>
    <cellStyle name="Normal 27 2 2 2 3 5 2 2" xfId="33838" xr:uid="{00000000-0005-0000-0000-00007C920000}"/>
    <cellStyle name="Normal 27 2 2 2 3 5 3" xfId="16927" xr:uid="{00000000-0005-0000-0000-00007D920000}"/>
    <cellStyle name="Normal 27 2 2 2 3 5 3 2" xfId="39462" xr:uid="{00000000-0005-0000-0000-00007E920000}"/>
    <cellStyle name="Normal 27 2 2 2 3 5 4" xfId="22556" xr:uid="{00000000-0005-0000-0000-00007F920000}"/>
    <cellStyle name="Normal 27 2 2 2 3 5 4 2" xfId="45082" xr:uid="{00000000-0005-0000-0000-000080920000}"/>
    <cellStyle name="Normal 27 2 2 2 3 5 5" xfId="28222" xr:uid="{00000000-0005-0000-0000-000081920000}"/>
    <cellStyle name="Normal 27 2 2 2 3 6" xfId="7553" xr:uid="{00000000-0005-0000-0000-000082920000}"/>
    <cellStyle name="Normal 27 2 2 2 3 6 2" xfId="13169" xr:uid="{00000000-0005-0000-0000-000083920000}"/>
    <cellStyle name="Normal 27 2 2 2 3 6 2 2" xfId="35710" xr:uid="{00000000-0005-0000-0000-000084920000}"/>
    <cellStyle name="Normal 27 2 2 2 3 6 3" xfId="18799" xr:uid="{00000000-0005-0000-0000-000085920000}"/>
    <cellStyle name="Normal 27 2 2 2 3 6 3 2" xfId="41334" xr:uid="{00000000-0005-0000-0000-000086920000}"/>
    <cellStyle name="Normal 27 2 2 2 3 6 4" xfId="24428" xr:uid="{00000000-0005-0000-0000-000087920000}"/>
    <cellStyle name="Normal 27 2 2 2 3 6 4 2" xfId="46954" xr:uid="{00000000-0005-0000-0000-000088920000}"/>
    <cellStyle name="Normal 27 2 2 2 3 6 5" xfId="30094" xr:uid="{00000000-0005-0000-0000-000089920000}"/>
    <cellStyle name="Normal 27 2 2 2 3 7" xfId="9425" xr:uid="{00000000-0005-0000-0000-00008A920000}"/>
    <cellStyle name="Normal 27 2 2 2 3 7 2" xfId="31966" xr:uid="{00000000-0005-0000-0000-00008B920000}"/>
    <cellStyle name="Normal 27 2 2 2 3 8" xfId="15055" xr:uid="{00000000-0005-0000-0000-00008C920000}"/>
    <cellStyle name="Normal 27 2 2 2 3 8 2" xfId="37590" xr:uid="{00000000-0005-0000-0000-00008D920000}"/>
    <cellStyle name="Normal 27 2 2 2 3 9" xfId="20684" xr:uid="{00000000-0005-0000-0000-00008E920000}"/>
    <cellStyle name="Normal 27 2 2 2 3 9 2" xfId="43210" xr:uid="{00000000-0005-0000-0000-00008F920000}"/>
    <cellStyle name="Normal 27 2 2 2 4" xfId="3965" xr:uid="{00000000-0005-0000-0000-000090920000}"/>
    <cellStyle name="Normal 27 2 2 2 4 10" xfId="48997" xr:uid="{00000000-0005-0000-0000-000091920000}"/>
    <cellStyle name="Normal 27 2 2 2 4 11" xfId="49934" xr:uid="{00000000-0005-0000-0000-000092920000}"/>
    <cellStyle name="Normal 27 2 2 2 4 2" xfId="4433" xr:uid="{00000000-0005-0000-0000-000093920000}"/>
    <cellStyle name="Normal 27 2 2 2 4 2 10" xfId="50402" xr:uid="{00000000-0005-0000-0000-000094920000}"/>
    <cellStyle name="Normal 27 2 2 2 4 2 2" xfId="5369" xr:uid="{00000000-0005-0000-0000-000095920000}"/>
    <cellStyle name="Normal 27 2 2 2 4 2 2 2" xfId="7241" xr:uid="{00000000-0005-0000-0000-000096920000}"/>
    <cellStyle name="Normal 27 2 2 2 4 2 2 2 2" xfId="12857" xr:uid="{00000000-0005-0000-0000-000097920000}"/>
    <cellStyle name="Normal 27 2 2 2 4 2 2 2 2 2" xfId="35398" xr:uid="{00000000-0005-0000-0000-000098920000}"/>
    <cellStyle name="Normal 27 2 2 2 4 2 2 2 3" xfId="18487" xr:uid="{00000000-0005-0000-0000-000099920000}"/>
    <cellStyle name="Normal 27 2 2 2 4 2 2 2 3 2" xfId="41022" xr:uid="{00000000-0005-0000-0000-00009A920000}"/>
    <cellStyle name="Normal 27 2 2 2 4 2 2 2 4" xfId="24116" xr:uid="{00000000-0005-0000-0000-00009B920000}"/>
    <cellStyle name="Normal 27 2 2 2 4 2 2 2 4 2" xfId="46642" xr:uid="{00000000-0005-0000-0000-00009C920000}"/>
    <cellStyle name="Normal 27 2 2 2 4 2 2 2 5" xfId="29782" xr:uid="{00000000-0005-0000-0000-00009D920000}"/>
    <cellStyle name="Normal 27 2 2 2 4 2 2 3" xfId="9113" xr:uid="{00000000-0005-0000-0000-00009E920000}"/>
    <cellStyle name="Normal 27 2 2 2 4 2 2 3 2" xfId="14729" xr:uid="{00000000-0005-0000-0000-00009F920000}"/>
    <cellStyle name="Normal 27 2 2 2 4 2 2 3 2 2" xfId="37270" xr:uid="{00000000-0005-0000-0000-0000A0920000}"/>
    <cellStyle name="Normal 27 2 2 2 4 2 2 3 3" xfId="20359" xr:uid="{00000000-0005-0000-0000-0000A1920000}"/>
    <cellStyle name="Normal 27 2 2 2 4 2 2 3 3 2" xfId="42894" xr:uid="{00000000-0005-0000-0000-0000A2920000}"/>
    <cellStyle name="Normal 27 2 2 2 4 2 2 3 4" xfId="25988" xr:uid="{00000000-0005-0000-0000-0000A3920000}"/>
    <cellStyle name="Normal 27 2 2 2 4 2 2 3 4 2" xfId="48514" xr:uid="{00000000-0005-0000-0000-0000A4920000}"/>
    <cellStyle name="Normal 27 2 2 2 4 2 2 3 5" xfId="31654" xr:uid="{00000000-0005-0000-0000-0000A5920000}"/>
    <cellStyle name="Normal 27 2 2 2 4 2 2 4" xfId="10985" xr:uid="{00000000-0005-0000-0000-0000A6920000}"/>
    <cellStyle name="Normal 27 2 2 2 4 2 2 4 2" xfId="33526" xr:uid="{00000000-0005-0000-0000-0000A7920000}"/>
    <cellStyle name="Normal 27 2 2 2 4 2 2 5" xfId="16615" xr:uid="{00000000-0005-0000-0000-0000A8920000}"/>
    <cellStyle name="Normal 27 2 2 2 4 2 2 5 2" xfId="39150" xr:uid="{00000000-0005-0000-0000-0000A9920000}"/>
    <cellStyle name="Normal 27 2 2 2 4 2 2 6" xfId="22244" xr:uid="{00000000-0005-0000-0000-0000AA920000}"/>
    <cellStyle name="Normal 27 2 2 2 4 2 2 6 2" xfId="44770" xr:uid="{00000000-0005-0000-0000-0000AB920000}"/>
    <cellStyle name="Normal 27 2 2 2 4 2 2 7" xfId="27910" xr:uid="{00000000-0005-0000-0000-0000AC920000}"/>
    <cellStyle name="Normal 27 2 2 2 4 2 2 8" xfId="51338" xr:uid="{00000000-0005-0000-0000-0000AD920000}"/>
    <cellStyle name="Normal 27 2 2 2 4 2 3" xfId="6305" xr:uid="{00000000-0005-0000-0000-0000AE920000}"/>
    <cellStyle name="Normal 27 2 2 2 4 2 3 2" xfId="11921" xr:uid="{00000000-0005-0000-0000-0000AF920000}"/>
    <cellStyle name="Normal 27 2 2 2 4 2 3 2 2" xfId="34462" xr:uid="{00000000-0005-0000-0000-0000B0920000}"/>
    <cellStyle name="Normal 27 2 2 2 4 2 3 3" xfId="17551" xr:uid="{00000000-0005-0000-0000-0000B1920000}"/>
    <cellStyle name="Normal 27 2 2 2 4 2 3 3 2" xfId="40086" xr:uid="{00000000-0005-0000-0000-0000B2920000}"/>
    <cellStyle name="Normal 27 2 2 2 4 2 3 4" xfId="23180" xr:uid="{00000000-0005-0000-0000-0000B3920000}"/>
    <cellStyle name="Normal 27 2 2 2 4 2 3 4 2" xfId="45706" xr:uid="{00000000-0005-0000-0000-0000B4920000}"/>
    <cellStyle name="Normal 27 2 2 2 4 2 3 5" xfId="28846" xr:uid="{00000000-0005-0000-0000-0000B5920000}"/>
    <cellStyle name="Normal 27 2 2 2 4 2 4" xfId="8177" xr:uid="{00000000-0005-0000-0000-0000B6920000}"/>
    <cellStyle name="Normal 27 2 2 2 4 2 4 2" xfId="13793" xr:uid="{00000000-0005-0000-0000-0000B7920000}"/>
    <cellStyle name="Normal 27 2 2 2 4 2 4 2 2" xfId="36334" xr:uid="{00000000-0005-0000-0000-0000B8920000}"/>
    <cellStyle name="Normal 27 2 2 2 4 2 4 3" xfId="19423" xr:uid="{00000000-0005-0000-0000-0000B9920000}"/>
    <cellStyle name="Normal 27 2 2 2 4 2 4 3 2" xfId="41958" xr:uid="{00000000-0005-0000-0000-0000BA920000}"/>
    <cellStyle name="Normal 27 2 2 2 4 2 4 4" xfId="25052" xr:uid="{00000000-0005-0000-0000-0000BB920000}"/>
    <cellStyle name="Normal 27 2 2 2 4 2 4 4 2" xfId="47578" xr:uid="{00000000-0005-0000-0000-0000BC920000}"/>
    <cellStyle name="Normal 27 2 2 2 4 2 4 5" xfId="30718" xr:uid="{00000000-0005-0000-0000-0000BD920000}"/>
    <cellStyle name="Normal 27 2 2 2 4 2 5" xfId="10049" xr:uid="{00000000-0005-0000-0000-0000BE920000}"/>
    <cellStyle name="Normal 27 2 2 2 4 2 5 2" xfId="32590" xr:uid="{00000000-0005-0000-0000-0000BF920000}"/>
    <cellStyle name="Normal 27 2 2 2 4 2 6" xfId="15679" xr:uid="{00000000-0005-0000-0000-0000C0920000}"/>
    <cellStyle name="Normal 27 2 2 2 4 2 6 2" xfId="38214" xr:uid="{00000000-0005-0000-0000-0000C1920000}"/>
    <cellStyle name="Normal 27 2 2 2 4 2 7" xfId="21308" xr:uid="{00000000-0005-0000-0000-0000C2920000}"/>
    <cellStyle name="Normal 27 2 2 2 4 2 7 2" xfId="43834" xr:uid="{00000000-0005-0000-0000-0000C3920000}"/>
    <cellStyle name="Normal 27 2 2 2 4 2 8" xfId="26974" xr:uid="{00000000-0005-0000-0000-0000C4920000}"/>
    <cellStyle name="Normal 27 2 2 2 4 2 9" xfId="49465" xr:uid="{00000000-0005-0000-0000-0000C5920000}"/>
    <cellStyle name="Normal 27 2 2 2 4 3" xfId="4901" xr:uid="{00000000-0005-0000-0000-0000C6920000}"/>
    <cellStyle name="Normal 27 2 2 2 4 3 2" xfId="6773" xr:uid="{00000000-0005-0000-0000-0000C7920000}"/>
    <cellStyle name="Normal 27 2 2 2 4 3 2 2" xfId="12389" xr:uid="{00000000-0005-0000-0000-0000C8920000}"/>
    <cellStyle name="Normal 27 2 2 2 4 3 2 2 2" xfId="34930" xr:uid="{00000000-0005-0000-0000-0000C9920000}"/>
    <cellStyle name="Normal 27 2 2 2 4 3 2 3" xfId="18019" xr:uid="{00000000-0005-0000-0000-0000CA920000}"/>
    <cellStyle name="Normal 27 2 2 2 4 3 2 3 2" xfId="40554" xr:uid="{00000000-0005-0000-0000-0000CB920000}"/>
    <cellStyle name="Normal 27 2 2 2 4 3 2 4" xfId="23648" xr:uid="{00000000-0005-0000-0000-0000CC920000}"/>
    <cellStyle name="Normal 27 2 2 2 4 3 2 4 2" xfId="46174" xr:uid="{00000000-0005-0000-0000-0000CD920000}"/>
    <cellStyle name="Normal 27 2 2 2 4 3 2 5" xfId="29314" xr:uid="{00000000-0005-0000-0000-0000CE920000}"/>
    <cellStyle name="Normal 27 2 2 2 4 3 3" xfId="8645" xr:uid="{00000000-0005-0000-0000-0000CF920000}"/>
    <cellStyle name="Normal 27 2 2 2 4 3 3 2" xfId="14261" xr:uid="{00000000-0005-0000-0000-0000D0920000}"/>
    <cellStyle name="Normal 27 2 2 2 4 3 3 2 2" xfId="36802" xr:uid="{00000000-0005-0000-0000-0000D1920000}"/>
    <cellStyle name="Normal 27 2 2 2 4 3 3 3" xfId="19891" xr:uid="{00000000-0005-0000-0000-0000D2920000}"/>
    <cellStyle name="Normal 27 2 2 2 4 3 3 3 2" xfId="42426" xr:uid="{00000000-0005-0000-0000-0000D3920000}"/>
    <cellStyle name="Normal 27 2 2 2 4 3 3 4" xfId="25520" xr:uid="{00000000-0005-0000-0000-0000D4920000}"/>
    <cellStyle name="Normal 27 2 2 2 4 3 3 4 2" xfId="48046" xr:uid="{00000000-0005-0000-0000-0000D5920000}"/>
    <cellStyle name="Normal 27 2 2 2 4 3 3 5" xfId="31186" xr:uid="{00000000-0005-0000-0000-0000D6920000}"/>
    <cellStyle name="Normal 27 2 2 2 4 3 4" xfId="10517" xr:uid="{00000000-0005-0000-0000-0000D7920000}"/>
    <cellStyle name="Normal 27 2 2 2 4 3 4 2" xfId="33058" xr:uid="{00000000-0005-0000-0000-0000D8920000}"/>
    <cellStyle name="Normal 27 2 2 2 4 3 5" xfId="16147" xr:uid="{00000000-0005-0000-0000-0000D9920000}"/>
    <cellStyle name="Normal 27 2 2 2 4 3 5 2" xfId="38682" xr:uid="{00000000-0005-0000-0000-0000DA920000}"/>
    <cellStyle name="Normal 27 2 2 2 4 3 6" xfId="21776" xr:uid="{00000000-0005-0000-0000-0000DB920000}"/>
    <cellStyle name="Normal 27 2 2 2 4 3 6 2" xfId="44302" xr:uid="{00000000-0005-0000-0000-0000DC920000}"/>
    <cellStyle name="Normal 27 2 2 2 4 3 7" xfId="27442" xr:uid="{00000000-0005-0000-0000-0000DD920000}"/>
    <cellStyle name="Normal 27 2 2 2 4 3 8" xfId="50870" xr:uid="{00000000-0005-0000-0000-0000DE920000}"/>
    <cellStyle name="Normal 27 2 2 2 4 4" xfId="5837" xr:uid="{00000000-0005-0000-0000-0000DF920000}"/>
    <cellStyle name="Normal 27 2 2 2 4 4 2" xfId="11453" xr:uid="{00000000-0005-0000-0000-0000E0920000}"/>
    <cellStyle name="Normal 27 2 2 2 4 4 2 2" xfId="33994" xr:uid="{00000000-0005-0000-0000-0000E1920000}"/>
    <cellStyle name="Normal 27 2 2 2 4 4 3" xfId="17083" xr:uid="{00000000-0005-0000-0000-0000E2920000}"/>
    <cellStyle name="Normal 27 2 2 2 4 4 3 2" xfId="39618" xr:uid="{00000000-0005-0000-0000-0000E3920000}"/>
    <cellStyle name="Normal 27 2 2 2 4 4 4" xfId="22712" xr:uid="{00000000-0005-0000-0000-0000E4920000}"/>
    <cellStyle name="Normal 27 2 2 2 4 4 4 2" xfId="45238" xr:uid="{00000000-0005-0000-0000-0000E5920000}"/>
    <cellStyle name="Normal 27 2 2 2 4 4 5" xfId="28378" xr:uid="{00000000-0005-0000-0000-0000E6920000}"/>
    <cellStyle name="Normal 27 2 2 2 4 5" xfId="7709" xr:uid="{00000000-0005-0000-0000-0000E7920000}"/>
    <cellStyle name="Normal 27 2 2 2 4 5 2" xfId="13325" xr:uid="{00000000-0005-0000-0000-0000E8920000}"/>
    <cellStyle name="Normal 27 2 2 2 4 5 2 2" xfId="35866" xr:uid="{00000000-0005-0000-0000-0000E9920000}"/>
    <cellStyle name="Normal 27 2 2 2 4 5 3" xfId="18955" xr:uid="{00000000-0005-0000-0000-0000EA920000}"/>
    <cellStyle name="Normal 27 2 2 2 4 5 3 2" xfId="41490" xr:uid="{00000000-0005-0000-0000-0000EB920000}"/>
    <cellStyle name="Normal 27 2 2 2 4 5 4" xfId="24584" xr:uid="{00000000-0005-0000-0000-0000EC920000}"/>
    <cellStyle name="Normal 27 2 2 2 4 5 4 2" xfId="47110" xr:uid="{00000000-0005-0000-0000-0000ED920000}"/>
    <cellStyle name="Normal 27 2 2 2 4 5 5" xfId="30250" xr:uid="{00000000-0005-0000-0000-0000EE920000}"/>
    <cellStyle name="Normal 27 2 2 2 4 6" xfId="9581" xr:uid="{00000000-0005-0000-0000-0000EF920000}"/>
    <cellStyle name="Normal 27 2 2 2 4 6 2" xfId="32122" xr:uid="{00000000-0005-0000-0000-0000F0920000}"/>
    <cellStyle name="Normal 27 2 2 2 4 7" xfId="15211" xr:uid="{00000000-0005-0000-0000-0000F1920000}"/>
    <cellStyle name="Normal 27 2 2 2 4 7 2" xfId="37746" xr:uid="{00000000-0005-0000-0000-0000F2920000}"/>
    <cellStyle name="Normal 27 2 2 2 4 8" xfId="20840" xr:uid="{00000000-0005-0000-0000-0000F3920000}"/>
    <cellStyle name="Normal 27 2 2 2 4 8 2" xfId="43366" xr:uid="{00000000-0005-0000-0000-0000F4920000}"/>
    <cellStyle name="Normal 27 2 2 2 4 9" xfId="26506" xr:uid="{00000000-0005-0000-0000-0000F5920000}"/>
    <cellStyle name="Normal 27 2 2 2 5" xfId="4199" xr:uid="{00000000-0005-0000-0000-0000F6920000}"/>
    <cellStyle name="Normal 27 2 2 2 5 10" xfId="50168" xr:uid="{00000000-0005-0000-0000-0000F7920000}"/>
    <cellStyle name="Normal 27 2 2 2 5 2" xfId="5135" xr:uid="{00000000-0005-0000-0000-0000F8920000}"/>
    <cellStyle name="Normal 27 2 2 2 5 2 2" xfId="7007" xr:uid="{00000000-0005-0000-0000-0000F9920000}"/>
    <cellStyle name="Normal 27 2 2 2 5 2 2 2" xfId="12623" xr:uid="{00000000-0005-0000-0000-0000FA920000}"/>
    <cellStyle name="Normal 27 2 2 2 5 2 2 2 2" xfId="35164" xr:uid="{00000000-0005-0000-0000-0000FB920000}"/>
    <cellStyle name="Normal 27 2 2 2 5 2 2 3" xfId="18253" xr:uid="{00000000-0005-0000-0000-0000FC920000}"/>
    <cellStyle name="Normal 27 2 2 2 5 2 2 3 2" xfId="40788" xr:uid="{00000000-0005-0000-0000-0000FD920000}"/>
    <cellStyle name="Normal 27 2 2 2 5 2 2 4" xfId="23882" xr:uid="{00000000-0005-0000-0000-0000FE920000}"/>
    <cellStyle name="Normal 27 2 2 2 5 2 2 4 2" xfId="46408" xr:uid="{00000000-0005-0000-0000-0000FF920000}"/>
    <cellStyle name="Normal 27 2 2 2 5 2 2 5" xfId="29548" xr:uid="{00000000-0005-0000-0000-000000930000}"/>
    <cellStyle name="Normal 27 2 2 2 5 2 3" xfId="8879" xr:uid="{00000000-0005-0000-0000-000001930000}"/>
    <cellStyle name="Normal 27 2 2 2 5 2 3 2" xfId="14495" xr:uid="{00000000-0005-0000-0000-000002930000}"/>
    <cellStyle name="Normal 27 2 2 2 5 2 3 2 2" xfId="37036" xr:uid="{00000000-0005-0000-0000-000003930000}"/>
    <cellStyle name="Normal 27 2 2 2 5 2 3 3" xfId="20125" xr:uid="{00000000-0005-0000-0000-000004930000}"/>
    <cellStyle name="Normal 27 2 2 2 5 2 3 3 2" xfId="42660" xr:uid="{00000000-0005-0000-0000-000005930000}"/>
    <cellStyle name="Normal 27 2 2 2 5 2 3 4" xfId="25754" xr:uid="{00000000-0005-0000-0000-000006930000}"/>
    <cellStyle name="Normal 27 2 2 2 5 2 3 4 2" xfId="48280" xr:uid="{00000000-0005-0000-0000-000007930000}"/>
    <cellStyle name="Normal 27 2 2 2 5 2 3 5" xfId="31420" xr:uid="{00000000-0005-0000-0000-000008930000}"/>
    <cellStyle name="Normal 27 2 2 2 5 2 4" xfId="10751" xr:uid="{00000000-0005-0000-0000-000009930000}"/>
    <cellStyle name="Normal 27 2 2 2 5 2 4 2" xfId="33292" xr:uid="{00000000-0005-0000-0000-00000A930000}"/>
    <cellStyle name="Normal 27 2 2 2 5 2 5" xfId="16381" xr:uid="{00000000-0005-0000-0000-00000B930000}"/>
    <cellStyle name="Normal 27 2 2 2 5 2 5 2" xfId="38916" xr:uid="{00000000-0005-0000-0000-00000C930000}"/>
    <cellStyle name="Normal 27 2 2 2 5 2 6" xfId="22010" xr:uid="{00000000-0005-0000-0000-00000D930000}"/>
    <cellStyle name="Normal 27 2 2 2 5 2 6 2" xfId="44536" xr:uid="{00000000-0005-0000-0000-00000E930000}"/>
    <cellStyle name="Normal 27 2 2 2 5 2 7" xfId="27676" xr:uid="{00000000-0005-0000-0000-00000F930000}"/>
    <cellStyle name="Normal 27 2 2 2 5 2 8" xfId="51104" xr:uid="{00000000-0005-0000-0000-000010930000}"/>
    <cellStyle name="Normal 27 2 2 2 5 3" xfId="6071" xr:uid="{00000000-0005-0000-0000-000011930000}"/>
    <cellStyle name="Normal 27 2 2 2 5 3 2" xfId="11687" xr:uid="{00000000-0005-0000-0000-000012930000}"/>
    <cellStyle name="Normal 27 2 2 2 5 3 2 2" xfId="34228" xr:uid="{00000000-0005-0000-0000-000013930000}"/>
    <cellStyle name="Normal 27 2 2 2 5 3 3" xfId="17317" xr:uid="{00000000-0005-0000-0000-000014930000}"/>
    <cellStyle name="Normal 27 2 2 2 5 3 3 2" xfId="39852" xr:uid="{00000000-0005-0000-0000-000015930000}"/>
    <cellStyle name="Normal 27 2 2 2 5 3 4" xfId="22946" xr:uid="{00000000-0005-0000-0000-000016930000}"/>
    <cellStyle name="Normal 27 2 2 2 5 3 4 2" xfId="45472" xr:uid="{00000000-0005-0000-0000-000017930000}"/>
    <cellStyle name="Normal 27 2 2 2 5 3 5" xfId="28612" xr:uid="{00000000-0005-0000-0000-000018930000}"/>
    <cellStyle name="Normal 27 2 2 2 5 4" xfId="7943" xr:uid="{00000000-0005-0000-0000-000019930000}"/>
    <cellStyle name="Normal 27 2 2 2 5 4 2" xfId="13559" xr:uid="{00000000-0005-0000-0000-00001A930000}"/>
    <cellStyle name="Normal 27 2 2 2 5 4 2 2" xfId="36100" xr:uid="{00000000-0005-0000-0000-00001B930000}"/>
    <cellStyle name="Normal 27 2 2 2 5 4 3" xfId="19189" xr:uid="{00000000-0005-0000-0000-00001C930000}"/>
    <cellStyle name="Normal 27 2 2 2 5 4 3 2" xfId="41724" xr:uid="{00000000-0005-0000-0000-00001D930000}"/>
    <cellStyle name="Normal 27 2 2 2 5 4 4" xfId="24818" xr:uid="{00000000-0005-0000-0000-00001E930000}"/>
    <cellStyle name="Normal 27 2 2 2 5 4 4 2" xfId="47344" xr:uid="{00000000-0005-0000-0000-00001F930000}"/>
    <cellStyle name="Normal 27 2 2 2 5 4 5" xfId="30484" xr:uid="{00000000-0005-0000-0000-000020930000}"/>
    <cellStyle name="Normal 27 2 2 2 5 5" xfId="9815" xr:uid="{00000000-0005-0000-0000-000021930000}"/>
    <cellStyle name="Normal 27 2 2 2 5 5 2" xfId="32356" xr:uid="{00000000-0005-0000-0000-000022930000}"/>
    <cellStyle name="Normal 27 2 2 2 5 6" xfId="15445" xr:uid="{00000000-0005-0000-0000-000023930000}"/>
    <cellStyle name="Normal 27 2 2 2 5 6 2" xfId="37980" xr:uid="{00000000-0005-0000-0000-000024930000}"/>
    <cellStyle name="Normal 27 2 2 2 5 7" xfId="21074" xr:uid="{00000000-0005-0000-0000-000025930000}"/>
    <cellStyle name="Normal 27 2 2 2 5 7 2" xfId="43600" xr:uid="{00000000-0005-0000-0000-000026930000}"/>
    <cellStyle name="Normal 27 2 2 2 5 8" xfId="26740" xr:uid="{00000000-0005-0000-0000-000027930000}"/>
    <cellStyle name="Normal 27 2 2 2 5 9" xfId="49231" xr:uid="{00000000-0005-0000-0000-000028930000}"/>
    <cellStyle name="Normal 27 2 2 2 6" xfId="4667" xr:uid="{00000000-0005-0000-0000-000029930000}"/>
    <cellStyle name="Normal 27 2 2 2 6 2" xfId="6539" xr:uid="{00000000-0005-0000-0000-00002A930000}"/>
    <cellStyle name="Normal 27 2 2 2 6 2 2" xfId="12155" xr:uid="{00000000-0005-0000-0000-00002B930000}"/>
    <cellStyle name="Normal 27 2 2 2 6 2 2 2" xfId="34696" xr:uid="{00000000-0005-0000-0000-00002C930000}"/>
    <cellStyle name="Normal 27 2 2 2 6 2 3" xfId="17785" xr:uid="{00000000-0005-0000-0000-00002D930000}"/>
    <cellStyle name="Normal 27 2 2 2 6 2 3 2" xfId="40320" xr:uid="{00000000-0005-0000-0000-00002E930000}"/>
    <cellStyle name="Normal 27 2 2 2 6 2 4" xfId="23414" xr:uid="{00000000-0005-0000-0000-00002F930000}"/>
    <cellStyle name="Normal 27 2 2 2 6 2 4 2" xfId="45940" xr:uid="{00000000-0005-0000-0000-000030930000}"/>
    <cellStyle name="Normal 27 2 2 2 6 2 5" xfId="29080" xr:uid="{00000000-0005-0000-0000-000031930000}"/>
    <cellStyle name="Normal 27 2 2 2 6 3" xfId="8411" xr:uid="{00000000-0005-0000-0000-000032930000}"/>
    <cellStyle name="Normal 27 2 2 2 6 3 2" xfId="14027" xr:uid="{00000000-0005-0000-0000-000033930000}"/>
    <cellStyle name="Normal 27 2 2 2 6 3 2 2" xfId="36568" xr:uid="{00000000-0005-0000-0000-000034930000}"/>
    <cellStyle name="Normal 27 2 2 2 6 3 3" xfId="19657" xr:uid="{00000000-0005-0000-0000-000035930000}"/>
    <cellStyle name="Normal 27 2 2 2 6 3 3 2" xfId="42192" xr:uid="{00000000-0005-0000-0000-000036930000}"/>
    <cellStyle name="Normal 27 2 2 2 6 3 4" xfId="25286" xr:uid="{00000000-0005-0000-0000-000037930000}"/>
    <cellStyle name="Normal 27 2 2 2 6 3 4 2" xfId="47812" xr:uid="{00000000-0005-0000-0000-000038930000}"/>
    <cellStyle name="Normal 27 2 2 2 6 3 5" xfId="30952" xr:uid="{00000000-0005-0000-0000-000039930000}"/>
    <cellStyle name="Normal 27 2 2 2 6 4" xfId="10283" xr:uid="{00000000-0005-0000-0000-00003A930000}"/>
    <cellStyle name="Normal 27 2 2 2 6 4 2" xfId="32824" xr:uid="{00000000-0005-0000-0000-00003B930000}"/>
    <cellStyle name="Normal 27 2 2 2 6 5" xfId="15913" xr:uid="{00000000-0005-0000-0000-00003C930000}"/>
    <cellStyle name="Normal 27 2 2 2 6 5 2" xfId="38448" xr:uid="{00000000-0005-0000-0000-00003D930000}"/>
    <cellStyle name="Normal 27 2 2 2 6 6" xfId="21542" xr:uid="{00000000-0005-0000-0000-00003E930000}"/>
    <cellStyle name="Normal 27 2 2 2 6 6 2" xfId="44068" xr:uid="{00000000-0005-0000-0000-00003F930000}"/>
    <cellStyle name="Normal 27 2 2 2 6 7" xfId="27208" xr:uid="{00000000-0005-0000-0000-000040930000}"/>
    <cellStyle name="Normal 27 2 2 2 6 8" xfId="50636" xr:uid="{00000000-0005-0000-0000-000041930000}"/>
    <cellStyle name="Normal 27 2 2 2 7" xfId="5603" xr:uid="{00000000-0005-0000-0000-000042930000}"/>
    <cellStyle name="Normal 27 2 2 2 7 2" xfId="11219" xr:uid="{00000000-0005-0000-0000-000043930000}"/>
    <cellStyle name="Normal 27 2 2 2 7 2 2" xfId="33760" xr:uid="{00000000-0005-0000-0000-000044930000}"/>
    <cellStyle name="Normal 27 2 2 2 7 3" xfId="16849" xr:uid="{00000000-0005-0000-0000-000045930000}"/>
    <cellStyle name="Normal 27 2 2 2 7 3 2" xfId="39384" xr:uid="{00000000-0005-0000-0000-000046930000}"/>
    <cellStyle name="Normal 27 2 2 2 7 4" xfId="22478" xr:uid="{00000000-0005-0000-0000-000047930000}"/>
    <cellStyle name="Normal 27 2 2 2 7 4 2" xfId="45004" xr:uid="{00000000-0005-0000-0000-000048930000}"/>
    <cellStyle name="Normal 27 2 2 2 7 5" xfId="28144" xr:uid="{00000000-0005-0000-0000-000049930000}"/>
    <cellStyle name="Normal 27 2 2 2 8" xfId="7475" xr:uid="{00000000-0005-0000-0000-00004A930000}"/>
    <cellStyle name="Normal 27 2 2 2 8 2" xfId="13091" xr:uid="{00000000-0005-0000-0000-00004B930000}"/>
    <cellStyle name="Normal 27 2 2 2 8 2 2" xfId="35632" xr:uid="{00000000-0005-0000-0000-00004C930000}"/>
    <cellStyle name="Normal 27 2 2 2 8 3" xfId="18721" xr:uid="{00000000-0005-0000-0000-00004D930000}"/>
    <cellStyle name="Normal 27 2 2 2 8 3 2" xfId="41256" xr:uid="{00000000-0005-0000-0000-00004E930000}"/>
    <cellStyle name="Normal 27 2 2 2 8 4" xfId="24350" xr:uid="{00000000-0005-0000-0000-00004F930000}"/>
    <cellStyle name="Normal 27 2 2 2 8 4 2" xfId="46876" xr:uid="{00000000-0005-0000-0000-000050930000}"/>
    <cellStyle name="Normal 27 2 2 2 8 5" xfId="30016" xr:uid="{00000000-0005-0000-0000-000051930000}"/>
    <cellStyle name="Normal 27 2 2 2 9" xfId="9347" xr:uid="{00000000-0005-0000-0000-000052930000}"/>
    <cellStyle name="Normal 27 2 2 2 9 2" xfId="31888" xr:uid="{00000000-0005-0000-0000-000053930000}"/>
    <cellStyle name="Normal 27 2 2 3" xfId="3848" xr:uid="{00000000-0005-0000-0000-000054930000}"/>
    <cellStyle name="Normal 27 2 2 3 10" xfId="26389" xr:uid="{00000000-0005-0000-0000-000055930000}"/>
    <cellStyle name="Normal 27 2 2 3 11" xfId="48880" xr:uid="{00000000-0005-0000-0000-000056930000}"/>
    <cellStyle name="Normal 27 2 2 3 12" xfId="49817" xr:uid="{00000000-0005-0000-0000-000057930000}"/>
    <cellStyle name="Normal 27 2 2 3 2" xfId="4082" xr:uid="{00000000-0005-0000-0000-000058930000}"/>
    <cellStyle name="Normal 27 2 2 3 2 10" xfId="49114" xr:uid="{00000000-0005-0000-0000-000059930000}"/>
    <cellStyle name="Normal 27 2 2 3 2 11" xfId="50051" xr:uid="{00000000-0005-0000-0000-00005A930000}"/>
    <cellStyle name="Normal 27 2 2 3 2 2" xfId="4550" xr:uid="{00000000-0005-0000-0000-00005B930000}"/>
    <cellStyle name="Normal 27 2 2 3 2 2 10" xfId="50519" xr:uid="{00000000-0005-0000-0000-00005C930000}"/>
    <cellStyle name="Normal 27 2 2 3 2 2 2" xfId="5486" xr:uid="{00000000-0005-0000-0000-00005D930000}"/>
    <cellStyle name="Normal 27 2 2 3 2 2 2 2" xfId="7358" xr:uid="{00000000-0005-0000-0000-00005E930000}"/>
    <cellStyle name="Normal 27 2 2 3 2 2 2 2 2" xfId="12974" xr:uid="{00000000-0005-0000-0000-00005F930000}"/>
    <cellStyle name="Normal 27 2 2 3 2 2 2 2 2 2" xfId="35515" xr:uid="{00000000-0005-0000-0000-000060930000}"/>
    <cellStyle name="Normal 27 2 2 3 2 2 2 2 3" xfId="18604" xr:uid="{00000000-0005-0000-0000-000061930000}"/>
    <cellStyle name="Normal 27 2 2 3 2 2 2 2 3 2" xfId="41139" xr:uid="{00000000-0005-0000-0000-000062930000}"/>
    <cellStyle name="Normal 27 2 2 3 2 2 2 2 4" xfId="24233" xr:uid="{00000000-0005-0000-0000-000063930000}"/>
    <cellStyle name="Normal 27 2 2 3 2 2 2 2 4 2" xfId="46759" xr:uid="{00000000-0005-0000-0000-000064930000}"/>
    <cellStyle name="Normal 27 2 2 3 2 2 2 2 5" xfId="29899" xr:uid="{00000000-0005-0000-0000-000065930000}"/>
    <cellStyle name="Normal 27 2 2 3 2 2 2 3" xfId="9230" xr:uid="{00000000-0005-0000-0000-000066930000}"/>
    <cellStyle name="Normal 27 2 2 3 2 2 2 3 2" xfId="14846" xr:uid="{00000000-0005-0000-0000-000067930000}"/>
    <cellStyle name="Normal 27 2 2 3 2 2 2 3 2 2" xfId="37387" xr:uid="{00000000-0005-0000-0000-000068930000}"/>
    <cellStyle name="Normal 27 2 2 3 2 2 2 3 3" xfId="20476" xr:uid="{00000000-0005-0000-0000-000069930000}"/>
    <cellStyle name="Normal 27 2 2 3 2 2 2 3 3 2" xfId="43011" xr:uid="{00000000-0005-0000-0000-00006A930000}"/>
    <cellStyle name="Normal 27 2 2 3 2 2 2 3 4" xfId="26105" xr:uid="{00000000-0005-0000-0000-00006B930000}"/>
    <cellStyle name="Normal 27 2 2 3 2 2 2 3 4 2" xfId="48631" xr:uid="{00000000-0005-0000-0000-00006C930000}"/>
    <cellStyle name="Normal 27 2 2 3 2 2 2 3 5" xfId="31771" xr:uid="{00000000-0005-0000-0000-00006D930000}"/>
    <cellStyle name="Normal 27 2 2 3 2 2 2 4" xfId="11102" xr:uid="{00000000-0005-0000-0000-00006E930000}"/>
    <cellStyle name="Normal 27 2 2 3 2 2 2 4 2" xfId="33643" xr:uid="{00000000-0005-0000-0000-00006F930000}"/>
    <cellStyle name="Normal 27 2 2 3 2 2 2 5" xfId="16732" xr:uid="{00000000-0005-0000-0000-000070930000}"/>
    <cellStyle name="Normal 27 2 2 3 2 2 2 5 2" xfId="39267" xr:uid="{00000000-0005-0000-0000-000071930000}"/>
    <cellStyle name="Normal 27 2 2 3 2 2 2 6" xfId="22361" xr:uid="{00000000-0005-0000-0000-000072930000}"/>
    <cellStyle name="Normal 27 2 2 3 2 2 2 6 2" xfId="44887" xr:uid="{00000000-0005-0000-0000-000073930000}"/>
    <cellStyle name="Normal 27 2 2 3 2 2 2 7" xfId="28027" xr:uid="{00000000-0005-0000-0000-000074930000}"/>
    <cellStyle name="Normal 27 2 2 3 2 2 2 8" xfId="51455" xr:uid="{00000000-0005-0000-0000-000075930000}"/>
    <cellStyle name="Normal 27 2 2 3 2 2 3" xfId="6422" xr:uid="{00000000-0005-0000-0000-000076930000}"/>
    <cellStyle name="Normal 27 2 2 3 2 2 3 2" xfId="12038" xr:uid="{00000000-0005-0000-0000-000077930000}"/>
    <cellStyle name="Normal 27 2 2 3 2 2 3 2 2" xfId="34579" xr:uid="{00000000-0005-0000-0000-000078930000}"/>
    <cellStyle name="Normal 27 2 2 3 2 2 3 3" xfId="17668" xr:uid="{00000000-0005-0000-0000-000079930000}"/>
    <cellStyle name="Normal 27 2 2 3 2 2 3 3 2" xfId="40203" xr:uid="{00000000-0005-0000-0000-00007A930000}"/>
    <cellStyle name="Normal 27 2 2 3 2 2 3 4" xfId="23297" xr:uid="{00000000-0005-0000-0000-00007B930000}"/>
    <cellStyle name="Normal 27 2 2 3 2 2 3 4 2" xfId="45823" xr:uid="{00000000-0005-0000-0000-00007C930000}"/>
    <cellStyle name="Normal 27 2 2 3 2 2 3 5" xfId="28963" xr:uid="{00000000-0005-0000-0000-00007D930000}"/>
    <cellStyle name="Normal 27 2 2 3 2 2 4" xfId="8294" xr:uid="{00000000-0005-0000-0000-00007E930000}"/>
    <cellStyle name="Normal 27 2 2 3 2 2 4 2" xfId="13910" xr:uid="{00000000-0005-0000-0000-00007F930000}"/>
    <cellStyle name="Normal 27 2 2 3 2 2 4 2 2" xfId="36451" xr:uid="{00000000-0005-0000-0000-000080930000}"/>
    <cellStyle name="Normal 27 2 2 3 2 2 4 3" xfId="19540" xr:uid="{00000000-0005-0000-0000-000081930000}"/>
    <cellStyle name="Normal 27 2 2 3 2 2 4 3 2" xfId="42075" xr:uid="{00000000-0005-0000-0000-000082930000}"/>
    <cellStyle name="Normal 27 2 2 3 2 2 4 4" xfId="25169" xr:uid="{00000000-0005-0000-0000-000083930000}"/>
    <cellStyle name="Normal 27 2 2 3 2 2 4 4 2" xfId="47695" xr:uid="{00000000-0005-0000-0000-000084930000}"/>
    <cellStyle name="Normal 27 2 2 3 2 2 4 5" xfId="30835" xr:uid="{00000000-0005-0000-0000-000085930000}"/>
    <cellStyle name="Normal 27 2 2 3 2 2 5" xfId="10166" xr:uid="{00000000-0005-0000-0000-000086930000}"/>
    <cellStyle name="Normal 27 2 2 3 2 2 5 2" xfId="32707" xr:uid="{00000000-0005-0000-0000-000087930000}"/>
    <cellStyle name="Normal 27 2 2 3 2 2 6" xfId="15796" xr:uid="{00000000-0005-0000-0000-000088930000}"/>
    <cellStyle name="Normal 27 2 2 3 2 2 6 2" xfId="38331" xr:uid="{00000000-0005-0000-0000-000089930000}"/>
    <cellStyle name="Normal 27 2 2 3 2 2 7" xfId="21425" xr:uid="{00000000-0005-0000-0000-00008A930000}"/>
    <cellStyle name="Normal 27 2 2 3 2 2 7 2" xfId="43951" xr:uid="{00000000-0005-0000-0000-00008B930000}"/>
    <cellStyle name="Normal 27 2 2 3 2 2 8" xfId="27091" xr:uid="{00000000-0005-0000-0000-00008C930000}"/>
    <cellStyle name="Normal 27 2 2 3 2 2 9" xfId="49582" xr:uid="{00000000-0005-0000-0000-00008D930000}"/>
    <cellStyle name="Normal 27 2 2 3 2 3" xfId="5018" xr:uid="{00000000-0005-0000-0000-00008E930000}"/>
    <cellStyle name="Normal 27 2 2 3 2 3 2" xfId="6890" xr:uid="{00000000-0005-0000-0000-00008F930000}"/>
    <cellStyle name="Normal 27 2 2 3 2 3 2 2" xfId="12506" xr:uid="{00000000-0005-0000-0000-000090930000}"/>
    <cellStyle name="Normal 27 2 2 3 2 3 2 2 2" xfId="35047" xr:uid="{00000000-0005-0000-0000-000091930000}"/>
    <cellStyle name="Normal 27 2 2 3 2 3 2 3" xfId="18136" xr:uid="{00000000-0005-0000-0000-000092930000}"/>
    <cellStyle name="Normal 27 2 2 3 2 3 2 3 2" xfId="40671" xr:uid="{00000000-0005-0000-0000-000093930000}"/>
    <cellStyle name="Normal 27 2 2 3 2 3 2 4" xfId="23765" xr:uid="{00000000-0005-0000-0000-000094930000}"/>
    <cellStyle name="Normal 27 2 2 3 2 3 2 4 2" xfId="46291" xr:uid="{00000000-0005-0000-0000-000095930000}"/>
    <cellStyle name="Normal 27 2 2 3 2 3 2 5" xfId="29431" xr:uid="{00000000-0005-0000-0000-000096930000}"/>
    <cellStyle name="Normal 27 2 2 3 2 3 3" xfId="8762" xr:uid="{00000000-0005-0000-0000-000097930000}"/>
    <cellStyle name="Normal 27 2 2 3 2 3 3 2" xfId="14378" xr:uid="{00000000-0005-0000-0000-000098930000}"/>
    <cellStyle name="Normal 27 2 2 3 2 3 3 2 2" xfId="36919" xr:uid="{00000000-0005-0000-0000-000099930000}"/>
    <cellStyle name="Normal 27 2 2 3 2 3 3 3" xfId="20008" xr:uid="{00000000-0005-0000-0000-00009A930000}"/>
    <cellStyle name="Normal 27 2 2 3 2 3 3 3 2" xfId="42543" xr:uid="{00000000-0005-0000-0000-00009B930000}"/>
    <cellStyle name="Normal 27 2 2 3 2 3 3 4" xfId="25637" xr:uid="{00000000-0005-0000-0000-00009C930000}"/>
    <cellStyle name="Normal 27 2 2 3 2 3 3 4 2" xfId="48163" xr:uid="{00000000-0005-0000-0000-00009D930000}"/>
    <cellStyle name="Normal 27 2 2 3 2 3 3 5" xfId="31303" xr:uid="{00000000-0005-0000-0000-00009E930000}"/>
    <cellStyle name="Normal 27 2 2 3 2 3 4" xfId="10634" xr:uid="{00000000-0005-0000-0000-00009F930000}"/>
    <cellStyle name="Normal 27 2 2 3 2 3 4 2" xfId="33175" xr:uid="{00000000-0005-0000-0000-0000A0930000}"/>
    <cellStyle name="Normal 27 2 2 3 2 3 5" xfId="16264" xr:uid="{00000000-0005-0000-0000-0000A1930000}"/>
    <cellStyle name="Normal 27 2 2 3 2 3 5 2" xfId="38799" xr:uid="{00000000-0005-0000-0000-0000A2930000}"/>
    <cellStyle name="Normal 27 2 2 3 2 3 6" xfId="21893" xr:uid="{00000000-0005-0000-0000-0000A3930000}"/>
    <cellStyle name="Normal 27 2 2 3 2 3 6 2" xfId="44419" xr:uid="{00000000-0005-0000-0000-0000A4930000}"/>
    <cellStyle name="Normal 27 2 2 3 2 3 7" xfId="27559" xr:uid="{00000000-0005-0000-0000-0000A5930000}"/>
    <cellStyle name="Normal 27 2 2 3 2 3 8" xfId="50987" xr:uid="{00000000-0005-0000-0000-0000A6930000}"/>
    <cellStyle name="Normal 27 2 2 3 2 4" xfId="5954" xr:uid="{00000000-0005-0000-0000-0000A7930000}"/>
    <cellStyle name="Normal 27 2 2 3 2 4 2" xfId="11570" xr:uid="{00000000-0005-0000-0000-0000A8930000}"/>
    <cellStyle name="Normal 27 2 2 3 2 4 2 2" xfId="34111" xr:uid="{00000000-0005-0000-0000-0000A9930000}"/>
    <cellStyle name="Normal 27 2 2 3 2 4 3" xfId="17200" xr:uid="{00000000-0005-0000-0000-0000AA930000}"/>
    <cellStyle name="Normal 27 2 2 3 2 4 3 2" xfId="39735" xr:uid="{00000000-0005-0000-0000-0000AB930000}"/>
    <cellStyle name="Normal 27 2 2 3 2 4 4" xfId="22829" xr:uid="{00000000-0005-0000-0000-0000AC930000}"/>
    <cellStyle name="Normal 27 2 2 3 2 4 4 2" xfId="45355" xr:uid="{00000000-0005-0000-0000-0000AD930000}"/>
    <cellStyle name="Normal 27 2 2 3 2 4 5" xfId="28495" xr:uid="{00000000-0005-0000-0000-0000AE930000}"/>
    <cellStyle name="Normal 27 2 2 3 2 5" xfId="7826" xr:uid="{00000000-0005-0000-0000-0000AF930000}"/>
    <cellStyle name="Normal 27 2 2 3 2 5 2" xfId="13442" xr:uid="{00000000-0005-0000-0000-0000B0930000}"/>
    <cellStyle name="Normal 27 2 2 3 2 5 2 2" xfId="35983" xr:uid="{00000000-0005-0000-0000-0000B1930000}"/>
    <cellStyle name="Normal 27 2 2 3 2 5 3" xfId="19072" xr:uid="{00000000-0005-0000-0000-0000B2930000}"/>
    <cellStyle name="Normal 27 2 2 3 2 5 3 2" xfId="41607" xr:uid="{00000000-0005-0000-0000-0000B3930000}"/>
    <cellStyle name="Normal 27 2 2 3 2 5 4" xfId="24701" xr:uid="{00000000-0005-0000-0000-0000B4930000}"/>
    <cellStyle name="Normal 27 2 2 3 2 5 4 2" xfId="47227" xr:uid="{00000000-0005-0000-0000-0000B5930000}"/>
    <cellStyle name="Normal 27 2 2 3 2 5 5" xfId="30367" xr:uid="{00000000-0005-0000-0000-0000B6930000}"/>
    <cellStyle name="Normal 27 2 2 3 2 6" xfId="9698" xr:uid="{00000000-0005-0000-0000-0000B7930000}"/>
    <cellStyle name="Normal 27 2 2 3 2 6 2" xfId="32239" xr:uid="{00000000-0005-0000-0000-0000B8930000}"/>
    <cellStyle name="Normal 27 2 2 3 2 7" xfId="15328" xr:uid="{00000000-0005-0000-0000-0000B9930000}"/>
    <cellStyle name="Normal 27 2 2 3 2 7 2" xfId="37863" xr:uid="{00000000-0005-0000-0000-0000BA930000}"/>
    <cellStyle name="Normal 27 2 2 3 2 8" xfId="20957" xr:uid="{00000000-0005-0000-0000-0000BB930000}"/>
    <cellStyle name="Normal 27 2 2 3 2 8 2" xfId="43483" xr:uid="{00000000-0005-0000-0000-0000BC930000}"/>
    <cellStyle name="Normal 27 2 2 3 2 9" xfId="26623" xr:uid="{00000000-0005-0000-0000-0000BD930000}"/>
    <cellStyle name="Normal 27 2 2 3 3" xfId="4316" xr:uid="{00000000-0005-0000-0000-0000BE930000}"/>
    <cellStyle name="Normal 27 2 2 3 3 10" xfId="50285" xr:uid="{00000000-0005-0000-0000-0000BF930000}"/>
    <cellStyle name="Normal 27 2 2 3 3 2" xfId="5252" xr:uid="{00000000-0005-0000-0000-0000C0930000}"/>
    <cellStyle name="Normal 27 2 2 3 3 2 2" xfId="7124" xr:uid="{00000000-0005-0000-0000-0000C1930000}"/>
    <cellStyle name="Normal 27 2 2 3 3 2 2 2" xfId="12740" xr:uid="{00000000-0005-0000-0000-0000C2930000}"/>
    <cellStyle name="Normal 27 2 2 3 3 2 2 2 2" xfId="35281" xr:uid="{00000000-0005-0000-0000-0000C3930000}"/>
    <cellStyle name="Normal 27 2 2 3 3 2 2 3" xfId="18370" xr:uid="{00000000-0005-0000-0000-0000C4930000}"/>
    <cellStyle name="Normal 27 2 2 3 3 2 2 3 2" xfId="40905" xr:uid="{00000000-0005-0000-0000-0000C5930000}"/>
    <cellStyle name="Normal 27 2 2 3 3 2 2 4" xfId="23999" xr:uid="{00000000-0005-0000-0000-0000C6930000}"/>
    <cellStyle name="Normal 27 2 2 3 3 2 2 4 2" xfId="46525" xr:uid="{00000000-0005-0000-0000-0000C7930000}"/>
    <cellStyle name="Normal 27 2 2 3 3 2 2 5" xfId="29665" xr:uid="{00000000-0005-0000-0000-0000C8930000}"/>
    <cellStyle name="Normal 27 2 2 3 3 2 3" xfId="8996" xr:uid="{00000000-0005-0000-0000-0000C9930000}"/>
    <cellStyle name="Normal 27 2 2 3 3 2 3 2" xfId="14612" xr:uid="{00000000-0005-0000-0000-0000CA930000}"/>
    <cellStyle name="Normal 27 2 2 3 3 2 3 2 2" xfId="37153" xr:uid="{00000000-0005-0000-0000-0000CB930000}"/>
    <cellStyle name="Normal 27 2 2 3 3 2 3 3" xfId="20242" xr:uid="{00000000-0005-0000-0000-0000CC930000}"/>
    <cellStyle name="Normal 27 2 2 3 3 2 3 3 2" xfId="42777" xr:uid="{00000000-0005-0000-0000-0000CD930000}"/>
    <cellStyle name="Normal 27 2 2 3 3 2 3 4" xfId="25871" xr:uid="{00000000-0005-0000-0000-0000CE930000}"/>
    <cellStyle name="Normal 27 2 2 3 3 2 3 4 2" xfId="48397" xr:uid="{00000000-0005-0000-0000-0000CF930000}"/>
    <cellStyle name="Normal 27 2 2 3 3 2 3 5" xfId="31537" xr:uid="{00000000-0005-0000-0000-0000D0930000}"/>
    <cellStyle name="Normal 27 2 2 3 3 2 4" xfId="10868" xr:uid="{00000000-0005-0000-0000-0000D1930000}"/>
    <cellStyle name="Normal 27 2 2 3 3 2 4 2" xfId="33409" xr:uid="{00000000-0005-0000-0000-0000D2930000}"/>
    <cellStyle name="Normal 27 2 2 3 3 2 5" xfId="16498" xr:uid="{00000000-0005-0000-0000-0000D3930000}"/>
    <cellStyle name="Normal 27 2 2 3 3 2 5 2" xfId="39033" xr:uid="{00000000-0005-0000-0000-0000D4930000}"/>
    <cellStyle name="Normal 27 2 2 3 3 2 6" xfId="22127" xr:uid="{00000000-0005-0000-0000-0000D5930000}"/>
    <cellStyle name="Normal 27 2 2 3 3 2 6 2" xfId="44653" xr:uid="{00000000-0005-0000-0000-0000D6930000}"/>
    <cellStyle name="Normal 27 2 2 3 3 2 7" xfId="27793" xr:uid="{00000000-0005-0000-0000-0000D7930000}"/>
    <cellStyle name="Normal 27 2 2 3 3 2 8" xfId="51221" xr:uid="{00000000-0005-0000-0000-0000D8930000}"/>
    <cellStyle name="Normal 27 2 2 3 3 3" xfId="6188" xr:uid="{00000000-0005-0000-0000-0000D9930000}"/>
    <cellStyle name="Normal 27 2 2 3 3 3 2" xfId="11804" xr:uid="{00000000-0005-0000-0000-0000DA930000}"/>
    <cellStyle name="Normal 27 2 2 3 3 3 2 2" xfId="34345" xr:uid="{00000000-0005-0000-0000-0000DB930000}"/>
    <cellStyle name="Normal 27 2 2 3 3 3 3" xfId="17434" xr:uid="{00000000-0005-0000-0000-0000DC930000}"/>
    <cellStyle name="Normal 27 2 2 3 3 3 3 2" xfId="39969" xr:uid="{00000000-0005-0000-0000-0000DD930000}"/>
    <cellStyle name="Normal 27 2 2 3 3 3 4" xfId="23063" xr:uid="{00000000-0005-0000-0000-0000DE930000}"/>
    <cellStyle name="Normal 27 2 2 3 3 3 4 2" xfId="45589" xr:uid="{00000000-0005-0000-0000-0000DF930000}"/>
    <cellStyle name="Normal 27 2 2 3 3 3 5" xfId="28729" xr:uid="{00000000-0005-0000-0000-0000E0930000}"/>
    <cellStyle name="Normal 27 2 2 3 3 4" xfId="8060" xr:uid="{00000000-0005-0000-0000-0000E1930000}"/>
    <cellStyle name="Normal 27 2 2 3 3 4 2" xfId="13676" xr:uid="{00000000-0005-0000-0000-0000E2930000}"/>
    <cellStyle name="Normal 27 2 2 3 3 4 2 2" xfId="36217" xr:uid="{00000000-0005-0000-0000-0000E3930000}"/>
    <cellStyle name="Normal 27 2 2 3 3 4 3" xfId="19306" xr:uid="{00000000-0005-0000-0000-0000E4930000}"/>
    <cellStyle name="Normal 27 2 2 3 3 4 3 2" xfId="41841" xr:uid="{00000000-0005-0000-0000-0000E5930000}"/>
    <cellStyle name="Normal 27 2 2 3 3 4 4" xfId="24935" xr:uid="{00000000-0005-0000-0000-0000E6930000}"/>
    <cellStyle name="Normal 27 2 2 3 3 4 4 2" xfId="47461" xr:uid="{00000000-0005-0000-0000-0000E7930000}"/>
    <cellStyle name="Normal 27 2 2 3 3 4 5" xfId="30601" xr:uid="{00000000-0005-0000-0000-0000E8930000}"/>
    <cellStyle name="Normal 27 2 2 3 3 5" xfId="9932" xr:uid="{00000000-0005-0000-0000-0000E9930000}"/>
    <cellStyle name="Normal 27 2 2 3 3 5 2" xfId="32473" xr:uid="{00000000-0005-0000-0000-0000EA930000}"/>
    <cellStyle name="Normal 27 2 2 3 3 6" xfId="15562" xr:uid="{00000000-0005-0000-0000-0000EB930000}"/>
    <cellStyle name="Normal 27 2 2 3 3 6 2" xfId="38097" xr:uid="{00000000-0005-0000-0000-0000EC930000}"/>
    <cellStyle name="Normal 27 2 2 3 3 7" xfId="21191" xr:uid="{00000000-0005-0000-0000-0000ED930000}"/>
    <cellStyle name="Normal 27 2 2 3 3 7 2" xfId="43717" xr:uid="{00000000-0005-0000-0000-0000EE930000}"/>
    <cellStyle name="Normal 27 2 2 3 3 8" xfId="26857" xr:uid="{00000000-0005-0000-0000-0000EF930000}"/>
    <cellStyle name="Normal 27 2 2 3 3 9" xfId="49348" xr:uid="{00000000-0005-0000-0000-0000F0930000}"/>
    <cellStyle name="Normal 27 2 2 3 4" xfId="4784" xr:uid="{00000000-0005-0000-0000-0000F1930000}"/>
    <cellStyle name="Normal 27 2 2 3 4 2" xfId="6656" xr:uid="{00000000-0005-0000-0000-0000F2930000}"/>
    <cellStyle name="Normal 27 2 2 3 4 2 2" xfId="12272" xr:uid="{00000000-0005-0000-0000-0000F3930000}"/>
    <cellStyle name="Normal 27 2 2 3 4 2 2 2" xfId="34813" xr:uid="{00000000-0005-0000-0000-0000F4930000}"/>
    <cellStyle name="Normal 27 2 2 3 4 2 3" xfId="17902" xr:uid="{00000000-0005-0000-0000-0000F5930000}"/>
    <cellStyle name="Normal 27 2 2 3 4 2 3 2" xfId="40437" xr:uid="{00000000-0005-0000-0000-0000F6930000}"/>
    <cellStyle name="Normal 27 2 2 3 4 2 4" xfId="23531" xr:uid="{00000000-0005-0000-0000-0000F7930000}"/>
    <cellStyle name="Normal 27 2 2 3 4 2 4 2" xfId="46057" xr:uid="{00000000-0005-0000-0000-0000F8930000}"/>
    <cellStyle name="Normal 27 2 2 3 4 2 5" xfId="29197" xr:uid="{00000000-0005-0000-0000-0000F9930000}"/>
    <cellStyle name="Normal 27 2 2 3 4 3" xfId="8528" xr:uid="{00000000-0005-0000-0000-0000FA930000}"/>
    <cellStyle name="Normal 27 2 2 3 4 3 2" xfId="14144" xr:uid="{00000000-0005-0000-0000-0000FB930000}"/>
    <cellStyle name="Normal 27 2 2 3 4 3 2 2" xfId="36685" xr:uid="{00000000-0005-0000-0000-0000FC930000}"/>
    <cellStyle name="Normal 27 2 2 3 4 3 3" xfId="19774" xr:uid="{00000000-0005-0000-0000-0000FD930000}"/>
    <cellStyle name="Normal 27 2 2 3 4 3 3 2" xfId="42309" xr:uid="{00000000-0005-0000-0000-0000FE930000}"/>
    <cellStyle name="Normal 27 2 2 3 4 3 4" xfId="25403" xr:uid="{00000000-0005-0000-0000-0000FF930000}"/>
    <cellStyle name="Normal 27 2 2 3 4 3 4 2" xfId="47929" xr:uid="{00000000-0005-0000-0000-000000940000}"/>
    <cellStyle name="Normal 27 2 2 3 4 3 5" xfId="31069" xr:uid="{00000000-0005-0000-0000-000001940000}"/>
    <cellStyle name="Normal 27 2 2 3 4 4" xfId="10400" xr:uid="{00000000-0005-0000-0000-000002940000}"/>
    <cellStyle name="Normal 27 2 2 3 4 4 2" xfId="32941" xr:uid="{00000000-0005-0000-0000-000003940000}"/>
    <cellStyle name="Normal 27 2 2 3 4 5" xfId="16030" xr:uid="{00000000-0005-0000-0000-000004940000}"/>
    <cellStyle name="Normal 27 2 2 3 4 5 2" xfId="38565" xr:uid="{00000000-0005-0000-0000-000005940000}"/>
    <cellStyle name="Normal 27 2 2 3 4 6" xfId="21659" xr:uid="{00000000-0005-0000-0000-000006940000}"/>
    <cellStyle name="Normal 27 2 2 3 4 6 2" xfId="44185" xr:uid="{00000000-0005-0000-0000-000007940000}"/>
    <cellStyle name="Normal 27 2 2 3 4 7" xfId="27325" xr:uid="{00000000-0005-0000-0000-000008940000}"/>
    <cellStyle name="Normal 27 2 2 3 4 8" xfId="50753" xr:uid="{00000000-0005-0000-0000-000009940000}"/>
    <cellStyle name="Normal 27 2 2 3 5" xfId="5720" xr:uid="{00000000-0005-0000-0000-00000A940000}"/>
    <cellStyle name="Normal 27 2 2 3 5 2" xfId="11336" xr:uid="{00000000-0005-0000-0000-00000B940000}"/>
    <cellStyle name="Normal 27 2 2 3 5 2 2" xfId="33877" xr:uid="{00000000-0005-0000-0000-00000C940000}"/>
    <cellStyle name="Normal 27 2 2 3 5 3" xfId="16966" xr:uid="{00000000-0005-0000-0000-00000D940000}"/>
    <cellStyle name="Normal 27 2 2 3 5 3 2" xfId="39501" xr:uid="{00000000-0005-0000-0000-00000E940000}"/>
    <cellStyle name="Normal 27 2 2 3 5 4" xfId="22595" xr:uid="{00000000-0005-0000-0000-00000F940000}"/>
    <cellStyle name="Normal 27 2 2 3 5 4 2" xfId="45121" xr:uid="{00000000-0005-0000-0000-000010940000}"/>
    <cellStyle name="Normal 27 2 2 3 5 5" xfId="28261" xr:uid="{00000000-0005-0000-0000-000011940000}"/>
    <cellStyle name="Normal 27 2 2 3 6" xfId="7592" xr:uid="{00000000-0005-0000-0000-000012940000}"/>
    <cellStyle name="Normal 27 2 2 3 6 2" xfId="13208" xr:uid="{00000000-0005-0000-0000-000013940000}"/>
    <cellStyle name="Normal 27 2 2 3 6 2 2" xfId="35749" xr:uid="{00000000-0005-0000-0000-000014940000}"/>
    <cellStyle name="Normal 27 2 2 3 6 3" xfId="18838" xr:uid="{00000000-0005-0000-0000-000015940000}"/>
    <cellStyle name="Normal 27 2 2 3 6 3 2" xfId="41373" xr:uid="{00000000-0005-0000-0000-000016940000}"/>
    <cellStyle name="Normal 27 2 2 3 6 4" xfId="24467" xr:uid="{00000000-0005-0000-0000-000017940000}"/>
    <cellStyle name="Normal 27 2 2 3 6 4 2" xfId="46993" xr:uid="{00000000-0005-0000-0000-000018940000}"/>
    <cellStyle name="Normal 27 2 2 3 6 5" xfId="30133" xr:uid="{00000000-0005-0000-0000-000019940000}"/>
    <cellStyle name="Normal 27 2 2 3 7" xfId="9464" xr:uid="{00000000-0005-0000-0000-00001A940000}"/>
    <cellStyle name="Normal 27 2 2 3 7 2" xfId="32005" xr:uid="{00000000-0005-0000-0000-00001B940000}"/>
    <cellStyle name="Normal 27 2 2 3 8" xfId="15094" xr:uid="{00000000-0005-0000-0000-00001C940000}"/>
    <cellStyle name="Normal 27 2 2 3 8 2" xfId="37629" xr:uid="{00000000-0005-0000-0000-00001D940000}"/>
    <cellStyle name="Normal 27 2 2 3 9" xfId="20723" xr:uid="{00000000-0005-0000-0000-00001E940000}"/>
    <cellStyle name="Normal 27 2 2 3 9 2" xfId="43249" xr:uid="{00000000-0005-0000-0000-00001F940000}"/>
    <cellStyle name="Normal 27 2 2 4" xfId="3770" xr:uid="{00000000-0005-0000-0000-000020940000}"/>
    <cellStyle name="Normal 27 2 2 4 10" xfId="26311" xr:uid="{00000000-0005-0000-0000-000021940000}"/>
    <cellStyle name="Normal 27 2 2 4 11" xfId="48802" xr:uid="{00000000-0005-0000-0000-000022940000}"/>
    <cellStyle name="Normal 27 2 2 4 12" xfId="49739" xr:uid="{00000000-0005-0000-0000-000023940000}"/>
    <cellStyle name="Normal 27 2 2 4 2" xfId="4004" xr:uid="{00000000-0005-0000-0000-000024940000}"/>
    <cellStyle name="Normal 27 2 2 4 2 10" xfId="49036" xr:uid="{00000000-0005-0000-0000-000025940000}"/>
    <cellStyle name="Normal 27 2 2 4 2 11" xfId="49973" xr:uid="{00000000-0005-0000-0000-000026940000}"/>
    <cellStyle name="Normal 27 2 2 4 2 2" xfId="4472" xr:uid="{00000000-0005-0000-0000-000027940000}"/>
    <cellStyle name="Normal 27 2 2 4 2 2 10" xfId="50441" xr:uid="{00000000-0005-0000-0000-000028940000}"/>
    <cellStyle name="Normal 27 2 2 4 2 2 2" xfId="5408" xr:uid="{00000000-0005-0000-0000-000029940000}"/>
    <cellStyle name="Normal 27 2 2 4 2 2 2 2" xfId="7280" xr:uid="{00000000-0005-0000-0000-00002A940000}"/>
    <cellStyle name="Normal 27 2 2 4 2 2 2 2 2" xfId="12896" xr:uid="{00000000-0005-0000-0000-00002B940000}"/>
    <cellStyle name="Normal 27 2 2 4 2 2 2 2 2 2" xfId="35437" xr:uid="{00000000-0005-0000-0000-00002C940000}"/>
    <cellStyle name="Normal 27 2 2 4 2 2 2 2 3" xfId="18526" xr:uid="{00000000-0005-0000-0000-00002D940000}"/>
    <cellStyle name="Normal 27 2 2 4 2 2 2 2 3 2" xfId="41061" xr:uid="{00000000-0005-0000-0000-00002E940000}"/>
    <cellStyle name="Normal 27 2 2 4 2 2 2 2 4" xfId="24155" xr:uid="{00000000-0005-0000-0000-00002F940000}"/>
    <cellStyle name="Normal 27 2 2 4 2 2 2 2 4 2" xfId="46681" xr:uid="{00000000-0005-0000-0000-000030940000}"/>
    <cellStyle name="Normal 27 2 2 4 2 2 2 2 5" xfId="29821" xr:uid="{00000000-0005-0000-0000-000031940000}"/>
    <cellStyle name="Normal 27 2 2 4 2 2 2 3" xfId="9152" xr:uid="{00000000-0005-0000-0000-000032940000}"/>
    <cellStyle name="Normal 27 2 2 4 2 2 2 3 2" xfId="14768" xr:uid="{00000000-0005-0000-0000-000033940000}"/>
    <cellStyle name="Normal 27 2 2 4 2 2 2 3 2 2" xfId="37309" xr:uid="{00000000-0005-0000-0000-000034940000}"/>
    <cellStyle name="Normal 27 2 2 4 2 2 2 3 3" xfId="20398" xr:uid="{00000000-0005-0000-0000-000035940000}"/>
    <cellStyle name="Normal 27 2 2 4 2 2 2 3 3 2" xfId="42933" xr:uid="{00000000-0005-0000-0000-000036940000}"/>
    <cellStyle name="Normal 27 2 2 4 2 2 2 3 4" xfId="26027" xr:uid="{00000000-0005-0000-0000-000037940000}"/>
    <cellStyle name="Normal 27 2 2 4 2 2 2 3 4 2" xfId="48553" xr:uid="{00000000-0005-0000-0000-000038940000}"/>
    <cellStyle name="Normal 27 2 2 4 2 2 2 3 5" xfId="31693" xr:uid="{00000000-0005-0000-0000-000039940000}"/>
    <cellStyle name="Normal 27 2 2 4 2 2 2 4" xfId="11024" xr:uid="{00000000-0005-0000-0000-00003A940000}"/>
    <cellStyle name="Normal 27 2 2 4 2 2 2 4 2" xfId="33565" xr:uid="{00000000-0005-0000-0000-00003B940000}"/>
    <cellStyle name="Normal 27 2 2 4 2 2 2 5" xfId="16654" xr:uid="{00000000-0005-0000-0000-00003C940000}"/>
    <cellStyle name="Normal 27 2 2 4 2 2 2 5 2" xfId="39189" xr:uid="{00000000-0005-0000-0000-00003D940000}"/>
    <cellStyle name="Normal 27 2 2 4 2 2 2 6" xfId="22283" xr:uid="{00000000-0005-0000-0000-00003E940000}"/>
    <cellStyle name="Normal 27 2 2 4 2 2 2 6 2" xfId="44809" xr:uid="{00000000-0005-0000-0000-00003F940000}"/>
    <cellStyle name="Normal 27 2 2 4 2 2 2 7" xfId="27949" xr:uid="{00000000-0005-0000-0000-000040940000}"/>
    <cellStyle name="Normal 27 2 2 4 2 2 2 8" xfId="51377" xr:uid="{00000000-0005-0000-0000-000041940000}"/>
    <cellStyle name="Normal 27 2 2 4 2 2 3" xfId="6344" xr:uid="{00000000-0005-0000-0000-000042940000}"/>
    <cellStyle name="Normal 27 2 2 4 2 2 3 2" xfId="11960" xr:uid="{00000000-0005-0000-0000-000043940000}"/>
    <cellStyle name="Normal 27 2 2 4 2 2 3 2 2" xfId="34501" xr:uid="{00000000-0005-0000-0000-000044940000}"/>
    <cellStyle name="Normal 27 2 2 4 2 2 3 3" xfId="17590" xr:uid="{00000000-0005-0000-0000-000045940000}"/>
    <cellStyle name="Normal 27 2 2 4 2 2 3 3 2" xfId="40125" xr:uid="{00000000-0005-0000-0000-000046940000}"/>
    <cellStyle name="Normal 27 2 2 4 2 2 3 4" xfId="23219" xr:uid="{00000000-0005-0000-0000-000047940000}"/>
    <cellStyle name="Normal 27 2 2 4 2 2 3 4 2" xfId="45745" xr:uid="{00000000-0005-0000-0000-000048940000}"/>
    <cellStyle name="Normal 27 2 2 4 2 2 3 5" xfId="28885" xr:uid="{00000000-0005-0000-0000-000049940000}"/>
    <cellStyle name="Normal 27 2 2 4 2 2 4" xfId="8216" xr:uid="{00000000-0005-0000-0000-00004A940000}"/>
    <cellStyle name="Normal 27 2 2 4 2 2 4 2" xfId="13832" xr:uid="{00000000-0005-0000-0000-00004B940000}"/>
    <cellStyle name="Normal 27 2 2 4 2 2 4 2 2" xfId="36373" xr:uid="{00000000-0005-0000-0000-00004C940000}"/>
    <cellStyle name="Normal 27 2 2 4 2 2 4 3" xfId="19462" xr:uid="{00000000-0005-0000-0000-00004D940000}"/>
    <cellStyle name="Normal 27 2 2 4 2 2 4 3 2" xfId="41997" xr:uid="{00000000-0005-0000-0000-00004E940000}"/>
    <cellStyle name="Normal 27 2 2 4 2 2 4 4" xfId="25091" xr:uid="{00000000-0005-0000-0000-00004F940000}"/>
    <cellStyle name="Normal 27 2 2 4 2 2 4 4 2" xfId="47617" xr:uid="{00000000-0005-0000-0000-000050940000}"/>
    <cellStyle name="Normal 27 2 2 4 2 2 4 5" xfId="30757" xr:uid="{00000000-0005-0000-0000-000051940000}"/>
    <cellStyle name="Normal 27 2 2 4 2 2 5" xfId="10088" xr:uid="{00000000-0005-0000-0000-000052940000}"/>
    <cellStyle name="Normal 27 2 2 4 2 2 5 2" xfId="32629" xr:uid="{00000000-0005-0000-0000-000053940000}"/>
    <cellStyle name="Normal 27 2 2 4 2 2 6" xfId="15718" xr:uid="{00000000-0005-0000-0000-000054940000}"/>
    <cellStyle name="Normal 27 2 2 4 2 2 6 2" xfId="38253" xr:uid="{00000000-0005-0000-0000-000055940000}"/>
    <cellStyle name="Normal 27 2 2 4 2 2 7" xfId="21347" xr:uid="{00000000-0005-0000-0000-000056940000}"/>
    <cellStyle name="Normal 27 2 2 4 2 2 7 2" xfId="43873" xr:uid="{00000000-0005-0000-0000-000057940000}"/>
    <cellStyle name="Normal 27 2 2 4 2 2 8" xfId="27013" xr:uid="{00000000-0005-0000-0000-000058940000}"/>
    <cellStyle name="Normal 27 2 2 4 2 2 9" xfId="49504" xr:uid="{00000000-0005-0000-0000-000059940000}"/>
    <cellStyle name="Normal 27 2 2 4 2 3" xfId="4940" xr:uid="{00000000-0005-0000-0000-00005A940000}"/>
    <cellStyle name="Normal 27 2 2 4 2 3 2" xfId="6812" xr:uid="{00000000-0005-0000-0000-00005B940000}"/>
    <cellStyle name="Normal 27 2 2 4 2 3 2 2" xfId="12428" xr:uid="{00000000-0005-0000-0000-00005C940000}"/>
    <cellStyle name="Normal 27 2 2 4 2 3 2 2 2" xfId="34969" xr:uid="{00000000-0005-0000-0000-00005D940000}"/>
    <cellStyle name="Normal 27 2 2 4 2 3 2 3" xfId="18058" xr:uid="{00000000-0005-0000-0000-00005E940000}"/>
    <cellStyle name="Normal 27 2 2 4 2 3 2 3 2" xfId="40593" xr:uid="{00000000-0005-0000-0000-00005F940000}"/>
    <cellStyle name="Normal 27 2 2 4 2 3 2 4" xfId="23687" xr:uid="{00000000-0005-0000-0000-000060940000}"/>
    <cellStyle name="Normal 27 2 2 4 2 3 2 4 2" xfId="46213" xr:uid="{00000000-0005-0000-0000-000061940000}"/>
    <cellStyle name="Normal 27 2 2 4 2 3 2 5" xfId="29353" xr:uid="{00000000-0005-0000-0000-000062940000}"/>
    <cellStyle name="Normal 27 2 2 4 2 3 3" xfId="8684" xr:uid="{00000000-0005-0000-0000-000063940000}"/>
    <cellStyle name="Normal 27 2 2 4 2 3 3 2" xfId="14300" xr:uid="{00000000-0005-0000-0000-000064940000}"/>
    <cellStyle name="Normal 27 2 2 4 2 3 3 2 2" xfId="36841" xr:uid="{00000000-0005-0000-0000-000065940000}"/>
    <cellStyle name="Normal 27 2 2 4 2 3 3 3" xfId="19930" xr:uid="{00000000-0005-0000-0000-000066940000}"/>
    <cellStyle name="Normal 27 2 2 4 2 3 3 3 2" xfId="42465" xr:uid="{00000000-0005-0000-0000-000067940000}"/>
    <cellStyle name="Normal 27 2 2 4 2 3 3 4" xfId="25559" xr:uid="{00000000-0005-0000-0000-000068940000}"/>
    <cellStyle name="Normal 27 2 2 4 2 3 3 4 2" xfId="48085" xr:uid="{00000000-0005-0000-0000-000069940000}"/>
    <cellStyle name="Normal 27 2 2 4 2 3 3 5" xfId="31225" xr:uid="{00000000-0005-0000-0000-00006A940000}"/>
    <cellStyle name="Normal 27 2 2 4 2 3 4" xfId="10556" xr:uid="{00000000-0005-0000-0000-00006B940000}"/>
    <cellStyle name="Normal 27 2 2 4 2 3 4 2" xfId="33097" xr:uid="{00000000-0005-0000-0000-00006C940000}"/>
    <cellStyle name="Normal 27 2 2 4 2 3 5" xfId="16186" xr:uid="{00000000-0005-0000-0000-00006D940000}"/>
    <cellStyle name="Normal 27 2 2 4 2 3 5 2" xfId="38721" xr:uid="{00000000-0005-0000-0000-00006E940000}"/>
    <cellStyle name="Normal 27 2 2 4 2 3 6" xfId="21815" xr:uid="{00000000-0005-0000-0000-00006F940000}"/>
    <cellStyle name="Normal 27 2 2 4 2 3 6 2" xfId="44341" xr:uid="{00000000-0005-0000-0000-000070940000}"/>
    <cellStyle name="Normal 27 2 2 4 2 3 7" xfId="27481" xr:uid="{00000000-0005-0000-0000-000071940000}"/>
    <cellStyle name="Normal 27 2 2 4 2 3 8" xfId="50909" xr:uid="{00000000-0005-0000-0000-000072940000}"/>
    <cellStyle name="Normal 27 2 2 4 2 4" xfId="5876" xr:uid="{00000000-0005-0000-0000-000073940000}"/>
    <cellStyle name="Normal 27 2 2 4 2 4 2" xfId="11492" xr:uid="{00000000-0005-0000-0000-000074940000}"/>
    <cellStyle name="Normal 27 2 2 4 2 4 2 2" xfId="34033" xr:uid="{00000000-0005-0000-0000-000075940000}"/>
    <cellStyle name="Normal 27 2 2 4 2 4 3" xfId="17122" xr:uid="{00000000-0005-0000-0000-000076940000}"/>
    <cellStyle name="Normal 27 2 2 4 2 4 3 2" xfId="39657" xr:uid="{00000000-0005-0000-0000-000077940000}"/>
    <cellStyle name="Normal 27 2 2 4 2 4 4" xfId="22751" xr:uid="{00000000-0005-0000-0000-000078940000}"/>
    <cellStyle name="Normal 27 2 2 4 2 4 4 2" xfId="45277" xr:uid="{00000000-0005-0000-0000-000079940000}"/>
    <cellStyle name="Normal 27 2 2 4 2 4 5" xfId="28417" xr:uid="{00000000-0005-0000-0000-00007A940000}"/>
    <cellStyle name="Normal 27 2 2 4 2 5" xfId="7748" xr:uid="{00000000-0005-0000-0000-00007B940000}"/>
    <cellStyle name="Normal 27 2 2 4 2 5 2" xfId="13364" xr:uid="{00000000-0005-0000-0000-00007C940000}"/>
    <cellStyle name="Normal 27 2 2 4 2 5 2 2" xfId="35905" xr:uid="{00000000-0005-0000-0000-00007D940000}"/>
    <cellStyle name="Normal 27 2 2 4 2 5 3" xfId="18994" xr:uid="{00000000-0005-0000-0000-00007E940000}"/>
    <cellStyle name="Normal 27 2 2 4 2 5 3 2" xfId="41529" xr:uid="{00000000-0005-0000-0000-00007F940000}"/>
    <cellStyle name="Normal 27 2 2 4 2 5 4" xfId="24623" xr:uid="{00000000-0005-0000-0000-000080940000}"/>
    <cellStyle name="Normal 27 2 2 4 2 5 4 2" xfId="47149" xr:uid="{00000000-0005-0000-0000-000081940000}"/>
    <cellStyle name="Normal 27 2 2 4 2 5 5" xfId="30289" xr:uid="{00000000-0005-0000-0000-000082940000}"/>
    <cellStyle name="Normal 27 2 2 4 2 6" xfId="9620" xr:uid="{00000000-0005-0000-0000-000083940000}"/>
    <cellStyle name="Normal 27 2 2 4 2 6 2" xfId="32161" xr:uid="{00000000-0005-0000-0000-000084940000}"/>
    <cellStyle name="Normal 27 2 2 4 2 7" xfId="15250" xr:uid="{00000000-0005-0000-0000-000085940000}"/>
    <cellStyle name="Normal 27 2 2 4 2 7 2" xfId="37785" xr:uid="{00000000-0005-0000-0000-000086940000}"/>
    <cellStyle name="Normal 27 2 2 4 2 8" xfId="20879" xr:uid="{00000000-0005-0000-0000-000087940000}"/>
    <cellStyle name="Normal 27 2 2 4 2 8 2" xfId="43405" xr:uid="{00000000-0005-0000-0000-000088940000}"/>
    <cellStyle name="Normal 27 2 2 4 2 9" xfId="26545" xr:uid="{00000000-0005-0000-0000-000089940000}"/>
    <cellStyle name="Normal 27 2 2 4 3" xfId="4238" xr:uid="{00000000-0005-0000-0000-00008A940000}"/>
    <cellStyle name="Normal 27 2 2 4 3 10" xfId="50207" xr:uid="{00000000-0005-0000-0000-00008B940000}"/>
    <cellStyle name="Normal 27 2 2 4 3 2" xfId="5174" xr:uid="{00000000-0005-0000-0000-00008C940000}"/>
    <cellStyle name="Normal 27 2 2 4 3 2 2" xfId="7046" xr:uid="{00000000-0005-0000-0000-00008D940000}"/>
    <cellStyle name="Normal 27 2 2 4 3 2 2 2" xfId="12662" xr:uid="{00000000-0005-0000-0000-00008E940000}"/>
    <cellStyle name="Normal 27 2 2 4 3 2 2 2 2" xfId="35203" xr:uid="{00000000-0005-0000-0000-00008F940000}"/>
    <cellStyle name="Normal 27 2 2 4 3 2 2 3" xfId="18292" xr:uid="{00000000-0005-0000-0000-000090940000}"/>
    <cellStyle name="Normal 27 2 2 4 3 2 2 3 2" xfId="40827" xr:uid="{00000000-0005-0000-0000-000091940000}"/>
    <cellStyle name="Normal 27 2 2 4 3 2 2 4" xfId="23921" xr:uid="{00000000-0005-0000-0000-000092940000}"/>
    <cellStyle name="Normal 27 2 2 4 3 2 2 4 2" xfId="46447" xr:uid="{00000000-0005-0000-0000-000093940000}"/>
    <cellStyle name="Normal 27 2 2 4 3 2 2 5" xfId="29587" xr:uid="{00000000-0005-0000-0000-000094940000}"/>
    <cellStyle name="Normal 27 2 2 4 3 2 3" xfId="8918" xr:uid="{00000000-0005-0000-0000-000095940000}"/>
    <cellStyle name="Normal 27 2 2 4 3 2 3 2" xfId="14534" xr:uid="{00000000-0005-0000-0000-000096940000}"/>
    <cellStyle name="Normal 27 2 2 4 3 2 3 2 2" xfId="37075" xr:uid="{00000000-0005-0000-0000-000097940000}"/>
    <cellStyle name="Normal 27 2 2 4 3 2 3 3" xfId="20164" xr:uid="{00000000-0005-0000-0000-000098940000}"/>
    <cellStyle name="Normal 27 2 2 4 3 2 3 3 2" xfId="42699" xr:uid="{00000000-0005-0000-0000-000099940000}"/>
    <cellStyle name="Normal 27 2 2 4 3 2 3 4" xfId="25793" xr:uid="{00000000-0005-0000-0000-00009A940000}"/>
    <cellStyle name="Normal 27 2 2 4 3 2 3 4 2" xfId="48319" xr:uid="{00000000-0005-0000-0000-00009B940000}"/>
    <cellStyle name="Normal 27 2 2 4 3 2 3 5" xfId="31459" xr:uid="{00000000-0005-0000-0000-00009C940000}"/>
    <cellStyle name="Normal 27 2 2 4 3 2 4" xfId="10790" xr:uid="{00000000-0005-0000-0000-00009D940000}"/>
    <cellStyle name="Normal 27 2 2 4 3 2 4 2" xfId="33331" xr:uid="{00000000-0005-0000-0000-00009E940000}"/>
    <cellStyle name="Normal 27 2 2 4 3 2 5" xfId="16420" xr:uid="{00000000-0005-0000-0000-00009F940000}"/>
    <cellStyle name="Normal 27 2 2 4 3 2 5 2" xfId="38955" xr:uid="{00000000-0005-0000-0000-0000A0940000}"/>
    <cellStyle name="Normal 27 2 2 4 3 2 6" xfId="22049" xr:uid="{00000000-0005-0000-0000-0000A1940000}"/>
    <cellStyle name="Normal 27 2 2 4 3 2 6 2" xfId="44575" xr:uid="{00000000-0005-0000-0000-0000A2940000}"/>
    <cellStyle name="Normal 27 2 2 4 3 2 7" xfId="27715" xr:uid="{00000000-0005-0000-0000-0000A3940000}"/>
    <cellStyle name="Normal 27 2 2 4 3 2 8" xfId="51143" xr:uid="{00000000-0005-0000-0000-0000A4940000}"/>
    <cellStyle name="Normal 27 2 2 4 3 3" xfId="6110" xr:uid="{00000000-0005-0000-0000-0000A5940000}"/>
    <cellStyle name="Normal 27 2 2 4 3 3 2" xfId="11726" xr:uid="{00000000-0005-0000-0000-0000A6940000}"/>
    <cellStyle name="Normal 27 2 2 4 3 3 2 2" xfId="34267" xr:uid="{00000000-0005-0000-0000-0000A7940000}"/>
    <cellStyle name="Normal 27 2 2 4 3 3 3" xfId="17356" xr:uid="{00000000-0005-0000-0000-0000A8940000}"/>
    <cellStyle name="Normal 27 2 2 4 3 3 3 2" xfId="39891" xr:uid="{00000000-0005-0000-0000-0000A9940000}"/>
    <cellStyle name="Normal 27 2 2 4 3 3 4" xfId="22985" xr:uid="{00000000-0005-0000-0000-0000AA940000}"/>
    <cellStyle name="Normal 27 2 2 4 3 3 4 2" xfId="45511" xr:uid="{00000000-0005-0000-0000-0000AB940000}"/>
    <cellStyle name="Normal 27 2 2 4 3 3 5" xfId="28651" xr:uid="{00000000-0005-0000-0000-0000AC940000}"/>
    <cellStyle name="Normal 27 2 2 4 3 4" xfId="7982" xr:uid="{00000000-0005-0000-0000-0000AD940000}"/>
    <cellStyle name="Normal 27 2 2 4 3 4 2" xfId="13598" xr:uid="{00000000-0005-0000-0000-0000AE940000}"/>
    <cellStyle name="Normal 27 2 2 4 3 4 2 2" xfId="36139" xr:uid="{00000000-0005-0000-0000-0000AF940000}"/>
    <cellStyle name="Normal 27 2 2 4 3 4 3" xfId="19228" xr:uid="{00000000-0005-0000-0000-0000B0940000}"/>
    <cellStyle name="Normal 27 2 2 4 3 4 3 2" xfId="41763" xr:uid="{00000000-0005-0000-0000-0000B1940000}"/>
    <cellStyle name="Normal 27 2 2 4 3 4 4" xfId="24857" xr:uid="{00000000-0005-0000-0000-0000B2940000}"/>
    <cellStyle name="Normal 27 2 2 4 3 4 4 2" xfId="47383" xr:uid="{00000000-0005-0000-0000-0000B3940000}"/>
    <cellStyle name="Normal 27 2 2 4 3 4 5" xfId="30523" xr:uid="{00000000-0005-0000-0000-0000B4940000}"/>
    <cellStyle name="Normal 27 2 2 4 3 5" xfId="9854" xr:uid="{00000000-0005-0000-0000-0000B5940000}"/>
    <cellStyle name="Normal 27 2 2 4 3 5 2" xfId="32395" xr:uid="{00000000-0005-0000-0000-0000B6940000}"/>
    <cellStyle name="Normal 27 2 2 4 3 6" xfId="15484" xr:uid="{00000000-0005-0000-0000-0000B7940000}"/>
    <cellStyle name="Normal 27 2 2 4 3 6 2" xfId="38019" xr:uid="{00000000-0005-0000-0000-0000B8940000}"/>
    <cellStyle name="Normal 27 2 2 4 3 7" xfId="21113" xr:uid="{00000000-0005-0000-0000-0000B9940000}"/>
    <cellStyle name="Normal 27 2 2 4 3 7 2" xfId="43639" xr:uid="{00000000-0005-0000-0000-0000BA940000}"/>
    <cellStyle name="Normal 27 2 2 4 3 8" xfId="26779" xr:uid="{00000000-0005-0000-0000-0000BB940000}"/>
    <cellStyle name="Normal 27 2 2 4 3 9" xfId="49270" xr:uid="{00000000-0005-0000-0000-0000BC940000}"/>
    <cellStyle name="Normal 27 2 2 4 4" xfId="4706" xr:uid="{00000000-0005-0000-0000-0000BD940000}"/>
    <cellStyle name="Normal 27 2 2 4 4 2" xfId="6578" xr:uid="{00000000-0005-0000-0000-0000BE940000}"/>
    <cellStyle name="Normal 27 2 2 4 4 2 2" xfId="12194" xr:uid="{00000000-0005-0000-0000-0000BF940000}"/>
    <cellStyle name="Normal 27 2 2 4 4 2 2 2" xfId="34735" xr:uid="{00000000-0005-0000-0000-0000C0940000}"/>
    <cellStyle name="Normal 27 2 2 4 4 2 3" xfId="17824" xr:uid="{00000000-0005-0000-0000-0000C1940000}"/>
    <cellStyle name="Normal 27 2 2 4 4 2 3 2" xfId="40359" xr:uid="{00000000-0005-0000-0000-0000C2940000}"/>
    <cellStyle name="Normal 27 2 2 4 4 2 4" xfId="23453" xr:uid="{00000000-0005-0000-0000-0000C3940000}"/>
    <cellStyle name="Normal 27 2 2 4 4 2 4 2" xfId="45979" xr:uid="{00000000-0005-0000-0000-0000C4940000}"/>
    <cellStyle name="Normal 27 2 2 4 4 2 5" xfId="29119" xr:uid="{00000000-0005-0000-0000-0000C5940000}"/>
    <cellStyle name="Normal 27 2 2 4 4 3" xfId="8450" xr:uid="{00000000-0005-0000-0000-0000C6940000}"/>
    <cellStyle name="Normal 27 2 2 4 4 3 2" xfId="14066" xr:uid="{00000000-0005-0000-0000-0000C7940000}"/>
    <cellStyle name="Normal 27 2 2 4 4 3 2 2" xfId="36607" xr:uid="{00000000-0005-0000-0000-0000C8940000}"/>
    <cellStyle name="Normal 27 2 2 4 4 3 3" xfId="19696" xr:uid="{00000000-0005-0000-0000-0000C9940000}"/>
    <cellStyle name="Normal 27 2 2 4 4 3 3 2" xfId="42231" xr:uid="{00000000-0005-0000-0000-0000CA940000}"/>
    <cellStyle name="Normal 27 2 2 4 4 3 4" xfId="25325" xr:uid="{00000000-0005-0000-0000-0000CB940000}"/>
    <cellStyle name="Normal 27 2 2 4 4 3 4 2" xfId="47851" xr:uid="{00000000-0005-0000-0000-0000CC940000}"/>
    <cellStyle name="Normal 27 2 2 4 4 3 5" xfId="30991" xr:uid="{00000000-0005-0000-0000-0000CD940000}"/>
    <cellStyle name="Normal 27 2 2 4 4 4" xfId="10322" xr:uid="{00000000-0005-0000-0000-0000CE940000}"/>
    <cellStyle name="Normal 27 2 2 4 4 4 2" xfId="32863" xr:uid="{00000000-0005-0000-0000-0000CF940000}"/>
    <cellStyle name="Normal 27 2 2 4 4 5" xfId="15952" xr:uid="{00000000-0005-0000-0000-0000D0940000}"/>
    <cellStyle name="Normal 27 2 2 4 4 5 2" xfId="38487" xr:uid="{00000000-0005-0000-0000-0000D1940000}"/>
    <cellStyle name="Normal 27 2 2 4 4 6" xfId="21581" xr:uid="{00000000-0005-0000-0000-0000D2940000}"/>
    <cellStyle name="Normal 27 2 2 4 4 6 2" xfId="44107" xr:uid="{00000000-0005-0000-0000-0000D3940000}"/>
    <cellStyle name="Normal 27 2 2 4 4 7" xfId="27247" xr:uid="{00000000-0005-0000-0000-0000D4940000}"/>
    <cellStyle name="Normal 27 2 2 4 4 8" xfId="50675" xr:uid="{00000000-0005-0000-0000-0000D5940000}"/>
    <cellStyle name="Normal 27 2 2 4 5" xfId="5642" xr:uid="{00000000-0005-0000-0000-0000D6940000}"/>
    <cellStyle name="Normal 27 2 2 4 5 2" xfId="11258" xr:uid="{00000000-0005-0000-0000-0000D7940000}"/>
    <cellStyle name="Normal 27 2 2 4 5 2 2" xfId="33799" xr:uid="{00000000-0005-0000-0000-0000D8940000}"/>
    <cellStyle name="Normal 27 2 2 4 5 3" xfId="16888" xr:uid="{00000000-0005-0000-0000-0000D9940000}"/>
    <cellStyle name="Normal 27 2 2 4 5 3 2" xfId="39423" xr:uid="{00000000-0005-0000-0000-0000DA940000}"/>
    <cellStyle name="Normal 27 2 2 4 5 4" xfId="22517" xr:uid="{00000000-0005-0000-0000-0000DB940000}"/>
    <cellStyle name="Normal 27 2 2 4 5 4 2" xfId="45043" xr:uid="{00000000-0005-0000-0000-0000DC940000}"/>
    <cellStyle name="Normal 27 2 2 4 5 5" xfId="28183" xr:uid="{00000000-0005-0000-0000-0000DD940000}"/>
    <cellStyle name="Normal 27 2 2 4 6" xfId="7514" xr:uid="{00000000-0005-0000-0000-0000DE940000}"/>
    <cellStyle name="Normal 27 2 2 4 6 2" xfId="13130" xr:uid="{00000000-0005-0000-0000-0000DF940000}"/>
    <cellStyle name="Normal 27 2 2 4 6 2 2" xfId="35671" xr:uid="{00000000-0005-0000-0000-0000E0940000}"/>
    <cellStyle name="Normal 27 2 2 4 6 3" xfId="18760" xr:uid="{00000000-0005-0000-0000-0000E1940000}"/>
    <cellStyle name="Normal 27 2 2 4 6 3 2" xfId="41295" xr:uid="{00000000-0005-0000-0000-0000E2940000}"/>
    <cellStyle name="Normal 27 2 2 4 6 4" xfId="24389" xr:uid="{00000000-0005-0000-0000-0000E3940000}"/>
    <cellStyle name="Normal 27 2 2 4 6 4 2" xfId="46915" xr:uid="{00000000-0005-0000-0000-0000E4940000}"/>
    <cellStyle name="Normal 27 2 2 4 6 5" xfId="30055" xr:uid="{00000000-0005-0000-0000-0000E5940000}"/>
    <cellStyle name="Normal 27 2 2 4 7" xfId="9386" xr:uid="{00000000-0005-0000-0000-0000E6940000}"/>
    <cellStyle name="Normal 27 2 2 4 7 2" xfId="31927" xr:uid="{00000000-0005-0000-0000-0000E7940000}"/>
    <cellStyle name="Normal 27 2 2 4 8" xfId="15016" xr:uid="{00000000-0005-0000-0000-0000E8940000}"/>
    <cellStyle name="Normal 27 2 2 4 8 2" xfId="37551" xr:uid="{00000000-0005-0000-0000-0000E9940000}"/>
    <cellStyle name="Normal 27 2 2 4 9" xfId="20645" xr:uid="{00000000-0005-0000-0000-0000EA940000}"/>
    <cellStyle name="Normal 27 2 2 4 9 2" xfId="43171" xr:uid="{00000000-0005-0000-0000-0000EB940000}"/>
    <cellStyle name="Normal 27 2 2 5" xfId="3926" xr:uid="{00000000-0005-0000-0000-0000EC940000}"/>
    <cellStyle name="Normal 27 2 2 5 10" xfId="48958" xr:uid="{00000000-0005-0000-0000-0000ED940000}"/>
    <cellStyle name="Normal 27 2 2 5 11" xfId="49895" xr:uid="{00000000-0005-0000-0000-0000EE940000}"/>
    <cellStyle name="Normal 27 2 2 5 2" xfId="4394" xr:uid="{00000000-0005-0000-0000-0000EF940000}"/>
    <cellStyle name="Normal 27 2 2 5 2 10" xfId="50363" xr:uid="{00000000-0005-0000-0000-0000F0940000}"/>
    <cellStyle name="Normal 27 2 2 5 2 2" xfId="5330" xr:uid="{00000000-0005-0000-0000-0000F1940000}"/>
    <cellStyle name="Normal 27 2 2 5 2 2 2" xfId="7202" xr:uid="{00000000-0005-0000-0000-0000F2940000}"/>
    <cellStyle name="Normal 27 2 2 5 2 2 2 2" xfId="12818" xr:uid="{00000000-0005-0000-0000-0000F3940000}"/>
    <cellStyle name="Normal 27 2 2 5 2 2 2 2 2" xfId="35359" xr:uid="{00000000-0005-0000-0000-0000F4940000}"/>
    <cellStyle name="Normal 27 2 2 5 2 2 2 3" xfId="18448" xr:uid="{00000000-0005-0000-0000-0000F5940000}"/>
    <cellStyle name="Normal 27 2 2 5 2 2 2 3 2" xfId="40983" xr:uid="{00000000-0005-0000-0000-0000F6940000}"/>
    <cellStyle name="Normal 27 2 2 5 2 2 2 4" xfId="24077" xr:uid="{00000000-0005-0000-0000-0000F7940000}"/>
    <cellStyle name="Normal 27 2 2 5 2 2 2 4 2" xfId="46603" xr:uid="{00000000-0005-0000-0000-0000F8940000}"/>
    <cellStyle name="Normal 27 2 2 5 2 2 2 5" xfId="29743" xr:uid="{00000000-0005-0000-0000-0000F9940000}"/>
    <cellStyle name="Normal 27 2 2 5 2 2 3" xfId="9074" xr:uid="{00000000-0005-0000-0000-0000FA940000}"/>
    <cellStyle name="Normal 27 2 2 5 2 2 3 2" xfId="14690" xr:uid="{00000000-0005-0000-0000-0000FB940000}"/>
    <cellStyle name="Normal 27 2 2 5 2 2 3 2 2" xfId="37231" xr:uid="{00000000-0005-0000-0000-0000FC940000}"/>
    <cellStyle name="Normal 27 2 2 5 2 2 3 3" xfId="20320" xr:uid="{00000000-0005-0000-0000-0000FD940000}"/>
    <cellStyle name="Normal 27 2 2 5 2 2 3 3 2" xfId="42855" xr:uid="{00000000-0005-0000-0000-0000FE940000}"/>
    <cellStyle name="Normal 27 2 2 5 2 2 3 4" xfId="25949" xr:uid="{00000000-0005-0000-0000-0000FF940000}"/>
    <cellStyle name="Normal 27 2 2 5 2 2 3 4 2" xfId="48475" xr:uid="{00000000-0005-0000-0000-000000950000}"/>
    <cellStyle name="Normal 27 2 2 5 2 2 3 5" xfId="31615" xr:uid="{00000000-0005-0000-0000-000001950000}"/>
    <cellStyle name="Normal 27 2 2 5 2 2 4" xfId="10946" xr:uid="{00000000-0005-0000-0000-000002950000}"/>
    <cellStyle name="Normal 27 2 2 5 2 2 4 2" xfId="33487" xr:uid="{00000000-0005-0000-0000-000003950000}"/>
    <cellStyle name="Normal 27 2 2 5 2 2 5" xfId="16576" xr:uid="{00000000-0005-0000-0000-000004950000}"/>
    <cellStyle name="Normal 27 2 2 5 2 2 5 2" xfId="39111" xr:uid="{00000000-0005-0000-0000-000005950000}"/>
    <cellStyle name="Normal 27 2 2 5 2 2 6" xfId="22205" xr:uid="{00000000-0005-0000-0000-000006950000}"/>
    <cellStyle name="Normal 27 2 2 5 2 2 6 2" xfId="44731" xr:uid="{00000000-0005-0000-0000-000007950000}"/>
    <cellStyle name="Normal 27 2 2 5 2 2 7" xfId="27871" xr:uid="{00000000-0005-0000-0000-000008950000}"/>
    <cellStyle name="Normal 27 2 2 5 2 2 8" xfId="51299" xr:uid="{00000000-0005-0000-0000-000009950000}"/>
    <cellStyle name="Normal 27 2 2 5 2 3" xfId="6266" xr:uid="{00000000-0005-0000-0000-00000A950000}"/>
    <cellStyle name="Normal 27 2 2 5 2 3 2" xfId="11882" xr:uid="{00000000-0005-0000-0000-00000B950000}"/>
    <cellStyle name="Normal 27 2 2 5 2 3 2 2" xfId="34423" xr:uid="{00000000-0005-0000-0000-00000C950000}"/>
    <cellStyle name="Normal 27 2 2 5 2 3 3" xfId="17512" xr:uid="{00000000-0005-0000-0000-00000D950000}"/>
    <cellStyle name="Normal 27 2 2 5 2 3 3 2" xfId="40047" xr:uid="{00000000-0005-0000-0000-00000E950000}"/>
    <cellStyle name="Normal 27 2 2 5 2 3 4" xfId="23141" xr:uid="{00000000-0005-0000-0000-00000F950000}"/>
    <cellStyle name="Normal 27 2 2 5 2 3 4 2" xfId="45667" xr:uid="{00000000-0005-0000-0000-000010950000}"/>
    <cellStyle name="Normal 27 2 2 5 2 3 5" xfId="28807" xr:uid="{00000000-0005-0000-0000-000011950000}"/>
    <cellStyle name="Normal 27 2 2 5 2 4" xfId="8138" xr:uid="{00000000-0005-0000-0000-000012950000}"/>
    <cellStyle name="Normal 27 2 2 5 2 4 2" xfId="13754" xr:uid="{00000000-0005-0000-0000-000013950000}"/>
    <cellStyle name="Normal 27 2 2 5 2 4 2 2" xfId="36295" xr:uid="{00000000-0005-0000-0000-000014950000}"/>
    <cellStyle name="Normal 27 2 2 5 2 4 3" xfId="19384" xr:uid="{00000000-0005-0000-0000-000015950000}"/>
    <cellStyle name="Normal 27 2 2 5 2 4 3 2" xfId="41919" xr:uid="{00000000-0005-0000-0000-000016950000}"/>
    <cellStyle name="Normal 27 2 2 5 2 4 4" xfId="25013" xr:uid="{00000000-0005-0000-0000-000017950000}"/>
    <cellStyle name="Normal 27 2 2 5 2 4 4 2" xfId="47539" xr:uid="{00000000-0005-0000-0000-000018950000}"/>
    <cellStyle name="Normal 27 2 2 5 2 4 5" xfId="30679" xr:uid="{00000000-0005-0000-0000-000019950000}"/>
    <cellStyle name="Normal 27 2 2 5 2 5" xfId="10010" xr:uid="{00000000-0005-0000-0000-00001A950000}"/>
    <cellStyle name="Normal 27 2 2 5 2 5 2" xfId="32551" xr:uid="{00000000-0005-0000-0000-00001B950000}"/>
    <cellStyle name="Normal 27 2 2 5 2 6" xfId="15640" xr:uid="{00000000-0005-0000-0000-00001C950000}"/>
    <cellStyle name="Normal 27 2 2 5 2 6 2" xfId="38175" xr:uid="{00000000-0005-0000-0000-00001D950000}"/>
    <cellStyle name="Normal 27 2 2 5 2 7" xfId="21269" xr:uid="{00000000-0005-0000-0000-00001E950000}"/>
    <cellStyle name="Normal 27 2 2 5 2 7 2" xfId="43795" xr:uid="{00000000-0005-0000-0000-00001F950000}"/>
    <cellStyle name="Normal 27 2 2 5 2 8" xfId="26935" xr:uid="{00000000-0005-0000-0000-000020950000}"/>
    <cellStyle name="Normal 27 2 2 5 2 9" xfId="49426" xr:uid="{00000000-0005-0000-0000-000021950000}"/>
    <cellStyle name="Normal 27 2 2 5 3" xfId="4862" xr:uid="{00000000-0005-0000-0000-000022950000}"/>
    <cellStyle name="Normal 27 2 2 5 3 2" xfId="6734" xr:uid="{00000000-0005-0000-0000-000023950000}"/>
    <cellStyle name="Normal 27 2 2 5 3 2 2" xfId="12350" xr:uid="{00000000-0005-0000-0000-000024950000}"/>
    <cellStyle name="Normal 27 2 2 5 3 2 2 2" xfId="34891" xr:uid="{00000000-0005-0000-0000-000025950000}"/>
    <cellStyle name="Normal 27 2 2 5 3 2 3" xfId="17980" xr:uid="{00000000-0005-0000-0000-000026950000}"/>
    <cellStyle name="Normal 27 2 2 5 3 2 3 2" xfId="40515" xr:uid="{00000000-0005-0000-0000-000027950000}"/>
    <cellStyle name="Normal 27 2 2 5 3 2 4" xfId="23609" xr:uid="{00000000-0005-0000-0000-000028950000}"/>
    <cellStyle name="Normal 27 2 2 5 3 2 4 2" xfId="46135" xr:uid="{00000000-0005-0000-0000-000029950000}"/>
    <cellStyle name="Normal 27 2 2 5 3 2 5" xfId="29275" xr:uid="{00000000-0005-0000-0000-00002A950000}"/>
    <cellStyle name="Normal 27 2 2 5 3 3" xfId="8606" xr:uid="{00000000-0005-0000-0000-00002B950000}"/>
    <cellStyle name="Normal 27 2 2 5 3 3 2" xfId="14222" xr:uid="{00000000-0005-0000-0000-00002C950000}"/>
    <cellStyle name="Normal 27 2 2 5 3 3 2 2" xfId="36763" xr:uid="{00000000-0005-0000-0000-00002D950000}"/>
    <cellStyle name="Normal 27 2 2 5 3 3 3" xfId="19852" xr:uid="{00000000-0005-0000-0000-00002E950000}"/>
    <cellStyle name="Normal 27 2 2 5 3 3 3 2" xfId="42387" xr:uid="{00000000-0005-0000-0000-00002F950000}"/>
    <cellStyle name="Normal 27 2 2 5 3 3 4" xfId="25481" xr:uid="{00000000-0005-0000-0000-000030950000}"/>
    <cellStyle name="Normal 27 2 2 5 3 3 4 2" xfId="48007" xr:uid="{00000000-0005-0000-0000-000031950000}"/>
    <cellStyle name="Normal 27 2 2 5 3 3 5" xfId="31147" xr:uid="{00000000-0005-0000-0000-000032950000}"/>
    <cellStyle name="Normal 27 2 2 5 3 4" xfId="10478" xr:uid="{00000000-0005-0000-0000-000033950000}"/>
    <cellStyle name="Normal 27 2 2 5 3 4 2" xfId="33019" xr:uid="{00000000-0005-0000-0000-000034950000}"/>
    <cellStyle name="Normal 27 2 2 5 3 5" xfId="16108" xr:uid="{00000000-0005-0000-0000-000035950000}"/>
    <cellStyle name="Normal 27 2 2 5 3 5 2" xfId="38643" xr:uid="{00000000-0005-0000-0000-000036950000}"/>
    <cellStyle name="Normal 27 2 2 5 3 6" xfId="21737" xr:uid="{00000000-0005-0000-0000-000037950000}"/>
    <cellStyle name="Normal 27 2 2 5 3 6 2" xfId="44263" xr:uid="{00000000-0005-0000-0000-000038950000}"/>
    <cellStyle name="Normal 27 2 2 5 3 7" xfId="27403" xr:uid="{00000000-0005-0000-0000-000039950000}"/>
    <cellStyle name="Normal 27 2 2 5 3 8" xfId="50831" xr:uid="{00000000-0005-0000-0000-00003A950000}"/>
    <cellStyle name="Normal 27 2 2 5 4" xfId="5798" xr:uid="{00000000-0005-0000-0000-00003B950000}"/>
    <cellStyle name="Normal 27 2 2 5 4 2" xfId="11414" xr:uid="{00000000-0005-0000-0000-00003C950000}"/>
    <cellStyle name="Normal 27 2 2 5 4 2 2" xfId="33955" xr:uid="{00000000-0005-0000-0000-00003D950000}"/>
    <cellStyle name="Normal 27 2 2 5 4 3" xfId="17044" xr:uid="{00000000-0005-0000-0000-00003E950000}"/>
    <cellStyle name="Normal 27 2 2 5 4 3 2" xfId="39579" xr:uid="{00000000-0005-0000-0000-00003F950000}"/>
    <cellStyle name="Normal 27 2 2 5 4 4" xfId="22673" xr:uid="{00000000-0005-0000-0000-000040950000}"/>
    <cellStyle name="Normal 27 2 2 5 4 4 2" xfId="45199" xr:uid="{00000000-0005-0000-0000-000041950000}"/>
    <cellStyle name="Normal 27 2 2 5 4 5" xfId="28339" xr:uid="{00000000-0005-0000-0000-000042950000}"/>
    <cellStyle name="Normal 27 2 2 5 5" xfId="7670" xr:uid="{00000000-0005-0000-0000-000043950000}"/>
    <cellStyle name="Normal 27 2 2 5 5 2" xfId="13286" xr:uid="{00000000-0005-0000-0000-000044950000}"/>
    <cellStyle name="Normal 27 2 2 5 5 2 2" xfId="35827" xr:uid="{00000000-0005-0000-0000-000045950000}"/>
    <cellStyle name="Normal 27 2 2 5 5 3" xfId="18916" xr:uid="{00000000-0005-0000-0000-000046950000}"/>
    <cellStyle name="Normal 27 2 2 5 5 3 2" xfId="41451" xr:uid="{00000000-0005-0000-0000-000047950000}"/>
    <cellStyle name="Normal 27 2 2 5 5 4" xfId="24545" xr:uid="{00000000-0005-0000-0000-000048950000}"/>
    <cellStyle name="Normal 27 2 2 5 5 4 2" xfId="47071" xr:uid="{00000000-0005-0000-0000-000049950000}"/>
    <cellStyle name="Normal 27 2 2 5 5 5" xfId="30211" xr:uid="{00000000-0005-0000-0000-00004A950000}"/>
    <cellStyle name="Normal 27 2 2 5 6" xfId="9542" xr:uid="{00000000-0005-0000-0000-00004B950000}"/>
    <cellStyle name="Normal 27 2 2 5 6 2" xfId="32083" xr:uid="{00000000-0005-0000-0000-00004C950000}"/>
    <cellStyle name="Normal 27 2 2 5 7" xfId="15172" xr:uid="{00000000-0005-0000-0000-00004D950000}"/>
    <cellStyle name="Normal 27 2 2 5 7 2" xfId="37707" xr:uid="{00000000-0005-0000-0000-00004E950000}"/>
    <cellStyle name="Normal 27 2 2 5 8" xfId="20801" xr:uid="{00000000-0005-0000-0000-00004F950000}"/>
    <cellStyle name="Normal 27 2 2 5 8 2" xfId="43327" xr:uid="{00000000-0005-0000-0000-000050950000}"/>
    <cellStyle name="Normal 27 2 2 5 9" xfId="26467" xr:uid="{00000000-0005-0000-0000-000051950000}"/>
    <cellStyle name="Normal 27 2 2 6" xfId="4160" xr:uid="{00000000-0005-0000-0000-000052950000}"/>
    <cellStyle name="Normal 27 2 2 6 10" xfId="50129" xr:uid="{00000000-0005-0000-0000-000053950000}"/>
    <cellStyle name="Normal 27 2 2 6 2" xfId="5096" xr:uid="{00000000-0005-0000-0000-000054950000}"/>
    <cellStyle name="Normal 27 2 2 6 2 2" xfId="6968" xr:uid="{00000000-0005-0000-0000-000055950000}"/>
    <cellStyle name="Normal 27 2 2 6 2 2 2" xfId="12584" xr:uid="{00000000-0005-0000-0000-000056950000}"/>
    <cellStyle name="Normal 27 2 2 6 2 2 2 2" xfId="35125" xr:uid="{00000000-0005-0000-0000-000057950000}"/>
    <cellStyle name="Normal 27 2 2 6 2 2 3" xfId="18214" xr:uid="{00000000-0005-0000-0000-000058950000}"/>
    <cellStyle name="Normal 27 2 2 6 2 2 3 2" xfId="40749" xr:uid="{00000000-0005-0000-0000-000059950000}"/>
    <cellStyle name="Normal 27 2 2 6 2 2 4" xfId="23843" xr:uid="{00000000-0005-0000-0000-00005A950000}"/>
    <cellStyle name="Normal 27 2 2 6 2 2 4 2" xfId="46369" xr:uid="{00000000-0005-0000-0000-00005B950000}"/>
    <cellStyle name="Normal 27 2 2 6 2 2 5" xfId="29509" xr:uid="{00000000-0005-0000-0000-00005C950000}"/>
    <cellStyle name="Normal 27 2 2 6 2 3" xfId="8840" xr:uid="{00000000-0005-0000-0000-00005D950000}"/>
    <cellStyle name="Normal 27 2 2 6 2 3 2" xfId="14456" xr:uid="{00000000-0005-0000-0000-00005E950000}"/>
    <cellStyle name="Normal 27 2 2 6 2 3 2 2" xfId="36997" xr:uid="{00000000-0005-0000-0000-00005F950000}"/>
    <cellStyle name="Normal 27 2 2 6 2 3 3" xfId="20086" xr:uid="{00000000-0005-0000-0000-000060950000}"/>
    <cellStyle name="Normal 27 2 2 6 2 3 3 2" xfId="42621" xr:uid="{00000000-0005-0000-0000-000061950000}"/>
    <cellStyle name="Normal 27 2 2 6 2 3 4" xfId="25715" xr:uid="{00000000-0005-0000-0000-000062950000}"/>
    <cellStyle name="Normal 27 2 2 6 2 3 4 2" xfId="48241" xr:uid="{00000000-0005-0000-0000-000063950000}"/>
    <cellStyle name="Normal 27 2 2 6 2 3 5" xfId="31381" xr:uid="{00000000-0005-0000-0000-000064950000}"/>
    <cellStyle name="Normal 27 2 2 6 2 4" xfId="10712" xr:uid="{00000000-0005-0000-0000-000065950000}"/>
    <cellStyle name="Normal 27 2 2 6 2 4 2" xfId="33253" xr:uid="{00000000-0005-0000-0000-000066950000}"/>
    <cellStyle name="Normal 27 2 2 6 2 5" xfId="16342" xr:uid="{00000000-0005-0000-0000-000067950000}"/>
    <cellStyle name="Normal 27 2 2 6 2 5 2" xfId="38877" xr:uid="{00000000-0005-0000-0000-000068950000}"/>
    <cellStyle name="Normal 27 2 2 6 2 6" xfId="21971" xr:uid="{00000000-0005-0000-0000-000069950000}"/>
    <cellStyle name="Normal 27 2 2 6 2 6 2" xfId="44497" xr:uid="{00000000-0005-0000-0000-00006A950000}"/>
    <cellStyle name="Normal 27 2 2 6 2 7" xfId="27637" xr:uid="{00000000-0005-0000-0000-00006B950000}"/>
    <cellStyle name="Normal 27 2 2 6 2 8" xfId="51065" xr:uid="{00000000-0005-0000-0000-00006C950000}"/>
    <cellStyle name="Normal 27 2 2 6 3" xfId="6032" xr:uid="{00000000-0005-0000-0000-00006D950000}"/>
    <cellStyle name="Normal 27 2 2 6 3 2" xfId="11648" xr:uid="{00000000-0005-0000-0000-00006E950000}"/>
    <cellStyle name="Normal 27 2 2 6 3 2 2" xfId="34189" xr:uid="{00000000-0005-0000-0000-00006F950000}"/>
    <cellStyle name="Normal 27 2 2 6 3 3" xfId="17278" xr:uid="{00000000-0005-0000-0000-000070950000}"/>
    <cellStyle name="Normal 27 2 2 6 3 3 2" xfId="39813" xr:uid="{00000000-0005-0000-0000-000071950000}"/>
    <cellStyle name="Normal 27 2 2 6 3 4" xfId="22907" xr:uid="{00000000-0005-0000-0000-000072950000}"/>
    <cellStyle name="Normal 27 2 2 6 3 4 2" xfId="45433" xr:uid="{00000000-0005-0000-0000-000073950000}"/>
    <cellStyle name="Normal 27 2 2 6 3 5" xfId="28573" xr:uid="{00000000-0005-0000-0000-000074950000}"/>
    <cellStyle name="Normal 27 2 2 6 4" xfId="7904" xr:uid="{00000000-0005-0000-0000-000075950000}"/>
    <cellStyle name="Normal 27 2 2 6 4 2" xfId="13520" xr:uid="{00000000-0005-0000-0000-000076950000}"/>
    <cellStyle name="Normal 27 2 2 6 4 2 2" xfId="36061" xr:uid="{00000000-0005-0000-0000-000077950000}"/>
    <cellStyle name="Normal 27 2 2 6 4 3" xfId="19150" xr:uid="{00000000-0005-0000-0000-000078950000}"/>
    <cellStyle name="Normal 27 2 2 6 4 3 2" xfId="41685" xr:uid="{00000000-0005-0000-0000-000079950000}"/>
    <cellStyle name="Normal 27 2 2 6 4 4" xfId="24779" xr:uid="{00000000-0005-0000-0000-00007A950000}"/>
    <cellStyle name="Normal 27 2 2 6 4 4 2" xfId="47305" xr:uid="{00000000-0005-0000-0000-00007B950000}"/>
    <cellStyle name="Normal 27 2 2 6 4 5" xfId="30445" xr:uid="{00000000-0005-0000-0000-00007C950000}"/>
    <cellStyle name="Normal 27 2 2 6 5" xfId="9776" xr:uid="{00000000-0005-0000-0000-00007D950000}"/>
    <cellStyle name="Normal 27 2 2 6 5 2" xfId="32317" xr:uid="{00000000-0005-0000-0000-00007E950000}"/>
    <cellStyle name="Normal 27 2 2 6 6" xfId="15406" xr:uid="{00000000-0005-0000-0000-00007F950000}"/>
    <cellStyle name="Normal 27 2 2 6 6 2" xfId="37941" xr:uid="{00000000-0005-0000-0000-000080950000}"/>
    <cellStyle name="Normal 27 2 2 6 7" xfId="21035" xr:uid="{00000000-0005-0000-0000-000081950000}"/>
    <cellStyle name="Normal 27 2 2 6 7 2" xfId="43561" xr:uid="{00000000-0005-0000-0000-000082950000}"/>
    <cellStyle name="Normal 27 2 2 6 8" xfId="26701" xr:uid="{00000000-0005-0000-0000-000083950000}"/>
    <cellStyle name="Normal 27 2 2 6 9" xfId="49192" xr:uid="{00000000-0005-0000-0000-000084950000}"/>
    <cellStyle name="Normal 27 2 2 7" xfId="4628" xr:uid="{00000000-0005-0000-0000-000085950000}"/>
    <cellStyle name="Normal 27 2 2 7 2" xfId="6500" xr:uid="{00000000-0005-0000-0000-000086950000}"/>
    <cellStyle name="Normal 27 2 2 7 2 2" xfId="12116" xr:uid="{00000000-0005-0000-0000-000087950000}"/>
    <cellStyle name="Normal 27 2 2 7 2 2 2" xfId="34657" xr:uid="{00000000-0005-0000-0000-000088950000}"/>
    <cellStyle name="Normal 27 2 2 7 2 3" xfId="17746" xr:uid="{00000000-0005-0000-0000-000089950000}"/>
    <cellStyle name="Normal 27 2 2 7 2 3 2" xfId="40281" xr:uid="{00000000-0005-0000-0000-00008A950000}"/>
    <cellStyle name="Normal 27 2 2 7 2 4" xfId="23375" xr:uid="{00000000-0005-0000-0000-00008B950000}"/>
    <cellStyle name="Normal 27 2 2 7 2 4 2" xfId="45901" xr:uid="{00000000-0005-0000-0000-00008C950000}"/>
    <cellStyle name="Normal 27 2 2 7 2 5" xfId="29041" xr:uid="{00000000-0005-0000-0000-00008D950000}"/>
    <cellStyle name="Normal 27 2 2 7 3" xfId="8372" xr:uid="{00000000-0005-0000-0000-00008E950000}"/>
    <cellStyle name="Normal 27 2 2 7 3 2" xfId="13988" xr:uid="{00000000-0005-0000-0000-00008F950000}"/>
    <cellStyle name="Normal 27 2 2 7 3 2 2" xfId="36529" xr:uid="{00000000-0005-0000-0000-000090950000}"/>
    <cellStyle name="Normal 27 2 2 7 3 3" xfId="19618" xr:uid="{00000000-0005-0000-0000-000091950000}"/>
    <cellStyle name="Normal 27 2 2 7 3 3 2" xfId="42153" xr:uid="{00000000-0005-0000-0000-000092950000}"/>
    <cellStyle name="Normal 27 2 2 7 3 4" xfId="25247" xr:uid="{00000000-0005-0000-0000-000093950000}"/>
    <cellStyle name="Normal 27 2 2 7 3 4 2" xfId="47773" xr:uid="{00000000-0005-0000-0000-000094950000}"/>
    <cellStyle name="Normal 27 2 2 7 3 5" xfId="30913" xr:uid="{00000000-0005-0000-0000-000095950000}"/>
    <cellStyle name="Normal 27 2 2 7 4" xfId="10244" xr:uid="{00000000-0005-0000-0000-000096950000}"/>
    <cellStyle name="Normal 27 2 2 7 4 2" xfId="32785" xr:uid="{00000000-0005-0000-0000-000097950000}"/>
    <cellStyle name="Normal 27 2 2 7 5" xfId="15874" xr:uid="{00000000-0005-0000-0000-000098950000}"/>
    <cellStyle name="Normal 27 2 2 7 5 2" xfId="38409" xr:uid="{00000000-0005-0000-0000-000099950000}"/>
    <cellStyle name="Normal 27 2 2 7 6" xfId="21503" xr:uid="{00000000-0005-0000-0000-00009A950000}"/>
    <cellStyle name="Normal 27 2 2 7 6 2" xfId="44029" xr:uid="{00000000-0005-0000-0000-00009B950000}"/>
    <cellStyle name="Normal 27 2 2 7 7" xfId="27169" xr:uid="{00000000-0005-0000-0000-00009C950000}"/>
    <cellStyle name="Normal 27 2 2 7 8" xfId="50597" xr:uid="{00000000-0005-0000-0000-00009D950000}"/>
    <cellStyle name="Normal 27 2 2 8" xfId="5564" xr:uid="{00000000-0005-0000-0000-00009E950000}"/>
    <cellStyle name="Normal 27 2 2 8 2" xfId="11180" xr:uid="{00000000-0005-0000-0000-00009F950000}"/>
    <cellStyle name="Normal 27 2 2 8 2 2" xfId="33721" xr:uid="{00000000-0005-0000-0000-0000A0950000}"/>
    <cellStyle name="Normal 27 2 2 8 3" xfId="16810" xr:uid="{00000000-0005-0000-0000-0000A1950000}"/>
    <cellStyle name="Normal 27 2 2 8 3 2" xfId="39345" xr:uid="{00000000-0005-0000-0000-0000A2950000}"/>
    <cellStyle name="Normal 27 2 2 8 4" xfId="22439" xr:uid="{00000000-0005-0000-0000-0000A3950000}"/>
    <cellStyle name="Normal 27 2 2 8 4 2" xfId="44965" xr:uid="{00000000-0005-0000-0000-0000A4950000}"/>
    <cellStyle name="Normal 27 2 2 8 5" xfId="28105" xr:uid="{00000000-0005-0000-0000-0000A5950000}"/>
    <cellStyle name="Normal 27 2 2 9" xfId="7436" xr:uid="{00000000-0005-0000-0000-0000A6950000}"/>
    <cellStyle name="Normal 27 2 2 9 2" xfId="13052" xr:uid="{00000000-0005-0000-0000-0000A7950000}"/>
    <cellStyle name="Normal 27 2 2 9 2 2" xfId="35593" xr:uid="{00000000-0005-0000-0000-0000A8950000}"/>
    <cellStyle name="Normal 27 2 2 9 3" xfId="18682" xr:uid="{00000000-0005-0000-0000-0000A9950000}"/>
    <cellStyle name="Normal 27 2 2 9 3 2" xfId="41217" xr:uid="{00000000-0005-0000-0000-0000AA950000}"/>
    <cellStyle name="Normal 27 2 2 9 4" xfId="24311" xr:uid="{00000000-0005-0000-0000-0000AB950000}"/>
    <cellStyle name="Normal 27 2 2 9 4 2" xfId="46837" xr:uid="{00000000-0005-0000-0000-0000AC950000}"/>
    <cellStyle name="Normal 27 2 2 9 5" xfId="29977" xr:uid="{00000000-0005-0000-0000-0000AD950000}"/>
    <cellStyle name="Normal 27 2 3" xfId="2776" xr:uid="{00000000-0005-0000-0000-0000AE950000}"/>
    <cellStyle name="Normal 27 3" xfId="2777" xr:uid="{00000000-0005-0000-0000-0000AF950000}"/>
    <cellStyle name="Normal 27 3 2" xfId="2778" xr:uid="{00000000-0005-0000-0000-0000B0950000}"/>
    <cellStyle name="Normal 27 3 2 10" xfId="9309" xr:uid="{00000000-0005-0000-0000-0000B1950000}"/>
    <cellStyle name="Normal 27 3 2 10 2" xfId="31850" xr:uid="{00000000-0005-0000-0000-0000B2950000}"/>
    <cellStyle name="Normal 27 3 2 11" xfId="14934" xr:uid="{00000000-0005-0000-0000-0000B3950000}"/>
    <cellStyle name="Normal 27 3 2 11 2" xfId="37471" xr:uid="{00000000-0005-0000-0000-0000B4950000}"/>
    <cellStyle name="Normal 27 3 2 12" xfId="20568" xr:uid="{00000000-0005-0000-0000-0000B5950000}"/>
    <cellStyle name="Normal 27 3 2 12 2" xfId="43094" xr:uid="{00000000-0005-0000-0000-0000B6950000}"/>
    <cellStyle name="Normal 27 3 2 13" xfId="26234" xr:uid="{00000000-0005-0000-0000-0000B7950000}"/>
    <cellStyle name="Normal 27 3 2 14" xfId="48725" xr:uid="{00000000-0005-0000-0000-0000B8950000}"/>
    <cellStyle name="Normal 27 3 2 15" xfId="49662" xr:uid="{00000000-0005-0000-0000-0000B9950000}"/>
    <cellStyle name="Normal 27 3 2 2" xfId="3730" xr:uid="{00000000-0005-0000-0000-0000BA950000}"/>
    <cellStyle name="Normal 27 3 2 2 10" xfId="14978" xr:uid="{00000000-0005-0000-0000-0000BB950000}"/>
    <cellStyle name="Normal 27 3 2 2 10 2" xfId="37513" xr:uid="{00000000-0005-0000-0000-0000BC950000}"/>
    <cellStyle name="Normal 27 3 2 2 11" xfId="20607" xr:uid="{00000000-0005-0000-0000-0000BD950000}"/>
    <cellStyle name="Normal 27 3 2 2 11 2" xfId="43133" xr:uid="{00000000-0005-0000-0000-0000BE950000}"/>
    <cellStyle name="Normal 27 3 2 2 12" xfId="26273" xr:uid="{00000000-0005-0000-0000-0000BF950000}"/>
    <cellStyle name="Normal 27 3 2 2 13" xfId="48764" xr:uid="{00000000-0005-0000-0000-0000C0950000}"/>
    <cellStyle name="Normal 27 3 2 2 14" xfId="49701" xr:uid="{00000000-0005-0000-0000-0000C1950000}"/>
    <cellStyle name="Normal 27 3 2 2 2" xfId="3888" xr:uid="{00000000-0005-0000-0000-0000C2950000}"/>
    <cellStyle name="Normal 27 3 2 2 2 10" xfId="26429" xr:uid="{00000000-0005-0000-0000-0000C3950000}"/>
    <cellStyle name="Normal 27 3 2 2 2 11" xfId="48920" xr:uid="{00000000-0005-0000-0000-0000C4950000}"/>
    <cellStyle name="Normal 27 3 2 2 2 12" xfId="49857" xr:uid="{00000000-0005-0000-0000-0000C5950000}"/>
    <cellStyle name="Normal 27 3 2 2 2 2" xfId="4122" xr:uid="{00000000-0005-0000-0000-0000C6950000}"/>
    <cellStyle name="Normal 27 3 2 2 2 2 10" xfId="49154" xr:uid="{00000000-0005-0000-0000-0000C7950000}"/>
    <cellStyle name="Normal 27 3 2 2 2 2 11" xfId="50091" xr:uid="{00000000-0005-0000-0000-0000C8950000}"/>
    <cellStyle name="Normal 27 3 2 2 2 2 2" xfId="4590" xr:uid="{00000000-0005-0000-0000-0000C9950000}"/>
    <cellStyle name="Normal 27 3 2 2 2 2 2 10" xfId="50559" xr:uid="{00000000-0005-0000-0000-0000CA950000}"/>
    <cellStyle name="Normal 27 3 2 2 2 2 2 2" xfId="5526" xr:uid="{00000000-0005-0000-0000-0000CB950000}"/>
    <cellStyle name="Normal 27 3 2 2 2 2 2 2 2" xfId="7398" xr:uid="{00000000-0005-0000-0000-0000CC950000}"/>
    <cellStyle name="Normal 27 3 2 2 2 2 2 2 2 2" xfId="13014" xr:uid="{00000000-0005-0000-0000-0000CD950000}"/>
    <cellStyle name="Normal 27 3 2 2 2 2 2 2 2 2 2" xfId="35555" xr:uid="{00000000-0005-0000-0000-0000CE950000}"/>
    <cellStyle name="Normal 27 3 2 2 2 2 2 2 2 3" xfId="18644" xr:uid="{00000000-0005-0000-0000-0000CF950000}"/>
    <cellStyle name="Normal 27 3 2 2 2 2 2 2 2 3 2" xfId="41179" xr:uid="{00000000-0005-0000-0000-0000D0950000}"/>
    <cellStyle name="Normal 27 3 2 2 2 2 2 2 2 4" xfId="24273" xr:uid="{00000000-0005-0000-0000-0000D1950000}"/>
    <cellStyle name="Normal 27 3 2 2 2 2 2 2 2 4 2" xfId="46799" xr:uid="{00000000-0005-0000-0000-0000D2950000}"/>
    <cellStyle name="Normal 27 3 2 2 2 2 2 2 2 5" xfId="29939" xr:uid="{00000000-0005-0000-0000-0000D3950000}"/>
    <cellStyle name="Normal 27 3 2 2 2 2 2 2 3" xfId="9270" xr:uid="{00000000-0005-0000-0000-0000D4950000}"/>
    <cellStyle name="Normal 27 3 2 2 2 2 2 2 3 2" xfId="14886" xr:uid="{00000000-0005-0000-0000-0000D5950000}"/>
    <cellStyle name="Normal 27 3 2 2 2 2 2 2 3 2 2" xfId="37427" xr:uid="{00000000-0005-0000-0000-0000D6950000}"/>
    <cellStyle name="Normal 27 3 2 2 2 2 2 2 3 3" xfId="20516" xr:uid="{00000000-0005-0000-0000-0000D7950000}"/>
    <cellStyle name="Normal 27 3 2 2 2 2 2 2 3 3 2" xfId="43051" xr:uid="{00000000-0005-0000-0000-0000D8950000}"/>
    <cellStyle name="Normal 27 3 2 2 2 2 2 2 3 4" xfId="26145" xr:uid="{00000000-0005-0000-0000-0000D9950000}"/>
    <cellStyle name="Normal 27 3 2 2 2 2 2 2 3 4 2" xfId="48671" xr:uid="{00000000-0005-0000-0000-0000DA950000}"/>
    <cellStyle name="Normal 27 3 2 2 2 2 2 2 3 5" xfId="31811" xr:uid="{00000000-0005-0000-0000-0000DB950000}"/>
    <cellStyle name="Normal 27 3 2 2 2 2 2 2 4" xfId="11142" xr:uid="{00000000-0005-0000-0000-0000DC950000}"/>
    <cellStyle name="Normal 27 3 2 2 2 2 2 2 4 2" xfId="33683" xr:uid="{00000000-0005-0000-0000-0000DD950000}"/>
    <cellStyle name="Normal 27 3 2 2 2 2 2 2 5" xfId="16772" xr:uid="{00000000-0005-0000-0000-0000DE950000}"/>
    <cellStyle name="Normal 27 3 2 2 2 2 2 2 5 2" xfId="39307" xr:uid="{00000000-0005-0000-0000-0000DF950000}"/>
    <cellStyle name="Normal 27 3 2 2 2 2 2 2 6" xfId="22401" xr:uid="{00000000-0005-0000-0000-0000E0950000}"/>
    <cellStyle name="Normal 27 3 2 2 2 2 2 2 6 2" xfId="44927" xr:uid="{00000000-0005-0000-0000-0000E1950000}"/>
    <cellStyle name="Normal 27 3 2 2 2 2 2 2 7" xfId="28067" xr:uid="{00000000-0005-0000-0000-0000E2950000}"/>
    <cellStyle name="Normal 27 3 2 2 2 2 2 2 8" xfId="51495" xr:uid="{00000000-0005-0000-0000-0000E3950000}"/>
    <cellStyle name="Normal 27 3 2 2 2 2 2 3" xfId="6462" xr:uid="{00000000-0005-0000-0000-0000E4950000}"/>
    <cellStyle name="Normal 27 3 2 2 2 2 2 3 2" xfId="12078" xr:uid="{00000000-0005-0000-0000-0000E5950000}"/>
    <cellStyle name="Normal 27 3 2 2 2 2 2 3 2 2" xfId="34619" xr:uid="{00000000-0005-0000-0000-0000E6950000}"/>
    <cellStyle name="Normal 27 3 2 2 2 2 2 3 3" xfId="17708" xr:uid="{00000000-0005-0000-0000-0000E7950000}"/>
    <cellStyle name="Normal 27 3 2 2 2 2 2 3 3 2" xfId="40243" xr:uid="{00000000-0005-0000-0000-0000E8950000}"/>
    <cellStyle name="Normal 27 3 2 2 2 2 2 3 4" xfId="23337" xr:uid="{00000000-0005-0000-0000-0000E9950000}"/>
    <cellStyle name="Normal 27 3 2 2 2 2 2 3 4 2" xfId="45863" xr:uid="{00000000-0005-0000-0000-0000EA950000}"/>
    <cellStyle name="Normal 27 3 2 2 2 2 2 3 5" xfId="29003" xr:uid="{00000000-0005-0000-0000-0000EB950000}"/>
    <cellStyle name="Normal 27 3 2 2 2 2 2 4" xfId="8334" xr:uid="{00000000-0005-0000-0000-0000EC950000}"/>
    <cellStyle name="Normal 27 3 2 2 2 2 2 4 2" xfId="13950" xr:uid="{00000000-0005-0000-0000-0000ED950000}"/>
    <cellStyle name="Normal 27 3 2 2 2 2 2 4 2 2" xfId="36491" xr:uid="{00000000-0005-0000-0000-0000EE950000}"/>
    <cellStyle name="Normal 27 3 2 2 2 2 2 4 3" xfId="19580" xr:uid="{00000000-0005-0000-0000-0000EF950000}"/>
    <cellStyle name="Normal 27 3 2 2 2 2 2 4 3 2" xfId="42115" xr:uid="{00000000-0005-0000-0000-0000F0950000}"/>
    <cellStyle name="Normal 27 3 2 2 2 2 2 4 4" xfId="25209" xr:uid="{00000000-0005-0000-0000-0000F1950000}"/>
    <cellStyle name="Normal 27 3 2 2 2 2 2 4 4 2" xfId="47735" xr:uid="{00000000-0005-0000-0000-0000F2950000}"/>
    <cellStyle name="Normal 27 3 2 2 2 2 2 4 5" xfId="30875" xr:uid="{00000000-0005-0000-0000-0000F3950000}"/>
    <cellStyle name="Normal 27 3 2 2 2 2 2 5" xfId="10206" xr:uid="{00000000-0005-0000-0000-0000F4950000}"/>
    <cellStyle name="Normal 27 3 2 2 2 2 2 5 2" xfId="32747" xr:uid="{00000000-0005-0000-0000-0000F5950000}"/>
    <cellStyle name="Normal 27 3 2 2 2 2 2 6" xfId="15836" xr:uid="{00000000-0005-0000-0000-0000F6950000}"/>
    <cellStyle name="Normal 27 3 2 2 2 2 2 6 2" xfId="38371" xr:uid="{00000000-0005-0000-0000-0000F7950000}"/>
    <cellStyle name="Normal 27 3 2 2 2 2 2 7" xfId="21465" xr:uid="{00000000-0005-0000-0000-0000F8950000}"/>
    <cellStyle name="Normal 27 3 2 2 2 2 2 7 2" xfId="43991" xr:uid="{00000000-0005-0000-0000-0000F9950000}"/>
    <cellStyle name="Normal 27 3 2 2 2 2 2 8" xfId="27131" xr:uid="{00000000-0005-0000-0000-0000FA950000}"/>
    <cellStyle name="Normal 27 3 2 2 2 2 2 9" xfId="49622" xr:uid="{00000000-0005-0000-0000-0000FB950000}"/>
    <cellStyle name="Normal 27 3 2 2 2 2 3" xfId="5058" xr:uid="{00000000-0005-0000-0000-0000FC950000}"/>
    <cellStyle name="Normal 27 3 2 2 2 2 3 2" xfId="6930" xr:uid="{00000000-0005-0000-0000-0000FD950000}"/>
    <cellStyle name="Normal 27 3 2 2 2 2 3 2 2" xfId="12546" xr:uid="{00000000-0005-0000-0000-0000FE950000}"/>
    <cellStyle name="Normal 27 3 2 2 2 2 3 2 2 2" xfId="35087" xr:uid="{00000000-0005-0000-0000-0000FF950000}"/>
    <cellStyle name="Normal 27 3 2 2 2 2 3 2 3" xfId="18176" xr:uid="{00000000-0005-0000-0000-000000960000}"/>
    <cellStyle name="Normal 27 3 2 2 2 2 3 2 3 2" xfId="40711" xr:uid="{00000000-0005-0000-0000-000001960000}"/>
    <cellStyle name="Normal 27 3 2 2 2 2 3 2 4" xfId="23805" xr:uid="{00000000-0005-0000-0000-000002960000}"/>
    <cellStyle name="Normal 27 3 2 2 2 2 3 2 4 2" xfId="46331" xr:uid="{00000000-0005-0000-0000-000003960000}"/>
    <cellStyle name="Normal 27 3 2 2 2 2 3 2 5" xfId="29471" xr:uid="{00000000-0005-0000-0000-000004960000}"/>
    <cellStyle name="Normal 27 3 2 2 2 2 3 3" xfId="8802" xr:uid="{00000000-0005-0000-0000-000005960000}"/>
    <cellStyle name="Normal 27 3 2 2 2 2 3 3 2" xfId="14418" xr:uid="{00000000-0005-0000-0000-000006960000}"/>
    <cellStyle name="Normal 27 3 2 2 2 2 3 3 2 2" xfId="36959" xr:uid="{00000000-0005-0000-0000-000007960000}"/>
    <cellStyle name="Normal 27 3 2 2 2 2 3 3 3" xfId="20048" xr:uid="{00000000-0005-0000-0000-000008960000}"/>
    <cellStyle name="Normal 27 3 2 2 2 2 3 3 3 2" xfId="42583" xr:uid="{00000000-0005-0000-0000-000009960000}"/>
    <cellStyle name="Normal 27 3 2 2 2 2 3 3 4" xfId="25677" xr:uid="{00000000-0005-0000-0000-00000A960000}"/>
    <cellStyle name="Normal 27 3 2 2 2 2 3 3 4 2" xfId="48203" xr:uid="{00000000-0005-0000-0000-00000B960000}"/>
    <cellStyle name="Normal 27 3 2 2 2 2 3 3 5" xfId="31343" xr:uid="{00000000-0005-0000-0000-00000C960000}"/>
    <cellStyle name="Normal 27 3 2 2 2 2 3 4" xfId="10674" xr:uid="{00000000-0005-0000-0000-00000D960000}"/>
    <cellStyle name="Normal 27 3 2 2 2 2 3 4 2" xfId="33215" xr:uid="{00000000-0005-0000-0000-00000E960000}"/>
    <cellStyle name="Normal 27 3 2 2 2 2 3 5" xfId="16304" xr:uid="{00000000-0005-0000-0000-00000F960000}"/>
    <cellStyle name="Normal 27 3 2 2 2 2 3 5 2" xfId="38839" xr:uid="{00000000-0005-0000-0000-000010960000}"/>
    <cellStyle name="Normal 27 3 2 2 2 2 3 6" xfId="21933" xr:uid="{00000000-0005-0000-0000-000011960000}"/>
    <cellStyle name="Normal 27 3 2 2 2 2 3 6 2" xfId="44459" xr:uid="{00000000-0005-0000-0000-000012960000}"/>
    <cellStyle name="Normal 27 3 2 2 2 2 3 7" xfId="27599" xr:uid="{00000000-0005-0000-0000-000013960000}"/>
    <cellStyle name="Normal 27 3 2 2 2 2 3 8" xfId="51027" xr:uid="{00000000-0005-0000-0000-000014960000}"/>
    <cellStyle name="Normal 27 3 2 2 2 2 4" xfId="5994" xr:uid="{00000000-0005-0000-0000-000015960000}"/>
    <cellStyle name="Normal 27 3 2 2 2 2 4 2" xfId="11610" xr:uid="{00000000-0005-0000-0000-000016960000}"/>
    <cellStyle name="Normal 27 3 2 2 2 2 4 2 2" xfId="34151" xr:uid="{00000000-0005-0000-0000-000017960000}"/>
    <cellStyle name="Normal 27 3 2 2 2 2 4 3" xfId="17240" xr:uid="{00000000-0005-0000-0000-000018960000}"/>
    <cellStyle name="Normal 27 3 2 2 2 2 4 3 2" xfId="39775" xr:uid="{00000000-0005-0000-0000-000019960000}"/>
    <cellStyle name="Normal 27 3 2 2 2 2 4 4" xfId="22869" xr:uid="{00000000-0005-0000-0000-00001A960000}"/>
    <cellStyle name="Normal 27 3 2 2 2 2 4 4 2" xfId="45395" xr:uid="{00000000-0005-0000-0000-00001B960000}"/>
    <cellStyle name="Normal 27 3 2 2 2 2 4 5" xfId="28535" xr:uid="{00000000-0005-0000-0000-00001C960000}"/>
    <cellStyle name="Normal 27 3 2 2 2 2 5" xfId="7866" xr:uid="{00000000-0005-0000-0000-00001D960000}"/>
    <cellStyle name="Normal 27 3 2 2 2 2 5 2" xfId="13482" xr:uid="{00000000-0005-0000-0000-00001E960000}"/>
    <cellStyle name="Normal 27 3 2 2 2 2 5 2 2" xfId="36023" xr:uid="{00000000-0005-0000-0000-00001F960000}"/>
    <cellStyle name="Normal 27 3 2 2 2 2 5 3" xfId="19112" xr:uid="{00000000-0005-0000-0000-000020960000}"/>
    <cellStyle name="Normal 27 3 2 2 2 2 5 3 2" xfId="41647" xr:uid="{00000000-0005-0000-0000-000021960000}"/>
    <cellStyle name="Normal 27 3 2 2 2 2 5 4" xfId="24741" xr:uid="{00000000-0005-0000-0000-000022960000}"/>
    <cellStyle name="Normal 27 3 2 2 2 2 5 4 2" xfId="47267" xr:uid="{00000000-0005-0000-0000-000023960000}"/>
    <cellStyle name="Normal 27 3 2 2 2 2 5 5" xfId="30407" xr:uid="{00000000-0005-0000-0000-000024960000}"/>
    <cellStyle name="Normal 27 3 2 2 2 2 6" xfId="9738" xr:uid="{00000000-0005-0000-0000-000025960000}"/>
    <cellStyle name="Normal 27 3 2 2 2 2 6 2" xfId="32279" xr:uid="{00000000-0005-0000-0000-000026960000}"/>
    <cellStyle name="Normal 27 3 2 2 2 2 7" xfId="15368" xr:uid="{00000000-0005-0000-0000-000027960000}"/>
    <cellStyle name="Normal 27 3 2 2 2 2 7 2" xfId="37903" xr:uid="{00000000-0005-0000-0000-000028960000}"/>
    <cellStyle name="Normal 27 3 2 2 2 2 8" xfId="20997" xr:uid="{00000000-0005-0000-0000-000029960000}"/>
    <cellStyle name="Normal 27 3 2 2 2 2 8 2" xfId="43523" xr:uid="{00000000-0005-0000-0000-00002A960000}"/>
    <cellStyle name="Normal 27 3 2 2 2 2 9" xfId="26663" xr:uid="{00000000-0005-0000-0000-00002B960000}"/>
    <cellStyle name="Normal 27 3 2 2 2 3" xfId="4356" xr:uid="{00000000-0005-0000-0000-00002C960000}"/>
    <cellStyle name="Normal 27 3 2 2 2 3 10" xfId="50325" xr:uid="{00000000-0005-0000-0000-00002D960000}"/>
    <cellStyle name="Normal 27 3 2 2 2 3 2" xfId="5292" xr:uid="{00000000-0005-0000-0000-00002E960000}"/>
    <cellStyle name="Normal 27 3 2 2 2 3 2 2" xfId="7164" xr:uid="{00000000-0005-0000-0000-00002F960000}"/>
    <cellStyle name="Normal 27 3 2 2 2 3 2 2 2" xfId="12780" xr:uid="{00000000-0005-0000-0000-000030960000}"/>
    <cellStyle name="Normal 27 3 2 2 2 3 2 2 2 2" xfId="35321" xr:uid="{00000000-0005-0000-0000-000031960000}"/>
    <cellStyle name="Normal 27 3 2 2 2 3 2 2 3" xfId="18410" xr:uid="{00000000-0005-0000-0000-000032960000}"/>
    <cellStyle name="Normal 27 3 2 2 2 3 2 2 3 2" xfId="40945" xr:uid="{00000000-0005-0000-0000-000033960000}"/>
    <cellStyle name="Normal 27 3 2 2 2 3 2 2 4" xfId="24039" xr:uid="{00000000-0005-0000-0000-000034960000}"/>
    <cellStyle name="Normal 27 3 2 2 2 3 2 2 4 2" xfId="46565" xr:uid="{00000000-0005-0000-0000-000035960000}"/>
    <cellStyle name="Normal 27 3 2 2 2 3 2 2 5" xfId="29705" xr:uid="{00000000-0005-0000-0000-000036960000}"/>
    <cellStyle name="Normal 27 3 2 2 2 3 2 3" xfId="9036" xr:uid="{00000000-0005-0000-0000-000037960000}"/>
    <cellStyle name="Normal 27 3 2 2 2 3 2 3 2" xfId="14652" xr:uid="{00000000-0005-0000-0000-000038960000}"/>
    <cellStyle name="Normal 27 3 2 2 2 3 2 3 2 2" xfId="37193" xr:uid="{00000000-0005-0000-0000-000039960000}"/>
    <cellStyle name="Normal 27 3 2 2 2 3 2 3 3" xfId="20282" xr:uid="{00000000-0005-0000-0000-00003A960000}"/>
    <cellStyle name="Normal 27 3 2 2 2 3 2 3 3 2" xfId="42817" xr:uid="{00000000-0005-0000-0000-00003B960000}"/>
    <cellStyle name="Normal 27 3 2 2 2 3 2 3 4" xfId="25911" xr:uid="{00000000-0005-0000-0000-00003C960000}"/>
    <cellStyle name="Normal 27 3 2 2 2 3 2 3 4 2" xfId="48437" xr:uid="{00000000-0005-0000-0000-00003D960000}"/>
    <cellStyle name="Normal 27 3 2 2 2 3 2 3 5" xfId="31577" xr:uid="{00000000-0005-0000-0000-00003E960000}"/>
    <cellStyle name="Normal 27 3 2 2 2 3 2 4" xfId="10908" xr:uid="{00000000-0005-0000-0000-00003F960000}"/>
    <cellStyle name="Normal 27 3 2 2 2 3 2 4 2" xfId="33449" xr:uid="{00000000-0005-0000-0000-000040960000}"/>
    <cellStyle name="Normal 27 3 2 2 2 3 2 5" xfId="16538" xr:uid="{00000000-0005-0000-0000-000041960000}"/>
    <cellStyle name="Normal 27 3 2 2 2 3 2 5 2" xfId="39073" xr:uid="{00000000-0005-0000-0000-000042960000}"/>
    <cellStyle name="Normal 27 3 2 2 2 3 2 6" xfId="22167" xr:uid="{00000000-0005-0000-0000-000043960000}"/>
    <cellStyle name="Normal 27 3 2 2 2 3 2 6 2" xfId="44693" xr:uid="{00000000-0005-0000-0000-000044960000}"/>
    <cellStyle name="Normal 27 3 2 2 2 3 2 7" xfId="27833" xr:uid="{00000000-0005-0000-0000-000045960000}"/>
    <cellStyle name="Normal 27 3 2 2 2 3 2 8" xfId="51261" xr:uid="{00000000-0005-0000-0000-000046960000}"/>
    <cellStyle name="Normal 27 3 2 2 2 3 3" xfId="6228" xr:uid="{00000000-0005-0000-0000-000047960000}"/>
    <cellStyle name="Normal 27 3 2 2 2 3 3 2" xfId="11844" xr:uid="{00000000-0005-0000-0000-000048960000}"/>
    <cellStyle name="Normal 27 3 2 2 2 3 3 2 2" xfId="34385" xr:uid="{00000000-0005-0000-0000-000049960000}"/>
    <cellStyle name="Normal 27 3 2 2 2 3 3 3" xfId="17474" xr:uid="{00000000-0005-0000-0000-00004A960000}"/>
    <cellStyle name="Normal 27 3 2 2 2 3 3 3 2" xfId="40009" xr:uid="{00000000-0005-0000-0000-00004B960000}"/>
    <cellStyle name="Normal 27 3 2 2 2 3 3 4" xfId="23103" xr:uid="{00000000-0005-0000-0000-00004C960000}"/>
    <cellStyle name="Normal 27 3 2 2 2 3 3 4 2" xfId="45629" xr:uid="{00000000-0005-0000-0000-00004D960000}"/>
    <cellStyle name="Normal 27 3 2 2 2 3 3 5" xfId="28769" xr:uid="{00000000-0005-0000-0000-00004E960000}"/>
    <cellStyle name="Normal 27 3 2 2 2 3 4" xfId="8100" xr:uid="{00000000-0005-0000-0000-00004F960000}"/>
    <cellStyle name="Normal 27 3 2 2 2 3 4 2" xfId="13716" xr:uid="{00000000-0005-0000-0000-000050960000}"/>
    <cellStyle name="Normal 27 3 2 2 2 3 4 2 2" xfId="36257" xr:uid="{00000000-0005-0000-0000-000051960000}"/>
    <cellStyle name="Normal 27 3 2 2 2 3 4 3" xfId="19346" xr:uid="{00000000-0005-0000-0000-000052960000}"/>
    <cellStyle name="Normal 27 3 2 2 2 3 4 3 2" xfId="41881" xr:uid="{00000000-0005-0000-0000-000053960000}"/>
    <cellStyle name="Normal 27 3 2 2 2 3 4 4" xfId="24975" xr:uid="{00000000-0005-0000-0000-000054960000}"/>
    <cellStyle name="Normal 27 3 2 2 2 3 4 4 2" xfId="47501" xr:uid="{00000000-0005-0000-0000-000055960000}"/>
    <cellStyle name="Normal 27 3 2 2 2 3 4 5" xfId="30641" xr:uid="{00000000-0005-0000-0000-000056960000}"/>
    <cellStyle name="Normal 27 3 2 2 2 3 5" xfId="9972" xr:uid="{00000000-0005-0000-0000-000057960000}"/>
    <cellStyle name="Normal 27 3 2 2 2 3 5 2" xfId="32513" xr:uid="{00000000-0005-0000-0000-000058960000}"/>
    <cellStyle name="Normal 27 3 2 2 2 3 6" xfId="15602" xr:uid="{00000000-0005-0000-0000-000059960000}"/>
    <cellStyle name="Normal 27 3 2 2 2 3 6 2" xfId="38137" xr:uid="{00000000-0005-0000-0000-00005A960000}"/>
    <cellStyle name="Normal 27 3 2 2 2 3 7" xfId="21231" xr:uid="{00000000-0005-0000-0000-00005B960000}"/>
    <cellStyle name="Normal 27 3 2 2 2 3 7 2" xfId="43757" xr:uid="{00000000-0005-0000-0000-00005C960000}"/>
    <cellStyle name="Normal 27 3 2 2 2 3 8" xfId="26897" xr:uid="{00000000-0005-0000-0000-00005D960000}"/>
    <cellStyle name="Normal 27 3 2 2 2 3 9" xfId="49388" xr:uid="{00000000-0005-0000-0000-00005E960000}"/>
    <cellStyle name="Normal 27 3 2 2 2 4" xfId="4824" xr:uid="{00000000-0005-0000-0000-00005F960000}"/>
    <cellStyle name="Normal 27 3 2 2 2 4 2" xfId="6696" xr:uid="{00000000-0005-0000-0000-000060960000}"/>
    <cellStyle name="Normal 27 3 2 2 2 4 2 2" xfId="12312" xr:uid="{00000000-0005-0000-0000-000061960000}"/>
    <cellStyle name="Normal 27 3 2 2 2 4 2 2 2" xfId="34853" xr:uid="{00000000-0005-0000-0000-000062960000}"/>
    <cellStyle name="Normal 27 3 2 2 2 4 2 3" xfId="17942" xr:uid="{00000000-0005-0000-0000-000063960000}"/>
    <cellStyle name="Normal 27 3 2 2 2 4 2 3 2" xfId="40477" xr:uid="{00000000-0005-0000-0000-000064960000}"/>
    <cellStyle name="Normal 27 3 2 2 2 4 2 4" xfId="23571" xr:uid="{00000000-0005-0000-0000-000065960000}"/>
    <cellStyle name="Normal 27 3 2 2 2 4 2 4 2" xfId="46097" xr:uid="{00000000-0005-0000-0000-000066960000}"/>
    <cellStyle name="Normal 27 3 2 2 2 4 2 5" xfId="29237" xr:uid="{00000000-0005-0000-0000-000067960000}"/>
    <cellStyle name="Normal 27 3 2 2 2 4 3" xfId="8568" xr:uid="{00000000-0005-0000-0000-000068960000}"/>
    <cellStyle name="Normal 27 3 2 2 2 4 3 2" xfId="14184" xr:uid="{00000000-0005-0000-0000-000069960000}"/>
    <cellStyle name="Normal 27 3 2 2 2 4 3 2 2" xfId="36725" xr:uid="{00000000-0005-0000-0000-00006A960000}"/>
    <cellStyle name="Normal 27 3 2 2 2 4 3 3" xfId="19814" xr:uid="{00000000-0005-0000-0000-00006B960000}"/>
    <cellStyle name="Normal 27 3 2 2 2 4 3 3 2" xfId="42349" xr:uid="{00000000-0005-0000-0000-00006C960000}"/>
    <cellStyle name="Normal 27 3 2 2 2 4 3 4" xfId="25443" xr:uid="{00000000-0005-0000-0000-00006D960000}"/>
    <cellStyle name="Normal 27 3 2 2 2 4 3 4 2" xfId="47969" xr:uid="{00000000-0005-0000-0000-00006E960000}"/>
    <cellStyle name="Normal 27 3 2 2 2 4 3 5" xfId="31109" xr:uid="{00000000-0005-0000-0000-00006F960000}"/>
    <cellStyle name="Normal 27 3 2 2 2 4 4" xfId="10440" xr:uid="{00000000-0005-0000-0000-000070960000}"/>
    <cellStyle name="Normal 27 3 2 2 2 4 4 2" xfId="32981" xr:uid="{00000000-0005-0000-0000-000071960000}"/>
    <cellStyle name="Normal 27 3 2 2 2 4 5" xfId="16070" xr:uid="{00000000-0005-0000-0000-000072960000}"/>
    <cellStyle name="Normal 27 3 2 2 2 4 5 2" xfId="38605" xr:uid="{00000000-0005-0000-0000-000073960000}"/>
    <cellStyle name="Normal 27 3 2 2 2 4 6" xfId="21699" xr:uid="{00000000-0005-0000-0000-000074960000}"/>
    <cellStyle name="Normal 27 3 2 2 2 4 6 2" xfId="44225" xr:uid="{00000000-0005-0000-0000-000075960000}"/>
    <cellStyle name="Normal 27 3 2 2 2 4 7" xfId="27365" xr:uid="{00000000-0005-0000-0000-000076960000}"/>
    <cellStyle name="Normal 27 3 2 2 2 4 8" xfId="50793" xr:uid="{00000000-0005-0000-0000-000077960000}"/>
    <cellStyle name="Normal 27 3 2 2 2 5" xfId="5760" xr:uid="{00000000-0005-0000-0000-000078960000}"/>
    <cellStyle name="Normal 27 3 2 2 2 5 2" xfId="11376" xr:uid="{00000000-0005-0000-0000-000079960000}"/>
    <cellStyle name="Normal 27 3 2 2 2 5 2 2" xfId="33917" xr:uid="{00000000-0005-0000-0000-00007A960000}"/>
    <cellStyle name="Normal 27 3 2 2 2 5 3" xfId="17006" xr:uid="{00000000-0005-0000-0000-00007B960000}"/>
    <cellStyle name="Normal 27 3 2 2 2 5 3 2" xfId="39541" xr:uid="{00000000-0005-0000-0000-00007C960000}"/>
    <cellStyle name="Normal 27 3 2 2 2 5 4" xfId="22635" xr:uid="{00000000-0005-0000-0000-00007D960000}"/>
    <cellStyle name="Normal 27 3 2 2 2 5 4 2" xfId="45161" xr:uid="{00000000-0005-0000-0000-00007E960000}"/>
    <cellStyle name="Normal 27 3 2 2 2 5 5" xfId="28301" xr:uid="{00000000-0005-0000-0000-00007F960000}"/>
    <cellStyle name="Normal 27 3 2 2 2 6" xfId="7632" xr:uid="{00000000-0005-0000-0000-000080960000}"/>
    <cellStyle name="Normal 27 3 2 2 2 6 2" xfId="13248" xr:uid="{00000000-0005-0000-0000-000081960000}"/>
    <cellStyle name="Normal 27 3 2 2 2 6 2 2" xfId="35789" xr:uid="{00000000-0005-0000-0000-000082960000}"/>
    <cellStyle name="Normal 27 3 2 2 2 6 3" xfId="18878" xr:uid="{00000000-0005-0000-0000-000083960000}"/>
    <cellStyle name="Normal 27 3 2 2 2 6 3 2" xfId="41413" xr:uid="{00000000-0005-0000-0000-000084960000}"/>
    <cellStyle name="Normal 27 3 2 2 2 6 4" xfId="24507" xr:uid="{00000000-0005-0000-0000-000085960000}"/>
    <cellStyle name="Normal 27 3 2 2 2 6 4 2" xfId="47033" xr:uid="{00000000-0005-0000-0000-000086960000}"/>
    <cellStyle name="Normal 27 3 2 2 2 6 5" xfId="30173" xr:uid="{00000000-0005-0000-0000-000087960000}"/>
    <cellStyle name="Normal 27 3 2 2 2 7" xfId="9504" xr:uid="{00000000-0005-0000-0000-000088960000}"/>
    <cellStyle name="Normal 27 3 2 2 2 7 2" xfId="32045" xr:uid="{00000000-0005-0000-0000-000089960000}"/>
    <cellStyle name="Normal 27 3 2 2 2 8" xfId="15134" xr:uid="{00000000-0005-0000-0000-00008A960000}"/>
    <cellStyle name="Normal 27 3 2 2 2 8 2" xfId="37669" xr:uid="{00000000-0005-0000-0000-00008B960000}"/>
    <cellStyle name="Normal 27 3 2 2 2 9" xfId="20763" xr:uid="{00000000-0005-0000-0000-00008C960000}"/>
    <cellStyle name="Normal 27 3 2 2 2 9 2" xfId="43289" xr:uid="{00000000-0005-0000-0000-00008D960000}"/>
    <cellStyle name="Normal 27 3 2 2 3" xfId="3810" xr:uid="{00000000-0005-0000-0000-00008E960000}"/>
    <cellStyle name="Normal 27 3 2 2 3 10" xfId="26351" xr:uid="{00000000-0005-0000-0000-00008F960000}"/>
    <cellStyle name="Normal 27 3 2 2 3 11" xfId="48842" xr:uid="{00000000-0005-0000-0000-000090960000}"/>
    <cellStyle name="Normal 27 3 2 2 3 12" xfId="49779" xr:uid="{00000000-0005-0000-0000-000091960000}"/>
    <cellStyle name="Normal 27 3 2 2 3 2" xfId="4044" xr:uid="{00000000-0005-0000-0000-000092960000}"/>
    <cellStyle name="Normal 27 3 2 2 3 2 10" xfId="49076" xr:uid="{00000000-0005-0000-0000-000093960000}"/>
    <cellStyle name="Normal 27 3 2 2 3 2 11" xfId="50013" xr:uid="{00000000-0005-0000-0000-000094960000}"/>
    <cellStyle name="Normal 27 3 2 2 3 2 2" xfId="4512" xr:uid="{00000000-0005-0000-0000-000095960000}"/>
    <cellStyle name="Normal 27 3 2 2 3 2 2 10" xfId="50481" xr:uid="{00000000-0005-0000-0000-000096960000}"/>
    <cellStyle name="Normal 27 3 2 2 3 2 2 2" xfId="5448" xr:uid="{00000000-0005-0000-0000-000097960000}"/>
    <cellStyle name="Normal 27 3 2 2 3 2 2 2 2" xfId="7320" xr:uid="{00000000-0005-0000-0000-000098960000}"/>
    <cellStyle name="Normal 27 3 2 2 3 2 2 2 2 2" xfId="12936" xr:uid="{00000000-0005-0000-0000-000099960000}"/>
    <cellStyle name="Normal 27 3 2 2 3 2 2 2 2 2 2" xfId="35477" xr:uid="{00000000-0005-0000-0000-00009A960000}"/>
    <cellStyle name="Normal 27 3 2 2 3 2 2 2 2 3" xfId="18566" xr:uid="{00000000-0005-0000-0000-00009B960000}"/>
    <cellStyle name="Normal 27 3 2 2 3 2 2 2 2 3 2" xfId="41101" xr:uid="{00000000-0005-0000-0000-00009C960000}"/>
    <cellStyle name="Normal 27 3 2 2 3 2 2 2 2 4" xfId="24195" xr:uid="{00000000-0005-0000-0000-00009D960000}"/>
    <cellStyle name="Normal 27 3 2 2 3 2 2 2 2 4 2" xfId="46721" xr:uid="{00000000-0005-0000-0000-00009E960000}"/>
    <cellStyle name="Normal 27 3 2 2 3 2 2 2 2 5" xfId="29861" xr:uid="{00000000-0005-0000-0000-00009F960000}"/>
    <cellStyle name="Normal 27 3 2 2 3 2 2 2 3" xfId="9192" xr:uid="{00000000-0005-0000-0000-0000A0960000}"/>
    <cellStyle name="Normal 27 3 2 2 3 2 2 2 3 2" xfId="14808" xr:uid="{00000000-0005-0000-0000-0000A1960000}"/>
    <cellStyle name="Normal 27 3 2 2 3 2 2 2 3 2 2" xfId="37349" xr:uid="{00000000-0005-0000-0000-0000A2960000}"/>
    <cellStyle name="Normal 27 3 2 2 3 2 2 2 3 3" xfId="20438" xr:uid="{00000000-0005-0000-0000-0000A3960000}"/>
    <cellStyle name="Normal 27 3 2 2 3 2 2 2 3 3 2" xfId="42973" xr:uid="{00000000-0005-0000-0000-0000A4960000}"/>
    <cellStyle name="Normal 27 3 2 2 3 2 2 2 3 4" xfId="26067" xr:uid="{00000000-0005-0000-0000-0000A5960000}"/>
    <cellStyle name="Normal 27 3 2 2 3 2 2 2 3 4 2" xfId="48593" xr:uid="{00000000-0005-0000-0000-0000A6960000}"/>
    <cellStyle name="Normal 27 3 2 2 3 2 2 2 3 5" xfId="31733" xr:uid="{00000000-0005-0000-0000-0000A7960000}"/>
    <cellStyle name="Normal 27 3 2 2 3 2 2 2 4" xfId="11064" xr:uid="{00000000-0005-0000-0000-0000A8960000}"/>
    <cellStyle name="Normal 27 3 2 2 3 2 2 2 4 2" xfId="33605" xr:uid="{00000000-0005-0000-0000-0000A9960000}"/>
    <cellStyle name="Normal 27 3 2 2 3 2 2 2 5" xfId="16694" xr:uid="{00000000-0005-0000-0000-0000AA960000}"/>
    <cellStyle name="Normal 27 3 2 2 3 2 2 2 5 2" xfId="39229" xr:uid="{00000000-0005-0000-0000-0000AB960000}"/>
    <cellStyle name="Normal 27 3 2 2 3 2 2 2 6" xfId="22323" xr:uid="{00000000-0005-0000-0000-0000AC960000}"/>
    <cellStyle name="Normal 27 3 2 2 3 2 2 2 6 2" xfId="44849" xr:uid="{00000000-0005-0000-0000-0000AD960000}"/>
    <cellStyle name="Normal 27 3 2 2 3 2 2 2 7" xfId="27989" xr:uid="{00000000-0005-0000-0000-0000AE960000}"/>
    <cellStyle name="Normal 27 3 2 2 3 2 2 2 8" xfId="51417" xr:uid="{00000000-0005-0000-0000-0000AF960000}"/>
    <cellStyle name="Normal 27 3 2 2 3 2 2 3" xfId="6384" xr:uid="{00000000-0005-0000-0000-0000B0960000}"/>
    <cellStyle name="Normal 27 3 2 2 3 2 2 3 2" xfId="12000" xr:uid="{00000000-0005-0000-0000-0000B1960000}"/>
    <cellStyle name="Normal 27 3 2 2 3 2 2 3 2 2" xfId="34541" xr:uid="{00000000-0005-0000-0000-0000B2960000}"/>
    <cellStyle name="Normal 27 3 2 2 3 2 2 3 3" xfId="17630" xr:uid="{00000000-0005-0000-0000-0000B3960000}"/>
    <cellStyle name="Normal 27 3 2 2 3 2 2 3 3 2" xfId="40165" xr:uid="{00000000-0005-0000-0000-0000B4960000}"/>
    <cellStyle name="Normal 27 3 2 2 3 2 2 3 4" xfId="23259" xr:uid="{00000000-0005-0000-0000-0000B5960000}"/>
    <cellStyle name="Normal 27 3 2 2 3 2 2 3 4 2" xfId="45785" xr:uid="{00000000-0005-0000-0000-0000B6960000}"/>
    <cellStyle name="Normal 27 3 2 2 3 2 2 3 5" xfId="28925" xr:uid="{00000000-0005-0000-0000-0000B7960000}"/>
    <cellStyle name="Normal 27 3 2 2 3 2 2 4" xfId="8256" xr:uid="{00000000-0005-0000-0000-0000B8960000}"/>
    <cellStyle name="Normal 27 3 2 2 3 2 2 4 2" xfId="13872" xr:uid="{00000000-0005-0000-0000-0000B9960000}"/>
    <cellStyle name="Normal 27 3 2 2 3 2 2 4 2 2" xfId="36413" xr:uid="{00000000-0005-0000-0000-0000BA960000}"/>
    <cellStyle name="Normal 27 3 2 2 3 2 2 4 3" xfId="19502" xr:uid="{00000000-0005-0000-0000-0000BB960000}"/>
    <cellStyle name="Normal 27 3 2 2 3 2 2 4 3 2" xfId="42037" xr:uid="{00000000-0005-0000-0000-0000BC960000}"/>
    <cellStyle name="Normal 27 3 2 2 3 2 2 4 4" xfId="25131" xr:uid="{00000000-0005-0000-0000-0000BD960000}"/>
    <cellStyle name="Normal 27 3 2 2 3 2 2 4 4 2" xfId="47657" xr:uid="{00000000-0005-0000-0000-0000BE960000}"/>
    <cellStyle name="Normal 27 3 2 2 3 2 2 4 5" xfId="30797" xr:uid="{00000000-0005-0000-0000-0000BF960000}"/>
    <cellStyle name="Normal 27 3 2 2 3 2 2 5" xfId="10128" xr:uid="{00000000-0005-0000-0000-0000C0960000}"/>
    <cellStyle name="Normal 27 3 2 2 3 2 2 5 2" xfId="32669" xr:uid="{00000000-0005-0000-0000-0000C1960000}"/>
    <cellStyle name="Normal 27 3 2 2 3 2 2 6" xfId="15758" xr:uid="{00000000-0005-0000-0000-0000C2960000}"/>
    <cellStyle name="Normal 27 3 2 2 3 2 2 6 2" xfId="38293" xr:uid="{00000000-0005-0000-0000-0000C3960000}"/>
    <cellStyle name="Normal 27 3 2 2 3 2 2 7" xfId="21387" xr:uid="{00000000-0005-0000-0000-0000C4960000}"/>
    <cellStyle name="Normal 27 3 2 2 3 2 2 7 2" xfId="43913" xr:uid="{00000000-0005-0000-0000-0000C5960000}"/>
    <cellStyle name="Normal 27 3 2 2 3 2 2 8" xfId="27053" xr:uid="{00000000-0005-0000-0000-0000C6960000}"/>
    <cellStyle name="Normal 27 3 2 2 3 2 2 9" xfId="49544" xr:uid="{00000000-0005-0000-0000-0000C7960000}"/>
    <cellStyle name="Normal 27 3 2 2 3 2 3" xfId="4980" xr:uid="{00000000-0005-0000-0000-0000C8960000}"/>
    <cellStyle name="Normal 27 3 2 2 3 2 3 2" xfId="6852" xr:uid="{00000000-0005-0000-0000-0000C9960000}"/>
    <cellStyle name="Normal 27 3 2 2 3 2 3 2 2" xfId="12468" xr:uid="{00000000-0005-0000-0000-0000CA960000}"/>
    <cellStyle name="Normal 27 3 2 2 3 2 3 2 2 2" xfId="35009" xr:uid="{00000000-0005-0000-0000-0000CB960000}"/>
    <cellStyle name="Normal 27 3 2 2 3 2 3 2 3" xfId="18098" xr:uid="{00000000-0005-0000-0000-0000CC960000}"/>
    <cellStyle name="Normal 27 3 2 2 3 2 3 2 3 2" xfId="40633" xr:uid="{00000000-0005-0000-0000-0000CD960000}"/>
    <cellStyle name="Normal 27 3 2 2 3 2 3 2 4" xfId="23727" xr:uid="{00000000-0005-0000-0000-0000CE960000}"/>
    <cellStyle name="Normal 27 3 2 2 3 2 3 2 4 2" xfId="46253" xr:uid="{00000000-0005-0000-0000-0000CF960000}"/>
    <cellStyle name="Normal 27 3 2 2 3 2 3 2 5" xfId="29393" xr:uid="{00000000-0005-0000-0000-0000D0960000}"/>
    <cellStyle name="Normal 27 3 2 2 3 2 3 3" xfId="8724" xr:uid="{00000000-0005-0000-0000-0000D1960000}"/>
    <cellStyle name="Normal 27 3 2 2 3 2 3 3 2" xfId="14340" xr:uid="{00000000-0005-0000-0000-0000D2960000}"/>
    <cellStyle name="Normal 27 3 2 2 3 2 3 3 2 2" xfId="36881" xr:uid="{00000000-0005-0000-0000-0000D3960000}"/>
    <cellStyle name="Normal 27 3 2 2 3 2 3 3 3" xfId="19970" xr:uid="{00000000-0005-0000-0000-0000D4960000}"/>
    <cellStyle name="Normal 27 3 2 2 3 2 3 3 3 2" xfId="42505" xr:uid="{00000000-0005-0000-0000-0000D5960000}"/>
    <cellStyle name="Normal 27 3 2 2 3 2 3 3 4" xfId="25599" xr:uid="{00000000-0005-0000-0000-0000D6960000}"/>
    <cellStyle name="Normal 27 3 2 2 3 2 3 3 4 2" xfId="48125" xr:uid="{00000000-0005-0000-0000-0000D7960000}"/>
    <cellStyle name="Normal 27 3 2 2 3 2 3 3 5" xfId="31265" xr:uid="{00000000-0005-0000-0000-0000D8960000}"/>
    <cellStyle name="Normal 27 3 2 2 3 2 3 4" xfId="10596" xr:uid="{00000000-0005-0000-0000-0000D9960000}"/>
    <cellStyle name="Normal 27 3 2 2 3 2 3 4 2" xfId="33137" xr:uid="{00000000-0005-0000-0000-0000DA960000}"/>
    <cellStyle name="Normal 27 3 2 2 3 2 3 5" xfId="16226" xr:uid="{00000000-0005-0000-0000-0000DB960000}"/>
    <cellStyle name="Normal 27 3 2 2 3 2 3 5 2" xfId="38761" xr:uid="{00000000-0005-0000-0000-0000DC960000}"/>
    <cellStyle name="Normal 27 3 2 2 3 2 3 6" xfId="21855" xr:uid="{00000000-0005-0000-0000-0000DD960000}"/>
    <cellStyle name="Normal 27 3 2 2 3 2 3 6 2" xfId="44381" xr:uid="{00000000-0005-0000-0000-0000DE960000}"/>
    <cellStyle name="Normal 27 3 2 2 3 2 3 7" xfId="27521" xr:uid="{00000000-0005-0000-0000-0000DF960000}"/>
    <cellStyle name="Normal 27 3 2 2 3 2 3 8" xfId="50949" xr:uid="{00000000-0005-0000-0000-0000E0960000}"/>
    <cellStyle name="Normal 27 3 2 2 3 2 4" xfId="5916" xr:uid="{00000000-0005-0000-0000-0000E1960000}"/>
    <cellStyle name="Normal 27 3 2 2 3 2 4 2" xfId="11532" xr:uid="{00000000-0005-0000-0000-0000E2960000}"/>
    <cellStyle name="Normal 27 3 2 2 3 2 4 2 2" xfId="34073" xr:uid="{00000000-0005-0000-0000-0000E3960000}"/>
    <cellStyle name="Normal 27 3 2 2 3 2 4 3" xfId="17162" xr:uid="{00000000-0005-0000-0000-0000E4960000}"/>
    <cellStyle name="Normal 27 3 2 2 3 2 4 3 2" xfId="39697" xr:uid="{00000000-0005-0000-0000-0000E5960000}"/>
    <cellStyle name="Normal 27 3 2 2 3 2 4 4" xfId="22791" xr:uid="{00000000-0005-0000-0000-0000E6960000}"/>
    <cellStyle name="Normal 27 3 2 2 3 2 4 4 2" xfId="45317" xr:uid="{00000000-0005-0000-0000-0000E7960000}"/>
    <cellStyle name="Normal 27 3 2 2 3 2 4 5" xfId="28457" xr:uid="{00000000-0005-0000-0000-0000E8960000}"/>
    <cellStyle name="Normal 27 3 2 2 3 2 5" xfId="7788" xr:uid="{00000000-0005-0000-0000-0000E9960000}"/>
    <cellStyle name="Normal 27 3 2 2 3 2 5 2" xfId="13404" xr:uid="{00000000-0005-0000-0000-0000EA960000}"/>
    <cellStyle name="Normal 27 3 2 2 3 2 5 2 2" xfId="35945" xr:uid="{00000000-0005-0000-0000-0000EB960000}"/>
    <cellStyle name="Normal 27 3 2 2 3 2 5 3" xfId="19034" xr:uid="{00000000-0005-0000-0000-0000EC960000}"/>
    <cellStyle name="Normal 27 3 2 2 3 2 5 3 2" xfId="41569" xr:uid="{00000000-0005-0000-0000-0000ED960000}"/>
    <cellStyle name="Normal 27 3 2 2 3 2 5 4" xfId="24663" xr:uid="{00000000-0005-0000-0000-0000EE960000}"/>
    <cellStyle name="Normal 27 3 2 2 3 2 5 4 2" xfId="47189" xr:uid="{00000000-0005-0000-0000-0000EF960000}"/>
    <cellStyle name="Normal 27 3 2 2 3 2 5 5" xfId="30329" xr:uid="{00000000-0005-0000-0000-0000F0960000}"/>
    <cellStyle name="Normal 27 3 2 2 3 2 6" xfId="9660" xr:uid="{00000000-0005-0000-0000-0000F1960000}"/>
    <cellStyle name="Normal 27 3 2 2 3 2 6 2" xfId="32201" xr:uid="{00000000-0005-0000-0000-0000F2960000}"/>
    <cellStyle name="Normal 27 3 2 2 3 2 7" xfId="15290" xr:uid="{00000000-0005-0000-0000-0000F3960000}"/>
    <cellStyle name="Normal 27 3 2 2 3 2 7 2" xfId="37825" xr:uid="{00000000-0005-0000-0000-0000F4960000}"/>
    <cellStyle name="Normal 27 3 2 2 3 2 8" xfId="20919" xr:uid="{00000000-0005-0000-0000-0000F5960000}"/>
    <cellStyle name="Normal 27 3 2 2 3 2 8 2" xfId="43445" xr:uid="{00000000-0005-0000-0000-0000F6960000}"/>
    <cellStyle name="Normal 27 3 2 2 3 2 9" xfId="26585" xr:uid="{00000000-0005-0000-0000-0000F7960000}"/>
    <cellStyle name="Normal 27 3 2 2 3 3" xfId="4278" xr:uid="{00000000-0005-0000-0000-0000F8960000}"/>
    <cellStyle name="Normal 27 3 2 2 3 3 10" xfId="50247" xr:uid="{00000000-0005-0000-0000-0000F9960000}"/>
    <cellStyle name="Normal 27 3 2 2 3 3 2" xfId="5214" xr:uid="{00000000-0005-0000-0000-0000FA960000}"/>
    <cellStyle name="Normal 27 3 2 2 3 3 2 2" xfId="7086" xr:uid="{00000000-0005-0000-0000-0000FB960000}"/>
    <cellStyle name="Normal 27 3 2 2 3 3 2 2 2" xfId="12702" xr:uid="{00000000-0005-0000-0000-0000FC960000}"/>
    <cellStyle name="Normal 27 3 2 2 3 3 2 2 2 2" xfId="35243" xr:uid="{00000000-0005-0000-0000-0000FD960000}"/>
    <cellStyle name="Normal 27 3 2 2 3 3 2 2 3" xfId="18332" xr:uid="{00000000-0005-0000-0000-0000FE960000}"/>
    <cellStyle name="Normal 27 3 2 2 3 3 2 2 3 2" xfId="40867" xr:uid="{00000000-0005-0000-0000-0000FF960000}"/>
    <cellStyle name="Normal 27 3 2 2 3 3 2 2 4" xfId="23961" xr:uid="{00000000-0005-0000-0000-000000970000}"/>
    <cellStyle name="Normal 27 3 2 2 3 3 2 2 4 2" xfId="46487" xr:uid="{00000000-0005-0000-0000-000001970000}"/>
    <cellStyle name="Normal 27 3 2 2 3 3 2 2 5" xfId="29627" xr:uid="{00000000-0005-0000-0000-000002970000}"/>
    <cellStyle name="Normal 27 3 2 2 3 3 2 3" xfId="8958" xr:uid="{00000000-0005-0000-0000-000003970000}"/>
    <cellStyle name="Normal 27 3 2 2 3 3 2 3 2" xfId="14574" xr:uid="{00000000-0005-0000-0000-000004970000}"/>
    <cellStyle name="Normal 27 3 2 2 3 3 2 3 2 2" xfId="37115" xr:uid="{00000000-0005-0000-0000-000005970000}"/>
    <cellStyle name="Normal 27 3 2 2 3 3 2 3 3" xfId="20204" xr:uid="{00000000-0005-0000-0000-000006970000}"/>
    <cellStyle name="Normal 27 3 2 2 3 3 2 3 3 2" xfId="42739" xr:uid="{00000000-0005-0000-0000-000007970000}"/>
    <cellStyle name="Normal 27 3 2 2 3 3 2 3 4" xfId="25833" xr:uid="{00000000-0005-0000-0000-000008970000}"/>
    <cellStyle name="Normal 27 3 2 2 3 3 2 3 4 2" xfId="48359" xr:uid="{00000000-0005-0000-0000-000009970000}"/>
    <cellStyle name="Normal 27 3 2 2 3 3 2 3 5" xfId="31499" xr:uid="{00000000-0005-0000-0000-00000A970000}"/>
    <cellStyle name="Normal 27 3 2 2 3 3 2 4" xfId="10830" xr:uid="{00000000-0005-0000-0000-00000B970000}"/>
    <cellStyle name="Normal 27 3 2 2 3 3 2 4 2" xfId="33371" xr:uid="{00000000-0005-0000-0000-00000C970000}"/>
    <cellStyle name="Normal 27 3 2 2 3 3 2 5" xfId="16460" xr:uid="{00000000-0005-0000-0000-00000D970000}"/>
    <cellStyle name="Normal 27 3 2 2 3 3 2 5 2" xfId="38995" xr:uid="{00000000-0005-0000-0000-00000E970000}"/>
    <cellStyle name="Normal 27 3 2 2 3 3 2 6" xfId="22089" xr:uid="{00000000-0005-0000-0000-00000F970000}"/>
    <cellStyle name="Normal 27 3 2 2 3 3 2 6 2" xfId="44615" xr:uid="{00000000-0005-0000-0000-000010970000}"/>
    <cellStyle name="Normal 27 3 2 2 3 3 2 7" xfId="27755" xr:uid="{00000000-0005-0000-0000-000011970000}"/>
    <cellStyle name="Normal 27 3 2 2 3 3 2 8" xfId="51183" xr:uid="{00000000-0005-0000-0000-000012970000}"/>
    <cellStyle name="Normal 27 3 2 2 3 3 3" xfId="6150" xr:uid="{00000000-0005-0000-0000-000013970000}"/>
    <cellStyle name="Normal 27 3 2 2 3 3 3 2" xfId="11766" xr:uid="{00000000-0005-0000-0000-000014970000}"/>
    <cellStyle name="Normal 27 3 2 2 3 3 3 2 2" xfId="34307" xr:uid="{00000000-0005-0000-0000-000015970000}"/>
    <cellStyle name="Normal 27 3 2 2 3 3 3 3" xfId="17396" xr:uid="{00000000-0005-0000-0000-000016970000}"/>
    <cellStyle name="Normal 27 3 2 2 3 3 3 3 2" xfId="39931" xr:uid="{00000000-0005-0000-0000-000017970000}"/>
    <cellStyle name="Normal 27 3 2 2 3 3 3 4" xfId="23025" xr:uid="{00000000-0005-0000-0000-000018970000}"/>
    <cellStyle name="Normal 27 3 2 2 3 3 3 4 2" xfId="45551" xr:uid="{00000000-0005-0000-0000-000019970000}"/>
    <cellStyle name="Normal 27 3 2 2 3 3 3 5" xfId="28691" xr:uid="{00000000-0005-0000-0000-00001A970000}"/>
    <cellStyle name="Normal 27 3 2 2 3 3 4" xfId="8022" xr:uid="{00000000-0005-0000-0000-00001B970000}"/>
    <cellStyle name="Normal 27 3 2 2 3 3 4 2" xfId="13638" xr:uid="{00000000-0005-0000-0000-00001C970000}"/>
    <cellStyle name="Normal 27 3 2 2 3 3 4 2 2" xfId="36179" xr:uid="{00000000-0005-0000-0000-00001D970000}"/>
    <cellStyle name="Normal 27 3 2 2 3 3 4 3" xfId="19268" xr:uid="{00000000-0005-0000-0000-00001E970000}"/>
    <cellStyle name="Normal 27 3 2 2 3 3 4 3 2" xfId="41803" xr:uid="{00000000-0005-0000-0000-00001F970000}"/>
    <cellStyle name="Normal 27 3 2 2 3 3 4 4" xfId="24897" xr:uid="{00000000-0005-0000-0000-000020970000}"/>
    <cellStyle name="Normal 27 3 2 2 3 3 4 4 2" xfId="47423" xr:uid="{00000000-0005-0000-0000-000021970000}"/>
    <cellStyle name="Normal 27 3 2 2 3 3 4 5" xfId="30563" xr:uid="{00000000-0005-0000-0000-000022970000}"/>
    <cellStyle name="Normal 27 3 2 2 3 3 5" xfId="9894" xr:uid="{00000000-0005-0000-0000-000023970000}"/>
    <cellStyle name="Normal 27 3 2 2 3 3 5 2" xfId="32435" xr:uid="{00000000-0005-0000-0000-000024970000}"/>
    <cellStyle name="Normal 27 3 2 2 3 3 6" xfId="15524" xr:uid="{00000000-0005-0000-0000-000025970000}"/>
    <cellStyle name="Normal 27 3 2 2 3 3 6 2" xfId="38059" xr:uid="{00000000-0005-0000-0000-000026970000}"/>
    <cellStyle name="Normal 27 3 2 2 3 3 7" xfId="21153" xr:uid="{00000000-0005-0000-0000-000027970000}"/>
    <cellStyle name="Normal 27 3 2 2 3 3 7 2" xfId="43679" xr:uid="{00000000-0005-0000-0000-000028970000}"/>
    <cellStyle name="Normal 27 3 2 2 3 3 8" xfId="26819" xr:uid="{00000000-0005-0000-0000-000029970000}"/>
    <cellStyle name="Normal 27 3 2 2 3 3 9" xfId="49310" xr:uid="{00000000-0005-0000-0000-00002A970000}"/>
    <cellStyle name="Normal 27 3 2 2 3 4" xfId="4746" xr:uid="{00000000-0005-0000-0000-00002B970000}"/>
    <cellStyle name="Normal 27 3 2 2 3 4 2" xfId="6618" xr:uid="{00000000-0005-0000-0000-00002C970000}"/>
    <cellStyle name="Normal 27 3 2 2 3 4 2 2" xfId="12234" xr:uid="{00000000-0005-0000-0000-00002D970000}"/>
    <cellStyle name="Normal 27 3 2 2 3 4 2 2 2" xfId="34775" xr:uid="{00000000-0005-0000-0000-00002E970000}"/>
    <cellStyle name="Normal 27 3 2 2 3 4 2 3" xfId="17864" xr:uid="{00000000-0005-0000-0000-00002F970000}"/>
    <cellStyle name="Normal 27 3 2 2 3 4 2 3 2" xfId="40399" xr:uid="{00000000-0005-0000-0000-000030970000}"/>
    <cellStyle name="Normal 27 3 2 2 3 4 2 4" xfId="23493" xr:uid="{00000000-0005-0000-0000-000031970000}"/>
    <cellStyle name="Normal 27 3 2 2 3 4 2 4 2" xfId="46019" xr:uid="{00000000-0005-0000-0000-000032970000}"/>
    <cellStyle name="Normal 27 3 2 2 3 4 2 5" xfId="29159" xr:uid="{00000000-0005-0000-0000-000033970000}"/>
    <cellStyle name="Normal 27 3 2 2 3 4 3" xfId="8490" xr:uid="{00000000-0005-0000-0000-000034970000}"/>
    <cellStyle name="Normal 27 3 2 2 3 4 3 2" xfId="14106" xr:uid="{00000000-0005-0000-0000-000035970000}"/>
    <cellStyle name="Normal 27 3 2 2 3 4 3 2 2" xfId="36647" xr:uid="{00000000-0005-0000-0000-000036970000}"/>
    <cellStyle name="Normal 27 3 2 2 3 4 3 3" xfId="19736" xr:uid="{00000000-0005-0000-0000-000037970000}"/>
    <cellStyle name="Normal 27 3 2 2 3 4 3 3 2" xfId="42271" xr:uid="{00000000-0005-0000-0000-000038970000}"/>
    <cellStyle name="Normal 27 3 2 2 3 4 3 4" xfId="25365" xr:uid="{00000000-0005-0000-0000-000039970000}"/>
    <cellStyle name="Normal 27 3 2 2 3 4 3 4 2" xfId="47891" xr:uid="{00000000-0005-0000-0000-00003A970000}"/>
    <cellStyle name="Normal 27 3 2 2 3 4 3 5" xfId="31031" xr:uid="{00000000-0005-0000-0000-00003B970000}"/>
    <cellStyle name="Normal 27 3 2 2 3 4 4" xfId="10362" xr:uid="{00000000-0005-0000-0000-00003C970000}"/>
    <cellStyle name="Normal 27 3 2 2 3 4 4 2" xfId="32903" xr:uid="{00000000-0005-0000-0000-00003D970000}"/>
    <cellStyle name="Normal 27 3 2 2 3 4 5" xfId="15992" xr:uid="{00000000-0005-0000-0000-00003E970000}"/>
    <cellStyle name="Normal 27 3 2 2 3 4 5 2" xfId="38527" xr:uid="{00000000-0005-0000-0000-00003F970000}"/>
    <cellStyle name="Normal 27 3 2 2 3 4 6" xfId="21621" xr:uid="{00000000-0005-0000-0000-000040970000}"/>
    <cellStyle name="Normal 27 3 2 2 3 4 6 2" xfId="44147" xr:uid="{00000000-0005-0000-0000-000041970000}"/>
    <cellStyle name="Normal 27 3 2 2 3 4 7" xfId="27287" xr:uid="{00000000-0005-0000-0000-000042970000}"/>
    <cellStyle name="Normal 27 3 2 2 3 4 8" xfId="50715" xr:uid="{00000000-0005-0000-0000-000043970000}"/>
    <cellStyle name="Normal 27 3 2 2 3 5" xfId="5682" xr:uid="{00000000-0005-0000-0000-000044970000}"/>
    <cellStyle name="Normal 27 3 2 2 3 5 2" xfId="11298" xr:uid="{00000000-0005-0000-0000-000045970000}"/>
    <cellStyle name="Normal 27 3 2 2 3 5 2 2" xfId="33839" xr:uid="{00000000-0005-0000-0000-000046970000}"/>
    <cellStyle name="Normal 27 3 2 2 3 5 3" xfId="16928" xr:uid="{00000000-0005-0000-0000-000047970000}"/>
    <cellStyle name="Normal 27 3 2 2 3 5 3 2" xfId="39463" xr:uid="{00000000-0005-0000-0000-000048970000}"/>
    <cellStyle name="Normal 27 3 2 2 3 5 4" xfId="22557" xr:uid="{00000000-0005-0000-0000-000049970000}"/>
    <cellStyle name="Normal 27 3 2 2 3 5 4 2" xfId="45083" xr:uid="{00000000-0005-0000-0000-00004A970000}"/>
    <cellStyle name="Normal 27 3 2 2 3 5 5" xfId="28223" xr:uid="{00000000-0005-0000-0000-00004B970000}"/>
    <cellStyle name="Normal 27 3 2 2 3 6" xfId="7554" xr:uid="{00000000-0005-0000-0000-00004C970000}"/>
    <cellStyle name="Normal 27 3 2 2 3 6 2" xfId="13170" xr:uid="{00000000-0005-0000-0000-00004D970000}"/>
    <cellStyle name="Normal 27 3 2 2 3 6 2 2" xfId="35711" xr:uid="{00000000-0005-0000-0000-00004E970000}"/>
    <cellStyle name="Normal 27 3 2 2 3 6 3" xfId="18800" xr:uid="{00000000-0005-0000-0000-00004F970000}"/>
    <cellStyle name="Normal 27 3 2 2 3 6 3 2" xfId="41335" xr:uid="{00000000-0005-0000-0000-000050970000}"/>
    <cellStyle name="Normal 27 3 2 2 3 6 4" xfId="24429" xr:uid="{00000000-0005-0000-0000-000051970000}"/>
    <cellStyle name="Normal 27 3 2 2 3 6 4 2" xfId="46955" xr:uid="{00000000-0005-0000-0000-000052970000}"/>
    <cellStyle name="Normal 27 3 2 2 3 6 5" xfId="30095" xr:uid="{00000000-0005-0000-0000-000053970000}"/>
    <cellStyle name="Normal 27 3 2 2 3 7" xfId="9426" xr:uid="{00000000-0005-0000-0000-000054970000}"/>
    <cellStyle name="Normal 27 3 2 2 3 7 2" xfId="31967" xr:uid="{00000000-0005-0000-0000-000055970000}"/>
    <cellStyle name="Normal 27 3 2 2 3 8" xfId="15056" xr:uid="{00000000-0005-0000-0000-000056970000}"/>
    <cellStyle name="Normal 27 3 2 2 3 8 2" xfId="37591" xr:uid="{00000000-0005-0000-0000-000057970000}"/>
    <cellStyle name="Normal 27 3 2 2 3 9" xfId="20685" xr:uid="{00000000-0005-0000-0000-000058970000}"/>
    <cellStyle name="Normal 27 3 2 2 3 9 2" xfId="43211" xr:uid="{00000000-0005-0000-0000-000059970000}"/>
    <cellStyle name="Normal 27 3 2 2 4" xfId="3966" xr:uid="{00000000-0005-0000-0000-00005A970000}"/>
    <cellStyle name="Normal 27 3 2 2 4 10" xfId="48998" xr:uid="{00000000-0005-0000-0000-00005B970000}"/>
    <cellStyle name="Normal 27 3 2 2 4 11" xfId="49935" xr:uid="{00000000-0005-0000-0000-00005C970000}"/>
    <cellStyle name="Normal 27 3 2 2 4 2" xfId="4434" xr:uid="{00000000-0005-0000-0000-00005D970000}"/>
    <cellStyle name="Normal 27 3 2 2 4 2 10" xfId="50403" xr:uid="{00000000-0005-0000-0000-00005E970000}"/>
    <cellStyle name="Normal 27 3 2 2 4 2 2" xfId="5370" xr:uid="{00000000-0005-0000-0000-00005F970000}"/>
    <cellStyle name="Normal 27 3 2 2 4 2 2 2" xfId="7242" xr:uid="{00000000-0005-0000-0000-000060970000}"/>
    <cellStyle name="Normal 27 3 2 2 4 2 2 2 2" xfId="12858" xr:uid="{00000000-0005-0000-0000-000061970000}"/>
    <cellStyle name="Normal 27 3 2 2 4 2 2 2 2 2" xfId="35399" xr:uid="{00000000-0005-0000-0000-000062970000}"/>
    <cellStyle name="Normal 27 3 2 2 4 2 2 2 3" xfId="18488" xr:uid="{00000000-0005-0000-0000-000063970000}"/>
    <cellStyle name="Normal 27 3 2 2 4 2 2 2 3 2" xfId="41023" xr:uid="{00000000-0005-0000-0000-000064970000}"/>
    <cellStyle name="Normal 27 3 2 2 4 2 2 2 4" xfId="24117" xr:uid="{00000000-0005-0000-0000-000065970000}"/>
    <cellStyle name="Normal 27 3 2 2 4 2 2 2 4 2" xfId="46643" xr:uid="{00000000-0005-0000-0000-000066970000}"/>
    <cellStyle name="Normal 27 3 2 2 4 2 2 2 5" xfId="29783" xr:uid="{00000000-0005-0000-0000-000067970000}"/>
    <cellStyle name="Normal 27 3 2 2 4 2 2 3" xfId="9114" xr:uid="{00000000-0005-0000-0000-000068970000}"/>
    <cellStyle name="Normal 27 3 2 2 4 2 2 3 2" xfId="14730" xr:uid="{00000000-0005-0000-0000-000069970000}"/>
    <cellStyle name="Normal 27 3 2 2 4 2 2 3 2 2" xfId="37271" xr:uid="{00000000-0005-0000-0000-00006A970000}"/>
    <cellStyle name="Normal 27 3 2 2 4 2 2 3 3" xfId="20360" xr:uid="{00000000-0005-0000-0000-00006B970000}"/>
    <cellStyle name="Normal 27 3 2 2 4 2 2 3 3 2" xfId="42895" xr:uid="{00000000-0005-0000-0000-00006C970000}"/>
    <cellStyle name="Normal 27 3 2 2 4 2 2 3 4" xfId="25989" xr:uid="{00000000-0005-0000-0000-00006D970000}"/>
    <cellStyle name="Normal 27 3 2 2 4 2 2 3 4 2" xfId="48515" xr:uid="{00000000-0005-0000-0000-00006E970000}"/>
    <cellStyle name="Normal 27 3 2 2 4 2 2 3 5" xfId="31655" xr:uid="{00000000-0005-0000-0000-00006F970000}"/>
    <cellStyle name="Normal 27 3 2 2 4 2 2 4" xfId="10986" xr:uid="{00000000-0005-0000-0000-000070970000}"/>
    <cellStyle name="Normal 27 3 2 2 4 2 2 4 2" xfId="33527" xr:uid="{00000000-0005-0000-0000-000071970000}"/>
    <cellStyle name="Normal 27 3 2 2 4 2 2 5" xfId="16616" xr:uid="{00000000-0005-0000-0000-000072970000}"/>
    <cellStyle name="Normal 27 3 2 2 4 2 2 5 2" xfId="39151" xr:uid="{00000000-0005-0000-0000-000073970000}"/>
    <cellStyle name="Normal 27 3 2 2 4 2 2 6" xfId="22245" xr:uid="{00000000-0005-0000-0000-000074970000}"/>
    <cellStyle name="Normal 27 3 2 2 4 2 2 6 2" xfId="44771" xr:uid="{00000000-0005-0000-0000-000075970000}"/>
    <cellStyle name="Normal 27 3 2 2 4 2 2 7" xfId="27911" xr:uid="{00000000-0005-0000-0000-000076970000}"/>
    <cellStyle name="Normal 27 3 2 2 4 2 2 8" xfId="51339" xr:uid="{00000000-0005-0000-0000-000077970000}"/>
    <cellStyle name="Normal 27 3 2 2 4 2 3" xfId="6306" xr:uid="{00000000-0005-0000-0000-000078970000}"/>
    <cellStyle name="Normal 27 3 2 2 4 2 3 2" xfId="11922" xr:uid="{00000000-0005-0000-0000-000079970000}"/>
    <cellStyle name="Normal 27 3 2 2 4 2 3 2 2" xfId="34463" xr:uid="{00000000-0005-0000-0000-00007A970000}"/>
    <cellStyle name="Normal 27 3 2 2 4 2 3 3" xfId="17552" xr:uid="{00000000-0005-0000-0000-00007B970000}"/>
    <cellStyle name="Normal 27 3 2 2 4 2 3 3 2" xfId="40087" xr:uid="{00000000-0005-0000-0000-00007C970000}"/>
    <cellStyle name="Normal 27 3 2 2 4 2 3 4" xfId="23181" xr:uid="{00000000-0005-0000-0000-00007D970000}"/>
    <cellStyle name="Normal 27 3 2 2 4 2 3 4 2" xfId="45707" xr:uid="{00000000-0005-0000-0000-00007E970000}"/>
    <cellStyle name="Normal 27 3 2 2 4 2 3 5" xfId="28847" xr:uid="{00000000-0005-0000-0000-00007F970000}"/>
    <cellStyle name="Normal 27 3 2 2 4 2 4" xfId="8178" xr:uid="{00000000-0005-0000-0000-000080970000}"/>
    <cellStyle name="Normal 27 3 2 2 4 2 4 2" xfId="13794" xr:uid="{00000000-0005-0000-0000-000081970000}"/>
    <cellStyle name="Normal 27 3 2 2 4 2 4 2 2" xfId="36335" xr:uid="{00000000-0005-0000-0000-000082970000}"/>
    <cellStyle name="Normal 27 3 2 2 4 2 4 3" xfId="19424" xr:uid="{00000000-0005-0000-0000-000083970000}"/>
    <cellStyle name="Normal 27 3 2 2 4 2 4 3 2" xfId="41959" xr:uid="{00000000-0005-0000-0000-000084970000}"/>
    <cellStyle name="Normal 27 3 2 2 4 2 4 4" xfId="25053" xr:uid="{00000000-0005-0000-0000-000085970000}"/>
    <cellStyle name="Normal 27 3 2 2 4 2 4 4 2" xfId="47579" xr:uid="{00000000-0005-0000-0000-000086970000}"/>
    <cellStyle name="Normal 27 3 2 2 4 2 4 5" xfId="30719" xr:uid="{00000000-0005-0000-0000-000087970000}"/>
    <cellStyle name="Normal 27 3 2 2 4 2 5" xfId="10050" xr:uid="{00000000-0005-0000-0000-000088970000}"/>
    <cellStyle name="Normal 27 3 2 2 4 2 5 2" xfId="32591" xr:uid="{00000000-0005-0000-0000-000089970000}"/>
    <cellStyle name="Normal 27 3 2 2 4 2 6" xfId="15680" xr:uid="{00000000-0005-0000-0000-00008A970000}"/>
    <cellStyle name="Normal 27 3 2 2 4 2 6 2" xfId="38215" xr:uid="{00000000-0005-0000-0000-00008B970000}"/>
    <cellStyle name="Normal 27 3 2 2 4 2 7" xfId="21309" xr:uid="{00000000-0005-0000-0000-00008C970000}"/>
    <cellStyle name="Normal 27 3 2 2 4 2 7 2" xfId="43835" xr:uid="{00000000-0005-0000-0000-00008D970000}"/>
    <cellStyle name="Normal 27 3 2 2 4 2 8" xfId="26975" xr:uid="{00000000-0005-0000-0000-00008E970000}"/>
    <cellStyle name="Normal 27 3 2 2 4 2 9" xfId="49466" xr:uid="{00000000-0005-0000-0000-00008F970000}"/>
    <cellStyle name="Normal 27 3 2 2 4 3" xfId="4902" xr:uid="{00000000-0005-0000-0000-000090970000}"/>
    <cellStyle name="Normal 27 3 2 2 4 3 2" xfId="6774" xr:uid="{00000000-0005-0000-0000-000091970000}"/>
    <cellStyle name="Normal 27 3 2 2 4 3 2 2" xfId="12390" xr:uid="{00000000-0005-0000-0000-000092970000}"/>
    <cellStyle name="Normal 27 3 2 2 4 3 2 2 2" xfId="34931" xr:uid="{00000000-0005-0000-0000-000093970000}"/>
    <cellStyle name="Normal 27 3 2 2 4 3 2 3" xfId="18020" xr:uid="{00000000-0005-0000-0000-000094970000}"/>
    <cellStyle name="Normal 27 3 2 2 4 3 2 3 2" xfId="40555" xr:uid="{00000000-0005-0000-0000-000095970000}"/>
    <cellStyle name="Normal 27 3 2 2 4 3 2 4" xfId="23649" xr:uid="{00000000-0005-0000-0000-000096970000}"/>
    <cellStyle name="Normal 27 3 2 2 4 3 2 4 2" xfId="46175" xr:uid="{00000000-0005-0000-0000-000097970000}"/>
    <cellStyle name="Normal 27 3 2 2 4 3 2 5" xfId="29315" xr:uid="{00000000-0005-0000-0000-000098970000}"/>
    <cellStyle name="Normal 27 3 2 2 4 3 3" xfId="8646" xr:uid="{00000000-0005-0000-0000-000099970000}"/>
    <cellStyle name="Normal 27 3 2 2 4 3 3 2" xfId="14262" xr:uid="{00000000-0005-0000-0000-00009A970000}"/>
    <cellStyle name="Normal 27 3 2 2 4 3 3 2 2" xfId="36803" xr:uid="{00000000-0005-0000-0000-00009B970000}"/>
    <cellStyle name="Normal 27 3 2 2 4 3 3 3" xfId="19892" xr:uid="{00000000-0005-0000-0000-00009C970000}"/>
    <cellStyle name="Normal 27 3 2 2 4 3 3 3 2" xfId="42427" xr:uid="{00000000-0005-0000-0000-00009D970000}"/>
    <cellStyle name="Normal 27 3 2 2 4 3 3 4" xfId="25521" xr:uid="{00000000-0005-0000-0000-00009E970000}"/>
    <cellStyle name="Normal 27 3 2 2 4 3 3 4 2" xfId="48047" xr:uid="{00000000-0005-0000-0000-00009F970000}"/>
    <cellStyle name="Normal 27 3 2 2 4 3 3 5" xfId="31187" xr:uid="{00000000-0005-0000-0000-0000A0970000}"/>
    <cellStyle name="Normal 27 3 2 2 4 3 4" xfId="10518" xr:uid="{00000000-0005-0000-0000-0000A1970000}"/>
    <cellStyle name="Normal 27 3 2 2 4 3 4 2" xfId="33059" xr:uid="{00000000-0005-0000-0000-0000A2970000}"/>
    <cellStyle name="Normal 27 3 2 2 4 3 5" xfId="16148" xr:uid="{00000000-0005-0000-0000-0000A3970000}"/>
    <cellStyle name="Normal 27 3 2 2 4 3 5 2" xfId="38683" xr:uid="{00000000-0005-0000-0000-0000A4970000}"/>
    <cellStyle name="Normal 27 3 2 2 4 3 6" xfId="21777" xr:uid="{00000000-0005-0000-0000-0000A5970000}"/>
    <cellStyle name="Normal 27 3 2 2 4 3 6 2" xfId="44303" xr:uid="{00000000-0005-0000-0000-0000A6970000}"/>
    <cellStyle name="Normal 27 3 2 2 4 3 7" xfId="27443" xr:uid="{00000000-0005-0000-0000-0000A7970000}"/>
    <cellStyle name="Normal 27 3 2 2 4 3 8" xfId="50871" xr:uid="{00000000-0005-0000-0000-0000A8970000}"/>
    <cellStyle name="Normal 27 3 2 2 4 4" xfId="5838" xr:uid="{00000000-0005-0000-0000-0000A9970000}"/>
    <cellStyle name="Normal 27 3 2 2 4 4 2" xfId="11454" xr:uid="{00000000-0005-0000-0000-0000AA970000}"/>
    <cellStyle name="Normal 27 3 2 2 4 4 2 2" xfId="33995" xr:uid="{00000000-0005-0000-0000-0000AB970000}"/>
    <cellStyle name="Normal 27 3 2 2 4 4 3" xfId="17084" xr:uid="{00000000-0005-0000-0000-0000AC970000}"/>
    <cellStyle name="Normal 27 3 2 2 4 4 3 2" xfId="39619" xr:uid="{00000000-0005-0000-0000-0000AD970000}"/>
    <cellStyle name="Normal 27 3 2 2 4 4 4" xfId="22713" xr:uid="{00000000-0005-0000-0000-0000AE970000}"/>
    <cellStyle name="Normal 27 3 2 2 4 4 4 2" xfId="45239" xr:uid="{00000000-0005-0000-0000-0000AF970000}"/>
    <cellStyle name="Normal 27 3 2 2 4 4 5" xfId="28379" xr:uid="{00000000-0005-0000-0000-0000B0970000}"/>
    <cellStyle name="Normal 27 3 2 2 4 5" xfId="7710" xr:uid="{00000000-0005-0000-0000-0000B1970000}"/>
    <cellStyle name="Normal 27 3 2 2 4 5 2" xfId="13326" xr:uid="{00000000-0005-0000-0000-0000B2970000}"/>
    <cellStyle name="Normal 27 3 2 2 4 5 2 2" xfId="35867" xr:uid="{00000000-0005-0000-0000-0000B3970000}"/>
    <cellStyle name="Normal 27 3 2 2 4 5 3" xfId="18956" xr:uid="{00000000-0005-0000-0000-0000B4970000}"/>
    <cellStyle name="Normal 27 3 2 2 4 5 3 2" xfId="41491" xr:uid="{00000000-0005-0000-0000-0000B5970000}"/>
    <cellStyle name="Normal 27 3 2 2 4 5 4" xfId="24585" xr:uid="{00000000-0005-0000-0000-0000B6970000}"/>
    <cellStyle name="Normal 27 3 2 2 4 5 4 2" xfId="47111" xr:uid="{00000000-0005-0000-0000-0000B7970000}"/>
    <cellStyle name="Normal 27 3 2 2 4 5 5" xfId="30251" xr:uid="{00000000-0005-0000-0000-0000B8970000}"/>
    <cellStyle name="Normal 27 3 2 2 4 6" xfId="9582" xr:uid="{00000000-0005-0000-0000-0000B9970000}"/>
    <cellStyle name="Normal 27 3 2 2 4 6 2" xfId="32123" xr:uid="{00000000-0005-0000-0000-0000BA970000}"/>
    <cellStyle name="Normal 27 3 2 2 4 7" xfId="15212" xr:uid="{00000000-0005-0000-0000-0000BB970000}"/>
    <cellStyle name="Normal 27 3 2 2 4 7 2" xfId="37747" xr:uid="{00000000-0005-0000-0000-0000BC970000}"/>
    <cellStyle name="Normal 27 3 2 2 4 8" xfId="20841" xr:uid="{00000000-0005-0000-0000-0000BD970000}"/>
    <cellStyle name="Normal 27 3 2 2 4 8 2" xfId="43367" xr:uid="{00000000-0005-0000-0000-0000BE970000}"/>
    <cellStyle name="Normal 27 3 2 2 4 9" xfId="26507" xr:uid="{00000000-0005-0000-0000-0000BF970000}"/>
    <cellStyle name="Normal 27 3 2 2 5" xfId="4200" xr:uid="{00000000-0005-0000-0000-0000C0970000}"/>
    <cellStyle name="Normal 27 3 2 2 5 10" xfId="50169" xr:uid="{00000000-0005-0000-0000-0000C1970000}"/>
    <cellStyle name="Normal 27 3 2 2 5 2" xfId="5136" xr:uid="{00000000-0005-0000-0000-0000C2970000}"/>
    <cellStyle name="Normal 27 3 2 2 5 2 2" xfId="7008" xr:uid="{00000000-0005-0000-0000-0000C3970000}"/>
    <cellStyle name="Normal 27 3 2 2 5 2 2 2" xfId="12624" xr:uid="{00000000-0005-0000-0000-0000C4970000}"/>
    <cellStyle name="Normal 27 3 2 2 5 2 2 2 2" xfId="35165" xr:uid="{00000000-0005-0000-0000-0000C5970000}"/>
    <cellStyle name="Normal 27 3 2 2 5 2 2 3" xfId="18254" xr:uid="{00000000-0005-0000-0000-0000C6970000}"/>
    <cellStyle name="Normal 27 3 2 2 5 2 2 3 2" xfId="40789" xr:uid="{00000000-0005-0000-0000-0000C7970000}"/>
    <cellStyle name="Normal 27 3 2 2 5 2 2 4" xfId="23883" xr:uid="{00000000-0005-0000-0000-0000C8970000}"/>
    <cellStyle name="Normal 27 3 2 2 5 2 2 4 2" xfId="46409" xr:uid="{00000000-0005-0000-0000-0000C9970000}"/>
    <cellStyle name="Normal 27 3 2 2 5 2 2 5" xfId="29549" xr:uid="{00000000-0005-0000-0000-0000CA970000}"/>
    <cellStyle name="Normal 27 3 2 2 5 2 3" xfId="8880" xr:uid="{00000000-0005-0000-0000-0000CB970000}"/>
    <cellStyle name="Normal 27 3 2 2 5 2 3 2" xfId="14496" xr:uid="{00000000-0005-0000-0000-0000CC970000}"/>
    <cellStyle name="Normal 27 3 2 2 5 2 3 2 2" xfId="37037" xr:uid="{00000000-0005-0000-0000-0000CD970000}"/>
    <cellStyle name="Normal 27 3 2 2 5 2 3 3" xfId="20126" xr:uid="{00000000-0005-0000-0000-0000CE970000}"/>
    <cellStyle name="Normal 27 3 2 2 5 2 3 3 2" xfId="42661" xr:uid="{00000000-0005-0000-0000-0000CF970000}"/>
    <cellStyle name="Normal 27 3 2 2 5 2 3 4" xfId="25755" xr:uid="{00000000-0005-0000-0000-0000D0970000}"/>
    <cellStyle name="Normal 27 3 2 2 5 2 3 4 2" xfId="48281" xr:uid="{00000000-0005-0000-0000-0000D1970000}"/>
    <cellStyle name="Normal 27 3 2 2 5 2 3 5" xfId="31421" xr:uid="{00000000-0005-0000-0000-0000D2970000}"/>
    <cellStyle name="Normal 27 3 2 2 5 2 4" xfId="10752" xr:uid="{00000000-0005-0000-0000-0000D3970000}"/>
    <cellStyle name="Normal 27 3 2 2 5 2 4 2" xfId="33293" xr:uid="{00000000-0005-0000-0000-0000D4970000}"/>
    <cellStyle name="Normal 27 3 2 2 5 2 5" xfId="16382" xr:uid="{00000000-0005-0000-0000-0000D5970000}"/>
    <cellStyle name="Normal 27 3 2 2 5 2 5 2" xfId="38917" xr:uid="{00000000-0005-0000-0000-0000D6970000}"/>
    <cellStyle name="Normal 27 3 2 2 5 2 6" xfId="22011" xr:uid="{00000000-0005-0000-0000-0000D7970000}"/>
    <cellStyle name="Normal 27 3 2 2 5 2 6 2" xfId="44537" xr:uid="{00000000-0005-0000-0000-0000D8970000}"/>
    <cellStyle name="Normal 27 3 2 2 5 2 7" xfId="27677" xr:uid="{00000000-0005-0000-0000-0000D9970000}"/>
    <cellStyle name="Normal 27 3 2 2 5 2 8" xfId="51105" xr:uid="{00000000-0005-0000-0000-0000DA970000}"/>
    <cellStyle name="Normal 27 3 2 2 5 3" xfId="6072" xr:uid="{00000000-0005-0000-0000-0000DB970000}"/>
    <cellStyle name="Normal 27 3 2 2 5 3 2" xfId="11688" xr:uid="{00000000-0005-0000-0000-0000DC970000}"/>
    <cellStyle name="Normal 27 3 2 2 5 3 2 2" xfId="34229" xr:uid="{00000000-0005-0000-0000-0000DD970000}"/>
    <cellStyle name="Normal 27 3 2 2 5 3 3" xfId="17318" xr:uid="{00000000-0005-0000-0000-0000DE970000}"/>
    <cellStyle name="Normal 27 3 2 2 5 3 3 2" xfId="39853" xr:uid="{00000000-0005-0000-0000-0000DF970000}"/>
    <cellStyle name="Normal 27 3 2 2 5 3 4" xfId="22947" xr:uid="{00000000-0005-0000-0000-0000E0970000}"/>
    <cellStyle name="Normal 27 3 2 2 5 3 4 2" xfId="45473" xr:uid="{00000000-0005-0000-0000-0000E1970000}"/>
    <cellStyle name="Normal 27 3 2 2 5 3 5" xfId="28613" xr:uid="{00000000-0005-0000-0000-0000E2970000}"/>
    <cellStyle name="Normal 27 3 2 2 5 4" xfId="7944" xr:uid="{00000000-0005-0000-0000-0000E3970000}"/>
    <cellStyle name="Normal 27 3 2 2 5 4 2" xfId="13560" xr:uid="{00000000-0005-0000-0000-0000E4970000}"/>
    <cellStyle name="Normal 27 3 2 2 5 4 2 2" xfId="36101" xr:uid="{00000000-0005-0000-0000-0000E5970000}"/>
    <cellStyle name="Normal 27 3 2 2 5 4 3" xfId="19190" xr:uid="{00000000-0005-0000-0000-0000E6970000}"/>
    <cellStyle name="Normal 27 3 2 2 5 4 3 2" xfId="41725" xr:uid="{00000000-0005-0000-0000-0000E7970000}"/>
    <cellStyle name="Normal 27 3 2 2 5 4 4" xfId="24819" xr:uid="{00000000-0005-0000-0000-0000E8970000}"/>
    <cellStyle name="Normal 27 3 2 2 5 4 4 2" xfId="47345" xr:uid="{00000000-0005-0000-0000-0000E9970000}"/>
    <cellStyle name="Normal 27 3 2 2 5 4 5" xfId="30485" xr:uid="{00000000-0005-0000-0000-0000EA970000}"/>
    <cellStyle name="Normal 27 3 2 2 5 5" xfId="9816" xr:uid="{00000000-0005-0000-0000-0000EB970000}"/>
    <cellStyle name="Normal 27 3 2 2 5 5 2" xfId="32357" xr:uid="{00000000-0005-0000-0000-0000EC970000}"/>
    <cellStyle name="Normal 27 3 2 2 5 6" xfId="15446" xr:uid="{00000000-0005-0000-0000-0000ED970000}"/>
    <cellStyle name="Normal 27 3 2 2 5 6 2" xfId="37981" xr:uid="{00000000-0005-0000-0000-0000EE970000}"/>
    <cellStyle name="Normal 27 3 2 2 5 7" xfId="21075" xr:uid="{00000000-0005-0000-0000-0000EF970000}"/>
    <cellStyle name="Normal 27 3 2 2 5 7 2" xfId="43601" xr:uid="{00000000-0005-0000-0000-0000F0970000}"/>
    <cellStyle name="Normal 27 3 2 2 5 8" xfId="26741" xr:uid="{00000000-0005-0000-0000-0000F1970000}"/>
    <cellStyle name="Normal 27 3 2 2 5 9" xfId="49232" xr:uid="{00000000-0005-0000-0000-0000F2970000}"/>
    <cellStyle name="Normal 27 3 2 2 6" xfId="4668" xr:uid="{00000000-0005-0000-0000-0000F3970000}"/>
    <cellStyle name="Normal 27 3 2 2 6 2" xfId="6540" xr:uid="{00000000-0005-0000-0000-0000F4970000}"/>
    <cellStyle name="Normal 27 3 2 2 6 2 2" xfId="12156" xr:uid="{00000000-0005-0000-0000-0000F5970000}"/>
    <cellStyle name="Normal 27 3 2 2 6 2 2 2" xfId="34697" xr:uid="{00000000-0005-0000-0000-0000F6970000}"/>
    <cellStyle name="Normal 27 3 2 2 6 2 3" xfId="17786" xr:uid="{00000000-0005-0000-0000-0000F7970000}"/>
    <cellStyle name="Normal 27 3 2 2 6 2 3 2" xfId="40321" xr:uid="{00000000-0005-0000-0000-0000F8970000}"/>
    <cellStyle name="Normal 27 3 2 2 6 2 4" xfId="23415" xr:uid="{00000000-0005-0000-0000-0000F9970000}"/>
    <cellStyle name="Normal 27 3 2 2 6 2 4 2" xfId="45941" xr:uid="{00000000-0005-0000-0000-0000FA970000}"/>
    <cellStyle name="Normal 27 3 2 2 6 2 5" xfId="29081" xr:uid="{00000000-0005-0000-0000-0000FB970000}"/>
    <cellStyle name="Normal 27 3 2 2 6 3" xfId="8412" xr:uid="{00000000-0005-0000-0000-0000FC970000}"/>
    <cellStyle name="Normal 27 3 2 2 6 3 2" xfId="14028" xr:uid="{00000000-0005-0000-0000-0000FD970000}"/>
    <cellStyle name="Normal 27 3 2 2 6 3 2 2" xfId="36569" xr:uid="{00000000-0005-0000-0000-0000FE970000}"/>
    <cellStyle name="Normal 27 3 2 2 6 3 3" xfId="19658" xr:uid="{00000000-0005-0000-0000-0000FF970000}"/>
    <cellStyle name="Normal 27 3 2 2 6 3 3 2" xfId="42193" xr:uid="{00000000-0005-0000-0000-000000980000}"/>
    <cellStyle name="Normal 27 3 2 2 6 3 4" xfId="25287" xr:uid="{00000000-0005-0000-0000-000001980000}"/>
    <cellStyle name="Normal 27 3 2 2 6 3 4 2" xfId="47813" xr:uid="{00000000-0005-0000-0000-000002980000}"/>
    <cellStyle name="Normal 27 3 2 2 6 3 5" xfId="30953" xr:uid="{00000000-0005-0000-0000-000003980000}"/>
    <cellStyle name="Normal 27 3 2 2 6 4" xfId="10284" xr:uid="{00000000-0005-0000-0000-000004980000}"/>
    <cellStyle name="Normal 27 3 2 2 6 4 2" xfId="32825" xr:uid="{00000000-0005-0000-0000-000005980000}"/>
    <cellStyle name="Normal 27 3 2 2 6 5" xfId="15914" xr:uid="{00000000-0005-0000-0000-000006980000}"/>
    <cellStyle name="Normal 27 3 2 2 6 5 2" xfId="38449" xr:uid="{00000000-0005-0000-0000-000007980000}"/>
    <cellStyle name="Normal 27 3 2 2 6 6" xfId="21543" xr:uid="{00000000-0005-0000-0000-000008980000}"/>
    <cellStyle name="Normal 27 3 2 2 6 6 2" xfId="44069" xr:uid="{00000000-0005-0000-0000-000009980000}"/>
    <cellStyle name="Normal 27 3 2 2 6 7" xfId="27209" xr:uid="{00000000-0005-0000-0000-00000A980000}"/>
    <cellStyle name="Normal 27 3 2 2 6 8" xfId="50637" xr:uid="{00000000-0005-0000-0000-00000B980000}"/>
    <cellStyle name="Normal 27 3 2 2 7" xfId="5604" xr:uid="{00000000-0005-0000-0000-00000C980000}"/>
    <cellStyle name="Normal 27 3 2 2 7 2" xfId="11220" xr:uid="{00000000-0005-0000-0000-00000D980000}"/>
    <cellStyle name="Normal 27 3 2 2 7 2 2" xfId="33761" xr:uid="{00000000-0005-0000-0000-00000E980000}"/>
    <cellStyle name="Normal 27 3 2 2 7 3" xfId="16850" xr:uid="{00000000-0005-0000-0000-00000F980000}"/>
    <cellStyle name="Normal 27 3 2 2 7 3 2" xfId="39385" xr:uid="{00000000-0005-0000-0000-000010980000}"/>
    <cellStyle name="Normal 27 3 2 2 7 4" xfId="22479" xr:uid="{00000000-0005-0000-0000-000011980000}"/>
    <cellStyle name="Normal 27 3 2 2 7 4 2" xfId="45005" xr:uid="{00000000-0005-0000-0000-000012980000}"/>
    <cellStyle name="Normal 27 3 2 2 7 5" xfId="28145" xr:uid="{00000000-0005-0000-0000-000013980000}"/>
    <cellStyle name="Normal 27 3 2 2 8" xfId="7476" xr:uid="{00000000-0005-0000-0000-000014980000}"/>
    <cellStyle name="Normal 27 3 2 2 8 2" xfId="13092" xr:uid="{00000000-0005-0000-0000-000015980000}"/>
    <cellStyle name="Normal 27 3 2 2 8 2 2" xfId="35633" xr:uid="{00000000-0005-0000-0000-000016980000}"/>
    <cellStyle name="Normal 27 3 2 2 8 3" xfId="18722" xr:uid="{00000000-0005-0000-0000-000017980000}"/>
    <cellStyle name="Normal 27 3 2 2 8 3 2" xfId="41257" xr:uid="{00000000-0005-0000-0000-000018980000}"/>
    <cellStyle name="Normal 27 3 2 2 8 4" xfId="24351" xr:uid="{00000000-0005-0000-0000-000019980000}"/>
    <cellStyle name="Normal 27 3 2 2 8 4 2" xfId="46877" xr:uid="{00000000-0005-0000-0000-00001A980000}"/>
    <cellStyle name="Normal 27 3 2 2 8 5" xfId="30017" xr:uid="{00000000-0005-0000-0000-00001B980000}"/>
    <cellStyle name="Normal 27 3 2 2 9" xfId="9348" xr:uid="{00000000-0005-0000-0000-00001C980000}"/>
    <cellStyle name="Normal 27 3 2 2 9 2" xfId="31889" xr:uid="{00000000-0005-0000-0000-00001D980000}"/>
    <cellStyle name="Normal 27 3 2 3" xfId="3849" xr:uid="{00000000-0005-0000-0000-00001E980000}"/>
    <cellStyle name="Normal 27 3 2 3 10" xfId="26390" xr:uid="{00000000-0005-0000-0000-00001F980000}"/>
    <cellStyle name="Normal 27 3 2 3 11" xfId="48881" xr:uid="{00000000-0005-0000-0000-000020980000}"/>
    <cellStyle name="Normal 27 3 2 3 12" xfId="49818" xr:uid="{00000000-0005-0000-0000-000021980000}"/>
    <cellStyle name="Normal 27 3 2 3 2" xfId="4083" xr:uid="{00000000-0005-0000-0000-000022980000}"/>
    <cellStyle name="Normal 27 3 2 3 2 10" xfId="49115" xr:uid="{00000000-0005-0000-0000-000023980000}"/>
    <cellStyle name="Normal 27 3 2 3 2 11" xfId="50052" xr:uid="{00000000-0005-0000-0000-000024980000}"/>
    <cellStyle name="Normal 27 3 2 3 2 2" xfId="4551" xr:uid="{00000000-0005-0000-0000-000025980000}"/>
    <cellStyle name="Normal 27 3 2 3 2 2 10" xfId="50520" xr:uid="{00000000-0005-0000-0000-000026980000}"/>
    <cellStyle name="Normal 27 3 2 3 2 2 2" xfId="5487" xr:uid="{00000000-0005-0000-0000-000027980000}"/>
    <cellStyle name="Normal 27 3 2 3 2 2 2 2" xfId="7359" xr:uid="{00000000-0005-0000-0000-000028980000}"/>
    <cellStyle name="Normal 27 3 2 3 2 2 2 2 2" xfId="12975" xr:uid="{00000000-0005-0000-0000-000029980000}"/>
    <cellStyle name="Normal 27 3 2 3 2 2 2 2 2 2" xfId="35516" xr:uid="{00000000-0005-0000-0000-00002A980000}"/>
    <cellStyle name="Normal 27 3 2 3 2 2 2 2 3" xfId="18605" xr:uid="{00000000-0005-0000-0000-00002B980000}"/>
    <cellStyle name="Normal 27 3 2 3 2 2 2 2 3 2" xfId="41140" xr:uid="{00000000-0005-0000-0000-00002C980000}"/>
    <cellStyle name="Normal 27 3 2 3 2 2 2 2 4" xfId="24234" xr:uid="{00000000-0005-0000-0000-00002D980000}"/>
    <cellStyle name="Normal 27 3 2 3 2 2 2 2 4 2" xfId="46760" xr:uid="{00000000-0005-0000-0000-00002E980000}"/>
    <cellStyle name="Normal 27 3 2 3 2 2 2 2 5" xfId="29900" xr:uid="{00000000-0005-0000-0000-00002F980000}"/>
    <cellStyle name="Normal 27 3 2 3 2 2 2 3" xfId="9231" xr:uid="{00000000-0005-0000-0000-000030980000}"/>
    <cellStyle name="Normal 27 3 2 3 2 2 2 3 2" xfId="14847" xr:uid="{00000000-0005-0000-0000-000031980000}"/>
    <cellStyle name="Normal 27 3 2 3 2 2 2 3 2 2" xfId="37388" xr:uid="{00000000-0005-0000-0000-000032980000}"/>
    <cellStyle name="Normal 27 3 2 3 2 2 2 3 3" xfId="20477" xr:uid="{00000000-0005-0000-0000-000033980000}"/>
    <cellStyle name="Normal 27 3 2 3 2 2 2 3 3 2" xfId="43012" xr:uid="{00000000-0005-0000-0000-000034980000}"/>
    <cellStyle name="Normal 27 3 2 3 2 2 2 3 4" xfId="26106" xr:uid="{00000000-0005-0000-0000-000035980000}"/>
    <cellStyle name="Normal 27 3 2 3 2 2 2 3 4 2" xfId="48632" xr:uid="{00000000-0005-0000-0000-000036980000}"/>
    <cellStyle name="Normal 27 3 2 3 2 2 2 3 5" xfId="31772" xr:uid="{00000000-0005-0000-0000-000037980000}"/>
    <cellStyle name="Normal 27 3 2 3 2 2 2 4" xfId="11103" xr:uid="{00000000-0005-0000-0000-000038980000}"/>
    <cellStyle name="Normal 27 3 2 3 2 2 2 4 2" xfId="33644" xr:uid="{00000000-0005-0000-0000-000039980000}"/>
    <cellStyle name="Normal 27 3 2 3 2 2 2 5" xfId="16733" xr:uid="{00000000-0005-0000-0000-00003A980000}"/>
    <cellStyle name="Normal 27 3 2 3 2 2 2 5 2" xfId="39268" xr:uid="{00000000-0005-0000-0000-00003B980000}"/>
    <cellStyle name="Normal 27 3 2 3 2 2 2 6" xfId="22362" xr:uid="{00000000-0005-0000-0000-00003C980000}"/>
    <cellStyle name="Normal 27 3 2 3 2 2 2 6 2" xfId="44888" xr:uid="{00000000-0005-0000-0000-00003D980000}"/>
    <cellStyle name="Normal 27 3 2 3 2 2 2 7" xfId="28028" xr:uid="{00000000-0005-0000-0000-00003E980000}"/>
    <cellStyle name="Normal 27 3 2 3 2 2 2 8" xfId="51456" xr:uid="{00000000-0005-0000-0000-00003F980000}"/>
    <cellStyle name="Normal 27 3 2 3 2 2 3" xfId="6423" xr:uid="{00000000-0005-0000-0000-000040980000}"/>
    <cellStyle name="Normal 27 3 2 3 2 2 3 2" xfId="12039" xr:uid="{00000000-0005-0000-0000-000041980000}"/>
    <cellStyle name="Normal 27 3 2 3 2 2 3 2 2" xfId="34580" xr:uid="{00000000-0005-0000-0000-000042980000}"/>
    <cellStyle name="Normal 27 3 2 3 2 2 3 3" xfId="17669" xr:uid="{00000000-0005-0000-0000-000043980000}"/>
    <cellStyle name="Normal 27 3 2 3 2 2 3 3 2" xfId="40204" xr:uid="{00000000-0005-0000-0000-000044980000}"/>
    <cellStyle name="Normal 27 3 2 3 2 2 3 4" xfId="23298" xr:uid="{00000000-0005-0000-0000-000045980000}"/>
    <cellStyle name="Normal 27 3 2 3 2 2 3 4 2" xfId="45824" xr:uid="{00000000-0005-0000-0000-000046980000}"/>
    <cellStyle name="Normal 27 3 2 3 2 2 3 5" xfId="28964" xr:uid="{00000000-0005-0000-0000-000047980000}"/>
    <cellStyle name="Normal 27 3 2 3 2 2 4" xfId="8295" xr:uid="{00000000-0005-0000-0000-000048980000}"/>
    <cellStyle name="Normal 27 3 2 3 2 2 4 2" xfId="13911" xr:uid="{00000000-0005-0000-0000-000049980000}"/>
    <cellStyle name="Normal 27 3 2 3 2 2 4 2 2" xfId="36452" xr:uid="{00000000-0005-0000-0000-00004A980000}"/>
    <cellStyle name="Normal 27 3 2 3 2 2 4 3" xfId="19541" xr:uid="{00000000-0005-0000-0000-00004B980000}"/>
    <cellStyle name="Normal 27 3 2 3 2 2 4 3 2" xfId="42076" xr:uid="{00000000-0005-0000-0000-00004C980000}"/>
    <cellStyle name="Normal 27 3 2 3 2 2 4 4" xfId="25170" xr:uid="{00000000-0005-0000-0000-00004D980000}"/>
    <cellStyle name="Normal 27 3 2 3 2 2 4 4 2" xfId="47696" xr:uid="{00000000-0005-0000-0000-00004E980000}"/>
    <cellStyle name="Normal 27 3 2 3 2 2 4 5" xfId="30836" xr:uid="{00000000-0005-0000-0000-00004F980000}"/>
    <cellStyle name="Normal 27 3 2 3 2 2 5" xfId="10167" xr:uid="{00000000-0005-0000-0000-000050980000}"/>
    <cellStyle name="Normal 27 3 2 3 2 2 5 2" xfId="32708" xr:uid="{00000000-0005-0000-0000-000051980000}"/>
    <cellStyle name="Normal 27 3 2 3 2 2 6" xfId="15797" xr:uid="{00000000-0005-0000-0000-000052980000}"/>
    <cellStyle name="Normal 27 3 2 3 2 2 6 2" xfId="38332" xr:uid="{00000000-0005-0000-0000-000053980000}"/>
    <cellStyle name="Normal 27 3 2 3 2 2 7" xfId="21426" xr:uid="{00000000-0005-0000-0000-000054980000}"/>
    <cellStyle name="Normal 27 3 2 3 2 2 7 2" xfId="43952" xr:uid="{00000000-0005-0000-0000-000055980000}"/>
    <cellStyle name="Normal 27 3 2 3 2 2 8" xfId="27092" xr:uid="{00000000-0005-0000-0000-000056980000}"/>
    <cellStyle name="Normal 27 3 2 3 2 2 9" xfId="49583" xr:uid="{00000000-0005-0000-0000-000057980000}"/>
    <cellStyle name="Normal 27 3 2 3 2 3" xfId="5019" xr:uid="{00000000-0005-0000-0000-000058980000}"/>
    <cellStyle name="Normal 27 3 2 3 2 3 2" xfId="6891" xr:uid="{00000000-0005-0000-0000-000059980000}"/>
    <cellStyle name="Normal 27 3 2 3 2 3 2 2" xfId="12507" xr:uid="{00000000-0005-0000-0000-00005A980000}"/>
    <cellStyle name="Normal 27 3 2 3 2 3 2 2 2" xfId="35048" xr:uid="{00000000-0005-0000-0000-00005B980000}"/>
    <cellStyle name="Normal 27 3 2 3 2 3 2 3" xfId="18137" xr:uid="{00000000-0005-0000-0000-00005C980000}"/>
    <cellStyle name="Normal 27 3 2 3 2 3 2 3 2" xfId="40672" xr:uid="{00000000-0005-0000-0000-00005D980000}"/>
    <cellStyle name="Normal 27 3 2 3 2 3 2 4" xfId="23766" xr:uid="{00000000-0005-0000-0000-00005E980000}"/>
    <cellStyle name="Normal 27 3 2 3 2 3 2 4 2" xfId="46292" xr:uid="{00000000-0005-0000-0000-00005F980000}"/>
    <cellStyle name="Normal 27 3 2 3 2 3 2 5" xfId="29432" xr:uid="{00000000-0005-0000-0000-000060980000}"/>
    <cellStyle name="Normal 27 3 2 3 2 3 3" xfId="8763" xr:uid="{00000000-0005-0000-0000-000061980000}"/>
    <cellStyle name="Normal 27 3 2 3 2 3 3 2" xfId="14379" xr:uid="{00000000-0005-0000-0000-000062980000}"/>
    <cellStyle name="Normal 27 3 2 3 2 3 3 2 2" xfId="36920" xr:uid="{00000000-0005-0000-0000-000063980000}"/>
    <cellStyle name="Normal 27 3 2 3 2 3 3 3" xfId="20009" xr:uid="{00000000-0005-0000-0000-000064980000}"/>
    <cellStyle name="Normal 27 3 2 3 2 3 3 3 2" xfId="42544" xr:uid="{00000000-0005-0000-0000-000065980000}"/>
    <cellStyle name="Normal 27 3 2 3 2 3 3 4" xfId="25638" xr:uid="{00000000-0005-0000-0000-000066980000}"/>
    <cellStyle name="Normal 27 3 2 3 2 3 3 4 2" xfId="48164" xr:uid="{00000000-0005-0000-0000-000067980000}"/>
    <cellStyle name="Normal 27 3 2 3 2 3 3 5" xfId="31304" xr:uid="{00000000-0005-0000-0000-000068980000}"/>
    <cellStyle name="Normal 27 3 2 3 2 3 4" xfId="10635" xr:uid="{00000000-0005-0000-0000-000069980000}"/>
    <cellStyle name="Normal 27 3 2 3 2 3 4 2" xfId="33176" xr:uid="{00000000-0005-0000-0000-00006A980000}"/>
    <cellStyle name="Normal 27 3 2 3 2 3 5" xfId="16265" xr:uid="{00000000-0005-0000-0000-00006B980000}"/>
    <cellStyle name="Normal 27 3 2 3 2 3 5 2" xfId="38800" xr:uid="{00000000-0005-0000-0000-00006C980000}"/>
    <cellStyle name="Normal 27 3 2 3 2 3 6" xfId="21894" xr:uid="{00000000-0005-0000-0000-00006D980000}"/>
    <cellStyle name="Normal 27 3 2 3 2 3 6 2" xfId="44420" xr:uid="{00000000-0005-0000-0000-00006E980000}"/>
    <cellStyle name="Normal 27 3 2 3 2 3 7" xfId="27560" xr:uid="{00000000-0005-0000-0000-00006F980000}"/>
    <cellStyle name="Normal 27 3 2 3 2 3 8" xfId="50988" xr:uid="{00000000-0005-0000-0000-000070980000}"/>
    <cellStyle name="Normal 27 3 2 3 2 4" xfId="5955" xr:uid="{00000000-0005-0000-0000-000071980000}"/>
    <cellStyle name="Normal 27 3 2 3 2 4 2" xfId="11571" xr:uid="{00000000-0005-0000-0000-000072980000}"/>
    <cellStyle name="Normal 27 3 2 3 2 4 2 2" xfId="34112" xr:uid="{00000000-0005-0000-0000-000073980000}"/>
    <cellStyle name="Normal 27 3 2 3 2 4 3" xfId="17201" xr:uid="{00000000-0005-0000-0000-000074980000}"/>
    <cellStyle name="Normal 27 3 2 3 2 4 3 2" xfId="39736" xr:uid="{00000000-0005-0000-0000-000075980000}"/>
    <cellStyle name="Normal 27 3 2 3 2 4 4" xfId="22830" xr:uid="{00000000-0005-0000-0000-000076980000}"/>
    <cellStyle name="Normal 27 3 2 3 2 4 4 2" xfId="45356" xr:uid="{00000000-0005-0000-0000-000077980000}"/>
    <cellStyle name="Normal 27 3 2 3 2 4 5" xfId="28496" xr:uid="{00000000-0005-0000-0000-000078980000}"/>
    <cellStyle name="Normal 27 3 2 3 2 5" xfId="7827" xr:uid="{00000000-0005-0000-0000-000079980000}"/>
    <cellStyle name="Normal 27 3 2 3 2 5 2" xfId="13443" xr:uid="{00000000-0005-0000-0000-00007A980000}"/>
    <cellStyle name="Normal 27 3 2 3 2 5 2 2" xfId="35984" xr:uid="{00000000-0005-0000-0000-00007B980000}"/>
    <cellStyle name="Normal 27 3 2 3 2 5 3" xfId="19073" xr:uid="{00000000-0005-0000-0000-00007C980000}"/>
    <cellStyle name="Normal 27 3 2 3 2 5 3 2" xfId="41608" xr:uid="{00000000-0005-0000-0000-00007D980000}"/>
    <cellStyle name="Normal 27 3 2 3 2 5 4" xfId="24702" xr:uid="{00000000-0005-0000-0000-00007E980000}"/>
    <cellStyle name="Normal 27 3 2 3 2 5 4 2" xfId="47228" xr:uid="{00000000-0005-0000-0000-00007F980000}"/>
    <cellStyle name="Normal 27 3 2 3 2 5 5" xfId="30368" xr:uid="{00000000-0005-0000-0000-000080980000}"/>
    <cellStyle name="Normal 27 3 2 3 2 6" xfId="9699" xr:uid="{00000000-0005-0000-0000-000081980000}"/>
    <cellStyle name="Normal 27 3 2 3 2 6 2" xfId="32240" xr:uid="{00000000-0005-0000-0000-000082980000}"/>
    <cellStyle name="Normal 27 3 2 3 2 7" xfId="15329" xr:uid="{00000000-0005-0000-0000-000083980000}"/>
    <cellStyle name="Normal 27 3 2 3 2 7 2" xfId="37864" xr:uid="{00000000-0005-0000-0000-000084980000}"/>
    <cellStyle name="Normal 27 3 2 3 2 8" xfId="20958" xr:uid="{00000000-0005-0000-0000-000085980000}"/>
    <cellStyle name="Normal 27 3 2 3 2 8 2" xfId="43484" xr:uid="{00000000-0005-0000-0000-000086980000}"/>
    <cellStyle name="Normal 27 3 2 3 2 9" xfId="26624" xr:uid="{00000000-0005-0000-0000-000087980000}"/>
    <cellStyle name="Normal 27 3 2 3 3" xfId="4317" xr:uid="{00000000-0005-0000-0000-000088980000}"/>
    <cellStyle name="Normal 27 3 2 3 3 10" xfId="50286" xr:uid="{00000000-0005-0000-0000-000089980000}"/>
    <cellStyle name="Normal 27 3 2 3 3 2" xfId="5253" xr:uid="{00000000-0005-0000-0000-00008A980000}"/>
    <cellStyle name="Normal 27 3 2 3 3 2 2" xfId="7125" xr:uid="{00000000-0005-0000-0000-00008B980000}"/>
    <cellStyle name="Normal 27 3 2 3 3 2 2 2" xfId="12741" xr:uid="{00000000-0005-0000-0000-00008C980000}"/>
    <cellStyle name="Normal 27 3 2 3 3 2 2 2 2" xfId="35282" xr:uid="{00000000-0005-0000-0000-00008D980000}"/>
    <cellStyle name="Normal 27 3 2 3 3 2 2 3" xfId="18371" xr:uid="{00000000-0005-0000-0000-00008E980000}"/>
    <cellStyle name="Normal 27 3 2 3 3 2 2 3 2" xfId="40906" xr:uid="{00000000-0005-0000-0000-00008F980000}"/>
    <cellStyle name="Normal 27 3 2 3 3 2 2 4" xfId="24000" xr:uid="{00000000-0005-0000-0000-000090980000}"/>
    <cellStyle name="Normal 27 3 2 3 3 2 2 4 2" xfId="46526" xr:uid="{00000000-0005-0000-0000-000091980000}"/>
    <cellStyle name="Normal 27 3 2 3 3 2 2 5" xfId="29666" xr:uid="{00000000-0005-0000-0000-000092980000}"/>
    <cellStyle name="Normal 27 3 2 3 3 2 3" xfId="8997" xr:uid="{00000000-0005-0000-0000-000093980000}"/>
    <cellStyle name="Normal 27 3 2 3 3 2 3 2" xfId="14613" xr:uid="{00000000-0005-0000-0000-000094980000}"/>
    <cellStyle name="Normal 27 3 2 3 3 2 3 2 2" xfId="37154" xr:uid="{00000000-0005-0000-0000-000095980000}"/>
    <cellStyle name="Normal 27 3 2 3 3 2 3 3" xfId="20243" xr:uid="{00000000-0005-0000-0000-000096980000}"/>
    <cellStyle name="Normal 27 3 2 3 3 2 3 3 2" xfId="42778" xr:uid="{00000000-0005-0000-0000-000097980000}"/>
    <cellStyle name="Normal 27 3 2 3 3 2 3 4" xfId="25872" xr:uid="{00000000-0005-0000-0000-000098980000}"/>
    <cellStyle name="Normal 27 3 2 3 3 2 3 4 2" xfId="48398" xr:uid="{00000000-0005-0000-0000-000099980000}"/>
    <cellStyle name="Normal 27 3 2 3 3 2 3 5" xfId="31538" xr:uid="{00000000-0005-0000-0000-00009A980000}"/>
    <cellStyle name="Normal 27 3 2 3 3 2 4" xfId="10869" xr:uid="{00000000-0005-0000-0000-00009B980000}"/>
    <cellStyle name="Normal 27 3 2 3 3 2 4 2" xfId="33410" xr:uid="{00000000-0005-0000-0000-00009C980000}"/>
    <cellStyle name="Normal 27 3 2 3 3 2 5" xfId="16499" xr:uid="{00000000-0005-0000-0000-00009D980000}"/>
    <cellStyle name="Normal 27 3 2 3 3 2 5 2" xfId="39034" xr:uid="{00000000-0005-0000-0000-00009E980000}"/>
    <cellStyle name="Normal 27 3 2 3 3 2 6" xfId="22128" xr:uid="{00000000-0005-0000-0000-00009F980000}"/>
    <cellStyle name="Normal 27 3 2 3 3 2 6 2" xfId="44654" xr:uid="{00000000-0005-0000-0000-0000A0980000}"/>
    <cellStyle name="Normal 27 3 2 3 3 2 7" xfId="27794" xr:uid="{00000000-0005-0000-0000-0000A1980000}"/>
    <cellStyle name="Normal 27 3 2 3 3 2 8" xfId="51222" xr:uid="{00000000-0005-0000-0000-0000A2980000}"/>
    <cellStyle name="Normal 27 3 2 3 3 3" xfId="6189" xr:uid="{00000000-0005-0000-0000-0000A3980000}"/>
    <cellStyle name="Normal 27 3 2 3 3 3 2" xfId="11805" xr:uid="{00000000-0005-0000-0000-0000A4980000}"/>
    <cellStyle name="Normal 27 3 2 3 3 3 2 2" xfId="34346" xr:uid="{00000000-0005-0000-0000-0000A5980000}"/>
    <cellStyle name="Normal 27 3 2 3 3 3 3" xfId="17435" xr:uid="{00000000-0005-0000-0000-0000A6980000}"/>
    <cellStyle name="Normal 27 3 2 3 3 3 3 2" xfId="39970" xr:uid="{00000000-0005-0000-0000-0000A7980000}"/>
    <cellStyle name="Normal 27 3 2 3 3 3 4" xfId="23064" xr:uid="{00000000-0005-0000-0000-0000A8980000}"/>
    <cellStyle name="Normal 27 3 2 3 3 3 4 2" xfId="45590" xr:uid="{00000000-0005-0000-0000-0000A9980000}"/>
    <cellStyle name="Normal 27 3 2 3 3 3 5" xfId="28730" xr:uid="{00000000-0005-0000-0000-0000AA980000}"/>
    <cellStyle name="Normal 27 3 2 3 3 4" xfId="8061" xr:uid="{00000000-0005-0000-0000-0000AB980000}"/>
    <cellStyle name="Normal 27 3 2 3 3 4 2" xfId="13677" xr:uid="{00000000-0005-0000-0000-0000AC980000}"/>
    <cellStyle name="Normal 27 3 2 3 3 4 2 2" xfId="36218" xr:uid="{00000000-0005-0000-0000-0000AD980000}"/>
    <cellStyle name="Normal 27 3 2 3 3 4 3" xfId="19307" xr:uid="{00000000-0005-0000-0000-0000AE980000}"/>
    <cellStyle name="Normal 27 3 2 3 3 4 3 2" xfId="41842" xr:uid="{00000000-0005-0000-0000-0000AF980000}"/>
    <cellStyle name="Normal 27 3 2 3 3 4 4" xfId="24936" xr:uid="{00000000-0005-0000-0000-0000B0980000}"/>
    <cellStyle name="Normal 27 3 2 3 3 4 4 2" xfId="47462" xr:uid="{00000000-0005-0000-0000-0000B1980000}"/>
    <cellStyle name="Normal 27 3 2 3 3 4 5" xfId="30602" xr:uid="{00000000-0005-0000-0000-0000B2980000}"/>
    <cellStyle name="Normal 27 3 2 3 3 5" xfId="9933" xr:uid="{00000000-0005-0000-0000-0000B3980000}"/>
    <cellStyle name="Normal 27 3 2 3 3 5 2" xfId="32474" xr:uid="{00000000-0005-0000-0000-0000B4980000}"/>
    <cellStyle name="Normal 27 3 2 3 3 6" xfId="15563" xr:uid="{00000000-0005-0000-0000-0000B5980000}"/>
    <cellStyle name="Normal 27 3 2 3 3 6 2" xfId="38098" xr:uid="{00000000-0005-0000-0000-0000B6980000}"/>
    <cellStyle name="Normal 27 3 2 3 3 7" xfId="21192" xr:uid="{00000000-0005-0000-0000-0000B7980000}"/>
    <cellStyle name="Normal 27 3 2 3 3 7 2" xfId="43718" xr:uid="{00000000-0005-0000-0000-0000B8980000}"/>
    <cellStyle name="Normal 27 3 2 3 3 8" xfId="26858" xr:uid="{00000000-0005-0000-0000-0000B9980000}"/>
    <cellStyle name="Normal 27 3 2 3 3 9" xfId="49349" xr:uid="{00000000-0005-0000-0000-0000BA980000}"/>
    <cellStyle name="Normal 27 3 2 3 4" xfId="4785" xr:uid="{00000000-0005-0000-0000-0000BB980000}"/>
    <cellStyle name="Normal 27 3 2 3 4 2" xfId="6657" xr:uid="{00000000-0005-0000-0000-0000BC980000}"/>
    <cellStyle name="Normal 27 3 2 3 4 2 2" xfId="12273" xr:uid="{00000000-0005-0000-0000-0000BD980000}"/>
    <cellStyle name="Normal 27 3 2 3 4 2 2 2" xfId="34814" xr:uid="{00000000-0005-0000-0000-0000BE980000}"/>
    <cellStyle name="Normal 27 3 2 3 4 2 3" xfId="17903" xr:uid="{00000000-0005-0000-0000-0000BF980000}"/>
    <cellStyle name="Normal 27 3 2 3 4 2 3 2" xfId="40438" xr:uid="{00000000-0005-0000-0000-0000C0980000}"/>
    <cellStyle name="Normal 27 3 2 3 4 2 4" xfId="23532" xr:uid="{00000000-0005-0000-0000-0000C1980000}"/>
    <cellStyle name="Normal 27 3 2 3 4 2 4 2" xfId="46058" xr:uid="{00000000-0005-0000-0000-0000C2980000}"/>
    <cellStyle name="Normal 27 3 2 3 4 2 5" xfId="29198" xr:uid="{00000000-0005-0000-0000-0000C3980000}"/>
    <cellStyle name="Normal 27 3 2 3 4 3" xfId="8529" xr:uid="{00000000-0005-0000-0000-0000C4980000}"/>
    <cellStyle name="Normal 27 3 2 3 4 3 2" xfId="14145" xr:uid="{00000000-0005-0000-0000-0000C5980000}"/>
    <cellStyle name="Normal 27 3 2 3 4 3 2 2" xfId="36686" xr:uid="{00000000-0005-0000-0000-0000C6980000}"/>
    <cellStyle name="Normal 27 3 2 3 4 3 3" xfId="19775" xr:uid="{00000000-0005-0000-0000-0000C7980000}"/>
    <cellStyle name="Normal 27 3 2 3 4 3 3 2" xfId="42310" xr:uid="{00000000-0005-0000-0000-0000C8980000}"/>
    <cellStyle name="Normal 27 3 2 3 4 3 4" xfId="25404" xr:uid="{00000000-0005-0000-0000-0000C9980000}"/>
    <cellStyle name="Normal 27 3 2 3 4 3 4 2" xfId="47930" xr:uid="{00000000-0005-0000-0000-0000CA980000}"/>
    <cellStyle name="Normal 27 3 2 3 4 3 5" xfId="31070" xr:uid="{00000000-0005-0000-0000-0000CB980000}"/>
    <cellStyle name="Normal 27 3 2 3 4 4" xfId="10401" xr:uid="{00000000-0005-0000-0000-0000CC980000}"/>
    <cellStyle name="Normal 27 3 2 3 4 4 2" xfId="32942" xr:uid="{00000000-0005-0000-0000-0000CD980000}"/>
    <cellStyle name="Normal 27 3 2 3 4 5" xfId="16031" xr:uid="{00000000-0005-0000-0000-0000CE980000}"/>
    <cellStyle name="Normal 27 3 2 3 4 5 2" xfId="38566" xr:uid="{00000000-0005-0000-0000-0000CF980000}"/>
    <cellStyle name="Normal 27 3 2 3 4 6" xfId="21660" xr:uid="{00000000-0005-0000-0000-0000D0980000}"/>
    <cellStyle name="Normal 27 3 2 3 4 6 2" xfId="44186" xr:uid="{00000000-0005-0000-0000-0000D1980000}"/>
    <cellStyle name="Normal 27 3 2 3 4 7" xfId="27326" xr:uid="{00000000-0005-0000-0000-0000D2980000}"/>
    <cellStyle name="Normal 27 3 2 3 4 8" xfId="50754" xr:uid="{00000000-0005-0000-0000-0000D3980000}"/>
    <cellStyle name="Normal 27 3 2 3 5" xfId="5721" xr:uid="{00000000-0005-0000-0000-0000D4980000}"/>
    <cellStyle name="Normal 27 3 2 3 5 2" xfId="11337" xr:uid="{00000000-0005-0000-0000-0000D5980000}"/>
    <cellStyle name="Normal 27 3 2 3 5 2 2" xfId="33878" xr:uid="{00000000-0005-0000-0000-0000D6980000}"/>
    <cellStyle name="Normal 27 3 2 3 5 3" xfId="16967" xr:uid="{00000000-0005-0000-0000-0000D7980000}"/>
    <cellStyle name="Normal 27 3 2 3 5 3 2" xfId="39502" xr:uid="{00000000-0005-0000-0000-0000D8980000}"/>
    <cellStyle name="Normal 27 3 2 3 5 4" xfId="22596" xr:uid="{00000000-0005-0000-0000-0000D9980000}"/>
    <cellStyle name="Normal 27 3 2 3 5 4 2" xfId="45122" xr:uid="{00000000-0005-0000-0000-0000DA980000}"/>
    <cellStyle name="Normal 27 3 2 3 5 5" xfId="28262" xr:uid="{00000000-0005-0000-0000-0000DB980000}"/>
    <cellStyle name="Normal 27 3 2 3 6" xfId="7593" xr:uid="{00000000-0005-0000-0000-0000DC980000}"/>
    <cellStyle name="Normal 27 3 2 3 6 2" xfId="13209" xr:uid="{00000000-0005-0000-0000-0000DD980000}"/>
    <cellStyle name="Normal 27 3 2 3 6 2 2" xfId="35750" xr:uid="{00000000-0005-0000-0000-0000DE980000}"/>
    <cellStyle name="Normal 27 3 2 3 6 3" xfId="18839" xr:uid="{00000000-0005-0000-0000-0000DF980000}"/>
    <cellStyle name="Normal 27 3 2 3 6 3 2" xfId="41374" xr:uid="{00000000-0005-0000-0000-0000E0980000}"/>
    <cellStyle name="Normal 27 3 2 3 6 4" xfId="24468" xr:uid="{00000000-0005-0000-0000-0000E1980000}"/>
    <cellStyle name="Normal 27 3 2 3 6 4 2" xfId="46994" xr:uid="{00000000-0005-0000-0000-0000E2980000}"/>
    <cellStyle name="Normal 27 3 2 3 6 5" xfId="30134" xr:uid="{00000000-0005-0000-0000-0000E3980000}"/>
    <cellStyle name="Normal 27 3 2 3 7" xfId="9465" xr:uid="{00000000-0005-0000-0000-0000E4980000}"/>
    <cellStyle name="Normal 27 3 2 3 7 2" xfId="32006" xr:uid="{00000000-0005-0000-0000-0000E5980000}"/>
    <cellStyle name="Normal 27 3 2 3 8" xfId="15095" xr:uid="{00000000-0005-0000-0000-0000E6980000}"/>
    <cellStyle name="Normal 27 3 2 3 8 2" xfId="37630" xr:uid="{00000000-0005-0000-0000-0000E7980000}"/>
    <cellStyle name="Normal 27 3 2 3 9" xfId="20724" xr:uid="{00000000-0005-0000-0000-0000E8980000}"/>
    <cellStyle name="Normal 27 3 2 3 9 2" xfId="43250" xr:uid="{00000000-0005-0000-0000-0000E9980000}"/>
    <cellStyle name="Normal 27 3 2 4" xfId="3771" xr:uid="{00000000-0005-0000-0000-0000EA980000}"/>
    <cellStyle name="Normal 27 3 2 4 10" xfId="26312" xr:uid="{00000000-0005-0000-0000-0000EB980000}"/>
    <cellStyle name="Normal 27 3 2 4 11" xfId="48803" xr:uid="{00000000-0005-0000-0000-0000EC980000}"/>
    <cellStyle name="Normal 27 3 2 4 12" xfId="49740" xr:uid="{00000000-0005-0000-0000-0000ED980000}"/>
    <cellStyle name="Normal 27 3 2 4 2" xfId="4005" xr:uid="{00000000-0005-0000-0000-0000EE980000}"/>
    <cellStyle name="Normal 27 3 2 4 2 10" xfId="49037" xr:uid="{00000000-0005-0000-0000-0000EF980000}"/>
    <cellStyle name="Normal 27 3 2 4 2 11" xfId="49974" xr:uid="{00000000-0005-0000-0000-0000F0980000}"/>
    <cellStyle name="Normal 27 3 2 4 2 2" xfId="4473" xr:uid="{00000000-0005-0000-0000-0000F1980000}"/>
    <cellStyle name="Normal 27 3 2 4 2 2 10" xfId="50442" xr:uid="{00000000-0005-0000-0000-0000F2980000}"/>
    <cellStyle name="Normal 27 3 2 4 2 2 2" xfId="5409" xr:uid="{00000000-0005-0000-0000-0000F3980000}"/>
    <cellStyle name="Normal 27 3 2 4 2 2 2 2" xfId="7281" xr:uid="{00000000-0005-0000-0000-0000F4980000}"/>
    <cellStyle name="Normal 27 3 2 4 2 2 2 2 2" xfId="12897" xr:uid="{00000000-0005-0000-0000-0000F5980000}"/>
    <cellStyle name="Normal 27 3 2 4 2 2 2 2 2 2" xfId="35438" xr:uid="{00000000-0005-0000-0000-0000F6980000}"/>
    <cellStyle name="Normal 27 3 2 4 2 2 2 2 3" xfId="18527" xr:uid="{00000000-0005-0000-0000-0000F7980000}"/>
    <cellStyle name="Normal 27 3 2 4 2 2 2 2 3 2" xfId="41062" xr:uid="{00000000-0005-0000-0000-0000F8980000}"/>
    <cellStyle name="Normal 27 3 2 4 2 2 2 2 4" xfId="24156" xr:uid="{00000000-0005-0000-0000-0000F9980000}"/>
    <cellStyle name="Normal 27 3 2 4 2 2 2 2 4 2" xfId="46682" xr:uid="{00000000-0005-0000-0000-0000FA980000}"/>
    <cellStyle name="Normal 27 3 2 4 2 2 2 2 5" xfId="29822" xr:uid="{00000000-0005-0000-0000-0000FB980000}"/>
    <cellStyle name="Normal 27 3 2 4 2 2 2 3" xfId="9153" xr:uid="{00000000-0005-0000-0000-0000FC980000}"/>
    <cellStyle name="Normal 27 3 2 4 2 2 2 3 2" xfId="14769" xr:uid="{00000000-0005-0000-0000-0000FD980000}"/>
    <cellStyle name="Normal 27 3 2 4 2 2 2 3 2 2" xfId="37310" xr:uid="{00000000-0005-0000-0000-0000FE980000}"/>
    <cellStyle name="Normal 27 3 2 4 2 2 2 3 3" xfId="20399" xr:uid="{00000000-0005-0000-0000-0000FF980000}"/>
    <cellStyle name="Normal 27 3 2 4 2 2 2 3 3 2" xfId="42934" xr:uid="{00000000-0005-0000-0000-000000990000}"/>
    <cellStyle name="Normal 27 3 2 4 2 2 2 3 4" xfId="26028" xr:uid="{00000000-0005-0000-0000-000001990000}"/>
    <cellStyle name="Normal 27 3 2 4 2 2 2 3 4 2" xfId="48554" xr:uid="{00000000-0005-0000-0000-000002990000}"/>
    <cellStyle name="Normal 27 3 2 4 2 2 2 3 5" xfId="31694" xr:uid="{00000000-0005-0000-0000-000003990000}"/>
    <cellStyle name="Normal 27 3 2 4 2 2 2 4" xfId="11025" xr:uid="{00000000-0005-0000-0000-000004990000}"/>
    <cellStyle name="Normal 27 3 2 4 2 2 2 4 2" xfId="33566" xr:uid="{00000000-0005-0000-0000-000005990000}"/>
    <cellStyle name="Normal 27 3 2 4 2 2 2 5" xfId="16655" xr:uid="{00000000-0005-0000-0000-000006990000}"/>
    <cellStyle name="Normal 27 3 2 4 2 2 2 5 2" xfId="39190" xr:uid="{00000000-0005-0000-0000-000007990000}"/>
    <cellStyle name="Normal 27 3 2 4 2 2 2 6" xfId="22284" xr:uid="{00000000-0005-0000-0000-000008990000}"/>
    <cellStyle name="Normal 27 3 2 4 2 2 2 6 2" xfId="44810" xr:uid="{00000000-0005-0000-0000-000009990000}"/>
    <cellStyle name="Normal 27 3 2 4 2 2 2 7" xfId="27950" xr:uid="{00000000-0005-0000-0000-00000A990000}"/>
    <cellStyle name="Normal 27 3 2 4 2 2 2 8" xfId="51378" xr:uid="{00000000-0005-0000-0000-00000B990000}"/>
    <cellStyle name="Normal 27 3 2 4 2 2 3" xfId="6345" xr:uid="{00000000-0005-0000-0000-00000C990000}"/>
    <cellStyle name="Normal 27 3 2 4 2 2 3 2" xfId="11961" xr:uid="{00000000-0005-0000-0000-00000D990000}"/>
    <cellStyle name="Normal 27 3 2 4 2 2 3 2 2" xfId="34502" xr:uid="{00000000-0005-0000-0000-00000E990000}"/>
    <cellStyle name="Normal 27 3 2 4 2 2 3 3" xfId="17591" xr:uid="{00000000-0005-0000-0000-00000F990000}"/>
    <cellStyle name="Normal 27 3 2 4 2 2 3 3 2" xfId="40126" xr:uid="{00000000-0005-0000-0000-000010990000}"/>
    <cellStyle name="Normal 27 3 2 4 2 2 3 4" xfId="23220" xr:uid="{00000000-0005-0000-0000-000011990000}"/>
    <cellStyle name="Normal 27 3 2 4 2 2 3 4 2" xfId="45746" xr:uid="{00000000-0005-0000-0000-000012990000}"/>
    <cellStyle name="Normal 27 3 2 4 2 2 3 5" xfId="28886" xr:uid="{00000000-0005-0000-0000-000013990000}"/>
    <cellStyle name="Normal 27 3 2 4 2 2 4" xfId="8217" xr:uid="{00000000-0005-0000-0000-000014990000}"/>
    <cellStyle name="Normal 27 3 2 4 2 2 4 2" xfId="13833" xr:uid="{00000000-0005-0000-0000-000015990000}"/>
    <cellStyle name="Normal 27 3 2 4 2 2 4 2 2" xfId="36374" xr:uid="{00000000-0005-0000-0000-000016990000}"/>
    <cellStyle name="Normal 27 3 2 4 2 2 4 3" xfId="19463" xr:uid="{00000000-0005-0000-0000-000017990000}"/>
    <cellStyle name="Normal 27 3 2 4 2 2 4 3 2" xfId="41998" xr:uid="{00000000-0005-0000-0000-000018990000}"/>
    <cellStyle name="Normal 27 3 2 4 2 2 4 4" xfId="25092" xr:uid="{00000000-0005-0000-0000-000019990000}"/>
    <cellStyle name="Normal 27 3 2 4 2 2 4 4 2" xfId="47618" xr:uid="{00000000-0005-0000-0000-00001A990000}"/>
    <cellStyle name="Normal 27 3 2 4 2 2 4 5" xfId="30758" xr:uid="{00000000-0005-0000-0000-00001B990000}"/>
    <cellStyle name="Normal 27 3 2 4 2 2 5" xfId="10089" xr:uid="{00000000-0005-0000-0000-00001C990000}"/>
    <cellStyle name="Normal 27 3 2 4 2 2 5 2" xfId="32630" xr:uid="{00000000-0005-0000-0000-00001D990000}"/>
    <cellStyle name="Normal 27 3 2 4 2 2 6" xfId="15719" xr:uid="{00000000-0005-0000-0000-00001E990000}"/>
    <cellStyle name="Normal 27 3 2 4 2 2 6 2" xfId="38254" xr:uid="{00000000-0005-0000-0000-00001F990000}"/>
    <cellStyle name="Normal 27 3 2 4 2 2 7" xfId="21348" xr:uid="{00000000-0005-0000-0000-000020990000}"/>
    <cellStyle name="Normal 27 3 2 4 2 2 7 2" xfId="43874" xr:uid="{00000000-0005-0000-0000-000021990000}"/>
    <cellStyle name="Normal 27 3 2 4 2 2 8" xfId="27014" xr:uid="{00000000-0005-0000-0000-000022990000}"/>
    <cellStyle name="Normal 27 3 2 4 2 2 9" xfId="49505" xr:uid="{00000000-0005-0000-0000-000023990000}"/>
    <cellStyle name="Normal 27 3 2 4 2 3" xfId="4941" xr:uid="{00000000-0005-0000-0000-000024990000}"/>
    <cellStyle name="Normal 27 3 2 4 2 3 2" xfId="6813" xr:uid="{00000000-0005-0000-0000-000025990000}"/>
    <cellStyle name="Normal 27 3 2 4 2 3 2 2" xfId="12429" xr:uid="{00000000-0005-0000-0000-000026990000}"/>
    <cellStyle name="Normal 27 3 2 4 2 3 2 2 2" xfId="34970" xr:uid="{00000000-0005-0000-0000-000027990000}"/>
    <cellStyle name="Normal 27 3 2 4 2 3 2 3" xfId="18059" xr:uid="{00000000-0005-0000-0000-000028990000}"/>
    <cellStyle name="Normal 27 3 2 4 2 3 2 3 2" xfId="40594" xr:uid="{00000000-0005-0000-0000-000029990000}"/>
    <cellStyle name="Normal 27 3 2 4 2 3 2 4" xfId="23688" xr:uid="{00000000-0005-0000-0000-00002A990000}"/>
    <cellStyle name="Normal 27 3 2 4 2 3 2 4 2" xfId="46214" xr:uid="{00000000-0005-0000-0000-00002B990000}"/>
    <cellStyle name="Normal 27 3 2 4 2 3 2 5" xfId="29354" xr:uid="{00000000-0005-0000-0000-00002C990000}"/>
    <cellStyle name="Normal 27 3 2 4 2 3 3" xfId="8685" xr:uid="{00000000-0005-0000-0000-00002D990000}"/>
    <cellStyle name="Normal 27 3 2 4 2 3 3 2" xfId="14301" xr:uid="{00000000-0005-0000-0000-00002E990000}"/>
    <cellStyle name="Normal 27 3 2 4 2 3 3 2 2" xfId="36842" xr:uid="{00000000-0005-0000-0000-00002F990000}"/>
    <cellStyle name="Normal 27 3 2 4 2 3 3 3" xfId="19931" xr:uid="{00000000-0005-0000-0000-000030990000}"/>
    <cellStyle name="Normal 27 3 2 4 2 3 3 3 2" xfId="42466" xr:uid="{00000000-0005-0000-0000-000031990000}"/>
    <cellStyle name="Normal 27 3 2 4 2 3 3 4" xfId="25560" xr:uid="{00000000-0005-0000-0000-000032990000}"/>
    <cellStyle name="Normal 27 3 2 4 2 3 3 4 2" xfId="48086" xr:uid="{00000000-0005-0000-0000-000033990000}"/>
    <cellStyle name="Normal 27 3 2 4 2 3 3 5" xfId="31226" xr:uid="{00000000-0005-0000-0000-000034990000}"/>
    <cellStyle name="Normal 27 3 2 4 2 3 4" xfId="10557" xr:uid="{00000000-0005-0000-0000-000035990000}"/>
    <cellStyle name="Normal 27 3 2 4 2 3 4 2" xfId="33098" xr:uid="{00000000-0005-0000-0000-000036990000}"/>
    <cellStyle name="Normal 27 3 2 4 2 3 5" xfId="16187" xr:uid="{00000000-0005-0000-0000-000037990000}"/>
    <cellStyle name="Normal 27 3 2 4 2 3 5 2" xfId="38722" xr:uid="{00000000-0005-0000-0000-000038990000}"/>
    <cellStyle name="Normal 27 3 2 4 2 3 6" xfId="21816" xr:uid="{00000000-0005-0000-0000-000039990000}"/>
    <cellStyle name="Normal 27 3 2 4 2 3 6 2" xfId="44342" xr:uid="{00000000-0005-0000-0000-00003A990000}"/>
    <cellStyle name="Normal 27 3 2 4 2 3 7" xfId="27482" xr:uid="{00000000-0005-0000-0000-00003B990000}"/>
    <cellStyle name="Normal 27 3 2 4 2 3 8" xfId="50910" xr:uid="{00000000-0005-0000-0000-00003C990000}"/>
    <cellStyle name="Normal 27 3 2 4 2 4" xfId="5877" xr:uid="{00000000-0005-0000-0000-00003D990000}"/>
    <cellStyle name="Normal 27 3 2 4 2 4 2" xfId="11493" xr:uid="{00000000-0005-0000-0000-00003E990000}"/>
    <cellStyle name="Normal 27 3 2 4 2 4 2 2" xfId="34034" xr:uid="{00000000-0005-0000-0000-00003F990000}"/>
    <cellStyle name="Normal 27 3 2 4 2 4 3" xfId="17123" xr:uid="{00000000-0005-0000-0000-000040990000}"/>
    <cellStyle name="Normal 27 3 2 4 2 4 3 2" xfId="39658" xr:uid="{00000000-0005-0000-0000-000041990000}"/>
    <cellStyle name="Normal 27 3 2 4 2 4 4" xfId="22752" xr:uid="{00000000-0005-0000-0000-000042990000}"/>
    <cellStyle name="Normal 27 3 2 4 2 4 4 2" xfId="45278" xr:uid="{00000000-0005-0000-0000-000043990000}"/>
    <cellStyle name="Normal 27 3 2 4 2 4 5" xfId="28418" xr:uid="{00000000-0005-0000-0000-000044990000}"/>
    <cellStyle name="Normal 27 3 2 4 2 5" xfId="7749" xr:uid="{00000000-0005-0000-0000-000045990000}"/>
    <cellStyle name="Normal 27 3 2 4 2 5 2" xfId="13365" xr:uid="{00000000-0005-0000-0000-000046990000}"/>
    <cellStyle name="Normal 27 3 2 4 2 5 2 2" xfId="35906" xr:uid="{00000000-0005-0000-0000-000047990000}"/>
    <cellStyle name="Normal 27 3 2 4 2 5 3" xfId="18995" xr:uid="{00000000-0005-0000-0000-000048990000}"/>
    <cellStyle name="Normal 27 3 2 4 2 5 3 2" xfId="41530" xr:uid="{00000000-0005-0000-0000-000049990000}"/>
    <cellStyle name="Normal 27 3 2 4 2 5 4" xfId="24624" xr:uid="{00000000-0005-0000-0000-00004A990000}"/>
    <cellStyle name="Normal 27 3 2 4 2 5 4 2" xfId="47150" xr:uid="{00000000-0005-0000-0000-00004B990000}"/>
    <cellStyle name="Normal 27 3 2 4 2 5 5" xfId="30290" xr:uid="{00000000-0005-0000-0000-00004C990000}"/>
    <cellStyle name="Normal 27 3 2 4 2 6" xfId="9621" xr:uid="{00000000-0005-0000-0000-00004D990000}"/>
    <cellStyle name="Normal 27 3 2 4 2 6 2" xfId="32162" xr:uid="{00000000-0005-0000-0000-00004E990000}"/>
    <cellStyle name="Normal 27 3 2 4 2 7" xfId="15251" xr:uid="{00000000-0005-0000-0000-00004F990000}"/>
    <cellStyle name="Normal 27 3 2 4 2 7 2" xfId="37786" xr:uid="{00000000-0005-0000-0000-000050990000}"/>
    <cellStyle name="Normal 27 3 2 4 2 8" xfId="20880" xr:uid="{00000000-0005-0000-0000-000051990000}"/>
    <cellStyle name="Normal 27 3 2 4 2 8 2" xfId="43406" xr:uid="{00000000-0005-0000-0000-000052990000}"/>
    <cellStyle name="Normal 27 3 2 4 2 9" xfId="26546" xr:uid="{00000000-0005-0000-0000-000053990000}"/>
    <cellStyle name="Normal 27 3 2 4 3" xfId="4239" xr:uid="{00000000-0005-0000-0000-000054990000}"/>
    <cellStyle name="Normal 27 3 2 4 3 10" xfId="50208" xr:uid="{00000000-0005-0000-0000-000055990000}"/>
    <cellStyle name="Normal 27 3 2 4 3 2" xfId="5175" xr:uid="{00000000-0005-0000-0000-000056990000}"/>
    <cellStyle name="Normal 27 3 2 4 3 2 2" xfId="7047" xr:uid="{00000000-0005-0000-0000-000057990000}"/>
    <cellStyle name="Normal 27 3 2 4 3 2 2 2" xfId="12663" xr:uid="{00000000-0005-0000-0000-000058990000}"/>
    <cellStyle name="Normal 27 3 2 4 3 2 2 2 2" xfId="35204" xr:uid="{00000000-0005-0000-0000-000059990000}"/>
    <cellStyle name="Normal 27 3 2 4 3 2 2 3" xfId="18293" xr:uid="{00000000-0005-0000-0000-00005A990000}"/>
    <cellStyle name="Normal 27 3 2 4 3 2 2 3 2" xfId="40828" xr:uid="{00000000-0005-0000-0000-00005B990000}"/>
    <cellStyle name="Normal 27 3 2 4 3 2 2 4" xfId="23922" xr:uid="{00000000-0005-0000-0000-00005C990000}"/>
    <cellStyle name="Normal 27 3 2 4 3 2 2 4 2" xfId="46448" xr:uid="{00000000-0005-0000-0000-00005D990000}"/>
    <cellStyle name="Normal 27 3 2 4 3 2 2 5" xfId="29588" xr:uid="{00000000-0005-0000-0000-00005E990000}"/>
    <cellStyle name="Normal 27 3 2 4 3 2 3" xfId="8919" xr:uid="{00000000-0005-0000-0000-00005F990000}"/>
    <cellStyle name="Normal 27 3 2 4 3 2 3 2" xfId="14535" xr:uid="{00000000-0005-0000-0000-000060990000}"/>
    <cellStyle name="Normal 27 3 2 4 3 2 3 2 2" xfId="37076" xr:uid="{00000000-0005-0000-0000-000061990000}"/>
    <cellStyle name="Normal 27 3 2 4 3 2 3 3" xfId="20165" xr:uid="{00000000-0005-0000-0000-000062990000}"/>
    <cellStyle name="Normal 27 3 2 4 3 2 3 3 2" xfId="42700" xr:uid="{00000000-0005-0000-0000-000063990000}"/>
    <cellStyle name="Normal 27 3 2 4 3 2 3 4" xfId="25794" xr:uid="{00000000-0005-0000-0000-000064990000}"/>
    <cellStyle name="Normal 27 3 2 4 3 2 3 4 2" xfId="48320" xr:uid="{00000000-0005-0000-0000-000065990000}"/>
    <cellStyle name="Normal 27 3 2 4 3 2 3 5" xfId="31460" xr:uid="{00000000-0005-0000-0000-000066990000}"/>
    <cellStyle name="Normal 27 3 2 4 3 2 4" xfId="10791" xr:uid="{00000000-0005-0000-0000-000067990000}"/>
    <cellStyle name="Normal 27 3 2 4 3 2 4 2" xfId="33332" xr:uid="{00000000-0005-0000-0000-000068990000}"/>
    <cellStyle name="Normal 27 3 2 4 3 2 5" xfId="16421" xr:uid="{00000000-0005-0000-0000-000069990000}"/>
    <cellStyle name="Normal 27 3 2 4 3 2 5 2" xfId="38956" xr:uid="{00000000-0005-0000-0000-00006A990000}"/>
    <cellStyle name="Normal 27 3 2 4 3 2 6" xfId="22050" xr:uid="{00000000-0005-0000-0000-00006B990000}"/>
    <cellStyle name="Normal 27 3 2 4 3 2 6 2" xfId="44576" xr:uid="{00000000-0005-0000-0000-00006C990000}"/>
    <cellStyle name="Normal 27 3 2 4 3 2 7" xfId="27716" xr:uid="{00000000-0005-0000-0000-00006D990000}"/>
    <cellStyle name="Normal 27 3 2 4 3 2 8" xfId="51144" xr:uid="{00000000-0005-0000-0000-00006E990000}"/>
    <cellStyle name="Normal 27 3 2 4 3 3" xfId="6111" xr:uid="{00000000-0005-0000-0000-00006F990000}"/>
    <cellStyle name="Normal 27 3 2 4 3 3 2" xfId="11727" xr:uid="{00000000-0005-0000-0000-000070990000}"/>
    <cellStyle name="Normal 27 3 2 4 3 3 2 2" xfId="34268" xr:uid="{00000000-0005-0000-0000-000071990000}"/>
    <cellStyle name="Normal 27 3 2 4 3 3 3" xfId="17357" xr:uid="{00000000-0005-0000-0000-000072990000}"/>
    <cellStyle name="Normal 27 3 2 4 3 3 3 2" xfId="39892" xr:uid="{00000000-0005-0000-0000-000073990000}"/>
    <cellStyle name="Normal 27 3 2 4 3 3 4" xfId="22986" xr:uid="{00000000-0005-0000-0000-000074990000}"/>
    <cellStyle name="Normal 27 3 2 4 3 3 4 2" xfId="45512" xr:uid="{00000000-0005-0000-0000-000075990000}"/>
    <cellStyle name="Normal 27 3 2 4 3 3 5" xfId="28652" xr:uid="{00000000-0005-0000-0000-000076990000}"/>
    <cellStyle name="Normal 27 3 2 4 3 4" xfId="7983" xr:uid="{00000000-0005-0000-0000-000077990000}"/>
    <cellStyle name="Normal 27 3 2 4 3 4 2" xfId="13599" xr:uid="{00000000-0005-0000-0000-000078990000}"/>
    <cellStyle name="Normal 27 3 2 4 3 4 2 2" xfId="36140" xr:uid="{00000000-0005-0000-0000-000079990000}"/>
    <cellStyle name="Normal 27 3 2 4 3 4 3" xfId="19229" xr:uid="{00000000-0005-0000-0000-00007A990000}"/>
    <cellStyle name="Normal 27 3 2 4 3 4 3 2" xfId="41764" xr:uid="{00000000-0005-0000-0000-00007B990000}"/>
    <cellStyle name="Normal 27 3 2 4 3 4 4" xfId="24858" xr:uid="{00000000-0005-0000-0000-00007C990000}"/>
    <cellStyle name="Normal 27 3 2 4 3 4 4 2" xfId="47384" xr:uid="{00000000-0005-0000-0000-00007D990000}"/>
    <cellStyle name="Normal 27 3 2 4 3 4 5" xfId="30524" xr:uid="{00000000-0005-0000-0000-00007E990000}"/>
    <cellStyle name="Normal 27 3 2 4 3 5" xfId="9855" xr:uid="{00000000-0005-0000-0000-00007F990000}"/>
    <cellStyle name="Normal 27 3 2 4 3 5 2" xfId="32396" xr:uid="{00000000-0005-0000-0000-000080990000}"/>
    <cellStyle name="Normal 27 3 2 4 3 6" xfId="15485" xr:uid="{00000000-0005-0000-0000-000081990000}"/>
    <cellStyle name="Normal 27 3 2 4 3 6 2" xfId="38020" xr:uid="{00000000-0005-0000-0000-000082990000}"/>
    <cellStyle name="Normal 27 3 2 4 3 7" xfId="21114" xr:uid="{00000000-0005-0000-0000-000083990000}"/>
    <cellStyle name="Normal 27 3 2 4 3 7 2" xfId="43640" xr:uid="{00000000-0005-0000-0000-000084990000}"/>
    <cellStyle name="Normal 27 3 2 4 3 8" xfId="26780" xr:uid="{00000000-0005-0000-0000-000085990000}"/>
    <cellStyle name="Normal 27 3 2 4 3 9" xfId="49271" xr:uid="{00000000-0005-0000-0000-000086990000}"/>
    <cellStyle name="Normal 27 3 2 4 4" xfId="4707" xr:uid="{00000000-0005-0000-0000-000087990000}"/>
    <cellStyle name="Normal 27 3 2 4 4 2" xfId="6579" xr:uid="{00000000-0005-0000-0000-000088990000}"/>
    <cellStyle name="Normal 27 3 2 4 4 2 2" xfId="12195" xr:uid="{00000000-0005-0000-0000-000089990000}"/>
    <cellStyle name="Normal 27 3 2 4 4 2 2 2" xfId="34736" xr:uid="{00000000-0005-0000-0000-00008A990000}"/>
    <cellStyle name="Normal 27 3 2 4 4 2 3" xfId="17825" xr:uid="{00000000-0005-0000-0000-00008B990000}"/>
    <cellStyle name="Normal 27 3 2 4 4 2 3 2" xfId="40360" xr:uid="{00000000-0005-0000-0000-00008C990000}"/>
    <cellStyle name="Normal 27 3 2 4 4 2 4" xfId="23454" xr:uid="{00000000-0005-0000-0000-00008D990000}"/>
    <cellStyle name="Normal 27 3 2 4 4 2 4 2" xfId="45980" xr:uid="{00000000-0005-0000-0000-00008E990000}"/>
    <cellStyle name="Normal 27 3 2 4 4 2 5" xfId="29120" xr:uid="{00000000-0005-0000-0000-00008F990000}"/>
    <cellStyle name="Normal 27 3 2 4 4 3" xfId="8451" xr:uid="{00000000-0005-0000-0000-000090990000}"/>
    <cellStyle name="Normal 27 3 2 4 4 3 2" xfId="14067" xr:uid="{00000000-0005-0000-0000-000091990000}"/>
    <cellStyle name="Normal 27 3 2 4 4 3 2 2" xfId="36608" xr:uid="{00000000-0005-0000-0000-000092990000}"/>
    <cellStyle name="Normal 27 3 2 4 4 3 3" xfId="19697" xr:uid="{00000000-0005-0000-0000-000093990000}"/>
    <cellStyle name="Normal 27 3 2 4 4 3 3 2" xfId="42232" xr:uid="{00000000-0005-0000-0000-000094990000}"/>
    <cellStyle name="Normal 27 3 2 4 4 3 4" xfId="25326" xr:uid="{00000000-0005-0000-0000-000095990000}"/>
    <cellStyle name="Normal 27 3 2 4 4 3 4 2" xfId="47852" xr:uid="{00000000-0005-0000-0000-000096990000}"/>
    <cellStyle name="Normal 27 3 2 4 4 3 5" xfId="30992" xr:uid="{00000000-0005-0000-0000-000097990000}"/>
    <cellStyle name="Normal 27 3 2 4 4 4" xfId="10323" xr:uid="{00000000-0005-0000-0000-000098990000}"/>
    <cellStyle name="Normal 27 3 2 4 4 4 2" xfId="32864" xr:uid="{00000000-0005-0000-0000-000099990000}"/>
    <cellStyle name="Normal 27 3 2 4 4 5" xfId="15953" xr:uid="{00000000-0005-0000-0000-00009A990000}"/>
    <cellStyle name="Normal 27 3 2 4 4 5 2" xfId="38488" xr:uid="{00000000-0005-0000-0000-00009B990000}"/>
    <cellStyle name="Normal 27 3 2 4 4 6" xfId="21582" xr:uid="{00000000-0005-0000-0000-00009C990000}"/>
    <cellStyle name="Normal 27 3 2 4 4 6 2" xfId="44108" xr:uid="{00000000-0005-0000-0000-00009D990000}"/>
    <cellStyle name="Normal 27 3 2 4 4 7" xfId="27248" xr:uid="{00000000-0005-0000-0000-00009E990000}"/>
    <cellStyle name="Normal 27 3 2 4 4 8" xfId="50676" xr:uid="{00000000-0005-0000-0000-00009F990000}"/>
    <cellStyle name="Normal 27 3 2 4 5" xfId="5643" xr:uid="{00000000-0005-0000-0000-0000A0990000}"/>
    <cellStyle name="Normal 27 3 2 4 5 2" xfId="11259" xr:uid="{00000000-0005-0000-0000-0000A1990000}"/>
    <cellStyle name="Normal 27 3 2 4 5 2 2" xfId="33800" xr:uid="{00000000-0005-0000-0000-0000A2990000}"/>
    <cellStyle name="Normal 27 3 2 4 5 3" xfId="16889" xr:uid="{00000000-0005-0000-0000-0000A3990000}"/>
    <cellStyle name="Normal 27 3 2 4 5 3 2" xfId="39424" xr:uid="{00000000-0005-0000-0000-0000A4990000}"/>
    <cellStyle name="Normal 27 3 2 4 5 4" xfId="22518" xr:uid="{00000000-0005-0000-0000-0000A5990000}"/>
    <cellStyle name="Normal 27 3 2 4 5 4 2" xfId="45044" xr:uid="{00000000-0005-0000-0000-0000A6990000}"/>
    <cellStyle name="Normal 27 3 2 4 5 5" xfId="28184" xr:uid="{00000000-0005-0000-0000-0000A7990000}"/>
    <cellStyle name="Normal 27 3 2 4 6" xfId="7515" xr:uid="{00000000-0005-0000-0000-0000A8990000}"/>
    <cellStyle name="Normal 27 3 2 4 6 2" xfId="13131" xr:uid="{00000000-0005-0000-0000-0000A9990000}"/>
    <cellStyle name="Normal 27 3 2 4 6 2 2" xfId="35672" xr:uid="{00000000-0005-0000-0000-0000AA990000}"/>
    <cellStyle name="Normal 27 3 2 4 6 3" xfId="18761" xr:uid="{00000000-0005-0000-0000-0000AB990000}"/>
    <cellStyle name="Normal 27 3 2 4 6 3 2" xfId="41296" xr:uid="{00000000-0005-0000-0000-0000AC990000}"/>
    <cellStyle name="Normal 27 3 2 4 6 4" xfId="24390" xr:uid="{00000000-0005-0000-0000-0000AD990000}"/>
    <cellStyle name="Normal 27 3 2 4 6 4 2" xfId="46916" xr:uid="{00000000-0005-0000-0000-0000AE990000}"/>
    <cellStyle name="Normal 27 3 2 4 6 5" xfId="30056" xr:uid="{00000000-0005-0000-0000-0000AF990000}"/>
    <cellStyle name="Normal 27 3 2 4 7" xfId="9387" xr:uid="{00000000-0005-0000-0000-0000B0990000}"/>
    <cellStyle name="Normal 27 3 2 4 7 2" xfId="31928" xr:uid="{00000000-0005-0000-0000-0000B1990000}"/>
    <cellStyle name="Normal 27 3 2 4 8" xfId="15017" xr:uid="{00000000-0005-0000-0000-0000B2990000}"/>
    <cellStyle name="Normal 27 3 2 4 8 2" xfId="37552" xr:uid="{00000000-0005-0000-0000-0000B3990000}"/>
    <cellStyle name="Normal 27 3 2 4 9" xfId="20646" xr:uid="{00000000-0005-0000-0000-0000B4990000}"/>
    <cellStyle name="Normal 27 3 2 4 9 2" xfId="43172" xr:uid="{00000000-0005-0000-0000-0000B5990000}"/>
    <cellStyle name="Normal 27 3 2 5" xfId="3927" xr:uid="{00000000-0005-0000-0000-0000B6990000}"/>
    <cellStyle name="Normal 27 3 2 5 10" xfId="48959" xr:uid="{00000000-0005-0000-0000-0000B7990000}"/>
    <cellStyle name="Normal 27 3 2 5 11" xfId="49896" xr:uid="{00000000-0005-0000-0000-0000B8990000}"/>
    <cellStyle name="Normal 27 3 2 5 2" xfId="4395" xr:uid="{00000000-0005-0000-0000-0000B9990000}"/>
    <cellStyle name="Normal 27 3 2 5 2 10" xfId="50364" xr:uid="{00000000-0005-0000-0000-0000BA990000}"/>
    <cellStyle name="Normal 27 3 2 5 2 2" xfId="5331" xr:uid="{00000000-0005-0000-0000-0000BB990000}"/>
    <cellStyle name="Normal 27 3 2 5 2 2 2" xfId="7203" xr:uid="{00000000-0005-0000-0000-0000BC990000}"/>
    <cellStyle name="Normal 27 3 2 5 2 2 2 2" xfId="12819" xr:uid="{00000000-0005-0000-0000-0000BD990000}"/>
    <cellStyle name="Normal 27 3 2 5 2 2 2 2 2" xfId="35360" xr:uid="{00000000-0005-0000-0000-0000BE990000}"/>
    <cellStyle name="Normal 27 3 2 5 2 2 2 3" xfId="18449" xr:uid="{00000000-0005-0000-0000-0000BF990000}"/>
    <cellStyle name="Normal 27 3 2 5 2 2 2 3 2" xfId="40984" xr:uid="{00000000-0005-0000-0000-0000C0990000}"/>
    <cellStyle name="Normal 27 3 2 5 2 2 2 4" xfId="24078" xr:uid="{00000000-0005-0000-0000-0000C1990000}"/>
    <cellStyle name="Normal 27 3 2 5 2 2 2 4 2" xfId="46604" xr:uid="{00000000-0005-0000-0000-0000C2990000}"/>
    <cellStyle name="Normal 27 3 2 5 2 2 2 5" xfId="29744" xr:uid="{00000000-0005-0000-0000-0000C3990000}"/>
    <cellStyle name="Normal 27 3 2 5 2 2 3" xfId="9075" xr:uid="{00000000-0005-0000-0000-0000C4990000}"/>
    <cellStyle name="Normal 27 3 2 5 2 2 3 2" xfId="14691" xr:uid="{00000000-0005-0000-0000-0000C5990000}"/>
    <cellStyle name="Normal 27 3 2 5 2 2 3 2 2" xfId="37232" xr:uid="{00000000-0005-0000-0000-0000C6990000}"/>
    <cellStyle name="Normal 27 3 2 5 2 2 3 3" xfId="20321" xr:uid="{00000000-0005-0000-0000-0000C7990000}"/>
    <cellStyle name="Normal 27 3 2 5 2 2 3 3 2" xfId="42856" xr:uid="{00000000-0005-0000-0000-0000C8990000}"/>
    <cellStyle name="Normal 27 3 2 5 2 2 3 4" xfId="25950" xr:uid="{00000000-0005-0000-0000-0000C9990000}"/>
    <cellStyle name="Normal 27 3 2 5 2 2 3 4 2" xfId="48476" xr:uid="{00000000-0005-0000-0000-0000CA990000}"/>
    <cellStyle name="Normal 27 3 2 5 2 2 3 5" xfId="31616" xr:uid="{00000000-0005-0000-0000-0000CB990000}"/>
    <cellStyle name="Normal 27 3 2 5 2 2 4" xfId="10947" xr:uid="{00000000-0005-0000-0000-0000CC990000}"/>
    <cellStyle name="Normal 27 3 2 5 2 2 4 2" xfId="33488" xr:uid="{00000000-0005-0000-0000-0000CD990000}"/>
    <cellStyle name="Normal 27 3 2 5 2 2 5" xfId="16577" xr:uid="{00000000-0005-0000-0000-0000CE990000}"/>
    <cellStyle name="Normal 27 3 2 5 2 2 5 2" xfId="39112" xr:uid="{00000000-0005-0000-0000-0000CF990000}"/>
    <cellStyle name="Normal 27 3 2 5 2 2 6" xfId="22206" xr:uid="{00000000-0005-0000-0000-0000D0990000}"/>
    <cellStyle name="Normal 27 3 2 5 2 2 6 2" xfId="44732" xr:uid="{00000000-0005-0000-0000-0000D1990000}"/>
    <cellStyle name="Normal 27 3 2 5 2 2 7" xfId="27872" xr:uid="{00000000-0005-0000-0000-0000D2990000}"/>
    <cellStyle name="Normal 27 3 2 5 2 2 8" xfId="51300" xr:uid="{00000000-0005-0000-0000-0000D3990000}"/>
    <cellStyle name="Normal 27 3 2 5 2 3" xfId="6267" xr:uid="{00000000-0005-0000-0000-0000D4990000}"/>
    <cellStyle name="Normal 27 3 2 5 2 3 2" xfId="11883" xr:uid="{00000000-0005-0000-0000-0000D5990000}"/>
    <cellStyle name="Normal 27 3 2 5 2 3 2 2" xfId="34424" xr:uid="{00000000-0005-0000-0000-0000D6990000}"/>
    <cellStyle name="Normal 27 3 2 5 2 3 3" xfId="17513" xr:uid="{00000000-0005-0000-0000-0000D7990000}"/>
    <cellStyle name="Normal 27 3 2 5 2 3 3 2" xfId="40048" xr:uid="{00000000-0005-0000-0000-0000D8990000}"/>
    <cellStyle name="Normal 27 3 2 5 2 3 4" xfId="23142" xr:uid="{00000000-0005-0000-0000-0000D9990000}"/>
    <cellStyle name="Normal 27 3 2 5 2 3 4 2" xfId="45668" xr:uid="{00000000-0005-0000-0000-0000DA990000}"/>
    <cellStyle name="Normal 27 3 2 5 2 3 5" xfId="28808" xr:uid="{00000000-0005-0000-0000-0000DB990000}"/>
    <cellStyle name="Normal 27 3 2 5 2 4" xfId="8139" xr:uid="{00000000-0005-0000-0000-0000DC990000}"/>
    <cellStyle name="Normal 27 3 2 5 2 4 2" xfId="13755" xr:uid="{00000000-0005-0000-0000-0000DD990000}"/>
    <cellStyle name="Normal 27 3 2 5 2 4 2 2" xfId="36296" xr:uid="{00000000-0005-0000-0000-0000DE990000}"/>
    <cellStyle name="Normal 27 3 2 5 2 4 3" xfId="19385" xr:uid="{00000000-0005-0000-0000-0000DF990000}"/>
    <cellStyle name="Normal 27 3 2 5 2 4 3 2" xfId="41920" xr:uid="{00000000-0005-0000-0000-0000E0990000}"/>
    <cellStyle name="Normal 27 3 2 5 2 4 4" xfId="25014" xr:uid="{00000000-0005-0000-0000-0000E1990000}"/>
    <cellStyle name="Normal 27 3 2 5 2 4 4 2" xfId="47540" xr:uid="{00000000-0005-0000-0000-0000E2990000}"/>
    <cellStyle name="Normal 27 3 2 5 2 4 5" xfId="30680" xr:uid="{00000000-0005-0000-0000-0000E3990000}"/>
    <cellStyle name="Normal 27 3 2 5 2 5" xfId="10011" xr:uid="{00000000-0005-0000-0000-0000E4990000}"/>
    <cellStyle name="Normal 27 3 2 5 2 5 2" xfId="32552" xr:uid="{00000000-0005-0000-0000-0000E5990000}"/>
    <cellStyle name="Normal 27 3 2 5 2 6" xfId="15641" xr:uid="{00000000-0005-0000-0000-0000E6990000}"/>
    <cellStyle name="Normal 27 3 2 5 2 6 2" xfId="38176" xr:uid="{00000000-0005-0000-0000-0000E7990000}"/>
    <cellStyle name="Normal 27 3 2 5 2 7" xfId="21270" xr:uid="{00000000-0005-0000-0000-0000E8990000}"/>
    <cellStyle name="Normal 27 3 2 5 2 7 2" xfId="43796" xr:uid="{00000000-0005-0000-0000-0000E9990000}"/>
    <cellStyle name="Normal 27 3 2 5 2 8" xfId="26936" xr:uid="{00000000-0005-0000-0000-0000EA990000}"/>
    <cellStyle name="Normal 27 3 2 5 2 9" xfId="49427" xr:uid="{00000000-0005-0000-0000-0000EB990000}"/>
    <cellStyle name="Normal 27 3 2 5 3" xfId="4863" xr:uid="{00000000-0005-0000-0000-0000EC990000}"/>
    <cellStyle name="Normal 27 3 2 5 3 2" xfId="6735" xr:uid="{00000000-0005-0000-0000-0000ED990000}"/>
    <cellStyle name="Normal 27 3 2 5 3 2 2" xfId="12351" xr:uid="{00000000-0005-0000-0000-0000EE990000}"/>
    <cellStyle name="Normal 27 3 2 5 3 2 2 2" xfId="34892" xr:uid="{00000000-0005-0000-0000-0000EF990000}"/>
    <cellStyle name="Normal 27 3 2 5 3 2 3" xfId="17981" xr:uid="{00000000-0005-0000-0000-0000F0990000}"/>
    <cellStyle name="Normal 27 3 2 5 3 2 3 2" xfId="40516" xr:uid="{00000000-0005-0000-0000-0000F1990000}"/>
    <cellStyle name="Normal 27 3 2 5 3 2 4" xfId="23610" xr:uid="{00000000-0005-0000-0000-0000F2990000}"/>
    <cellStyle name="Normal 27 3 2 5 3 2 4 2" xfId="46136" xr:uid="{00000000-0005-0000-0000-0000F3990000}"/>
    <cellStyle name="Normal 27 3 2 5 3 2 5" xfId="29276" xr:uid="{00000000-0005-0000-0000-0000F4990000}"/>
    <cellStyle name="Normal 27 3 2 5 3 3" xfId="8607" xr:uid="{00000000-0005-0000-0000-0000F5990000}"/>
    <cellStyle name="Normal 27 3 2 5 3 3 2" xfId="14223" xr:uid="{00000000-0005-0000-0000-0000F6990000}"/>
    <cellStyle name="Normal 27 3 2 5 3 3 2 2" xfId="36764" xr:uid="{00000000-0005-0000-0000-0000F7990000}"/>
    <cellStyle name="Normal 27 3 2 5 3 3 3" xfId="19853" xr:uid="{00000000-0005-0000-0000-0000F8990000}"/>
    <cellStyle name="Normal 27 3 2 5 3 3 3 2" xfId="42388" xr:uid="{00000000-0005-0000-0000-0000F9990000}"/>
    <cellStyle name="Normal 27 3 2 5 3 3 4" xfId="25482" xr:uid="{00000000-0005-0000-0000-0000FA990000}"/>
    <cellStyle name="Normal 27 3 2 5 3 3 4 2" xfId="48008" xr:uid="{00000000-0005-0000-0000-0000FB990000}"/>
    <cellStyle name="Normal 27 3 2 5 3 3 5" xfId="31148" xr:uid="{00000000-0005-0000-0000-0000FC990000}"/>
    <cellStyle name="Normal 27 3 2 5 3 4" xfId="10479" xr:uid="{00000000-0005-0000-0000-0000FD990000}"/>
    <cellStyle name="Normal 27 3 2 5 3 4 2" xfId="33020" xr:uid="{00000000-0005-0000-0000-0000FE990000}"/>
    <cellStyle name="Normal 27 3 2 5 3 5" xfId="16109" xr:uid="{00000000-0005-0000-0000-0000FF990000}"/>
    <cellStyle name="Normal 27 3 2 5 3 5 2" xfId="38644" xr:uid="{00000000-0005-0000-0000-0000009A0000}"/>
    <cellStyle name="Normal 27 3 2 5 3 6" xfId="21738" xr:uid="{00000000-0005-0000-0000-0000019A0000}"/>
    <cellStyle name="Normal 27 3 2 5 3 6 2" xfId="44264" xr:uid="{00000000-0005-0000-0000-0000029A0000}"/>
    <cellStyle name="Normal 27 3 2 5 3 7" xfId="27404" xr:uid="{00000000-0005-0000-0000-0000039A0000}"/>
    <cellStyle name="Normal 27 3 2 5 3 8" xfId="50832" xr:uid="{00000000-0005-0000-0000-0000049A0000}"/>
    <cellStyle name="Normal 27 3 2 5 4" xfId="5799" xr:uid="{00000000-0005-0000-0000-0000059A0000}"/>
    <cellStyle name="Normal 27 3 2 5 4 2" xfId="11415" xr:uid="{00000000-0005-0000-0000-0000069A0000}"/>
    <cellStyle name="Normal 27 3 2 5 4 2 2" xfId="33956" xr:uid="{00000000-0005-0000-0000-0000079A0000}"/>
    <cellStyle name="Normal 27 3 2 5 4 3" xfId="17045" xr:uid="{00000000-0005-0000-0000-0000089A0000}"/>
    <cellStyle name="Normal 27 3 2 5 4 3 2" xfId="39580" xr:uid="{00000000-0005-0000-0000-0000099A0000}"/>
    <cellStyle name="Normal 27 3 2 5 4 4" xfId="22674" xr:uid="{00000000-0005-0000-0000-00000A9A0000}"/>
    <cellStyle name="Normal 27 3 2 5 4 4 2" xfId="45200" xr:uid="{00000000-0005-0000-0000-00000B9A0000}"/>
    <cellStyle name="Normal 27 3 2 5 4 5" xfId="28340" xr:uid="{00000000-0005-0000-0000-00000C9A0000}"/>
    <cellStyle name="Normal 27 3 2 5 5" xfId="7671" xr:uid="{00000000-0005-0000-0000-00000D9A0000}"/>
    <cellStyle name="Normal 27 3 2 5 5 2" xfId="13287" xr:uid="{00000000-0005-0000-0000-00000E9A0000}"/>
    <cellStyle name="Normal 27 3 2 5 5 2 2" xfId="35828" xr:uid="{00000000-0005-0000-0000-00000F9A0000}"/>
    <cellStyle name="Normal 27 3 2 5 5 3" xfId="18917" xr:uid="{00000000-0005-0000-0000-0000109A0000}"/>
    <cellStyle name="Normal 27 3 2 5 5 3 2" xfId="41452" xr:uid="{00000000-0005-0000-0000-0000119A0000}"/>
    <cellStyle name="Normal 27 3 2 5 5 4" xfId="24546" xr:uid="{00000000-0005-0000-0000-0000129A0000}"/>
    <cellStyle name="Normal 27 3 2 5 5 4 2" xfId="47072" xr:uid="{00000000-0005-0000-0000-0000139A0000}"/>
    <cellStyle name="Normal 27 3 2 5 5 5" xfId="30212" xr:uid="{00000000-0005-0000-0000-0000149A0000}"/>
    <cellStyle name="Normal 27 3 2 5 6" xfId="9543" xr:uid="{00000000-0005-0000-0000-0000159A0000}"/>
    <cellStyle name="Normal 27 3 2 5 6 2" xfId="32084" xr:uid="{00000000-0005-0000-0000-0000169A0000}"/>
    <cellStyle name="Normal 27 3 2 5 7" xfId="15173" xr:uid="{00000000-0005-0000-0000-0000179A0000}"/>
    <cellStyle name="Normal 27 3 2 5 7 2" xfId="37708" xr:uid="{00000000-0005-0000-0000-0000189A0000}"/>
    <cellStyle name="Normal 27 3 2 5 8" xfId="20802" xr:uid="{00000000-0005-0000-0000-0000199A0000}"/>
    <cellStyle name="Normal 27 3 2 5 8 2" xfId="43328" xr:uid="{00000000-0005-0000-0000-00001A9A0000}"/>
    <cellStyle name="Normal 27 3 2 5 9" xfId="26468" xr:uid="{00000000-0005-0000-0000-00001B9A0000}"/>
    <cellStyle name="Normal 27 3 2 6" xfId="4161" xr:uid="{00000000-0005-0000-0000-00001C9A0000}"/>
    <cellStyle name="Normal 27 3 2 6 10" xfId="50130" xr:uid="{00000000-0005-0000-0000-00001D9A0000}"/>
    <cellStyle name="Normal 27 3 2 6 2" xfId="5097" xr:uid="{00000000-0005-0000-0000-00001E9A0000}"/>
    <cellStyle name="Normal 27 3 2 6 2 2" xfId="6969" xr:uid="{00000000-0005-0000-0000-00001F9A0000}"/>
    <cellStyle name="Normal 27 3 2 6 2 2 2" xfId="12585" xr:uid="{00000000-0005-0000-0000-0000209A0000}"/>
    <cellStyle name="Normal 27 3 2 6 2 2 2 2" xfId="35126" xr:uid="{00000000-0005-0000-0000-0000219A0000}"/>
    <cellStyle name="Normal 27 3 2 6 2 2 3" xfId="18215" xr:uid="{00000000-0005-0000-0000-0000229A0000}"/>
    <cellStyle name="Normal 27 3 2 6 2 2 3 2" xfId="40750" xr:uid="{00000000-0005-0000-0000-0000239A0000}"/>
    <cellStyle name="Normal 27 3 2 6 2 2 4" xfId="23844" xr:uid="{00000000-0005-0000-0000-0000249A0000}"/>
    <cellStyle name="Normal 27 3 2 6 2 2 4 2" xfId="46370" xr:uid="{00000000-0005-0000-0000-0000259A0000}"/>
    <cellStyle name="Normal 27 3 2 6 2 2 5" xfId="29510" xr:uid="{00000000-0005-0000-0000-0000269A0000}"/>
    <cellStyle name="Normal 27 3 2 6 2 3" xfId="8841" xr:uid="{00000000-0005-0000-0000-0000279A0000}"/>
    <cellStyle name="Normal 27 3 2 6 2 3 2" xfId="14457" xr:uid="{00000000-0005-0000-0000-0000289A0000}"/>
    <cellStyle name="Normal 27 3 2 6 2 3 2 2" xfId="36998" xr:uid="{00000000-0005-0000-0000-0000299A0000}"/>
    <cellStyle name="Normal 27 3 2 6 2 3 3" xfId="20087" xr:uid="{00000000-0005-0000-0000-00002A9A0000}"/>
    <cellStyle name="Normal 27 3 2 6 2 3 3 2" xfId="42622" xr:uid="{00000000-0005-0000-0000-00002B9A0000}"/>
    <cellStyle name="Normal 27 3 2 6 2 3 4" xfId="25716" xr:uid="{00000000-0005-0000-0000-00002C9A0000}"/>
    <cellStyle name="Normal 27 3 2 6 2 3 4 2" xfId="48242" xr:uid="{00000000-0005-0000-0000-00002D9A0000}"/>
    <cellStyle name="Normal 27 3 2 6 2 3 5" xfId="31382" xr:uid="{00000000-0005-0000-0000-00002E9A0000}"/>
    <cellStyle name="Normal 27 3 2 6 2 4" xfId="10713" xr:uid="{00000000-0005-0000-0000-00002F9A0000}"/>
    <cellStyle name="Normal 27 3 2 6 2 4 2" xfId="33254" xr:uid="{00000000-0005-0000-0000-0000309A0000}"/>
    <cellStyle name="Normal 27 3 2 6 2 5" xfId="16343" xr:uid="{00000000-0005-0000-0000-0000319A0000}"/>
    <cellStyle name="Normal 27 3 2 6 2 5 2" xfId="38878" xr:uid="{00000000-0005-0000-0000-0000329A0000}"/>
    <cellStyle name="Normal 27 3 2 6 2 6" xfId="21972" xr:uid="{00000000-0005-0000-0000-0000339A0000}"/>
    <cellStyle name="Normal 27 3 2 6 2 6 2" xfId="44498" xr:uid="{00000000-0005-0000-0000-0000349A0000}"/>
    <cellStyle name="Normal 27 3 2 6 2 7" xfId="27638" xr:uid="{00000000-0005-0000-0000-0000359A0000}"/>
    <cellStyle name="Normal 27 3 2 6 2 8" xfId="51066" xr:uid="{00000000-0005-0000-0000-0000369A0000}"/>
    <cellStyle name="Normal 27 3 2 6 3" xfId="6033" xr:uid="{00000000-0005-0000-0000-0000379A0000}"/>
    <cellStyle name="Normal 27 3 2 6 3 2" xfId="11649" xr:uid="{00000000-0005-0000-0000-0000389A0000}"/>
    <cellStyle name="Normal 27 3 2 6 3 2 2" xfId="34190" xr:uid="{00000000-0005-0000-0000-0000399A0000}"/>
    <cellStyle name="Normal 27 3 2 6 3 3" xfId="17279" xr:uid="{00000000-0005-0000-0000-00003A9A0000}"/>
    <cellStyle name="Normal 27 3 2 6 3 3 2" xfId="39814" xr:uid="{00000000-0005-0000-0000-00003B9A0000}"/>
    <cellStyle name="Normal 27 3 2 6 3 4" xfId="22908" xr:uid="{00000000-0005-0000-0000-00003C9A0000}"/>
    <cellStyle name="Normal 27 3 2 6 3 4 2" xfId="45434" xr:uid="{00000000-0005-0000-0000-00003D9A0000}"/>
    <cellStyle name="Normal 27 3 2 6 3 5" xfId="28574" xr:uid="{00000000-0005-0000-0000-00003E9A0000}"/>
    <cellStyle name="Normal 27 3 2 6 4" xfId="7905" xr:uid="{00000000-0005-0000-0000-00003F9A0000}"/>
    <cellStyle name="Normal 27 3 2 6 4 2" xfId="13521" xr:uid="{00000000-0005-0000-0000-0000409A0000}"/>
    <cellStyle name="Normal 27 3 2 6 4 2 2" xfId="36062" xr:uid="{00000000-0005-0000-0000-0000419A0000}"/>
    <cellStyle name="Normal 27 3 2 6 4 3" xfId="19151" xr:uid="{00000000-0005-0000-0000-0000429A0000}"/>
    <cellStyle name="Normal 27 3 2 6 4 3 2" xfId="41686" xr:uid="{00000000-0005-0000-0000-0000439A0000}"/>
    <cellStyle name="Normal 27 3 2 6 4 4" xfId="24780" xr:uid="{00000000-0005-0000-0000-0000449A0000}"/>
    <cellStyle name="Normal 27 3 2 6 4 4 2" xfId="47306" xr:uid="{00000000-0005-0000-0000-0000459A0000}"/>
    <cellStyle name="Normal 27 3 2 6 4 5" xfId="30446" xr:uid="{00000000-0005-0000-0000-0000469A0000}"/>
    <cellStyle name="Normal 27 3 2 6 5" xfId="9777" xr:uid="{00000000-0005-0000-0000-0000479A0000}"/>
    <cellStyle name="Normal 27 3 2 6 5 2" xfId="32318" xr:uid="{00000000-0005-0000-0000-0000489A0000}"/>
    <cellStyle name="Normal 27 3 2 6 6" xfId="15407" xr:uid="{00000000-0005-0000-0000-0000499A0000}"/>
    <cellStyle name="Normal 27 3 2 6 6 2" xfId="37942" xr:uid="{00000000-0005-0000-0000-00004A9A0000}"/>
    <cellStyle name="Normal 27 3 2 6 7" xfId="21036" xr:uid="{00000000-0005-0000-0000-00004B9A0000}"/>
    <cellStyle name="Normal 27 3 2 6 7 2" xfId="43562" xr:uid="{00000000-0005-0000-0000-00004C9A0000}"/>
    <cellStyle name="Normal 27 3 2 6 8" xfId="26702" xr:uid="{00000000-0005-0000-0000-00004D9A0000}"/>
    <cellStyle name="Normal 27 3 2 6 9" xfId="49193" xr:uid="{00000000-0005-0000-0000-00004E9A0000}"/>
    <cellStyle name="Normal 27 3 2 7" xfId="4629" xr:uid="{00000000-0005-0000-0000-00004F9A0000}"/>
    <cellStyle name="Normal 27 3 2 7 2" xfId="6501" xr:uid="{00000000-0005-0000-0000-0000509A0000}"/>
    <cellStyle name="Normal 27 3 2 7 2 2" xfId="12117" xr:uid="{00000000-0005-0000-0000-0000519A0000}"/>
    <cellStyle name="Normal 27 3 2 7 2 2 2" xfId="34658" xr:uid="{00000000-0005-0000-0000-0000529A0000}"/>
    <cellStyle name="Normal 27 3 2 7 2 3" xfId="17747" xr:uid="{00000000-0005-0000-0000-0000539A0000}"/>
    <cellStyle name="Normal 27 3 2 7 2 3 2" xfId="40282" xr:uid="{00000000-0005-0000-0000-0000549A0000}"/>
    <cellStyle name="Normal 27 3 2 7 2 4" xfId="23376" xr:uid="{00000000-0005-0000-0000-0000559A0000}"/>
    <cellStyle name="Normal 27 3 2 7 2 4 2" xfId="45902" xr:uid="{00000000-0005-0000-0000-0000569A0000}"/>
    <cellStyle name="Normal 27 3 2 7 2 5" xfId="29042" xr:uid="{00000000-0005-0000-0000-0000579A0000}"/>
    <cellStyle name="Normal 27 3 2 7 3" xfId="8373" xr:uid="{00000000-0005-0000-0000-0000589A0000}"/>
    <cellStyle name="Normal 27 3 2 7 3 2" xfId="13989" xr:uid="{00000000-0005-0000-0000-0000599A0000}"/>
    <cellStyle name="Normal 27 3 2 7 3 2 2" xfId="36530" xr:uid="{00000000-0005-0000-0000-00005A9A0000}"/>
    <cellStyle name="Normal 27 3 2 7 3 3" xfId="19619" xr:uid="{00000000-0005-0000-0000-00005B9A0000}"/>
    <cellStyle name="Normal 27 3 2 7 3 3 2" xfId="42154" xr:uid="{00000000-0005-0000-0000-00005C9A0000}"/>
    <cellStyle name="Normal 27 3 2 7 3 4" xfId="25248" xr:uid="{00000000-0005-0000-0000-00005D9A0000}"/>
    <cellStyle name="Normal 27 3 2 7 3 4 2" xfId="47774" xr:uid="{00000000-0005-0000-0000-00005E9A0000}"/>
    <cellStyle name="Normal 27 3 2 7 3 5" xfId="30914" xr:uid="{00000000-0005-0000-0000-00005F9A0000}"/>
    <cellStyle name="Normal 27 3 2 7 4" xfId="10245" xr:uid="{00000000-0005-0000-0000-0000609A0000}"/>
    <cellStyle name="Normal 27 3 2 7 4 2" xfId="32786" xr:uid="{00000000-0005-0000-0000-0000619A0000}"/>
    <cellStyle name="Normal 27 3 2 7 5" xfId="15875" xr:uid="{00000000-0005-0000-0000-0000629A0000}"/>
    <cellStyle name="Normal 27 3 2 7 5 2" xfId="38410" xr:uid="{00000000-0005-0000-0000-0000639A0000}"/>
    <cellStyle name="Normal 27 3 2 7 6" xfId="21504" xr:uid="{00000000-0005-0000-0000-0000649A0000}"/>
    <cellStyle name="Normal 27 3 2 7 6 2" xfId="44030" xr:uid="{00000000-0005-0000-0000-0000659A0000}"/>
    <cellStyle name="Normal 27 3 2 7 7" xfId="27170" xr:uid="{00000000-0005-0000-0000-0000669A0000}"/>
    <cellStyle name="Normal 27 3 2 7 8" xfId="50598" xr:uid="{00000000-0005-0000-0000-0000679A0000}"/>
    <cellStyle name="Normal 27 3 2 8" xfId="5565" xr:uid="{00000000-0005-0000-0000-0000689A0000}"/>
    <cellStyle name="Normal 27 3 2 8 2" xfId="11181" xr:uid="{00000000-0005-0000-0000-0000699A0000}"/>
    <cellStyle name="Normal 27 3 2 8 2 2" xfId="33722" xr:uid="{00000000-0005-0000-0000-00006A9A0000}"/>
    <cellStyle name="Normal 27 3 2 8 3" xfId="16811" xr:uid="{00000000-0005-0000-0000-00006B9A0000}"/>
    <cellStyle name="Normal 27 3 2 8 3 2" xfId="39346" xr:uid="{00000000-0005-0000-0000-00006C9A0000}"/>
    <cellStyle name="Normal 27 3 2 8 4" xfId="22440" xr:uid="{00000000-0005-0000-0000-00006D9A0000}"/>
    <cellStyle name="Normal 27 3 2 8 4 2" xfId="44966" xr:uid="{00000000-0005-0000-0000-00006E9A0000}"/>
    <cellStyle name="Normal 27 3 2 8 5" xfId="28106" xr:uid="{00000000-0005-0000-0000-00006F9A0000}"/>
    <cellStyle name="Normal 27 3 2 9" xfId="7437" xr:uid="{00000000-0005-0000-0000-0000709A0000}"/>
    <cellStyle name="Normal 27 3 2 9 2" xfId="13053" xr:uid="{00000000-0005-0000-0000-0000719A0000}"/>
    <cellStyle name="Normal 27 3 2 9 2 2" xfId="35594" xr:uid="{00000000-0005-0000-0000-0000729A0000}"/>
    <cellStyle name="Normal 27 3 2 9 3" xfId="18683" xr:uid="{00000000-0005-0000-0000-0000739A0000}"/>
    <cellStyle name="Normal 27 3 2 9 3 2" xfId="41218" xr:uid="{00000000-0005-0000-0000-0000749A0000}"/>
    <cellStyle name="Normal 27 3 2 9 4" xfId="24312" xr:uid="{00000000-0005-0000-0000-0000759A0000}"/>
    <cellStyle name="Normal 27 3 2 9 4 2" xfId="46838" xr:uid="{00000000-0005-0000-0000-0000769A0000}"/>
    <cellStyle name="Normal 27 3 2 9 5" xfId="29978" xr:uid="{00000000-0005-0000-0000-0000779A0000}"/>
    <cellStyle name="Normal 27 3 3" xfId="2779" xr:uid="{00000000-0005-0000-0000-0000789A0000}"/>
    <cellStyle name="Normal 27 4" xfId="2780" xr:uid="{00000000-0005-0000-0000-0000799A0000}"/>
    <cellStyle name="Normal 27 5" xfId="2781" xr:uid="{00000000-0005-0000-0000-00007A9A0000}"/>
    <cellStyle name="Normal 27 6" xfId="2782" xr:uid="{00000000-0005-0000-0000-00007B9A0000}"/>
    <cellStyle name="Normal 27 7" xfId="2783" xr:uid="{00000000-0005-0000-0000-00007C9A0000}"/>
    <cellStyle name="Normal 27 8" xfId="2784" xr:uid="{00000000-0005-0000-0000-00007D9A0000}"/>
    <cellStyle name="Normal 27 9" xfId="2785" xr:uid="{00000000-0005-0000-0000-00007E9A0000}"/>
    <cellStyle name="Normal 28" xfId="2786" xr:uid="{00000000-0005-0000-0000-00007F9A0000}"/>
    <cellStyle name="Normal 29" xfId="2787" xr:uid="{00000000-0005-0000-0000-0000809A0000}"/>
    <cellStyle name="Normal 29 10" xfId="2788" xr:uid="{00000000-0005-0000-0000-0000819A0000}"/>
    <cellStyle name="Normal 29 11" xfId="2789" xr:uid="{00000000-0005-0000-0000-0000829A0000}"/>
    <cellStyle name="Normal 29 12" xfId="2790" xr:uid="{00000000-0005-0000-0000-0000839A0000}"/>
    <cellStyle name="Normal 29 13" xfId="2791" xr:uid="{00000000-0005-0000-0000-0000849A0000}"/>
    <cellStyle name="Normal 29 14" xfId="2792" xr:uid="{00000000-0005-0000-0000-0000859A0000}"/>
    <cellStyle name="Normal 29 15" xfId="2793" xr:uid="{00000000-0005-0000-0000-0000869A0000}"/>
    <cellStyle name="Normal 29 16" xfId="2794" xr:uid="{00000000-0005-0000-0000-0000879A0000}"/>
    <cellStyle name="Normal 29 16 10" xfId="9310" xr:uid="{00000000-0005-0000-0000-0000889A0000}"/>
    <cellStyle name="Normal 29 16 10 2" xfId="31851" xr:uid="{00000000-0005-0000-0000-0000899A0000}"/>
    <cellStyle name="Normal 29 16 11" xfId="14936" xr:uid="{00000000-0005-0000-0000-00008A9A0000}"/>
    <cellStyle name="Normal 29 16 11 2" xfId="37472" xr:uid="{00000000-0005-0000-0000-00008B9A0000}"/>
    <cellStyle name="Normal 29 16 12" xfId="20569" xr:uid="{00000000-0005-0000-0000-00008C9A0000}"/>
    <cellStyle name="Normal 29 16 12 2" xfId="43095" xr:uid="{00000000-0005-0000-0000-00008D9A0000}"/>
    <cellStyle name="Normal 29 16 13" xfId="26235" xr:uid="{00000000-0005-0000-0000-00008E9A0000}"/>
    <cellStyle name="Normal 29 16 14" xfId="48726" xr:uid="{00000000-0005-0000-0000-00008F9A0000}"/>
    <cellStyle name="Normal 29 16 15" xfId="49663" xr:uid="{00000000-0005-0000-0000-0000909A0000}"/>
    <cellStyle name="Normal 29 16 2" xfId="3731" xr:uid="{00000000-0005-0000-0000-0000919A0000}"/>
    <cellStyle name="Normal 29 16 2 10" xfId="14979" xr:uid="{00000000-0005-0000-0000-0000929A0000}"/>
    <cellStyle name="Normal 29 16 2 10 2" xfId="37514" xr:uid="{00000000-0005-0000-0000-0000939A0000}"/>
    <cellStyle name="Normal 29 16 2 11" xfId="20608" xr:uid="{00000000-0005-0000-0000-0000949A0000}"/>
    <cellStyle name="Normal 29 16 2 11 2" xfId="43134" xr:uid="{00000000-0005-0000-0000-0000959A0000}"/>
    <cellStyle name="Normal 29 16 2 12" xfId="26274" xr:uid="{00000000-0005-0000-0000-0000969A0000}"/>
    <cellStyle name="Normal 29 16 2 13" xfId="48765" xr:uid="{00000000-0005-0000-0000-0000979A0000}"/>
    <cellStyle name="Normal 29 16 2 14" xfId="49702" xr:uid="{00000000-0005-0000-0000-0000989A0000}"/>
    <cellStyle name="Normal 29 16 2 2" xfId="3889" xr:uid="{00000000-0005-0000-0000-0000999A0000}"/>
    <cellStyle name="Normal 29 16 2 2 10" xfId="26430" xr:uid="{00000000-0005-0000-0000-00009A9A0000}"/>
    <cellStyle name="Normal 29 16 2 2 11" xfId="48921" xr:uid="{00000000-0005-0000-0000-00009B9A0000}"/>
    <cellStyle name="Normal 29 16 2 2 12" xfId="49858" xr:uid="{00000000-0005-0000-0000-00009C9A0000}"/>
    <cellStyle name="Normal 29 16 2 2 2" xfId="4123" xr:uid="{00000000-0005-0000-0000-00009D9A0000}"/>
    <cellStyle name="Normal 29 16 2 2 2 10" xfId="49155" xr:uid="{00000000-0005-0000-0000-00009E9A0000}"/>
    <cellStyle name="Normal 29 16 2 2 2 11" xfId="50092" xr:uid="{00000000-0005-0000-0000-00009F9A0000}"/>
    <cellStyle name="Normal 29 16 2 2 2 2" xfId="4591" xr:uid="{00000000-0005-0000-0000-0000A09A0000}"/>
    <cellStyle name="Normal 29 16 2 2 2 2 10" xfId="50560" xr:uid="{00000000-0005-0000-0000-0000A19A0000}"/>
    <cellStyle name="Normal 29 16 2 2 2 2 2" xfId="5527" xr:uid="{00000000-0005-0000-0000-0000A29A0000}"/>
    <cellStyle name="Normal 29 16 2 2 2 2 2 2" xfId="7399" xr:uid="{00000000-0005-0000-0000-0000A39A0000}"/>
    <cellStyle name="Normal 29 16 2 2 2 2 2 2 2" xfId="13015" xr:uid="{00000000-0005-0000-0000-0000A49A0000}"/>
    <cellStyle name="Normal 29 16 2 2 2 2 2 2 2 2" xfId="35556" xr:uid="{00000000-0005-0000-0000-0000A59A0000}"/>
    <cellStyle name="Normal 29 16 2 2 2 2 2 2 3" xfId="18645" xr:uid="{00000000-0005-0000-0000-0000A69A0000}"/>
    <cellStyle name="Normal 29 16 2 2 2 2 2 2 3 2" xfId="41180" xr:uid="{00000000-0005-0000-0000-0000A79A0000}"/>
    <cellStyle name="Normal 29 16 2 2 2 2 2 2 4" xfId="24274" xr:uid="{00000000-0005-0000-0000-0000A89A0000}"/>
    <cellStyle name="Normal 29 16 2 2 2 2 2 2 4 2" xfId="46800" xr:uid="{00000000-0005-0000-0000-0000A99A0000}"/>
    <cellStyle name="Normal 29 16 2 2 2 2 2 2 5" xfId="29940" xr:uid="{00000000-0005-0000-0000-0000AA9A0000}"/>
    <cellStyle name="Normal 29 16 2 2 2 2 2 3" xfId="9271" xr:uid="{00000000-0005-0000-0000-0000AB9A0000}"/>
    <cellStyle name="Normal 29 16 2 2 2 2 2 3 2" xfId="14887" xr:uid="{00000000-0005-0000-0000-0000AC9A0000}"/>
    <cellStyle name="Normal 29 16 2 2 2 2 2 3 2 2" xfId="37428" xr:uid="{00000000-0005-0000-0000-0000AD9A0000}"/>
    <cellStyle name="Normal 29 16 2 2 2 2 2 3 3" xfId="20517" xr:uid="{00000000-0005-0000-0000-0000AE9A0000}"/>
    <cellStyle name="Normal 29 16 2 2 2 2 2 3 3 2" xfId="43052" xr:uid="{00000000-0005-0000-0000-0000AF9A0000}"/>
    <cellStyle name="Normal 29 16 2 2 2 2 2 3 4" xfId="26146" xr:uid="{00000000-0005-0000-0000-0000B09A0000}"/>
    <cellStyle name="Normal 29 16 2 2 2 2 2 3 4 2" xfId="48672" xr:uid="{00000000-0005-0000-0000-0000B19A0000}"/>
    <cellStyle name="Normal 29 16 2 2 2 2 2 3 5" xfId="31812" xr:uid="{00000000-0005-0000-0000-0000B29A0000}"/>
    <cellStyle name="Normal 29 16 2 2 2 2 2 4" xfId="11143" xr:uid="{00000000-0005-0000-0000-0000B39A0000}"/>
    <cellStyle name="Normal 29 16 2 2 2 2 2 4 2" xfId="33684" xr:uid="{00000000-0005-0000-0000-0000B49A0000}"/>
    <cellStyle name="Normal 29 16 2 2 2 2 2 5" xfId="16773" xr:uid="{00000000-0005-0000-0000-0000B59A0000}"/>
    <cellStyle name="Normal 29 16 2 2 2 2 2 5 2" xfId="39308" xr:uid="{00000000-0005-0000-0000-0000B69A0000}"/>
    <cellStyle name="Normal 29 16 2 2 2 2 2 6" xfId="22402" xr:uid="{00000000-0005-0000-0000-0000B79A0000}"/>
    <cellStyle name="Normal 29 16 2 2 2 2 2 6 2" xfId="44928" xr:uid="{00000000-0005-0000-0000-0000B89A0000}"/>
    <cellStyle name="Normal 29 16 2 2 2 2 2 7" xfId="28068" xr:uid="{00000000-0005-0000-0000-0000B99A0000}"/>
    <cellStyle name="Normal 29 16 2 2 2 2 2 8" xfId="51496" xr:uid="{00000000-0005-0000-0000-0000BA9A0000}"/>
    <cellStyle name="Normal 29 16 2 2 2 2 3" xfId="6463" xr:uid="{00000000-0005-0000-0000-0000BB9A0000}"/>
    <cellStyle name="Normal 29 16 2 2 2 2 3 2" xfId="12079" xr:uid="{00000000-0005-0000-0000-0000BC9A0000}"/>
    <cellStyle name="Normal 29 16 2 2 2 2 3 2 2" xfId="34620" xr:uid="{00000000-0005-0000-0000-0000BD9A0000}"/>
    <cellStyle name="Normal 29 16 2 2 2 2 3 3" xfId="17709" xr:uid="{00000000-0005-0000-0000-0000BE9A0000}"/>
    <cellStyle name="Normal 29 16 2 2 2 2 3 3 2" xfId="40244" xr:uid="{00000000-0005-0000-0000-0000BF9A0000}"/>
    <cellStyle name="Normal 29 16 2 2 2 2 3 4" xfId="23338" xr:uid="{00000000-0005-0000-0000-0000C09A0000}"/>
    <cellStyle name="Normal 29 16 2 2 2 2 3 4 2" xfId="45864" xr:uid="{00000000-0005-0000-0000-0000C19A0000}"/>
    <cellStyle name="Normal 29 16 2 2 2 2 3 5" xfId="29004" xr:uid="{00000000-0005-0000-0000-0000C29A0000}"/>
    <cellStyle name="Normal 29 16 2 2 2 2 4" xfId="8335" xr:uid="{00000000-0005-0000-0000-0000C39A0000}"/>
    <cellStyle name="Normal 29 16 2 2 2 2 4 2" xfId="13951" xr:uid="{00000000-0005-0000-0000-0000C49A0000}"/>
    <cellStyle name="Normal 29 16 2 2 2 2 4 2 2" xfId="36492" xr:uid="{00000000-0005-0000-0000-0000C59A0000}"/>
    <cellStyle name="Normal 29 16 2 2 2 2 4 3" xfId="19581" xr:uid="{00000000-0005-0000-0000-0000C69A0000}"/>
    <cellStyle name="Normal 29 16 2 2 2 2 4 3 2" xfId="42116" xr:uid="{00000000-0005-0000-0000-0000C79A0000}"/>
    <cellStyle name="Normal 29 16 2 2 2 2 4 4" xfId="25210" xr:uid="{00000000-0005-0000-0000-0000C89A0000}"/>
    <cellStyle name="Normal 29 16 2 2 2 2 4 4 2" xfId="47736" xr:uid="{00000000-0005-0000-0000-0000C99A0000}"/>
    <cellStyle name="Normal 29 16 2 2 2 2 4 5" xfId="30876" xr:uid="{00000000-0005-0000-0000-0000CA9A0000}"/>
    <cellStyle name="Normal 29 16 2 2 2 2 5" xfId="10207" xr:uid="{00000000-0005-0000-0000-0000CB9A0000}"/>
    <cellStyle name="Normal 29 16 2 2 2 2 5 2" xfId="32748" xr:uid="{00000000-0005-0000-0000-0000CC9A0000}"/>
    <cellStyle name="Normal 29 16 2 2 2 2 6" xfId="15837" xr:uid="{00000000-0005-0000-0000-0000CD9A0000}"/>
    <cellStyle name="Normal 29 16 2 2 2 2 6 2" xfId="38372" xr:uid="{00000000-0005-0000-0000-0000CE9A0000}"/>
    <cellStyle name="Normal 29 16 2 2 2 2 7" xfId="21466" xr:uid="{00000000-0005-0000-0000-0000CF9A0000}"/>
    <cellStyle name="Normal 29 16 2 2 2 2 7 2" xfId="43992" xr:uid="{00000000-0005-0000-0000-0000D09A0000}"/>
    <cellStyle name="Normal 29 16 2 2 2 2 8" xfId="27132" xr:uid="{00000000-0005-0000-0000-0000D19A0000}"/>
    <cellStyle name="Normal 29 16 2 2 2 2 9" xfId="49623" xr:uid="{00000000-0005-0000-0000-0000D29A0000}"/>
    <cellStyle name="Normal 29 16 2 2 2 3" xfId="5059" xr:uid="{00000000-0005-0000-0000-0000D39A0000}"/>
    <cellStyle name="Normal 29 16 2 2 2 3 2" xfId="6931" xr:uid="{00000000-0005-0000-0000-0000D49A0000}"/>
    <cellStyle name="Normal 29 16 2 2 2 3 2 2" xfId="12547" xr:uid="{00000000-0005-0000-0000-0000D59A0000}"/>
    <cellStyle name="Normal 29 16 2 2 2 3 2 2 2" xfId="35088" xr:uid="{00000000-0005-0000-0000-0000D69A0000}"/>
    <cellStyle name="Normal 29 16 2 2 2 3 2 3" xfId="18177" xr:uid="{00000000-0005-0000-0000-0000D79A0000}"/>
    <cellStyle name="Normal 29 16 2 2 2 3 2 3 2" xfId="40712" xr:uid="{00000000-0005-0000-0000-0000D89A0000}"/>
    <cellStyle name="Normal 29 16 2 2 2 3 2 4" xfId="23806" xr:uid="{00000000-0005-0000-0000-0000D99A0000}"/>
    <cellStyle name="Normal 29 16 2 2 2 3 2 4 2" xfId="46332" xr:uid="{00000000-0005-0000-0000-0000DA9A0000}"/>
    <cellStyle name="Normal 29 16 2 2 2 3 2 5" xfId="29472" xr:uid="{00000000-0005-0000-0000-0000DB9A0000}"/>
    <cellStyle name="Normal 29 16 2 2 2 3 3" xfId="8803" xr:uid="{00000000-0005-0000-0000-0000DC9A0000}"/>
    <cellStyle name="Normal 29 16 2 2 2 3 3 2" xfId="14419" xr:uid="{00000000-0005-0000-0000-0000DD9A0000}"/>
    <cellStyle name="Normal 29 16 2 2 2 3 3 2 2" xfId="36960" xr:uid="{00000000-0005-0000-0000-0000DE9A0000}"/>
    <cellStyle name="Normal 29 16 2 2 2 3 3 3" xfId="20049" xr:uid="{00000000-0005-0000-0000-0000DF9A0000}"/>
    <cellStyle name="Normal 29 16 2 2 2 3 3 3 2" xfId="42584" xr:uid="{00000000-0005-0000-0000-0000E09A0000}"/>
    <cellStyle name="Normal 29 16 2 2 2 3 3 4" xfId="25678" xr:uid="{00000000-0005-0000-0000-0000E19A0000}"/>
    <cellStyle name="Normal 29 16 2 2 2 3 3 4 2" xfId="48204" xr:uid="{00000000-0005-0000-0000-0000E29A0000}"/>
    <cellStyle name="Normal 29 16 2 2 2 3 3 5" xfId="31344" xr:uid="{00000000-0005-0000-0000-0000E39A0000}"/>
    <cellStyle name="Normal 29 16 2 2 2 3 4" xfId="10675" xr:uid="{00000000-0005-0000-0000-0000E49A0000}"/>
    <cellStyle name="Normal 29 16 2 2 2 3 4 2" xfId="33216" xr:uid="{00000000-0005-0000-0000-0000E59A0000}"/>
    <cellStyle name="Normal 29 16 2 2 2 3 5" xfId="16305" xr:uid="{00000000-0005-0000-0000-0000E69A0000}"/>
    <cellStyle name="Normal 29 16 2 2 2 3 5 2" xfId="38840" xr:uid="{00000000-0005-0000-0000-0000E79A0000}"/>
    <cellStyle name="Normal 29 16 2 2 2 3 6" xfId="21934" xr:uid="{00000000-0005-0000-0000-0000E89A0000}"/>
    <cellStyle name="Normal 29 16 2 2 2 3 6 2" xfId="44460" xr:uid="{00000000-0005-0000-0000-0000E99A0000}"/>
    <cellStyle name="Normal 29 16 2 2 2 3 7" xfId="27600" xr:uid="{00000000-0005-0000-0000-0000EA9A0000}"/>
    <cellStyle name="Normal 29 16 2 2 2 3 8" xfId="51028" xr:uid="{00000000-0005-0000-0000-0000EB9A0000}"/>
    <cellStyle name="Normal 29 16 2 2 2 4" xfId="5995" xr:uid="{00000000-0005-0000-0000-0000EC9A0000}"/>
    <cellStyle name="Normal 29 16 2 2 2 4 2" xfId="11611" xr:uid="{00000000-0005-0000-0000-0000ED9A0000}"/>
    <cellStyle name="Normal 29 16 2 2 2 4 2 2" xfId="34152" xr:uid="{00000000-0005-0000-0000-0000EE9A0000}"/>
    <cellStyle name="Normal 29 16 2 2 2 4 3" xfId="17241" xr:uid="{00000000-0005-0000-0000-0000EF9A0000}"/>
    <cellStyle name="Normal 29 16 2 2 2 4 3 2" xfId="39776" xr:uid="{00000000-0005-0000-0000-0000F09A0000}"/>
    <cellStyle name="Normal 29 16 2 2 2 4 4" xfId="22870" xr:uid="{00000000-0005-0000-0000-0000F19A0000}"/>
    <cellStyle name="Normal 29 16 2 2 2 4 4 2" xfId="45396" xr:uid="{00000000-0005-0000-0000-0000F29A0000}"/>
    <cellStyle name="Normal 29 16 2 2 2 4 5" xfId="28536" xr:uid="{00000000-0005-0000-0000-0000F39A0000}"/>
    <cellStyle name="Normal 29 16 2 2 2 5" xfId="7867" xr:uid="{00000000-0005-0000-0000-0000F49A0000}"/>
    <cellStyle name="Normal 29 16 2 2 2 5 2" xfId="13483" xr:uid="{00000000-0005-0000-0000-0000F59A0000}"/>
    <cellStyle name="Normal 29 16 2 2 2 5 2 2" xfId="36024" xr:uid="{00000000-0005-0000-0000-0000F69A0000}"/>
    <cellStyle name="Normal 29 16 2 2 2 5 3" xfId="19113" xr:uid="{00000000-0005-0000-0000-0000F79A0000}"/>
    <cellStyle name="Normal 29 16 2 2 2 5 3 2" xfId="41648" xr:uid="{00000000-0005-0000-0000-0000F89A0000}"/>
    <cellStyle name="Normal 29 16 2 2 2 5 4" xfId="24742" xr:uid="{00000000-0005-0000-0000-0000F99A0000}"/>
    <cellStyle name="Normal 29 16 2 2 2 5 4 2" xfId="47268" xr:uid="{00000000-0005-0000-0000-0000FA9A0000}"/>
    <cellStyle name="Normal 29 16 2 2 2 5 5" xfId="30408" xr:uid="{00000000-0005-0000-0000-0000FB9A0000}"/>
    <cellStyle name="Normal 29 16 2 2 2 6" xfId="9739" xr:uid="{00000000-0005-0000-0000-0000FC9A0000}"/>
    <cellStyle name="Normal 29 16 2 2 2 6 2" xfId="32280" xr:uid="{00000000-0005-0000-0000-0000FD9A0000}"/>
    <cellStyle name="Normal 29 16 2 2 2 7" xfId="15369" xr:uid="{00000000-0005-0000-0000-0000FE9A0000}"/>
    <cellStyle name="Normal 29 16 2 2 2 7 2" xfId="37904" xr:uid="{00000000-0005-0000-0000-0000FF9A0000}"/>
    <cellStyle name="Normal 29 16 2 2 2 8" xfId="20998" xr:uid="{00000000-0005-0000-0000-0000009B0000}"/>
    <cellStyle name="Normal 29 16 2 2 2 8 2" xfId="43524" xr:uid="{00000000-0005-0000-0000-0000019B0000}"/>
    <cellStyle name="Normal 29 16 2 2 2 9" xfId="26664" xr:uid="{00000000-0005-0000-0000-0000029B0000}"/>
    <cellStyle name="Normal 29 16 2 2 3" xfId="4357" xr:uid="{00000000-0005-0000-0000-0000039B0000}"/>
    <cellStyle name="Normal 29 16 2 2 3 10" xfId="50326" xr:uid="{00000000-0005-0000-0000-0000049B0000}"/>
    <cellStyle name="Normal 29 16 2 2 3 2" xfId="5293" xr:uid="{00000000-0005-0000-0000-0000059B0000}"/>
    <cellStyle name="Normal 29 16 2 2 3 2 2" xfId="7165" xr:uid="{00000000-0005-0000-0000-0000069B0000}"/>
    <cellStyle name="Normal 29 16 2 2 3 2 2 2" xfId="12781" xr:uid="{00000000-0005-0000-0000-0000079B0000}"/>
    <cellStyle name="Normal 29 16 2 2 3 2 2 2 2" xfId="35322" xr:uid="{00000000-0005-0000-0000-0000089B0000}"/>
    <cellStyle name="Normal 29 16 2 2 3 2 2 3" xfId="18411" xr:uid="{00000000-0005-0000-0000-0000099B0000}"/>
    <cellStyle name="Normal 29 16 2 2 3 2 2 3 2" xfId="40946" xr:uid="{00000000-0005-0000-0000-00000A9B0000}"/>
    <cellStyle name="Normal 29 16 2 2 3 2 2 4" xfId="24040" xr:uid="{00000000-0005-0000-0000-00000B9B0000}"/>
    <cellStyle name="Normal 29 16 2 2 3 2 2 4 2" xfId="46566" xr:uid="{00000000-0005-0000-0000-00000C9B0000}"/>
    <cellStyle name="Normal 29 16 2 2 3 2 2 5" xfId="29706" xr:uid="{00000000-0005-0000-0000-00000D9B0000}"/>
    <cellStyle name="Normal 29 16 2 2 3 2 3" xfId="9037" xr:uid="{00000000-0005-0000-0000-00000E9B0000}"/>
    <cellStyle name="Normal 29 16 2 2 3 2 3 2" xfId="14653" xr:uid="{00000000-0005-0000-0000-00000F9B0000}"/>
    <cellStyle name="Normal 29 16 2 2 3 2 3 2 2" xfId="37194" xr:uid="{00000000-0005-0000-0000-0000109B0000}"/>
    <cellStyle name="Normal 29 16 2 2 3 2 3 3" xfId="20283" xr:uid="{00000000-0005-0000-0000-0000119B0000}"/>
    <cellStyle name="Normal 29 16 2 2 3 2 3 3 2" xfId="42818" xr:uid="{00000000-0005-0000-0000-0000129B0000}"/>
    <cellStyle name="Normal 29 16 2 2 3 2 3 4" xfId="25912" xr:uid="{00000000-0005-0000-0000-0000139B0000}"/>
    <cellStyle name="Normal 29 16 2 2 3 2 3 4 2" xfId="48438" xr:uid="{00000000-0005-0000-0000-0000149B0000}"/>
    <cellStyle name="Normal 29 16 2 2 3 2 3 5" xfId="31578" xr:uid="{00000000-0005-0000-0000-0000159B0000}"/>
    <cellStyle name="Normal 29 16 2 2 3 2 4" xfId="10909" xr:uid="{00000000-0005-0000-0000-0000169B0000}"/>
    <cellStyle name="Normal 29 16 2 2 3 2 4 2" xfId="33450" xr:uid="{00000000-0005-0000-0000-0000179B0000}"/>
    <cellStyle name="Normal 29 16 2 2 3 2 5" xfId="16539" xr:uid="{00000000-0005-0000-0000-0000189B0000}"/>
    <cellStyle name="Normal 29 16 2 2 3 2 5 2" xfId="39074" xr:uid="{00000000-0005-0000-0000-0000199B0000}"/>
    <cellStyle name="Normal 29 16 2 2 3 2 6" xfId="22168" xr:uid="{00000000-0005-0000-0000-00001A9B0000}"/>
    <cellStyle name="Normal 29 16 2 2 3 2 6 2" xfId="44694" xr:uid="{00000000-0005-0000-0000-00001B9B0000}"/>
    <cellStyle name="Normal 29 16 2 2 3 2 7" xfId="27834" xr:uid="{00000000-0005-0000-0000-00001C9B0000}"/>
    <cellStyle name="Normal 29 16 2 2 3 2 8" xfId="51262" xr:uid="{00000000-0005-0000-0000-00001D9B0000}"/>
    <cellStyle name="Normal 29 16 2 2 3 3" xfId="6229" xr:uid="{00000000-0005-0000-0000-00001E9B0000}"/>
    <cellStyle name="Normal 29 16 2 2 3 3 2" xfId="11845" xr:uid="{00000000-0005-0000-0000-00001F9B0000}"/>
    <cellStyle name="Normal 29 16 2 2 3 3 2 2" xfId="34386" xr:uid="{00000000-0005-0000-0000-0000209B0000}"/>
    <cellStyle name="Normal 29 16 2 2 3 3 3" xfId="17475" xr:uid="{00000000-0005-0000-0000-0000219B0000}"/>
    <cellStyle name="Normal 29 16 2 2 3 3 3 2" xfId="40010" xr:uid="{00000000-0005-0000-0000-0000229B0000}"/>
    <cellStyle name="Normal 29 16 2 2 3 3 4" xfId="23104" xr:uid="{00000000-0005-0000-0000-0000239B0000}"/>
    <cellStyle name="Normal 29 16 2 2 3 3 4 2" xfId="45630" xr:uid="{00000000-0005-0000-0000-0000249B0000}"/>
    <cellStyle name="Normal 29 16 2 2 3 3 5" xfId="28770" xr:uid="{00000000-0005-0000-0000-0000259B0000}"/>
    <cellStyle name="Normal 29 16 2 2 3 4" xfId="8101" xr:uid="{00000000-0005-0000-0000-0000269B0000}"/>
    <cellStyle name="Normal 29 16 2 2 3 4 2" xfId="13717" xr:uid="{00000000-0005-0000-0000-0000279B0000}"/>
    <cellStyle name="Normal 29 16 2 2 3 4 2 2" xfId="36258" xr:uid="{00000000-0005-0000-0000-0000289B0000}"/>
    <cellStyle name="Normal 29 16 2 2 3 4 3" xfId="19347" xr:uid="{00000000-0005-0000-0000-0000299B0000}"/>
    <cellStyle name="Normal 29 16 2 2 3 4 3 2" xfId="41882" xr:uid="{00000000-0005-0000-0000-00002A9B0000}"/>
    <cellStyle name="Normal 29 16 2 2 3 4 4" xfId="24976" xr:uid="{00000000-0005-0000-0000-00002B9B0000}"/>
    <cellStyle name="Normal 29 16 2 2 3 4 4 2" xfId="47502" xr:uid="{00000000-0005-0000-0000-00002C9B0000}"/>
    <cellStyle name="Normal 29 16 2 2 3 4 5" xfId="30642" xr:uid="{00000000-0005-0000-0000-00002D9B0000}"/>
    <cellStyle name="Normal 29 16 2 2 3 5" xfId="9973" xr:uid="{00000000-0005-0000-0000-00002E9B0000}"/>
    <cellStyle name="Normal 29 16 2 2 3 5 2" xfId="32514" xr:uid="{00000000-0005-0000-0000-00002F9B0000}"/>
    <cellStyle name="Normal 29 16 2 2 3 6" xfId="15603" xr:uid="{00000000-0005-0000-0000-0000309B0000}"/>
    <cellStyle name="Normal 29 16 2 2 3 6 2" xfId="38138" xr:uid="{00000000-0005-0000-0000-0000319B0000}"/>
    <cellStyle name="Normal 29 16 2 2 3 7" xfId="21232" xr:uid="{00000000-0005-0000-0000-0000329B0000}"/>
    <cellStyle name="Normal 29 16 2 2 3 7 2" xfId="43758" xr:uid="{00000000-0005-0000-0000-0000339B0000}"/>
    <cellStyle name="Normal 29 16 2 2 3 8" xfId="26898" xr:uid="{00000000-0005-0000-0000-0000349B0000}"/>
    <cellStyle name="Normal 29 16 2 2 3 9" xfId="49389" xr:uid="{00000000-0005-0000-0000-0000359B0000}"/>
    <cellStyle name="Normal 29 16 2 2 4" xfId="4825" xr:uid="{00000000-0005-0000-0000-0000369B0000}"/>
    <cellStyle name="Normal 29 16 2 2 4 2" xfId="6697" xr:uid="{00000000-0005-0000-0000-0000379B0000}"/>
    <cellStyle name="Normal 29 16 2 2 4 2 2" xfId="12313" xr:uid="{00000000-0005-0000-0000-0000389B0000}"/>
    <cellStyle name="Normal 29 16 2 2 4 2 2 2" xfId="34854" xr:uid="{00000000-0005-0000-0000-0000399B0000}"/>
    <cellStyle name="Normal 29 16 2 2 4 2 3" xfId="17943" xr:uid="{00000000-0005-0000-0000-00003A9B0000}"/>
    <cellStyle name="Normal 29 16 2 2 4 2 3 2" xfId="40478" xr:uid="{00000000-0005-0000-0000-00003B9B0000}"/>
    <cellStyle name="Normal 29 16 2 2 4 2 4" xfId="23572" xr:uid="{00000000-0005-0000-0000-00003C9B0000}"/>
    <cellStyle name="Normal 29 16 2 2 4 2 4 2" xfId="46098" xr:uid="{00000000-0005-0000-0000-00003D9B0000}"/>
    <cellStyle name="Normal 29 16 2 2 4 2 5" xfId="29238" xr:uid="{00000000-0005-0000-0000-00003E9B0000}"/>
    <cellStyle name="Normal 29 16 2 2 4 3" xfId="8569" xr:uid="{00000000-0005-0000-0000-00003F9B0000}"/>
    <cellStyle name="Normal 29 16 2 2 4 3 2" xfId="14185" xr:uid="{00000000-0005-0000-0000-0000409B0000}"/>
    <cellStyle name="Normal 29 16 2 2 4 3 2 2" xfId="36726" xr:uid="{00000000-0005-0000-0000-0000419B0000}"/>
    <cellStyle name="Normal 29 16 2 2 4 3 3" xfId="19815" xr:uid="{00000000-0005-0000-0000-0000429B0000}"/>
    <cellStyle name="Normal 29 16 2 2 4 3 3 2" xfId="42350" xr:uid="{00000000-0005-0000-0000-0000439B0000}"/>
    <cellStyle name="Normal 29 16 2 2 4 3 4" xfId="25444" xr:uid="{00000000-0005-0000-0000-0000449B0000}"/>
    <cellStyle name="Normal 29 16 2 2 4 3 4 2" xfId="47970" xr:uid="{00000000-0005-0000-0000-0000459B0000}"/>
    <cellStyle name="Normal 29 16 2 2 4 3 5" xfId="31110" xr:uid="{00000000-0005-0000-0000-0000469B0000}"/>
    <cellStyle name="Normal 29 16 2 2 4 4" xfId="10441" xr:uid="{00000000-0005-0000-0000-0000479B0000}"/>
    <cellStyle name="Normal 29 16 2 2 4 4 2" xfId="32982" xr:uid="{00000000-0005-0000-0000-0000489B0000}"/>
    <cellStyle name="Normal 29 16 2 2 4 5" xfId="16071" xr:uid="{00000000-0005-0000-0000-0000499B0000}"/>
    <cellStyle name="Normal 29 16 2 2 4 5 2" xfId="38606" xr:uid="{00000000-0005-0000-0000-00004A9B0000}"/>
    <cellStyle name="Normal 29 16 2 2 4 6" xfId="21700" xr:uid="{00000000-0005-0000-0000-00004B9B0000}"/>
    <cellStyle name="Normal 29 16 2 2 4 6 2" xfId="44226" xr:uid="{00000000-0005-0000-0000-00004C9B0000}"/>
    <cellStyle name="Normal 29 16 2 2 4 7" xfId="27366" xr:uid="{00000000-0005-0000-0000-00004D9B0000}"/>
    <cellStyle name="Normal 29 16 2 2 4 8" xfId="50794" xr:uid="{00000000-0005-0000-0000-00004E9B0000}"/>
    <cellStyle name="Normal 29 16 2 2 5" xfId="5761" xr:uid="{00000000-0005-0000-0000-00004F9B0000}"/>
    <cellStyle name="Normal 29 16 2 2 5 2" xfId="11377" xr:uid="{00000000-0005-0000-0000-0000509B0000}"/>
    <cellStyle name="Normal 29 16 2 2 5 2 2" xfId="33918" xr:uid="{00000000-0005-0000-0000-0000519B0000}"/>
    <cellStyle name="Normal 29 16 2 2 5 3" xfId="17007" xr:uid="{00000000-0005-0000-0000-0000529B0000}"/>
    <cellStyle name="Normal 29 16 2 2 5 3 2" xfId="39542" xr:uid="{00000000-0005-0000-0000-0000539B0000}"/>
    <cellStyle name="Normal 29 16 2 2 5 4" xfId="22636" xr:uid="{00000000-0005-0000-0000-0000549B0000}"/>
    <cellStyle name="Normal 29 16 2 2 5 4 2" xfId="45162" xr:uid="{00000000-0005-0000-0000-0000559B0000}"/>
    <cellStyle name="Normal 29 16 2 2 5 5" xfId="28302" xr:uid="{00000000-0005-0000-0000-0000569B0000}"/>
    <cellStyle name="Normal 29 16 2 2 6" xfId="7633" xr:uid="{00000000-0005-0000-0000-0000579B0000}"/>
    <cellStyle name="Normal 29 16 2 2 6 2" xfId="13249" xr:uid="{00000000-0005-0000-0000-0000589B0000}"/>
    <cellStyle name="Normal 29 16 2 2 6 2 2" xfId="35790" xr:uid="{00000000-0005-0000-0000-0000599B0000}"/>
    <cellStyle name="Normal 29 16 2 2 6 3" xfId="18879" xr:uid="{00000000-0005-0000-0000-00005A9B0000}"/>
    <cellStyle name="Normal 29 16 2 2 6 3 2" xfId="41414" xr:uid="{00000000-0005-0000-0000-00005B9B0000}"/>
    <cellStyle name="Normal 29 16 2 2 6 4" xfId="24508" xr:uid="{00000000-0005-0000-0000-00005C9B0000}"/>
    <cellStyle name="Normal 29 16 2 2 6 4 2" xfId="47034" xr:uid="{00000000-0005-0000-0000-00005D9B0000}"/>
    <cellStyle name="Normal 29 16 2 2 6 5" xfId="30174" xr:uid="{00000000-0005-0000-0000-00005E9B0000}"/>
    <cellStyle name="Normal 29 16 2 2 7" xfId="9505" xr:uid="{00000000-0005-0000-0000-00005F9B0000}"/>
    <cellStyle name="Normal 29 16 2 2 7 2" xfId="32046" xr:uid="{00000000-0005-0000-0000-0000609B0000}"/>
    <cellStyle name="Normal 29 16 2 2 8" xfId="15135" xr:uid="{00000000-0005-0000-0000-0000619B0000}"/>
    <cellStyle name="Normal 29 16 2 2 8 2" xfId="37670" xr:uid="{00000000-0005-0000-0000-0000629B0000}"/>
    <cellStyle name="Normal 29 16 2 2 9" xfId="20764" xr:uid="{00000000-0005-0000-0000-0000639B0000}"/>
    <cellStyle name="Normal 29 16 2 2 9 2" xfId="43290" xr:uid="{00000000-0005-0000-0000-0000649B0000}"/>
    <cellStyle name="Normal 29 16 2 3" xfId="3811" xr:uid="{00000000-0005-0000-0000-0000659B0000}"/>
    <cellStyle name="Normal 29 16 2 3 10" xfId="26352" xr:uid="{00000000-0005-0000-0000-0000669B0000}"/>
    <cellStyle name="Normal 29 16 2 3 11" xfId="48843" xr:uid="{00000000-0005-0000-0000-0000679B0000}"/>
    <cellStyle name="Normal 29 16 2 3 12" xfId="49780" xr:uid="{00000000-0005-0000-0000-0000689B0000}"/>
    <cellStyle name="Normal 29 16 2 3 2" xfId="4045" xr:uid="{00000000-0005-0000-0000-0000699B0000}"/>
    <cellStyle name="Normal 29 16 2 3 2 10" xfId="49077" xr:uid="{00000000-0005-0000-0000-00006A9B0000}"/>
    <cellStyle name="Normal 29 16 2 3 2 11" xfId="50014" xr:uid="{00000000-0005-0000-0000-00006B9B0000}"/>
    <cellStyle name="Normal 29 16 2 3 2 2" xfId="4513" xr:uid="{00000000-0005-0000-0000-00006C9B0000}"/>
    <cellStyle name="Normal 29 16 2 3 2 2 10" xfId="50482" xr:uid="{00000000-0005-0000-0000-00006D9B0000}"/>
    <cellStyle name="Normal 29 16 2 3 2 2 2" xfId="5449" xr:uid="{00000000-0005-0000-0000-00006E9B0000}"/>
    <cellStyle name="Normal 29 16 2 3 2 2 2 2" xfId="7321" xr:uid="{00000000-0005-0000-0000-00006F9B0000}"/>
    <cellStyle name="Normal 29 16 2 3 2 2 2 2 2" xfId="12937" xr:uid="{00000000-0005-0000-0000-0000709B0000}"/>
    <cellStyle name="Normal 29 16 2 3 2 2 2 2 2 2" xfId="35478" xr:uid="{00000000-0005-0000-0000-0000719B0000}"/>
    <cellStyle name="Normal 29 16 2 3 2 2 2 2 3" xfId="18567" xr:uid="{00000000-0005-0000-0000-0000729B0000}"/>
    <cellStyle name="Normal 29 16 2 3 2 2 2 2 3 2" xfId="41102" xr:uid="{00000000-0005-0000-0000-0000739B0000}"/>
    <cellStyle name="Normal 29 16 2 3 2 2 2 2 4" xfId="24196" xr:uid="{00000000-0005-0000-0000-0000749B0000}"/>
    <cellStyle name="Normal 29 16 2 3 2 2 2 2 4 2" xfId="46722" xr:uid="{00000000-0005-0000-0000-0000759B0000}"/>
    <cellStyle name="Normal 29 16 2 3 2 2 2 2 5" xfId="29862" xr:uid="{00000000-0005-0000-0000-0000769B0000}"/>
    <cellStyle name="Normal 29 16 2 3 2 2 2 3" xfId="9193" xr:uid="{00000000-0005-0000-0000-0000779B0000}"/>
    <cellStyle name="Normal 29 16 2 3 2 2 2 3 2" xfId="14809" xr:uid="{00000000-0005-0000-0000-0000789B0000}"/>
    <cellStyle name="Normal 29 16 2 3 2 2 2 3 2 2" xfId="37350" xr:uid="{00000000-0005-0000-0000-0000799B0000}"/>
    <cellStyle name="Normal 29 16 2 3 2 2 2 3 3" xfId="20439" xr:uid="{00000000-0005-0000-0000-00007A9B0000}"/>
    <cellStyle name="Normal 29 16 2 3 2 2 2 3 3 2" xfId="42974" xr:uid="{00000000-0005-0000-0000-00007B9B0000}"/>
    <cellStyle name="Normal 29 16 2 3 2 2 2 3 4" xfId="26068" xr:uid="{00000000-0005-0000-0000-00007C9B0000}"/>
    <cellStyle name="Normal 29 16 2 3 2 2 2 3 4 2" xfId="48594" xr:uid="{00000000-0005-0000-0000-00007D9B0000}"/>
    <cellStyle name="Normal 29 16 2 3 2 2 2 3 5" xfId="31734" xr:uid="{00000000-0005-0000-0000-00007E9B0000}"/>
    <cellStyle name="Normal 29 16 2 3 2 2 2 4" xfId="11065" xr:uid="{00000000-0005-0000-0000-00007F9B0000}"/>
    <cellStyle name="Normal 29 16 2 3 2 2 2 4 2" xfId="33606" xr:uid="{00000000-0005-0000-0000-0000809B0000}"/>
    <cellStyle name="Normal 29 16 2 3 2 2 2 5" xfId="16695" xr:uid="{00000000-0005-0000-0000-0000819B0000}"/>
    <cellStyle name="Normal 29 16 2 3 2 2 2 5 2" xfId="39230" xr:uid="{00000000-0005-0000-0000-0000829B0000}"/>
    <cellStyle name="Normal 29 16 2 3 2 2 2 6" xfId="22324" xr:uid="{00000000-0005-0000-0000-0000839B0000}"/>
    <cellStyle name="Normal 29 16 2 3 2 2 2 6 2" xfId="44850" xr:uid="{00000000-0005-0000-0000-0000849B0000}"/>
    <cellStyle name="Normal 29 16 2 3 2 2 2 7" xfId="27990" xr:uid="{00000000-0005-0000-0000-0000859B0000}"/>
    <cellStyle name="Normal 29 16 2 3 2 2 2 8" xfId="51418" xr:uid="{00000000-0005-0000-0000-0000869B0000}"/>
    <cellStyle name="Normal 29 16 2 3 2 2 3" xfId="6385" xr:uid="{00000000-0005-0000-0000-0000879B0000}"/>
    <cellStyle name="Normal 29 16 2 3 2 2 3 2" xfId="12001" xr:uid="{00000000-0005-0000-0000-0000889B0000}"/>
    <cellStyle name="Normal 29 16 2 3 2 2 3 2 2" xfId="34542" xr:uid="{00000000-0005-0000-0000-0000899B0000}"/>
    <cellStyle name="Normal 29 16 2 3 2 2 3 3" xfId="17631" xr:uid="{00000000-0005-0000-0000-00008A9B0000}"/>
    <cellStyle name="Normal 29 16 2 3 2 2 3 3 2" xfId="40166" xr:uid="{00000000-0005-0000-0000-00008B9B0000}"/>
    <cellStyle name="Normal 29 16 2 3 2 2 3 4" xfId="23260" xr:uid="{00000000-0005-0000-0000-00008C9B0000}"/>
    <cellStyle name="Normal 29 16 2 3 2 2 3 4 2" xfId="45786" xr:uid="{00000000-0005-0000-0000-00008D9B0000}"/>
    <cellStyle name="Normal 29 16 2 3 2 2 3 5" xfId="28926" xr:uid="{00000000-0005-0000-0000-00008E9B0000}"/>
    <cellStyle name="Normal 29 16 2 3 2 2 4" xfId="8257" xr:uid="{00000000-0005-0000-0000-00008F9B0000}"/>
    <cellStyle name="Normal 29 16 2 3 2 2 4 2" xfId="13873" xr:uid="{00000000-0005-0000-0000-0000909B0000}"/>
    <cellStyle name="Normal 29 16 2 3 2 2 4 2 2" xfId="36414" xr:uid="{00000000-0005-0000-0000-0000919B0000}"/>
    <cellStyle name="Normal 29 16 2 3 2 2 4 3" xfId="19503" xr:uid="{00000000-0005-0000-0000-0000929B0000}"/>
    <cellStyle name="Normal 29 16 2 3 2 2 4 3 2" xfId="42038" xr:uid="{00000000-0005-0000-0000-0000939B0000}"/>
    <cellStyle name="Normal 29 16 2 3 2 2 4 4" xfId="25132" xr:uid="{00000000-0005-0000-0000-0000949B0000}"/>
    <cellStyle name="Normal 29 16 2 3 2 2 4 4 2" xfId="47658" xr:uid="{00000000-0005-0000-0000-0000959B0000}"/>
    <cellStyle name="Normal 29 16 2 3 2 2 4 5" xfId="30798" xr:uid="{00000000-0005-0000-0000-0000969B0000}"/>
    <cellStyle name="Normal 29 16 2 3 2 2 5" xfId="10129" xr:uid="{00000000-0005-0000-0000-0000979B0000}"/>
    <cellStyle name="Normal 29 16 2 3 2 2 5 2" xfId="32670" xr:uid="{00000000-0005-0000-0000-0000989B0000}"/>
    <cellStyle name="Normal 29 16 2 3 2 2 6" xfId="15759" xr:uid="{00000000-0005-0000-0000-0000999B0000}"/>
    <cellStyle name="Normal 29 16 2 3 2 2 6 2" xfId="38294" xr:uid="{00000000-0005-0000-0000-00009A9B0000}"/>
    <cellStyle name="Normal 29 16 2 3 2 2 7" xfId="21388" xr:uid="{00000000-0005-0000-0000-00009B9B0000}"/>
    <cellStyle name="Normal 29 16 2 3 2 2 7 2" xfId="43914" xr:uid="{00000000-0005-0000-0000-00009C9B0000}"/>
    <cellStyle name="Normal 29 16 2 3 2 2 8" xfId="27054" xr:uid="{00000000-0005-0000-0000-00009D9B0000}"/>
    <cellStyle name="Normal 29 16 2 3 2 2 9" xfId="49545" xr:uid="{00000000-0005-0000-0000-00009E9B0000}"/>
    <cellStyle name="Normal 29 16 2 3 2 3" xfId="4981" xr:uid="{00000000-0005-0000-0000-00009F9B0000}"/>
    <cellStyle name="Normal 29 16 2 3 2 3 2" xfId="6853" xr:uid="{00000000-0005-0000-0000-0000A09B0000}"/>
    <cellStyle name="Normal 29 16 2 3 2 3 2 2" xfId="12469" xr:uid="{00000000-0005-0000-0000-0000A19B0000}"/>
    <cellStyle name="Normal 29 16 2 3 2 3 2 2 2" xfId="35010" xr:uid="{00000000-0005-0000-0000-0000A29B0000}"/>
    <cellStyle name="Normal 29 16 2 3 2 3 2 3" xfId="18099" xr:uid="{00000000-0005-0000-0000-0000A39B0000}"/>
    <cellStyle name="Normal 29 16 2 3 2 3 2 3 2" xfId="40634" xr:uid="{00000000-0005-0000-0000-0000A49B0000}"/>
    <cellStyle name="Normal 29 16 2 3 2 3 2 4" xfId="23728" xr:uid="{00000000-0005-0000-0000-0000A59B0000}"/>
    <cellStyle name="Normal 29 16 2 3 2 3 2 4 2" xfId="46254" xr:uid="{00000000-0005-0000-0000-0000A69B0000}"/>
    <cellStyle name="Normal 29 16 2 3 2 3 2 5" xfId="29394" xr:uid="{00000000-0005-0000-0000-0000A79B0000}"/>
    <cellStyle name="Normal 29 16 2 3 2 3 3" xfId="8725" xr:uid="{00000000-0005-0000-0000-0000A89B0000}"/>
    <cellStyle name="Normal 29 16 2 3 2 3 3 2" xfId="14341" xr:uid="{00000000-0005-0000-0000-0000A99B0000}"/>
    <cellStyle name="Normal 29 16 2 3 2 3 3 2 2" xfId="36882" xr:uid="{00000000-0005-0000-0000-0000AA9B0000}"/>
    <cellStyle name="Normal 29 16 2 3 2 3 3 3" xfId="19971" xr:uid="{00000000-0005-0000-0000-0000AB9B0000}"/>
    <cellStyle name="Normal 29 16 2 3 2 3 3 3 2" xfId="42506" xr:uid="{00000000-0005-0000-0000-0000AC9B0000}"/>
    <cellStyle name="Normal 29 16 2 3 2 3 3 4" xfId="25600" xr:uid="{00000000-0005-0000-0000-0000AD9B0000}"/>
    <cellStyle name="Normal 29 16 2 3 2 3 3 4 2" xfId="48126" xr:uid="{00000000-0005-0000-0000-0000AE9B0000}"/>
    <cellStyle name="Normal 29 16 2 3 2 3 3 5" xfId="31266" xr:uid="{00000000-0005-0000-0000-0000AF9B0000}"/>
    <cellStyle name="Normal 29 16 2 3 2 3 4" xfId="10597" xr:uid="{00000000-0005-0000-0000-0000B09B0000}"/>
    <cellStyle name="Normal 29 16 2 3 2 3 4 2" xfId="33138" xr:uid="{00000000-0005-0000-0000-0000B19B0000}"/>
    <cellStyle name="Normal 29 16 2 3 2 3 5" xfId="16227" xr:uid="{00000000-0005-0000-0000-0000B29B0000}"/>
    <cellStyle name="Normal 29 16 2 3 2 3 5 2" xfId="38762" xr:uid="{00000000-0005-0000-0000-0000B39B0000}"/>
    <cellStyle name="Normal 29 16 2 3 2 3 6" xfId="21856" xr:uid="{00000000-0005-0000-0000-0000B49B0000}"/>
    <cellStyle name="Normal 29 16 2 3 2 3 6 2" xfId="44382" xr:uid="{00000000-0005-0000-0000-0000B59B0000}"/>
    <cellStyle name="Normal 29 16 2 3 2 3 7" xfId="27522" xr:uid="{00000000-0005-0000-0000-0000B69B0000}"/>
    <cellStyle name="Normal 29 16 2 3 2 3 8" xfId="50950" xr:uid="{00000000-0005-0000-0000-0000B79B0000}"/>
    <cellStyle name="Normal 29 16 2 3 2 4" xfId="5917" xr:uid="{00000000-0005-0000-0000-0000B89B0000}"/>
    <cellStyle name="Normal 29 16 2 3 2 4 2" xfId="11533" xr:uid="{00000000-0005-0000-0000-0000B99B0000}"/>
    <cellStyle name="Normal 29 16 2 3 2 4 2 2" xfId="34074" xr:uid="{00000000-0005-0000-0000-0000BA9B0000}"/>
    <cellStyle name="Normal 29 16 2 3 2 4 3" xfId="17163" xr:uid="{00000000-0005-0000-0000-0000BB9B0000}"/>
    <cellStyle name="Normal 29 16 2 3 2 4 3 2" xfId="39698" xr:uid="{00000000-0005-0000-0000-0000BC9B0000}"/>
    <cellStyle name="Normal 29 16 2 3 2 4 4" xfId="22792" xr:uid="{00000000-0005-0000-0000-0000BD9B0000}"/>
    <cellStyle name="Normal 29 16 2 3 2 4 4 2" xfId="45318" xr:uid="{00000000-0005-0000-0000-0000BE9B0000}"/>
    <cellStyle name="Normal 29 16 2 3 2 4 5" xfId="28458" xr:uid="{00000000-0005-0000-0000-0000BF9B0000}"/>
    <cellStyle name="Normal 29 16 2 3 2 5" xfId="7789" xr:uid="{00000000-0005-0000-0000-0000C09B0000}"/>
    <cellStyle name="Normal 29 16 2 3 2 5 2" xfId="13405" xr:uid="{00000000-0005-0000-0000-0000C19B0000}"/>
    <cellStyle name="Normal 29 16 2 3 2 5 2 2" xfId="35946" xr:uid="{00000000-0005-0000-0000-0000C29B0000}"/>
    <cellStyle name="Normal 29 16 2 3 2 5 3" xfId="19035" xr:uid="{00000000-0005-0000-0000-0000C39B0000}"/>
    <cellStyle name="Normal 29 16 2 3 2 5 3 2" xfId="41570" xr:uid="{00000000-0005-0000-0000-0000C49B0000}"/>
    <cellStyle name="Normal 29 16 2 3 2 5 4" xfId="24664" xr:uid="{00000000-0005-0000-0000-0000C59B0000}"/>
    <cellStyle name="Normal 29 16 2 3 2 5 4 2" xfId="47190" xr:uid="{00000000-0005-0000-0000-0000C69B0000}"/>
    <cellStyle name="Normal 29 16 2 3 2 5 5" xfId="30330" xr:uid="{00000000-0005-0000-0000-0000C79B0000}"/>
    <cellStyle name="Normal 29 16 2 3 2 6" xfId="9661" xr:uid="{00000000-0005-0000-0000-0000C89B0000}"/>
    <cellStyle name="Normal 29 16 2 3 2 6 2" xfId="32202" xr:uid="{00000000-0005-0000-0000-0000C99B0000}"/>
    <cellStyle name="Normal 29 16 2 3 2 7" xfId="15291" xr:uid="{00000000-0005-0000-0000-0000CA9B0000}"/>
    <cellStyle name="Normal 29 16 2 3 2 7 2" xfId="37826" xr:uid="{00000000-0005-0000-0000-0000CB9B0000}"/>
    <cellStyle name="Normal 29 16 2 3 2 8" xfId="20920" xr:uid="{00000000-0005-0000-0000-0000CC9B0000}"/>
    <cellStyle name="Normal 29 16 2 3 2 8 2" xfId="43446" xr:uid="{00000000-0005-0000-0000-0000CD9B0000}"/>
    <cellStyle name="Normal 29 16 2 3 2 9" xfId="26586" xr:uid="{00000000-0005-0000-0000-0000CE9B0000}"/>
    <cellStyle name="Normal 29 16 2 3 3" xfId="4279" xr:uid="{00000000-0005-0000-0000-0000CF9B0000}"/>
    <cellStyle name="Normal 29 16 2 3 3 10" xfId="50248" xr:uid="{00000000-0005-0000-0000-0000D09B0000}"/>
    <cellStyle name="Normal 29 16 2 3 3 2" xfId="5215" xr:uid="{00000000-0005-0000-0000-0000D19B0000}"/>
    <cellStyle name="Normal 29 16 2 3 3 2 2" xfId="7087" xr:uid="{00000000-0005-0000-0000-0000D29B0000}"/>
    <cellStyle name="Normal 29 16 2 3 3 2 2 2" xfId="12703" xr:uid="{00000000-0005-0000-0000-0000D39B0000}"/>
    <cellStyle name="Normal 29 16 2 3 3 2 2 2 2" xfId="35244" xr:uid="{00000000-0005-0000-0000-0000D49B0000}"/>
    <cellStyle name="Normal 29 16 2 3 3 2 2 3" xfId="18333" xr:uid="{00000000-0005-0000-0000-0000D59B0000}"/>
    <cellStyle name="Normal 29 16 2 3 3 2 2 3 2" xfId="40868" xr:uid="{00000000-0005-0000-0000-0000D69B0000}"/>
    <cellStyle name="Normal 29 16 2 3 3 2 2 4" xfId="23962" xr:uid="{00000000-0005-0000-0000-0000D79B0000}"/>
    <cellStyle name="Normal 29 16 2 3 3 2 2 4 2" xfId="46488" xr:uid="{00000000-0005-0000-0000-0000D89B0000}"/>
    <cellStyle name="Normal 29 16 2 3 3 2 2 5" xfId="29628" xr:uid="{00000000-0005-0000-0000-0000D99B0000}"/>
    <cellStyle name="Normal 29 16 2 3 3 2 3" xfId="8959" xr:uid="{00000000-0005-0000-0000-0000DA9B0000}"/>
    <cellStyle name="Normal 29 16 2 3 3 2 3 2" xfId="14575" xr:uid="{00000000-0005-0000-0000-0000DB9B0000}"/>
    <cellStyle name="Normal 29 16 2 3 3 2 3 2 2" xfId="37116" xr:uid="{00000000-0005-0000-0000-0000DC9B0000}"/>
    <cellStyle name="Normal 29 16 2 3 3 2 3 3" xfId="20205" xr:uid="{00000000-0005-0000-0000-0000DD9B0000}"/>
    <cellStyle name="Normal 29 16 2 3 3 2 3 3 2" xfId="42740" xr:uid="{00000000-0005-0000-0000-0000DE9B0000}"/>
    <cellStyle name="Normal 29 16 2 3 3 2 3 4" xfId="25834" xr:uid="{00000000-0005-0000-0000-0000DF9B0000}"/>
    <cellStyle name="Normal 29 16 2 3 3 2 3 4 2" xfId="48360" xr:uid="{00000000-0005-0000-0000-0000E09B0000}"/>
    <cellStyle name="Normal 29 16 2 3 3 2 3 5" xfId="31500" xr:uid="{00000000-0005-0000-0000-0000E19B0000}"/>
    <cellStyle name="Normal 29 16 2 3 3 2 4" xfId="10831" xr:uid="{00000000-0005-0000-0000-0000E29B0000}"/>
    <cellStyle name="Normal 29 16 2 3 3 2 4 2" xfId="33372" xr:uid="{00000000-0005-0000-0000-0000E39B0000}"/>
    <cellStyle name="Normal 29 16 2 3 3 2 5" xfId="16461" xr:uid="{00000000-0005-0000-0000-0000E49B0000}"/>
    <cellStyle name="Normal 29 16 2 3 3 2 5 2" xfId="38996" xr:uid="{00000000-0005-0000-0000-0000E59B0000}"/>
    <cellStyle name="Normal 29 16 2 3 3 2 6" xfId="22090" xr:uid="{00000000-0005-0000-0000-0000E69B0000}"/>
    <cellStyle name="Normal 29 16 2 3 3 2 6 2" xfId="44616" xr:uid="{00000000-0005-0000-0000-0000E79B0000}"/>
    <cellStyle name="Normal 29 16 2 3 3 2 7" xfId="27756" xr:uid="{00000000-0005-0000-0000-0000E89B0000}"/>
    <cellStyle name="Normal 29 16 2 3 3 2 8" xfId="51184" xr:uid="{00000000-0005-0000-0000-0000E99B0000}"/>
    <cellStyle name="Normal 29 16 2 3 3 3" xfId="6151" xr:uid="{00000000-0005-0000-0000-0000EA9B0000}"/>
    <cellStyle name="Normal 29 16 2 3 3 3 2" xfId="11767" xr:uid="{00000000-0005-0000-0000-0000EB9B0000}"/>
    <cellStyle name="Normal 29 16 2 3 3 3 2 2" xfId="34308" xr:uid="{00000000-0005-0000-0000-0000EC9B0000}"/>
    <cellStyle name="Normal 29 16 2 3 3 3 3" xfId="17397" xr:uid="{00000000-0005-0000-0000-0000ED9B0000}"/>
    <cellStyle name="Normal 29 16 2 3 3 3 3 2" xfId="39932" xr:uid="{00000000-0005-0000-0000-0000EE9B0000}"/>
    <cellStyle name="Normal 29 16 2 3 3 3 4" xfId="23026" xr:uid="{00000000-0005-0000-0000-0000EF9B0000}"/>
    <cellStyle name="Normal 29 16 2 3 3 3 4 2" xfId="45552" xr:uid="{00000000-0005-0000-0000-0000F09B0000}"/>
    <cellStyle name="Normal 29 16 2 3 3 3 5" xfId="28692" xr:uid="{00000000-0005-0000-0000-0000F19B0000}"/>
    <cellStyle name="Normal 29 16 2 3 3 4" xfId="8023" xr:uid="{00000000-0005-0000-0000-0000F29B0000}"/>
    <cellStyle name="Normal 29 16 2 3 3 4 2" xfId="13639" xr:uid="{00000000-0005-0000-0000-0000F39B0000}"/>
    <cellStyle name="Normal 29 16 2 3 3 4 2 2" xfId="36180" xr:uid="{00000000-0005-0000-0000-0000F49B0000}"/>
    <cellStyle name="Normal 29 16 2 3 3 4 3" xfId="19269" xr:uid="{00000000-0005-0000-0000-0000F59B0000}"/>
    <cellStyle name="Normal 29 16 2 3 3 4 3 2" xfId="41804" xr:uid="{00000000-0005-0000-0000-0000F69B0000}"/>
    <cellStyle name="Normal 29 16 2 3 3 4 4" xfId="24898" xr:uid="{00000000-0005-0000-0000-0000F79B0000}"/>
    <cellStyle name="Normal 29 16 2 3 3 4 4 2" xfId="47424" xr:uid="{00000000-0005-0000-0000-0000F89B0000}"/>
    <cellStyle name="Normal 29 16 2 3 3 4 5" xfId="30564" xr:uid="{00000000-0005-0000-0000-0000F99B0000}"/>
    <cellStyle name="Normal 29 16 2 3 3 5" xfId="9895" xr:uid="{00000000-0005-0000-0000-0000FA9B0000}"/>
    <cellStyle name="Normal 29 16 2 3 3 5 2" xfId="32436" xr:uid="{00000000-0005-0000-0000-0000FB9B0000}"/>
    <cellStyle name="Normal 29 16 2 3 3 6" xfId="15525" xr:uid="{00000000-0005-0000-0000-0000FC9B0000}"/>
    <cellStyle name="Normal 29 16 2 3 3 6 2" xfId="38060" xr:uid="{00000000-0005-0000-0000-0000FD9B0000}"/>
    <cellStyle name="Normal 29 16 2 3 3 7" xfId="21154" xr:uid="{00000000-0005-0000-0000-0000FE9B0000}"/>
    <cellStyle name="Normal 29 16 2 3 3 7 2" xfId="43680" xr:uid="{00000000-0005-0000-0000-0000FF9B0000}"/>
    <cellStyle name="Normal 29 16 2 3 3 8" xfId="26820" xr:uid="{00000000-0005-0000-0000-0000009C0000}"/>
    <cellStyle name="Normal 29 16 2 3 3 9" xfId="49311" xr:uid="{00000000-0005-0000-0000-0000019C0000}"/>
    <cellStyle name="Normal 29 16 2 3 4" xfId="4747" xr:uid="{00000000-0005-0000-0000-0000029C0000}"/>
    <cellStyle name="Normal 29 16 2 3 4 2" xfId="6619" xr:uid="{00000000-0005-0000-0000-0000039C0000}"/>
    <cellStyle name="Normal 29 16 2 3 4 2 2" xfId="12235" xr:uid="{00000000-0005-0000-0000-0000049C0000}"/>
    <cellStyle name="Normal 29 16 2 3 4 2 2 2" xfId="34776" xr:uid="{00000000-0005-0000-0000-0000059C0000}"/>
    <cellStyle name="Normal 29 16 2 3 4 2 3" xfId="17865" xr:uid="{00000000-0005-0000-0000-0000069C0000}"/>
    <cellStyle name="Normal 29 16 2 3 4 2 3 2" xfId="40400" xr:uid="{00000000-0005-0000-0000-0000079C0000}"/>
    <cellStyle name="Normal 29 16 2 3 4 2 4" xfId="23494" xr:uid="{00000000-0005-0000-0000-0000089C0000}"/>
    <cellStyle name="Normal 29 16 2 3 4 2 4 2" xfId="46020" xr:uid="{00000000-0005-0000-0000-0000099C0000}"/>
    <cellStyle name="Normal 29 16 2 3 4 2 5" xfId="29160" xr:uid="{00000000-0005-0000-0000-00000A9C0000}"/>
    <cellStyle name="Normal 29 16 2 3 4 3" xfId="8491" xr:uid="{00000000-0005-0000-0000-00000B9C0000}"/>
    <cellStyle name="Normal 29 16 2 3 4 3 2" xfId="14107" xr:uid="{00000000-0005-0000-0000-00000C9C0000}"/>
    <cellStyle name="Normal 29 16 2 3 4 3 2 2" xfId="36648" xr:uid="{00000000-0005-0000-0000-00000D9C0000}"/>
    <cellStyle name="Normal 29 16 2 3 4 3 3" xfId="19737" xr:uid="{00000000-0005-0000-0000-00000E9C0000}"/>
    <cellStyle name="Normal 29 16 2 3 4 3 3 2" xfId="42272" xr:uid="{00000000-0005-0000-0000-00000F9C0000}"/>
    <cellStyle name="Normal 29 16 2 3 4 3 4" xfId="25366" xr:uid="{00000000-0005-0000-0000-0000109C0000}"/>
    <cellStyle name="Normal 29 16 2 3 4 3 4 2" xfId="47892" xr:uid="{00000000-0005-0000-0000-0000119C0000}"/>
    <cellStyle name="Normal 29 16 2 3 4 3 5" xfId="31032" xr:uid="{00000000-0005-0000-0000-0000129C0000}"/>
    <cellStyle name="Normal 29 16 2 3 4 4" xfId="10363" xr:uid="{00000000-0005-0000-0000-0000139C0000}"/>
    <cellStyle name="Normal 29 16 2 3 4 4 2" xfId="32904" xr:uid="{00000000-0005-0000-0000-0000149C0000}"/>
    <cellStyle name="Normal 29 16 2 3 4 5" xfId="15993" xr:uid="{00000000-0005-0000-0000-0000159C0000}"/>
    <cellStyle name="Normal 29 16 2 3 4 5 2" xfId="38528" xr:uid="{00000000-0005-0000-0000-0000169C0000}"/>
    <cellStyle name="Normal 29 16 2 3 4 6" xfId="21622" xr:uid="{00000000-0005-0000-0000-0000179C0000}"/>
    <cellStyle name="Normal 29 16 2 3 4 6 2" xfId="44148" xr:uid="{00000000-0005-0000-0000-0000189C0000}"/>
    <cellStyle name="Normal 29 16 2 3 4 7" xfId="27288" xr:uid="{00000000-0005-0000-0000-0000199C0000}"/>
    <cellStyle name="Normal 29 16 2 3 4 8" xfId="50716" xr:uid="{00000000-0005-0000-0000-00001A9C0000}"/>
    <cellStyle name="Normal 29 16 2 3 5" xfId="5683" xr:uid="{00000000-0005-0000-0000-00001B9C0000}"/>
    <cellStyle name="Normal 29 16 2 3 5 2" xfId="11299" xr:uid="{00000000-0005-0000-0000-00001C9C0000}"/>
    <cellStyle name="Normal 29 16 2 3 5 2 2" xfId="33840" xr:uid="{00000000-0005-0000-0000-00001D9C0000}"/>
    <cellStyle name="Normal 29 16 2 3 5 3" xfId="16929" xr:uid="{00000000-0005-0000-0000-00001E9C0000}"/>
    <cellStyle name="Normal 29 16 2 3 5 3 2" xfId="39464" xr:uid="{00000000-0005-0000-0000-00001F9C0000}"/>
    <cellStyle name="Normal 29 16 2 3 5 4" xfId="22558" xr:uid="{00000000-0005-0000-0000-0000209C0000}"/>
    <cellStyle name="Normal 29 16 2 3 5 4 2" xfId="45084" xr:uid="{00000000-0005-0000-0000-0000219C0000}"/>
    <cellStyle name="Normal 29 16 2 3 5 5" xfId="28224" xr:uid="{00000000-0005-0000-0000-0000229C0000}"/>
    <cellStyle name="Normal 29 16 2 3 6" xfId="7555" xr:uid="{00000000-0005-0000-0000-0000239C0000}"/>
    <cellStyle name="Normal 29 16 2 3 6 2" xfId="13171" xr:uid="{00000000-0005-0000-0000-0000249C0000}"/>
    <cellStyle name="Normal 29 16 2 3 6 2 2" xfId="35712" xr:uid="{00000000-0005-0000-0000-0000259C0000}"/>
    <cellStyle name="Normal 29 16 2 3 6 3" xfId="18801" xr:uid="{00000000-0005-0000-0000-0000269C0000}"/>
    <cellStyle name="Normal 29 16 2 3 6 3 2" xfId="41336" xr:uid="{00000000-0005-0000-0000-0000279C0000}"/>
    <cellStyle name="Normal 29 16 2 3 6 4" xfId="24430" xr:uid="{00000000-0005-0000-0000-0000289C0000}"/>
    <cellStyle name="Normal 29 16 2 3 6 4 2" xfId="46956" xr:uid="{00000000-0005-0000-0000-0000299C0000}"/>
    <cellStyle name="Normal 29 16 2 3 6 5" xfId="30096" xr:uid="{00000000-0005-0000-0000-00002A9C0000}"/>
    <cellStyle name="Normal 29 16 2 3 7" xfId="9427" xr:uid="{00000000-0005-0000-0000-00002B9C0000}"/>
    <cellStyle name="Normal 29 16 2 3 7 2" xfId="31968" xr:uid="{00000000-0005-0000-0000-00002C9C0000}"/>
    <cellStyle name="Normal 29 16 2 3 8" xfId="15057" xr:uid="{00000000-0005-0000-0000-00002D9C0000}"/>
    <cellStyle name="Normal 29 16 2 3 8 2" xfId="37592" xr:uid="{00000000-0005-0000-0000-00002E9C0000}"/>
    <cellStyle name="Normal 29 16 2 3 9" xfId="20686" xr:uid="{00000000-0005-0000-0000-00002F9C0000}"/>
    <cellStyle name="Normal 29 16 2 3 9 2" xfId="43212" xr:uid="{00000000-0005-0000-0000-0000309C0000}"/>
    <cellStyle name="Normal 29 16 2 4" xfId="3967" xr:uid="{00000000-0005-0000-0000-0000319C0000}"/>
    <cellStyle name="Normal 29 16 2 4 10" xfId="48999" xr:uid="{00000000-0005-0000-0000-0000329C0000}"/>
    <cellStyle name="Normal 29 16 2 4 11" xfId="49936" xr:uid="{00000000-0005-0000-0000-0000339C0000}"/>
    <cellStyle name="Normal 29 16 2 4 2" xfId="4435" xr:uid="{00000000-0005-0000-0000-0000349C0000}"/>
    <cellStyle name="Normal 29 16 2 4 2 10" xfId="50404" xr:uid="{00000000-0005-0000-0000-0000359C0000}"/>
    <cellStyle name="Normal 29 16 2 4 2 2" xfId="5371" xr:uid="{00000000-0005-0000-0000-0000369C0000}"/>
    <cellStyle name="Normal 29 16 2 4 2 2 2" xfId="7243" xr:uid="{00000000-0005-0000-0000-0000379C0000}"/>
    <cellStyle name="Normal 29 16 2 4 2 2 2 2" xfId="12859" xr:uid="{00000000-0005-0000-0000-0000389C0000}"/>
    <cellStyle name="Normal 29 16 2 4 2 2 2 2 2" xfId="35400" xr:uid="{00000000-0005-0000-0000-0000399C0000}"/>
    <cellStyle name="Normal 29 16 2 4 2 2 2 3" xfId="18489" xr:uid="{00000000-0005-0000-0000-00003A9C0000}"/>
    <cellStyle name="Normal 29 16 2 4 2 2 2 3 2" xfId="41024" xr:uid="{00000000-0005-0000-0000-00003B9C0000}"/>
    <cellStyle name="Normal 29 16 2 4 2 2 2 4" xfId="24118" xr:uid="{00000000-0005-0000-0000-00003C9C0000}"/>
    <cellStyle name="Normal 29 16 2 4 2 2 2 4 2" xfId="46644" xr:uid="{00000000-0005-0000-0000-00003D9C0000}"/>
    <cellStyle name="Normal 29 16 2 4 2 2 2 5" xfId="29784" xr:uid="{00000000-0005-0000-0000-00003E9C0000}"/>
    <cellStyle name="Normal 29 16 2 4 2 2 3" xfId="9115" xr:uid="{00000000-0005-0000-0000-00003F9C0000}"/>
    <cellStyle name="Normal 29 16 2 4 2 2 3 2" xfId="14731" xr:uid="{00000000-0005-0000-0000-0000409C0000}"/>
    <cellStyle name="Normal 29 16 2 4 2 2 3 2 2" xfId="37272" xr:uid="{00000000-0005-0000-0000-0000419C0000}"/>
    <cellStyle name="Normal 29 16 2 4 2 2 3 3" xfId="20361" xr:uid="{00000000-0005-0000-0000-0000429C0000}"/>
    <cellStyle name="Normal 29 16 2 4 2 2 3 3 2" xfId="42896" xr:uid="{00000000-0005-0000-0000-0000439C0000}"/>
    <cellStyle name="Normal 29 16 2 4 2 2 3 4" xfId="25990" xr:uid="{00000000-0005-0000-0000-0000449C0000}"/>
    <cellStyle name="Normal 29 16 2 4 2 2 3 4 2" xfId="48516" xr:uid="{00000000-0005-0000-0000-0000459C0000}"/>
    <cellStyle name="Normal 29 16 2 4 2 2 3 5" xfId="31656" xr:uid="{00000000-0005-0000-0000-0000469C0000}"/>
    <cellStyle name="Normal 29 16 2 4 2 2 4" xfId="10987" xr:uid="{00000000-0005-0000-0000-0000479C0000}"/>
    <cellStyle name="Normal 29 16 2 4 2 2 4 2" xfId="33528" xr:uid="{00000000-0005-0000-0000-0000489C0000}"/>
    <cellStyle name="Normal 29 16 2 4 2 2 5" xfId="16617" xr:uid="{00000000-0005-0000-0000-0000499C0000}"/>
    <cellStyle name="Normal 29 16 2 4 2 2 5 2" xfId="39152" xr:uid="{00000000-0005-0000-0000-00004A9C0000}"/>
    <cellStyle name="Normal 29 16 2 4 2 2 6" xfId="22246" xr:uid="{00000000-0005-0000-0000-00004B9C0000}"/>
    <cellStyle name="Normal 29 16 2 4 2 2 6 2" xfId="44772" xr:uid="{00000000-0005-0000-0000-00004C9C0000}"/>
    <cellStyle name="Normal 29 16 2 4 2 2 7" xfId="27912" xr:uid="{00000000-0005-0000-0000-00004D9C0000}"/>
    <cellStyle name="Normal 29 16 2 4 2 2 8" xfId="51340" xr:uid="{00000000-0005-0000-0000-00004E9C0000}"/>
    <cellStyle name="Normal 29 16 2 4 2 3" xfId="6307" xr:uid="{00000000-0005-0000-0000-00004F9C0000}"/>
    <cellStyle name="Normal 29 16 2 4 2 3 2" xfId="11923" xr:uid="{00000000-0005-0000-0000-0000509C0000}"/>
    <cellStyle name="Normal 29 16 2 4 2 3 2 2" xfId="34464" xr:uid="{00000000-0005-0000-0000-0000519C0000}"/>
    <cellStyle name="Normal 29 16 2 4 2 3 3" xfId="17553" xr:uid="{00000000-0005-0000-0000-0000529C0000}"/>
    <cellStyle name="Normal 29 16 2 4 2 3 3 2" xfId="40088" xr:uid="{00000000-0005-0000-0000-0000539C0000}"/>
    <cellStyle name="Normal 29 16 2 4 2 3 4" xfId="23182" xr:uid="{00000000-0005-0000-0000-0000549C0000}"/>
    <cellStyle name="Normal 29 16 2 4 2 3 4 2" xfId="45708" xr:uid="{00000000-0005-0000-0000-0000559C0000}"/>
    <cellStyle name="Normal 29 16 2 4 2 3 5" xfId="28848" xr:uid="{00000000-0005-0000-0000-0000569C0000}"/>
    <cellStyle name="Normal 29 16 2 4 2 4" xfId="8179" xr:uid="{00000000-0005-0000-0000-0000579C0000}"/>
    <cellStyle name="Normal 29 16 2 4 2 4 2" xfId="13795" xr:uid="{00000000-0005-0000-0000-0000589C0000}"/>
    <cellStyle name="Normal 29 16 2 4 2 4 2 2" xfId="36336" xr:uid="{00000000-0005-0000-0000-0000599C0000}"/>
    <cellStyle name="Normal 29 16 2 4 2 4 3" xfId="19425" xr:uid="{00000000-0005-0000-0000-00005A9C0000}"/>
    <cellStyle name="Normal 29 16 2 4 2 4 3 2" xfId="41960" xr:uid="{00000000-0005-0000-0000-00005B9C0000}"/>
    <cellStyle name="Normal 29 16 2 4 2 4 4" xfId="25054" xr:uid="{00000000-0005-0000-0000-00005C9C0000}"/>
    <cellStyle name="Normal 29 16 2 4 2 4 4 2" xfId="47580" xr:uid="{00000000-0005-0000-0000-00005D9C0000}"/>
    <cellStyle name="Normal 29 16 2 4 2 4 5" xfId="30720" xr:uid="{00000000-0005-0000-0000-00005E9C0000}"/>
    <cellStyle name="Normal 29 16 2 4 2 5" xfId="10051" xr:uid="{00000000-0005-0000-0000-00005F9C0000}"/>
    <cellStyle name="Normal 29 16 2 4 2 5 2" xfId="32592" xr:uid="{00000000-0005-0000-0000-0000609C0000}"/>
    <cellStyle name="Normal 29 16 2 4 2 6" xfId="15681" xr:uid="{00000000-0005-0000-0000-0000619C0000}"/>
    <cellStyle name="Normal 29 16 2 4 2 6 2" xfId="38216" xr:uid="{00000000-0005-0000-0000-0000629C0000}"/>
    <cellStyle name="Normal 29 16 2 4 2 7" xfId="21310" xr:uid="{00000000-0005-0000-0000-0000639C0000}"/>
    <cellStyle name="Normal 29 16 2 4 2 7 2" xfId="43836" xr:uid="{00000000-0005-0000-0000-0000649C0000}"/>
    <cellStyle name="Normal 29 16 2 4 2 8" xfId="26976" xr:uid="{00000000-0005-0000-0000-0000659C0000}"/>
    <cellStyle name="Normal 29 16 2 4 2 9" xfId="49467" xr:uid="{00000000-0005-0000-0000-0000669C0000}"/>
    <cellStyle name="Normal 29 16 2 4 3" xfId="4903" xr:uid="{00000000-0005-0000-0000-0000679C0000}"/>
    <cellStyle name="Normal 29 16 2 4 3 2" xfId="6775" xr:uid="{00000000-0005-0000-0000-0000689C0000}"/>
    <cellStyle name="Normal 29 16 2 4 3 2 2" xfId="12391" xr:uid="{00000000-0005-0000-0000-0000699C0000}"/>
    <cellStyle name="Normal 29 16 2 4 3 2 2 2" xfId="34932" xr:uid="{00000000-0005-0000-0000-00006A9C0000}"/>
    <cellStyle name="Normal 29 16 2 4 3 2 3" xfId="18021" xr:uid="{00000000-0005-0000-0000-00006B9C0000}"/>
    <cellStyle name="Normal 29 16 2 4 3 2 3 2" xfId="40556" xr:uid="{00000000-0005-0000-0000-00006C9C0000}"/>
    <cellStyle name="Normal 29 16 2 4 3 2 4" xfId="23650" xr:uid="{00000000-0005-0000-0000-00006D9C0000}"/>
    <cellStyle name="Normal 29 16 2 4 3 2 4 2" xfId="46176" xr:uid="{00000000-0005-0000-0000-00006E9C0000}"/>
    <cellStyle name="Normal 29 16 2 4 3 2 5" xfId="29316" xr:uid="{00000000-0005-0000-0000-00006F9C0000}"/>
    <cellStyle name="Normal 29 16 2 4 3 3" xfId="8647" xr:uid="{00000000-0005-0000-0000-0000709C0000}"/>
    <cellStyle name="Normal 29 16 2 4 3 3 2" xfId="14263" xr:uid="{00000000-0005-0000-0000-0000719C0000}"/>
    <cellStyle name="Normal 29 16 2 4 3 3 2 2" xfId="36804" xr:uid="{00000000-0005-0000-0000-0000729C0000}"/>
    <cellStyle name="Normal 29 16 2 4 3 3 3" xfId="19893" xr:uid="{00000000-0005-0000-0000-0000739C0000}"/>
    <cellStyle name="Normal 29 16 2 4 3 3 3 2" xfId="42428" xr:uid="{00000000-0005-0000-0000-0000749C0000}"/>
    <cellStyle name="Normal 29 16 2 4 3 3 4" xfId="25522" xr:uid="{00000000-0005-0000-0000-0000759C0000}"/>
    <cellStyle name="Normal 29 16 2 4 3 3 4 2" xfId="48048" xr:uid="{00000000-0005-0000-0000-0000769C0000}"/>
    <cellStyle name="Normal 29 16 2 4 3 3 5" xfId="31188" xr:uid="{00000000-0005-0000-0000-0000779C0000}"/>
    <cellStyle name="Normal 29 16 2 4 3 4" xfId="10519" xr:uid="{00000000-0005-0000-0000-0000789C0000}"/>
    <cellStyle name="Normal 29 16 2 4 3 4 2" xfId="33060" xr:uid="{00000000-0005-0000-0000-0000799C0000}"/>
    <cellStyle name="Normal 29 16 2 4 3 5" xfId="16149" xr:uid="{00000000-0005-0000-0000-00007A9C0000}"/>
    <cellStyle name="Normal 29 16 2 4 3 5 2" xfId="38684" xr:uid="{00000000-0005-0000-0000-00007B9C0000}"/>
    <cellStyle name="Normal 29 16 2 4 3 6" xfId="21778" xr:uid="{00000000-0005-0000-0000-00007C9C0000}"/>
    <cellStyle name="Normal 29 16 2 4 3 6 2" xfId="44304" xr:uid="{00000000-0005-0000-0000-00007D9C0000}"/>
    <cellStyle name="Normal 29 16 2 4 3 7" xfId="27444" xr:uid="{00000000-0005-0000-0000-00007E9C0000}"/>
    <cellStyle name="Normal 29 16 2 4 3 8" xfId="50872" xr:uid="{00000000-0005-0000-0000-00007F9C0000}"/>
    <cellStyle name="Normal 29 16 2 4 4" xfId="5839" xr:uid="{00000000-0005-0000-0000-0000809C0000}"/>
    <cellStyle name="Normal 29 16 2 4 4 2" xfId="11455" xr:uid="{00000000-0005-0000-0000-0000819C0000}"/>
    <cellStyle name="Normal 29 16 2 4 4 2 2" xfId="33996" xr:uid="{00000000-0005-0000-0000-0000829C0000}"/>
    <cellStyle name="Normal 29 16 2 4 4 3" xfId="17085" xr:uid="{00000000-0005-0000-0000-0000839C0000}"/>
    <cellStyle name="Normal 29 16 2 4 4 3 2" xfId="39620" xr:uid="{00000000-0005-0000-0000-0000849C0000}"/>
    <cellStyle name="Normal 29 16 2 4 4 4" xfId="22714" xr:uid="{00000000-0005-0000-0000-0000859C0000}"/>
    <cellStyle name="Normal 29 16 2 4 4 4 2" xfId="45240" xr:uid="{00000000-0005-0000-0000-0000869C0000}"/>
    <cellStyle name="Normal 29 16 2 4 4 5" xfId="28380" xr:uid="{00000000-0005-0000-0000-0000879C0000}"/>
    <cellStyle name="Normal 29 16 2 4 5" xfId="7711" xr:uid="{00000000-0005-0000-0000-0000889C0000}"/>
    <cellStyle name="Normal 29 16 2 4 5 2" xfId="13327" xr:uid="{00000000-0005-0000-0000-0000899C0000}"/>
    <cellStyle name="Normal 29 16 2 4 5 2 2" xfId="35868" xr:uid="{00000000-0005-0000-0000-00008A9C0000}"/>
    <cellStyle name="Normal 29 16 2 4 5 3" xfId="18957" xr:uid="{00000000-0005-0000-0000-00008B9C0000}"/>
    <cellStyle name="Normal 29 16 2 4 5 3 2" xfId="41492" xr:uid="{00000000-0005-0000-0000-00008C9C0000}"/>
    <cellStyle name="Normal 29 16 2 4 5 4" xfId="24586" xr:uid="{00000000-0005-0000-0000-00008D9C0000}"/>
    <cellStyle name="Normal 29 16 2 4 5 4 2" xfId="47112" xr:uid="{00000000-0005-0000-0000-00008E9C0000}"/>
    <cellStyle name="Normal 29 16 2 4 5 5" xfId="30252" xr:uid="{00000000-0005-0000-0000-00008F9C0000}"/>
    <cellStyle name="Normal 29 16 2 4 6" xfId="9583" xr:uid="{00000000-0005-0000-0000-0000909C0000}"/>
    <cellStyle name="Normal 29 16 2 4 6 2" xfId="32124" xr:uid="{00000000-0005-0000-0000-0000919C0000}"/>
    <cellStyle name="Normal 29 16 2 4 7" xfId="15213" xr:uid="{00000000-0005-0000-0000-0000929C0000}"/>
    <cellStyle name="Normal 29 16 2 4 7 2" xfId="37748" xr:uid="{00000000-0005-0000-0000-0000939C0000}"/>
    <cellStyle name="Normal 29 16 2 4 8" xfId="20842" xr:uid="{00000000-0005-0000-0000-0000949C0000}"/>
    <cellStyle name="Normal 29 16 2 4 8 2" xfId="43368" xr:uid="{00000000-0005-0000-0000-0000959C0000}"/>
    <cellStyle name="Normal 29 16 2 4 9" xfId="26508" xr:uid="{00000000-0005-0000-0000-0000969C0000}"/>
    <cellStyle name="Normal 29 16 2 5" xfId="4201" xr:uid="{00000000-0005-0000-0000-0000979C0000}"/>
    <cellStyle name="Normal 29 16 2 5 10" xfId="50170" xr:uid="{00000000-0005-0000-0000-0000989C0000}"/>
    <cellStyle name="Normal 29 16 2 5 2" xfId="5137" xr:uid="{00000000-0005-0000-0000-0000999C0000}"/>
    <cellStyle name="Normal 29 16 2 5 2 2" xfId="7009" xr:uid="{00000000-0005-0000-0000-00009A9C0000}"/>
    <cellStyle name="Normal 29 16 2 5 2 2 2" xfId="12625" xr:uid="{00000000-0005-0000-0000-00009B9C0000}"/>
    <cellStyle name="Normal 29 16 2 5 2 2 2 2" xfId="35166" xr:uid="{00000000-0005-0000-0000-00009C9C0000}"/>
    <cellStyle name="Normal 29 16 2 5 2 2 3" xfId="18255" xr:uid="{00000000-0005-0000-0000-00009D9C0000}"/>
    <cellStyle name="Normal 29 16 2 5 2 2 3 2" xfId="40790" xr:uid="{00000000-0005-0000-0000-00009E9C0000}"/>
    <cellStyle name="Normal 29 16 2 5 2 2 4" xfId="23884" xr:uid="{00000000-0005-0000-0000-00009F9C0000}"/>
    <cellStyle name="Normal 29 16 2 5 2 2 4 2" xfId="46410" xr:uid="{00000000-0005-0000-0000-0000A09C0000}"/>
    <cellStyle name="Normal 29 16 2 5 2 2 5" xfId="29550" xr:uid="{00000000-0005-0000-0000-0000A19C0000}"/>
    <cellStyle name="Normal 29 16 2 5 2 3" xfId="8881" xr:uid="{00000000-0005-0000-0000-0000A29C0000}"/>
    <cellStyle name="Normal 29 16 2 5 2 3 2" xfId="14497" xr:uid="{00000000-0005-0000-0000-0000A39C0000}"/>
    <cellStyle name="Normal 29 16 2 5 2 3 2 2" xfId="37038" xr:uid="{00000000-0005-0000-0000-0000A49C0000}"/>
    <cellStyle name="Normal 29 16 2 5 2 3 3" xfId="20127" xr:uid="{00000000-0005-0000-0000-0000A59C0000}"/>
    <cellStyle name="Normal 29 16 2 5 2 3 3 2" xfId="42662" xr:uid="{00000000-0005-0000-0000-0000A69C0000}"/>
    <cellStyle name="Normal 29 16 2 5 2 3 4" xfId="25756" xr:uid="{00000000-0005-0000-0000-0000A79C0000}"/>
    <cellStyle name="Normal 29 16 2 5 2 3 4 2" xfId="48282" xr:uid="{00000000-0005-0000-0000-0000A89C0000}"/>
    <cellStyle name="Normal 29 16 2 5 2 3 5" xfId="31422" xr:uid="{00000000-0005-0000-0000-0000A99C0000}"/>
    <cellStyle name="Normal 29 16 2 5 2 4" xfId="10753" xr:uid="{00000000-0005-0000-0000-0000AA9C0000}"/>
    <cellStyle name="Normal 29 16 2 5 2 4 2" xfId="33294" xr:uid="{00000000-0005-0000-0000-0000AB9C0000}"/>
    <cellStyle name="Normal 29 16 2 5 2 5" xfId="16383" xr:uid="{00000000-0005-0000-0000-0000AC9C0000}"/>
    <cellStyle name="Normal 29 16 2 5 2 5 2" xfId="38918" xr:uid="{00000000-0005-0000-0000-0000AD9C0000}"/>
    <cellStyle name="Normal 29 16 2 5 2 6" xfId="22012" xr:uid="{00000000-0005-0000-0000-0000AE9C0000}"/>
    <cellStyle name="Normal 29 16 2 5 2 6 2" xfId="44538" xr:uid="{00000000-0005-0000-0000-0000AF9C0000}"/>
    <cellStyle name="Normal 29 16 2 5 2 7" xfId="27678" xr:uid="{00000000-0005-0000-0000-0000B09C0000}"/>
    <cellStyle name="Normal 29 16 2 5 2 8" xfId="51106" xr:uid="{00000000-0005-0000-0000-0000B19C0000}"/>
    <cellStyle name="Normal 29 16 2 5 3" xfId="6073" xr:uid="{00000000-0005-0000-0000-0000B29C0000}"/>
    <cellStyle name="Normal 29 16 2 5 3 2" xfId="11689" xr:uid="{00000000-0005-0000-0000-0000B39C0000}"/>
    <cellStyle name="Normal 29 16 2 5 3 2 2" xfId="34230" xr:uid="{00000000-0005-0000-0000-0000B49C0000}"/>
    <cellStyle name="Normal 29 16 2 5 3 3" xfId="17319" xr:uid="{00000000-0005-0000-0000-0000B59C0000}"/>
    <cellStyle name="Normal 29 16 2 5 3 3 2" xfId="39854" xr:uid="{00000000-0005-0000-0000-0000B69C0000}"/>
    <cellStyle name="Normal 29 16 2 5 3 4" xfId="22948" xr:uid="{00000000-0005-0000-0000-0000B79C0000}"/>
    <cellStyle name="Normal 29 16 2 5 3 4 2" xfId="45474" xr:uid="{00000000-0005-0000-0000-0000B89C0000}"/>
    <cellStyle name="Normal 29 16 2 5 3 5" xfId="28614" xr:uid="{00000000-0005-0000-0000-0000B99C0000}"/>
    <cellStyle name="Normal 29 16 2 5 4" xfId="7945" xr:uid="{00000000-0005-0000-0000-0000BA9C0000}"/>
    <cellStyle name="Normal 29 16 2 5 4 2" xfId="13561" xr:uid="{00000000-0005-0000-0000-0000BB9C0000}"/>
    <cellStyle name="Normal 29 16 2 5 4 2 2" xfId="36102" xr:uid="{00000000-0005-0000-0000-0000BC9C0000}"/>
    <cellStyle name="Normal 29 16 2 5 4 3" xfId="19191" xr:uid="{00000000-0005-0000-0000-0000BD9C0000}"/>
    <cellStyle name="Normal 29 16 2 5 4 3 2" xfId="41726" xr:uid="{00000000-0005-0000-0000-0000BE9C0000}"/>
    <cellStyle name="Normal 29 16 2 5 4 4" xfId="24820" xr:uid="{00000000-0005-0000-0000-0000BF9C0000}"/>
    <cellStyle name="Normal 29 16 2 5 4 4 2" xfId="47346" xr:uid="{00000000-0005-0000-0000-0000C09C0000}"/>
    <cellStyle name="Normal 29 16 2 5 4 5" xfId="30486" xr:uid="{00000000-0005-0000-0000-0000C19C0000}"/>
    <cellStyle name="Normal 29 16 2 5 5" xfId="9817" xr:uid="{00000000-0005-0000-0000-0000C29C0000}"/>
    <cellStyle name="Normal 29 16 2 5 5 2" xfId="32358" xr:uid="{00000000-0005-0000-0000-0000C39C0000}"/>
    <cellStyle name="Normal 29 16 2 5 6" xfId="15447" xr:uid="{00000000-0005-0000-0000-0000C49C0000}"/>
    <cellStyle name="Normal 29 16 2 5 6 2" xfId="37982" xr:uid="{00000000-0005-0000-0000-0000C59C0000}"/>
    <cellStyle name="Normal 29 16 2 5 7" xfId="21076" xr:uid="{00000000-0005-0000-0000-0000C69C0000}"/>
    <cellStyle name="Normal 29 16 2 5 7 2" xfId="43602" xr:uid="{00000000-0005-0000-0000-0000C79C0000}"/>
    <cellStyle name="Normal 29 16 2 5 8" xfId="26742" xr:uid="{00000000-0005-0000-0000-0000C89C0000}"/>
    <cellStyle name="Normal 29 16 2 5 9" xfId="49233" xr:uid="{00000000-0005-0000-0000-0000C99C0000}"/>
    <cellStyle name="Normal 29 16 2 6" xfId="4669" xr:uid="{00000000-0005-0000-0000-0000CA9C0000}"/>
    <cellStyle name="Normal 29 16 2 6 2" xfId="6541" xr:uid="{00000000-0005-0000-0000-0000CB9C0000}"/>
    <cellStyle name="Normal 29 16 2 6 2 2" xfId="12157" xr:uid="{00000000-0005-0000-0000-0000CC9C0000}"/>
    <cellStyle name="Normal 29 16 2 6 2 2 2" xfId="34698" xr:uid="{00000000-0005-0000-0000-0000CD9C0000}"/>
    <cellStyle name="Normal 29 16 2 6 2 3" xfId="17787" xr:uid="{00000000-0005-0000-0000-0000CE9C0000}"/>
    <cellStyle name="Normal 29 16 2 6 2 3 2" xfId="40322" xr:uid="{00000000-0005-0000-0000-0000CF9C0000}"/>
    <cellStyle name="Normal 29 16 2 6 2 4" xfId="23416" xr:uid="{00000000-0005-0000-0000-0000D09C0000}"/>
    <cellStyle name="Normal 29 16 2 6 2 4 2" xfId="45942" xr:uid="{00000000-0005-0000-0000-0000D19C0000}"/>
    <cellStyle name="Normal 29 16 2 6 2 5" xfId="29082" xr:uid="{00000000-0005-0000-0000-0000D29C0000}"/>
    <cellStyle name="Normal 29 16 2 6 3" xfId="8413" xr:uid="{00000000-0005-0000-0000-0000D39C0000}"/>
    <cellStyle name="Normal 29 16 2 6 3 2" xfId="14029" xr:uid="{00000000-0005-0000-0000-0000D49C0000}"/>
    <cellStyle name="Normal 29 16 2 6 3 2 2" xfId="36570" xr:uid="{00000000-0005-0000-0000-0000D59C0000}"/>
    <cellStyle name="Normal 29 16 2 6 3 3" xfId="19659" xr:uid="{00000000-0005-0000-0000-0000D69C0000}"/>
    <cellStyle name="Normal 29 16 2 6 3 3 2" xfId="42194" xr:uid="{00000000-0005-0000-0000-0000D79C0000}"/>
    <cellStyle name="Normal 29 16 2 6 3 4" xfId="25288" xr:uid="{00000000-0005-0000-0000-0000D89C0000}"/>
    <cellStyle name="Normal 29 16 2 6 3 4 2" xfId="47814" xr:uid="{00000000-0005-0000-0000-0000D99C0000}"/>
    <cellStyle name="Normal 29 16 2 6 3 5" xfId="30954" xr:uid="{00000000-0005-0000-0000-0000DA9C0000}"/>
    <cellStyle name="Normal 29 16 2 6 4" xfId="10285" xr:uid="{00000000-0005-0000-0000-0000DB9C0000}"/>
    <cellStyle name="Normal 29 16 2 6 4 2" xfId="32826" xr:uid="{00000000-0005-0000-0000-0000DC9C0000}"/>
    <cellStyle name="Normal 29 16 2 6 5" xfId="15915" xr:uid="{00000000-0005-0000-0000-0000DD9C0000}"/>
    <cellStyle name="Normal 29 16 2 6 5 2" xfId="38450" xr:uid="{00000000-0005-0000-0000-0000DE9C0000}"/>
    <cellStyle name="Normal 29 16 2 6 6" xfId="21544" xr:uid="{00000000-0005-0000-0000-0000DF9C0000}"/>
    <cellStyle name="Normal 29 16 2 6 6 2" xfId="44070" xr:uid="{00000000-0005-0000-0000-0000E09C0000}"/>
    <cellStyle name="Normal 29 16 2 6 7" xfId="27210" xr:uid="{00000000-0005-0000-0000-0000E19C0000}"/>
    <cellStyle name="Normal 29 16 2 6 8" xfId="50638" xr:uid="{00000000-0005-0000-0000-0000E29C0000}"/>
    <cellStyle name="Normal 29 16 2 7" xfId="5605" xr:uid="{00000000-0005-0000-0000-0000E39C0000}"/>
    <cellStyle name="Normal 29 16 2 7 2" xfId="11221" xr:uid="{00000000-0005-0000-0000-0000E49C0000}"/>
    <cellStyle name="Normal 29 16 2 7 2 2" xfId="33762" xr:uid="{00000000-0005-0000-0000-0000E59C0000}"/>
    <cellStyle name="Normal 29 16 2 7 3" xfId="16851" xr:uid="{00000000-0005-0000-0000-0000E69C0000}"/>
    <cellStyle name="Normal 29 16 2 7 3 2" xfId="39386" xr:uid="{00000000-0005-0000-0000-0000E79C0000}"/>
    <cellStyle name="Normal 29 16 2 7 4" xfId="22480" xr:uid="{00000000-0005-0000-0000-0000E89C0000}"/>
    <cellStyle name="Normal 29 16 2 7 4 2" xfId="45006" xr:uid="{00000000-0005-0000-0000-0000E99C0000}"/>
    <cellStyle name="Normal 29 16 2 7 5" xfId="28146" xr:uid="{00000000-0005-0000-0000-0000EA9C0000}"/>
    <cellStyle name="Normal 29 16 2 8" xfId="7477" xr:uid="{00000000-0005-0000-0000-0000EB9C0000}"/>
    <cellStyle name="Normal 29 16 2 8 2" xfId="13093" xr:uid="{00000000-0005-0000-0000-0000EC9C0000}"/>
    <cellStyle name="Normal 29 16 2 8 2 2" xfId="35634" xr:uid="{00000000-0005-0000-0000-0000ED9C0000}"/>
    <cellStyle name="Normal 29 16 2 8 3" xfId="18723" xr:uid="{00000000-0005-0000-0000-0000EE9C0000}"/>
    <cellStyle name="Normal 29 16 2 8 3 2" xfId="41258" xr:uid="{00000000-0005-0000-0000-0000EF9C0000}"/>
    <cellStyle name="Normal 29 16 2 8 4" xfId="24352" xr:uid="{00000000-0005-0000-0000-0000F09C0000}"/>
    <cellStyle name="Normal 29 16 2 8 4 2" xfId="46878" xr:uid="{00000000-0005-0000-0000-0000F19C0000}"/>
    <cellStyle name="Normal 29 16 2 8 5" xfId="30018" xr:uid="{00000000-0005-0000-0000-0000F29C0000}"/>
    <cellStyle name="Normal 29 16 2 9" xfId="9349" xr:uid="{00000000-0005-0000-0000-0000F39C0000}"/>
    <cellStyle name="Normal 29 16 2 9 2" xfId="31890" xr:uid="{00000000-0005-0000-0000-0000F49C0000}"/>
    <cellStyle name="Normal 29 16 3" xfId="3850" xr:uid="{00000000-0005-0000-0000-0000F59C0000}"/>
    <cellStyle name="Normal 29 16 3 10" xfId="26391" xr:uid="{00000000-0005-0000-0000-0000F69C0000}"/>
    <cellStyle name="Normal 29 16 3 11" xfId="48882" xr:uid="{00000000-0005-0000-0000-0000F79C0000}"/>
    <cellStyle name="Normal 29 16 3 12" xfId="49819" xr:uid="{00000000-0005-0000-0000-0000F89C0000}"/>
    <cellStyle name="Normal 29 16 3 2" xfId="4084" xr:uid="{00000000-0005-0000-0000-0000F99C0000}"/>
    <cellStyle name="Normal 29 16 3 2 10" xfId="49116" xr:uid="{00000000-0005-0000-0000-0000FA9C0000}"/>
    <cellStyle name="Normal 29 16 3 2 11" xfId="50053" xr:uid="{00000000-0005-0000-0000-0000FB9C0000}"/>
    <cellStyle name="Normal 29 16 3 2 2" xfId="4552" xr:uid="{00000000-0005-0000-0000-0000FC9C0000}"/>
    <cellStyle name="Normal 29 16 3 2 2 10" xfId="50521" xr:uid="{00000000-0005-0000-0000-0000FD9C0000}"/>
    <cellStyle name="Normal 29 16 3 2 2 2" xfId="5488" xr:uid="{00000000-0005-0000-0000-0000FE9C0000}"/>
    <cellStyle name="Normal 29 16 3 2 2 2 2" xfId="7360" xr:uid="{00000000-0005-0000-0000-0000FF9C0000}"/>
    <cellStyle name="Normal 29 16 3 2 2 2 2 2" xfId="12976" xr:uid="{00000000-0005-0000-0000-0000009D0000}"/>
    <cellStyle name="Normal 29 16 3 2 2 2 2 2 2" xfId="35517" xr:uid="{00000000-0005-0000-0000-0000019D0000}"/>
    <cellStyle name="Normal 29 16 3 2 2 2 2 3" xfId="18606" xr:uid="{00000000-0005-0000-0000-0000029D0000}"/>
    <cellStyle name="Normal 29 16 3 2 2 2 2 3 2" xfId="41141" xr:uid="{00000000-0005-0000-0000-0000039D0000}"/>
    <cellStyle name="Normal 29 16 3 2 2 2 2 4" xfId="24235" xr:uid="{00000000-0005-0000-0000-0000049D0000}"/>
    <cellStyle name="Normal 29 16 3 2 2 2 2 4 2" xfId="46761" xr:uid="{00000000-0005-0000-0000-0000059D0000}"/>
    <cellStyle name="Normal 29 16 3 2 2 2 2 5" xfId="29901" xr:uid="{00000000-0005-0000-0000-0000069D0000}"/>
    <cellStyle name="Normal 29 16 3 2 2 2 3" xfId="9232" xr:uid="{00000000-0005-0000-0000-0000079D0000}"/>
    <cellStyle name="Normal 29 16 3 2 2 2 3 2" xfId="14848" xr:uid="{00000000-0005-0000-0000-0000089D0000}"/>
    <cellStyle name="Normal 29 16 3 2 2 2 3 2 2" xfId="37389" xr:uid="{00000000-0005-0000-0000-0000099D0000}"/>
    <cellStyle name="Normal 29 16 3 2 2 2 3 3" xfId="20478" xr:uid="{00000000-0005-0000-0000-00000A9D0000}"/>
    <cellStyle name="Normal 29 16 3 2 2 2 3 3 2" xfId="43013" xr:uid="{00000000-0005-0000-0000-00000B9D0000}"/>
    <cellStyle name="Normal 29 16 3 2 2 2 3 4" xfId="26107" xr:uid="{00000000-0005-0000-0000-00000C9D0000}"/>
    <cellStyle name="Normal 29 16 3 2 2 2 3 4 2" xfId="48633" xr:uid="{00000000-0005-0000-0000-00000D9D0000}"/>
    <cellStyle name="Normal 29 16 3 2 2 2 3 5" xfId="31773" xr:uid="{00000000-0005-0000-0000-00000E9D0000}"/>
    <cellStyle name="Normal 29 16 3 2 2 2 4" xfId="11104" xr:uid="{00000000-0005-0000-0000-00000F9D0000}"/>
    <cellStyle name="Normal 29 16 3 2 2 2 4 2" xfId="33645" xr:uid="{00000000-0005-0000-0000-0000109D0000}"/>
    <cellStyle name="Normal 29 16 3 2 2 2 5" xfId="16734" xr:uid="{00000000-0005-0000-0000-0000119D0000}"/>
    <cellStyle name="Normal 29 16 3 2 2 2 5 2" xfId="39269" xr:uid="{00000000-0005-0000-0000-0000129D0000}"/>
    <cellStyle name="Normal 29 16 3 2 2 2 6" xfId="22363" xr:uid="{00000000-0005-0000-0000-0000139D0000}"/>
    <cellStyle name="Normal 29 16 3 2 2 2 6 2" xfId="44889" xr:uid="{00000000-0005-0000-0000-0000149D0000}"/>
    <cellStyle name="Normal 29 16 3 2 2 2 7" xfId="28029" xr:uid="{00000000-0005-0000-0000-0000159D0000}"/>
    <cellStyle name="Normal 29 16 3 2 2 2 8" xfId="51457" xr:uid="{00000000-0005-0000-0000-0000169D0000}"/>
    <cellStyle name="Normal 29 16 3 2 2 3" xfId="6424" xr:uid="{00000000-0005-0000-0000-0000179D0000}"/>
    <cellStyle name="Normal 29 16 3 2 2 3 2" xfId="12040" xr:uid="{00000000-0005-0000-0000-0000189D0000}"/>
    <cellStyle name="Normal 29 16 3 2 2 3 2 2" xfId="34581" xr:uid="{00000000-0005-0000-0000-0000199D0000}"/>
    <cellStyle name="Normal 29 16 3 2 2 3 3" xfId="17670" xr:uid="{00000000-0005-0000-0000-00001A9D0000}"/>
    <cellStyle name="Normal 29 16 3 2 2 3 3 2" xfId="40205" xr:uid="{00000000-0005-0000-0000-00001B9D0000}"/>
    <cellStyle name="Normal 29 16 3 2 2 3 4" xfId="23299" xr:uid="{00000000-0005-0000-0000-00001C9D0000}"/>
    <cellStyle name="Normal 29 16 3 2 2 3 4 2" xfId="45825" xr:uid="{00000000-0005-0000-0000-00001D9D0000}"/>
    <cellStyle name="Normal 29 16 3 2 2 3 5" xfId="28965" xr:uid="{00000000-0005-0000-0000-00001E9D0000}"/>
    <cellStyle name="Normal 29 16 3 2 2 4" xfId="8296" xr:uid="{00000000-0005-0000-0000-00001F9D0000}"/>
    <cellStyle name="Normal 29 16 3 2 2 4 2" xfId="13912" xr:uid="{00000000-0005-0000-0000-0000209D0000}"/>
    <cellStyle name="Normal 29 16 3 2 2 4 2 2" xfId="36453" xr:uid="{00000000-0005-0000-0000-0000219D0000}"/>
    <cellStyle name="Normal 29 16 3 2 2 4 3" xfId="19542" xr:uid="{00000000-0005-0000-0000-0000229D0000}"/>
    <cellStyle name="Normal 29 16 3 2 2 4 3 2" xfId="42077" xr:uid="{00000000-0005-0000-0000-0000239D0000}"/>
    <cellStyle name="Normal 29 16 3 2 2 4 4" xfId="25171" xr:uid="{00000000-0005-0000-0000-0000249D0000}"/>
    <cellStyle name="Normal 29 16 3 2 2 4 4 2" xfId="47697" xr:uid="{00000000-0005-0000-0000-0000259D0000}"/>
    <cellStyle name="Normal 29 16 3 2 2 4 5" xfId="30837" xr:uid="{00000000-0005-0000-0000-0000269D0000}"/>
    <cellStyle name="Normal 29 16 3 2 2 5" xfId="10168" xr:uid="{00000000-0005-0000-0000-0000279D0000}"/>
    <cellStyle name="Normal 29 16 3 2 2 5 2" xfId="32709" xr:uid="{00000000-0005-0000-0000-0000289D0000}"/>
    <cellStyle name="Normal 29 16 3 2 2 6" xfId="15798" xr:uid="{00000000-0005-0000-0000-0000299D0000}"/>
    <cellStyle name="Normal 29 16 3 2 2 6 2" xfId="38333" xr:uid="{00000000-0005-0000-0000-00002A9D0000}"/>
    <cellStyle name="Normal 29 16 3 2 2 7" xfId="21427" xr:uid="{00000000-0005-0000-0000-00002B9D0000}"/>
    <cellStyle name="Normal 29 16 3 2 2 7 2" xfId="43953" xr:uid="{00000000-0005-0000-0000-00002C9D0000}"/>
    <cellStyle name="Normal 29 16 3 2 2 8" xfId="27093" xr:uid="{00000000-0005-0000-0000-00002D9D0000}"/>
    <cellStyle name="Normal 29 16 3 2 2 9" xfId="49584" xr:uid="{00000000-0005-0000-0000-00002E9D0000}"/>
    <cellStyle name="Normal 29 16 3 2 3" xfId="5020" xr:uid="{00000000-0005-0000-0000-00002F9D0000}"/>
    <cellStyle name="Normal 29 16 3 2 3 2" xfId="6892" xr:uid="{00000000-0005-0000-0000-0000309D0000}"/>
    <cellStyle name="Normal 29 16 3 2 3 2 2" xfId="12508" xr:uid="{00000000-0005-0000-0000-0000319D0000}"/>
    <cellStyle name="Normal 29 16 3 2 3 2 2 2" xfId="35049" xr:uid="{00000000-0005-0000-0000-0000329D0000}"/>
    <cellStyle name="Normal 29 16 3 2 3 2 3" xfId="18138" xr:uid="{00000000-0005-0000-0000-0000339D0000}"/>
    <cellStyle name="Normal 29 16 3 2 3 2 3 2" xfId="40673" xr:uid="{00000000-0005-0000-0000-0000349D0000}"/>
    <cellStyle name="Normal 29 16 3 2 3 2 4" xfId="23767" xr:uid="{00000000-0005-0000-0000-0000359D0000}"/>
    <cellStyle name="Normal 29 16 3 2 3 2 4 2" xfId="46293" xr:uid="{00000000-0005-0000-0000-0000369D0000}"/>
    <cellStyle name="Normal 29 16 3 2 3 2 5" xfId="29433" xr:uid="{00000000-0005-0000-0000-0000379D0000}"/>
    <cellStyle name="Normal 29 16 3 2 3 3" xfId="8764" xr:uid="{00000000-0005-0000-0000-0000389D0000}"/>
    <cellStyle name="Normal 29 16 3 2 3 3 2" xfId="14380" xr:uid="{00000000-0005-0000-0000-0000399D0000}"/>
    <cellStyle name="Normal 29 16 3 2 3 3 2 2" xfId="36921" xr:uid="{00000000-0005-0000-0000-00003A9D0000}"/>
    <cellStyle name="Normal 29 16 3 2 3 3 3" xfId="20010" xr:uid="{00000000-0005-0000-0000-00003B9D0000}"/>
    <cellStyle name="Normal 29 16 3 2 3 3 3 2" xfId="42545" xr:uid="{00000000-0005-0000-0000-00003C9D0000}"/>
    <cellStyle name="Normal 29 16 3 2 3 3 4" xfId="25639" xr:uid="{00000000-0005-0000-0000-00003D9D0000}"/>
    <cellStyle name="Normal 29 16 3 2 3 3 4 2" xfId="48165" xr:uid="{00000000-0005-0000-0000-00003E9D0000}"/>
    <cellStyle name="Normal 29 16 3 2 3 3 5" xfId="31305" xr:uid="{00000000-0005-0000-0000-00003F9D0000}"/>
    <cellStyle name="Normal 29 16 3 2 3 4" xfId="10636" xr:uid="{00000000-0005-0000-0000-0000409D0000}"/>
    <cellStyle name="Normal 29 16 3 2 3 4 2" xfId="33177" xr:uid="{00000000-0005-0000-0000-0000419D0000}"/>
    <cellStyle name="Normal 29 16 3 2 3 5" xfId="16266" xr:uid="{00000000-0005-0000-0000-0000429D0000}"/>
    <cellStyle name="Normal 29 16 3 2 3 5 2" xfId="38801" xr:uid="{00000000-0005-0000-0000-0000439D0000}"/>
    <cellStyle name="Normal 29 16 3 2 3 6" xfId="21895" xr:uid="{00000000-0005-0000-0000-0000449D0000}"/>
    <cellStyle name="Normal 29 16 3 2 3 6 2" xfId="44421" xr:uid="{00000000-0005-0000-0000-0000459D0000}"/>
    <cellStyle name="Normal 29 16 3 2 3 7" xfId="27561" xr:uid="{00000000-0005-0000-0000-0000469D0000}"/>
    <cellStyle name="Normal 29 16 3 2 3 8" xfId="50989" xr:uid="{00000000-0005-0000-0000-0000479D0000}"/>
    <cellStyle name="Normal 29 16 3 2 4" xfId="5956" xr:uid="{00000000-0005-0000-0000-0000489D0000}"/>
    <cellStyle name="Normal 29 16 3 2 4 2" xfId="11572" xr:uid="{00000000-0005-0000-0000-0000499D0000}"/>
    <cellStyle name="Normal 29 16 3 2 4 2 2" xfId="34113" xr:uid="{00000000-0005-0000-0000-00004A9D0000}"/>
    <cellStyle name="Normal 29 16 3 2 4 3" xfId="17202" xr:uid="{00000000-0005-0000-0000-00004B9D0000}"/>
    <cellStyle name="Normal 29 16 3 2 4 3 2" xfId="39737" xr:uid="{00000000-0005-0000-0000-00004C9D0000}"/>
    <cellStyle name="Normal 29 16 3 2 4 4" xfId="22831" xr:uid="{00000000-0005-0000-0000-00004D9D0000}"/>
    <cellStyle name="Normal 29 16 3 2 4 4 2" xfId="45357" xr:uid="{00000000-0005-0000-0000-00004E9D0000}"/>
    <cellStyle name="Normal 29 16 3 2 4 5" xfId="28497" xr:uid="{00000000-0005-0000-0000-00004F9D0000}"/>
    <cellStyle name="Normal 29 16 3 2 5" xfId="7828" xr:uid="{00000000-0005-0000-0000-0000509D0000}"/>
    <cellStyle name="Normal 29 16 3 2 5 2" xfId="13444" xr:uid="{00000000-0005-0000-0000-0000519D0000}"/>
    <cellStyle name="Normal 29 16 3 2 5 2 2" xfId="35985" xr:uid="{00000000-0005-0000-0000-0000529D0000}"/>
    <cellStyle name="Normal 29 16 3 2 5 3" xfId="19074" xr:uid="{00000000-0005-0000-0000-0000539D0000}"/>
    <cellStyle name="Normal 29 16 3 2 5 3 2" xfId="41609" xr:uid="{00000000-0005-0000-0000-0000549D0000}"/>
    <cellStyle name="Normal 29 16 3 2 5 4" xfId="24703" xr:uid="{00000000-0005-0000-0000-0000559D0000}"/>
    <cellStyle name="Normal 29 16 3 2 5 4 2" xfId="47229" xr:uid="{00000000-0005-0000-0000-0000569D0000}"/>
    <cellStyle name="Normal 29 16 3 2 5 5" xfId="30369" xr:uid="{00000000-0005-0000-0000-0000579D0000}"/>
    <cellStyle name="Normal 29 16 3 2 6" xfId="9700" xr:uid="{00000000-0005-0000-0000-0000589D0000}"/>
    <cellStyle name="Normal 29 16 3 2 6 2" xfId="32241" xr:uid="{00000000-0005-0000-0000-0000599D0000}"/>
    <cellStyle name="Normal 29 16 3 2 7" xfId="15330" xr:uid="{00000000-0005-0000-0000-00005A9D0000}"/>
    <cellStyle name="Normal 29 16 3 2 7 2" xfId="37865" xr:uid="{00000000-0005-0000-0000-00005B9D0000}"/>
    <cellStyle name="Normal 29 16 3 2 8" xfId="20959" xr:uid="{00000000-0005-0000-0000-00005C9D0000}"/>
    <cellStyle name="Normal 29 16 3 2 8 2" xfId="43485" xr:uid="{00000000-0005-0000-0000-00005D9D0000}"/>
    <cellStyle name="Normal 29 16 3 2 9" xfId="26625" xr:uid="{00000000-0005-0000-0000-00005E9D0000}"/>
    <cellStyle name="Normal 29 16 3 3" xfId="4318" xr:uid="{00000000-0005-0000-0000-00005F9D0000}"/>
    <cellStyle name="Normal 29 16 3 3 10" xfId="50287" xr:uid="{00000000-0005-0000-0000-0000609D0000}"/>
    <cellStyle name="Normal 29 16 3 3 2" xfId="5254" xr:uid="{00000000-0005-0000-0000-0000619D0000}"/>
    <cellStyle name="Normal 29 16 3 3 2 2" xfId="7126" xr:uid="{00000000-0005-0000-0000-0000629D0000}"/>
    <cellStyle name="Normal 29 16 3 3 2 2 2" xfId="12742" xr:uid="{00000000-0005-0000-0000-0000639D0000}"/>
    <cellStyle name="Normal 29 16 3 3 2 2 2 2" xfId="35283" xr:uid="{00000000-0005-0000-0000-0000649D0000}"/>
    <cellStyle name="Normal 29 16 3 3 2 2 3" xfId="18372" xr:uid="{00000000-0005-0000-0000-0000659D0000}"/>
    <cellStyle name="Normal 29 16 3 3 2 2 3 2" xfId="40907" xr:uid="{00000000-0005-0000-0000-0000669D0000}"/>
    <cellStyle name="Normal 29 16 3 3 2 2 4" xfId="24001" xr:uid="{00000000-0005-0000-0000-0000679D0000}"/>
    <cellStyle name="Normal 29 16 3 3 2 2 4 2" xfId="46527" xr:uid="{00000000-0005-0000-0000-0000689D0000}"/>
    <cellStyle name="Normal 29 16 3 3 2 2 5" xfId="29667" xr:uid="{00000000-0005-0000-0000-0000699D0000}"/>
    <cellStyle name="Normal 29 16 3 3 2 3" xfId="8998" xr:uid="{00000000-0005-0000-0000-00006A9D0000}"/>
    <cellStyle name="Normal 29 16 3 3 2 3 2" xfId="14614" xr:uid="{00000000-0005-0000-0000-00006B9D0000}"/>
    <cellStyle name="Normal 29 16 3 3 2 3 2 2" xfId="37155" xr:uid="{00000000-0005-0000-0000-00006C9D0000}"/>
    <cellStyle name="Normal 29 16 3 3 2 3 3" xfId="20244" xr:uid="{00000000-0005-0000-0000-00006D9D0000}"/>
    <cellStyle name="Normal 29 16 3 3 2 3 3 2" xfId="42779" xr:uid="{00000000-0005-0000-0000-00006E9D0000}"/>
    <cellStyle name="Normal 29 16 3 3 2 3 4" xfId="25873" xr:uid="{00000000-0005-0000-0000-00006F9D0000}"/>
    <cellStyle name="Normal 29 16 3 3 2 3 4 2" xfId="48399" xr:uid="{00000000-0005-0000-0000-0000709D0000}"/>
    <cellStyle name="Normal 29 16 3 3 2 3 5" xfId="31539" xr:uid="{00000000-0005-0000-0000-0000719D0000}"/>
    <cellStyle name="Normal 29 16 3 3 2 4" xfId="10870" xr:uid="{00000000-0005-0000-0000-0000729D0000}"/>
    <cellStyle name="Normal 29 16 3 3 2 4 2" xfId="33411" xr:uid="{00000000-0005-0000-0000-0000739D0000}"/>
    <cellStyle name="Normal 29 16 3 3 2 5" xfId="16500" xr:uid="{00000000-0005-0000-0000-0000749D0000}"/>
    <cellStyle name="Normal 29 16 3 3 2 5 2" xfId="39035" xr:uid="{00000000-0005-0000-0000-0000759D0000}"/>
    <cellStyle name="Normal 29 16 3 3 2 6" xfId="22129" xr:uid="{00000000-0005-0000-0000-0000769D0000}"/>
    <cellStyle name="Normal 29 16 3 3 2 6 2" xfId="44655" xr:uid="{00000000-0005-0000-0000-0000779D0000}"/>
    <cellStyle name="Normal 29 16 3 3 2 7" xfId="27795" xr:uid="{00000000-0005-0000-0000-0000789D0000}"/>
    <cellStyle name="Normal 29 16 3 3 2 8" xfId="51223" xr:uid="{00000000-0005-0000-0000-0000799D0000}"/>
    <cellStyle name="Normal 29 16 3 3 3" xfId="6190" xr:uid="{00000000-0005-0000-0000-00007A9D0000}"/>
    <cellStyle name="Normal 29 16 3 3 3 2" xfId="11806" xr:uid="{00000000-0005-0000-0000-00007B9D0000}"/>
    <cellStyle name="Normal 29 16 3 3 3 2 2" xfId="34347" xr:uid="{00000000-0005-0000-0000-00007C9D0000}"/>
    <cellStyle name="Normal 29 16 3 3 3 3" xfId="17436" xr:uid="{00000000-0005-0000-0000-00007D9D0000}"/>
    <cellStyle name="Normal 29 16 3 3 3 3 2" xfId="39971" xr:uid="{00000000-0005-0000-0000-00007E9D0000}"/>
    <cellStyle name="Normal 29 16 3 3 3 4" xfId="23065" xr:uid="{00000000-0005-0000-0000-00007F9D0000}"/>
    <cellStyle name="Normal 29 16 3 3 3 4 2" xfId="45591" xr:uid="{00000000-0005-0000-0000-0000809D0000}"/>
    <cellStyle name="Normal 29 16 3 3 3 5" xfId="28731" xr:uid="{00000000-0005-0000-0000-0000819D0000}"/>
    <cellStyle name="Normal 29 16 3 3 4" xfId="8062" xr:uid="{00000000-0005-0000-0000-0000829D0000}"/>
    <cellStyle name="Normal 29 16 3 3 4 2" xfId="13678" xr:uid="{00000000-0005-0000-0000-0000839D0000}"/>
    <cellStyle name="Normal 29 16 3 3 4 2 2" xfId="36219" xr:uid="{00000000-0005-0000-0000-0000849D0000}"/>
    <cellStyle name="Normal 29 16 3 3 4 3" xfId="19308" xr:uid="{00000000-0005-0000-0000-0000859D0000}"/>
    <cellStyle name="Normal 29 16 3 3 4 3 2" xfId="41843" xr:uid="{00000000-0005-0000-0000-0000869D0000}"/>
    <cellStyle name="Normal 29 16 3 3 4 4" xfId="24937" xr:uid="{00000000-0005-0000-0000-0000879D0000}"/>
    <cellStyle name="Normal 29 16 3 3 4 4 2" xfId="47463" xr:uid="{00000000-0005-0000-0000-0000889D0000}"/>
    <cellStyle name="Normal 29 16 3 3 4 5" xfId="30603" xr:uid="{00000000-0005-0000-0000-0000899D0000}"/>
    <cellStyle name="Normal 29 16 3 3 5" xfId="9934" xr:uid="{00000000-0005-0000-0000-00008A9D0000}"/>
    <cellStyle name="Normal 29 16 3 3 5 2" xfId="32475" xr:uid="{00000000-0005-0000-0000-00008B9D0000}"/>
    <cellStyle name="Normal 29 16 3 3 6" xfId="15564" xr:uid="{00000000-0005-0000-0000-00008C9D0000}"/>
    <cellStyle name="Normal 29 16 3 3 6 2" xfId="38099" xr:uid="{00000000-0005-0000-0000-00008D9D0000}"/>
    <cellStyle name="Normal 29 16 3 3 7" xfId="21193" xr:uid="{00000000-0005-0000-0000-00008E9D0000}"/>
    <cellStyle name="Normal 29 16 3 3 7 2" xfId="43719" xr:uid="{00000000-0005-0000-0000-00008F9D0000}"/>
    <cellStyle name="Normal 29 16 3 3 8" xfId="26859" xr:uid="{00000000-0005-0000-0000-0000909D0000}"/>
    <cellStyle name="Normal 29 16 3 3 9" xfId="49350" xr:uid="{00000000-0005-0000-0000-0000919D0000}"/>
    <cellStyle name="Normal 29 16 3 4" xfId="4786" xr:uid="{00000000-0005-0000-0000-0000929D0000}"/>
    <cellStyle name="Normal 29 16 3 4 2" xfId="6658" xr:uid="{00000000-0005-0000-0000-0000939D0000}"/>
    <cellStyle name="Normal 29 16 3 4 2 2" xfId="12274" xr:uid="{00000000-0005-0000-0000-0000949D0000}"/>
    <cellStyle name="Normal 29 16 3 4 2 2 2" xfId="34815" xr:uid="{00000000-0005-0000-0000-0000959D0000}"/>
    <cellStyle name="Normal 29 16 3 4 2 3" xfId="17904" xr:uid="{00000000-0005-0000-0000-0000969D0000}"/>
    <cellStyle name="Normal 29 16 3 4 2 3 2" xfId="40439" xr:uid="{00000000-0005-0000-0000-0000979D0000}"/>
    <cellStyle name="Normal 29 16 3 4 2 4" xfId="23533" xr:uid="{00000000-0005-0000-0000-0000989D0000}"/>
    <cellStyle name="Normal 29 16 3 4 2 4 2" xfId="46059" xr:uid="{00000000-0005-0000-0000-0000999D0000}"/>
    <cellStyle name="Normal 29 16 3 4 2 5" xfId="29199" xr:uid="{00000000-0005-0000-0000-00009A9D0000}"/>
    <cellStyle name="Normal 29 16 3 4 3" xfId="8530" xr:uid="{00000000-0005-0000-0000-00009B9D0000}"/>
    <cellStyle name="Normal 29 16 3 4 3 2" xfId="14146" xr:uid="{00000000-0005-0000-0000-00009C9D0000}"/>
    <cellStyle name="Normal 29 16 3 4 3 2 2" xfId="36687" xr:uid="{00000000-0005-0000-0000-00009D9D0000}"/>
    <cellStyle name="Normal 29 16 3 4 3 3" xfId="19776" xr:uid="{00000000-0005-0000-0000-00009E9D0000}"/>
    <cellStyle name="Normal 29 16 3 4 3 3 2" xfId="42311" xr:uid="{00000000-0005-0000-0000-00009F9D0000}"/>
    <cellStyle name="Normal 29 16 3 4 3 4" xfId="25405" xr:uid="{00000000-0005-0000-0000-0000A09D0000}"/>
    <cellStyle name="Normal 29 16 3 4 3 4 2" xfId="47931" xr:uid="{00000000-0005-0000-0000-0000A19D0000}"/>
    <cellStyle name="Normal 29 16 3 4 3 5" xfId="31071" xr:uid="{00000000-0005-0000-0000-0000A29D0000}"/>
    <cellStyle name="Normal 29 16 3 4 4" xfId="10402" xr:uid="{00000000-0005-0000-0000-0000A39D0000}"/>
    <cellStyle name="Normal 29 16 3 4 4 2" xfId="32943" xr:uid="{00000000-0005-0000-0000-0000A49D0000}"/>
    <cellStyle name="Normal 29 16 3 4 5" xfId="16032" xr:uid="{00000000-0005-0000-0000-0000A59D0000}"/>
    <cellStyle name="Normal 29 16 3 4 5 2" xfId="38567" xr:uid="{00000000-0005-0000-0000-0000A69D0000}"/>
    <cellStyle name="Normal 29 16 3 4 6" xfId="21661" xr:uid="{00000000-0005-0000-0000-0000A79D0000}"/>
    <cellStyle name="Normal 29 16 3 4 6 2" xfId="44187" xr:uid="{00000000-0005-0000-0000-0000A89D0000}"/>
    <cellStyle name="Normal 29 16 3 4 7" xfId="27327" xr:uid="{00000000-0005-0000-0000-0000A99D0000}"/>
    <cellStyle name="Normal 29 16 3 4 8" xfId="50755" xr:uid="{00000000-0005-0000-0000-0000AA9D0000}"/>
    <cellStyle name="Normal 29 16 3 5" xfId="5722" xr:uid="{00000000-0005-0000-0000-0000AB9D0000}"/>
    <cellStyle name="Normal 29 16 3 5 2" xfId="11338" xr:uid="{00000000-0005-0000-0000-0000AC9D0000}"/>
    <cellStyle name="Normal 29 16 3 5 2 2" xfId="33879" xr:uid="{00000000-0005-0000-0000-0000AD9D0000}"/>
    <cellStyle name="Normal 29 16 3 5 3" xfId="16968" xr:uid="{00000000-0005-0000-0000-0000AE9D0000}"/>
    <cellStyle name="Normal 29 16 3 5 3 2" xfId="39503" xr:uid="{00000000-0005-0000-0000-0000AF9D0000}"/>
    <cellStyle name="Normal 29 16 3 5 4" xfId="22597" xr:uid="{00000000-0005-0000-0000-0000B09D0000}"/>
    <cellStyle name="Normal 29 16 3 5 4 2" xfId="45123" xr:uid="{00000000-0005-0000-0000-0000B19D0000}"/>
    <cellStyle name="Normal 29 16 3 5 5" xfId="28263" xr:uid="{00000000-0005-0000-0000-0000B29D0000}"/>
    <cellStyle name="Normal 29 16 3 6" xfId="7594" xr:uid="{00000000-0005-0000-0000-0000B39D0000}"/>
    <cellStyle name="Normal 29 16 3 6 2" xfId="13210" xr:uid="{00000000-0005-0000-0000-0000B49D0000}"/>
    <cellStyle name="Normal 29 16 3 6 2 2" xfId="35751" xr:uid="{00000000-0005-0000-0000-0000B59D0000}"/>
    <cellStyle name="Normal 29 16 3 6 3" xfId="18840" xr:uid="{00000000-0005-0000-0000-0000B69D0000}"/>
    <cellStyle name="Normal 29 16 3 6 3 2" xfId="41375" xr:uid="{00000000-0005-0000-0000-0000B79D0000}"/>
    <cellStyle name="Normal 29 16 3 6 4" xfId="24469" xr:uid="{00000000-0005-0000-0000-0000B89D0000}"/>
    <cellStyle name="Normal 29 16 3 6 4 2" xfId="46995" xr:uid="{00000000-0005-0000-0000-0000B99D0000}"/>
    <cellStyle name="Normal 29 16 3 6 5" xfId="30135" xr:uid="{00000000-0005-0000-0000-0000BA9D0000}"/>
    <cellStyle name="Normal 29 16 3 7" xfId="9466" xr:uid="{00000000-0005-0000-0000-0000BB9D0000}"/>
    <cellStyle name="Normal 29 16 3 7 2" xfId="32007" xr:uid="{00000000-0005-0000-0000-0000BC9D0000}"/>
    <cellStyle name="Normal 29 16 3 8" xfId="15096" xr:uid="{00000000-0005-0000-0000-0000BD9D0000}"/>
    <cellStyle name="Normal 29 16 3 8 2" xfId="37631" xr:uid="{00000000-0005-0000-0000-0000BE9D0000}"/>
    <cellStyle name="Normal 29 16 3 9" xfId="20725" xr:uid="{00000000-0005-0000-0000-0000BF9D0000}"/>
    <cellStyle name="Normal 29 16 3 9 2" xfId="43251" xr:uid="{00000000-0005-0000-0000-0000C09D0000}"/>
    <cellStyle name="Normal 29 16 4" xfId="3772" xr:uid="{00000000-0005-0000-0000-0000C19D0000}"/>
    <cellStyle name="Normal 29 16 4 10" xfId="26313" xr:uid="{00000000-0005-0000-0000-0000C29D0000}"/>
    <cellStyle name="Normal 29 16 4 11" xfId="48804" xr:uid="{00000000-0005-0000-0000-0000C39D0000}"/>
    <cellStyle name="Normal 29 16 4 12" xfId="49741" xr:uid="{00000000-0005-0000-0000-0000C49D0000}"/>
    <cellStyle name="Normal 29 16 4 2" xfId="4006" xr:uid="{00000000-0005-0000-0000-0000C59D0000}"/>
    <cellStyle name="Normal 29 16 4 2 10" xfId="49038" xr:uid="{00000000-0005-0000-0000-0000C69D0000}"/>
    <cellStyle name="Normal 29 16 4 2 11" xfId="49975" xr:uid="{00000000-0005-0000-0000-0000C79D0000}"/>
    <cellStyle name="Normal 29 16 4 2 2" xfId="4474" xr:uid="{00000000-0005-0000-0000-0000C89D0000}"/>
    <cellStyle name="Normal 29 16 4 2 2 10" xfId="50443" xr:uid="{00000000-0005-0000-0000-0000C99D0000}"/>
    <cellStyle name="Normal 29 16 4 2 2 2" xfId="5410" xr:uid="{00000000-0005-0000-0000-0000CA9D0000}"/>
    <cellStyle name="Normal 29 16 4 2 2 2 2" xfId="7282" xr:uid="{00000000-0005-0000-0000-0000CB9D0000}"/>
    <cellStyle name="Normal 29 16 4 2 2 2 2 2" xfId="12898" xr:uid="{00000000-0005-0000-0000-0000CC9D0000}"/>
    <cellStyle name="Normal 29 16 4 2 2 2 2 2 2" xfId="35439" xr:uid="{00000000-0005-0000-0000-0000CD9D0000}"/>
    <cellStyle name="Normal 29 16 4 2 2 2 2 3" xfId="18528" xr:uid="{00000000-0005-0000-0000-0000CE9D0000}"/>
    <cellStyle name="Normal 29 16 4 2 2 2 2 3 2" xfId="41063" xr:uid="{00000000-0005-0000-0000-0000CF9D0000}"/>
    <cellStyle name="Normal 29 16 4 2 2 2 2 4" xfId="24157" xr:uid="{00000000-0005-0000-0000-0000D09D0000}"/>
    <cellStyle name="Normal 29 16 4 2 2 2 2 4 2" xfId="46683" xr:uid="{00000000-0005-0000-0000-0000D19D0000}"/>
    <cellStyle name="Normal 29 16 4 2 2 2 2 5" xfId="29823" xr:uid="{00000000-0005-0000-0000-0000D29D0000}"/>
    <cellStyle name="Normal 29 16 4 2 2 2 3" xfId="9154" xr:uid="{00000000-0005-0000-0000-0000D39D0000}"/>
    <cellStyle name="Normal 29 16 4 2 2 2 3 2" xfId="14770" xr:uid="{00000000-0005-0000-0000-0000D49D0000}"/>
    <cellStyle name="Normal 29 16 4 2 2 2 3 2 2" xfId="37311" xr:uid="{00000000-0005-0000-0000-0000D59D0000}"/>
    <cellStyle name="Normal 29 16 4 2 2 2 3 3" xfId="20400" xr:uid="{00000000-0005-0000-0000-0000D69D0000}"/>
    <cellStyle name="Normal 29 16 4 2 2 2 3 3 2" xfId="42935" xr:uid="{00000000-0005-0000-0000-0000D79D0000}"/>
    <cellStyle name="Normal 29 16 4 2 2 2 3 4" xfId="26029" xr:uid="{00000000-0005-0000-0000-0000D89D0000}"/>
    <cellStyle name="Normal 29 16 4 2 2 2 3 4 2" xfId="48555" xr:uid="{00000000-0005-0000-0000-0000D99D0000}"/>
    <cellStyle name="Normal 29 16 4 2 2 2 3 5" xfId="31695" xr:uid="{00000000-0005-0000-0000-0000DA9D0000}"/>
    <cellStyle name="Normal 29 16 4 2 2 2 4" xfId="11026" xr:uid="{00000000-0005-0000-0000-0000DB9D0000}"/>
    <cellStyle name="Normal 29 16 4 2 2 2 4 2" xfId="33567" xr:uid="{00000000-0005-0000-0000-0000DC9D0000}"/>
    <cellStyle name="Normal 29 16 4 2 2 2 5" xfId="16656" xr:uid="{00000000-0005-0000-0000-0000DD9D0000}"/>
    <cellStyle name="Normal 29 16 4 2 2 2 5 2" xfId="39191" xr:uid="{00000000-0005-0000-0000-0000DE9D0000}"/>
    <cellStyle name="Normal 29 16 4 2 2 2 6" xfId="22285" xr:uid="{00000000-0005-0000-0000-0000DF9D0000}"/>
    <cellStyle name="Normal 29 16 4 2 2 2 6 2" xfId="44811" xr:uid="{00000000-0005-0000-0000-0000E09D0000}"/>
    <cellStyle name="Normal 29 16 4 2 2 2 7" xfId="27951" xr:uid="{00000000-0005-0000-0000-0000E19D0000}"/>
    <cellStyle name="Normal 29 16 4 2 2 2 8" xfId="51379" xr:uid="{00000000-0005-0000-0000-0000E29D0000}"/>
    <cellStyle name="Normal 29 16 4 2 2 3" xfId="6346" xr:uid="{00000000-0005-0000-0000-0000E39D0000}"/>
    <cellStyle name="Normal 29 16 4 2 2 3 2" xfId="11962" xr:uid="{00000000-0005-0000-0000-0000E49D0000}"/>
    <cellStyle name="Normal 29 16 4 2 2 3 2 2" xfId="34503" xr:uid="{00000000-0005-0000-0000-0000E59D0000}"/>
    <cellStyle name="Normal 29 16 4 2 2 3 3" xfId="17592" xr:uid="{00000000-0005-0000-0000-0000E69D0000}"/>
    <cellStyle name="Normal 29 16 4 2 2 3 3 2" xfId="40127" xr:uid="{00000000-0005-0000-0000-0000E79D0000}"/>
    <cellStyle name="Normal 29 16 4 2 2 3 4" xfId="23221" xr:uid="{00000000-0005-0000-0000-0000E89D0000}"/>
    <cellStyle name="Normal 29 16 4 2 2 3 4 2" xfId="45747" xr:uid="{00000000-0005-0000-0000-0000E99D0000}"/>
    <cellStyle name="Normal 29 16 4 2 2 3 5" xfId="28887" xr:uid="{00000000-0005-0000-0000-0000EA9D0000}"/>
    <cellStyle name="Normal 29 16 4 2 2 4" xfId="8218" xr:uid="{00000000-0005-0000-0000-0000EB9D0000}"/>
    <cellStyle name="Normal 29 16 4 2 2 4 2" xfId="13834" xr:uid="{00000000-0005-0000-0000-0000EC9D0000}"/>
    <cellStyle name="Normal 29 16 4 2 2 4 2 2" xfId="36375" xr:uid="{00000000-0005-0000-0000-0000ED9D0000}"/>
    <cellStyle name="Normal 29 16 4 2 2 4 3" xfId="19464" xr:uid="{00000000-0005-0000-0000-0000EE9D0000}"/>
    <cellStyle name="Normal 29 16 4 2 2 4 3 2" xfId="41999" xr:uid="{00000000-0005-0000-0000-0000EF9D0000}"/>
    <cellStyle name="Normal 29 16 4 2 2 4 4" xfId="25093" xr:uid="{00000000-0005-0000-0000-0000F09D0000}"/>
    <cellStyle name="Normal 29 16 4 2 2 4 4 2" xfId="47619" xr:uid="{00000000-0005-0000-0000-0000F19D0000}"/>
    <cellStyle name="Normal 29 16 4 2 2 4 5" xfId="30759" xr:uid="{00000000-0005-0000-0000-0000F29D0000}"/>
    <cellStyle name="Normal 29 16 4 2 2 5" xfId="10090" xr:uid="{00000000-0005-0000-0000-0000F39D0000}"/>
    <cellStyle name="Normal 29 16 4 2 2 5 2" xfId="32631" xr:uid="{00000000-0005-0000-0000-0000F49D0000}"/>
    <cellStyle name="Normal 29 16 4 2 2 6" xfId="15720" xr:uid="{00000000-0005-0000-0000-0000F59D0000}"/>
    <cellStyle name="Normal 29 16 4 2 2 6 2" xfId="38255" xr:uid="{00000000-0005-0000-0000-0000F69D0000}"/>
    <cellStyle name="Normal 29 16 4 2 2 7" xfId="21349" xr:uid="{00000000-0005-0000-0000-0000F79D0000}"/>
    <cellStyle name="Normal 29 16 4 2 2 7 2" xfId="43875" xr:uid="{00000000-0005-0000-0000-0000F89D0000}"/>
    <cellStyle name="Normal 29 16 4 2 2 8" xfId="27015" xr:uid="{00000000-0005-0000-0000-0000F99D0000}"/>
    <cellStyle name="Normal 29 16 4 2 2 9" xfId="49506" xr:uid="{00000000-0005-0000-0000-0000FA9D0000}"/>
    <cellStyle name="Normal 29 16 4 2 3" xfId="4942" xr:uid="{00000000-0005-0000-0000-0000FB9D0000}"/>
    <cellStyle name="Normal 29 16 4 2 3 2" xfId="6814" xr:uid="{00000000-0005-0000-0000-0000FC9D0000}"/>
    <cellStyle name="Normal 29 16 4 2 3 2 2" xfId="12430" xr:uid="{00000000-0005-0000-0000-0000FD9D0000}"/>
    <cellStyle name="Normal 29 16 4 2 3 2 2 2" xfId="34971" xr:uid="{00000000-0005-0000-0000-0000FE9D0000}"/>
    <cellStyle name="Normal 29 16 4 2 3 2 3" xfId="18060" xr:uid="{00000000-0005-0000-0000-0000FF9D0000}"/>
    <cellStyle name="Normal 29 16 4 2 3 2 3 2" xfId="40595" xr:uid="{00000000-0005-0000-0000-0000009E0000}"/>
    <cellStyle name="Normal 29 16 4 2 3 2 4" xfId="23689" xr:uid="{00000000-0005-0000-0000-0000019E0000}"/>
    <cellStyle name="Normal 29 16 4 2 3 2 4 2" xfId="46215" xr:uid="{00000000-0005-0000-0000-0000029E0000}"/>
    <cellStyle name="Normal 29 16 4 2 3 2 5" xfId="29355" xr:uid="{00000000-0005-0000-0000-0000039E0000}"/>
    <cellStyle name="Normal 29 16 4 2 3 3" xfId="8686" xr:uid="{00000000-0005-0000-0000-0000049E0000}"/>
    <cellStyle name="Normal 29 16 4 2 3 3 2" xfId="14302" xr:uid="{00000000-0005-0000-0000-0000059E0000}"/>
    <cellStyle name="Normal 29 16 4 2 3 3 2 2" xfId="36843" xr:uid="{00000000-0005-0000-0000-0000069E0000}"/>
    <cellStyle name="Normal 29 16 4 2 3 3 3" xfId="19932" xr:uid="{00000000-0005-0000-0000-0000079E0000}"/>
    <cellStyle name="Normal 29 16 4 2 3 3 3 2" xfId="42467" xr:uid="{00000000-0005-0000-0000-0000089E0000}"/>
    <cellStyle name="Normal 29 16 4 2 3 3 4" xfId="25561" xr:uid="{00000000-0005-0000-0000-0000099E0000}"/>
    <cellStyle name="Normal 29 16 4 2 3 3 4 2" xfId="48087" xr:uid="{00000000-0005-0000-0000-00000A9E0000}"/>
    <cellStyle name="Normal 29 16 4 2 3 3 5" xfId="31227" xr:uid="{00000000-0005-0000-0000-00000B9E0000}"/>
    <cellStyle name="Normal 29 16 4 2 3 4" xfId="10558" xr:uid="{00000000-0005-0000-0000-00000C9E0000}"/>
    <cellStyle name="Normal 29 16 4 2 3 4 2" xfId="33099" xr:uid="{00000000-0005-0000-0000-00000D9E0000}"/>
    <cellStyle name="Normal 29 16 4 2 3 5" xfId="16188" xr:uid="{00000000-0005-0000-0000-00000E9E0000}"/>
    <cellStyle name="Normal 29 16 4 2 3 5 2" xfId="38723" xr:uid="{00000000-0005-0000-0000-00000F9E0000}"/>
    <cellStyle name="Normal 29 16 4 2 3 6" xfId="21817" xr:uid="{00000000-0005-0000-0000-0000109E0000}"/>
    <cellStyle name="Normal 29 16 4 2 3 6 2" xfId="44343" xr:uid="{00000000-0005-0000-0000-0000119E0000}"/>
    <cellStyle name="Normal 29 16 4 2 3 7" xfId="27483" xr:uid="{00000000-0005-0000-0000-0000129E0000}"/>
    <cellStyle name="Normal 29 16 4 2 3 8" xfId="50911" xr:uid="{00000000-0005-0000-0000-0000139E0000}"/>
    <cellStyle name="Normal 29 16 4 2 4" xfId="5878" xr:uid="{00000000-0005-0000-0000-0000149E0000}"/>
    <cellStyle name="Normal 29 16 4 2 4 2" xfId="11494" xr:uid="{00000000-0005-0000-0000-0000159E0000}"/>
    <cellStyle name="Normal 29 16 4 2 4 2 2" xfId="34035" xr:uid="{00000000-0005-0000-0000-0000169E0000}"/>
    <cellStyle name="Normal 29 16 4 2 4 3" xfId="17124" xr:uid="{00000000-0005-0000-0000-0000179E0000}"/>
    <cellStyle name="Normal 29 16 4 2 4 3 2" xfId="39659" xr:uid="{00000000-0005-0000-0000-0000189E0000}"/>
    <cellStyle name="Normal 29 16 4 2 4 4" xfId="22753" xr:uid="{00000000-0005-0000-0000-0000199E0000}"/>
    <cellStyle name="Normal 29 16 4 2 4 4 2" xfId="45279" xr:uid="{00000000-0005-0000-0000-00001A9E0000}"/>
    <cellStyle name="Normal 29 16 4 2 4 5" xfId="28419" xr:uid="{00000000-0005-0000-0000-00001B9E0000}"/>
    <cellStyle name="Normal 29 16 4 2 5" xfId="7750" xr:uid="{00000000-0005-0000-0000-00001C9E0000}"/>
    <cellStyle name="Normal 29 16 4 2 5 2" xfId="13366" xr:uid="{00000000-0005-0000-0000-00001D9E0000}"/>
    <cellStyle name="Normal 29 16 4 2 5 2 2" xfId="35907" xr:uid="{00000000-0005-0000-0000-00001E9E0000}"/>
    <cellStyle name="Normal 29 16 4 2 5 3" xfId="18996" xr:uid="{00000000-0005-0000-0000-00001F9E0000}"/>
    <cellStyle name="Normal 29 16 4 2 5 3 2" xfId="41531" xr:uid="{00000000-0005-0000-0000-0000209E0000}"/>
    <cellStyle name="Normal 29 16 4 2 5 4" xfId="24625" xr:uid="{00000000-0005-0000-0000-0000219E0000}"/>
    <cellStyle name="Normal 29 16 4 2 5 4 2" xfId="47151" xr:uid="{00000000-0005-0000-0000-0000229E0000}"/>
    <cellStyle name="Normal 29 16 4 2 5 5" xfId="30291" xr:uid="{00000000-0005-0000-0000-0000239E0000}"/>
    <cellStyle name="Normal 29 16 4 2 6" xfId="9622" xr:uid="{00000000-0005-0000-0000-0000249E0000}"/>
    <cellStyle name="Normal 29 16 4 2 6 2" xfId="32163" xr:uid="{00000000-0005-0000-0000-0000259E0000}"/>
    <cellStyle name="Normal 29 16 4 2 7" xfId="15252" xr:uid="{00000000-0005-0000-0000-0000269E0000}"/>
    <cellStyle name="Normal 29 16 4 2 7 2" xfId="37787" xr:uid="{00000000-0005-0000-0000-0000279E0000}"/>
    <cellStyle name="Normal 29 16 4 2 8" xfId="20881" xr:uid="{00000000-0005-0000-0000-0000289E0000}"/>
    <cellStyle name="Normal 29 16 4 2 8 2" xfId="43407" xr:uid="{00000000-0005-0000-0000-0000299E0000}"/>
    <cellStyle name="Normal 29 16 4 2 9" xfId="26547" xr:uid="{00000000-0005-0000-0000-00002A9E0000}"/>
    <cellStyle name="Normal 29 16 4 3" xfId="4240" xr:uid="{00000000-0005-0000-0000-00002B9E0000}"/>
    <cellStyle name="Normal 29 16 4 3 10" xfId="50209" xr:uid="{00000000-0005-0000-0000-00002C9E0000}"/>
    <cellStyle name="Normal 29 16 4 3 2" xfId="5176" xr:uid="{00000000-0005-0000-0000-00002D9E0000}"/>
    <cellStyle name="Normal 29 16 4 3 2 2" xfId="7048" xr:uid="{00000000-0005-0000-0000-00002E9E0000}"/>
    <cellStyle name="Normal 29 16 4 3 2 2 2" xfId="12664" xr:uid="{00000000-0005-0000-0000-00002F9E0000}"/>
    <cellStyle name="Normal 29 16 4 3 2 2 2 2" xfId="35205" xr:uid="{00000000-0005-0000-0000-0000309E0000}"/>
    <cellStyle name="Normal 29 16 4 3 2 2 3" xfId="18294" xr:uid="{00000000-0005-0000-0000-0000319E0000}"/>
    <cellStyle name="Normal 29 16 4 3 2 2 3 2" xfId="40829" xr:uid="{00000000-0005-0000-0000-0000329E0000}"/>
    <cellStyle name="Normal 29 16 4 3 2 2 4" xfId="23923" xr:uid="{00000000-0005-0000-0000-0000339E0000}"/>
    <cellStyle name="Normal 29 16 4 3 2 2 4 2" xfId="46449" xr:uid="{00000000-0005-0000-0000-0000349E0000}"/>
    <cellStyle name="Normal 29 16 4 3 2 2 5" xfId="29589" xr:uid="{00000000-0005-0000-0000-0000359E0000}"/>
    <cellStyle name="Normal 29 16 4 3 2 3" xfId="8920" xr:uid="{00000000-0005-0000-0000-0000369E0000}"/>
    <cellStyle name="Normal 29 16 4 3 2 3 2" xfId="14536" xr:uid="{00000000-0005-0000-0000-0000379E0000}"/>
    <cellStyle name="Normal 29 16 4 3 2 3 2 2" xfId="37077" xr:uid="{00000000-0005-0000-0000-0000389E0000}"/>
    <cellStyle name="Normal 29 16 4 3 2 3 3" xfId="20166" xr:uid="{00000000-0005-0000-0000-0000399E0000}"/>
    <cellStyle name="Normal 29 16 4 3 2 3 3 2" xfId="42701" xr:uid="{00000000-0005-0000-0000-00003A9E0000}"/>
    <cellStyle name="Normal 29 16 4 3 2 3 4" xfId="25795" xr:uid="{00000000-0005-0000-0000-00003B9E0000}"/>
    <cellStyle name="Normal 29 16 4 3 2 3 4 2" xfId="48321" xr:uid="{00000000-0005-0000-0000-00003C9E0000}"/>
    <cellStyle name="Normal 29 16 4 3 2 3 5" xfId="31461" xr:uid="{00000000-0005-0000-0000-00003D9E0000}"/>
    <cellStyle name="Normal 29 16 4 3 2 4" xfId="10792" xr:uid="{00000000-0005-0000-0000-00003E9E0000}"/>
    <cellStyle name="Normal 29 16 4 3 2 4 2" xfId="33333" xr:uid="{00000000-0005-0000-0000-00003F9E0000}"/>
    <cellStyle name="Normal 29 16 4 3 2 5" xfId="16422" xr:uid="{00000000-0005-0000-0000-0000409E0000}"/>
    <cellStyle name="Normal 29 16 4 3 2 5 2" xfId="38957" xr:uid="{00000000-0005-0000-0000-0000419E0000}"/>
    <cellStyle name="Normal 29 16 4 3 2 6" xfId="22051" xr:uid="{00000000-0005-0000-0000-0000429E0000}"/>
    <cellStyle name="Normal 29 16 4 3 2 6 2" xfId="44577" xr:uid="{00000000-0005-0000-0000-0000439E0000}"/>
    <cellStyle name="Normal 29 16 4 3 2 7" xfId="27717" xr:uid="{00000000-0005-0000-0000-0000449E0000}"/>
    <cellStyle name="Normal 29 16 4 3 2 8" xfId="51145" xr:uid="{00000000-0005-0000-0000-0000459E0000}"/>
    <cellStyle name="Normal 29 16 4 3 3" xfId="6112" xr:uid="{00000000-0005-0000-0000-0000469E0000}"/>
    <cellStyle name="Normal 29 16 4 3 3 2" xfId="11728" xr:uid="{00000000-0005-0000-0000-0000479E0000}"/>
    <cellStyle name="Normal 29 16 4 3 3 2 2" xfId="34269" xr:uid="{00000000-0005-0000-0000-0000489E0000}"/>
    <cellStyle name="Normal 29 16 4 3 3 3" xfId="17358" xr:uid="{00000000-0005-0000-0000-0000499E0000}"/>
    <cellStyle name="Normal 29 16 4 3 3 3 2" xfId="39893" xr:uid="{00000000-0005-0000-0000-00004A9E0000}"/>
    <cellStyle name="Normal 29 16 4 3 3 4" xfId="22987" xr:uid="{00000000-0005-0000-0000-00004B9E0000}"/>
    <cellStyle name="Normal 29 16 4 3 3 4 2" xfId="45513" xr:uid="{00000000-0005-0000-0000-00004C9E0000}"/>
    <cellStyle name="Normal 29 16 4 3 3 5" xfId="28653" xr:uid="{00000000-0005-0000-0000-00004D9E0000}"/>
    <cellStyle name="Normal 29 16 4 3 4" xfId="7984" xr:uid="{00000000-0005-0000-0000-00004E9E0000}"/>
    <cellStyle name="Normal 29 16 4 3 4 2" xfId="13600" xr:uid="{00000000-0005-0000-0000-00004F9E0000}"/>
    <cellStyle name="Normal 29 16 4 3 4 2 2" xfId="36141" xr:uid="{00000000-0005-0000-0000-0000509E0000}"/>
    <cellStyle name="Normal 29 16 4 3 4 3" xfId="19230" xr:uid="{00000000-0005-0000-0000-0000519E0000}"/>
    <cellStyle name="Normal 29 16 4 3 4 3 2" xfId="41765" xr:uid="{00000000-0005-0000-0000-0000529E0000}"/>
    <cellStyle name="Normal 29 16 4 3 4 4" xfId="24859" xr:uid="{00000000-0005-0000-0000-0000539E0000}"/>
    <cellStyle name="Normal 29 16 4 3 4 4 2" xfId="47385" xr:uid="{00000000-0005-0000-0000-0000549E0000}"/>
    <cellStyle name="Normal 29 16 4 3 4 5" xfId="30525" xr:uid="{00000000-0005-0000-0000-0000559E0000}"/>
    <cellStyle name="Normal 29 16 4 3 5" xfId="9856" xr:uid="{00000000-0005-0000-0000-0000569E0000}"/>
    <cellStyle name="Normal 29 16 4 3 5 2" xfId="32397" xr:uid="{00000000-0005-0000-0000-0000579E0000}"/>
    <cellStyle name="Normal 29 16 4 3 6" xfId="15486" xr:uid="{00000000-0005-0000-0000-0000589E0000}"/>
    <cellStyle name="Normal 29 16 4 3 6 2" xfId="38021" xr:uid="{00000000-0005-0000-0000-0000599E0000}"/>
    <cellStyle name="Normal 29 16 4 3 7" xfId="21115" xr:uid="{00000000-0005-0000-0000-00005A9E0000}"/>
    <cellStyle name="Normal 29 16 4 3 7 2" xfId="43641" xr:uid="{00000000-0005-0000-0000-00005B9E0000}"/>
    <cellStyle name="Normal 29 16 4 3 8" xfId="26781" xr:uid="{00000000-0005-0000-0000-00005C9E0000}"/>
    <cellStyle name="Normal 29 16 4 3 9" xfId="49272" xr:uid="{00000000-0005-0000-0000-00005D9E0000}"/>
    <cellStyle name="Normal 29 16 4 4" xfId="4708" xr:uid="{00000000-0005-0000-0000-00005E9E0000}"/>
    <cellStyle name="Normal 29 16 4 4 2" xfId="6580" xr:uid="{00000000-0005-0000-0000-00005F9E0000}"/>
    <cellStyle name="Normal 29 16 4 4 2 2" xfId="12196" xr:uid="{00000000-0005-0000-0000-0000609E0000}"/>
    <cellStyle name="Normal 29 16 4 4 2 2 2" xfId="34737" xr:uid="{00000000-0005-0000-0000-0000619E0000}"/>
    <cellStyle name="Normal 29 16 4 4 2 3" xfId="17826" xr:uid="{00000000-0005-0000-0000-0000629E0000}"/>
    <cellStyle name="Normal 29 16 4 4 2 3 2" xfId="40361" xr:uid="{00000000-0005-0000-0000-0000639E0000}"/>
    <cellStyle name="Normal 29 16 4 4 2 4" xfId="23455" xr:uid="{00000000-0005-0000-0000-0000649E0000}"/>
    <cellStyle name="Normal 29 16 4 4 2 4 2" xfId="45981" xr:uid="{00000000-0005-0000-0000-0000659E0000}"/>
    <cellStyle name="Normal 29 16 4 4 2 5" xfId="29121" xr:uid="{00000000-0005-0000-0000-0000669E0000}"/>
    <cellStyle name="Normal 29 16 4 4 3" xfId="8452" xr:uid="{00000000-0005-0000-0000-0000679E0000}"/>
    <cellStyle name="Normal 29 16 4 4 3 2" xfId="14068" xr:uid="{00000000-0005-0000-0000-0000689E0000}"/>
    <cellStyle name="Normal 29 16 4 4 3 2 2" xfId="36609" xr:uid="{00000000-0005-0000-0000-0000699E0000}"/>
    <cellStyle name="Normal 29 16 4 4 3 3" xfId="19698" xr:uid="{00000000-0005-0000-0000-00006A9E0000}"/>
    <cellStyle name="Normal 29 16 4 4 3 3 2" xfId="42233" xr:uid="{00000000-0005-0000-0000-00006B9E0000}"/>
    <cellStyle name="Normal 29 16 4 4 3 4" xfId="25327" xr:uid="{00000000-0005-0000-0000-00006C9E0000}"/>
    <cellStyle name="Normal 29 16 4 4 3 4 2" xfId="47853" xr:uid="{00000000-0005-0000-0000-00006D9E0000}"/>
    <cellStyle name="Normal 29 16 4 4 3 5" xfId="30993" xr:uid="{00000000-0005-0000-0000-00006E9E0000}"/>
    <cellStyle name="Normal 29 16 4 4 4" xfId="10324" xr:uid="{00000000-0005-0000-0000-00006F9E0000}"/>
    <cellStyle name="Normal 29 16 4 4 4 2" xfId="32865" xr:uid="{00000000-0005-0000-0000-0000709E0000}"/>
    <cellStyle name="Normal 29 16 4 4 5" xfId="15954" xr:uid="{00000000-0005-0000-0000-0000719E0000}"/>
    <cellStyle name="Normal 29 16 4 4 5 2" xfId="38489" xr:uid="{00000000-0005-0000-0000-0000729E0000}"/>
    <cellStyle name="Normal 29 16 4 4 6" xfId="21583" xr:uid="{00000000-0005-0000-0000-0000739E0000}"/>
    <cellStyle name="Normal 29 16 4 4 6 2" xfId="44109" xr:uid="{00000000-0005-0000-0000-0000749E0000}"/>
    <cellStyle name="Normal 29 16 4 4 7" xfId="27249" xr:uid="{00000000-0005-0000-0000-0000759E0000}"/>
    <cellStyle name="Normal 29 16 4 4 8" xfId="50677" xr:uid="{00000000-0005-0000-0000-0000769E0000}"/>
    <cellStyle name="Normal 29 16 4 5" xfId="5644" xr:uid="{00000000-0005-0000-0000-0000779E0000}"/>
    <cellStyle name="Normal 29 16 4 5 2" xfId="11260" xr:uid="{00000000-0005-0000-0000-0000789E0000}"/>
    <cellStyle name="Normal 29 16 4 5 2 2" xfId="33801" xr:uid="{00000000-0005-0000-0000-0000799E0000}"/>
    <cellStyle name="Normal 29 16 4 5 3" xfId="16890" xr:uid="{00000000-0005-0000-0000-00007A9E0000}"/>
    <cellStyle name="Normal 29 16 4 5 3 2" xfId="39425" xr:uid="{00000000-0005-0000-0000-00007B9E0000}"/>
    <cellStyle name="Normal 29 16 4 5 4" xfId="22519" xr:uid="{00000000-0005-0000-0000-00007C9E0000}"/>
    <cellStyle name="Normal 29 16 4 5 4 2" xfId="45045" xr:uid="{00000000-0005-0000-0000-00007D9E0000}"/>
    <cellStyle name="Normal 29 16 4 5 5" xfId="28185" xr:uid="{00000000-0005-0000-0000-00007E9E0000}"/>
    <cellStyle name="Normal 29 16 4 6" xfId="7516" xr:uid="{00000000-0005-0000-0000-00007F9E0000}"/>
    <cellStyle name="Normal 29 16 4 6 2" xfId="13132" xr:uid="{00000000-0005-0000-0000-0000809E0000}"/>
    <cellStyle name="Normal 29 16 4 6 2 2" xfId="35673" xr:uid="{00000000-0005-0000-0000-0000819E0000}"/>
    <cellStyle name="Normal 29 16 4 6 3" xfId="18762" xr:uid="{00000000-0005-0000-0000-0000829E0000}"/>
    <cellStyle name="Normal 29 16 4 6 3 2" xfId="41297" xr:uid="{00000000-0005-0000-0000-0000839E0000}"/>
    <cellStyle name="Normal 29 16 4 6 4" xfId="24391" xr:uid="{00000000-0005-0000-0000-0000849E0000}"/>
    <cellStyle name="Normal 29 16 4 6 4 2" xfId="46917" xr:uid="{00000000-0005-0000-0000-0000859E0000}"/>
    <cellStyle name="Normal 29 16 4 6 5" xfId="30057" xr:uid="{00000000-0005-0000-0000-0000869E0000}"/>
    <cellStyle name="Normal 29 16 4 7" xfId="9388" xr:uid="{00000000-0005-0000-0000-0000879E0000}"/>
    <cellStyle name="Normal 29 16 4 7 2" xfId="31929" xr:uid="{00000000-0005-0000-0000-0000889E0000}"/>
    <cellStyle name="Normal 29 16 4 8" xfId="15018" xr:uid="{00000000-0005-0000-0000-0000899E0000}"/>
    <cellStyle name="Normal 29 16 4 8 2" xfId="37553" xr:uid="{00000000-0005-0000-0000-00008A9E0000}"/>
    <cellStyle name="Normal 29 16 4 9" xfId="20647" xr:uid="{00000000-0005-0000-0000-00008B9E0000}"/>
    <cellStyle name="Normal 29 16 4 9 2" xfId="43173" xr:uid="{00000000-0005-0000-0000-00008C9E0000}"/>
    <cellStyle name="Normal 29 16 5" xfId="3928" xr:uid="{00000000-0005-0000-0000-00008D9E0000}"/>
    <cellStyle name="Normal 29 16 5 10" xfId="48960" xr:uid="{00000000-0005-0000-0000-00008E9E0000}"/>
    <cellStyle name="Normal 29 16 5 11" xfId="49897" xr:uid="{00000000-0005-0000-0000-00008F9E0000}"/>
    <cellStyle name="Normal 29 16 5 2" xfId="4396" xr:uid="{00000000-0005-0000-0000-0000909E0000}"/>
    <cellStyle name="Normal 29 16 5 2 10" xfId="50365" xr:uid="{00000000-0005-0000-0000-0000919E0000}"/>
    <cellStyle name="Normal 29 16 5 2 2" xfId="5332" xr:uid="{00000000-0005-0000-0000-0000929E0000}"/>
    <cellStyle name="Normal 29 16 5 2 2 2" xfId="7204" xr:uid="{00000000-0005-0000-0000-0000939E0000}"/>
    <cellStyle name="Normal 29 16 5 2 2 2 2" xfId="12820" xr:uid="{00000000-0005-0000-0000-0000949E0000}"/>
    <cellStyle name="Normal 29 16 5 2 2 2 2 2" xfId="35361" xr:uid="{00000000-0005-0000-0000-0000959E0000}"/>
    <cellStyle name="Normal 29 16 5 2 2 2 3" xfId="18450" xr:uid="{00000000-0005-0000-0000-0000969E0000}"/>
    <cellStyle name="Normal 29 16 5 2 2 2 3 2" xfId="40985" xr:uid="{00000000-0005-0000-0000-0000979E0000}"/>
    <cellStyle name="Normal 29 16 5 2 2 2 4" xfId="24079" xr:uid="{00000000-0005-0000-0000-0000989E0000}"/>
    <cellStyle name="Normal 29 16 5 2 2 2 4 2" xfId="46605" xr:uid="{00000000-0005-0000-0000-0000999E0000}"/>
    <cellStyle name="Normal 29 16 5 2 2 2 5" xfId="29745" xr:uid="{00000000-0005-0000-0000-00009A9E0000}"/>
    <cellStyle name="Normal 29 16 5 2 2 3" xfId="9076" xr:uid="{00000000-0005-0000-0000-00009B9E0000}"/>
    <cellStyle name="Normal 29 16 5 2 2 3 2" xfId="14692" xr:uid="{00000000-0005-0000-0000-00009C9E0000}"/>
    <cellStyle name="Normal 29 16 5 2 2 3 2 2" xfId="37233" xr:uid="{00000000-0005-0000-0000-00009D9E0000}"/>
    <cellStyle name="Normal 29 16 5 2 2 3 3" xfId="20322" xr:uid="{00000000-0005-0000-0000-00009E9E0000}"/>
    <cellStyle name="Normal 29 16 5 2 2 3 3 2" xfId="42857" xr:uid="{00000000-0005-0000-0000-00009F9E0000}"/>
    <cellStyle name="Normal 29 16 5 2 2 3 4" xfId="25951" xr:uid="{00000000-0005-0000-0000-0000A09E0000}"/>
    <cellStyle name="Normal 29 16 5 2 2 3 4 2" xfId="48477" xr:uid="{00000000-0005-0000-0000-0000A19E0000}"/>
    <cellStyle name="Normal 29 16 5 2 2 3 5" xfId="31617" xr:uid="{00000000-0005-0000-0000-0000A29E0000}"/>
    <cellStyle name="Normal 29 16 5 2 2 4" xfId="10948" xr:uid="{00000000-0005-0000-0000-0000A39E0000}"/>
    <cellStyle name="Normal 29 16 5 2 2 4 2" xfId="33489" xr:uid="{00000000-0005-0000-0000-0000A49E0000}"/>
    <cellStyle name="Normal 29 16 5 2 2 5" xfId="16578" xr:uid="{00000000-0005-0000-0000-0000A59E0000}"/>
    <cellStyle name="Normal 29 16 5 2 2 5 2" xfId="39113" xr:uid="{00000000-0005-0000-0000-0000A69E0000}"/>
    <cellStyle name="Normal 29 16 5 2 2 6" xfId="22207" xr:uid="{00000000-0005-0000-0000-0000A79E0000}"/>
    <cellStyle name="Normal 29 16 5 2 2 6 2" xfId="44733" xr:uid="{00000000-0005-0000-0000-0000A89E0000}"/>
    <cellStyle name="Normal 29 16 5 2 2 7" xfId="27873" xr:uid="{00000000-0005-0000-0000-0000A99E0000}"/>
    <cellStyle name="Normal 29 16 5 2 2 8" xfId="51301" xr:uid="{00000000-0005-0000-0000-0000AA9E0000}"/>
    <cellStyle name="Normal 29 16 5 2 3" xfId="6268" xr:uid="{00000000-0005-0000-0000-0000AB9E0000}"/>
    <cellStyle name="Normal 29 16 5 2 3 2" xfId="11884" xr:uid="{00000000-0005-0000-0000-0000AC9E0000}"/>
    <cellStyle name="Normal 29 16 5 2 3 2 2" xfId="34425" xr:uid="{00000000-0005-0000-0000-0000AD9E0000}"/>
    <cellStyle name="Normal 29 16 5 2 3 3" xfId="17514" xr:uid="{00000000-0005-0000-0000-0000AE9E0000}"/>
    <cellStyle name="Normal 29 16 5 2 3 3 2" xfId="40049" xr:uid="{00000000-0005-0000-0000-0000AF9E0000}"/>
    <cellStyle name="Normal 29 16 5 2 3 4" xfId="23143" xr:uid="{00000000-0005-0000-0000-0000B09E0000}"/>
    <cellStyle name="Normal 29 16 5 2 3 4 2" xfId="45669" xr:uid="{00000000-0005-0000-0000-0000B19E0000}"/>
    <cellStyle name="Normal 29 16 5 2 3 5" xfId="28809" xr:uid="{00000000-0005-0000-0000-0000B29E0000}"/>
    <cellStyle name="Normal 29 16 5 2 4" xfId="8140" xr:uid="{00000000-0005-0000-0000-0000B39E0000}"/>
    <cellStyle name="Normal 29 16 5 2 4 2" xfId="13756" xr:uid="{00000000-0005-0000-0000-0000B49E0000}"/>
    <cellStyle name="Normal 29 16 5 2 4 2 2" xfId="36297" xr:uid="{00000000-0005-0000-0000-0000B59E0000}"/>
    <cellStyle name="Normal 29 16 5 2 4 3" xfId="19386" xr:uid="{00000000-0005-0000-0000-0000B69E0000}"/>
    <cellStyle name="Normal 29 16 5 2 4 3 2" xfId="41921" xr:uid="{00000000-0005-0000-0000-0000B79E0000}"/>
    <cellStyle name="Normal 29 16 5 2 4 4" xfId="25015" xr:uid="{00000000-0005-0000-0000-0000B89E0000}"/>
    <cellStyle name="Normal 29 16 5 2 4 4 2" xfId="47541" xr:uid="{00000000-0005-0000-0000-0000B99E0000}"/>
    <cellStyle name="Normal 29 16 5 2 4 5" xfId="30681" xr:uid="{00000000-0005-0000-0000-0000BA9E0000}"/>
    <cellStyle name="Normal 29 16 5 2 5" xfId="10012" xr:uid="{00000000-0005-0000-0000-0000BB9E0000}"/>
    <cellStyle name="Normal 29 16 5 2 5 2" xfId="32553" xr:uid="{00000000-0005-0000-0000-0000BC9E0000}"/>
    <cellStyle name="Normal 29 16 5 2 6" xfId="15642" xr:uid="{00000000-0005-0000-0000-0000BD9E0000}"/>
    <cellStyle name="Normal 29 16 5 2 6 2" xfId="38177" xr:uid="{00000000-0005-0000-0000-0000BE9E0000}"/>
    <cellStyle name="Normal 29 16 5 2 7" xfId="21271" xr:uid="{00000000-0005-0000-0000-0000BF9E0000}"/>
    <cellStyle name="Normal 29 16 5 2 7 2" xfId="43797" xr:uid="{00000000-0005-0000-0000-0000C09E0000}"/>
    <cellStyle name="Normal 29 16 5 2 8" xfId="26937" xr:uid="{00000000-0005-0000-0000-0000C19E0000}"/>
    <cellStyle name="Normal 29 16 5 2 9" xfId="49428" xr:uid="{00000000-0005-0000-0000-0000C29E0000}"/>
    <cellStyle name="Normal 29 16 5 3" xfId="4864" xr:uid="{00000000-0005-0000-0000-0000C39E0000}"/>
    <cellStyle name="Normal 29 16 5 3 2" xfId="6736" xr:uid="{00000000-0005-0000-0000-0000C49E0000}"/>
    <cellStyle name="Normal 29 16 5 3 2 2" xfId="12352" xr:uid="{00000000-0005-0000-0000-0000C59E0000}"/>
    <cellStyle name="Normal 29 16 5 3 2 2 2" xfId="34893" xr:uid="{00000000-0005-0000-0000-0000C69E0000}"/>
    <cellStyle name="Normal 29 16 5 3 2 3" xfId="17982" xr:uid="{00000000-0005-0000-0000-0000C79E0000}"/>
    <cellStyle name="Normal 29 16 5 3 2 3 2" xfId="40517" xr:uid="{00000000-0005-0000-0000-0000C89E0000}"/>
    <cellStyle name="Normal 29 16 5 3 2 4" xfId="23611" xr:uid="{00000000-0005-0000-0000-0000C99E0000}"/>
    <cellStyle name="Normal 29 16 5 3 2 4 2" xfId="46137" xr:uid="{00000000-0005-0000-0000-0000CA9E0000}"/>
    <cellStyle name="Normal 29 16 5 3 2 5" xfId="29277" xr:uid="{00000000-0005-0000-0000-0000CB9E0000}"/>
    <cellStyle name="Normal 29 16 5 3 3" xfId="8608" xr:uid="{00000000-0005-0000-0000-0000CC9E0000}"/>
    <cellStyle name="Normal 29 16 5 3 3 2" xfId="14224" xr:uid="{00000000-0005-0000-0000-0000CD9E0000}"/>
    <cellStyle name="Normal 29 16 5 3 3 2 2" xfId="36765" xr:uid="{00000000-0005-0000-0000-0000CE9E0000}"/>
    <cellStyle name="Normal 29 16 5 3 3 3" xfId="19854" xr:uid="{00000000-0005-0000-0000-0000CF9E0000}"/>
    <cellStyle name="Normal 29 16 5 3 3 3 2" xfId="42389" xr:uid="{00000000-0005-0000-0000-0000D09E0000}"/>
    <cellStyle name="Normal 29 16 5 3 3 4" xfId="25483" xr:uid="{00000000-0005-0000-0000-0000D19E0000}"/>
    <cellStyle name="Normal 29 16 5 3 3 4 2" xfId="48009" xr:uid="{00000000-0005-0000-0000-0000D29E0000}"/>
    <cellStyle name="Normal 29 16 5 3 3 5" xfId="31149" xr:uid="{00000000-0005-0000-0000-0000D39E0000}"/>
    <cellStyle name="Normal 29 16 5 3 4" xfId="10480" xr:uid="{00000000-0005-0000-0000-0000D49E0000}"/>
    <cellStyle name="Normal 29 16 5 3 4 2" xfId="33021" xr:uid="{00000000-0005-0000-0000-0000D59E0000}"/>
    <cellStyle name="Normal 29 16 5 3 5" xfId="16110" xr:uid="{00000000-0005-0000-0000-0000D69E0000}"/>
    <cellStyle name="Normal 29 16 5 3 5 2" xfId="38645" xr:uid="{00000000-0005-0000-0000-0000D79E0000}"/>
    <cellStyle name="Normal 29 16 5 3 6" xfId="21739" xr:uid="{00000000-0005-0000-0000-0000D89E0000}"/>
    <cellStyle name="Normal 29 16 5 3 6 2" xfId="44265" xr:uid="{00000000-0005-0000-0000-0000D99E0000}"/>
    <cellStyle name="Normal 29 16 5 3 7" xfId="27405" xr:uid="{00000000-0005-0000-0000-0000DA9E0000}"/>
    <cellStyle name="Normal 29 16 5 3 8" xfId="50833" xr:uid="{00000000-0005-0000-0000-0000DB9E0000}"/>
    <cellStyle name="Normal 29 16 5 4" xfId="5800" xr:uid="{00000000-0005-0000-0000-0000DC9E0000}"/>
    <cellStyle name="Normal 29 16 5 4 2" xfId="11416" xr:uid="{00000000-0005-0000-0000-0000DD9E0000}"/>
    <cellStyle name="Normal 29 16 5 4 2 2" xfId="33957" xr:uid="{00000000-0005-0000-0000-0000DE9E0000}"/>
    <cellStyle name="Normal 29 16 5 4 3" xfId="17046" xr:uid="{00000000-0005-0000-0000-0000DF9E0000}"/>
    <cellStyle name="Normal 29 16 5 4 3 2" xfId="39581" xr:uid="{00000000-0005-0000-0000-0000E09E0000}"/>
    <cellStyle name="Normal 29 16 5 4 4" xfId="22675" xr:uid="{00000000-0005-0000-0000-0000E19E0000}"/>
    <cellStyle name="Normal 29 16 5 4 4 2" xfId="45201" xr:uid="{00000000-0005-0000-0000-0000E29E0000}"/>
    <cellStyle name="Normal 29 16 5 4 5" xfId="28341" xr:uid="{00000000-0005-0000-0000-0000E39E0000}"/>
    <cellStyle name="Normal 29 16 5 5" xfId="7672" xr:uid="{00000000-0005-0000-0000-0000E49E0000}"/>
    <cellStyle name="Normal 29 16 5 5 2" xfId="13288" xr:uid="{00000000-0005-0000-0000-0000E59E0000}"/>
    <cellStyle name="Normal 29 16 5 5 2 2" xfId="35829" xr:uid="{00000000-0005-0000-0000-0000E69E0000}"/>
    <cellStyle name="Normal 29 16 5 5 3" xfId="18918" xr:uid="{00000000-0005-0000-0000-0000E79E0000}"/>
    <cellStyle name="Normal 29 16 5 5 3 2" xfId="41453" xr:uid="{00000000-0005-0000-0000-0000E89E0000}"/>
    <cellStyle name="Normal 29 16 5 5 4" xfId="24547" xr:uid="{00000000-0005-0000-0000-0000E99E0000}"/>
    <cellStyle name="Normal 29 16 5 5 4 2" xfId="47073" xr:uid="{00000000-0005-0000-0000-0000EA9E0000}"/>
    <cellStyle name="Normal 29 16 5 5 5" xfId="30213" xr:uid="{00000000-0005-0000-0000-0000EB9E0000}"/>
    <cellStyle name="Normal 29 16 5 6" xfId="9544" xr:uid="{00000000-0005-0000-0000-0000EC9E0000}"/>
    <cellStyle name="Normal 29 16 5 6 2" xfId="32085" xr:uid="{00000000-0005-0000-0000-0000ED9E0000}"/>
    <cellStyle name="Normal 29 16 5 7" xfId="15174" xr:uid="{00000000-0005-0000-0000-0000EE9E0000}"/>
    <cellStyle name="Normal 29 16 5 7 2" xfId="37709" xr:uid="{00000000-0005-0000-0000-0000EF9E0000}"/>
    <cellStyle name="Normal 29 16 5 8" xfId="20803" xr:uid="{00000000-0005-0000-0000-0000F09E0000}"/>
    <cellStyle name="Normal 29 16 5 8 2" xfId="43329" xr:uid="{00000000-0005-0000-0000-0000F19E0000}"/>
    <cellStyle name="Normal 29 16 5 9" xfId="26469" xr:uid="{00000000-0005-0000-0000-0000F29E0000}"/>
    <cellStyle name="Normal 29 16 6" xfId="4162" xr:uid="{00000000-0005-0000-0000-0000F39E0000}"/>
    <cellStyle name="Normal 29 16 6 10" xfId="50131" xr:uid="{00000000-0005-0000-0000-0000F49E0000}"/>
    <cellStyle name="Normal 29 16 6 2" xfId="5098" xr:uid="{00000000-0005-0000-0000-0000F59E0000}"/>
    <cellStyle name="Normal 29 16 6 2 2" xfId="6970" xr:uid="{00000000-0005-0000-0000-0000F69E0000}"/>
    <cellStyle name="Normal 29 16 6 2 2 2" xfId="12586" xr:uid="{00000000-0005-0000-0000-0000F79E0000}"/>
    <cellStyle name="Normal 29 16 6 2 2 2 2" xfId="35127" xr:uid="{00000000-0005-0000-0000-0000F89E0000}"/>
    <cellStyle name="Normal 29 16 6 2 2 3" xfId="18216" xr:uid="{00000000-0005-0000-0000-0000F99E0000}"/>
    <cellStyle name="Normal 29 16 6 2 2 3 2" xfId="40751" xr:uid="{00000000-0005-0000-0000-0000FA9E0000}"/>
    <cellStyle name="Normal 29 16 6 2 2 4" xfId="23845" xr:uid="{00000000-0005-0000-0000-0000FB9E0000}"/>
    <cellStyle name="Normal 29 16 6 2 2 4 2" xfId="46371" xr:uid="{00000000-0005-0000-0000-0000FC9E0000}"/>
    <cellStyle name="Normal 29 16 6 2 2 5" xfId="29511" xr:uid="{00000000-0005-0000-0000-0000FD9E0000}"/>
    <cellStyle name="Normal 29 16 6 2 3" xfId="8842" xr:uid="{00000000-0005-0000-0000-0000FE9E0000}"/>
    <cellStyle name="Normal 29 16 6 2 3 2" xfId="14458" xr:uid="{00000000-0005-0000-0000-0000FF9E0000}"/>
    <cellStyle name="Normal 29 16 6 2 3 2 2" xfId="36999" xr:uid="{00000000-0005-0000-0000-0000009F0000}"/>
    <cellStyle name="Normal 29 16 6 2 3 3" xfId="20088" xr:uid="{00000000-0005-0000-0000-0000019F0000}"/>
    <cellStyle name="Normal 29 16 6 2 3 3 2" xfId="42623" xr:uid="{00000000-0005-0000-0000-0000029F0000}"/>
    <cellStyle name="Normal 29 16 6 2 3 4" xfId="25717" xr:uid="{00000000-0005-0000-0000-0000039F0000}"/>
    <cellStyle name="Normal 29 16 6 2 3 4 2" xfId="48243" xr:uid="{00000000-0005-0000-0000-0000049F0000}"/>
    <cellStyle name="Normal 29 16 6 2 3 5" xfId="31383" xr:uid="{00000000-0005-0000-0000-0000059F0000}"/>
    <cellStyle name="Normal 29 16 6 2 4" xfId="10714" xr:uid="{00000000-0005-0000-0000-0000069F0000}"/>
    <cellStyle name="Normal 29 16 6 2 4 2" xfId="33255" xr:uid="{00000000-0005-0000-0000-0000079F0000}"/>
    <cellStyle name="Normal 29 16 6 2 5" xfId="16344" xr:uid="{00000000-0005-0000-0000-0000089F0000}"/>
    <cellStyle name="Normal 29 16 6 2 5 2" xfId="38879" xr:uid="{00000000-0005-0000-0000-0000099F0000}"/>
    <cellStyle name="Normal 29 16 6 2 6" xfId="21973" xr:uid="{00000000-0005-0000-0000-00000A9F0000}"/>
    <cellStyle name="Normal 29 16 6 2 6 2" xfId="44499" xr:uid="{00000000-0005-0000-0000-00000B9F0000}"/>
    <cellStyle name="Normal 29 16 6 2 7" xfId="27639" xr:uid="{00000000-0005-0000-0000-00000C9F0000}"/>
    <cellStyle name="Normal 29 16 6 2 8" xfId="51067" xr:uid="{00000000-0005-0000-0000-00000D9F0000}"/>
    <cellStyle name="Normal 29 16 6 3" xfId="6034" xr:uid="{00000000-0005-0000-0000-00000E9F0000}"/>
    <cellStyle name="Normal 29 16 6 3 2" xfId="11650" xr:uid="{00000000-0005-0000-0000-00000F9F0000}"/>
    <cellStyle name="Normal 29 16 6 3 2 2" xfId="34191" xr:uid="{00000000-0005-0000-0000-0000109F0000}"/>
    <cellStyle name="Normal 29 16 6 3 3" xfId="17280" xr:uid="{00000000-0005-0000-0000-0000119F0000}"/>
    <cellStyle name="Normal 29 16 6 3 3 2" xfId="39815" xr:uid="{00000000-0005-0000-0000-0000129F0000}"/>
    <cellStyle name="Normal 29 16 6 3 4" xfId="22909" xr:uid="{00000000-0005-0000-0000-0000139F0000}"/>
    <cellStyle name="Normal 29 16 6 3 4 2" xfId="45435" xr:uid="{00000000-0005-0000-0000-0000149F0000}"/>
    <cellStyle name="Normal 29 16 6 3 5" xfId="28575" xr:uid="{00000000-0005-0000-0000-0000159F0000}"/>
    <cellStyle name="Normal 29 16 6 4" xfId="7906" xr:uid="{00000000-0005-0000-0000-0000169F0000}"/>
    <cellStyle name="Normal 29 16 6 4 2" xfId="13522" xr:uid="{00000000-0005-0000-0000-0000179F0000}"/>
    <cellStyle name="Normal 29 16 6 4 2 2" xfId="36063" xr:uid="{00000000-0005-0000-0000-0000189F0000}"/>
    <cellStyle name="Normal 29 16 6 4 3" xfId="19152" xr:uid="{00000000-0005-0000-0000-0000199F0000}"/>
    <cellStyle name="Normal 29 16 6 4 3 2" xfId="41687" xr:uid="{00000000-0005-0000-0000-00001A9F0000}"/>
    <cellStyle name="Normal 29 16 6 4 4" xfId="24781" xr:uid="{00000000-0005-0000-0000-00001B9F0000}"/>
    <cellStyle name="Normal 29 16 6 4 4 2" xfId="47307" xr:uid="{00000000-0005-0000-0000-00001C9F0000}"/>
    <cellStyle name="Normal 29 16 6 4 5" xfId="30447" xr:uid="{00000000-0005-0000-0000-00001D9F0000}"/>
    <cellStyle name="Normal 29 16 6 5" xfId="9778" xr:uid="{00000000-0005-0000-0000-00001E9F0000}"/>
    <cellStyle name="Normal 29 16 6 5 2" xfId="32319" xr:uid="{00000000-0005-0000-0000-00001F9F0000}"/>
    <cellStyle name="Normal 29 16 6 6" xfId="15408" xr:uid="{00000000-0005-0000-0000-0000209F0000}"/>
    <cellStyle name="Normal 29 16 6 6 2" xfId="37943" xr:uid="{00000000-0005-0000-0000-0000219F0000}"/>
    <cellStyle name="Normal 29 16 6 7" xfId="21037" xr:uid="{00000000-0005-0000-0000-0000229F0000}"/>
    <cellStyle name="Normal 29 16 6 7 2" xfId="43563" xr:uid="{00000000-0005-0000-0000-0000239F0000}"/>
    <cellStyle name="Normal 29 16 6 8" xfId="26703" xr:uid="{00000000-0005-0000-0000-0000249F0000}"/>
    <cellStyle name="Normal 29 16 6 9" xfId="49194" xr:uid="{00000000-0005-0000-0000-0000259F0000}"/>
    <cellStyle name="Normal 29 16 7" xfId="4630" xr:uid="{00000000-0005-0000-0000-0000269F0000}"/>
    <cellStyle name="Normal 29 16 7 2" xfId="6502" xr:uid="{00000000-0005-0000-0000-0000279F0000}"/>
    <cellStyle name="Normal 29 16 7 2 2" xfId="12118" xr:uid="{00000000-0005-0000-0000-0000289F0000}"/>
    <cellStyle name="Normal 29 16 7 2 2 2" xfId="34659" xr:uid="{00000000-0005-0000-0000-0000299F0000}"/>
    <cellStyle name="Normal 29 16 7 2 3" xfId="17748" xr:uid="{00000000-0005-0000-0000-00002A9F0000}"/>
    <cellStyle name="Normal 29 16 7 2 3 2" xfId="40283" xr:uid="{00000000-0005-0000-0000-00002B9F0000}"/>
    <cellStyle name="Normal 29 16 7 2 4" xfId="23377" xr:uid="{00000000-0005-0000-0000-00002C9F0000}"/>
    <cellStyle name="Normal 29 16 7 2 4 2" xfId="45903" xr:uid="{00000000-0005-0000-0000-00002D9F0000}"/>
    <cellStyle name="Normal 29 16 7 2 5" xfId="29043" xr:uid="{00000000-0005-0000-0000-00002E9F0000}"/>
    <cellStyle name="Normal 29 16 7 3" xfId="8374" xr:uid="{00000000-0005-0000-0000-00002F9F0000}"/>
    <cellStyle name="Normal 29 16 7 3 2" xfId="13990" xr:uid="{00000000-0005-0000-0000-0000309F0000}"/>
    <cellStyle name="Normal 29 16 7 3 2 2" xfId="36531" xr:uid="{00000000-0005-0000-0000-0000319F0000}"/>
    <cellStyle name="Normal 29 16 7 3 3" xfId="19620" xr:uid="{00000000-0005-0000-0000-0000329F0000}"/>
    <cellStyle name="Normal 29 16 7 3 3 2" xfId="42155" xr:uid="{00000000-0005-0000-0000-0000339F0000}"/>
    <cellStyle name="Normal 29 16 7 3 4" xfId="25249" xr:uid="{00000000-0005-0000-0000-0000349F0000}"/>
    <cellStyle name="Normal 29 16 7 3 4 2" xfId="47775" xr:uid="{00000000-0005-0000-0000-0000359F0000}"/>
    <cellStyle name="Normal 29 16 7 3 5" xfId="30915" xr:uid="{00000000-0005-0000-0000-0000369F0000}"/>
    <cellStyle name="Normal 29 16 7 4" xfId="10246" xr:uid="{00000000-0005-0000-0000-0000379F0000}"/>
    <cellStyle name="Normal 29 16 7 4 2" xfId="32787" xr:uid="{00000000-0005-0000-0000-0000389F0000}"/>
    <cellStyle name="Normal 29 16 7 5" xfId="15876" xr:uid="{00000000-0005-0000-0000-0000399F0000}"/>
    <cellStyle name="Normal 29 16 7 5 2" xfId="38411" xr:uid="{00000000-0005-0000-0000-00003A9F0000}"/>
    <cellStyle name="Normal 29 16 7 6" xfId="21505" xr:uid="{00000000-0005-0000-0000-00003B9F0000}"/>
    <cellStyle name="Normal 29 16 7 6 2" xfId="44031" xr:uid="{00000000-0005-0000-0000-00003C9F0000}"/>
    <cellStyle name="Normal 29 16 7 7" xfId="27171" xr:uid="{00000000-0005-0000-0000-00003D9F0000}"/>
    <cellStyle name="Normal 29 16 7 8" xfId="50599" xr:uid="{00000000-0005-0000-0000-00003E9F0000}"/>
    <cellStyle name="Normal 29 16 8" xfId="5566" xr:uid="{00000000-0005-0000-0000-00003F9F0000}"/>
    <cellStyle name="Normal 29 16 8 2" xfId="11182" xr:uid="{00000000-0005-0000-0000-0000409F0000}"/>
    <cellStyle name="Normal 29 16 8 2 2" xfId="33723" xr:uid="{00000000-0005-0000-0000-0000419F0000}"/>
    <cellStyle name="Normal 29 16 8 3" xfId="16812" xr:uid="{00000000-0005-0000-0000-0000429F0000}"/>
    <cellStyle name="Normal 29 16 8 3 2" xfId="39347" xr:uid="{00000000-0005-0000-0000-0000439F0000}"/>
    <cellStyle name="Normal 29 16 8 4" xfId="22441" xr:uid="{00000000-0005-0000-0000-0000449F0000}"/>
    <cellStyle name="Normal 29 16 8 4 2" xfId="44967" xr:uid="{00000000-0005-0000-0000-0000459F0000}"/>
    <cellStyle name="Normal 29 16 8 5" xfId="28107" xr:uid="{00000000-0005-0000-0000-0000469F0000}"/>
    <cellStyle name="Normal 29 16 9" xfId="7438" xr:uid="{00000000-0005-0000-0000-0000479F0000}"/>
    <cellStyle name="Normal 29 16 9 2" xfId="13054" xr:uid="{00000000-0005-0000-0000-0000489F0000}"/>
    <cellStyle name="Normal 29 16 9 2 2" xfId="35595" xr:uid="{00000000-0005-0000-0000-0000499F0000}"/>
    <cellStyle name="Normal 29 16 9 3" xfId="18684" xr:uid="{00000000-0005-0000-0000-00004A9F0000}"/>
    <cellStyle name="Normal 29 16 9 3 2" xfId="41219" xr:uid="{00000000-0005-0000-0000-00004B9F0000}"/>
    <cellStyle name="Normal 29 16 9 4" xfId="24313" xr:uid="{00000000-0005-0000-0000-00004C9F0000}"/>
    <cellStyle name="Normal 29 16 9 4 2" xfId="46839" xr:uid="{00000000-0005-0000-0000-00004D9F0000}"/>
    <cellStyle name="Normal 29 16 9 5" xfId="29979" xr:uid="{00000000-0005-0000-0000-00004E9F0000}"/>
    <cellStyle name="Normal 29 17" xfId="2795" xr:uid="{00000000-0005-0000-0000-00004F9F0000}"/>
    <cellStyle name="Normal 29 2" xfId="2796" xr:uid="{00000000-0005-0000-0000-0000509F0000}"/>
    <cellStyle name="Normal 29 3" xfId="2797" xr:uid="{00000000-0005-0000-0000-0000519F0000}"/>
    <cellStyle name="Normal 29 4" xfId="2798" xr:uid="{00000000-0005-0000-0000-0000529F0000}"/>
    <cellStyle name="Normal 29 5" xfId="2799" xr:uid="{00000000-0005-0000-0000-0000539F0000}"/>
    <cellStyle name="Normal 29 6" xfId="2800" xr:uid="{00000000-0005-0000-0000-0000549F0000}"/>
    <cellStyle name="Normal 29 7" xfId="2801" xr:uid="{00000000-0005-0000-0000-0000559F0000}"/>
    <cellStyle name="Normal 29 8" xfId="2802" xr:uid="{00000000-0005-0000-0000-0000569F0000}"/>
    <cellStyle name="Normal 29 9" xfId="2803" xr:uid="{00000000-0005-0000-0000-0000579F0000}"/>
    <cellStyle name="Normal 3" xfId="1" xr:uid="{00000000-0005-0000-0000-0000589F0000}"/>
    <cellStyle name="Normal 3 10" xfId="2805" xr:uid="{00000000-0005-0000-0000-0000599F0000}"/>
    <cellStyle name="Normal 3 10 10" xfId="2806" xr:uid="{00000000-0005-0000-0000-00005A9F0000}"/>
    <cellStyle name="Normal 3 10 11" xfId="2807" xr:uid="{00000000-0005-0000-0000-00005B9F0000}"/>
    <cellStyle name="Normal 3 10 12" xfId="2808" xr:uid="{00000000-0005-0000-0000-00005C9F0000}"/>
    <cellStyle name="Normal 3 10 13" xfId="2809" xr:uid="{00000000-0005-0000-0000-00005D9F0000}"/>
    <cellStyle name="Normal 3 10 14" xfId="2810" xr:uid="{00000000-0005-0000-0000-00005E9F0000}"/>
    <cellStyle name="Normal 3 10 15" xfId="2811" xr:uid="{00000000-0005-0000-0000-00005F9F0000}"/>
    <cellStyle name="Normal 3 10 2" xfId="2812" xr:uid="{00000000-0005-0000-0000-0000609F0000}"/>
    <cellStyle name="Normal 3 10 3" xfId="2813" xr:uid="{00000000-0005-0000-0000-0000619F0000}"/>
    <cellStyle name="Normal 3 10 4" xfId="2814" xr:uid="{00000000-0005-0000-0000-0000629F0000}"/>
    <cellStyle name="Normal 3 10 5" xfId="2815" xr:uid="{00000000-0005-0000-0000-0000639F0000}"/>
    <cellStyle name="Normal 3 10 6" xfId="2816" xr:uid="{00000000-0005-0000-0000-0000649F0000}"/>
    <cellStyle name="Normal 3 10 7" xfId="2817" xr:uid="{00000000-0005-0000-0000-0000659F0000}"/>
    <cellStyle name="Normal 3 10 8" xfId="2818" xr:uid="{00000000-0005-0000-0000-0000669F0000}"/>
    <cellStyle name="Normal 3 10 9" xfId="2819" xr:uid="{00000000-0005-0000-0000-0000679F0000}"/>
    <cellStyle name="Normal 3 11" xfId="2820" xr:uid="{00000000-0005-0000-0000-0000689F0000}"/>
    <cellStyle name="Normal 3 11 10" xfId="2821" xr:uid="{00000000-0005-0000-0000-0000699F0000}"/>
    <cellStyle name="Normal 3 11 11" xfId="2822" xr:uid="{00000000-0005-0000-0000-00006A9F0000}"/>
    <cellStyle name="Normal 3 11 12" xfId="2823" xr:uid="{00000000-0005-0000-0000-00006B9F0000}"/>
    <cellStyle name="Normal 3 11 13" xfId="2824" xr:uid="{00000000-0005-0000-0000-00006C9F0000}"/>
    <cellStyle name="Normal 3 11 14" xfId="2825" xr:uid="{00000000-0005-0000-0000-00006D9F0000}"/>
    <cellStyle name="Normal 3 11 15" xfId="2826" xr:uid="{00000000-0005-0000-0000-00006E9F0000}"/>
    <cellStyle name="Normal 3 11 2" xfId="2827" xr:uid="{00000000-0005-0000-0000-00006F9F0000}"/>
    <cellStyle name="Normal 3 11 3" xfId="2828" xr:uid="{00000000-0005-0000-0000-0000709F0000}"/>
    <cellStyle name="Normal 3 11 4" xfId="2829" xr:uid="{00000000-0005-0000-0000-0000719F0000}"/>
    <cellStyle name="Normal 3 11 5" xfId="2830" xr:uid="{00000000-0005-0000-0000-0000729F0000}"/>
    <cellStyle name="Normal 3 11 6" xfId="2831" xr:uid="{00000000-0005-0000-0000-0000739F0000}"/>
    <cellStyle name="Normal 3 11 7" xfId="2832" xr:uid="{00000000-0005-0000-0000-0000749F0000}"/>
    <cellStyle name="Normal 3 11 8" xfId="2833" xr:uid="{00000000-0005-0000-0000-0000759F0000}"/>
    <cellStyle name="Normal 3 11 9" xfId="2834" xr:uid="{00000000-0005-0000-0000-0000769F0000}"/>
    <cellStyle name="Normal 3 12" xfId="2835" xr:uid="{00000000-0005-0000-0000-0000779F0000}"/>
    <cellStyle name="Normal 3 12 10" xfId="2836" xr:uid="{00000000-0005-0000-0000-0000789F0000}"/>
    <cellStyle name="Normal 3 12 11" xfId="2837" xr:uid="{00000000-0005-0000-0000-0000799F0000}"/>
    <cellStyle name="Normal 3 12 12" xfId="2838" xr:uid="{00000000-0005-0000-0000-00007A9F0000}"/>
    <cellStyle name="Normal 3 12 13" xfId="2839" xr:uid="{00000000-0005-0000-0000-00007B9F0000}"/>
    <cellStyle name="Normal 3 12 14" xfId="2840" xr:uid="{00000000-0005-0000-0000-00007C9F0000}"/>
    <cellStyle name="Normal 3 12 15" xfId="2841" xr:uid="{00000000-0005-0000-0000-00007D9F0000}"/>
    <cellStyle name="Normal 3 12 2" xfId="2842" xr:uid="{00000000-0005-0000-0000-00007E9F0000}"/>
    <cellStyle name="Normal 3 12 3" xfId="2843" xr:uid="{00000000-0005-0000-0000-00007F9F0000}"/>
    <cellStyle name="Normal 3 12 4" xfId="2844" xr:uid="{00000000-0005-0000-0000-0000809F0000}"/>
    <cellStyle name="Normal 3 12 5" xfId="2845" xr:uid="{00000000-0005-0000-0000-0000819F0000}"/>
    <cellStyle name="Normal 3 12 6" xfId="2846" xr:uid="{00000000-0005-0000-0000-0000829F0000}"/>
    <cellStyle name="Normal 3 12 7" xfId="2847" xr:uid="{00000000-0005-0000-0000-0000839F0000}"/>
    <cellStyle name="Normal 3 12 8" xfId="2848" xr:uid="{00000000-0005-0000-0000-0000849F0000}"/>
    <cellStyle name="Normal 3 12 9" xfId="2849" xr:uid="{00000000-0005-0000-0000-0000859F0000}"/>
    <cellStyle name="Normal 3 13" xfId="2850" xr:uid="{00000000-0005-0000-0000-0000869F0000}"/>
    <cellStyle name="Normal 3 13 10" xfId="2851" xr:uid="{00000000-0005-0000-0000-0000879F0000}"/>
    <cellStyle name="Normal 3 13 11" xfId="2852" xr:uid="{00000000-0005-0000-0000-0000889F0000}"/>
    <cellStyle name="Normal 3 13 12" xfId="2853" xr:uid="{00000000-0005-0000-0000-0000899F0000}"/>
    <cellStyle name="Normal 3 13 13" xfId="2854" xr:uid="{00000000-0005-0000-0000-00008A9F0000}"/>
    <cellStyle name="Normal 3 13 14" xfId="2855" xr:uid="{00000000-0005-0000-0000-00008B9F0000}"/>
    <cellStyle name="Normal 3 13 15" xfId="2856" xr:uid="{00000000-0005-0000-0000-00008C9F0000}"/>
    <cellStyle name="Normal 3 13 2" xfId="2857" xr:uid="{00000000-0005-0000-0000-00008D9F0000}"/>
    <cellStyle name="Normal 3 13 3" xfId="2858" xr:uid="{00000000-0005-0000-0000-00008E9F0000}"/>
    <cellStyle name="Normal 3 13 4" xfId="2859" xr:uid="{00000000-0005-0000-0000-00008F9F0000}"/>
    <cellStyle name="Normal 3 13 5" xfId="2860" xr:uid="{00000000-0005-0000-0000-0000909F0000}"/>
    <cellStyle name="Normal 3 13 6" xfId="2861" xr:uid="{00000000-0005-0000-0000-0000919F0000}"/>
    <cellStyle name="Normal 3 13 7" xfId="2862" xr:uid="{00000000-0005-0000-0000-0000929F0000}"/>
    <cellStyle name="Normal 3 13 8" xfId="2863" xr:uid="{00000000-0005-0000-0000-0000939F0000}"/>
    <cellStyle name="Normal 3 13 9" xfId="2864" xr:uid="{00000000-0005-0000-0000-0000949F0000}"/>
    <cellStyle name="Normal 3 14" xfId="2865" xr:uid="{00000000-0005-0000-0000-0000959F0000}"/>
    <cellStyle name="Normal 3 14 10" xfId="2866" xr:uid="{00000000-0005-0000-0000-0000969F0000}"/>
    <cellStyle name="Normal 3 14 11" xfId="2867" xr:uid="{00000000-0005-0000-0000-0000979F0000}"/>
    <cellStyle name="Normal 3 14 12" xfId="2868" xr:uid="{00000000-0005-0000-0000-0000989F0000}"/>
    <cellStyle name="Normal 3 14 13" xfId="2869" xr:uid="{00000000-0005-0000-0000-0000999F0000}"/>
    <cellStyle name="Normal 3 14 14" xfId="2870" xr:uid="{00000000-0005-0000-0000-00009A9F0000}"/>
    <cellStyle name="Normal 3 14 15" xfId="2871" xr:uid="{00000000-0005-0000-0000-00009B9F0000}"/>
    <cellStyle name="Normal 3 14 2" xfId="2872" xr:uid="{00000000-0005-0000-0000-00009C9F0000}"/>
    <cellStyle name="Normal 3 14 3" xfId="2873" xr:uid="{00000000-0005-0000-0000-00009D9F0000}"/>
    <cellStyle name="Normal 3 14 4" xfId="2874" xr:uid="{00000000-0005-0000-0000-00009E9F0000}"/>
    <cellStyle name="Normal 3 14 5" xfId="2875" xr:uid="{00000000-0005-0000-0000-00009F9F0000}"/>
    <cellStyle name="Normal 3 14 6" xfId="2876" xr:uid="{00000000-0005-0000-0000-0000A09F0000}"/>
    <cellStyle name="Normal 3 14 7" xfId="2877" xr:uid="{00000000-0005-0000-0000-0000A19F0000}"/>
    <cellStyle name="Normal 3 14 8" xfId="2878" xr:uid="{00000000-0005-0000-0000-0000A29F0000}"/>
    <cellStyle name="Normal 3 14 9" xfId="2879" xr:uid="{00000000-0005-0000-0000-0000A39F0000}"/>
    <cellStyle name="Normal 3 15" xfId="2880" xr:uid="{00000000-0005-0000-0000-0000A49F0000}"/>
    <cellStyle name="Normal 3 15 10" xfId="2881" xr:uid="{00000000-0005-0000-0000-0000A59F0000}"/>
    <cellStyle name="Normal 3 15 11" xfId="2882" xr:uid="{00000000-0005-0000-0000-0000A69F0000}"/>
    <cellStyle name="Normal 3 15 12" xfId="2883" xr:uid="{00000000-0005-0000-0000-0000A79F0000}"/>
    <cellStyle name="Normal 3 15 13" xfId="2884" xr:uid="{00000000-0005-0000-0000-0000A89F0000}"/>
    <cellStyle name="Normal 3 15 14" xfId="2885" xr:uid="{00000000-0005-0000-0000-0000A99F0000}"/>
    <cellStyle name="Normal 3 15 15" xfId="2886" xr:uid="{00000000-0005-0000-0000-0000AA9F0000}"/>
    <cellStyle name="Normal 3 15 2" xfId="2887" xr:uid="{00000000-0005-0000-0000-0000AB9F0000}"/>
    <cellStyle name="Normal 3 15 3" xfId="2888" xr:uid="{00000000-0005-0000-0000-0000AC9F0000}"/>
    <cellStyle name="Normal 3 15 4" xfId="2889" xr:uid="{00000000-0005-0000-0000-0000AD9F0000}"/>
    <cellStyle name="Normal 3 15 5" xfId="2890" xr:uid="{00000000-0005-0000-0000-0000AE9F0000}"/>
    <cellStyle name="Normal 3 15 6" xfId="2891" xr:uid="{00000000-0005-0000-0000-0000AF9F0000}"/>
    <cellStyle name="Normal 3 15 7" xfId="2892" xr:uid="{00000000-0005-0000-0000-0000B09F0000}"/>
    <cellStyle name="Normal 3 15 8" xfId="2893" xr:uid="{00000000-0005-0000-0000-0000B19F0000}"/>
    <cellStyle name="Normal 3 15 9" xfId="2894" xr:uid="{00000000-0005-0000-0000-0000B29F0000}"/>
    <cellStyle name="Normal 3 16" xfId="2895" xr:uid="{00000000-0005-0000-0000-0000B39F0000}"/>
    <cellStyle name="Normal 3 16 10" xfId="2896" xr:uid="{00000000-0005-0000-0000-0000B49F0000}"/>
    <cellStyle name="Normal 3 16 11" xfId="2897" xr:uid="{00000000-0005-0000-0000-0000B59F0000}"/>
    <cellStyle name="Normal 3 16 12" xfId="2898" xr:uid="{00000000-0005-0000-0000-0000B69F0000}"/>
    <cellStyle name="Normal 3 16 13" xfId="2899" xr:uid="{00000000-0005-0000-0000-0000B79F0000}"/>
    <cellStyle name="Normal 3 16 14" xfId="2900" xr:uid="{00000000-0005-0000-0000-0000B89F0000}"/>
    <cellStyle name="Normal 3 16 15" xfId="2901" xr:uid="{00000000-0005-0000-0000-0000B99F0000}"/>
    <cellStyle name="Normal 3 16 2" xfId="2902" xr:uid="{00000000-0005-0000-0000-0000BA9F0000}"/>
    <cellStyle name="Normal 3 16 3" xfId="2903" xr:uid="{00000000-0005-0000-0000-0000BB9F0000}"/>
    <cellStyle name="Normal 3 16 4" xfId="2904" xr:uid="{00000000-0005-0000-0000-0000BC9F0000}"/>
    <cellStyle name="Normal 3 16 5" xfId="2905" xr:uid="{00000000-0005-0000-0000-0000BD9F0000}"/>
    <cellStyle name="Normal 3 16 6" xfId="2906" xr:uid="{00000000-0005-0000-0000-0000BE9F0000}"/>
    <cellStyle name="Normal 3 16 7" xfId="2907" xr:uid="{00000000-0005-0000-0000-0000BF9F0000}"/>
    <cellStyle name="Normal 3 16 8" xfId="2908" xr:uid="{00000000-0005-0000-0000-0000C09F0000}"/>
    <cellStyle name="Normal 3 16 9" xfId="2909" xr:uid="{00000000-0005-0000-0000-0000C19F0000}"/>
    <cellStyle name="Normal 3 17" xfId="2910" xr:uid="{00000000-0005-0000-0000-0000C29F0000}"/>
    <cellStyle name="Normal 3 17 10" xfId="2911" xr:uid="{00000000-0005-0000-0000-0000C39F0000}"/>
    <cellStyle name="Normal 3 17 11" xfId="2912" xr:uid="{00000000-0005-0000-0000-0000C49F0000}"/>
    <cellStyle name="Normal 3 17 12" xfId="2913" xr:uid="{00000000-0005-0000-0000-0000C59F0000}"/>
    <cellStyle name="Normal 3 17 13" xfId="2914" xr:uid="{00000000-0005-0000-0000-0000C69F0000}"/>
    <cellStyle name="Normal 3 17 14" xfId="2915" xr:uid="{00000000-0005-0000-0000-0000C79F0000}"/>
    <cellStyle name="Normal 3 17 15" xfId="2916" xr:uid="{00000000-0005-0000-0000-0000C89F0000}"/>
    <cellStyle name="Normal 3 17 2" xfId="2917" xr:uid="{00000000-0005-0000-0000-0000C99F0000}"/>
    <cellStyle name="Normal 3 17 3" xfId="2918" xr:uid="{00000000-0005-0000-0000-0000CA9F0000}"/>
    <cellStyle name="Normal 3 17 4" xfId="2919" xr:uid="{00000000-0005-0000-0000-0000CB9F0000}"/>
    <cellStyle name="Normal 3 17 5" xfId="2920" xr:uid="{00000000-0005-0000-0000-0000CC9F0000}"/>
    <cellStyle name="Normal 3 17 6" xfId="2921" xr:uid="{00000000-0005-0000-0000-0000CD9F0000}"/>
    <cellStyle name="Normal 3 17 7" xfId="2922" xr:uid="{00000000-0005-0000-0000-0000CE9F0000}"/>
    <cellStyle name="Normal 3 17 8" xfId="2923" xr:uid="{00000000-0005-0000-0000-0000CF9F0000}"/>
    <cellStyle name="Normal 3 17 9" xfId="2924" xr:uid="{00000000-0005-0000-0000-0000D09F0000}"/>
    <cellStyle name="Normal 3 18" xfId="2925" xr:uid="{00000000-0005-0000-0000-0000D19F0000}"/>
    <cellStyle name="Normal 3 18 10" xfId="2926" xr:uid="{00000000-0005-0000-0000-0000D29F0000}"/>
    <cellStyle name="Normal 3 18 11" xfId="2927" xr:uid="{00000000-0005-0000-0000-0000D39F0000}"/>
    <cellStyle name="Normal 3 18 12" xfId="2928" xr:uid="{00000000-0005-0000-0000-0000D49F0000}"/>
    <cellStyle name="Normal 3 18 13" xfId="2929" xr:uid="{00000000-0005-0000-0000-0000D59F0000}"/>
    <cellStyle name="Normal 3 18 14" xfId="2930" xr:uid="{00000000-0005-0000-0000-0000D69F0000}"/>
    <cellStyle name="Normal 3 18 15" xfId="2931" xr:uid="{00000000-0005-0000-0000-0000D79F0000}"/>
    <cellStyle name="Normal 3 18 2" xfId="2932" xr:uid="{00000000-0005-0000-0000-0000D89F0000}"/>
    <cellStyle name="Normal 3 18 3" xfId="2933" xr:uid="{00000000-0005-0000-0000-0000D99F0000}"/>
    <cellStyle name="Normal 3 18 4" xfId="2934" xr:uid="{00000000-0005-0000-0000-0000DA9F0000}"/>
    <cellStyle name="Normal 3 18 5" xfId="2935" xr:uid="{00000000-0005-0000-0000-0000DB9F0000}"/>
    <cellStyle name="Normal 3 18 6" xfId="2936" xr:uid="{00000000-0005-0000-0000-0000DC9F0000}"/>
    <cellStyle name="Normal 3 18 7" xfId="2937" xr:uid="{00000000-0005-0000-0000-0000DD9F0000}"/>
    <cellStyle name="Normal 3 18 8" xfId="2938" xr:uid="{00000000-0005-0000-0000-0000DE9F0000}"/>
    <cellStyle name="Normal 3 18 9" xfId="2939" xr:uid="{00000000-0005-0000-0000-0000DF9F0000}"/>
    <cellStyle name="Normal 3 19" xfId="2940" xr:uid="{00000000-0005-0000-0000-0000E09F0000}"/>
    <cellStyle name="Normal 3 19 10" xfId="2941" xr:uid="{00000000-0005-0000-0000-0000E19F0000}"/>
    <cellStyle name="Normal 3 19 11" xfId="2942" xr:uid="{00000000-0005-0000-0000-0000E29F0000}"/>
    <cellStyle name="Normal 3 19 12" xfId="2943" xr:uid="{00000000-0005-0000-0000-0000E39F0000}"/>
    <cellStyle name="Normal 3 19 13" xfId="2944" xr:uid="{00000000-0005-0000-0000-0000E49F0000}"/>
    <cellStyle name="Normal 3 19 14" xfId="2945" xr:uid="{00000000-0005-0000-0000-0000E59F0000}"/>
    <cellStyle name="Normal 3 19 15" xfId="2946" xr:uid="{00000000-0005-0000-0000-0000E69F0000}"/>
    <cellStyle name="Normal 3 19 2" xfId="2947" xr:uid="{00000000-0005-0000-0000-0000E79F0000}"/>
    <cellStyle name="Normal 3 19 3" xfId="2948" xr:uid="{00000000-0005-0000-0000-0000E89F0000}"/>
    <cellStyle name="Normal 3 19 4" xfId="2949" xr:uid="{00000000-0005-0000-0000-0000E99F0000}"/>
    <cellStyle name="Normal 3 19 5" xfId="2950" xr:uid="{00000000-0005-0000-0000-0000EA9F0000}"/>
    <cellStyle name="Normal 3 19 6" xfId="2951" xr:uid="{00000000-0005-0000-0000-0000EB9F0000}"/>
    <cellStyle name="Normal 3 19 7" xfId="2952" xr:uid="{00000000-0005-0000-0000-0000EC9F0000}"/>
    <cellStyle name="Normal 3 19 8" xfId="2953" xr:uid="{00000000-0005-0000-0000-0000ED9F0000}"/>
    <cellStyle name="Normal 3 19 9" xfId="2954" xr:uid="{00000000-0005-0000-0000-0000EE9F0000}"/>
    <cellStyle name="Normal 3 2" xfId="2955" xr:uid="{00000000-0005-0000-0000-0000EF9F0000}"/>
    <cellStyle name="Normal 3 2 10" xfId="2956" xr:uid="{00000000-0005-0000-0000-0000F09F0000}"/>
    <cellStyle name="Normal 3 2 11" xfId="2957" xr:uid="{00000000-0005-0000-0000-0000F19F0000}"/>
    <cellStyle name="Normal 3 2 12" xfId="2958" xr:uid="{00000000-0005-0000-0000-0000F29F0000}"/>
    <cellStyle name="Normal 3 2 13" xfId="2959" xr:uid="{00000000-0005-0000-0000-0000F39F0000}"/>
    <cellStyle name="Normal 3 2 14" xfId="2960" xr:uid="{00000000-0005-0000-0000-0000F49F0000}"/>
    <cellStyle name="Normal 3 2 15" xfId="2961" xr:uid="{00000000-0005-0000-0000-0000F59F0000}"/>
    <cellStyle name="Normal 3 2 16" xfId="2962" xr:uid="{00000000-0005-0000-0000-0000F69F0000}"/>
    <cellStyle name="Normal 3 2 17" xfId="2963" xr:uid="{00000000-0005-0000-0000-0000F79F0000}"/>
    <cellStyle name="Normal 3 2 18" xfId="26211" xr:uid="{00000000-0005-0000-0000-0000F89F0000}"/>
    <cellStyle name="Normal 3 2 2" xfId="2964" xr:uid="{00000000-0005-0000-0000-0000F99F0000}"/>
    <cellStyle name="Normal 3 2 3" xfId="2965" xr:uid="{00000000-0005-0000-0000-0000FA9F0000}"/>
    <cellStyle name="Normal 3 2 4" xfId="2966" xr:uid="{00000000-0005-0000-0000-0000FB9F0000}"/>
    <cellStyle name="Normal 3 2 5" xfId="2967" xr:uid="{00000000-0005-0000-0000-0000FC9F0000}"/>
    <cellStyle name="Normal 3 2 6" xfId="2968" xr:uid="{00000000-0005-0000-0000-0000FD9F0000}"/>
    <cellStyle name="Normal 3 2 7" xfId="2969" xr:uid="{00000000-0005-0000-0000-0000FE9F0000}"/>
    <cellStyle name="Normal 3 2 8" xfId="2970" xr:uid="{00000000-0005-0000-0000-0000FF9F0000}"/>
    <cellStyle name="Normal 3 2 9" xfId="2971" xr:uid="{00000000-0005-0000-0000-000000A00000}"/>
    <cellStyle name="Normal 3 20" xfId="2972" xr:uid="{00000000-0005-0000-0000-000001A00000}"/>
    <cellStyle name="Normal 3 20 10" xfId="2973" xr:uid="{00000000-0005-0000-0000-000002A00000}"/>
    <cellStyle name="Normal 3 20 11" xfId="2974" xr:uid="{00000000-0005-0000-0000-000003A00000}"/>
    <cellStyle name="Normal 3 20 12" xfId="2975" xr:uid="{00000000-0005-0000-0000-000004A00000}"/>
    <cellStyle name="Normal 3 20 13" xfId="2976" xr:uid="{00000000-0005-0000-0000-000005A00000}"/>
    <cellStyle name="Normal 3 20 14" xfId="2977" xr:uid="{00000000-0005-0000-0000-000006A00000}"/>
    <cellStyle name="Normal 3 20 15" xfId="2978" xr:uid="{00000000-0005-0000-0000-000007A00000}"/>
    <cellStyle name="Normal 3 20 2" xfId="2979" xr:uid="{00000000-0005-0000-0000-000008A00000}"/>
    <cellStyle name="Normal 3 20 3" xfId="2980" xr:uid="{00000000-0005-0000-0000-000009A00000}"/>
    <cellStyle name="Normal 3 20 4" xfId="2981" xr:uid="{00000000-0005-0000-0000-00000AA00000}"/>
    <cellStyle name="Normal 3 20 5" xfId="2982" xr:uid="{00000000-0005-0000-0000-00000BA00000}"/>
    <cellStyle name="Normal 3 20 6" xfId="2983" xr:uid="{00000000-0005-0000-0000-00000CA00000}"/>
    <cellStyle name="Normal 3 20 7" xfId="2984" xr:uid="{00000000-0005-0000-0000-00000DA00000}"/>
    <cellStyle name="Normal 3 20 8" xfId="2985" xr:uid="{00000000-0005-0000-0000-00000EA00000}"/>
    <cellStyle name="Normal 3 20 9" xfId="2986" xr:uid="{00000000-0005-0000-0000-00000FA00000}"/>
    <cellStyle name="Normal 3 21" xfId="2987" xr:uid="{00000000-0005-0000-0000-000010A00000}"/>
    <cellStyle name="Normal 3 21 10" xfId="2988" xr:uid="{00000000-0005-0000-0000-000011A00000}"/>
    <cellStyle name="Normal 3 21 11" xfId="2989" xr:uid="{00000000-0005-0000-0000-000012A00000}"/>
    <cellStyle name="Normal 3 21 12" xfId="2990" xr:uid="{00000000-0005-0000-0000-000013A00000}"/>
    <cellStyle name="Normal 3 21 13" xfId="2991" xr:uid="{00000000-0005-0000-0000-000014A00000}"/>
    <cellStyle name="Normal 3 21 14" xfId="2992" xr:uid="{00000000-0005-0000-0000-000015A00000}"/>
    <cellStyle name="Normal 3 21 15" xfId="2993" xr:uid="{00000000-0005-0000-0000-000016A00000}"/>
    <cellStyle name="Normal 3 21 2" xfId="2994" xr:uid="{00000000-0005-0000-0000-000017A00000}"/>
    <cellStyle name="Normal 3 21 3" xfId="2995" xr:uid="{00000000-0005-0000-0000-000018A00000}"/>
    <cellStyle name="Normal 3 21 4" xfId="2996" xr:uid="{00000000-0005-0000-0000-000019A00000}"/>
    <cellStyle name="Normal 3 21 5" xfId="2997" xr:uid="{00000000-0005-0000-0000-00001AA00000}"/>
    <cellStyle name="Normal 3 21 6" xfId="2998" xr:uid="{00000000-0005-0000-0000-00001BA00000}"/>
    <cellStyle name="Normal 3 21 7" xfId="2999" xr:uid="{00000000-0005-0000-0000-00001CA00000}"/>
    <cellStyle name="Normal 3 21 8" xfId="3000" xr:uid="{00000000-0005-0000-0000-00001DA00000}"/>
    <cellStyle name="Normal 3 21 9" xfId="3001" xr:uid="{00000000-0005-0000-0000-00001EA00000}"/>
    <cellStyle name="Normal 3 22" xfId="3002" xr:uid="{00000000-0005-0000-0000-00001FA00000}"/>
    <cellStyle name="Normal 3 22 10" xfId="3003" xr:uid="{00000000-0005-0000-0000-000020A00000}"/>
    <cellStyle name="Normal 3 22 11" xfId="3004" xr:uid="{00000000-0005-0000-0000-000021A00000}"/>
    <cellStyle name="Normal 3 22 12" xfId="3005" xr:uid="{00000000-0005-0000-0000-000022A00000}"/>
    <cellStyle name="Normal 3 22 13" xfId="3006" xr:uid="{00000000-0005-0000-0000-000023A00000}"/>
    <cellStyle name="Normal 3 22 14" xfId="3007" xr:uid="{00000000-0005-0000-0000-000024A00000}"/>
    <cellStyle name="Normal 3 22 15" xfId="3008" xr:uid="{00000000-0005-0000-0000-000025A00000}"/>
    <cellStyle name="Normal 3 22 2" xfId="3009" xr:uid="{00000000-0005-0000-0000-000026A00000}"/>
    <cellStyle name="Normal 3 22 3" xfId="3010" xr:uid="{00000000-0005-0000-0000-000027A00000}"/>
    <cellStyle name="Normal 3 22 4" xfId="3011" xr:uid="{00000000-0005-0000-0000-000028A00000}"/>
    <cellStyle name="Normal 3 22 5" xfId="3012" xr:uid="{00000000-0005-0000-0000-000029A00000}"/>
    <cellStyle name="Normal 3 22 6" xfId="3013" xr:uid="{00000000-0005-0000-0000-00002AA00000}"/>
    <cellStyle name="Normal 3 22 7" xfId="3014" xr:uid="{00000000-0005-0000-0000-00002BA00000}"/>
    <cellStyle name="Normal 3 22 8" xfId="3015" xr:uid="{00000000-0005-0000-0000-00002CA00000}"/>
    <cellStyle name="Normal 3 22 9" xfId="3016" xr:uid="{00000000-0005-0000-0000-00002DA00000}"/>
    <cellStyle name="Normal 3 23" xfId="3017" xr:uid="{00000000-0005-0000-0000-00002EA00000}"/>
    <cellStyle name="Normal 3 24" xfId="3018" xr:uid="{00000000-0005-0000-0000-00002FA00000}"/>
    <cellStyle name="Normal 3 25" xfId="3019" xr:uid="{00000000-0005-0000-0000-000030A00000}"/>
    <cellStyle name="Normal 3 26" xfId="3020" xr:uid="{00000000-0005-0000-0000-000031A00000}"/>
    <cellStyle name="Normal 3 27" xfId="3021" xr:uid="{00000000-0005-0000-0000-000032A00000}"/>
    <cellStyle name="Normal 3 28" xfId="3022" xr:uid="{00000000-0005-0000-0000-000033A00000}"/>
    <cellStyle name="Normal 3 29" xfId="3023" xr:uid="{00000000-0005-0000-0000-000034A00000}"/>
    <cellStyle name="Normal 3 3" xfId="3024" xr:uid="{00000000-0005-0000-0000-000035A00000}"/>
    <cellStyle name="Normal 3 3 10" xfId="3025" xr:uid="{00000000-0005-0000-0000-000036A00000}"/>
    <cellStyle name="Normal 3 3 11" xfId="3026" xr:uid="{00000000-0005-0000-0000-000037A00000}"/>
    <cellStyle name="Normal 3 3 12" xfId="3027" xr:uid="{00000000-0005-0000-0000-000038A00000}"/>
    <cellStyle name="Normal 3 3 13" xfId="3028" xr:uid="{00000000-0005-0000-0000-000039A00000}"/>
    <cellStyle name="Normal 3 3 14" xfId="3029" xr:uid="{00000000-0005-0000-0000-00003AA00000}"/>
    <cellStyle name="Normal 3 3 15" xfId="3030" xr:uid="{00000000-0005-0000-0000-00003BA00000}"/>
    <cellStyle name="Normal 3 3 16" xfId="3031" xr:uid="{00000000-0005-0000-0000-00003CA00000}"/>
    <cellStyle name="Normal 3 3 17" xfId="3032" xr:uid="{00000000-0005-0000-0000-00003DA00000}"/>
    <cellStyle name="Normal 3 3 2" xfId="3033" xr:uid="{00000000-0005-0000-0000-00003EA00000}"/>
    <cellStyle name="Normal 3 3 3" xfId="3034" xr:uid="{00000000-0005-0000-0000-00003FA00000}"/>
    <cellStyle name="Normal 3 3 4" xfId="3035" xr:uid="{00000000-0005-0000-0000-000040A00000}"/>
    <cellStyle name="Normal 3 3 5" xfId="3036" xr:uid="{00000000-0005-0000-0000-000041A00000}"/>
    <cellStyle name="Normal 3 3 6" xfId="3037" xr:uid="{00000000-0005-0000-0000-000042A00000}"/>
    <cellStyle name="Normal 3 3 7" xfId="3038" xr:uid="{00000000-0005-0000-0000-000043A00000}"/>
    <cellStyle name="Normal 3 3 8" xfId="3039" xr:uid="{00000000-0005-0000-0000-000044A00000}"/>
    <cellStyle name="Normal 3 3 9" xfId="3040" xr:uid="{00000000-0005-0000-0000-000045A00000}"/>
    <cellStyle name="Normal 3 30" xfId="3041" xr:uid="{00000000-0005-0000-0000-000046A00000}"/>
    <cellStyle name="Normal 3 31" xfId="3042" xr:uid="{00000000-0005-0000-0000-000047A00000}"/>
    <cellStyle name="Normal 3 32" xfId="3043" xr:uid="{00000000-0005-0000-0000-000048A00000}"/>
    <cellStyle name="Normal 3 33" xfId="3044" xr:uid="{00000000-0005-0000-0000-000049A00000}"/>
    <cellStyle name="Normal 3 34" xfId="3045" xr:uid="{00000000-0005-0000-0000-00004AA00000}"/>
    <cellStyle name="Normal 3 35" xfId="3046" xr:uid="{00000000-0005-0000-0000-00004BA00000}"/>
    <cellStyle name="Normal 3 36" xfId="3047" xr:uid="{00000000-0005-0000-0000-00004CA00000}"/>
    <cellStyle name="Normal 3 37" xfId="3048" xr:uid="{00000000-0005-0000-0000-00004DA00000}"/>
    <cellStyle name="Normal 3 38" xfId="3049" xr:uid="{00000000-0005-0000-0000-00004EA00000}"/>
    <cellStyle name="Normal 3 39" xfId="3050" xr:uid="{00000000-0005-0000-0000-00004FA00000}"/>
    <cellStyle name="Normal 3 4" xfId="3051" xr:uid="{00000000-0005-0000-0000-000050A00000}"/>
    <cellStyle name="Normal 3 4 10" xfId="3052" xr:uid="{00000000-0005-0000-0000-000051A00000}"/>
    <cellStyle name="Normal 3 4 11" xfId="3053" xr:uid="{00000000-0005-0000-0000-000052A00000}"/>
    <cellStyle name="Normal 3 4 12" xfId="3054" xr:uid="{00000000-0005-0000-0000-000053A00000}"/>
    <cellStyle name="Normal 3 4 13" xfId="3055" xr:uid="{00000000-0005-0000-0000-000054A00000}"/>
    <cellStyle name="Normal 3 4 14" xfId="3056" xr:uid="{00000000-0005-0000-0000-000055A00000}"/>
    <cellStyle name="Normal 3 4 15" xfId="3057" xr:uid="{00000000-0005-0000-0000-000056A00000}"/>
    <cellStyle name="Normal 3 4 16" xfId="3058" xr:uid="{00000000-0005-0000-0000-000057A00000}"/>
    <cellStyle name="Normal 3 4 17" xfId="3059" xr:uid="{00000000-0005-0000-0000-000058A00000}"/>
    <cellStyle name="Normal 3 4 2" xfId="3060" xr:uid="{00000000-0005-0000-0000-000059A00000}"/>
    <cellStyle name="Normal 3 4 3" xfId="3061" xr:uid="{00000000-0005-0000-0000-00005AA00000}"/>
    <cellStyle name="Normal 3 4 4" xfId="3062" xr:uid="{00000000-0005-0000-0000-00005BA00000}"/>
    <cellStyle name="Normal 3 4 5" xfId="3063" xr:uid="{00000000-0005-0000-0000-00005CA00000}"/>
    <cellStyle name="Normal 3 4 6" xfId="3064" xr:uid="{00000000-0005-0000-0000-00005DA00000}"/>
    <cellStyle name="Normal 3 4 7" xfId="3065" xr:uid="{00000000-0005-0000-0000-00005EA00000}"/>
    <cellStyle name="Normal 3 4 8" xfId="3066" xr:uid="{00000000-0005-0000-0000-00005FA00000}"/>
    <cellStyle name="Normal 3 4 9" xfId="3067" xr:uid="{00000000-0005-0000-0000-000060A00000}"/>
    <cellStyle name="Normal 3 40" xfId="3068" xr:uid="{00000000-0005-0000-0000-000061A00000}"/>
    <cellStyle name="Normal 3 41" xfId="3069" xr:uid="{00000000-0005-0000-0000-000062A00000}"/>
    <cellStyle name="Normal 3 42" xfId="2804" xr:uid="{00000000-0005-0000-0000-000063A00000}"/>
    <cellStyle name="Normal 3 5" xfId="3070" xr:uid="{00000000-0005-0000-0000-000064A00000}"/>
    <cellStyle name="Normal 3 5 10" xfId="3071" xr:uid="{00000000-0005-0000-0000-000065A00000}"/>
    <cellStyle name="Normal 3 5 11" xfId="3072" xr:uid="{00000000-0005-0000-0000-000066A00000}"/>
    <cellStyle name="Normal 3 5 12" xfId="3073" xr:uid="{00000000-0005-0000-0000-000067A00000}"/>
    <cellStyle name="Normal 3 5 13" xfId="3074" xr:uid="{00000000-0005-0000-0000-000068A00000}"/>
    <cellStyle name="Normal 3 5 14" xfId="3075" xr:uid="{00000000-0005-0000-0000-000069A00000}"/>
    <cellStyle name="Normal 3 5 15" xfId="3076" xr:uid="{00000000-0005-0000-0000-00006AA00000}"/>
    <cellStyle name="Normal 3 5 16" xfId="3077" xr:uid="{00000000-0005-0000-0000-00006BA00000}"/>
    <cellStyle name="Normal 3 5 17" xfId="3078" xr:uid="{00000000-0005-0000-0000-00006CA00000}"/>
    <cellStyle name="Normal 3 5 2" xfId="3079" xr:uid="{00000000-0005-0000-0000-00006DA00000}"/>
    <cellStyle name="Normal 3 5 3" xfId="3080" xr:uid="{00000000-0005-0000-0000-00006EA00000}"/>
    <cellStyle name="Normal 3 5 4" xfId="3081" xr:uid="{00000000-0005-0000-0000-00006FA00000}"/>
    <cellStyle name="Normal 3 5 5" xfId="3082" xr:uid="{00000000-0005-0000-0000-000070A00000}"/>
    <cellStyle name="Normal 3 5 6" xfId="3083" xr:uid="{00000000-0005-0000-0000-000071A00000}"/>
    <cellStyle name="Normal 3 5 7" xfId="3084" xr:uid="{00000000-0005-0000-0000-000072A00000}"/>
    <cellStyle name="Normal 3 5 8" xfId="3085" xr:uid="{00000000-0005-0000-0000-000073A00000}"/>
    <cellStyle name="Normal 3 5 9" xfId="3086" xr:uid="{00000000-0005-0000-0000-000074A00000}"/>
    <cellStyle name="Normal 3 6" xfId="3087" xr:uid="{00000000-0005-0000-0000-000075A00000}"/>
    <cellStyle name="Normal 3 6 10" xfId="3088" xr:uid="{00000000-0005-0000-0000-000076A00000}"/>
    <cellStyle name="Normal 3 6 11" xfId="3089" xr:uid="{00000000-0005-0000-0000-000077A00000}"/>
    <cellStyle name="Normal 3 6 12" xfId="3090" xr:uid="{00000000-0005-0000-0000-000078A00000}"/>
    <cellStyle name="Normal 3 6 13" xfId="3091" xr:uid="{00000000-0005-0000-0000-000079A00000}"/>
    <cellStyle name="Normal 3 6 14" xfId="3092" xr:uid="{00000000-0005-0000-0000-00007AA00000}"/>
    <cellStyle name="Normal 3 6 15" xfId="3093" xr:uid="{00000000-0005-0000-0000-00007BA00000}"/>
    <cellStyle name="Normal 3 6 16" xfId="3094" xr:uid="{00000000-0005-0000-0000-00007CA00000}"/>
    <cellStyle name="Normal 3 6 17" xfId="3095" xr:uid="{00000000-0005-0000-0000-00007DA00000}"/>
    <cellStyle name="Normal 3 6 2" xfId="3096" xr:uid="{00000000-0005-0000-0000-00007EA00000}"/>
    <cellStyle name="Normal 3 6 3" xfId="3097" xr:uid="{00000000-0005-0000-0000-00007FA00000}"/>
    <cellStyle name="Normal 3 6 4" xfId="3098" xr:uid="{00000000-0005-0000-0000-000080A00000}"/>
    <cellStyle name="Normal 3 6 5" xfId="3099" xr:uid="{00000000-0005-0000-0000-000081A00000}"/>
    <cellStyle name="Normal 3 6 6" xfId="3100" xr:uid="{00000000-0005-0000-0000-000082A00000}"/>
    <cellStyle name="Normal 3 6 7" xfId="3101" xr:uid="{00000000-0005-0000-0000-000083A00000}"/>
    <cellStyle name="Normal 3 6 8" xfId="3102" xr:uid="{00000000-0005-0000-0000-000084A00000}"/>
    <cellStyle name="Normal 3 6 9" xfId="3103" xr:uid="{00000000-0005-0000-0000-000085A00000}"/>
    <cellStyle name="Normal 3 7" xfId="3104" xr:uid="{00000000-0005-0000-0000-000086A00000}"/>
    <cellStyle name="Normal 3 7 10" xfId="3105" xr:uid="{00000000-0005-0000-0000-000087A00000}"/>
    <cellStyle name="Normal 3 7 11" xfId="3106" xr:uid="{00000000-0005-0000-0000-000088A00000}"/>
    <cellStyle name="Normal 3 7 12" xfId="3107" xr:uid="{00000000-0005-0000-0000-000089A00000}"/>
    <cellStyle name="Normal 3 7 13" xfId="3108" xr:uid="{00000000-0005-0000-0000-00008AA00000}"/>
    <cellStyle name="Normal 3 7 14" xfId="3109" xr:uid="{00000000-0005-0000-0000-00008BA00000}"/>
    <cellStyle name="Normal 3 7 15" xfId="3110" xr:uid="{00000000-0005-0000-0000-00008CA00000}"/>
    <cellStyle name="Normal 3 7 2" xfId="3111" xr:uid="{00000000-0005-0000-0000-00008DA00000}"/>
    <cellStyle name="Normal 3 7 3" xfId="3112" xr:uid="{00000000-0005-0000-0000-00008EA00000}"/>
    <cellStyle name="Normal 3 7 4" xfId="3113" xr:uid="{00000000-0005-0000-0000-00008FA00000}"/>
    <cellStyle name="Normal 3 7 5" xfId="3114" xr:uid="{00000000-0005-0000-0000-000090A00000}"/>
    <cellStyle name="Normal 3 7 6" xfId="3115" xr:uid="{00000000-0005-0000-0000-000091A00000}"/>
    <cellStyle name="Normal 3 7 7" xfId="3116" xr:uid="{00000000-0005-0000-0000-000092A00000}"/>
    <cellStyle name="Normal 3 7 8" xfId="3117" xr:uid="{00000000-0005-0000-0000-000093A00000}"/>
    <cellStyle name="Normal 3 7 9" xfId="3118" xr:uid="{00000000-0005-0000-0000-000094A00000}"/>
    <cellStyle name="Normal 3 8" xfId="3119" xr:uid="{00000000-0005-0000-0000-000095A00000}"/>
    <cellStyle name="Normal 3 8 10" xfId="3120" xr:uid="{00000000-0005-0000-0000-000096A00000}"/>
    <cellStyle name="Normal 3 8 11" xfId="3121" xr:uid="{00000000-0005-0000-0000-000097A00000}"/>
    <cellStyle name="Normal 3 8 12" xfId="3122" xr:uid="{00000000-0005-0000-0000-000098A00000}"/>
    <cellStyle name="Normal 3 8 13" xfId="3123" xr:uid="{00000000-0005-0000-0000-000099A00000}"/>
    <cellStyle name="Normal 3 8 14" xfId="3124" xr:uid="{00000000-0005-0000-0000-00009AA00000}"/>
    <cellStyle name="Normal 3 8 15" xfId="3125" xr:uid="{00000000-0005-0000-0000-00009BA00000}"/>
    <cellStyle name="Normal 3 8 2" xfId="3126" xr:uid="{00000000-0005-0000-0000-00009CA00000}"/>
    <cellStyle name="Normal 3 8 3" xfId="3127" xr:uid="{00000000-0005-0000-0000-00009DA00000}"/>
    <cellStyle name="Normal 3 8 4" xfId="3128" xr:uid="{00000000-0005-0000-0000-00009EA00000}"/>
    <cellStyle name="Normal 3 8 5" xfId="3129" xr:uid="{00000000-0005-0000-0000-00009FA00000}"/>
    <cellStyle name="Normal 3 8 6" xfId="3130" xr:uid="{00000000-0005-0000-0000-0000A0A00000}"/>
    <cellStyle name="Normal 3 8 7" xfId="3131" xr:uid="{00000000-0005-0000-0000-0000A1A00000}"/>
    <cellStyle name="Normal 3 8 8" xfId="3132" xr:uid="{00000000-0005-0000-0000-0000A2A00000}"/>
    <cellStyle name="Normal 3 8 9" xfId="3133" xr:uid="{00000000-0005-0000-0000-0000A3A00000}"/>
    <cellStyle name="Normal 3 9" xfId="3134" xr:uid="{00000000-0005-0000-0000-0000A4A00000}"/>
    <cellStyle name="Normal 3 9 10" xfId="3135" xr:uid="{00000000-0005-0000-0000-0000A5A00000}"/>
    <cellStyle name="Normal 3 9 11" xfId="3136" xr:uid="{00000000-0005-0000-0000-0000A6A00000}"/>
    <cellStyle name="Normal 3 9 12" xfId="3137" xr:uid="{00000000-0005-0000-0000-0000A7A00000}"/>
    <cellStyle name="Normal 3 9 13" xfId="3138" xr:uid="{00000000-0005-0000-0000-0000A8A00000}"/>
    <cellStyle name="Normal 3 9 14" xfId="3139" xr:uid="{00000000-0005-0000-0000-0000A9A00000}"/>
    <cellStyle name="Normal 3 9 15" xfId="3140" xr:uid="{00000000-0005-0000-0000-0000AAA00000}"/>
    <cellStyle name="Normal 3 9 2" xfId="3141" xr:uid="{00000000-0005-0000-0000-0000ABA00000}"/>
    <cellStyle name="Normal 3 9 3" xfId="3142" xr:uid="{00000000-0005-0000-0000-0000ACA00000}"/>
    <cellStyle name="Normal 3 9 4" xfId="3143" xr:uid="{00000000-0005-0000-0000-0000ADA00000}"/>
    <cellStyle name="Normal 3 9 5" xfId="3144" xr:uid="{00000000-0005-0000-0000-0000AEA00000}"/>
    <cellStyle name="Normal 3 9 6" xfId="3145" xr:uid="{00000000-0005-0000-0000-0000AFA00000}"/>
    <cellStyle name="Normal 3 9 7" xfId="3146" xr:uid="{00000000-0005-0000-0000-0000B0A00000}"/>
    <cellStyle name="Normal 3 9 8" xfId="3147" xr:uid="{00000000-0005-0000-0000-0000B1A00000}"/>
    <cellStyle name="Normal 3 9 9" xfId="3148" xr:uid="{00000000-0005-0000-0000-0000B2A00000}"/>
    <cellStyle name="Normal 30" xfId="3149" xr:uid="{00000000-0005-0000-0000-0000B3A00000}"/>
    <cellStyle name="Normal 30 2" xfId="3150" xr:uid="{00000000-0005-0000-0000-0000B4A00000}"/>
    <cellStyle name="Normal 30 2 10" xfId="9311" xr:uid="{00000000-0005-0000-0000-0000B5A00000}"/>
    <cellStyle name="Normal 30 2 10 2" xfId="31852" xr:uid="{00000000-0005-0000-0000-0000B6A00000}"/>
    <cellStyle name="Normal 30 2 11" xfId="14938" xr:uid="{00000000-0005-0000-0000-0000B7A00000}"/>
    <cellStyle name="Normal 30 2 11 2" xfId="37474" xr:uid="{00000000-0005-0000-0000-0000B8A00000}"/>
    <cellStyle name="Normal 30 2 12" xfId="20570" xr:uid="{00000000-0005-0000-0000-0000B9A00000}"/>
    <cellStyle name="Normal 30 2 12 2" xfId="43096" xr:uid="{00000000-0005-0000-0000-0000BAA00000}"/>
    <cellStyle name="Normal 30 2 13" xfId="26236" xr:uid="{00000000-0005-0000-0000-0000BBA00000}"/>
    <cellStyle name="Normal 30 2 14" xfId="48727" xr:uid="{00000000-0005-0000-0000-0000BCA00000}"/>
    <cellStyle name="Normal 30 2 15" xfId="49664" xr:uid="{00000000-0005-0000-0000-0000BDA00000}"/>
    <cellStyle name="Normal 30 2 2" xfId="3732" xr:uid="{00000000-0005-0000-0000-0000BEA00000}"/>
    <cellStyle name="Normal 30 2 2 10" xfId="14980" xr:uid="{00000000-0005-0000-0000-0000BFA00000}"/>
    <cellStyle name="Normal 30 2 2 10 2" xfId="37515" xr:uid="{00000000-0005-0000-0000-0000C0A00000}"/>
    <cellStyle name="Normal 30 2 2 11" xfId="20609" xr:uid="{00000000-0005-0000-0000-0000C1A00000}"/>
    <cellStyle name="Normal 30 2 2 11 2" xfId="43135" xr:uid="{00000000-0005-0000-0000-0000C2A00000}"/>
    <cellStyle name="Normal 30 2 2 12" xfId="26275" xr:uid="{00000000-0005-0000-0000-0000C3A00000}"/>
    <cellStyle name="Normal 30 2 2 13" xfId="48766" xr:uid="{00000000-0005-0000-0000-0000C4A00000}"/>
    <cellStyle name="Normal 30 2 2 14" xfId="49703" xr:uid="{00000000-0005-0000-0000-0000C5A00000}"/>
    <cellStyle name="Normal 30 2 2 2" xfId="3890" xr:uid="{00000000-0005-0000-0000-0000C6A00000}"/>
    <cellStyle name="Normal 30 2 2 2 10" xfId="26431" xr:uid="{00000000-0005-0000-0000-0000C7A00000}"/>
    <cellStyle name="Normal 30 2 2 2 11" xfId="48922" xr:uid="{00000000-0005-0000-0000-0000C8A00000}"/>
    <cellStyle name="Normal 30 2 2 2 12" xfId="49859" xr:uid="{00000000-0005-0000-0000-0000C9A00000}"/>
    <cellStyle name="Normal 30 2 2 2 2" xfId="4124" xr:uid="{00000000-0005-0000-0000-0000CAA00000}"/>
    <cellStyle name="Normal 30 2 2 2 2 10" xfId="49156" xr:uid="{00000000-0005-0000-0000-0000CBA00000}"/>
    <cellStyle name="Normal 30 2 2 2 2 11" xfId="50093" xr:uid="{00000000-0005-0000-0000-0000CCA00000}"/>
    <cellStyle name="Normal 30 2 2 2 2 2" xfId="4592" xr:uid="{00000000-0005-0000-0000-0000CDA00000}"/>
    <cellStyle name="Normal 30 2 2 2 2 2 10" xfId="50561" xr:uid="{00000000-0005-0000-0000-0000CEA00000}"/>
    <cellStyle name="Normal 30 2 2 2 2 2 2" xfId="5528" xr:uid="{00000000-0005-0000-0000-0000CFA00000}"/>
    <cellStyle name="Normal 30 2 2 2 2 2 2 2" xfId="7400" xr:uid="{00000000-0005-0000-0000-0000D0A00000}"/>
    <cellStyle name="Normal 30 2 2 2 2 2 2 2 2" xfId="13016" xr:uid="{00000000-0005-0000-0000-0000D1A00000}"/>
    <cellStyle name="Normal 30 2 2 2 2 2 2 2 2 2" xfId="35557" xr:uid="{00000000-0005-0000-0000-0000D2A00000}"/>
    <cellStyle name="Normal 30 2 2 2 2 2 2 2 3" xfId="18646" xr:uid="{00000000-0005-0000-0000-0000D3A00000}"/>
    <cellStyle name="Normal 30 2 2 2 2 2 2 2 3 2" xfId="41181" xr:uid="{00000000-0005-0000-0000-0000D4A00000}"/>
    <cellStyle name="Normal 30 2 2 2 2 2 2 2 4" xfId="24275" xr:uid="{00000000-0005-0000-0000-0000D5A00000}"/>
    <cellStyle name="Normal 30 2 2 2 2 2 2 2 4 2" xfId="46801" xr:uid="{00000000-0005-0000-0000-0000D6A00000}"/>
    <cellStyle name="Normal 30 2 2 2 2 2 2 2 5" xfId="29941" xr:uid="{00000000-0005-0000-0000-0000D7A00000}"/>
    <cellStyle name="Normal 30 2 2 2 2 2 2 3" xfId="9272" xr:uid="{00000000-0005-0000-0000-0000D8A00000}"/>
    <cellStyle name="Normal 30 2 2 2 2 2 2 3 2" xfId="14888" xr:uid="{00000000-0005-0000-0000-0000D9A00000}"/>
    <cellStyle name="Normal 30 2 2 2 2 2 2 3 2 2" xfId="37429" xr:uid="{00000000-0005-0000-0000-0000DAA00000}"/>
    <cellStyle name="Normal 30 2 2 2 2 2 2 3 3" xfId="20518" xr:uid="{00000000-0005-0000-0000-0000DBA00000}"/>
    <cellStyle name="Normal 30 2 2 2 2 2 2 3 3 2" xfId="43053" xr:uid="{00000000-0005-0000-0000-0000DCA00000}"/>
    <cellStyle name="Normal 30 2 2 2 2 2 2 3 4" xfId="26147" xr:uid="{00000000-0005-0000-0000-0000DDA00000}"/>
    <cellStyle name="Normal 30 2 2 2 2 2 2 3 4 2" xfId="48673" xr:uid="{00000000-0005-0000-0000-0000DEA00000}"/>
    <cellStyle name="Normal 30 2 2 2 2 2 2 3 5" xfId="31813" xr:uid="{00000000-0005-0000-0000-0000DFA00000}"/>
    <cellStyle name="Normal 30 2 2 2 2 2 2 4" xfId="11144" xr:uid="{00000000-0005-0000-0000-0000E0A00000}"/>
    <cellStyle name="Normal 30 2 2 2 2 2 2 4 2" xfId="33685" xr:uid="{00000000-0005-0000-0000-0000E1A00000}"/>
    <cellStyle name="Normal 30 2 2 2 2 2 2 5" xfId="16774" xr:uid="{00000000-0005-0000-0000-0000E2A00000}"/>
    <cellStyle name="Normal 30 2 2 2 2 2 2 5 2" xfId="39309" xr:uid="{00000000-0005-0000-0000-0000E3A00000}"/>
    <cellStyle name="Normal 30 2 2 2 2 2 2 6" xfId="22403" xr:uid="{00000000-0005-0000-0000-0000E4A00000}"/>
    <cellStyle name="Normal 30 2 2 2 2 2 2 6 2" xfId="44929" xr:uid="{00000000-0005-0000-0000-0000E5A00000}"/>
    <cellStyle name="Normal 30 2 2 2 2 2 2 7" xfId="28069" xr:uid="{00000000-0005-0000-0000-0000E6A00000}"/>
    <cellStyle name="Normal 30 2 2 2 2 2 2 8" xfId="51497" xr:uid="{00000000-0005-0000-0000-0000E7A00000}"/>
    <cellStyle name="Normal 30 2 2 2 2 2 3" xfId="6464" xr:uid="{00000000-0005-0000-0000-0000E8A00000}"/>
    <cellStyle name="Normal 30 2 2 2 2 2 3 2" xfId="12080" xr:uid="{00000000-0005-0000-0000-0000E9A00000}"/>
    <cellStyle name="Normal 30 2 2 2 2 2 3 2 2" xfId="34621" xr:uid="{00000000-0005-0000-0000-0000EAA00000}"/>
    <cellStyle name="Normal 30 2 2 2 2 2 3 3" xfId="17710" xr:uid="{00000000-0005-0000-0000-0000EBA00000}"/>
    <cellStyle name="Normal 30 2 2 2 2 2 3 3 2" xfId="40245" xr:uid="{00000000-0005-0000-0000-0000ECA00000}"/>
    <cellStyle name="Normal 30 2 2 2 2 2 3 4" xfId="23339" xr:uid="{00000000-0005-0000-0000-0000EDA00000}"/>
    <cellStyle name="Normal 30 2 2 2 2 2 3 4 2" xfId="45865" xr:uid="{00000000-0005-0000-0000-0000EEA00000}"/>
    <cellStyle name="Normal 30 2 2 2 2 2 3 5" xfId="29005" xr:uid="{00000000-0005-0000-0000-0000EFA00000}"/>
    <cellStyle name="Normal 30 2 2 2 2 2 4" xfId="8336" xr:uid="{00000000-0005-0000-0000-0000F0A00000}"/>
    <cellStyle name="Normal 30 2 2 2 2 2 4 2" xfId="13952" xr:uid="{00000000-0005-0000-0000-0000F1A00000}"/>
    <cellStyle name="Normal 30 2 2 2 2 2 4 2 2" xfId="36493" xr:uid="{00000000-0005-0000-0000-0000F2A00000}"/>
    <cellStyle name="Normal 30 2 2 2 2 2 4 3" xfId="19582" xr:uid="{00000000-0005-0000-0000-0000F3A00000}"/>
    <cellStyle name="Normal 30 2 2 2 2 2 4 3 2" xfId="42117" xr:uid="{00000000-0005-0000-0000-0000F4A00000}"/>
    <cellStyle name="Normal 30 2 2 2 2 2 4 4" xfId="25211" xr:uid="{00000000-0005-0000-0000-0000F5A00000}"/>
    <cellStyle name="Normal 30 2 2 2 2 2 4 4 2" xfId="47737" xr:uid="{00000000-0005-0000-0000-0000F6A00000}"/>
    <cellStyle name="Normal 30 2 2 2 2 2 4 5" xfId="30877" xr:uid="{00000000-0005-0000-0000-0000F7A00000}"/>
    <cellStyle name="Normal 30 2 2 2 2 2 5" xfId="10208" xr:uid="{00000000-0005-0000-0000-0000F8A00000}"/>
    <cellStyle name="Normal 30 2 2 2 2 2 5 2" xfId="32749" xr:uid="{00000000-0005-0000-0000-0000F9A00000}"/>
    <cellStyle name="Normal 30 2 2 2 2 2 6" xfId="15838" xr:uid="{00000000-0005-0000-0000-0000FAA00000}"/>
    <cellStyle name="Normal 30 2 2 2 2 2 6 2" xfId="38373" xr:uid="{00000000-0005-0000-0000-0000FBA00000}"/>
    <cellStyle name="Normal 30 2 2 2 2 2 7" xfId="21467" xr:uid="{00000000-0005-0000-0000-0000FCA00000}"/>
    <cellStyle name="Normal 30 2 2 2 2 2 7 2" xfId="43993" xr:uid="{00000000-0005-0000-0000-0000FDA00000}"/>
    <cellStyle name="Normal 30 2 2 2 2 2 8" xfId="27133" xr:uid="{00000000-0005-0000-0000-0000FEA00000}"/>
    <cellStyle name="Normal 30 2 2 2 2 2 9" xfId="49624" xr:uid="{00000000-0005-0000-0000-0000FFA00000}"/>
    <cellStyle name="Normal 30 2 2 2 2 3" xfId="5060" xr:uid="{00000000-0005-0000-0000-000000A10000}"/>
    <cellStyle name="Normal 30 2 2 2 2 3 2" xfId="6932" xr:uid="{00000000-0005-0000-0000-000001A10000}"/>
    <cellStyle name="Normal 30 2 2 2 2 3 2 2" xfId="12548" xr:uid="{00000000-0005-0000-0000-000002A10000}"/>
    <cellStyle name="Normal 30 2 2 2 2 3 2 2 2" xfId="35089" xr:uid="{00000000-0005-0000-0000-000003A10000}"/>
    <cellStyle name="Normal 30 2 2 2 2 3 2 3" xfId="18178" xr:uid="{00000000-0005-0000-0000-000004A10000}"/>
    <cellStyle name="Normal 30 2 2 2 2 3 2 3 2" xfId="40713" xr:uid="{00000000-0005-0000-0000-000005A10000}"/>
    <cellStyle name="Normal 30 2 2 2 2 3 2 4" xfId="23807" xr:uid="{00000000-0005-0000-0000-000006A10000}"/>
    <cellStyle name="Normal 30 2 2 2 2 3 2 4 2" xfId="46333" xr:uid="{00000000-0005-0000-0000-000007A10000}"/>
    <cellStyle name="Normal 30 2 2 2 2 3 2 5" xfId="29473" xr:uid="{00000000-0005-0000-0000-000008A10000}"/>
    <cellStyle name="Normal 30 2 2 2 2 3 3" xfId="8804" xr:uid="{00000000-0005-0000-0000-000009A10000}"/>
    <cellStyle name="Normal 30 2 2 2 2 3 3 2" xfId="14420" xr:uid="{00000000-0005-0000-0000-00000AA10000}"/>
    <cellStyle name="Normal 30 2 2 2 2 3 3 2 2" xfId="36961" xr:uid="{00000000-0005-0000-0000-00000BA10000}"/>
    <cellStyle name="Normal 30 2 2 2 2 3 3 3" xfId="20050" xr:uid="{00000000-0005-0000-0000-00000CA10000}"/>
    <cellStyle name="Normal 30 2 2 2 2 3 3 3 2" xfId="42585" xr:uid="{00000000-0005-0000-0000-00000DA10000}"/>
    <cellStyle name="Normal 30 2 2 2 2 3 3 4" xfId="25679" xr:uid="{00000000-0005-0000-0000-00000EA10000}"/>
    <cellStyle name="Normal 30 2 2 2 2 3 3 4 2" xfId="48205" xr:uid="{00000000-0005-0000-0000-00000FA10000}"/>
    <cellStyle name="Normal 30 2 2 2 2 3 3 5" xfId="31345" xr:uid="{00000000-0005-0000-0000-000010A10000}"/>
    <cellStyle name="Normal 30 2 2 2 2 3 4" xfId="10676" xr:uid="{00000000-0005-0000-0000-000011A10000}"/>
    <cellStyle name="Normal 30 2 2 2 2 3 4 2" xfId="33217" xr:uid="{00000000-0005-0000-0000-000012A10000}"/>
    <cellStyle name="Normal 30 2 2 2 2 3 5" xfId="16306" xr:uid="{00000000-0005-0000-0000-000013A10000}"/>
    <cellStyle name="Normal 30 2 2 2 2 3 5 2" xfId="38841" xr:uid="{00000000-0005-0000-0000-000014A10000}"/>
    <cellStyle name="Normal 30 2 2 2 2 3 6" xfId="21935" xr:uid="{00000000-0005-0000-0000-000015A10000}"/>
    <cellStyle name="Normal 30 2 2 2 2 3 6 2" xfId="44461" xr:uid="{00000000-0005-0000-0000-000016A10000}"/>
    <cellStyle name="Normal 30 2 2 2 2 3 7" xfId="27601" xr:uid="{00000000-0005-0000-0000-000017A10000}"/>
    <cellStyle name="Normal 30 2 2 2 2 3 8" xfId="51029" xr:uid="{00000000-0005-0000-0000-000018A10000}"/>
    <cellStyle name="Normal 30 2 2 2 2 4" xfId="5996" xr:uid="{00000000-0005-0000-0000-000019A10000}"/>
    <cellStyle name="Normal 30 2 2 2 2 4 2" xfId="11612" xr:uid="{00000000-0005-0000-0000-00001AA10000}"/>
    <cellStyle name="Normal 30 2 2 2 2 4 2 2" xfId="34153" xr:uid="{00000000-0005-0000-0000-00001BA10000}"/>
    <cellStyle name="Normal 30 2 2 2 2 4 3" xfId="17242" xr:uid="{00000000-0005-0000-0000-00001CA10000}"/>
    <cellStyle name="Normal 30 2 2 2 2 4 3 2" xfId="39777" xr:uid="{00000000-0005-0000-0000-00001DA10000}"/>
    <cellStyle name="Normal 30 2 2 2 2 4 4" xfId="22871" xr:uid="{00000000-0005-0000-0000-00001EA10000}"/>
    <cellStyle name="Normal 30 2 2 2 2 4 4 2" xfId="45397" xr:uid="{00000000-0005-0000-0000-00001FA10000}"/>
    <cellStyle name="Normal 30 2 2 2 2 4 5" xfId="28537" xr:uid="{00000000-0005-0000-0000-000020A10000}"/>
    <cellStyle name="Normal 30 2 2 2 2 5" xfId="7868" xr:uid="{00000000-0005-0000-0000-000021A10000}"/>
    <cellStyle name="Normal 30 2 2 2 2 5 2" xfId="13484" xr:uid="{00000000-0005-0000-0000-000022A10000}"/>
    <cellStyle name="Normal 30 2 2 2 2 5 2 2" xfId="36025" xr:uid="{00000000-0005-0000-0000-000023A10000}"/>
    <cellStyle name="Normal 30 2 2 2 2 5 3" xfId="19114" xr:uid="{00000000-0005-0000-0000-000024A10000}"/>
    <cellStyle name="Normal 30 2 2 2 2 5 3 2" xfId="41649" xr:uid="{00000000-0005-0000-0000-000025A10000}"/>
    <cellStyle name="Normal 30 2 2 2 2 5 4" xfId="24743" xr:uid="{00000000-0005-0000-0000-000026A10000}"/>
    <cellStyle name="Normal 30 2 2 2 2 5 4 2" xfId="47269" xr:uid="{00000000-0005-0000-0000-000027A10000}"/>
    <cellStyle name="Normal 30 2 2 2 2 5 5" xfId="30409" xr:uid="{00000000-0005-0000-0000-000028A10000}"/>
    <cellStyle name="Normal 30 2 2 2 2 6" xfId="9740" xr:uid="{00000000-0005-0000-0000-000029A10000}"/>
    <cellStyle name="Normal 30 2 2 2 2 6 2" xfId="32281" xr:uid="{00000000-0005-0000-0000-00002AA10000}"/>
    <cellStyle name="Normal 30 2 2 2 2 7" xfId="15370" xr:uid="{00000000-0005-0000-0000-00002BA10000}"/>
    <cellStyle name="Normal 30 2 2 2 2 7 2" xfId="37905" xr:uid="{00000000-0005-0000-0000-00002CA10000}"/>
    <cellStyle name="Normal 30 2 2 2 2 8" xfId="20999" xr:uid="{00000000-0005-0000-0000-00002DA10000}"/>
    <cellStyle name="Normal 30 2 2 2 2 8 2" xfId="43525" xr:uid="{00000000-0005-0000-0000-00002EA10000}"/>
    <cellStyle name="Normal 30 2 2 2 2 9" xfId="26665" xr:uid="{00000000-0005-0000-0000-00002FA10000}"/>
    <cellStyle name="Normal 30 2 2 2 3" xfId="4358" xr:uid="{00000000-0005-0000-0000-000030A10000}"/>
    <cellStyle name="Normal 30 2 2 2 3 10" xfId="50327" xr:uid="{00000000-0005-0000-0000-000031A10000}"/>
    <cellStyle name="Normal 30 2 2 2 3 2" xfId="5294" xr:uid="{00000000-0005-0000-0000-000032A10000}"/>
    <cellStyle name="Normal 30 2 2 2 3 2 2" xfId="7166" xr:uid="{00000000-0005-0000-0000-000033A10000}"/>
    <cellStyle name="Normal 30 2 2 2 3 2 2 2" xfId="12782" xr:uid="{00000000-0005-0000-0000-000034A10000}"/>
    <cellStyle name="Normal 30 2 2 2 3 2 2 2 2" xfId="35323" xr:uid="{00000000-0005-0000-0000-000035A10000}"/>
    <cellStyle name="Normal 30 2 2 2 3 2 2 3" xfId="18412" xr:uid="{00000000-0005-0000-0000-000036A10000}"/>
    <cellStyle name="Normal 30 2 2 2 3 2 2 3 2" xfId="40947" xr:uid="{00000000-0005-0000-0000-000037A10000}"/>
    <cellStyle name="Normal 30 2 2 2 3 2 2 4" xfId="24041" xr:uid="{00000000-0005-0000-0000-000038A10000}"/>
    <cellStyle name="Normal 30 2 2 2 3 2 2 4 2" xfId="46567" xr:uid="{00000000-0005-0000-0000-000039A10000}"/>
    <cellStyle name="Normal 30 2 2 2 3 2 2 5" xfId="29707" xr:uid="{00000000-0005-0000-0000-00003AA10000}"/>
    <cellStyle name="Normal 30 2 2 2 3 2 3" xfId="9038" xr:uid="{00000000-0005-0000-0000-00003BA10000}"/>
    <cellStyle name="Normal 30 2 2 2 3 2 3 2" xfId="14654" xr:uid="{00000000-0005-0000-0000-00003CA10000}"/>
    <cellStyle name="Normal 30 2 2 2 3 2 3 2 2" xfId="37195" xr:uid="{00000000-0005-0000-0000-00003DA10000}"/>
    <cellStyle name="Normal 30 2 2 2 3 2 3 3" xfId="20284" xr:uid="{00000000-0005-0000-0000-00003EA10000}"/>
    <cellStyle name="Normal 30 2 2 2 3 2 3 3 2" xfId="42819" xr:uid="{00000000-0005-0000-0000-00003FA10000}"/>
    <cellStyle name="Normal 30 2 2 2 3 2 3 4" xfId="25913" xr:uid="{00000000-0005-0000-0000-000040A10000}"/>
    <cellStyle name="Normal 30 2 2 2 3 2 3 4 2" xfId="48439" xr:uid="{00000000-0005-0000-0000-000041A10000}"/>
    <cellStyle name="Normal 30 2 2 2 3 2 3 5" xfId="31579" xr:uid="{00000000-0005-0000-0000-000042A10000}"/>
    <cellStyle name="Normal 30 2 2 2 3 2 4" xfId="10910" xr:uid="{00000000-0005-0000-0000-000043A10000}"/>
    <cellStyle name="Normal 30 2 2 2 3 2 4 2" xfId="33451" xr:uid="{00000000-0005-0000-0000-000044A10000}"/>
    <cellStyle name="Normal 30 2 2 2 3 2 5" xfId="16540" xr:uid="{00000000-0005-0000-0000-000045A10000}"/>
    <cellStyle name="Normal 30 2 2 2 3 2 5 2" xfId="39075" xr:uid="{00000000-0005-0000-0000-000046A10000}"/>
    <cellStyle name="Normal 30 2 2 2 3 2 6" xfId="22169" xr:uid="{00000000-0005-0000-0000-000047A10000}"/>
    <cellStyle name="Normal 30 2 2 2 3 2 6 2" xfId="44695" xr:uid="{00000000-0005-0000-0000-000048A10000}"/>
    <cellStyle name="Normal 30 2 2 2 3 2 7" xfId="27835" xr:uid="{00000000-0005-0000-0000-000049A10000}"/>
    <cellStyle name="Normal 30 2 2 2 3 2 8" xfId="51263" xr:uid="{00000000-0005-0000-0000-00004AA10000}"/>
    <cellStyle name="Normal 30 2 2 2 3 3" xfId="6230" xr:uid="{00000000-0005-0000-0000-00004BA10000}"/>
    <cellStyle name="Normal 30 2 2 2 3 3 2" xfId="11846" xr:uid="{00000000-0005-0000-0000-00004CA10000}"/>
    <cellStyle name="Normal 30 2 2 2 3 3 2 2" xfId="34387" xr:uid="{00000000-0005-0000-0000-00004DA10000}"/>
    <cellStyle name="Normal 30 2 2 2 3 3 3" xfId="17476" xr:uid="{00000000-0005-0000-0000-00004EA10000}"/>
    <cellStyle name="Normal 30 2 2 2 3 3 3 2" xfId="40011" xr:uid="{00000000-0005-0000-0000-00004FA10000}"/>
    <cellStyle name="Normal 30 2 2 2 3 3 4" xfId="23105" xr:uid="{00000000-0005-0000-0000-000050A10000}"/>
    <cellStyle name="Normal 30 2 2 2 3 3 4 2" xfId="45631" xr:uid="{00000000-0005-0000-0000-000051A10000}"/>
    <cellStyle name="Normal 30 2 2 2 3 3 5" xfId="28771" xr:uid="{00000000-0005-0000-0000-000052A10000}"/>
    <cellStyle name="Normal 30 2 2 2 3 4" xfId="8102" xr:uid="{00000000-0005-0000-0000-000053A10000}"/>
    <cellStyle name="Normal 30 2 2 2 3 4 2" xfId="13718" xr:uid="{00000000-0005-0000-0000-000054A10000}"/>
    <cellStyle name="Normal 30 2 2 2 3 4 2 2" xfId="36259" xr:uid="{00000000-0005-0000-0000-000055A10000}"/>
    <cellStyle name="Normal 30 2 2 2 3 4 3" xfId="19348" xr:uid="{00000000-0005-0000-0000-000056A10000}"/>
    <cellStyle name="Normal 30 2 2 2 3 4 3 2" xfId="41883" xr:uid="{00000000-0005-0000-0000-000057A10000}"/>
    <cellStyle name="Normal 30 2 2 2 3 4 4" xfId="24977" xr:uid="{00000000-0005-0000-0000-000058A10000}"/>
    <cellStyle name="Normal 30 2 2 2 3 4 4 2" xfId="47503" xr:uid="{00000000-0005-0000-0000-000059A10000}"/>
    <cellStyle name="Normal 30 2 2 2 3 4 5" xfId="30643" xr:uid="{00000000-0005-0000-0000-00005AA10000}"/>
    <cellStyle name="Normal 30 2 2 2 3 5" xfId="9974" xr:uid="{00000000-0005-0000-0000-00005BA10000}"/>
    <cellStyle name="Normal 30 2 2 2 3 5 2" xfId="32515" xr:uid="{00000000-0005-0000-0000-00005CA10000}"/>
    <cellStyle name="Normal 30 2 2 2 3 6" xfId="15604" xr:uid="{00000000-0005-0000-0000-00005DA10000}"/>
    <cellStyle name="Normal 30 2 2 2 3 6 2" xfId="38139" xr:uid="{00000000-0005-0000-0000-00005EA10000}"/>
    <cellStyle name="Normal 30 2 2 2 3 7" xfId="21233" xr:uid="{00000000-0005-0000-0000-00005FA10000}"/>
    <cellStyle name="Normal 30 2 2 2 3 7 2" xfId="43759" xr:uid="{00000000-0005-0000-0000-000060A10000}"/>
    <cellStyle name="Normal 30 2 2 2 3 8" xfId="26899" xr:uid="{00000000-0005-0000-0000-000061A10000}"/>
    <cellStyle name="Normal 30 2 2 2 3 9" xfId="49390" xr:uid="{00000000-0005-0000-0000-000062A10000}"/>
    <cellStyle name="Normal 30 2 2 2 4" xfId="4826" xr:uid="{00000000-0005-0000-0000-000063A10000}"/>
    <cellStyle name="Normal 30 2 2 2 4 2" xfId="6698" xr:uid="{00000000-0005-0000-0000-000064A10000}"/>
    <cellStyle name="Normal 30 2 2 2 4 2 2" xfId="12314" xr:uid="{00000000-0005-0000-0000-000065A10000}"/>
    <cellStyle name="Normal 30 2 2 2 4 2 2 2" xfId="34855" xr:uid="{00000000-0005-0000-0000-000066A10000}"/>
    <cellStyle name="Normal 30 2 2 2 4 2 3" xfId="17944" xr:uid="{00000000-0005-0000-0000-000067A10000}"/>
    <cellStyle name="Normal 30 2 2 2 4 2 3 2" xfId="40479" xr:uid="{00000000-0005-0000-0000-000068A10000}"/>
    <cellStyle name="Normal 30 2 2 2 4 2 4" xfId="23573" xr:uid="{00000000-0005-0000-0000-000069A10000}"/>
    <cellStyle name="Normal 30 2 2 2 4 2 4 2" xfId="46099" xr:uid="{00000000-0005-0000-0000-00006AA10000}"/>
    <cellStyle name="Normal 30 2 2 2 4 2 5" xfId="29239" xr:uid="{00000000-0005-0000-0000-00006BA10000}"/>
    <cellStyle name="Normal 30 2 2 2 4 3" xfId="8570" xr:uid="{00000000-0005-0000-0000-00006CA10000}"/>
    <cellStyle name="Normal 30 2 2 2 4 3 2" xfId="14186" xr:uid="{00000000-0005-0000-0000-00006DA10000}"/>
    <cellStyle name="Normal 30 2 2 2 4 3 2 2" xfId="36727" xr:uid="{00000000-0005-0000-0000-00006EA10000}"/>
    <cellStyle name="Normal 30 2 2 2 4 3 3" xfId="19816" xr:uid="{00000000-0005-0000-0000-00006FA10000}"/>
    <cellStyle name="Normal 30 2 2 2 4 3 3 2" xfId="42351" xr:uid="{00000000-0005-0000-0000-000070A10000}"/>
    <cellStyle name="Normal 30 2 2 2 4 3 4" xfId="25445" xr:uid="{00000000-0005-0000-0000-000071A10000}"/>
    <cellStyle name="Normal 30 2 2 2 4 3 4 2" xfId="47971" xr:uid="{00000000-0005-0000-0000-000072A10000}"/>
    <cellStyle name="Normal 30 2 2 2 4 3 5" xfId="31111" xr:uid="{00000000-0005-0000-0000-000073A10000}"/>
    <cellStyle name="Normal 30 2 2 2 4 4" xfId="10442" xr:uid="{00000000-0005-0000-0000-000074A10000}"/>
    <cellStyle name="Normal 30 2 2 2 4 4 2" xfId="32983" xr:uid="{00000000-0005-0000-0000-000075A10000}"/>
    <cellStyle name="Normal 30 2 2 2 4 5" xfId="16072" xr:uid="{00000000-0005-0000-0000-000076A10000}"/>
    <cellStyle name="Normal 30 2 2 2 4 5 2" xfId="38607" xr:uid="{00000000-0005-0000-0000-000077A10000}"/>
    <cellStyle name="Normal 30 2 2 2 4 6" xfId="21701" xr:uid="{00000000-0005-0000-0000-000078A10000}"/>
    <cellStyle name="Normal 30 2 2 2 4 6 2" xfId="44227" xr:uid="{00000000-0005-0000-0000-000079A10000}"/>
    <cellStyle name="Normal 30 2 2 2 4 7" xfId="27367" xr:uid="{00000000-0005-0000-0000-00007AA10000}"/>
    <cellStyle name="Normal 30 2 2 2 4 8" xfId="50795" xr:uid="{00000000-0005-0000-0000-00007BA10000}"/>
    <cellStyle name="Normal 30 2 2 2 5" xfId="5762" xr:uid="{00000000-0005-0000-0000-00007CA10000}"/>
    <cellStyle name="Normal 30 2 2 2 5 2" xfId="11378" xr:uid="{00000000-0005-0000-0000-00007DA10000}"/>
    <cellStyle name="Normal 30 2 2 2 5 2 2" xfId="33919" xr:uid="{00000000-0005-0000-0000-00007EA10000}"/>
    <cellStyle name="Normal 30 2 2 2 5 3" xfId="17008" xr:uid="{00000000-0005-0000-0000-00007FA10000}"/>
    <cellStyle name="Normal 30 2 2 2 5 3 2" xfId="39543" xr:uid="{00000000-0005-0000-0000-000080A10000}"/>
    <cellStyle name="Normal 30 2 2 2 5 4" xfId="22637" xr:uid="{00000000-0005-0000-0000-000081A10000}"/>
    <cellStyle name="Normal 30 2 2 2 5 4 2" xfId="45163" xr:uid="{00000000-0005-0000-0000-000082A10000}"/>
    <cellStyle name="Normal 30 2 2 2 5 5" xfId="28303" xr:uid="{00000000-0005-0000-0000-000083A10000}"/>
    <cellStyle name="Normal 30 2 2 2 6" xfId="7634" xr:uid="{00000000-0005-0000-0000-000084A10000}"/>
    <cellStyle name="Normal 30 2 2 2 6 2" xfId="13250" xr:uid="{00000000-0005-0000-0000-000085A10000}"/>
    <cellStyle name="Normal 30 2 2 2 6 2 2" xfId="35791" xr:uid="{00000000-0005-0000-0000-000086A10000}"/>
    <cellStyle name="Normal 30 2 2 2 6 3" xfId="18880" xr:uid="{00000000-0005-0000-0000-000087A10000}"/>
    <cellStyle name="Normal 30 2 2 2 6 3 2" xfId="41415" xr:uid="{00000000-0005-0000-0000-000088A10000}"/>
    <cellStyle name="Normal 30 2 2 2 6 4" xfId="24509" xr:uid="{00000000-0005-0000-0000-000089A10000}"/>
    <cellStyle name="Normal 30 2 2 2 6 4 2" xfId="47035" xr:uid="{00000000-0005-0000-0000-00008AA10000}"/>
    <cellStyle name="Normal 30 2 2 2 6 5" xfId="30175" xr:uid="{00000000-0005-0000-0000-00008BA10000}"/>
    <cellStyle name="Normal 30 2 2 2 7" xfId="9506" xr:uid="{00000000-0005-0000-0000-00008CA10000}"/>
    <cellStyle name="Normal 30 2 2 2 7 2" xfId="32047" xr:uid="{00000000-0005-0000-0000-00008DA10000}"/>
    <cellStyle name="Normal 30 2 2 2 8" xfId="15136" xr:uid="{00000000-0005-0000-0000-00008EA10000}"/>
    <cellStyle name="Normal 30 2 2 2 8 2" xfId="37671" xr:uid="{00000000-0005-0000-0000-00008FA10000}"/>
    <cellStyle name="Normal 30 2 2 2 9" xfId="20765" xr:uid="{00000000-0005-0000-0000-000090A10000}"/>
    <cellStyle name="Normal 30 2 2 2 9 2" xfId="43291" xr:uid="{00000000-0005-0000-0000-000091A10000}"/>
    <cellStyle name="Normal 30 2 2 3" xfId="3812" xr:uid="{00000000-0005-0000-0000-000092A10000}"/>
    <cellStyle name="Normal 30 2 2 3 10" xfId="26353" xr:uid="{00000000-0005-0000-0000-000093A10000}"/>
    <cellStyle name="Normal 30 2 2 3 11" xfId="48844" xr:uid="{00000000-0005-0000-0000-000094A10000}"/>
    <cellStyle name="Normal 30 2 2 3 12" xfId="49781" xr:uid="{00000000-0005-0000-0000-000095A10000}"/>
    <cellStyle name="Normal 30 2 2 3 2" xfId="4046" xr:uid="{00000000-0005-0000-0000-000096A10000}"/>
    <cellStyle name="Normal 30 2 2 3 2 10" xfId="49078" xr:uid="{00000000-0005-0000-0000-000097A10000}"/>
    <cellStyle name="Normal 30 2 2 3 2 11" xfId="50015" xr:uid="{00000000-0005-0000-0000-000098A10000}"/>
    <cellStyle name="Normal 30 2 2 3 2 2" xfId="4514" xr:uid="{00000000-0005-0000-0000-000099A10000}"/>
    <cellStyle name="Normal 30 2 2 3 2 2 10" xfId="50483" xr:uid="{00000000-0005-0000-0000-00009AA10000}"/>
    <cellStyle name="Normal 30 2 2 3 2 2 2" xfId="5450" xr:uid="{00000000-0005-0000-0000-00009BA10000}"/>
    <cellStyle name="Normal 30 2 2 3 2 2 2 2" xfId="7322" xr:uid="{00000000-0005-0000-0000-00009CA10000}"/>
    <cellStyle name="Normal 30 2 2 3 2 2 2 2 2" xfId="12938" xr:uid="{00000000-0005-0000-0000-00009DA10000}"/>
    <cellStyle name="Normal 30 2 2 3 2 2 2 2 2 2" xfId="35479" xr:uid="{00000000-0005-0000-0000-00009EA10000}"/>
    <cellStyle name="Normal 30 2 2 3 2 2 2 2 3" xfId="18568" xr:uid="{00000000-0005-0000-0000-00009FA10000}"/>
    <cellStyle name="Normal 30 2 2 3 2 2 2 2 3 2" xfId="41103" xr:uid="{00000000-0005-0000-0000-0000A0A10000}"/>
    <cellStyle name="Normal 30 2 2 3 2 2 2 2 4" xfId="24197" xr:uid="{00000000-0005-0000-0000-0000A1A10000}"/>
    <cellStyle name="Normal 30 2 2 3 2 2 2 2 4 2" xfId="46723" xr:uid="{00000000-0005-0000-0000-0000A2A10000}"/>
    <cellStyle name="Normal 30 2 2 3 2 2 2 2 5" xfId="29863" xr:uid="{00000000-0005-0000-0000-0000A3A10000}"/>
    <cellStyle name="Normal 30 2 2 3 2 2 2 3" xfId="9194" xr:uid="{00000000-0005-0000-0000-0000A4A10000}"/>
    <cellStyle name="Normal 30 2 2 3 2 2 2 3 2" xfId="14810" xr:uid="{00000000-0005-0000-0000-0000A5A10000}"/>
    <cellStyle name="Normal 30 2 2 3 2 2 2 3 2 2" xfId="37351" xr:uid="{00000000-0005-0000-0000-0000A6A10000}"/>
    <cellStyle name="Normal 30 2 2 3 2 2 2 3 3" xfId="20440" xr:uid="{00000000-0005-0000-0000-0000A7A10000}"/>
    <cellStyle name="Normal 30 2 2 3 2 2 2 3 3 2" xfId="42975" xr:uid="{00000000-0005-0000-0000-0000A8A10000}"/>
    <cellStyle name="Normal 30 2 2 3 2 2 2 3 4" xfId="26069" xr:uid="{00000000-0005-0000-0000-0000A9A10000}"/>
    <cellStyle name="Normal 30 2 2 3 2 2 2 3 4 2" xfId="48595" xr:uid="{00000000-0005-0000-0000-0000AAA10000}"/>
    <cellStyle name="Normal 30 2 2 3 2 2 2 3 5" xfId="31735" xr:uid="{00000000-0005-0000-0000-0000ABA10000}"/>
    <cellStyle name="Normal 30 2 2 3 2 2 2 4" xfId="11066" xr:uid="{00000000-0005-0000-0000-0000ACA10000}"/>
    <cellStyle name="Normal 30 2 2 3 2 2 2 4 2" xfId="33607" xr:uid="{00000000-0005-0000-0000-0000ADA10000}"/>
    <cellStyle name="Normal 30 2 2 3 2 2 2 5" xfId="16696" xr:uid="{00000000-0005-0000-0000-0000AEA10000}"/>
    <cellStyle name="Normal 30 2 2 3 2 2 2 5 2" xfId="39231" xr:uid="{00000000-0005-0000-0000-0000AFA10000}"/>
    <cellStyle name="Normal 30 2 2 3 2 2 2 6" xfId="22325" xr:uid="{00000000-0005-0000-0000-0000B0A10000}"/>
    <cellStyle name="Normal 30 2 2 3 2 2 2 6 2" xfId="44851" xr:uid="{00000000-0005-0000-0000-0000B1A10000}"/>
    <cellStyle name="Normal 30 2 2 3 2 2 2 7" xfId="27991" xr:uid="{00000000-0005-0000-0000-0000B2A10000}"/>
    <cellStyle name="Normal 30 2 2 3 2 2 2 8" xfId="51419" xr:uid="{00000000-0005-0000-0000-0000B3A10000}"/>
    <cellStyle name="Normal 30 2 2 3 2 2 3" xfId="6386" xr:uid="{00000000-0005-0000-0000-0000B4A10000}"/>
    <cellStyle name="Normal 30 2 2 3 2 2 3 2" xfId="12002" xr:uid="{00000000-0005-0000-0000-0000B5A10000}"/>
    <cellStyle name="Normal 30 2 2 3 2 2 3 2 2" xfId="34543" xr:uid="{00000000-0005-0000-0000-0000B6A10000}"/>
    <cellStyle name="Normal 30 2 2 3 2 2 3 3" xfId="17632" xr:uid="{00000000-0005-0000-0000-0000B7A10000}"/>
    <cellStyle name="Normal 30 2 2 3 2 2 3 3 2" xfId="40167" xr:uid="{00000000-0005-0000-0000-0000B8A10000}"/>
    <cellStyle name="Normal 30 2 2 3 2 2 3 4" xfId="23261" xr:uid="{00000000-0005-0000-0000-0000B9A10000}"/>
    <cellStyle name="Normal 30 2 2 3 2 2 3 4 2" xfId="45787" xr:uid="{00000000-0005-0000-0000-0000BAA10000}"/>
    <cellStyle name="Normal 30 2 2 3 2 2 3 5" xfId="28927" xr:uid="{00000000-0005-0000-0000-0000BBA10000}"/>
    <cellStyle name="Normal 30 2 2 3 2 2 4" xfId="8258" xr:uid="{00000000-0005-0000-0000-0000BCA10000}"/>
    <cellStyle name="Normal 30 2 2 3 2 2 4 2" xfId="13874" xr:uid="{00000000-0005-0000-0000-0000BDA10000}"/>
    <cellStyle name="Normal 30 2 2 3 2 2 4 2 2" xfId="36415" xr:uid="{00000000-0005-0000-0000-0000BEA10000}"/>
    <cellStyle name="Normal 30 2 2 3 2 2 4 3" xfId="19504" xr:uid="{00000000-0005-0000-0000-0000BFA10000}"/>
    <cellStyle name="Normal 30 2 2 3 2 2 4 3 2" xfId="42039" xr:uid="{00000000-0005-0000-0000-0000C0A10000}"/>
    <cellStyle name="Normal 30 2 2 3 2 2 4 4" xfId="25133" xr:uid="{00000000-0005-0000-0000-0000C1A10000}"/>
    <cellStyle name="Normal 30 2 2 3 2 2 4 4 2" xfId="47659" xr:uid="{00000000-0005-0000-0000-0000C2A10000}"/>
    <cellStyle name="Normal 30 2 2 3 2 2 4 5" xfId="30799" xr:uid="{00000000-0005-0000-0000-0000C3A10000}"/>
    <cellStyle name="Normal 30 2 2 3 2 2 5" xfId="10130" xr:uid="{00000000-0005-0000-0000-0000C4A10000}"/>
    <cellStyle name="Normal 30 2 2 3 2 2 5 2" xfId="32671" xr:uid="{00000000-0005-0000-0000-0000C5A10000}"/>
    <cellStyle name="Normal 30 2 2 3 2 2 6" xfId="15760" xr:uid="{00000000-0005-0000-0000-0000C6A10000}"/>
    <cellStyle name="Normal 30 2 2 3 2 2 6 2" xfId="38295" xr:uid="{00000000-0005-0000-0000-0000C7A10000}"/>
    <cellStyle name="Normal 30 2 2 3 2 2 7" xfId="21389" xr:uid="{00000000-0005-0000-0000-0000C8A10000}"/>
    <cellStyle name="Normal 30 2 2 3 2 2 7 2" xfId="43915" xr:uid="{00000000-0005-0000-0000-0000C9A10000}"/>
    <cellStyle name="Normal 30 2 2 3 2 2 8" xfId="27055" xr:uid="{00000000-0005-0000-0000-0000CAA10000}"/>
    <cellStyle name="Normal 30 2 2 3 2 2 9" xfId="49546" xr:uid="{00000000-0005-0000-0000-0000CBA10000}"/>
    <cellStyle name="Normal 30 2 2 3 2 3" xfId="4982" xr:uid="{00000000-0005-0000-0000-0000CCA10000}"/>
    <cellStyle name="Normal 30 2 2 3 2 3 2" xfId="6854" xr:uid="{00000000-0005-0000-0000-0000CDA10000}"/>
    <cellStyle name="Normal 30 2 2 3 2 3 2 2" xfId="12470" xr:uid="{00000000-0005-0000-0000-0000CEA10000}"/>
    <cellStyle name="Normal 30 2 2 3 2 3 2 2 2" xfId="35011" xr:uid="{00000000-0005-0000-0000-0000CFA10000}"/>
    <cellStyle name="Normal 30 2 2 3 2 3 2 3" xfId="18100" xr:uid="{00000000-0005-0000-0000-0000D0A10000}"/>
    <cellStyle name="Normal 30 2 2 3 2 3 2 3 2" xfId="40635" xr:uid="{00000000-0005-0000-0000-0000D1A10000}"/>
    <cellStyle name="Normal 30 2 2 3 2 3 2 4" xfId="23729" xr:uid="{00000000-0005-0000-0000-0000D2A10000}"/>
    <cellStyle name="Normal 30 2 2 3 2 3 2 4 2" xfId="46255" xr:uid="{00000000-0005-0000-0000-0000D3A10000}"/>
    <cellStyle name="Normal 30 2 2 3 2 3 2 5" xfId="29395" xr:uid="{00000000-0005-0000-0000-0000D4A10000}"/>
    <cellStyle name="Normal 30 2 2 3 2 3 3" xfId="8726" xr:uid="{00000000-0005-0000-0000-0000D5A10000}"/>
    <cellStyle name="Normal 30 2 2 3 2 3 3 2" xfId="14342" xr:uid="{00000000-0005-0000-0000-0000D6A10000}"/>
    <cellStyle name="Normal 30 2 2 3 2 3 3 2 2" xfId="36883" xr:uid="{00000000-0005-0000-0000-0000D7A10000}"/>
    <cellStyle name="Normal 30 2 2 3 2 3 3 3" xfId="19972" xr:uid="{00000000-0005-0000-0000-0000D8A10000}"/>
    <cellStyle name="Normal 30 2 2 3 2 3 3 3 2" xfId="42507" xr:uid="{00000000-0005-0000-0000-0000D9A10000}"/>
    <cellStyle name="Normal 30 2 2 3 2 3 3 4" xfId="25601" xr:uid="{00000000-0005-0000-0000-0000DAA10000}"/>
    <cellStyle name="Normal 30 2 2 3 2 3 3 4 2" xfId="48127" xr:uid="{00000000-0005-0000-0000-0000DBA10000}"/>
    <cellStyle name="Normal 30 2 2 3 2 3 3 5" xfId="31267" xr:uid="{00000000-0005-0000-0000-0000DCA10000}"/>
    <cellStyle name="Normal 30 2 2 3 2 3 4" xfId="10598" xr:uid="{00000000-0005-0000-0000-0000DDA10000}"/>
    <cellStyle name="Normal 30 2 2 3 2 3 4 2" xfId="33139" xr:uid="{00000000-0005-0000-0000-0000DEA10000}"/>
    <cellStyle name="Normal 30 2 2 3 2 3 5" xfId="16228" xr:uid="{00000000-0005-0000-0000-0000DFA10000}"/>
    <cellStyle name="Normal 30 2 2 3 2 3 5 2" xfId="38763" xr:uid="{00000000-0005-0000-0000-0000E0A10000}"/>
    <cellStyle name="Normal 30 2 2 3 2 3 6" xfId="21857" xr:uid="{00000000-0005-0000-0000-0000E1A10000}"/>
    <cellStyle name="Normal 30 2 2 3 2 3 6 2" xfId="44383" xr:uid="{00000000-0005-0000-0000-0000E2A10000}"/>
    <cellStyle name="Normal 30 2 2 3 2 3 7" xfId="27523" xr:uid="{00000000-0005-0000-0000-0000E3A10000}"/>
    <cellStyle name="Normal 30 2 2 3 2 3 8" xfId="50951" xr:uid="{00000000-0005-0000-0000-0000E4A10000}"/>
    <cellStyle name="Normal 30 2 2 3 2 4" xfId="5918" xr:uid="{00000000-0005-0000-0000-0000E5A10000}"/>
    <cellStyle name="Normal 30 2 2 3 2 4 2" xfId="11534" xr:uid="{00000000-0005-0000-0000-0000E6A10000}"/>
    <cellStyle name="Normal 30 2 2 3 2 4 2 2" xfId="34075" xr:uid="{00000000-0005-0000-0000-0000E7A10000}"/>
    <cellStyle name="Normal 30 2 2 3 2 4 3" xfId="17164" xr:uid="{00000000-0005-0000-0000-0000E8A10000}"/>
    <cellStyle name="Normal 30 2 2 3 2 4 3 2" xfId="39699" xr:uid="{00000000-0005-0000-0000-0000E9A10000}"/>
    <cellStyle name="Normal 30 2 2 3 2 4 4" xfId="22793" xr:uid="{00000000-0005-0000-0000-0000EAA10000}"/>
    <cellStyle name="Normal 30 2 2 3 2 4 4 2" xfId="45319" xr:uid="{00000000-0005-0000-0000-0000EBA10000}"/>
    <cellStyle name="Normal 30 2 2 3 2 4 5" xfId="28459" xr:uid="{00000000-0005-0000-0000-0000ECA10000}"/>
    <cellStyle name="Normal 30 2 2 3 2 5" xfId="7790" xr:uid="{00000000-0005-0000-0000-0000EDA10000}"/>
    <cellStyle name="Normal 30 2 2 3 2 5 2" xfId="13406" xr:uid="{00000000-0005-0000-0000-0000EEA10000}"/>
    <cellStyle name="Normal 30 2 2 3 2 5 2 2" xfId="35947" xr:uid="{00000000-0005-0000-0000-0000EFA10000}"/>
    <cellStyle name="Normal 30 2 2 3 2 5 3" xfId="19036" xr:uid="{00000000-0005-0000-0000-0000F0A10000}"/>
    <cellStyle name="Normal 30 2 2 3 2 5 3 2" xfId="41571" xr:uid="{00000000-0005-0000-0000-0000F1A10000}"/>
    <cellStyle name="Normal 30 2 2 3 2 5 4" xfId="24665" xr:uid="{00000000-0005-0000-0000-0000F2A10000}"/>
    <cellStyle name="Normal 30 2 2 3 2 5 4 2" xfId="47191" xr:uid="{00000000-0005-0000-0000-0000F3A10000}"/>
    <cellStyle name="Normal 30 2 2 3 2 5 5" xfId="30331" xr:uid="{00000000-0005-0000-0000-0000F4A10000}"/>
    <cellStyle name="Normal 30 2 2 3 2 6" xfId="9662" xr:uid="{00000000-0005-0000-0000-0000F5A10000}"/>
    <cellStyle name="Normal 30 2 2 3 2 6 2" xfId="32203" xr:uid="{00000000-0005-0000-0000-0000F6A10000}"/>
    <cellStyle name="Normal 30 2 2 3 2 7" xfId="15292" xr:uid="{00000000-0005-0000-0000-0000F7A10000}"/>
    <cellStyle name="Normal 30 2 2 3 2 7 2" xfId="37827" xr:uid="{00000000-0005-0000-0000-0000F8A10000}"/>
    <cellStyle name="Normal 30 2 2 3 2 8" xfId="20921" xr:uid="{00000000-0005-0000-0000-0000F9A10000}"/>
    <cellStyle name="Normal 30 2 2 3 2 8 2" xfId="43447" xr:uid="{00000000-0005-0000-0000-0000FAA10000}"/>
    <cellStyle name="Normal 30 2 2 3 2 9" xfId="26587" xr:uid="{00000000-0005-0000-0000-0000FBA10000}"/>
    <cellStyle name="Normal 30 2 2 3 3" xfId="4280" xr:uid="{00000000-0005-0000-0000-0000FCA10000}"/>
    <cellStyle name="Normal 30 2 2 3 3 10" xfId="50249" xr:uid="{00000000-0005-0000-0000-0000FDA10000}"/>
    <cellStyle name="Normal 30 2 2 3 3 2" xfId="5216" xr:uid="{00000000-0005-0000-0000-0000FEA10000}"/>
    <cellStyle name="Normal 30 2 2 3 3 2 2" xfId="7088" xr:uid="{00000000-0005-0000-0000-0000FFA10000}"/>
    <cellStyle name="Normal 30 2 2 3 3 2 2 2" xfId="12704" xr:uid="{00000000-0005-0000-0000-000000A20000}"/>
    <cellStyle name="Normal 30 2 2 3 3 2 2 2 2" xfId="35245" xr:uid="{00000000-0005-0000-0000-000001A20000}"/>
    <cellStyle name="Normal 30 2 2 3 3 2 2 3" xfId="18334" xr:uid="{00000000-0005-0000-0000-000002A20000}"/>
    <cellStyle name="Normal 30 2 2 3 3 2 2 3 2" xfId="40869" xr:uid="{00000000-0005-0000-0000-000003A20000}"/>
    <cellStyle name="Normal 30 2 2 3 3 2 2 4" xfId="23963" xr:uid="{00000000-0005-0000-0000-000004A20000}"/>
    <cellStyle name="Normal 30 2 2 3 3 2 2 4 2" xfId="46489" xr:uid="{00000000-0005-0000-0000-000005A20000}"/>
    <cellStyle name="Normal 30 2 2 3 3 2 2 5" xfId="29629" xr:uid="{00000000-0005-0000-0000-000006A20000}"/>
    <cellStyle name="Normal 30 2 2 3 3 2 3" xfId="8960" xr:uid="{00000000-0005-0000-0000-000007A20000}"/>
    <cellStyle name="Normal 30 2 2 3 3 2 3 2" xfId="14576" xr:uid="{00000000-0005-0000-0000-000008A20000}"/>
    <cellStyle name="Normal 30 2 2 3 3 2 3 2 2" xfId="37117" xr:uid="{00000000-0005-0000-0000-000009A20000}"/>
    <cellStyle name="Normal 30 2 2 3 3 2 3 3" xfId="20206" xr:uid="{00000000-0005-0000-0000-00000AA20000}"/>
    <cellStyle name="Normal 30 2 2 3 3 2 3 3 2" xfId="42741" xr:uid="{00000000-0005-0000-0000-00000BA20000}"/>
    <cellStyle name="Normal 30 2 2 3 3 2 3 4" xfId="25835" xr:uid="{00000000-0005-0000-0000-00000CA20000}"/>
    <cellStyle name="Normal 30 2 2 3 3 2 3 4 2" xfId="48361" xr:uid="{00000000-0005-0000-0000-00000DA20000}"/>
    <cellStyle name="Normal 30 2 2 3 3 2 3 5" xfId="31501" xr:uid="{00000000-0005-0000-0000-00000EA20000}"/>
    <cellStyle name="Normal 30 2 2 3 3 2 4" xfId="10832" xr:uid="{00000000-0005-0000-0000-00000FA20000}"/>
    <cellStyle name="Normal 30 2 2 3 3 2 4 2" xfId="33373" xr:uid="{00000000-0005-0000-0000-000010A20000}"/>
    <cellStyle name="Normal 30 2 2 3 3 2 5" xfId="16462" xr:uid="{00000000-0005-0000-0000-000011A20000}"/>
    <cellStyle name="Normal 30 2 2 3 3 2 5 2" xfId="38997" xr:uid="{00000000-0005-0000-0000-000012A20000}"/>
    <cellStyle name="Normal 30 2 2 3 3 2 6" xfId="22091" xr:uid="{00000000-0005-0000-0000-000013A20000}"/>
    <cellStyle name="Normal 30 2 2 3 3 2 6 2" xfId="44617" xr:uid="{00000000-0005-0000-0000-000014A20000}"/>
    <cellStyle name="Normal 30 2 2 3 3 2 7" xfId="27757" xr:uid="{00000000-0005-0000-0000-000015A20000}"/>
    <cellStyle name="Normal 30 2 2 3 3 2 8" xfId="51185" xr:uid="{00000000-0005-0000-0000-000016A20000}"/>
    <cellStyle name="Normal 30 2 2 3 3 3" xfId="6152" xr:uid="{00000000-0005-0000-0000-000017A20000}"/>
    <cellStyle name="Normal 30 2 2 3 3 3 2" xfId="11768" xr:uid="{00000000-0005-0000-0000-000018A20000}"/>
    <cellStyle name="Normal 30 2 2 3 3 3 2 2" xfId="34309" xr:uid="{00000000-0005-0000-0000-000019A20000}"/>
    <cellStyle name="Normal 30 2 2 3 3 3 3" xfId="17398" xr:uid="{00000000-0005-0000-0000-00001AA20000}"/>
    <cellStyle name="Normal 30 2 2 3 3 3 3 2" xfId="39933" xr:uid="{00000000-0005-0000-0000-00001BA20000}"/>
    <cellStyle name="Normal 30 2 2 3 3 3 4" xfId="23027" xr:uid="{00000000-0005-0000-0000-00001CA20000}"/>
    <cellStyle name="Normal 30 2 2 3 3 3 4 2" xfId="45553" xr:uid="{00000000-0005-0000-0000-00001DA20000}"/>
    <cellStyle name="Normal 30 2 2 3 3 3 5" xfId="28693" xr:uid="{00000000-0005-0000-0000-00001EA20000}"/>
    <cellStyle name="Normal 30 2 2 3 3 4" xfId="8024" xr:uid="{00000000-0005-0000-0000-00001FA20000}"/>
    <cellStyle name="Normal 30 2 2 3 3 4 2" xfId="13640" xr:uid="{00000000-0005-0000-0000-000020A20000}"/>
    <cellStyle name="Normal 30 2 2 3 3 4 2 2" xfId="36181" xr:uid="{00000000-0005-0000-0000-000021A20000}"/>
    <cellStyle name="Normal 30 2 2 3 3 4 3" xfId="19270" xr:uid="{00000000-0005-0000-0000-000022A20000}"/>
    <cellStyle name="Normal 30 2 2 3 3 4 3 2" xfId="41805" xr:uid="{00000000-0005-0000-0000-000023A20000}"/>
    <cellStyle name="Normal 30 2 2 3 3 4 4" xfId="24899" xr:uid="{00000000-0005-0000-0000-000024A20000}"/>
    <cellStyle name="Normal 30 2 2 3 3 4 4 2" xfId="47425" xr:uid="{00000000-0005-0000-0000-000025A20000}"/>
    <cellStyle name="Normal 30 2 2 3 3 4 5" xfId="30565" xr:uid="{00000000-0005-0000-0000-000026A20000}"/>
    <cellStyle name="Normal 30 2 2 3 3 5" xfId="9896" xr:uid="{00000000-0005-0000-0000-000027A20000}"/>
    <cellStyle name="Normal 30 2 2 3 3 5 2" xfId="32437" xr:uid="{00000000-0005-0000-0000-000028A20000}"/>
    <cellStyle name="Normal 30 2 2 3 3 6" xfId="15526" xr:uid="{00000000-0005-0000-0000-000029A20000}"/>
    <cellStyle name="Normal 30 2 2 3 3 6 2" xfId="38061" xr:uid="{00000000-0005-0000-0000-00002AA20000}"/>
    <cellStyle name="Normal 30 2 2 3 3 7" xfId="21155" xr:uid="{00000000-0005-0000-0000-00002BA20000}"/>
    <cellStyle name="Normal 30 2 2 3 3 7 2" xfId="43681" xr:uid="{00000000-0005-0000-0000-00002CA20000}"/>
    <cellStyle name="Normal 30 2 2 3 3 8" xfId="26821" xr:uid="{00000000-0005-0000-0000-00002DA20000}"/>
    <cellStyle name="Normal 30 2 2 3 3 9" xfId="49312" xr:uid="{00000000-0005-0000-0000-00002EA20000}"/>
    <cellStyle name="Normal 30 2 2 3 4" xfId="4748" xr:uid="{00000000-0005-0000-0000-00002FA20000}"/>
    <cellStyle name="Normal 30 2 2 3 4 2" xfId="6620" xr:uid="{00000000-0005-0000-0000-000030A20000}"/>
    <cellStyle name="Normal 30 2 2 3 4 2 2" xfId="12236" xr:uid="{00000000-0005-0000-0000-000031A20000}"/>
    <cellStyle name="Normal 30 2 2 3 4 2 2 2" xfId="34777" xr:uid="{00000000-0005-0000-0000-000032A20000}"/>
    <cellStyle name="Normal 30 2 2 3 4 2 3" xfId="17866" xr:uid="{00000000-0005-0000-0000-000033A20000}"/>
    <cellStyle name="Normal 30 2 2 3 4 2 3 2" xfId="40401" xr:uid="{00000000-0005-0000-0000-000034A20000}"/>
    <cellStyle name="Normal 30 2 2 3 4 2 4" xfId="23495" xr:uid="{00000000-0005-0000-0000-000035A20000}"/>
    <cellStyle name="Normal 30 2 2 3 4 2 4 2" xfId="46021" xr:uid="{00000000-0005-0000-0000-000036A20000}"/>
    <cellStyle name="Normal 30 2 2 3 4 2 5" xfId="29161" xr:uid="{00000000-0005-0000-0000-000037A20000}"/>
    <cellStyle name="Normal 30 2 2 3 4 3" xfId="8492" xr:uid="{00000000-0005-0000-0000-000038A20000}"/>
    <cellStyle name="Normal 30 2 2 3 4 3 2" xfId="14108" xr:uid="{00000000-0005-0000-0000-000039A20000}"/>
    <cellStyle name="Normal 30 2 2 3 4 3 2 2" xfId="36649" xr:uid="{00000000-0005-0000-0000-00003AA20000}"/>
    <cellStyle name="Normal 30 2 2 3 4 3 3" xfId="19738" xr:uid="{00000000-0005-0000-0000-00003BA20000}"/>
    <cellStyle name="Normal 30 2 2 3 4 3 3 2" xfId="42273" xr:uid="{00000000-0005-0000-0000-00003CA20000}"/>
    <cellStyle name="Normal 30 2 2 3 4 3 4" xfId="25367" xr:uid="{00000000-0005-0000-0000-00003DA20000}"/>
    <cellStyle name="Normal 30 2 2 3 4 3 4 2" xfId="47893" xr:uid="{00000000-0005-0000-0000-00003EA20000}"/>
    <cellStyle name="Normal 30 2 2 3 4 3 5" xfId="31033" xr:uid="{00000000-0005-0000-0000-00003FA20000}"/>
    <cellStyle name="Normal 30 2 2 3 4 4" xfId="10364" xr:uid="{00000000-0005-0000-0000-000040A20000}"/>
    <cellStyle name="Normal 30 2 2 3 4 4 2" xfId="32905" xr:uid="{00000000-0005-0000-0000-000041A20000}"/>
    <cellStyle name="Normal 30 2 2 3 4 5" xfId="15994" xr:uid="{00000000-0005-0000-0000-000042A20000}"/>
    <cellStyle name="Normal 30 2 2 3 4 5 2" xfId="38529" xr:uid="{00000000-0005-0000-0000-000043A20000}"/>
    <cellStyle name="Normal 30 2 2 3 4 6" xfId="21623" xr:uid="{00000000-0005-0000-0000-000044A20000}"/>
    <cellStyle name="Normal 30 2 2 3 4 6 2" xfId="44149" xr:uid="{00000000-0005-0000-0000-000045A20000}"/>
    <cellStyle name="Normal 30 2 2 3 4 7" xfId="27289" xr:uid="{00000000-0005-0000-0000-000046A20000}"/>
    <cellStyle name="Normal 30 2 2 3 4 8" xfId="50717" xr:uid="{00000000-0005-0000-0000-000047A20000}"/>
    <cellStyle name="Normal 30 2 2 3 5" xfId="5684" xr:uid="{00000000-0005-0000-0000-000048A20000}"/>
    <cellStyle name="Normal 30 2 2 3 5 2" xfId="11300" xr:uid="{00000000-0005-0000-0000-000049A20000}"/>
    <cellStyle name="Normal 30 2 2 3 5 2 2" xfId="33841" xr:uid="{00000000-0005-0000-0000-00004AA20000}"/>
    <cellStyle name="Normal 30 2 2 3 5 3" xfId="16930" xr:uid="{00000000-0005-0000-0000-00004BA20000}"/>
    <cellStyle name="Normal 30 2 2 3 5 3 2" xfId="39465" xr:uid="{00000000-0005-0000-0000-00004CA20000}"/>
    <cellStyle name="Normal 30 2 2 3 5 4" xfId="22559" xr:uid="{00000000-0005-0000-0000-00004DA20000}"/>
    <cellStyle name="Normal 30 2 2 3 5 4 2" xfId="45085" xr:uid="{00000000-0005-0000-0000-00004EA20000}"/>
    <cellStyle name="Normal 30 2 2 3 5 5" xfId="28225" xr:uid="{00000000-0005-0000-0000-00004FA20000}"/>
    <cellStyle name="Normal 30 2 2 3 6" xfId="7556" xr:uid="{00000000-0005-0000-0000-000050A20000}"/>
    <cellStyle name="Normal 30 2 2 3 6 2" xfId="13172" xr:uid="{00000000-0005-0000-0000-000051A20000}"/>
    <cellStyle name="Normal 30 2 2 3 6 2 2" xfId="35713" xr:uid="{00000000-0005-0000-0000-000052A20000}"/>
    <cellStyle name="Normal 30 2 2 3 6 3" xfId="18802" xr:uid="{00000000-0005-0000-0000-000053A20000}"/>
    <cellStyle name="Normal 30 2 2 3 6 3 2" xfId="41337" xr:uid="{00000000-0005-0000-0000-000054A20000}"/>
    <cellStyle name="Normal 30 2 2 3 6 4" xfId="24431" xr:uid="{00000000-0005-0000-0000-000055A20000}"/>
    <cellStyle name="Normal 30 2 2 3 6 4 2" xfId="46957" xr:uid="{00000000-0005-0000-0000-000056A20000}"/>
    <cellStyle name="Normal 30 2 2 3 6 5" xfId="30097" xr:uid="{00000000-0005-0000-0000-000057A20000}"/>
    <cellStyle name="Normal 30 2 2 3 7" xfId="9428" xr:uid="{00000000-0005-0000-0000-000058A20000}"/>
    <cellStyle name="Normal 30 2 2 3 7 2" xfId="31969" xr:uid="{00000000-0005-0000-0000-000059A20000}"/>
    <cellStyle name="Normal 30 2 2 3 8" xfId="15058" xr:uid="{00000000-0005-0000-0000-00005AA20000}"/>
    <cellStyle name="Normal 30 2 2 3 8 2" xfId="37593" xr:uid="{00000000-0005-0000-0000-00005BA20000}"/>
    <cellStyle name="Normal 30 2 2 3 9" xfId="20687" xr:uid="{00000000-0005-0000-0000-00005CA20000}"/>
    <cellStyle name="Normal 30 2 2 3 9 2" xfId="43213" xr:uid="{00000000-0005-0000-0000-00005DA20000}"/>
    <cellStyle name="Normal 30 2 2 4" xfId="3968" xr:uid="{00000000-0005-0000-0000-00005EA20000}"/>
    <cellStyle name="Normal 30 2 2 4 10" xfId="49000" xr:uid="{00000000-0005-0000-0000-00005FA20000}"/>
    <cellStyle name="Normal 30 2 2 4 11" xfId="49937" xr:uid="{00000000-0005-0000-0000-000060A20000}"/>
    <cellStyle name="Normal 30 2 2 4 2" xfId="4436" xr:uid="{00000000-0005-0000-0000-000061A20000}"/>
    <cellStyle name="Normal 30 2 2 4 2 10" xfId="50405" xr:uid="{00000000-0005-0000-0000-000062A20000}"/>
    <cellStyle name="Normal 30 2 2 4 2 2" xfId="5372" xr:uid="{00000000-0005-0000-0000-000063A20000}"/>
    <cellStyle name="Normal 30 2 2 4 2 2 2" xfId="7244" xr:uid="{00000000-0005-0000-0000-000064A20000}"/>
    <cellStyle name="Normal 30 2 2 4 2 2 2 2" xfId="12860" xr:uid="{00000000-0005-0000-0000-000065A20000}"/>
    <cellStyle name="Normal 30 2 2 4 2 2 2 2 2" xfId="35401" xr:uid="{00000000-0005-0000-0000-000066A20000}"/>
    <cellStyle name="Normal 30 2 2 4 2 2 2 3" xfId="18490" xr:uid="{00000000-0005-0000-0000-000067A20000}"/>
    <cellStyle name="Normal 30 2 2 4 2 2 2 3 2" xfId="41025" xr:uid="{00000000-0005-0000-0000-000068A20000}"/>
    <cellStyle name="Normal 30 2 2 4 2 2 2 4" xfId="24119" xr:uid="{00000000-0005-0000-0000-000069A20000}"/>
    <cellStyle name="Normal 30 2 2 4 2 2 2 4 2" xfId="46645" xr:uid="{00000000-0005-0000-0000-00006AA20000}"/>
    <cellStyle name="Normal 30 2 2 4 2 2 2 5" xfId="29785" xr:uid="{00000000-0005-0000-0000-00006BA20000}"/>
    <cellStyle name="Normal 30 2 2 4 2 2 3" xfId="9116" xr:uid="{00000000-0005-0000-0000-00006CA20000}"/>
    <cellStyle name="Normal 30 2 2 4 2 2 3 2" xfId="14732" xr:uid="{00000000-0005-0000-0000-00006DA20000}"/>
    <cellStyle name="Normal 30 2 2 4 2 2 3 2 2" xfId="37273" xr:uid="{00000000-0005-0000-0000-00006EA20000}"/>
    <cellStyle name="Normal 30 2 2 4 2 2 3 3" xfId="20362" xr:uid="{00000000-0005-0000-0000-00006FA20000}"/>
    <cellStyle name="Normal 30 2 2 4 2 2 3 3 2" xfId="42897" xr:uid="{00000000-0005-0000-0000-000070A20000}"/>
    <cellStyle name="Normal 30 2 2 4 2 2 3 4" xfId="25991" xr:uid="{00000000-0005-0000-0000-000071A20000}"/>
    <cellStyle name="Normal 30 2 2 4 2 2 3 4 2" xfId="48517" xr:uid="{00000000-0005-0000-0000-000072A20000}"/>
    <cellStyle name="Normal 30 2 2 4 2 2 3 5" xfId="31657" xr:uid="{00000000-0005-0000-0000-000073A20000}"/>
    <cellStyle name="Normal 30 2 2 4 2 2 4" xfId="10988" xr:uid="{00000000-0005-0000-0000-000074A20000}"/>
    <cellStyle name="Normal 30 2 2 4 2 2 4 2" xfId="33529" xr:uid="{00000000-0005-0000-0000-000075A20000}"/>
    <cellStyle name="Normal 30 2 2 4 2 2 5" xfId="16618" xr:uid="{00000000-0005-0000-0000-000076A20000}"/>
    <cellStyle name="Normal 30 2 2 4 2 2 5 2" xfId="39153" xr:uid="{00000000-0005-0000-0000-000077A20000}"/>
    <cellStyle name="Normal 30 2 2 4 2 2 6" xfId="22247" xr:uid="{00000000-0005-0000-0000-000078A20000}"/>
    <cellStyle name="Normal 30 2 2 4 2 2 6 2" xfId="44773" xr:uid="{00000000-0005-0000-0000-000079A20000}"/>
    <cellStyle name="Normal 30 2 2 4 2 2 7" xfId="27913" xr:uid="{00000000-0005-0000-0000-00007AA20000}"/>
    <cellStyle name="Normal 30 2 2 4 2 2 8" xfId="51341" xr:uid="{00000000-0005-0000-0000-00007BA20000}"/>
    <cellStyle name="Normal 30 2 2 4 2 3" xfId="6308" xr:uid="{00000000-0005-0000-0000-00007CA20000}"/>
    <cellStyle name="Normal 30 2 2 4 2 3 2" xfId="11924" xr:uid="{00000000-0005-0000-0000-00007DA20000}"/>
    <cellStyle name="Normal 30 2 2 4 2 3 2 2" xfId="34465" xr:uid="{00000000-0005-0000-0000-00007EA20000}"/>
    <cellStyle name="Normal 30 2 2 4 2 3 3" xfId="17554" xr:uid="{00000000-0005-0000-0000-00007FA20000}"/>
    <cellStyle name="Normal 30 2 2 4 2 3 3 2" xfId="40089" xr:uid="{00000000-0005-0000-0000-000080A20000}"/>
    <cellStyle name="Normal 30 2 2 4 2 3 4" xfId="23183" xr:uid="{00000000-0005-0000-0000-000081A20000}"/>
    <cellStyle name="Normal 30 2 2 4 2 3 4 2" xfId="45709" xr:uid="{00000000-0005-0000-0000-000082A20000}"/>
    <cellStyle name="Normal 30 2 2 4 2 3 5" xfId="28849" xr:uid="{00000000-0005-0000-0000-000083A20000}"/>
    <cellStyle name="Normal 30 2 2 4 2 4" xfId="8180" xr:uid="{00000000-0005-0000-0000-000084A20000}"/>
    <cellStyle name="Normal 30 2 2 4 2 4 2" xfId="13796" xr:uid="{00000000-0005-0000-0000-000085A20000}"/>
    <cellStyle name="Normal 30 2 2 4 2 4 2 2" xfId="36337" xr:uid="{00000000-0005-0000-0000-000086A20000}"/>
    <cellStyle name="Normal 30 2 2 4 2 4 3" xfId="19426" xr:uid="{00000000-0005-0000-0000-000087A20000}"/>
    <cellStyle name="Normal 30 2 2 4 2 4 3 2" xfId="41961" xr:uid="{00000000-0005-0000-0000-000088A20000}"/>
    <cellStyle name="Normal 30 2 2 4 2 4 4" xfId="25055" xr:uid="{00000000-0005-0000-0000-000089A20000}"/>
    <cellStyle name="Normal 30 2 2 4 2 4 4 2" xfId="47581" xr:uid="{00000000-0005-0000-0000-00008AA20000}"/>
    <cellStyle name="Normal 30 2 2 4 2 4 5" xfId="30721" xr:uid="{00000000-0005-0000-0000-00008BA20000}"/>
    <cellStyle name="Normal 30 2 2 4 2 5" xfId="10052" xr:uid="{00000000-0005-0000-0000-00008CA20000}"/>
    <cellStyle name="Normal 30 2 2 4 2 5 2" xfId="32593" xr:uid="{00000000-0005-0000-0000-00008DA20000}"/>
    <cellStyle name="Normal 30 2 2 4 2 6" xfId="15682" xr:uid="{00000000-0005-0000-0000-00008EA20000}"/>
    <cellStyle name="Normal 30 2 2 4 2 6 2" xfId="38217" xr:uid="{00000000-0005-0000-0000-00008FA20000}"/>
    <cellStyle name="Normal 30 2 2 4 2 7" xfId="21311" xr:uid="{00000000-0005-0000-0000-000090A20000}"/>
    <cellStyle name="Normal 30 2 2 4 2 7 2" xfId="43837" xr:uid="{00000000-0005-0000-0000-000091A20000}"/>
    <cellStyle name="Normal 30 2 2 4 2 8" xfId="26977" xr:uid="{00000000-0005-0000-0000-000092A20000}"/>
    <cellStyle name="Normal 30 2 2 4 2 9" xfId="49468" xr:uid="{00000000-0005-0000-0000-000093A20000}"/>
    <cellStyle name="Normal 30 2 2 4 3" xfId="4904" xr:uid="{00000000-0005-0000-0000-000094A20000}"/>
    <cellStyle name="Normal 30 2 2 4 3 2" xfId="6776" xr:uid="{00000000-0005-0000-0000-000095A20000}"/>
    <cellStyle name="Normal 30 2 2 4 3 2 2" xfId="12392" xr:uid="{00000000-0005-0000-0000-000096A20000}"/>
    <cellStyle name="Normal 30 2 2 4 3 2 2 2" xfId="34933" xr:uid="{00000000-0005-0000-0000-000097A20000}"/>
    <cellStyle name="Normal 30 2 2 4 3 2 3" xfId="18022" xr:uid="{00000000-0005-0000-0000-000098A20000}"/>
    <cellStyle name="Normal 30 2 2 4 3 2 3 2" xfId="40557" xr:uid="{00000000-0005-0000-0000-000099A20000}"/>
    <cellStyle name="Normal 30 2 2 4 3 2 4" xfId="23651" xr:uid="{00000000-0005-0000-0000-00009AA20000}"/>
    <cellStyle name="Normal 30 2 2 4 3 2 4 2" xfId="46177" xr:uid="{00000000-0005-0000-0000-00009BA20000}"/>
    <cellStyle name="Normal 30 2 2 4 3 2 5" xfId="29317" xr:uid="{00000000-0005-0000-0000-00009CA20000}"/>
    <cellStyle name="Normal 30 2 2 4 3 3" xfId="8648" xr:uid="{00000000-0005-0000-0000-00009DA20000}"/>
    <cellStyle name="Normal 30 2 2 4 3 3 2" xfId="14264" xr:uid="{00000000-0005-0000-0000-00009EA20000}"/>
    <cellStyle name="Normal 30 2 2 4 3 3 2 2" xfId="36805" xr:uid="{00000000-0005-0000-0000-00009FA20000}"/>
    <cellStyle name="Normal 30 2 2 4 3 3 3" xfId="19894" xr:uid="{00000000-0005-0000-0000-0000A0A20000}"/>
    <cellStyle name="Normal 30 2 2 4 3 3 3 2" xfId="42429" xr:uid="{00000000-0005-0000-0000-0000A1A20000}"/>
    <cellStyle name="Normal 30 2 2 4 3 3 4" xfId="25523" xr:uid="{00000000-0005-0000-0000-0000A2A20000}"/>
    <cellStyle name="Normal 30 2 2 4 3 3 4 2" xfId="48049" xr:uid="{00000000-0005-0000-0000-0000A3A20000}"/>
    <cellStyle name="Normal 30 2 2 4 3 3 5" xfId="31189" xr:uid="{00000000-0005-0000-0000-0000A4A20000}"/>
    <cellStyle name="Normal 30 2 2 4 3 4" xfId="10520" xr:uid="{00000000-0005-0000-0000-0000A5A20000}"/>
    <cellStyle name="Normal 30 2 2 4 3 4 2" xfId="33061" xr:uid="{00000000-0005-0000-0000-0000A6A20000}"/>
    <cellStyle name="Normal 30 2 2 4 3 5" xfId="16150" xr:uid="{00000000-0005-0000-0000-0000A7A20000}"/>
    <cellStyle name="Normal 30 2 2 4 3 5 2" xfId="38685" xr:uid="{00000000-0005-0000-0000-0000A8A20000}"/>
    <cellStyle name="Normal 30 2 2 4 3 6" xfId="21779" xr:uid="{00000000-0005-0000-0000-0000A9A20000}"/>
    <cellStyle name="Normal 30 2 2 4 3 6 2" xfId="44305" xr:uid="{00000000-0005-0000-0000-0000AAA20000}"/>
    <cellStyle name="Normal 30 2 2 4 3 7" xfId="27445" xr:uid="{00000000-0005-0000-0000-0000ABA20000}"/>
    <cellStyle name="Normal 30 2 2 4 3 8" xfId="50873" xr:uid="{00000000-0005-0000-0000-0000ACA20000}"/>
    <cellStyle name="Normal 30 2 2 4 4" xfId="5840" xr:uid="{00000000-0005-0000-0000-0000ADA20000}"/>
    <cellStyle name="Normal 30 2 2 4 4 2" xfId="11456" xr:uid="{00000000-0005-0000-0000-0000AEA20000}"/>
    <cellStyle name="Normal 30 2 2 4 4 2 2" xfId="33997" xr:uid="{00000000-0005-0000-0000-0000AFA20000}"/>
    <cellStyle name="Normal 30 2 2 4 4 3" xfId="17086" xr:uid="{00000000-0005-0000-0000-0000B0A20000}"/>
    <cellStyle name="Normal 30 2 2 4 4 3 2" xfId="39621" xr:uid="{00000000-0005-0000-0000-0000B1A20000}"/>
    <cellStyle name="Normal 30 2 2 4 4 4" xfId="22715" xr:uid="{00000000-0005-0000-0000-0000B2A20000}"/>
    <cellStyle name="Normal 30 2 2 4 4 4 2" xfId="45241" xr:uid="{00000000-0005-0000-0000-0000B3A20000}"/>
    <cellStyle name="Normal 30 2 2 4 4 5" xfId="28381" xr:uid="{00000000-0005-0000-0000-0000B4A20000}"/>
    <cellStyle name="Normal 30 2 2 4 5" xfId="7712" xr:uid="{00000000-0005-0000-0000-0000B5A20000}"/>
    <cellStyle name="Normal 30 2 2 4 5 2" xfId="13328" xr:uid="{00000000-0005-0000-0000-0000B6A20000}"/>
    <cellStyle name="Normal 30 2 2 4 5 2 2" xfId="35869" xr:uid="{00000000-0005-0000-0000-0000B7A20000}"/>
    <cellStyle name="Normal 30 2 2 4 5 3" xfId="18958" xr:uid="{00000000-0005-0000-0000-0000B8A20000}"/>
    <cellStyle name="Normal 30 2 2 4 5 3 2" xfId="41493" xr:uid="{00000000-0005-0000-0000-0000B9A20000}"/>
    <cellStyle name="Normal 30 2 2 4 5 4" xfId="24587" xr:uid="{00000000-0005-0000-0000-0000BAA20000}"/>
    <cellStyle name="Normal 30 2 2 4 5 4 2" xfId="47113" xr:uid="{00000000-0005-0000-0000-0000BBA20000}"/>
    <cellStyle name="Normal 30 2 2 4 5 5" xfId="30253" xr:uid="{00000000-0005-0000-0000-0000BCA20000}"/>
    <cellStyle name="Normal 30 2 2 4 6" xfId="9584" xr:uid="{00000000-0005-0000-0000-0000BDA20000}"/>
    <cellStyle name="Normal 30 2 2 4 6 2" xfId="32125" xr:uid="{00000000-0005-0000-0000-0000BEA20000}"/>
    <cellStyle name="Normal 30 2 2 4 7" xfId="15214" xr:uid="{00000000-0005-0000-0000-0000BFA20000}"/>
    <cellStyle name="Normal 30 2 2 4 7 2" xfId="37749" xr:uid="{00000000-0005-0000-0000-0000C0A20000}"/>
    <cellStyle name="Normal 30 2 2 4 8" xfId="20843" xr:uid="{00000000-0005-0000-0000-0000C1A20000}"/>
    <cellStyle name="Normal 30 2 2 4 8 2" xfId="43369" xr:uid="{00000000-0005-0000-0000-0000C2A20000}"/>
    <cellStyle name="Normal 30 2 2 4 9" xfId="26509" xr:uid="{00000000-0005-0000-0000-0000C3A20000}"/>
    <cellStyle name="Normal 30 2 2 5" xfId="4202" xr:uid="{00000000-0005-0000-0000-0000C4A20000}"/>
    <cellStyle name="Normal 30 2 2 5 10" xfId="50171" xr:uid="{00000000-0005-0000-0000-0000C5A20000}"/>
    <cellStyle name="Normal 30 2 2 5 2" xfId="5138" xr:uid="{00000000-0005-0000-0000-0000C6A20000}"/>
    <cellStyle name="Normal 30 2 2 5 2 2" xfId="7010" xr:uid="{00000000-0005-0000-0000-0000C7A20000}"/>
    <cellStyle name="Normal 30 2 2 5 2 2 2" xfId="12626" xr:uid="{00000000-0005-0000-0000-0000C8A20000}"/>
    <cellStyle name="Normal 30 2 2 5 2 2 2 2" xfId="35167" xr:uid="{00000000-0005-0000-0000-0000C9A20000}"/>
    <cellStyle name="Normal 30 2 2 5 2 2 3" xfId="18256" xr:uid="{00000000-0005-0000-0000-0000CAA20000}"/>
    <cellStyle name="Normal 30 2 2 5 2 2 3 2" xfId="40791" xr:uid="{00000000-0005-0000-0000-0000CBA20000}"/>
    <cellStyle name="Normal 30 2 2 5 2 2 4" xfId="23885" xr:uid="{00000000-0005-0000-0000-0000CCA20000}"/>
    <cellStyle name="Normal 30 2 2 5 2 2 4 2" xfId="46411" xr:uid="{00000000-0005-0000-0000-0000CDA20000}"/>
    <cellStyle name="Normal 30 2 2 5 2 2 5" xfId="29551" xr:uid="{00000000-0005-0000-0000-0000CEA20000}"/>
    <cellStyle name="Normal 30 2 2 5 2 3" xfId="8882" xr:uid="{00000000-0005-0000-0000-0000CFA20000}"/>
    <cellStyle name="Normal 30 2 2 5 2 3 2" xfId="14498" xr:uid="{00000000-0005-0000-0000-0000D0A20000}"/>
    <cellStyle name="Normal 30 2 2 5 2 3 2 2" xfId="37039" xr:uid="{00000000-0005-0000-0000-0000D1A20000}"/>
    <cellStyle name="Normal 30 2 2 5 2 3 3" xfId="20128" xr:uid="{00000000-0005-0000-0000-0000D2A20000}"/>
    <cellStyle name="Normal 30 2 2 5 2 3 3 2" xfId="42663" xr:uid="{00000000-0005-0000-0000-0000D3A20000}"/>
    <cellStyle name="Normal 30 2 2 5 2 3 4" xfId="25757" xr:uid="{00000000-0005-0000-0000-0000D4A20000}"/>
    <cellStyle name="Normal 30 2 2 5 2 3 4 2" xfId="48283" xr:uid="{00000000-0005-0000-0000-0000D5A20000}"/>
    <cellStyle name="Normal 30 2 2 5 2 3 5" xfId="31423" xr:uid="{00000000-0005-0000-0000-0000D6A20000}"/>
    <cellStyle name="Normal 30 2 2 5 2 4" xfId="10754" xr:uid="{00000000-0005-0000-0000-0000D7A20000}"/>
    <cellStyle name="Normal 30 2 2 5 2 4 2" xfId="33295" xr:uid="{00000000-0005-0000-0000-0000D8A20000}"/>
    <cellStyle name="Normal 30 2 2 5 2 5" xfId="16384" xr:uid="{00000000-0005-0000-0000-0000D9A20000}"/>
    <cellStyle name="Normal 30 2 2 5 2 5 2" xfId="38919" xr:uid="{00000000-0005-0000-0000-0000DAA20000}"/>
    <cellStyle name="Normal 30 2 2 5 2 6" xfId="22013" xr:uid="{00000000-0005-0000-0000-0000DBA20000}"/>
    <cellStyle name="Normal 30 2 2 5 2 6 2" xfId="44539" xr:uid="{00000000-0005-0000-0000-0000DCA20000}"/>
    <cellStyle name="Normal 30 2 2 5 2 7" xfId="27679" xr:uid="{00000000-0005-0000-0000-0000DDA20000}"/>
    <cellStyle name="Normal 30 2 2 5 2 8" xfId="51107" xr:uid="{00000000-0005-0000-0000-0000DEA20000}"/>
    <cellStyle name="Normal 30 2 2 5 3" xfId="6074" xr:uid="{00000000-0005-0000-0000-0000DFA20000}"/>
    <cellStyle name="Normal 30 2 2 5 3 2" xfId="11690" xr:uid="{00000000-0005-0000-0000-0000E0A20000}"/>
    <cellStyle name="Normal 30 2 2 5 3 2 2" xfId="34231" xr:uid="{00000000-0005-0000-0000-0000E1A20000}"/>
    <cellStyle name="Normal 30 2 2 5 3 3" xfId="17320" xr:uid="{00000000-0005-0000-0000-0000E2A20000}"/>
    <cellStyle name="Normal 30 2 2 5 3 3 2" xfId="39855" xr:uid="{00000000-0005-0000-0000-0000E3A20000}"/>
    <cellStyle name="Normal 30 2 2 5 3 4" xfId="22949" xr:uid="{00000000-0005-0000-0000-0000E4A20000}"/>
    <cellStyle name="Normal 30 2 2 5 3 4 2" xfId="45475" xr:uid="{00000000-0005-0000-0000-0000E5A20000}"/>
    <cellStyle name="Normal 30 2 2 5 3 5" xfId="28615" xr:uid="{00000000-0005-0000-0000-0000E6A20000}"/>
    <cellStyle name="Normal 30 2 2 5 4" xfId="7946" xr:uid="{00000000-0005-0000-0000-0000E7A20000}"/>
    <cellStyle name="Normal 30 2 2 5 4 2" xfId="13562" xr:uid="{00000000-0005-0000-0000-0000E8A20000}"/>
    <cellStyle name="Normal 30 2 2 5 4 2 2" xfId="36103" xr:uid="{00000000-0005-0000-0000-0000E9A20000}"/>
    <cellStyle name="Normal 30 2 2 5 4 3" xfId="19192" xr:uid="{00000000-0005-0000-0000-0000EAA20000}"/>
    <cellStyle name="Normal 30 2 2 5 4 3 2" xfId="41727" xr:uid="{00000000-0005-0000-0000-0000EBA20000}"/>
    <cellStyle name="Normal 30 2 2 5 4 4" xfId="24821" xr:uid="{00000000-0005-0000-0000-0000ECA20000}"/>
    <cellStyle name="Normal 30 2 2 5 4 4 2" xfId="47347" xr:uid="{00000000-0005-0000-0000-0000EDA20000}"/>
    <cellStyle name="Normal 30 2 2 5 4 5" xfId="30487" xr:uid="{00000000-0005-0000-0000-0000EEA20000}"/>
    <cellStyle name="Normal 30 2 2 5 5" xfId="9818" xr:uid="{00000000-0005-0000-0000-0000EFA20000}"/>
    <cellStyle name="Normal 30 2 2 5 5 2" xfId="32359" xr:uid="{00000000-0005-0000-0000-0000F0A20000}"/>
    <cellStyle name="Normal 30 2 2 5 6" xfId="15448" xr:uid="{00000000-0005-0000-0000-0000F1A20000}"/>
    <cellStyle name="Normal 30 2 2 5 6 2" xfId="37983" xr:uid="{00000000-0005-0000-0000-0000F2A20000}"/>
    <cellStyle name="Normal 30 2 2 5 7" xfId="21077" xr:uid="{00000000-0005-0000-0000-0000F3A20000}"/>
    <cellStyle name="Normal 30 2 2 5 7 2" xfId="43603" xr:uid="{00000000-0005-0000-0000-0000F4A20000}"/>
    <cellStyle name="Normal 30 2 2 5 8" xfId="26743" xr:uid="{00000000-0005-0000-0000-0000F5A20000}"/>
    <cellStyle name="Normal 30 2 2 5 9" xfId="49234" xr:uid="{00000000-0005-0000-0000-0000F6A20000}"/>
    <cellStyle name="Normal 30 2 2 6" xfId="4670" xr:uid="{00000000-0005-0000-0000-0000F7A20000}"/>
    <cellStyle name="Normal 30 2 2 6 2" xfId="6542" xr:uid="{00000000-0005-0000-0000-0000F8A20000}"/>
    <cellStyle name="Normal 30 2 2 6 2 2" xfId="12158" xr:uid="{00000000-0005-0000-0000-0000F9A20000}"/>
    <cellStyle name="Normal 30 2 2 6 2 2 2" xfId="34699" xr:uid="{00000000-0005-0000-0000-0000FAA20000}"/>
    <cellStyle name="Normal 30 2 2 6 2 3" xfId="17788" xr:uid="{00000000-0005-0000-0000-0000FBA20000}"/>
    <cellStyle name="Normal 30 2 2 6 2 3 2" xfId="40323" xr:uid="{00000000-0005-0000-0000-0000FCA20000}"/>
    <cellStyle name="Normal 30 2 2 6 2 4" xfId="23417" xr:uid="{00000000-0005-0000-0000-0000FDA20000}"/>
    <cellStyle name="Normal 30 2 2 6 2 4 2" xfId="45943" xr:uid="{00000000-0005-0000-0000-0000FEA20000}"/>
    <cellStyle name="Normal 30 2 2 6 2 5" xfId="29083" xr:uid="{00000000-0005-0000-0000-0000FFA20000}"/>
    <cellStyle name="Normal 30 2 2 6 3" xfId="8414" xr:uid="{00000000-0005-0000-0000-000000A30000}"/>
    <cellStyle name="Normal 30 2 2 6 3 2" xfId="14030" xr:uid="{00000000-0005-0000-0000-000001A30000}"/>
    <cellStyle name="Normal 30 2 2 6 3 2 2" xfId="36571" xr:uid="{00000000-0005-0000-0000-000002A30000}"/>
    <cellStyle name="Normal 30 2 2 6 3 3" xfId="19660" xr:uid="{00000000-0005-0000-0000-000003A30000}"/>
    <cellStyle name="Normal 30 2 2 6 3 3 2" xfId="42195" xr:uid="{00000000-0005-0000-0000-000004A30000}"/>
    <cellStyle name="Normal 30 2 2 6 3 4" xfId="25289" xr:uid="{00000000-0005-0000-0000-000005A30000}"/>
    <cellStyle name="Normal 30 2 2 6 3 4 2" xfId="47815" xr:uid="{00000000-0005-0000-0000-000006A30000}"/>
    <cellStyle name="Normal 30 2 2 6 3 5" xfId="30955" xr:uid="{00000000-0005-0000-0000-000007A30000}"/>
    <cellStyle name="Normal 30 2 2 6 4" xfId="10286" xr:uid="{00000000-0005-0000-0000-000008A30000}"/>
    <cellStyle name="Normal 30 2 2 6 4 2" xfId="32827" xr:uid="{00000000-0005-0000-0000-000009A30000}"/>
    <cellStyle name="Normal 30 2 2 6 5" xfId="15916" xr:uid="{00000000-0005-0000-0000-00000AA30000}"/>
    <cellStyle name="Normal 30 2 2 6 5 2" xfId="38451" xr:uid="{00000000-0005-0000-0000-00000BA30000}"/>
    <cellStyle name="Normal 30 2 2 6 6" xfId="21545" xr:uid="{00000000-0005-0000-0000-00000CA30000}"/>
    <cellStyle name="Normal 30 2 2 6 6 2" xfId="44071" xr:uid="{00000000-0005-0000-0000-00000DA30000}"/>
    <cellStyle name="Normal 30 2 2 6 7" xfId="27211" xr:uid="{00000000-0005-0000-0000-00000EA30000}"/>
    <cellStyle name="Normal 30 2 2 6 8" xfId="50639" xr:uid="{00000000-0005-0000-0000-00000FA30000}"/>
    <cellStyle name="Normal 30 2 2 7" xfId="5606" xr:uid="{00000000-0005-0000-0000-000010A30000}"/>
    <cellStyle name="Normal 30 2 2 7 2" xfId="11222" xr:uid="{00000000-0005-0000-0000-000011A30000}"/>
    <cellStyle name="Normal 30 2 2 7 2 2" xfId="33763" xr:uid="{00000000-0005-0000-0000-000012A30000}"/>
    <cellStyle name="Normal 30 2 2 7 3" xfId="16852" xr:uid="{00000000-0005-0000-0000-000013A30000}"/>
    <cellStyle name="Normal 30 2 2 7 3 2" xfId="39387" xr:uid="{00000000-0005-0000-0000-000014A30000}"/>
    <cellStyle name="Normal 30 2 2 7 4" xfId="22481" xr:uid="{00000000-0005-0000-0000-000015A30000}"/>
    <cellStyle name="Normal 30 2 2 7 4 2" xfId="45007" xr:uid="{00000000-0005-0000-0000-000016A30000}"/>
    <cellStyle name="Normal 30 2 2 7 5" xfId="28147" xr:uid="{00000000-0005-0000-0000-000017A30000}"/>
    <cellStyle name="Normal 30 2 2 8" xfId="7478" xr:uid="{00000000-0005-0000-0000-000018A30000}"/>
    <cellStyle name="Normal 30 2 2 8 2" xfId="13094" xr:uid="{00000000-0005-0000-0000-000019A30000}"/>
    <cellStyle name="Normal 30 2 2 8 2 2" xfId="35635" xr:uid="{00000000-0005-0000-0000-00001AA30000}"/>
    <cellStyle name="Normal 30 2 2 8 3" xfId="18724" xr:uid="{00000000-0005-0000-0000-00001BA30000}"/>
    <cellStyle name="Normal 30 2 2 8 3 2" xfId="41259" xr:uid="{00000000-0005-0000-0000-00001CA30000}"/>
    <cellStyle name="Normal 30 2 2 8 4" xfId="24353" xr:uid="{00000000-0005-0000-0000-00001DA30000}"/>
    <cellStyle name="Normal 30 2 2 8 4 2" xfId="46879" xr:uid="{00000000-0005-0000-0000-00001EA30000}"/>
    <cellStyle name="Normal 30 2 2 8 5" xfId="30019" xr:uid="{00000000-0005-0000-0000-00001FA30000}"/>
    <cellStyle name="Normal 30 2 2 9" xfId="9350" xr:uid="{00000000-0005-0000-0000-000020A30000}"/>
    <cellStyle name="Normal 30 2 2 9 2" xfId="31891" xr:uid="{00000000-0005-0000-0000-000021A30000}"/>
    <cellStyle name="Normal 30 2 3" xfId="3851" xr:uid="{00000000-0005-0000-0000-000022A30000}"/>
    <cellStyle name="Normal 30 2 3 10" xfId="26392" xr:uid="{00000000-0005-0000-0000-000023A30000}"/>
    <cellStyle name="Normal 30 2 3 11" xfId="48883" xr:uid="{00000000-0005-0000-0000-000024A30000}"/>
    <cellStyle name="Normal 30 2 3 12" xfId="49820" xr:uid="{00000000-0005-0000-0000-000025A30000}"/>
    <cellStyle name="Normal 30 2 3 2" xfId="4085" xr:uid="{00000000-0005-0000-0000-000026A30000}"/>
    <cellStyle name="Normal 30 2 3 2 10" xfId="49117" xr:uid="{00000000-0005-0000-0000-000027A30000}"/>
    <cellStyle name="Normal 30 2 3 2 11" xfId="50054" xr:uid="{00000000-0005-0000-0000-000028A30000}"/>
    <cellStyle name="Normal 30 2 3 2 2" xfId="4553" xr:uid="{00000000-0005-0000-0000-000029A30000}"/>
    <cellStyle name="Normal 30 2 3 2 2 10" xfId="50522" xr:uid="{00000000-0005-0000-0000-00002AA30000}"/>
    <cellStyle name="Normal 30 2 3 2 2 2" xfId="5489" xr:uid="{00000000-0005-0000-0000-00002BA30000}"/>
    <cellStyle name="Normal 30 2 3 2 2 2 2" xfId="7361" xr:uid="{00000000-0005-0000-0000-00002CA30000}"/>
    <cellStyle name="Normal 30 2 3 2 2 2 2 2" xfId="12977" xr:uid="{00000000-0005-0000-0000-00002DA30000}"/>
    <cellStyle name="Normal 30 2 3 2 2 2 2 2 2" xfId="35518" xr:uid="{00000000-0005-0000-0000-00002EA30000}"/>
    <cellStyle name="Normal 30 2 3 2 2 2 2 3" xfId="18607" xr:uid="{00000000-0005-0000-0000-00002FA30000}"/>
    <cellStyle name="Normal 30 2 3 2 2 2 2 3 2" xfId="41142" xr:uid="{00000000-0005-0000-0000-000030A30000}"/>
    <cellStyle name="Normal 30 2 3 2 2 2 2 4" xfId="24236" xr:uid="{00000000-0005-0000-0000-000031A30000}"/>
    <cellStyle name="Normal 30 2 3 2 2 2 2 4 2" xfId="46762" xr:uid="{00000000-0005-0000-0000-000032A30000}"/>
    <cellStyle name="Normal 30 2 3 2 2 2 2 5" xfId="29902" xr:uid="{00000000-0005-0000-0000-000033A30000}"/>
    <cellStyle name="Normal 30 2 3 2 2 2 3" xfId="9233" xr:uid="{00000000-0005-0000-0000-000034A30000}"/>
    <cellStyle name="Normal 30 2 3 2 2 2 3 2" xfId="14849" xr:uid="{00000000-0005-0000-0000-000035A30000}"/>
    <cellStyle name="Normal 30 2 3 2 2 2 3 2 2" xfId="37390" xr:uid="{00000000-0005-0000-0000-000036A30000}"/>
    <cellStyle name="Normal 30 2 3 2 2 2 3 3" xfId="20479" xr:uid="{00000000-0005-0000-0000-000037A30000}"/>
    <cellStyle name="Normal 30 2 3 2 2 2 3 3 2" xfId="43014" xr:uid="{00000000-0005-0000-0000-000038A30000}"/>
    <cellStyle name="Normal 30 2 3 2 2 2 3 4" xfId="26108" xr:uid="{00000000-0005-0000-0000-000039A30000}"/>
    <cellStyle name="Normal 30 2 3 2 2 2 3 4 2" xfId="48634" xr:uid="{00000000-0005-0000-0000-00003AA30000}"/>
    <cellStyle name="Normal 30 2 3 2 2 2 3 5" xfId="31774" xr:uid="{00000000-0005-0000-0000-00003BA30000}"/>
    <cellStyle name="Normal 30 2 3 2 2 2 4" xfId="11105" xr:uid="{00000000-0005-0000-0000-00003CA30000}"/>
    <cellStyle name="Normal 30 2 3 2 2 2 4 2" xfId="33646" xr:uid="{00000000-0005-0000-0000-00003DA30000}"/>
    <cellStyle name="Normal 30 2 3 2 2 2 5" xfId="16735" xr:uid="{00000000-0005-0000-0000-00003EA30000}"/>
    <cellStyle name="Normal 30 2 3 2 2 2 5 2" xfId="39270" xr:uid="{00000000-0005-0000-0000-00003FA30000}"/>
    <cellStyle name="Normal 30 2 3 2 2 2 6" xfId="22364" xr:uid="{00000000-0005-0000-0000-000040A30000}"/>
    <cellStyle name="Normal 30 2 3 2 2 2 6 2" xfId="44890" xr:uid="{00000000-0005-0000-0000-000041A30000}"/>
    <cellStyle name="Normal 30 2 3 2 2 2 7" xfId="28030" xr:uid="{00000000-0005-0000-0000-000042A30000}"/>
    <cellStyle name="Normal 30 2 3 2 2 2 8" xfId="51458" xr:uid="{00000000-0005-0000-0000-000043A30000}"/>
    <cellStyle name="Normal 30 2 3 2 2 3" xfId="6425" xr:uid="{00000000-0005-0000-0000-000044A30000}"/>
    <cellStyle name="Normal 30 2 3 2 2 3 2" xfId="12041" xr:uid="{00000000-0005-0000-0000-000045A30000}"/>
    <cellStyle name="Normal 30 2 3 2 2 3 2 2" xfId="34582" xr:uid="{00000000-0005-0000-0000-000046A30000}"/>
    <cellStyle name="Normal 30 2 3 2 2 3 3" xfId="17671" xr:uid="{00000000-0005-0000-0000-000047A30000}"/>
    <cellStyle name="Normal 30 2 3 2 2 3 3 2" xfId="40206" xr:uid="{00000000-0005-0000-0000-000048A30000}"/>
    <cellStyle name="Normal 30 2 3 2 2 3 4" xfId="23300" xr:uid="{00000000-0005-0000-0000-000049A30000}"/>
    <cellStyle name="Normal 30 2 3 2 2 3 4 2" xfId="45826" xr:uid="{00000000-0005-0000-0000-00004AA30000}"/>
    <cellStyle name="Normal 30 2 3 2 2 3 5" xfId="28966" xr:uid="{00000000-0005-0000-0000-00004BA30000}"/>
    <cellStyle name="Normal 30 2 3 2 2 4" xfId="8297" xr:uid="{00000000-0005-0000-0000-00004CA30000}"/>
    <cellStyle name="Normal 30 2 3 2 2 4 2" xfId="13913" xr:uid="{00000000-0005-0000-0000-00004DA30000}"/>
    <cellStyle name="Normal 30 2 3 2 2 4 2 2" xfId="36454" xr:uid="{00000000-0005-0000-0000-00004EA30000}"/>
    <cellStyle name="Normal 30 2 3 2 2 4 3" xfId="19543" xr:uid="{00000000-0005-0000-0000-00004FA30000}"/>
    <cellStyle name="Normal 30 2 3 2 2 4 3 2" xfId="42078" xr:uid="{00000000-0005-0000-0000-000050A30000}"/>
    <cellStyle name="Normal 30 2 3 2 2 4 4" xfId="25172" xr:uid="{00000000-0005-0000-0000-000051A30000}"/>
    <cellStyle name="Normal 30 2 3 2 2 4 4 2" xfId="47698" xr:uid="{00000000-0005-0000-0000-000052A30000}"/>
    <cellStyle name="Normal 30 2 3 2 2 4 5" xfId="30838" xr:uid="{00000000-0005-0000-0000-000053A30000}"/>
    <cellStyle name="Normal 30 2 3 2 2 5" xfId="10169" xr:uid="{00000000-0005-0000-0000-000054A30000}"/>
    <cellStyle name="Normal 30 2 3 2 2 5 2" xfId="32710" xr:uid="{00000000-0005-0000-0000-000055A30000}"/>
    <cellStyle name="Normal 30 2 3 2 2 6" xfId="15799" xr:uid="{00000000-0005-0000-0000-000056A30000}"/>
    <cellStyle name="Normal 30 2 3 2 2 6 2" xfId="38334" xr:uid="{00000000-0005-0000-0000-000057A30000}"/>
    <cellStyle name="Normal 30 2 3 2 2 7" xfId="21428" xr:uid="{00000000-0005-0000-0000-000058A30000}"/>
    <cellStyle name="Normal 30 2 3 2 2 7 2" xfId="43954" xr:uid="{00000000-0005-0000-0000-000059A30000}"/>
    <cellStyle name="Normal 30 2 3 2 2 8" xfId="27094" xr:uid="{00000000-0005-0000-0000-00005AA30000}"/>
    <cellStyle name="Normal 30 2 3 2 2 9" xfId="49585" xr:uid="{00000000-0005-0000-0000-00005BA30000}"/>
    <cellStyle name="Normal 30 2 3 2 3" xfId="5021" xr:uid="{00000000-0005-0000-0000-00005CA30000}"/>
    <cellStyle name="Normal 30 2 3 2 3 2" xfId="6893" xr:uid="{00000000-0005-0000-0000-00005DA30000}"/>
    <cellStyle name="Normal 30 2 3 2 3 2 2" xfId="12509" xr:uid="{00000000-0005-0000-0000-00005EA30000}"/>
    <cellStyle name="Normal 30 2 3 2 3 2 2 2" xfId="35050" xr:uid="{00000000-0005-0000-0000-00005FA30000}"/>
    <cellStyle name="Normal 30 2 3 2 3 2 3" xfId="18139" xr:uid="{00000000-0005-0000-0000-000060A30000}"/>
    <cellStyle name="Normal 30 2 3 2 3 2 3 2" xfId="40674" xr:uid="{00000000-0005-0000-0000-000061A30000}"/>
    <cellStyle name="Normal 30 2 3 2 3 2 4" xfId="23768" xr:uid="{00000000-0005-0000-0000-000062A30000}"/>
    <cellStyle name="Normal 30 2 3 2 3 2 4 2" xfId="46294" xr:uid="{00000000-0005-0000-0000-000063A30000}"/>
    <cellStyle name="Normal 30 2 3 2 3 2 5" xfId="29434" xr:uid="{00000000-0005-0000-0000-000064A30000}"/>
    <cellStyle name="Normal 30 2 3 2 3 3" xfId="8765" xr:uid="{00000000-0005-0000-0000-000065A30000}"/>
    <cellStyle name="Normal 30 2 3 2 3 3 2" xfId="14381" xr:uid="{00000000-0005-0000-0000-000066A30000}"/>
    <cellStyle name="Normal 30 2 3 2 3 3 2 2" xfId="36922" xr:uid="{00000000-0005-0000-0000-000067A30000}"/>
    <cellStyle name="Normal 30 2 3 2 3 3 3" xfId="20011" xr:uid="{00000000-0005-0000-0000-000068A30000}"/>
    <cellStyle name="Normal 30 2 3 2 3 3 3 2" xfId="42546" xr:uid="{00000000-0005-0000-0000-000069A30000}"/>
    <cellStyle name="Normal 30 2 3 2 3 3 4" xfId="25640" xr:uid="{00000000-0005-0000-0000-00006AA30000}"/>
    <cellStyle name="Normal 30 2 3 2 3 3 4 2" xfId="48166" xr:uid="{00000000-0005-0000-0000-00006BA30000}"/>
    <cellStyle name="Normal 30 2 3 2 3 3 5" xfId="31306" xr:uid="{00000000-0005-0000-0000-00006CA30000}"/>
    <cellStyle name="Normal 30 2 3 2 3 4" xfId="10637" xr:uid="{00000000-0005-0000-0000-00006DA30000}"/>
    <cellStyle name="Normal 30 2 3 2 3 4 2" xfId="33178" xr:uid="{00000000-0005-0000-0000-00006EA30000}"/>
    <cellStyle name="Normal 30 2 3 2 3 5" xfId="16267" xr:uid="{00000000-0005-0000-0000-00006FA30000}"/>
    <cellStyle name="Normal 30 2 3 2 3 5 2" xfId="38802" xr:uid="{00000000-0005-0000-0000-000070A30000}"/>
    <cellStyle name="Normal 30 2 3 2 3 6" xfId="21896" xr:uid="{00000000-0005-0000-0000-000071A30000}"/>
    <cellStyle name="Normal 30 2 3 2 3 6 2" xfId="44422" xr:uid="{00000000-0005-0000-0000-000072A30000}"/>
    <cellStyle name="Normal 30 2 3 2 3 7" xfId="27562" xr:uid="{00000000-0005-0000-0000-000073A30000}"/>
    <cellStyle name="Normal 30 2 3 2 3 8" xfId="50990" xr:uid="{00000000-0005-0000-0000-000074A30000}"/>
    <cellStyle name="Normal 30 2 3 2 4" xfId="5957" xr:uid="{00000000-0005-0000-0000-000075A30000}"/>
    <cellStyle name="Normal 30 2 3 2 4 2" xfId="11573" xr:uid="{00000000-0005-0000-0000-000076A30000}"/>
    <cellStyle name="Normal 30 2 3 2 4 2 2" xfId="34114" xr:uid="{00000000-0005-0000-0000-000077A30000}"/>
    <cellStyle name="Normal 30 2 3 2 4 3" xfId="17203" xr:uid="{00000000-0005-0000-0000-000078A30000}"/>
    <cellStyle name="Normal 30 2 3 2 4 3 2" xfId="39738" xr:uid="{00000000-0005-0000-0000-000079A30000}"/>
    <cellStyle name="Normal 30 2 3 2 4 4" xfId="22832" xr:uid="{00000000-0005-0000-0000-00007AA30000}"/>
    <cellStyle name="Normal 30 2 3 2 4 4 2" xfId="45358" xr:uid="{00000000-0005-0000-0000-00007BA30000}"/>
    <cellStyle name="Normal 30 2 3 2 4 5" xfId="28498" xr:uid="{00000000-0005-0000-0000-00007CA30000}"/>
    <cellStyle name="Normal 30 2 3 2 5" xfId="7829" xr:uid="{00000000-0005-0000-0000-00007DA30000}"/>
    <cellStyle name="Normal 30 2 3 2 5 2" xfId="13445" xr:uid="{00000000-0005-0000-0000-00007EA30000}"/>
    <cellStyle name="Normal 30 2 3 2 5 2 2" xfId="35986" xr:uid="{00000000-0005-0000-0000-00007FA30000}"/>
    <cellStyle name="Normal 30 2 3 2 5 3" xfId="19075" xr:uid="{00000000-0005-0000-0000-000080A30000}"/>
    <cellStyle name="Normal 30 2 3 2 5 3 2" xfId="41610" xr:uid="{00000000-0005-0000-0000-000081A30000}"/>
    <cellStyle name="Normal 30 2 3 2 5 4" xfId="24704" xr:uid="{00000000-0005-0000-0000-000082A30000}"/>
    <cellStyle name="Normal 30 2 3 2 5 4 2" xfId="47230" xr:uid="{00000000-0005-0000-0000-000083A30000}"/>
    <cellStyle name="Normal 30 2 3 2 5 5" xfId="30370" xr:uid="{00000000-0005-0000-0000-000084A30000}"/>
    <cellStyle name="Normal 30 2 3 2 6" xfId="9701" xr:uid="{00000000-0005-0000-0000-000085A30000}"/>
    <cellStyle name="Normal 30 2 3 2 6 2" xfId="32242" xr:uid="{00000000-0005-0000-0000-000086A30000}"/>
    <cellStyle name="Normal 30 2 3 2 7" xfId="15331" xr:uid="{00000000-0005-0000-0000-000087A30000}"/>
    <cellStyle name="Normal 30 2 3 2 7 2" xfId="37866" xr:uid="{00000000-0005-0000-0000-000088A30000}"/>
    <cellStyle name="Normal 30 2 3 2 8" xfId="20960" xr:uid="{00000000-0005-0000-0000-000089A30000}"/>
    <cellStyle name="Normal 30 2 3 2 8 2" xfId="43486" xr:uid="{00000000-0005-0000-0000-00008AA30000}"/>
    <cellStyle name="Normal 30 2 3 2 9" xfId="26626" xr:uid="{00000000-0005-0000-0000-00008BA30000}"/>
    <cellStyle name="Normal 30 2 3 3" xfId="4319" xr:uid="{00000000-0005-0000-0000-00008CA30000}"/>
    <cellStyle name="Normal 30 2 3 3 10" xfId="50288" xr:uid="{00000000-0005-0000-0000-00008DA30000}"/>
    <cellStyle name="Normal 30 2 3 3 2" xfId="5255" xr:uid="{00000000-0005-0000-0000-00008EA30000}"/>
    <cellStyle name="Normal 30 2 3 3 2 2" xfId="7127" xr:uid="{00000000-0005-0000-0000-00008FA30000}"/>
    <cellStyle name="Normal 30 2 3 3 2 2 2" xfId="12743" xr:uid="{00000000-0005-0000-0000-000090A30000}"/>
    <cellStyle name="Normal 30 2 3 3 2 2 2 2" xfId="35284" xr:uid="{00000000-0005-0000-0000-000091A30000}"/>
    <cellStyle name="Normal 30 2 3 3 2 2 3" xfId="18373" xr:uid="{00000000-0005-0000-0000-000092A30000}"/>
    <cellStyle name="Normal 30 2 3 3 2 2 3 2" xfId="40908" xr:uid="{00000000-0005-0000-0000-000093A30000}"/>
    <cellStyle name="Normal 30 2 3 3 2 2 4" xfId="24002" xr:uid="{00000000-0005-0000-0000-000094A30000}"/>
    <cellStyle name="Normal 30 2 3 3 2 2 4 2" xfId="46528" xr:uid="{00000000-0005-0000-0000-000095A30000}"/>
    <cellStyle name="Normal 30 2 3 3 2 2 5" xfId="29668" xr:uid="{00000000-0005-0000-0000-000096A30000}"/>
    <cellStyle name="Normal 30 2 3 3 2 3" xfId="8999" xr:uid="{00000000-0005-0000-0000-000097A30000}"/>
    <cellStyle name="Normal 30 2 3 3 2 3 2" xfId="14615" xr:uid="{00000000-0005-0000-0000-000098A30000}"/>
    <cellStyle name="Normal 30 2 3 3 2 3 2 2" xfId="37156" xr:uid="{00000000-0005-0000-0000-000099A30000}"/>
    <cellStyle name="Normal 30 2 3 3 2 3 3" xfId="20245" xr:uid="{00000000-0005-0000-0000-00009AA30000}"/>
    <cellStyle name="Normal 30 2 3 3 2 3 3 2" xfId="42780" xr:uid="{00000000-0005-0000-0000-00009BA30000}"/>
    <cellStyle name="Normal 30 2 3 3 2 3 4" xfId="25874" xr:uid="{00000000-0005-0000-0000-00009CA30000}"/>
    <cellStyle name="Normal 30 2 3 3 2 3 4 2" xfId="48400" xr:uid="{00000000-0005-0000-0000-00009DA30000}"/>
    <cellStyle name="Normal 30 2 3 3 2 3 5" xfId="31540" xr:uid="{00000000-0005-0000-0000-00009EA30000}"/>
    <cellStyle name="Normal 30 2 3 3 2 4" xfId="10871" xr:uid="{00000000-0005-0000-0000-00009FA30000}"/>
    <cellStyle name="Normal 30 2 3 3 2 4 2" xfId="33412" xr:uid="{00000000-0005-0000-0000-0000A0A30000}"/>
    <cellStyle name="Normal 30 2 3 3 2 5" xfId="16501" xr:uid="{00000000-0005-0000-0000-0000A1A30000}"/>
    <cellStyle name="Normal 30 2 3 3 2 5 2" xfId="39036" xr:uid="{00000000-0005-0000-0000-0000A2A30000}"/>
    <cellStyle name="Normal 30 2 3 3 2 6" xfId="22130" xr:uid="{00000000-0005-0000-0000-0000A3A30000}"/>
    <cellStyle name="Normal 30 2 3 3 2 6 2" xfId="44656" xr:uid="{00000000-0005-0000-0000-0000A4A30000}"/>
    <cellStyle name="Normal 30 2 3 3 2 7" xfId="27796" xr:uid="{00000000-0005-0000-0000-0000A5A30000}"/>
    <cellStyle name="Normal 30 2 3 3 2 8" xfId="51224" xr:uid="{00000000-0005-0000-0000-0000A6A30000}"/>
    <cellStyle name="Normal 30 2 3 3 3" xfId="6191" xr:uid="{00000000-0005-0000-0000-0000A7A30000}"/>
    <cellStyle name="Normal 30 2 3 3 3 2" xfId="11807" xr:uid="{00000000-0005-0000-0000-0000A8A30000}"/>
    <cellStyle name="Normal 30 2 3 3 3 2 2" xfId="34348" xr:uid="{00000000-0005-0000-0000-0000A9A30000}"/>
    <cellStyle name="Normal 30 2 3 3 3 3" xfId="17437" xr:uid="{00000000-0005-0000-0000-0000AAA30000}"/>
    <cellStyle name="Normal 30 2 3 3 3 3 2" xfId="39972" xr:uid="{00000000-0005-0000-0000-0000ABA30000}"/>
    <cellStyle name="Normal 30 2 3 3 3 4" xfId="23066" xr:uid="{00000000-0005-0000-0000-0000ACA30000}"/>
    <cellStyle name="Normal 30 2 3 3 3 4 2" xfId="45592" xr:uid="{00000000-0005-0000-0000-0000ADA30000}"/>
    <cellStyle name="Normal 30 2 3 3 3 5" xfId="28732" xr:uid="{00000000-0005-0000-0000-0000AEA30000}"/>
    <cellStyle name="Normal 30 2 3 3 4" xfId="8063" xr:uid="{00000000-0005-0000-0000-0000AFA30000}"/>
    <cellStyle name="Normal 30 2 3 3 4 2" xfId="13679" xr:uid="{00000000-0005-0000-0000-0000B0A30000}"/>
    <cellStyle name="Normal 30 2 3 3 4 2 2" xfId="36220" xr:uid="{00000000-0005-0000-0000-0000B1A30000}"/>
    <cellStyle name="Normal 30 2 3 3 4 3" xfId="19309" xr:uid="{00000000-0005-0000-0000-0000B2A30000}"/>
    <cellStyle name="Normal 30 2 3 3 4 3 2" xfId="41844" xr:uid="{00000000-0005-0000-0000-0000B3A30000}"/>
    <cellStyle name="Normal 30 2 3 3 4 4" xfId="24938" xr:uid="{00000000-0005-0000-0000-0000B4A30000}"/>
    <cellStyle name="Normal 30 2 3 3 4 4 2" xfId="47464" xr:uid="{00000000-0005-0000-0000-0000B5A30000}"/>
    <cellStyle name="Normal 30 2 3 3 4 5" xfId="30604" xr:uid="{00000000-0005-0000-0000-0000B6A30000}"/>
    <cellStyle name="Normal 30 2 3 3 5" xfId="9935" xr:uid="{00000000-0005-0000-0000-0000B7A30000}"/>
    <cellStyle name="Normal 30 2 3 3 5 2" xfId="32476" xr:uid="{00000000-0005-0000-0000-0000B8A30000}"/>
    <cellStyle name="Normal 30 2 3 3 6" xfId="15565" xr:uid="{00000000-0005-0000-0000-0000B9A30000}"/>
    <cellStyle name="Normal 30 2 3 3 6 2" xfId="38100" xr:uid="{00000000-0005-0000-0000-0000BAA30000}"/>
    <cellStyle name="Normal 30 2 3 3 7" xfId="21194" xr:uid="{00000000-0005-0000-0000-0000BBA30000}"/>
    <cellStyle name="Normal 30 2 3 3 7 2" xfId="43720" xr:uid="{00000000-0005-0000-0000-0000BCA30000}"/>
    <cellStyle name="Normal 30 2 3 3 8" xfId="26860" xr:uid="{00000000-0005-0000-0000-0000BDA30000}"/>
    <cellStyle name="Normal 30 2 3 3 9" xfId="49351" xr:uid="{00000000-0005-0000-0000-0000BEA30000}"/>
    <cellStyle name="Normal 30 2 3 4" xfId="4787" xr:uid="{00000000-0005-0000-0000-0000BFA30000}"/>
    <cellStyle name="Normal 30 2 3 4 2" xfId="6659" xr:uid="{00000000-0005-0000-0000-0000C0A30000}"/>
    <cellStyle name="Normal 30 2 3 4 2 2" xfId="12275" xr:uid="{00000000-0005-0000-0000-0000C1A30000}"/>
    <cellStyle name="Normal 30 2 3 4 2 2 2" xfId="34816" xr:uid="{00000000-0005-0000-0000-0000C2A30000}"/>
    <cellStyle name="Normal 30 2 3 4 2 3" xfId="17905" xr:uid="{00000000-0005-0000-0000-0000C3A30000}"/>
    <cellStyle name="Normal 30 2 3 4 2 3 2" xfId="40440" xr:uid="{00000000-0005-0000-0000-0000C4A30000}"/>
    <cellStyle name="Normal 30 2 3 4 2 4" xfId="23534" xr:uid="{00000000-0005-0000-0000-0000C5A30000}"/>
    <cellStyle name="Normal 30 2 3 4 2 4 2" xfId="46060" xr:uid="{00000000-0005-0000-0000-0000C6A30000}"/>
    <cellStyle name="Normal 30 2 3 4 2 5" xfId="29200" xr:uid="{00000000-0005-0000-0000-0000C7A30000}"/>
    <cellStyle name="Normal 30 2 3 4 3" xfId="8531" xr:uid="{00000000-0005-0000-0000-0000C8A30000}"/>
    <cellStyle name="Normal 30 2 3 4 3 2" xfId="14147" xr:uid="{00000000-0005-0000-0000-0000C9A30000}"/>
    <cellStyle name="Normal 30 2 3 4 3 2 2" xfId="36688" xr:uid="{00000000-0005-0000-0000-0000CAA30000}"/>
    <cellStyle name="Normal 30 2 3 4 3 3" xfId="19777" xr:uid="{00000000-0005-0000-0000-0000CBA30000}"/>
    <cellStyle name="Normal 30 2 3 4 3 3 2" xfId="42312" xr:uid="{00000000-0005-0000-0000-0000CCA30000}"/>
    <cellStyle name="Normal 30 2 3 4 3 4" xfId="25406" xr:uid="{00000000-0005-0000-0000-0000CDA30000}"/>
    <cellStyle name="Normal 30 2 3 4 3 4 2" xfId="47932" xr:uid="{00000000-0005-0000-0000-0000CEA30000}"/>
    <cellStyle name="Normal 30 2 3 4 3 5" xfId="31072" xr:uid="{00000000-0005-0000-0000-0000CFA30000}"/>
    <cellStyle name="Normal 30 2 3 4 4" xfId="10403" xr:uid="{00000000-0005-0000-0000-0000D0A30000}"/>
    <cellStyle name="Normal 30 2 3 4 4 2" xfId="32944" xr:uid="{00000000-0005-0000-0000-0000D1A30000}"/>
    <cellStyle name="Normal 30 2 3 4 5" xfId="16033" xr:uid="{00000000-0005-0000-0000-0000D2A30000}"/>
    <cellStyle name="Normal 30 2 3 4 5 2" xfId="38568" xr:uid="{00000000-0005-0000-0000-0000D3A30000}"/>
    <cellStyle name="Normal 30 2 3 4 6" xfId="21662" xr:uid="{00000000-0005-0000-0000-0000D4A30000}"/>
    <cellStyle name="Normal 30 2 3 4 6 2" xfId="44188" xr:uid="{00000000-0005-0000-0000-0000D5A30000}"/>
    <cellStyle name="Normal 30 2 3 4 7" xfId="27328" xr:uid="{00000000-0005-0000-0000-0000D6A30000}"/>
    <cellStyle name="Normal 30 2 3 4 8" xfId="50756" xr:uid="{00000000-0005-0000-0000-0000D7A30000}"/>
    <cellStyle name="Normal 30 2 3 5" xfId="5723" xr:uid="{00000000-0005-0000-0000-0000D8A30000}"/>
    <cellStyle name="Normal 30 2 3 5 2" xfId="11339" xr:uid="{00000000-0005-0000-0000-0000D9A30000}"/>
    <cellStyle name="Normal 30 2 3 5 2 2" xfId="33880" xr:uid="{00000000-0005-0000-0000-0000DAA30000}"/>
    <cellStyle name="Normal 30 2 3 5 3" xfId="16969" xr:uid="{00000000-0005-0000-0000-0000DBA30000}"/>
    <cellStyle name="Normal 30 2 3 5 3 2" xfId="39504" xr:uid="{00000000-0005-0000-0000-0000DCA30000}"/>
    <cellStyle name="Normal 30 2 3 5 4" xfId="22598" xr:uid="{00000000-0005-0000-0000-0000DDA30000}"/>
    <cellStyle name="Normal 30 2 3 5 4 2" xfId="45124" xr:uid="{00000000-0005-0000-0000-0000DEA30000}"/>
    <cellStyle name="Normal 30 2 3 5 5" xfId="28264" xr:uid="{00000000-0005-0000-0000-0000DFA30000}"/>
    <cellStyle name="Normal 30 2 3 6" xfId="7595" xr:uid="{00000000-0005-0000-0000-0000E0A30000}"/>
    <cellStyle name="Normal 30 2 3 6 2" xfId="13211" xr:uid="{00000000-0005-0000-0000-0000E1A30000}"/>
    <cellStyle name="Normal 30 2 3 6 2 2" xfId="35752" xr:uid="{00000000-0005-0000-0000-0000E2A30000}"/>
    <cellStyle name="Normal 30 2 3 6 3" xfId="18841" xr:uid="{00000000-0005-0000-0000-0000E3A30000}"/>
    <cellStyle name="Normal 30 2 3 6 3 2" xfId="41376" xr:uid="{00000000-0005-0000-0000-0000E4A30000}"/>
    <cellStyle name="Normal 30 2 3 6 4" xfId="24470" xr:uid="{00000000-0005-0000-0000-0000E5A30000}"/>
    <cellStyle name="Normal 30 2 3 6 4 2" xfId="46996" xr:uid="{00000000-0005-0000-0000-0000E6A30000}"/>
    <cellStyle name="Normal 30 2 3 6 5" xfId="30136" xr:uid="{00000000-0005-0000-0000-0000E7A30000}"/>
    <cellStyle name="Normal 30 2 3 7" xfId="9467" xr:uid="{00000000-0005-0000-0000-0000E8A30000}"/>
    <cellStyle name="Normal 30 2 3 7 2" xfId="32008" xr:uid="{00000000-0005-0000-0000-0000E9A30000}"/>
    <cellStyle name="Normal 30 2 3 8" xfId="15097" xr:uid="{00000000-0005-0000-0000-0000EAA30000}"/>
    <cellStyle name="Normal 30 2 3 8 2" xfId="37632" xr:uid="{00000000-0005-0000-0000-0000EBA30000}"/>
    <cellStyle name="Normal 30 2 3 9" xfId="20726" xr:uid="{00000000-0005-0000-0000-0000ECA30000}"/>
    <cellStyle name="Normal 30 2 3 9 2" xfId="43252" xr:uid="{00000000-0005-0000-0000-0000EDA30000}"/>
    <cellStyle name="Normal 30 2 4" xfId="3773" xr:uid="{00000000-0005-0000-0000-0000EEA30000}"/>
    <cellStyle name="Normal 30 2 4 10" xfId="26314" xr:uid="{00000000-0005-0000-0000-0000EFA30000}"/>
    <cellStyle name="Normal 30 2 4 11" xfId="48805" xr:uid="{00000000-0005-0000-0000-0000F0A30000}"/>
    <cellStyle name="Normal 30 2 4 12" xfId="49742" xr:uid="{00000000-0005-0000-0000-0000F1A30000}"/>
    <cellStyle name="Normal 30 2 4 2" xfId="4007" xr:uid="{00000000-0005-0000-0000-0000F2A30000}"/>
    <cellStyle name="Normal 30 2 4 2 10" xfId="49039" xr:uid="{00000000-0005-0000-0000-0000F3A30000}"/>
    <cellStyle name="Normal 30 2 4 2 11" xfId="49976" xr:uid="{00000000-0005-0000-0000-0000F4A30000}"/>
    <cellStyle name="Normal 30 2 4 2 2" xfId="4475" xr:uid="{00000000-0005-0000-0000-0000F5A30000}"/>
    <cellStyle name="Normal 30 2 4 2 2 10" xfId="50444" xr:uid="{00000000-0005-0000-0000-0000F6A30000}"/>
    <cellStyle name="Normal 30 2 4 2 2 2" xfId="5411" xr:uid="{00000000-0005-0000-0000-0000F7A30000}"/>
    <cellStyle name="Normal 30 2 4 2 2 2 2" xfId="7283" xr:uid="{00000000-0005-0000-0000-0000F8A30000}"/>
    <cellStyle name="Normal 30 2 4 2 2 2 2 2" xfId="12899" xr:uid="{00000000-0005-0000-0000-0000F9A30000}"/>
    <cellStyle name="Normal 30 2 4 2 2 2 2 2 2" xfId="35440" xr:uid="{00000000-0005-0000-0000-0000FAA30000}"/>
    <cellStyle name="Normal 30 2 4 2 2 2 2 3" xfId="18529" xr:uid="{00000000-0005-0000-0000-0000FBA30000}"/>
    <cellStyle name="Normal 30 2 4 2 2 2 2 3 2" xfId="41064" xr:uid="{00000000-0005-0000-0000-0000FCA30000}"/>
    <cellStyle name="Normal 30 2 4 2 2 2 2 4" xfId="24158" xr:uid="{00000000-0005-0000-0000-0000FDA30000}"/>
    <cellStyle name="Normal 30 2 4 2 2 2 2 4 2" xfId="46684" xr:uid="{00000000-0005-0000-0000-0000FEA30000}"/>
    <cellStyle name="Normal 30 2 4 2 2 2 2 5" xfId="29824" xr:uid="{00000000-0005-0000-0000-0000FFA30000}"/>
    <cellStyle name="Normal 30 2 4 2 2 2 3" xfId="9155" xr:uid="{00000000-0005-0000-0000-000000A40000}"/>
    <cellStyle name="Normal 30 2 4 2 2 2 3 2" xfId="14771" xr:uid="{00000000-0005-0000-0000-000001A40000}"/>
    <cellStyle name="Normal 30 2 4 2 2 2 3 2 2" xfId="37312" xr:uid="{00000000-0005-0000-0000-000002A40000}"/>
    <cellStyle name="Normal 30 2 4 2 2 2 3 3" xfId="20401" xr:uid="{00000000-0005-0000-0000-000003A40000}"/>
    <cellStyle name="Normal 30 2 4 2 2 2 3 3 2" xfId="42936" xr:uid="{00000000-0005-0000-0000-000004A40000}"/>
    <cellStyle name="Normal 30 2 4 2 2 2 3 4" xfId="26030" xr:uid="{00000000-0005-0000-0000-000005A40000}"/>
    <cellStyle name="Normal 30 2 4 2 2 2 3 4 2" xfId="48556" xr:uid="{00000000-0005-0000-0000-000006A40000}"/>
    <cellStyle name="Normal 30 2 4 2 2 2 3 5" xfId="31696" xr:uid="{00000000-0005-0000-0000-000007A40000}"/>
    <cellStyle name="Normal 30 2 4 2 2 2 4" xfId="11027" xr:uid="{00000000-0005-0000-0000-000008A40000}"/>
    <cellStyle name="Normal 30 2 4 2 2 2 4 2" xfId="33568" xr:uid="{00000000-0005-0000-0000-000009A40000}"/>
    <cellStyle name="Normal 30 2 4 2 2 2 5" xfId="16657" xr:uid="{00000000-0005-0000-0000-00000AA40000}"/>
    <cellStyle name="Normal 30 2 4 2 2 2 5 2" xfId="39192" xr:uid="{00000000-0005-0000-0000-00000BA40000}"/>
    <cellStyle name="Normal 30 2 4 2 2 2 6" xfId="22286" xr:uid="{00000000-0005-0000-0000-00000CA40000}"/>
    <cellStyle name="Normal 30 2 4 2 2 2 6 2" xfId="44812" xr:uid="{00000000-0005-0000-0000-00000DA40000}"/>
    <cellStyle name="Normal 30 2 4 2 2 2 7" xfId="27952" xr:uid="{00000000-0005-0000-0000-00000EA40000}"/>
    <cellStyle name="Normal 30 2 4 2 2 2 8" xfId="51380" xr:uid="{00000000-0005-0000-0000-00000FA40000}"/>
    <cellStyle name="Normal 30 2 4 2 2 3" xfId="6347" xr:uid="{00000000-0005-0000-0000-000010A40000}"/>
    <cellStyle name="Normal 30 2 4 2 2 3 2" xfId="11963" xr:uid="{00000000-0005-0000-0000-000011A40000}"/>
    <cellStyle name="Normal 30 2 4 2 2 3 2 2" xfId="34504" xr:uid="{00000000-0005-0000-0000-000012A40000}"/>
    <cellStyle name="Normal 30 2 4 2 2 3 3" xfId="17593" xr:uid="{00000000-0005-0000-0000-000013A40000}"/>
    <cellStyle name="Normal 30 2 4 2 2 3 3 2" xfId="40128" xr:uid="{00000000-0005-0000-0000-000014A40000}"/>
    <cellStyle name="Normal 30 2 4 2 2 3 4" xfId="23222" xr:uid="{00000000-0005-0000-0000-000015A40000}"/>
    <cellStyle name="Normal 30 2 4 2 2 3 4 2" xfId="45748" xr:uid="{00000000-0005-0000-0000-000016A40000}"/>
    <cellStyle name="Normal 30 2 4 2 2 3 5" xfId="28888" xr:uid="{00000000-0005-0000-0000-000017A40000}"/>
    <cellStyle name="Normal 30 2 4 2 2 4" xfId="8219" xr:uid="{00000000-0005-0000-0000-000018A40000}"/>
    <cellStyle name="Normal 30 2 4 2 2 4 2" xfId="13835" xr:uid="{00000000-0005-0000-0000-000019A40000}"/>
    <cellStyle name="Normal 30 2 4 2 2 4 2 2" xfId="36376" xr:uid="{00000000-0005-0000-0000-00001AA40000}"/>
    <cellStyle name="Normal 30 2 4 2 2 4 3" xfId="19465" xr:uid="{00000000-0005-0000-0000-00001BA40000}"/>
    <cellStyle name="Normal 30 2 4 2 2 4 3 2" xfId="42000" xr:uid="{00000000-0005-0000-0000-00001CA40000}"/>
    <cellStyle name="Normal 30 2 4 2 2 4 4" xfId="25094" xr:uid="{00000000-0005-0000-0000-00001DA40000}"/>
    <cellStyle name="Normal 30 2 4 2 2 4 4 2" xfId="47620" xr:uid="{00000000-0005-0000-0000-00001EA40000}"/>
    <cellStyle name="Normal 30 2 4 2 2 4 5" xfId="30760" xr:uid="{00000000-0005-0000-0000-00001FA40000}"/>
    <cellStyle name="Normal 30 2 4 2 2 5" xfId="10091" xr:uid="{00000000-0005-0000-0000-000020A40000}"/>
    <cellStyle name="Normal 30 2 4 2 2 5 2" xfId="32632" xr:uid="{00000000-0005-0000-0000-000021A40000}"/>
    <cellStyle name="Normal 30 2 4 2 2 6" xfId="15721" xr:uid="{00000000-0005-0000-0000-000022A40000}"/>
    <cellStyle name="Normal 30 2 4 2 2 6 2" xfId="38256" xr:uid="{00000000-0005-0000-0000-000023A40000}"/>
    <cellStyle name="Normal 30 2 4 2 2 7" xfId="21350" xr:uid="{00000000-0005-0000-0000-000024A40000}"/>
    <cellStyle name="Normal 30 2 4 2 2 7 2" xfId="43876" xr:uid="{00000000-0005-0000-0000-000025A40000}"/>
    <cellStyle name="Normal 30 2 4 2 2 8" xfId="27016" xr:uid="{00000000-0005-0000-0000-000026A40000}"/>
    <cellStyle name="Normal 30 2 4 2 2 9" xfId="49507" xr:uid="{00000000-0005-0000-0000-000027A40000}"/>
    <cellStyle name="Normal 30 2 4 2 3" xfId="4943" xr:uid="{00000000-0005-0000-0000-000028A40000}"/>
    <cellStyle name="Normal 30 2 4 2 3 2" xfId="6815" xr:uid="{00000000-0005-0000-0000-000029A40000}"/>
    <cellStyle name="Normal 30 2 4 2 3 2 2" xfId="12431" xr:uid="{00000000-0005-0000-0000-00002AA40000}"/>
    <cellStyle name="Normal 30 2 4 2 3 2 2 2" xfId="34972" xr:uid="{00000000-0005-0000-0000-00002BA40000}"/>
    <cellStyle name="Normal 30 2 4 2 3 2 3" xfId="18061" xr:uid="{00000000-0005-0000-0000-00002CA40000}"/>
    <cellStyle name="Normal 30 2 4 2 3 2 3 2" xfId="40596" xr:uid="{00000000-0005-0000-0000-00002DA40000}"/>
    <cellStyle name="Normal 30 2 4 2 3 2 4" xfId="23690" xr:uid="{00000000-0005-0000-0000-00002EA40000}"/>
    <cellStyle name="Normal 30 2 4 2 3 2 4 2" xfId="46216" xr:uid="{00000000-0005-0000-0000-00002FA40000}"/>
    <cellStyle name="Normal 30 2 4 2 3 2 5" xfId="29356" xr:uid="{00000000-0005-0000-0000-000030A40000}"/>
    <cellStyle name="Normal 30 2 4 2 3 3" xfId="8687" xr:uid="{00000000-0005-0000-0000-000031A40000}"/>
    <cellStyle name="Normal 30 2 4 2 3 3 2" xfId="14303" xr:uid="{00000000-0005-0000-0000-000032A40000}"/>
    <cellStyle name="Normal 30 2 4 2 3 3 2 2" xfId="36844" xr:uid="{00000000-0005-0000-0000-000033A40000}"/>
    <cellStyle name="Normal 30 2 4 2 3 3 3" xfId="19933" xr:uid="{00000000-0005-0000-0000-000034A40000}"/>
    <cellStyle name="Normal 30 2 4 2 3 3 3 2" xfId="42468" xr:uid="{00000000-0005-0000-0000-000035A40000}"/>
    <cellStyle name="Normal 30 2 4 2 3 3 4" xfId="25562" xr:uid="{00000000-0005-0000-0000-000036A40000}"/>
    <cellStyle name="Normal 30 2 4 2 3 3 4 2" xfId="48088" xr:uid="{00000000-0005-0000-0000-000037A40000}"/>
    <cellStyle name="Normal 30 2 4 2 3 3 5" xfId="31228" xr:uid="{00000000-0005-0000-0000-000038A40000}"/>
    <cellStyle name="Normal 30 2 4 2 3 4" xfId="10559" xr:uid="{00000000-0005-0000-0000-000039A40000}"/>
    <cellStyle name="Normal 30 2 4 2 3 4 2" xfId="33100" xr:uid="{00000000-0005-0000-0000-00003AA40000}"/>
    <cellStyle name="Normal 30 2 4 2 3 5" xfId="16189" xr:uid="{00000000-0005-0000-0000-00003BA40000}"/>
    <cellStyle name="Normal 30 2 4 2 3 5 2" xfId="38724" xr:uid="{00000000-0005-0000-0000-00003CA40000}"/>
    <cellStyle name="Normal 30 2 4 2 3 6" xfId="21818" xr:uid="{00000000-0005-0000-0000-00003DA40000}"/>
    <cellStyle name="Normal 30 2 4 2 3 6 2" xfId="44344" xr:uid="{00000000-0005-0000-0000-00003EA40000}"/>
    <cellStyle name="Normal 30 2 4 2 3 7" xfId="27484" xr:uid="{00000000-0005-0000-0000-00003FA40000}"/>
    <cellStyle name="Normal 30 2 4 2 3 8" xfId="50912" xr:uid="{00000000-0005-0000-0000-000040A40000}"/>
    <cellStyle name="Normal 30 2 4 2 4" xfId="5879" xr:uid="{00000000-0005-0000-0000-000041A40000}"/>
    <cellStyle name="Normal 30 2 4 2 4 2" xfId="11495" xr:uid="{00000000-0005-0000-0000-000042A40000}"/>
    <cellStyle name="Normal 30 2 4 2 4 2 2" xfId="34036" xr:uid="{00000000-0005-0000-0000-000043A40000}"/>
    <cellStyle name="Normal 30 2 4 2 4 3" xfId="17125" xr:uid="{00000000-0005-0000-0000-000044A40000}"/>
    <cellStyle name="Normal 30 2 4 2 4 3 2" xfId="39660" xr:uid="{00000000-0005-0000-0000-000045A40000}"/>
    <cellStyle name="Normal 30 2 4 2 4 4" xfId="22754" xr:uid="{00000000-0005-0000-0000-000046A40000}"/>
    <cellStyle name="Normal 30 2 4 2 4 4 2" xfId="45280" xr:uid="{00000000-0005-0000-0000-000047A40000}"/>
    <cellStyle name="Normal 30 2 4 2 4 5" xfId="28420" xr:uid="{00000000-0005-0000-0000-000048A40000}"/>
    <cellStyle name="Normal 30 2 4 2 5" xfId="7751" xr:uid="{00000000-0005-0000-0000-000049A40000}"/>
    <cellStyle name="Normal 30 2 4 2 5 2" xfId="13367" xr:uid="{00000000-0005-0000-0000-00004AA40000}"/>
    <cellStyle name="Normal 30 2 4 2 5 2 2" xfId="35908" xr:uid="{00000000-0005-0000-0000-00004BA40000}"/>
    <cellStyle name="Normal 30 2 4 2 5 3" xfId="18997" xr:uid="{00000000-0005-0000-0000-00004CA40000}"/>
    <cellStyle name="Normal 30 2 4 2 5 3 2" xfId="41532" xr:uid="{00000000-0005-0000-0000-00004DA40000}"/>
    <cellStyle name="Normal 30 2 4 2 5 4" xfId="24626" xr:uid="{00000000-0005-0000-0000-00004EA40000}"/>
    <cellStyle name="Normal 30 2 4 2 5 4 2" xfId="47152" xr:uid="{00000000-0005-0000-0000-00004FA40000}"/>
    <cellStyle name="Normal 30 2 4 2 5 5" xfId="30292" xr:uid="{00000000-0005-0000-0000-000050A40000}"/>
    <cellStyle name="Normal 30 2 4 2 6" xfId="9623" xr:uid="{00000000-0005-0000-0000-000051A40000}"/>
    <cellStyle name="Normal 30 2 4 2 6 2" xfId="32164" xr:uid="{00000000-0005-0000-0000-000052A40000}"/>
    <cellStyle name="Normal 30 2 4 2 7" xfId="15253" xr:uid="{00000000-0005-0000-0000-000053A40000}"/>
    <cellStyle name="Normal 30 2 4 2 7 2" xfId="37788" xr:uid="{00000000-0005-0000-0000-000054A40000}"/>
    <cellStyle name="Normal 30 2 4 2 8" xfId="20882" xr:uid="{00000000-0005-0000-0000-000055A40000}"/>
    <cellStyle name="Normal 30 2 4 2 8 2" xfId="43408" xr:uid="{00000000-0005-0000-0000-000056A40000}"/>
    <cellStyle name="Normal 30 2 4 2 9" xfId="26548" xr:uid="{00000000-0005-0000-0000-000057A40000}"/>
    <cellStyle name="Normal 30 2 4 3" xfId="4241" xr:uid="{00000000-0005-0000-0000-000058A40000}"/>
    <cellStyle name="Normal 30 2 4 3 10" xfId="50210" xr:uid="{00000000-0005-0000-0000-000059A40000}"/>
    <cellStyle name="Normal 30 2 4 3 2" xfId="5177" xr:uid="{00000000-0005-0000-0000-00005AA40000}"/>
    <cellStyle name="Normal 30 2 4 3 2 2" xfId="7049" xr:uid="{00000000-0005-0000-0000-00005BA40000}"/>
    <cellStyle name="Normal 30 2 4 3 2 2 2" xfId="12665" xr:uid="{00000000-0005-0000-0000-00005CA40000}"/>
    <cellStyle name="Normal 30 2 4 3 2 2 2 2" xfId="35206" xr:uid="{00000000-0005-0000-0000-00005DA40000}"/>
    <cellStyle name="Normal 30 2 4 3 2 2 3" xfId="18295" xr:uid="{00000000-0005-0000-0000-00005EA40000}"/>
    <cellStyle name="Normal 30 2 4 3 2 2 3 2" xfId="40830" xr:uid="{00000000-0005-0000-0000-00005FA40000}"/>
    <cellStyle name="Normal 30 2 4 3 2 2 4" xfId="23924" xr:uid="{00000000-0005-0000-0000-000060A40000}"/>
    <cellStyle name="Normal 30 2 4 3 2 2 4 2" xfId="46450" xr:uid="{00000000-0005-0000-0000-000061A40000}"/>
    <cellStyle name="Normal 30 2 4 3 2 2 5" xfId="29590" xr:uid="{00000000-0005-0000-0000-000062A40000}"/>
    <cellStyle name="Normal 30 2 4 3 2 3" xfId="8921" xr:uid="{00000000-0005-0000-0000-000063A40000}"/>
    <cellStyle name="Normal 30 2 4 3 2 3 2" xfId="14537" xr:uid="{00000000-0005-0000-0000-000064A40000}"/>
    <cellStyle name="Normal 30 2 4 3 2 3 2 2" xfId="37078" xr:uid="{00000000-0005-0000-0000-000065A40000}"/>
    <cellStyle name="Normal 30 2 4 3 2 3 3" xfId="20167" xr:uid="{00000000-0005-0000-0000-000066A40000}"/>
    <cellStyle name="Normal 30 2 4 3 2 3 3 2" xfId="42702" xr:uid="{00000000-0005-0000-0000-000067A40000}"/>
    <cellStyle name="Normal 30 2 4 3 2 3 4" xfId="25796" xr:uid="{00000000-0005-0000-0000-000068A40000}"/>
    <cellStyle name="Normal 30 2 4 3 2 3 4 2" xfId="48322" xr:uid="{00000000-0005-0000-0000-000069A40000}"/>
    <cellStyle name="Normal 30 2 4 3 2 3 5" xfId="31462" xr:uid="{00000000-0005-0000-0000-00006AA40000}"/>
    <cellStyle name="Normal 30 2 4 3 2 4" xfId="10793" xr:uid="{00000000-0005-0000-0000-00006BA40000}"/>
    <cellStyle name="Normal 30 2 4 3 2 4 2" xfId="33334" xr:uid="{00000000-0005-0000-0000-00006CA40000}"/>
    <cellStyle name="Normal 30 2 4 3 2 5" xfId="16423" xr:uid="{00000000-0005-0000-0000-00006DA40000}"/>
    <cellStyle name="Normal 30 2 4 3 2 5 2" xfId="38958" xr:uid="{00000000-0005-0000-0000-00006EA40000}"/>
    <cellStyle name="Normal 30 2 4 3 2 6" xfId="22052" xr:uid="{00000000-0005-0000-0000-00006FA40000}"/>
    <cellStyle name="Normal 30 2 4 3 2 6 2" xfId="44578" xr:uid="{00000000-0005-0000-0000-000070A40000}"/>
    <cellStyle name="Normal 30 2 4 3 2 7" xfId="27718" xr:uid="{00000000-0005-0000-0000-000071A40000}"/>
    <cellStyle name="Normal 30 2 4 3 2 8" xfId="51146" xr:uid="{00000000-0005-0000-0000-000072A40000}"/>
    <cellStyle name="Normal 30 2 4 3 3" xfId="6113" xr:uid="{00000000-0005-0000-0000-000073A40000}"/>
    <cellStyle name="Normal 30 2 4 3 3 2" xfId="11729" xr:uid="{00000000-0005-0000-0000-000074A40000}"/>
    <cellStyle name="Normal 30 2 4 3 3 2 2" xfId="34270" xr:uid="{00000000-0005-0000-0000-000075A40000}"/>
    <cellStyle name="Normal 30 2 4 3 3 3" xfId="17359" xr:uid="{00000000-0005-0000-0000-000076A40000}"/>
    <cellStyle name="Normal 30 2 4 3 3 3 2" xfId="39894" xr:uid="{00000000-0005-0000-0000-000077A40000}"/>
    <cellStyle name="Normal 30 2 4 3 3 4" xfId="22988" xr:uid="{00000000-0005-0000-0000-000078A40000}"/>
    <cellStyle name="Normal 30 2 4 3 3 4 2" xfId="45514" xr:uid="{00000000-0005-0000-0000-000079A40000}"/>
    <cellStyle name="Normal 30 2 4 3 3 5" xfId="28654" xr:uid="{00000000-0005-0000-0000-00007AA40000}"/>
    <cellStyle name="Normal 30 2 4 3 4" xfId="7985" xr:uid="{00000000-0005-0000-0000-00007BA40000}"/>
    <cellStyle name="Normal 30 2 4 3 4 2" xfId="13601" xr:uid="{00000000-0005-0000-0000-00007CA40000}"/>
    <cellStyle name="Normal 30 2 4 3 4 2 2" xfId="36142" xr:uid="{00000000-0005-0000-0000-00007DA40000}"/>
    <cellStyle name="Normal 30 2 4 3 4 3" xfId="19231" xr:uid="{00000000-0005-0000-0000-00007EA40000}"/>
    <cellStyle name="Normal 30 2 4 3 4 3 2" xfId="41766" xr:uid="{00000000-0005-0000-0000-00007FA40000}"/>
    <cellStyle name="Normal 30 2 4 3 4 4" xfId="24860" xr:uid="{00000000-0005-0000-0000-000080A40000}"/>
    <cellStyle name="Normal 30 2 4 3 4 4 2" xfId="47386" xr:uid="{00000000-0005-0000-0000-000081A40000}"/>
    <cellStyle name="Normal 30 2 4 3 4 5" xfId="30526" xr:uid="{00000000-0005-0000-0000-000082A40000}"/>
    <cellStyle name="Normal 30 2 4 3 5" xfId="9857" xr:uid="{00000000-0005-0000-0000-000083A40000}"/>
    <cellStyle name="Normal 30 2 4 3 5 2" xfId="32398" xr:uid="{00000000-0005-0000-0000-000084A40000}"/>
    <cellStyle name="Normal 30 2 4 3 6" xfId="15487" xr:uid="{00000000-0005-0000-0000-000085A40000}"/>
    <cellStyle name="Normal 30 2 4 3 6 2" xfId="38022" xr:uid="{00000000-0005-0000-0000-000086A40000}"/>
    <cellStyle name="Normal 30 2 4 3 7" xfId="21116" xr:uid="{00000000-0005-0000-0000-000087A40000}"/>
    <cellStyle name="Normal 30 2 4 3 7 2" xfId="43642" xr:uid="{00000000-0005-0000-0000-000088A40000}"/>
    <cellStyle name="Normal 30 2 4 3 8" xfId="26782" xr:uid="{00000000-0005-0000-0000-000089A40000}"/>
    <cellStyle name="Normal 30 2 4 3 9" xfId="49273" xr:uid="{00000000-0005-0000-0000-00008AA40000}"/>
    <cellStyle name="Normal 30 2 4 4" xfId="4709" xr:uid="{00000000-0005-0000-0000-00008BA40000}"/>
    <cellStyle name="Normal 30 2 4 4 2" xfId="6581" xr:uid="{00000000-0005-0000-0000-00008CA40000}"/>
    <cellStyle name="Normal 30 2 4 4 2 2" xfId="12197" xr:uid="{00000000-0005-0000-0000-00008DA40000}"/>
    <cellStyle name="Normal 30 2 4 4 2 2 2" xfId="34738" xr:uid="{00000000-0005-0000-0000-00008EA40000}"/>
    <cellStyle name="Normal 30 2 4 4 2 3" xfId="17827" xr:uid="{00000000-0005-0000-0000-00008FA40000}"/>
    <cellStyle name="Normal 30 2 4 4 2 3 2" xfId="40362" xr:uid="{00000000-0005-0000-0000-000090A40000}"/>
    <cellStyle name="Normal 30 2 4 4 2 4" xfId="23456" xr:uid="{00000000-0005-0000-0000-000091A40000}"/>
    <cellStyle name="Normal 30 2 4 4 2 4 2" xfId="45982" xr:uid="{00000000-0005-0000-0000-000092A40000}"/>
    <cellStyle name="Normal 30 2 4 4 2 5" xfId="29122" xr:uid="{00000000-0005-0000-0000-000093A40000}"/>
    <cellStyle name="Normal 30 2 4 4 3" xfId="8453" xr:uid="{00000000-0005-0000-0000-000094A40000}"/>
    <cellStyle name="Normal 30 2 4 4 3 2" xfId="14069" xr:uid="{00000000-0005-0000-0000-000095A40000}"/>
    <cellStyle name="Normal 30 2 4 4 3 2 2" xfId="36610" xr:uid="{00000000-0005-0000-0000-000096A40000}"/>
    <cellStyle name="Normal 30 2 4 4 3 3" xfId="19699" xr:uid="{00000000-0005-0000-0000-000097A40000}"/>
    <cellStyle name="Normal 30 2 4 4 3 3 2" xfId="42234" xr:uid="{00000000-0005-0000-0000-000098A40000}"/>
    <cellStyle name="Normal 30 2 4 4 3 4" xfId="25328" xr:uid="{00000000-0005-0000-0000-000099A40000}"/>
    <cellStyle name="Normal 30 2 4 4 3 4 2" xfId="47854" xr:uid="{00000000-0005-0000-0000-00009AA40000}"/>
    <cellStyle name="Normal 30 2 4 4 3 5" xfId="30994" xr:uid="{00000000-0005-0000-0000-00009BA40000}"/>
    <cellStyle name="Normal 30 2 4 4 4" xfId="10325" xr:uid="{00000000-0005-0000-0000-00009CA40000}"/>
    <cellStyle name="Normal 30 2 4 4 4 2" xfId="32866" xr:uid="{00000000-0005-0000-0000-00009DA40000}"/>
    <cellStyle name="Normal 30 2 4 4 5" xfId="15955" xr:uid="{00000000-0005-0000-0000-00009EA40000}"/>
    <cellStyle name="Normal 30 2 4 4 5 2" xfId="38490" xr:uid="{00000000-0005-0000-0000-00009FA40000}"/>
    <cellStyle name="Normal 30 2 4 4 6" xfId="21584" xr:uid="{00000000-0005-0000-0000-0000A0A40000}"/>
    <cellStyle name="Normal 30 2 4 4 6 2" xfId="44110" xr:uid="{00000000-0005-0000-0000-0000A1A40000}"/>
    <cellStyle name="Normal 30 2 4 4 7" xfId="27250" xr:uid="{00000000-0005-0000-0000-0000A2A40000}"/>
    <cellStyle name="Normal 30 2 4 4 8" xfId="50678" xr:uid="{00000000-0005-0000-0000-0000A3A40000}"/>
    <cellStyle name="Normal 30 2 4 5" xfId="5645" xr:uid="{00000000-0005-0000-0000-0000A4A40000}"/>
    <cellStyle name="Normal 30 2 4 5 2" xfId="11261" xr:uid="{00000000-0005-0000-0000-0000A5A40000}"/>
    <cellStyle name="Normal 30 2 4 5 2 2" xfId="33802" xr:uid="{00000000-0005-0000-0000-0000A6A40000}"/>
    <cellStyle name="Normal 30 2 4 5 3" xfId="16891" xr:uid="{00000000-0005-0000-0000-0000A7A40000}"/>
    <cellStyle name="Normal 30 2 4 5 3 2" xfId="39426" xr:uid="{00000000-0005-0000-0000-0000A8A40000}"/>
    <cellStyle name="Normal 30 2 4 5 4" xfId="22520" xr:uid="{00000000-0005-0000-0000-0000A9A40000}"/>
    <cellStyle name="Normal 30 2 4 5 4 2" xfId="45046" xr:uid="{00000000-0005-0000-0000-0000AAA40000}"/>
    <cellStyle name="Normal 30 2 4 5 5" xfId="28186" xr:uid="{00000000-0005-0000-0000-0000ABA40000}"/>
    <cellStyle name="Normal 30 2 4 6" xfId="7517" xr:uid="{00000000-0005-0000-0000-0000ACA40000}"/>
    <cellStyle name="Normal 30 2 4 6 2" xfId="13133" xr:uid="{00000000-0005-0000-0000-0000ADA40000}"/>
    <cellStyle name="Normal 30 2 4 6 2 2" xfId="35674" xr:uid="{00000000-0005-0000-0000-0000AEA40000}"/>
    <cellStyle name="Normal 30 2 4 6 3" xfId="18763" xr:uid="{00000000-0005-0000-0000-0000AFA40000}"/>
    <cellStyle name="Normal 30 2 4 6 3 2" xfId="41298" xr:uid="{00000000-0005-0000-0000-0000B0A40000}"/>
    <cellStyle name="Normal 30 2 4 6 4" xfId="24392" xr:uid="{00000000-0005-0000-0000-0000B1A40000}"/>
    <cellStyle name="Normal 30 2 4 6 4 2" xfId="46918" xr:uid="{00000000-0005-0000-0000-0000B2A40000}"/>
    <cellStyle name="Normal 30 2 4 6 5" xfId="30058" xr:uid="{00000000-0005-0000-0000-0000B3A40000}"/>
    <cellStyle name="Normal 30 2 4 7" xfId="9389" xr:uid="{00000000-0005-0000-0000-0000B4A40000}"/>
    <cellStyle name="Normal 30 2 4 7 2" xfId="31930" xr:uid="{00000000-0005-0000-0000-0000B5A40000}"/>
    <cellStyle name="Normal 30 2 4 8" xfId="15019" xr:uid="{00000000-0005-0000-0000-0000B6A40000}"/>
    <cellStyle name="Normal 30 2 4 8 2" xfId="37554" xr:uid="{00000000-0005-0000-0000-0000B7A40000}"/>
    <cellStyle name="Normal 30 2 4 9" xfId="20648" xr:uid="{00000000-0005-0000-0000-0000B8A40000}"/>
    <cellStyle name="Normal 30 2 4 9 2" xfId="43174" xr:uid="{00000000-0005-0000-0000-0000B9A40000}"/>
    <cellStyle name="Normal 30 2 5" xfId="3929" xr:uid="{00000000-0005-0000-0000-0000BAA40000}"/>
    <cellStyle name="Normal 30 2 5 10" xfId="48961" xr:uid="{00000000-0005-0000-0000-0000BBA40000}"/>
    <cellStyle name="Normal 30 2 5 11" xfId="49898" xr:uid="{00000000-0005-0000-0000-0000BCA40000}"/>
    <cellStyle name="Normal 30 2 5 2" xfId="4397" xr:uid="{00000000-0005-0000-0000-0000BDA40000}"/>
    <cellStyle name="Normal 30 2 5 2 10" xfId="50366" xr:uid="{00000000-0005-0000-0000-0000BEA40000}"/>
    <cellStyle name="Normal 30 2 5 2 2" xfId="5333" xr:uid="{00000000-0005-0000-0000-0000BFA40000}"/>
    <cellStyle name="Normal 30 2 5 2 2 2" xfId="7205" xr:uid="{00000000-0005-0000-0000-0000C0A40000}"/>
    <cellStyle name="Normal 30 2 5 2 2 2 2" xfId="12821" xr:uid="{00000000-0005-0000-0000-0000C1A40000}"/>
    <cellStyle name="Normal 30 2 5 2 2 2 2 2" xfId="35362" xr:uid="{00000000-0005-0000-0000-0000C2A40000}"/>
    <cellStyle name="Normal 30 2 5 2 2 2 3" xfId="18451" xr:uid="{00000000-0005-0000-0000-0000C3A40000}"/>
    <cellStyle name="Normal 30 2 5 2 2 2 3 2" xfId="40986" xr:uid="{00000000-0005-0000-0000-0000C4A40000}"/>
    <cellStyle name="Normal 30 2 5 2 2 2 4" xfId="24080" xr:uid="{00000000-0005-0000-0000-0000C5A40000}"/>
    <cellStyle name="Normal 30 2 5 2 2 2 4 2" xfId="46606" xr:uid="{00000000-0005-0000-0000-0000C6A40000}"/>
    <cellStyle name="Normal 30 2 5 2 2 2 5" xfId="29746" xr:uid="{00000000-0005-0000-0000-0000C7A40000}"/>
    <cellStyle name="Normal 30 2 5 2 2 3" xfId="9077" xr:uid="{00000000-0005-0000-0000-0000C8A40000}"/>
    <cellStyle name="Normal 30 2 5 2 2 3 2" xfId="14693" xr:uid="{00000000-0005-0000-0000-0000C9A40000}"/>
    <cellStyle name="Normal 30 2 5 2 2 3 2 2" xfId="37234" xr:uid="{00000000-0005-0000-0000-0000CAA40000}"/>
    <cellStyle name="Normal 30 2 5 2 2 3 3" xfId="20323" xr:uid="{00000000-0005-0000-0000-0000CBA40000}"/>
    <cellStyle name="Normal 30 2 5 2 2 3 3 2" xfId="42858" xr:uid="{00000000-0005-0000-0000-0000CCA40000}"/>
    <cellStyle name="Normal 30 2 5 2 2 3 4" xfId="25952" xr:uid="{00000000-0005-0000-0000-0000CDA40000}"/>
    <cellStyle name="Normal 30 2 5 2 2 3 4 2" xfId="48478" xr:uid="{00000000-0005-0000-0000-0000CEA40000}"/>
    <cellStyle name="Normal 30 2 5 2 2 3 5" xfId="31618" xr:uid="{00000000-0005-0000-0000-0000CFA40000}"/>
    <cellStyle name="Normal 30 2 5 2 2 4" xfId="10949" xr:uid="{00000000-0005-0000-0000-0000D0A40000}"/>
    <cellStyle name="Normal 30 2 5 2 2 4 2" xfId="33490" xr:uid="{00000000-0005-0000-0000-0000D1A40000}"/>
    <cellStyle name="Normal 30 2 5 2 2 5" xfId="16579" xr:uid="{00000000-0005-0000-0000-0000D2A40000}"/>
    <cellStyle name="Normal 30 2 5 2 2 5 2" xfId="39114" xr:uid="{00000000-0005-0000-0000-0000D3A40000}"/>
    <cellStyle name="Normal 30 2 5 2 2 6" xfId="22208" xr:uid="{00000000-0005-0000-0000-0000D4A40000}"/>
    <cellStyle name="Normal 30 2 5 2 2 6 2" xfId="44734" xr:uid="{00000000-0005-0000-0000-0000D5A40000}"/>
    <cellStyle name="Normal 30 2 5 2 2 7" xfId="27874" xr:uid="{00000000-0005-0000-0000-0000D6A40000}"/>
    <cellStyle name="Normal 30 2 5 2 2 8" xfId="51302" xr:uid="{00000000-0005-0000-0000-0000D7A40000}"/>
    <cellStyle name="Normal 30 2 5 2 3" xfId="6269" xr:uid="{00000000-0005-0000-0000-0000D8A40000}"/>
    <cellStyle name="Normal 30 2 5 2 3 2" xfId="11885" xr:uid="{00000000-0005-0000-0000-0000D9A40000}"/>
    <cellStyle name="Normal 30 2 5 2 3 2 2" xfId="34426" xr:uid="{00000000-0005-0000-0000-0000DAA40000}"/>
    <cellStyle name="Normal 30 2 5 2 3 3" xfId="17515" xr:uid="{00000000-0005-0000-0000-0000DBA40000}"/>
    <cellStyle name="Normal 30 2 5 2 3 3 2" xfId="40050" xr:uid="{00000000-0005-0000-0000-0000DCA40000}"/>
    <cellStyle name="Normal 30 2 5 2 3 4" xfId="23144" xr:uid="{00000000-0005-0000-0000-0000DDA40000}"/>
    <cellStyle name="Normal 30 2 5 2 3 4 2" xfId="45670" xr:uid="{00000000-0005-0000-0000-0000DEA40000}"/>
    <cellStyle name="Normal 30 2 5 2 3 5" xfId="28810" xr:uid="{00000000-0005-0000-0000-0000DFA40000}"/>
    <cellStyle name="Normal 30 2 5 2 4" xfId="8141" xr:uid="{00000000-0005-0000-0000-0000E0A40000}"/>
    <cellStyle name="Normal 30 2 5 2 4 2" xfId="13757" xr:uid="{00000000-0005-0000-0000-0000E1A40000}"/>
    <cellStyle name="Normal 30 2 5 2 4 2 2" xfId="36298" xr:uid="{00000000-0005-0000-0000-0000E2A40000}"/>
    <cellStyle name="Normal 30 2 5 2 4 3" xfId="19387" xr:uid="{00000000-0005-0000-0000-0000E3A40000}"/>
    <cellStyle name="Normal 30 2 5 2 4 3 2" xfId="41922" xr:uid="{00000000-0005-0000-0000-0000E4A40000}"/>
    <cellStyle name="Normal 30 2 5 2 4 4" xfId="25016" xr:uid="{00000000-0005-0000-0000-0000E5A40000}"/>
    <cellStyle name="Normal 30 2 5 2 4 4 2" xfId="47542" xr:uid="{00000000-0005-0000-0000-0000E6A40000}"/>
    <cellStyle name="Normal 30 2 5 2 4 5" xfId="30682" xr:uid="{00000000-0005-0000-0000-0000E7A40000}"/>
    <cellStyle name="Normal 30 2 5 2 5" xfId="10013" xr:uid="{00000000-0005-0000-0000-0000E8A40000}"/>
    <cellStyle name="Normal 30 2 5 2 5 2" xfId="32554" xr:uid="{00000000-0005-0000-0000-0000E9A40000}"/>
    <cellStyle name="Normal 30 2 5 2 6" xfId="15643" xr:uid="{00000000-0005-0000-0000-0000EAA40000}"/>
    <cellStyle name="Normal 30 2 5 2 6 2" xfId="38178" xr:uid="{00000000-0005-0000-0000-0000EBA40000}"/>
    <cellStyle name="Normal 30 2 5 2 7" xfId="21272" xr:uid="{00000000-0005-0000-0000-0000ECA40000}"/>
    <cellStyle name="Normal 30 2 5 2 7 2" xfId="43798" xr:uid="{00000000-0005-0000-0000-0000EDA40000}"/>
    <cellStyle name="Normal 30 2 5 2 8" xfId="26938" xr:uid="{00000000-0005-0000-0000-0000EEA40000}"/>
    <cellStyle name="Normal 30 2 5 2 9" xfId="49429" xr:uid="{00000000-0005-0000-0000-0000EFA40000}"/>
    <cellStyle name="Normal 30 2 5 3" xfId="4865" xr:uid="{00000000-0005-0000-0000-0000F0A40000}"/>
    <cellStyle name="Normal 30 2 5 3 2" xfId="6737" xr:uid="{00000000-0005-0000-0000-0000F1A40000}"/>
    <cellStyle name="Normal 30 2 5 3 2 2" xfId="12353" xr:uid="{00000000-0005-0000-0000-0000F2A40000}"/>
    <cellStyle name="Normal 30 2 5 3 2 2 2" xfId="34894" xr:uid="{00000000-0005-0000-0000-0000F3A40000}"/>
    <cellStyle name="Normal 30 2 5 3 2 3" xfId="17983" xr:uid="{00000000-0005-0000-0000-0000F4A40000}"/>
    <cellStyle name="Normal 30 2 5 3 2 3 2" xfId="40518" xr:uid="{00000000-0005-0000-0000-0000F5A40000}"/>
    <cellStyle name="Normal 30 2 5 3 2 4" xfId="23612" xr:uid="{00000000-0005-0000-0000-0000F6A40000}"/>
    <cellStyle name="Normal 30 2 5 3 2 4 2" xfId="46138" xr:uid="{00000000-0005-0000-0000-0000F7A40000}"/>
    <cellStyle name="Normal 30 2 5 3 2 5" xfId="29278" xr:uid="{00000000-0005-0000-0000-0000F8A40000}"/>
    <cellStyle name="Normal 30 2 5 3 3" xfId="8609" xr:uid="{00000000-0005-0000-0000-0000F9A40000}"/>
    <cellStyle name="Normal 30 2 5 3 3 2" xfId="14225" xr:uid="{00000000-0005-0000-0000-0000FAA40000}"/>
    <cellStyle name="Normal 30 2 5 3 3 2 2" xfId="36766" xr:uid="{00000000-0005-0000-0000-0000FBA40000}"/>
    <cellStyle name="Normal 30 2 5 3 3 3" xfId="19855" xr:uid="{00000000-0005-0000-0000-0000FCA40000}"/>
    <cellStyle name="Normal 30 2 5 3 3 3 2" xfId="42390" xr:uid="{00000000-0005-0000-0000-0000FDA40000}"/>
    <cellStyle name="Normal 30 2 5 3 3 4" xfId="25484" xr:uid="{00000000-0005-0000-0000-0000FEA40000}"/>
    <cellStyle name="Normal 30 2 5 3 3 4 2" xfId="48010" xr:uid="{00000000-0005-0000-0000-0000FFA40000}"/>
    <cellStyle name="Normal 30 2 5 3 3 5" xfId="31150" xr:uid="{00000000-0005-0000-0000-000000A50000}"/>
    <cellStyle name="Normal 30 2 5 3 4" xfId="10481" xr:uid="{00000000-0005-0000-0000-000001A50000}"/>
    <cellStyle name="Normal 30 2 5 3 4 2" xfId="33022" xr:uid="{00000000-0005-0000-0000-000002A50000}"/>
    <cellStyle name="Normal 30 2 5 3 5" xfId="16111" xr:uid="{00000000-0005-0000-0000-000003A50000}"/>
    <cellStyle name="Normal 30 2 5 3 5 2" xfId="38646" xr:uid="{00000000-0005-0000-0000-000004A50000}"/>
    <cellStyle name="Normal 30 2 5 3 6" xfId="21740" xr:uid="{00000000-0005-0000-0000-000005A50000}"/>
    <cellStyle name="Normal 30 2 5 3 6 2" xfId="44266" xr:uid="{00000000-0005-0000-0000-000006A50000}"/>
    <cellStyle name="Normal 30 2 5 3 7" xfId="27406" xr:uid="{00000000-0005-0000-0000-000007A50000}"/>
    <cellStyle name="Normal 30 2 5 3 8" xfId="50834" xr:uid="{00000000-0005-0000-0000-000008A50000}"/>
    <cellStyle name="Normal 30 2 5 4" xfId="5801" xr:uid="{00000000-0005-0000-0000-000009A50000}"/>
    <cellStyle name="Normal 30 2 5 4 2" xfId="11417" xr:uid="{00000000-0005-0000-0000-00000AA50000}"/>
    <cellStyle name="Normal 30 2 5 4 2 2" xfId="33958" xr:uid="{00000000-0005-0000-0000-00000BA50000}"/>
    <cellStyle name="Normal 30 2 5 4 3" xfId="17047" xr:uid="{00000000-0005-0000-0000-00000CA50000}"/>
    <cellStyle name="Normal 30 2 5 4 3 2" xfId="39582" xr:uid="{00000000-0005-0000-0000-00000DA50000}"/>
    <cellStyle name="Normal 30 2 5 4 4" xfId="22676" xr:uid="{00000000-0005-0000-0000-00000EA50000}"/>
    <cellStyle name="Normal 30 2 5 4 4 2" xfId="45202" xr:uid="{00000000-0005-0000-0000-00000FA50000}"/>
    <cellStyle name="Normal 30 2 5 4 5" xfId="28342" xr:uid="{00000000-0005-0000-0000-000010A50000}"/>
    <cellStyle name="Normal 30 2 5 5" xfId="7673" xr:uid="{00000000-0005-0000-0000-000011A50000}"/>
    <cellStyle name="Normal 30 2 5 5 2" xfId="13289" xr:uid="{00000000-0005-0000-0000-000012A50000}"/>
    <cellStyle name="Normal 30 2 5 5 2 2" xfId="35830" xr:uid="{00000000-0005-0000-0000-000013A50000}"/>
    <cellStyle name="Normal 30 2 5 5 3" xfId="18919" xr:uid="{00000000-0005-0000-0000-000014A50000}"/>
    <cellStyle name="Normal 30 2 5 5 3 2" xfId="41454" xr:uid="{00000000-0005-0000-0000-000015A50000}"/>
    <cellStyle name="Normal 30 2 5 5 4" xfId="24548" xr:uid="{00000000-0005-0000-0000-000016A50000}"/>
    <cellStyle name="Normal 30 2 5 5 4 2" xfId="47074" xr:uid="{00000000-0005-0000-0000-000017A50000}"/>
    <cellStyle name="Normal 30 2 5 5 5" xfId="30214" xr:uid="{00000000-0005-0000-0000-000018A50000}"/>
    <cellStyle name="Normal 30 2 5 6" xfId="9545" xr:uid="{00000000-0005-0000-0000-000019A50000}"/>
    <cellStyle name="Normal 30 2 5 6 2" xfId="32086" xr:uid="{00000000-0005-0000-0000-00001AA50000}"/>
    <cellStyle name="Normal 30 2 5 7" xfId="15175" xr:uid="{00000000-0005-0000-0000-00001BA50000}"/>
    <cellStyle name="Normal 30 2 5 7 2" xfId="37710" xr:uid="{00000000-0005-0000-0000-00001CA50000}"/>
    <cellStyle name="Normal 30 2 5 8" xfId="20804" xr:uid="{00000000-0005-0000-0000-00001DA50000}"/>
    <cellStyle name="Normal 30 2 5 8 2" xfId="43330" xr:uid="{00000000-0005-0000-0000-00001EA50000}"/>
    <cellStyle name="Normal 30 2 5 9" xfId="26470" xr:uid="{00000000-0005-0000-0000-00001FA50000}"/>
    <cellStyle name="Normal 30 2 6" xfId="4163" xr:uid="{00000000-0005-0000-0000-000020A50000}"/>
    <cellStyle name="Normal 30 2 6 10" xfId="50132" xr:uid="{00000000-0005-0000-0000-000021A50000}"/>
    <cellStyle name="Normal 30 2 6 2" xfId="5099" xr:uid="{00000000-0005-0000-0000-000022A50000}"/>
    <cellStyle name="Normal 30 2 6 2 2" xfId="6971" xr:uid="{00000000-0005-0000-0000-000023A50000}"/>
    <cellStyle name="Normal 30 2 6 2 2 2" xfId="12587" xr:uid="{00000000-0005-0000-0000-000024A50000}"/>
    <cellStyle name="Normal 30 2 6 2 2 2 2" xfId="35128" xr:uid="{00000000-0005-0000-0000-000025A50000}"/>
    <cellStyle name="Normal 30 2 6 2 2 3" xfId="18217" xr:uid="{00000000-0005-0000-0000-000026A50000}"/>
    <cellStyle name="Normal 30 2 6 2 2 3 2" xfId="40752" xr:uid="{00000000-0005-0000-0000-000027A50000}"/>
    <cellStyle name="Normal 30 2 6 2 2 4" xfId="23846" xr:uid="{00000000-0005-0000-0000-000028A50000}"/>
    <cellStyle name="Normal 30 2 6 2 2 4 2" xfId="46372" xr:uid="{00000000-0005-0000-0000-000029A50000}"/>
    <cellStyle name="Normal 30 2 6 2 2 5" xfId="29512" xr:uid="{00000000-0005-0000-0000-00002AA50000}"/>
    <cellStyle name="Normal 30 2 6 2 3" xfId="8843" xr:uid="{00000000-0005-0000-0000-00002BA50000}"/>
    <cellStyle name="Normal 30 2 6 2 3 2" xfId="14459" xr:uid="{00000000-0005-0000-0000-00002CA50000}"/>
    <cellStyle name="Normal 30 2 6 2 3 2 2" xfId="37000" xr:uid="{00000000-0005-0000-0000-00002DA50000}"/>
    <cellStyle name="Normal 30 2 6 2 3 3" xfId="20089" xr:uid="{00000000-0005-0000-0000-00002EA50000}"/>
    <cellStyle name="Normal 30 2 6 2 3 3 2" xfId="42624" xr:uid="{00000000-0005-0000-0000-00002FA50000}"/>
    <cellStyle name="Normal 30 2 6 2 3 4" xfId="25718" xr:uid="{00000000-0005-0000-0000-000030A50000}"/>
    <cellStyle name="Normal 30 2 6 2 3 4 2" xfId="48244" xr:uid="{00000000-0005-0000-0000-000031A50000}"/>
    <cellStyle name="Normal 30 2 6 2 3 5" xfId="31384" xr:uid="{00000000-0005-0000-0000-000032A50000}"/>
    <cellStyle name="Normal 30 2 6 2 4" xfId="10715" xr:uid="{00000000-0005-0000-0000-000033A50000}"/>
    <cellStyle name="Normal 30 2 6 2 4 2" xfId="33256" xr:uid="{00000000-0005-0000-0000-000034A50000}"/>
    <cellStyle name="Normal 30 2 6 2 5" xfId="16345" xr:uid="{00000000-0005-0000-0000-000035A50000}"/>
    <cellStyle name="Normal 30 2 6 2 5 2" xfId="38880" xr:uid="{00000000-0005-0000-0000-000036A50000}"/>
    <cellStyle name="Normal 30 2 6 2 6" xfId="21974" xr:uid="{00000000-0005-0000-0000-000037A50000}"/>
    <cellStyle name="Normal 30 2 6 2 6 2" xfId="44500" xr:uid="{00000000-0005-0000-0000-000038A50000}"/>
    <cellStyle name="Normal 30 2 6 2 7" xfId="27640" xr:uid="{00000000-0005-0000-0000-000039A50000}"/>
    <cellStyle name="Normal 30 2 6 2 8" xfId="51068" xr:uid="{00000000-0005-0000-0000-00003AA50000}"/>
    <cellStyle name="Normal 30 2 6 3" xfId="6035" xr:uid="{00000000-0005-0000-0000-00003BA50000}"/>
    <cellStyle name="Normal 30 2 6 3 2" xfId="11651" xr:uid="{00000000-0005-0000-0000-00003CA50000}"/>
    <cellStyle name="Normal 30 2 6 3 2 2" xfId="34192" xr:uid="{00000000-0005-0000-0000-00003DA50000}"/>
    <cellStyle name="Normal 30 2 6 3 3" xfId="17281" xr:uid="{00000000-0005-0000-0000-00003EA50000}"/>
    <cellStyle name="Normal 30 2 6 3 3 2" xfId="39816" xr:uid="{00000000-0005-0000-0000-00003FA50000}"/>
    <cellStyle name="Normal 30 2 6 3 4" xfId="22910" xr:uid="{00000000-0005-0000-0000-000040A50000}"/>
    <cellStyle name="Normal 30 2 6 3 4 2" xfId="45436" xr:uid="{00000000-0005-0000-0000-000041A50000}"/>
    <cellStyle name="Normal 30 2 6 3 5" xfId="28576" xr:uid="{00000000-0005-0000-0000-000042A50000}"/>
    <cellStyle name="Normal 30 2 6 4" xfId="7907" xr:uid="{00000000-0005-0000-0000-000043A50000}"/>
    <cellStyle name="Normal 30 2 6 4 2" xfId="13523" xr:uid="{00000000-0005-0000-0000-000044A50000}"/>
    <cellStyle name="Normal 30 2 6 4 2 2" xfId="36064" xr:uid="{00000000-0005-0000-0000-000045A50000}"/>
    <cellStyle name="Normal 30 2 6 4 3" xfId="19153" xr:uid="{00000000-0005-0000-0000-000046A50000}"/>
    <cellStyle name="Normal 30 2 6 4 3 2" xfId="41688" xr:uid="{00000000-0005-0000-0000-000047A50000}"/>
    <cellStyle name="Normal 30 2 6 4 4" xfId="24782" xr:uid="{00000000-0005-0000-0000-000048A50000}"/>
    <cellStyle name="Normal 30 2 6 4 4 2" xfId="47308" xr:uid="{00000000-0005-0000-0000-000049A50000}"/>
    <cellStyle name="Normal 30 2 6 4 5" xfId="30448" xr:uid="{00000000-0005-0000-0000-00004AA50000}"/>
    <cellStyle name="Normal 30 2 6 5" xfId="9779" xr:uid="{00000000-0005-0000-0000-00004BA50000}"/>
    <cellStyle name="Normal 30 2 6 5 2" xfId="32320" xr:uid="{00000000-0005-0000-0000-00004CA50000}"/>
    <cellStyle name="Normal 30 2 6 6" xfId="15409" xr:uid="{00000000-0005-0000-0000-00004DA50000}"/>
    <cellStyle name="Normal 30 2 6 6 2" xfId="37944" xr:uid="{00000000-0005-0000-0000-00004EA50000}"/>
    <cellStyle name="Normal 30 2 6 7" xfId="21038" xr:uid="{00000000-0005-0000-0000-00004FA50000}"/>
    <cellStyle name="Normal 30 2 6 7 2" xfId="43564" xr:uid="{00000000-0005-0000-0000-000050A50000}"/>
    <cellStyle name="Normal 30 2 6 8" xfId="26704" xr:uid="{00000000-0005-0000-0000-000051A50000}"/>
    <cellStyle name="Normal 30 2 6 9" xfId="49195" xr:uid="{00000000-0005-0000-0000-000052A50000}"/>
    <cellStyle name="Normal 30 2 7" xfId="4631" xr:uid="{00000000-0005-0000-0000-000053A50000}"/>
    <cellStyle name="Normal 30 2 7 2" xfId="6503" xr:uid="{00000000-0005-0000-0000-000054A50000}"/>
    <cellStyle name="Normal 30 2 7 2 2" xfId="12119" xr:uid="{00000000-0005-0000-0000-000055A50000}"/>
    <cellStyle name="Normal 30 2 7 2 2 2" xfId="34660" xr:uid="{00000000-0005-0000-0000-000056A50000}"/>
    <cellStyle name="Normal 30 2 7 2 3" xfId="17749" xr:uid="{00000000-0005-0000-0000-000057A50000}"/>
    <cellStyle name="Normal 30 2 7 2 3 2" xfId="40284" xr:uid="{00000000-0005-0000-0000-000058A50000}"/>
    <cellStyle name="Normal 30 2 7 2 4" xfId="23378" xr:uid="{00000000-0005-0000-0000-000059A50000}"/>
    <cellStyle name="Normal 30 2 7 2 4 2" xfId="45904" xr:uid="{00000000-0005-0000-0000-00005AA50000}"/>
    <cellStyle name="Normal 30 2 7 2 5" xfId="29044" xr:uid="{00000000-0005-0000-0000-00005BA50000}"/>
    <cellStyle name="Normal 30 2 7 3" xfId="8375" xr:uid="{00000000-0005-0000-0000-00005CA50000}"/>
    <cellStyle name="Normal 30 2 7 3 2" xfId="13991" xr:uid="{00000000-0005-0000-0000-00005DA50000}"/>
    <cellStyle name="Normal 30 2 7 3 2 2" xfId="36532" xr:uid="{00000000-0005-0000-0000-00005EA50000}"/>
    <cellStyle name="Normal 30 2 7 3 3" xfId="19621" xr:uid="{00000000-0005-0000-0000-00005FA50000}"/>
    <cellStyle name="Normal 30 2 7 3 3 2" xfId="42156" xr:uid="{00000000-0005-0000-0000-000060A50000}"/>
    <cellStyle name="Normal 30 2 7 3 4" xfId="25250" xr:uid="{00000000-0005-0000-0000-000061A50000}"/>
    <cellStyle name="Normal 30 2 7 3 4 2" xfId="47776" xr:uid="{00000000-0005-0000-0000-000062A50000}"/>
    <cellStyle name="Normal 30 2 7 3 5" xfId="30916" xr:uid="{00000000-0005-0000-0000-000063A50000}"/>
    <cellStyle name="Normal 30 2 7 4" xfId="10247" xr:uid="{00000000-0005-0000-0000-000064A50000}"/>
    <cellStyle name="Normal 30 2 7 4 2" xfId="32788" xr:uid="{00000000-0005-0000-0000-000065A50000}"/>
    <cellStyle name="Normal 30 2 7 5" xfId="15877" xr:uid="{00000000-0005-0000-0000-000066A50000}"/>
    <cellStyle name="Normal 30 2 7 5 2" xfId="38412" xr:uid="{00000000-0005-0000-0000-000067A50000}"/>
    <cellStyle name="Normal 30 2 7 6" xfId="21506" xr:uid="{00000000-0005-0000-0000-000068A50000}"/>
    <cellStyle name="Normal 30 2 7 6 2" xfId="44032" xr:uid="{00000000-0005-0000-0000-000069A50000}"/>
    <cellStyle name="Normal 30 2 7 7" xfId="27172" xr:uid="{00000000-0005-0000-0000-00006AA50000}"/>
    <cellStyle name="Normal 30 2 7 8" xfId="50600" xr:uid="{00000000-0005-0000-0000-00006BA50000}"/>
    <cellStyle name="Normal 30 2 8" xfId="5567" xr:uid="{00000000-0005-0000-0000-00006CA50000}"/>
    <cellStyle name="Normal 30 2 8 2" xfId="11183" xr:uid="{00000000-0005-0000-0000-00006DA50000}"/>
    <cellStyle name="Normal 30 2 8 2 2" xfId="33724" xr:uid="{00000000-0005-0000-0000-00006EA50000}"/>
    <cellStyle name="Normal 30 2 8 3" xfId="16813" xr:uid="{00000000-0005-0000-0000-00006FA50000}"/>
    <cellStyle name="Normal 30 2 8 3 2" xfId="39348" xr:uid="{00000000-0005-0000-0000-000070A50000}"/>
    <cellStyle name="Normal 30 2 8 4" xfId="22442" xr:uid="{00000000-0005-0000-0000-000071A50000}"/>
    <cellStyle name="Normal 30 2 8 4 2" xfId="44968" xr:uid="{00000000-0005-0000-0000-000072A50000}"/>
    <cellStyle name="Normal 30 2 8 5" xfId="28108" xr:uid="{00000000-0005-0000-0000-000073A50000}"/>
    <cellStyle name="Normal 30 2 9" xfId="7439" xr:uid="{00000000-0005-0000-0000-000074A50000}"/>
    <cellStyle name="Normal 30 2 9 2" xfId="13055" xr:uid="{00000000-0005-0000-0000-000075A50000}"/>
    <cellStyle name="Normal 30 2 9 2 2" xfId="35596" xr:uid="{00000000-0005-0000-0000-000076A50000}"/>
    <cellStyle name="Normal 30 2 9 3" xfId="18685" xr:uid="{00000000-0005-0000-0000-000077A50000}"/>
    <cellStyle name="Normal 30 2 9 3 2" xfId="41220" xr:uid="{00000000-0005-0000-0000-000078A50000}"/>
    <cellStyle name="Normal 30 2 9 4" xfId="24314" xr:uid="{00000000-0005-0000-0000-000079A50000}"/>
    <cellStyle name="Normal 30 2 9 4 2" xfId="46840" xr:uid="{00000000-0005-0000-0000-00007AA50000}"/>
    <cellStyle name="Normal 30 2 9 5" xfId="29980" xr:uid="{00000000-0005-0000-0000-00007BA50000}"/>
    <cellStyle name="Normal 30 3" xfId="3151" xr:uid="{00000000-0005-0000-0000-00007CA50000}"/>
    <cellStyle name="Normal 31" xfId="3152" xr:uid="{00000000-0005-0000-0000-00007DA50000}"/>
    <cellStyle name="Normal 31 2" xfId="3153" xr:uid="{00000000-0005-0000-0000-00007EA50000}"/>
    <cellStyle name="Normal 31 2 10" xfId="9312" xr:uid="{00000000-0005-0000-0000-00007FA50000}"/>
    <cellStyle name="Normal 31 2 10 2" xfId="31853" xr:uid="{00000000-0005-0000-0000-000080A50000}"/>
    <cellStyle name="Normal 31 2 11" xfId="14939" xr:uid="{00000000-0005-0000-0000-000081A50000}"/>
    <cellStyle name="Normal 31 2 11 2" xfId="37475" xr:uid="{00000000-0005-0000-0000-000082A50000}"/>
    <cellStyle name="Normal 31 2 12" xfId="20571" xr:uid="{00000000-0005-0000-0000-000083A50000}"/>
    <cellStyle name="Normal 31 2 12 2" xfId="43097" xr:uid="{00000000-0005-0000-0000-000084A50000}"/>
    <cellStyle name="Normal 31 2 13" xfId="26237" xr:uid="{00000000-0005-0000-0000-000085A50000}"/>
    <cellStyle name="Normal 31 2 14" xfId="48728" xr:uid="{00000000-0005-0000-0000-000086A50000}"/>
    <cellStyle name="Normal 31 2 15" xfId="49665" xr:uid="{00000000-0005-0000-0000-000087A50000}"/>
    <cellStyle name="Normal 31 2 2" xfId="3733" xr:uid="{00000000-0005-0000-0000-000088A50000}"/>
    <cellStyle name="Normal 31 2 2 10" xfId="14981" xr:uid="{00000000-0005-0000-0000-000089A50000}"/>
    <cellStyle name="Normal 31 2 2 10 2" xfId="37516" xr:uid="{00000000-0005-0000-0000-00008AA50000}"/>
    <cellStyle name="Normal 31 2 2 11" xfId="20610" xr:uid="{00000000-0005-0000-0000-00008BA50000}"/>
    <cellStyle name="Normal 31 2 2 11 2" xfId="43136" xr:uid="{00000000-0005-0000-0000-00008CA50000}"/>
    <cellStyle name="Normal 31 2 2 12" xfId="26276" xr:uid="{00000000-0005-0000-0000-00008DA50000}"/>
    <cellStyle name="Normal 31 2 2 13" xfId="48767" xr:uid="{00000000-0005-0000-0000-00008EA50000}"/>
    <cellStyle name="Normal 31 2 2 14" xfId="49704" xr:uid="{00000000-0005-0000-0000-00008FA50000}"/>
    <cellStyle name="Normal 31 2 2 2" xfId="3891" xr:uid="{00000000-0005-0000-0000-000090A50000}"/>
    <cellStyle name="Normal 31 2 2 2 10" xfId="26432" xr:uid="{00000000-0005-0000-0000-000091A50000}"/>
    <cellStyle name="Normal 31 2 2 2 11" xfId="48923" xr:uid="{00000000-0005-0000-0000-000092A50000}"/>
    <cellStyle name="Normal 31 2 2 2 12" xfId="49860" xr:uid="{00000000-0005-0000-0000-000093A50000}"/>
    <cellStyle name="Normal 31 2 2 2 2" xfId="4125" xr:uid="{00000000-0005-0000-0000-000094A50000}"/>
    <cellStyle name="Normal 31 2 2 2 2 10" xfId="49157" xr:uid="{00000000-0005-0000-0000-000095A50000}"/>
    <cellStyle name="Normal 31 2 2 2 2 11" xfId="50094" xr:uid="{00000000-0005-0000-0000-000096A50000}"/>
    <cellStyle name="Normal 31 2 2 2 2 2" xfId="4593" xr:uid="{00000000-0005-0000-0000-000097A50000}"/>
    <cellStyle name="Normal 31 2 2 2 2 2 10" xfId="50562" xr:uid="{00000000-0005-0000-0000-000098A50000}"/>
    <cellStyle name="Normal 31 2 2 2 2 2 2" xfId="5529" xr:uid="{00000000-0005-0000-0000-000099A50000}"/>
    <cellStyle name="Normal 31 2 2 2 2 2 2 2" xfId="7401" xr:uid="{00000000-0005-0000-0000-00009AA50000}"/>
    <cellStyle name="Normal 31 2 2 2 2 2 2 2 2" xfId="13017" xr:uid="{00000000-0005-0000-0000-00009BA50000}"/>
    <cellStyle name="Normal 31 2 2 2 2 2 2 2 2 2" xfId="35558" xr:uid="{00000000-0005-0000-0000-00009CA50000}"/>
    <cellStyle name="Normal 31 2 2 2 2 2 2 2 3" xfId="18647" xr:uid="{00000000-0005-0000-0000-00009DA50000}"/>
    <cellStyle name="Normal 31 2 2 2 2 2 2 2 3 2" xfId="41182" xr:uid="{00000000-0005-0000-0000-00009EA50000}"/>
    <cellStyle name="Normal 31 2 2 2 2 2 2 2 4" xfId="24276" xr:uid="{00000000-0005-0000-0000-00009FA50000}"/>
    <cellStyle name="Normal 31 2 2 2 2 2 2 2 4 2" xfId="46802" xr:uid="{00000000-0005-0000-0000-0000A0A50000}"/>
    <cellStyle name="Normal 31 2 2 2 2 2 2 2 5" xfId="29942" xr:uid="{00000000-0005-0000-0000-0000A1A50000}"/>
    <cellStyle name="Normal 31 2 2 2 2 2 2 3" xfId="9273" xr:uid="{00000000-0005-0000-0000-0000A2A50000}"/>
    <cellStyle name="Normal 31 2 2 2 2 2 2 3 2" xfId="14889" xr:uid="{00000000-0005-0000-0000-0000A3A50000}"/>
    <cellStyle name="Normal 31 2 2 2 2 2 2 3 2 2" xfId="37430" xr:uid="{00000000-0005-0000-0000-0000A4A50000}"/>
    <cellStyle name="Normal 31 2 2 2 2 2 2 3 3" xfId="20519" xr:uid="{00000000-0005-0000-0000-0000A5A50000}"/>
    <cellStyle name="Normal 31 2 2 2 2 2 2 3 3 2" xfId="43054" xr:uid="{00000000-0005-0000-0000-0000A6A50000}"/>
    <cellStyle name="Normal 31 2 2 2 2 2 2 3 4" xfId="26148" xr:uid="{00000000-0005-0000-0000-0000A7A50000}"/>
    <cellStyle name="Normal 31 2 2 2 2 2 2 3 4 2" xfId="48674" xr:uid="{00000000-0005-0000-0000-0000A8A50000}"/>
    <cellStyle name="Normal 31 2 2 2 2 2 2 3 5" xfId="31814" xr:uid="{00000000-0005-0000-0000-0000A9A50000}"/>
    <cellStyle name="Normal 31 2 2 2 2 2 2 4" xfId="11145" xr:uid="{00000000-0005-0000-0000-0000AAA50000}"/>
    <cellStyle name="Normal 31 2 2 2 2 2 2 4 2" xfId="33686" xr:uid="{00000000-0005-0000-0000-0000ABA50000}"/>
    <cellStyle name="Normal 31 2 2 2 2 2 2 5" xfId="16775" xr:uid="{00000000-0005-0000-0000-0000ACA50000}"/>
    <cellStyle name="Normal 31 2 2 2 2 2 2 5 2" xfId="39310" xr:uid="{00000000-0005-0000-0000-0000ADA50000}"/>
    <cellStyle name="Normal 31 2 2 2 2 2 2 6" xfId="22404" xr:uid="{00000000-0005-0000-0000-0000AEA50000}"/>
    <cellStyle name="Normal 31 2 2 2 2 2 2 6 2" xfId="44930" xr:uid="{00000000-0005-0000-0000-0000AFA50000}"/>
    <cellStyle name="Normal 31 2 2 2 2 2 2 7" xfId="28070" xr:uid="{00000000-0005-0000-0000-0000B0A50000}"/>
    <cellStyle name="Normal 31 2 2 2 2 2 2 8" xfId="51498" xr:uid="{00000000-0005-0000-0000-0000B1A50000}"/>
    <cellStyle name="Normal 31 2 2 2 2 2 3" xfId="6465" xr:uid="{00000000-0005-0000-0000-0000B2A50000}"/>
    <cellStyle name="Normal 31 2 2 2 2 2 3 2" xfId="12081" xr:uid="{00000000-0005-0000-0000-0000B3A50000}"/>
    <cellStyle name="Normal 31 2 2 2 2 2 3 2 2" xfId="34622" xr:uid="{00000000-0005-0000-0000-0000B4A50000}"/>
    <cellStyle name="Normal 31 2 2 2 2 2 3 3" xfId="17711" xr:uid="{00000000-0005-0000-0000-0000B5A50000}"/>
    <cellStyle name="Normal 31 2 2 2 2 2 3 3 2" xfId="40246" xr:uid="{00000000-0005-0000-0000-0000B6A50000}"/>
    <cellStyle name="Normal 31 2 2 2 2 2 3 4" xfId="23340" xr:uid="{00000000-0005-0000-0000-0000B7A50000}"/>
    <cellStyle name="Normal 31 2 2 2 2 2 3 4 2" xfId="45866" xr:uid="{00000000-0005-0000-0000-0000B8A50000}"/>
    <cellStyle name="Normal 31 2 2 2 2 2 3 5" xfId="29006" xr:uid="{00000000-0005-0000-0000-0000B9A50000}"/>
    <cellStyle name="Normal 31 2 2 2 2 2 4" xfId="8337" xr:uid="{00000000-0005-0000-0000-0000BAA50000}"/>
    <cellStyle name="Normal 31 2 2 2 2 2 4 2" xfId="13953" xr:uid="{00000000-0005-0000-0000-0000BBA50000}"/>
    <cellStyle name="Normal 31 2 2 2 2 2 4 2 2" xfId="36494" xr:uid="{00000000-0005-0000-0000-0000BCA50000}"/>
    <cellStyle name="Normal 31 2 2 2 2 2 4 3" xfId="19583" xr:uid="{00000000-0005-0000-0000-0000BDA50000}"/>
    <cellStyle name="Normal 31 2 2 2 2 2 4 3 2" xfId="42118" xr:uid="{00000000-0005-0000-0000-0000BEA50000}"/>
    <cellStyle name="Normal 31 2 2 2 2 2 4 4" xfId="25212" xr:uid="{00000000-0005-0000-0000-0000BFA50000}"/>
    <cellStyle name="Normal 31 2 2 2 2 2 4 4 2" xfId="47738" xr:uid="{00000000-0005-0000-0000-0000C0A50000}"/>
    <cellStyle name="Normal 31 2 2 2 2 2 4 5" xfId="30878" xr:uid="{00000000-0005-0000-0000-0000C1A50000}"/>
    <cellStyle name="Normal 31 2 2 2 2 2 5" xfId="10209" xr:uid="{00000000-0005-0000-0000-0000C2A50000}"/>
    <cellStyle name="Normal 31 2 2 2 2 2 5 2" xfId="32750" xr:uid="{00000000-0005-0000-0000-0000C3A50000}"/>
    <cellStyle name="Normal 31 2 2 2 2 2 6" xfId="15839" xr:uid="{00000000-0005-0000-0000-0000C4A50000}"/>
    <cellStyle name="Normal 31 2 2 2 2 2 6 2" xfId="38374" xr:uid="{00000000-0005-0000-0000-0000C5A50000}"/>
    <cellStyle name="Normal 31 2 2 2 2 2 7" xfId="21468" xr:uid="{00000000-0005-0000-0000-0000C6A50000}"/>
    <cellStyle name="Normal 31 2 2 2 2 2 7 2" xfId="43994" xr:uid="{00000000-0005-0000-0000-0000C7A50000}"/>
    <cellStyle name="Normal 31 2 2 2 2 2 8" xfId="27134" xr:uid="{00000000-0005-0000-0000-0000C8A50000}"/>
    <cellStyle name="Normal 31 2 2 2 2 2 9" xfId="49625" xr:uid="{00000000-0005-0000-0000-0000C9A50000}"/>
    <cellStyle name="Normal 31 2 2 2 2 3" xfId="5061" xr:uid="{00000000-0005-0000-0000-0000CAA50000}"/>
    <cellStyle name="Normal 31 2 2 2 2 3 2" xfId="6933" xr:uid="{00000000-0005-0000-0000-0000CBA50000}"/>
    <cellStyle name="Normal 31 2 2 2 2 3 2 2" xfId="12549" xr:uid="{00000000-0005-0000-0000-0000CCA50000}"/>
    <cellStyle name="Normal 31 2 2 2 2 3 2 2 2" xfId="35090" xr:uid="{00000000-0005-0000-0000-0000CDA50000}"/>
    <cellStyle name="Normal 31 2 2 2 2 3 2 3" xfId="18179" xr:uid="{00000000-0005-0000-0000-0000CEA50000}"/>
    <cellStyle name="Normal 31 2 2 2 2 3 2 3 2" xfId="40714" xr:uid="{00000000-0005-0000-0000-0000CFA50000}"/>
    <cellStyle name="Normal 31 2 2 2 2 3 2 4" xfId="23808" xr:uid="{00000000-0005-0000-0000-0000D0A50000}"/>
    <cellStyle name="Normal 31 2 2 2 2 3 2 4 2" xfId="46334" xr:uid="{00000000-0005-0000-0000-0000D1A50000}"/>
    <cellStyle name="Normal 31 2 2 2 2 3 2 5" xfId="29474" xr:uid="{00000000-0005-0000-0000-0000D2A50000}"/>
    <cellStyle name="Normal 31 2 2 2 2 3 3" xfId="8805" xr:uid="{00000000-0005-0000-0000-0000D3A50000}"/>
    <cellStyle name="Normal 31 2 2 2 2 3 3 2" xfId="14421" xr:uid="{00000000-0005-0000-0000-0000D4A50000}"/>
    <cellStyle name="Normal 31 2 2 2 2 3 3 2 2" xfId="36962" xr:uid="{00000000-0005-0000-0000-0000D5A50000}"/>
    <cellStyle name="Normal 31 2 2 2 2 3 3 3" xfId="20051" xr:uid="{00000000-0005-0000-0000-0000D6A50000}"/>
    <cellStyle name="Normal 31 2 2 2 2 3 3 3 2" xfId="42586" xr:uid="{00000000-0005-0000-0000-0000D7A50000}"/>
    <cellStyle name="Normal 31 2 2 2 2 3 3 4" xfId="25680" xr:uid="{00000000-0005-0000-0000-0000D8A50000}"/>
    <cellStyle name="Normal 31 2 2 2 2 3 3 4 2" xfId="48206" xr:uid="{00000000-0005-0000-0000-0000D9A50000}"/>
    <cellStyle name="Normal 31 2 2 2 2 3 3 5" xfId="31346" xr:uid="{00000000-0005-0000-0000-0000DAA50000}"/>
    <cellStyle name="Normal 31 2 2 2 2 3 4" xfId="10677" xr:uid="{00000000-0005-0000-0000-0000DBA50000}"/>
    <cellStyle name="Normal 31 2 2 2 2 3 4 2" xfId="33218" xr:uid="{00000000-0005-0000-0000-0000DCA50000}"/>
    <cellStyle name="Normal 31 2 2 2 2 3 5" xfId="16307" xr:uid="{00000000-0005-0000-0000-0000DDA50000}"/>
    <cellStyle name="Normal 31 2 2 2 2 3 5 2" xfId="38842" xr:uid="{00000000-0005-0000-0000-0000DEA50000}"/>
    <cellStyle name="Normal 31 2 2 2 2 3 6" xfId="21936" xr:uid="{00000000-0005-0000-0000-0000DFA50000}"/>
    <cellStyle name="Normal 31 2 2 2 2 3 6 2" xfId="44462" xr:uid="{00000000-0005-0000-0000-0000E0A50000}"/>
    <cellStyle name="Normal 31 2 2 2 2 3 7" xfId="27602" xr:uid="{00000000-0005-0000-0000-0000E1A50000}"/>
    <cellStyle name="Normal 31 2 2 2 2 3 8" xfId="51030" xr:uid="{00000000-0005-0000-0000-0000E2A50000}"/>
    <cellStyle name="Normal 31 2 2 2 2 4" xfId="5997" xr:uid="{00000000-0005-0000-0000-0000E3A50000}"/>
    <cellStyle name="Normal 31 2 2 2 2 4 2" xfId="11613" xr:uid="{00000000-0005-0000-0000-0000E4A50000}"/>
    <cellStyle name="Normal 31 2 2 2 2 4 2 2" xfId="34154" xr:uid="{00000000-0005-0000-0000-0000E5A50000}"/>
    <cellStyle name="Normal 31 2 2 2 2 4 3" xfId="17243" xr:uid="{00000000-0005-0000-0000-0000E6A50000}"/>
    <cellStyle name="Normal 31 2 2 2 2 4 3 2" xfId="39778" xr:uid="{00000000-0005-0000-0000-0000E7A50000}"/>
    <cellStyle name="Normal 31 2 2 2 2 4 4" xfId="22872" xr:uid="{00000000-0005-0000-0000-0000E8A50000}"/>
    <cellStyle name="Normal 31 2 2 2 2 4 4 2" xfId="45398" xr:uid="{00000000-0005-0000-0000-0000E9A50000}"/>
    <cellStyle name="Normal 31 2 2 2 2 4 5" xfId="28538" xr:uid="{00000000-0005-0000-0000-0000EAA50000}"/>
    <cellStyle name="Normal 31 2 2 2 2 5" xfId="7869" xr:uid="{00000000-0005-0000-0000-0000EBA50000}"/>
    <cellStyle name="Normal 31 2 2 2 2 5 2" xfId="13485" xr:uid="{00000000-0005-0000-0000-0000ECA50000}"/>
    <cellStyle name="Normal 31 2 2 2 2 5 2 2" xfId="36026" xr:uid="{00000000-0005-0000-0000-0000EDA50000}"/>
    <cellStyle name="Normal 31 2 2 2 2 5 3" xfId="19115" xr:uid="{00000000-0005-0000-0000-0000EEA50000}"/>
    <cellStyle name="Normal 31 2 2 2 2 5 3 2" xfId="41650" xr:uid="{00000000-0005-0000-0000-0000EFA50000}"/>
    <cellStyle name="Normal 31 2 2 2 2 5 4" xfId="24744" xr:uid="{00000000-0005-0000-0000-0000F0A50000}"/>
    <cellStyle name="Normal 31 2 2 2 2 5 4 2" xfId="47270" xr:uid="{00000000-0005-0000-0000-0000F1A50000}"/>
    <cellStyle name="Normal 31 2 2 2 2 5 5" xfId="30410" xr:uid="{00000000-0005-0000-0000-0000F2A50000}"/>
    <cellStyle name="Normal 31 2 2 2 2 6" xfId="9741" xr:uid="{00000000-0005-0000-0000-0000F3A50000}"/>
    <cellStyle name="Normal 31 2 2 2 2 6 2" xfId="32282" xr:uid="{00000000-0005-0000-0000-0000F4A50000}"/>
    <cellStyle name="Normal 31 2 2 2 2 7" xfId="15371" xr:uid="{00000000-0005-0000-0000-0000F5A50000}"/>
    <cellStyle name="Normal 31 2 2 2 2 7 2" xfId="37906" xr:uid="{00000000-0005-0000-0000-0000F6A50000}"/>
    <cellStyle name="Normal 31 2 2 2 2 8" xfId="21000" xr:uid="{00000000-0005-0000-0000-0000F7A50000}"/>
    <cellStyle name="Normal 31 2 2 2 2 8 2" xfId="43526" xr:uid="{00000000-0005-0000-0000-0000F8A50000}"/>
    <cellStyle name="Normal 31 2 2 2 2 9" xfId="26666" xr:uid="{00000000-0005-0000-0000-0000F9A50000}"/>
    <cellStyle name="Normal 31 2 2 2 3" xfId="4359" xr:uid="{00000000-0005-0000-0000-0000FAA50000}"/>
    <cellStyle name="Normal 31 2 2 2 3 10" xfId="50328" xr:uid="{00000000-0005-0000-0000-0000FBA50000}"/>
    <cellStyle name="Normal 31 2 2 2 3 2" xfId="5295" xr:uid="{00000000-0005-0000-0000-0000FCA50000}"/>
    <cellStyle name="Normal 31 2 2 2 3 2 2" xfId="7167" xr:uid="{00000000-0005-0000-0000-0000FDA50000}"/>
    <cellStyle name="Normal 31 2 2 2 3 2 2 2" xfId="12783" xr:uid="{00000000-0005-0000-0000-0000FEA50000}"/>
    <cellStyle name="Normal 31 2 2 2 3 2 2 2 2" xfId="35324" xr:uid="{00000000-0005-0000-0000-0000FFA50000}"/>
    <cellStyle name="Normal 31 2 2 2 3 2 2 3" xfId="18413" xr:uid="{00000000-0005-0000-0000-000000A60000}"/>
    <cellStyle name="Normal 31 2 2 2 3 2 2 3 2" xfId="40948" xr:uid="{00000000-0005-0000-0000-000001A60000}"/>
    <cellStyle name="Normal 31 2 2 2 3 2 2 4" xfId="24042" xr:uid="{00000000-0005-0000-0000-000002A60000}"/>
    <cellStyle name="Normal 31 2 2 2 3 2 2 4 2" xfId="46568" xr:uid="{00000000-0005-0000-0000-000003A60000}"/>
    <cellStyle name="Normal 31 2 2 2 3 2 2 5" xfId="29708" xr:uid="{00000000-0005-0000-0000-000004A60000}"/>
    <cellStyle name="Normal 31 2 2 2 3 2 3" xfId="9039" xr:uid="{00000000-0005-0000-0000-000005A60000}"/>
    <cellStyle name="Normal 31 2 2 2 3 2 3 2" xfId="14655" xr:uid="{00000000-0005-0000-0000-000006A60000}"/>
    <cellStyle name="Normal 31 2 2 2 3 2 3 2 2" xfId="37196" xr:uid="{00000000-0005-0000-0000-000007A60000}"/>
    <cellStyle name="Normal 31 2 2 2 3 2 3 3" xfId="20285" xr:uid="{00000000-0005-0000-0000-000008A60000}"/>
    <cellStyle name="Normal 31 2 2 2 3 2 3 3 2" xfId="42820" xr:uid="{00000000-0005-0000-0000-000009A60000}"/>
    <cellStyle name="Normal 31 2 2 2 3 2 3 4" xfId="25914" xr:uid="{00000000-0005-0000-0000-00000AA60000}"/>
    <cellStyle name="Normal 31 2 2 2 3 2 3 4 2" xfId="48440" xr:uid="{00000000-0005-0000-0000-00000BA60000}"/>
    <cellStyle name="Normal 31 2 2 2 3 2 3 5" xfId="31580" xr:uid="{00000000-0005-0000-0000-00000CA60000}"/>
    <cellStyle name="Normal 31 2 2 2 3 2 4" xfId="10911" xr:uid="{00000000-0005-0000-0000-00000DA60000}"/>
    <cellStyle name="Normal 31 2 2 2 3 2 4 2" xfId="33452" xr:uid="{00000000-0005-0000-0000-00000EA60000}"/>
    <cellStyle name="Normal 31 2 2 2 3 2 5" xfId="16541" xr:uid="{00000000-0005-0000-0000-00000FA60000}"/>
    <cellStyle name="Normal 31 2 2 2 3 2 5 2" xfId="39076" xr:uid="{00000000-0005-0000-0000-000010A60000}"/>
    <cellStyle name="Normal 31 2 2 2 3 2 6" xfId="22170" xr:uid="{00000000-0005-0000-0000-000011A60000}"/>
    <cellStyle name="Normal 31 2 2 2 3 2 6 2" xfId="44696" xr:uid="{00000000-0005-0000-0000-000012A60000}"/>
    <cellStyle name="Normal 31 2 2 2 3 2 7" xfId="27836" xr:uid="{00000000-0005-0000-0000-000013A60000}"/>
    <cellStyle name="Normal 31 2 2 2 3 2 8" xfId="51264" xr:uid="{00000000-0005-0000-0000-000014A60000}"/>
    <cellStyle name="Normal 31 2 2 2 3 3" xfId="6231" xr:uid="{00000000-0005-0000-0000-000015A60000}"/>
    <cellStyle name="Normal 31 2 2 2 3 3 2" xfId="11847" xr:uid="{00000000-0005-0000-0000-000016A60000}"/>
    <cellStyle name="Normal 31 2 2 2 3 3 2 2" xfId="34388" xr:uid="{00000000-0005-0000-0000-000017A60000}"/>
    <cellStyle name="Normal 31 2 2 2 3 3 3" xfId="17477" xr:uid="{00000000-0005-0000-0000-000018A60000}"/>
    <cellStyle name="Normal 31 2 2 2 3 3 3 2" xfId="40012" xr:uid="{00000000-0005-0000-0000-000019A60000}"/>
    <cellStyle name="Normal 31 2 2 2 3 3 4" xfId="23106" xr:uid="{00000000-0005-0000-0000-00001AA60000}"/>
    <cellStyle name="Normal 31 2 2 2 3 3 4 2" xfId="45632" xr:uid="{00000000-0005-0000-0000-00001BA60000}"/>
    <cellStyle name="Normal 31 2 2 2 3 3 5" xfId="28772" xr:uid="{00000000-0005-0000-0000-00001CA60000}"/>
    <cellStyle name="Normal 31 2 2 2 3 4" xfId="8103" xr:uid="{00000000-0005-0000-0000-00001DA60000}"/>
    <cellStyle name="Normal 31 2 2 2 3 4 2" xfId="13719" xr:uid="{00000000-0005-0000-0000-00001EA60000}"/>
    <cellStyle name="Normal 31 2 2 2 3 4 2 2" xfId="36260" xr:uid="{00000000-0005-0000-0000-00001FA60000}"/>
    <cellStyle name="Normal 31 2 2 2 3 4 3" xfId="19349" xr:uid="{00000000-0005-0000-0000-000020A60000}"/>
    <cellStyle name="Normal 31 2 2 2 3 4 3 2" xfId="41884" xr:uid="{00000000-0005-0000-0000-000021A60000}"/>
    <cellStyle name="Normal 31 2 2 2 3 4 4" xfId="24978" xr:uid="{00000000-0005-0000-0000-000022A60000}"/>
    <cellStyle name="Normal 31 2 2 2 3 4 4 2" xfId="47504" xr:uid="{00000000-0005-0000-0000-000023A60000}"/>
    <cellStyle name="Normal 31 2 2 2 3 4 5" xfId="30644" xr:uid="{00000000-0005-0000-0000-000024A60000}"/>
    <cellStyle name="Normal 31 2 2 2 3 5" xfId="9975" xr:uid="{00000000-0005-0000-0000-000025A60000}"/>
    <cellStyle name="Normal 31 2 2 2 3 5 2" xfId="32516" xr:uid="{00000000-0005-0000-0000-000026A60000}"/>
    <cellStyle name="Normal 31 2 2 2 3 6" xfId="15605" xr:uid="{00000000-0005-0000-0000-000027A60000}"/>
    <cellStyle name="Normal 31 2 2 2 3 6 2" xfId="38140" xr:uid="{00000000-0005-0000-0000-000028A60000}"/>
    <cellStyle name="Normal 31 2 2 2 3 7" xfId="21234" xr:uid="{00000000-0005-0000-0000-000029A60000}"/>
    <cellStyle name="Normal 31 2 2 2 3 7 2" xfId="43760" xr:uid="{00000000-0005-0000-0000-00002AA60000}"/>
    <cellStyle name="Normal 31 2 2 2 3 8" xfId="26900" xr:uid="{00000000-0005-0000-0000-00002BA60000}"/>
    <cellStyle name="Normal 31 2 2 2 3 9" xfId="49391" xr:uid="{00000000-0005-0000-0000-00002CA60000}"/>
    <cellStyle name="Normal 31 2 2 2 4" xfId="4827" xr:uid="{00000000-0005-0000-0000-00002DA60000}"/>
    <cellStyle name="Normal 31 2 2 2 4 2" xfId="6699" xr:uid="{00000000-0005-0000-0000-00002EA60000}"/>
    <cellStyle name="Normal 31 2 2 2 4 2 2" xfId="12315" xr:uid="{00000000-0005-0000-0000-00002FA60000}"/>
    <cellStyle name="Normal 31 2 2 2 4 2 2 2" xfId="34856" xr:uid="{00000000-0005-0000-0000-000030A60000}"/>
    <cellStyle name="Normal 31 2 2 2 4 2 3" xfId="17945" xr:uid="{00000000-0005-0000-0000-000031A60000}"/>
    <cellStyle name="Normal 31 2 2 2 4 2 3 2" xfId="40480" xr:uid="{00000000-0005-0000-0000-000032A60000}"/>
    <cellStyle name="Normal 31 2 2 2 4 2 4" xfId="23574" xr:uid="{00000000-0005-0000-0000-000033A60000}"/>
    <cellStyle name="Normal 31 2 2 2 4 2 4 2" xfId="46100" xr:uid="{00000000-0005-0000-0000-000034A60000}"/>
    <cellStyle name="Normal 31 2 2 2 4 2 5" xfId="29240" xr:uid="{00000000-0005-0000-0000-000035A60000}"/>
    <cellStyle name="Normal 31 2 2 2 4 3" xfId="8571" xr:uid="{00000000-0005-0000-0000-000036A60000}"/>
    <cellStyle name="Normal 31 2 2 2 4 3 2" xfId="14187" xr:uid="{00000000-0005-0000-0000-000037A60000}"/>
    <cellStyle name="Normal 31 2 2 2 4 3 2 2" xfId="36728" xr:uid="{00000000-0005-0000-0000-000038A60000}"/>
    <cellStyle name="Normal 31 2 2 2 4 3 3" xfId="19817" xr:uid="{00000000-0005-0000-0000-000039A60000}"/>
    <cellStyle name="Normal 31 2 2 2 4 3 3 2" xfId="42352" xr:uid="{00000000-0005-0000-0000-00003AA60000}"/>
    <cellStyle name="Normal 31 2 2 2 4 3 4" xfId="25446" xr:uid="{00000000-0005-0000-0000-00003BA60000}"/>
    <cellStyle name="Normal 31 2 2 2 4 3 4 2" xfId="47972" xr:uid="{00000000-0005-0000-0000-00003CA60000}"/>
    <cellStyle name="Normal 31 2 2 2 4 3 5" xfId="31112" xr:uid="{00000000-0005-0000-0000-00003DA60000}"/>
    <cellStyle name="Normal 31 2 2 2 4 4" xfId="10443" xr:uid="{00000000-0005-0000-0000-00003EA60000}"/>
    <cellStyle name="Normal 31 2 2 2 4 4 2" xfId="32984" xr:uid="{00000000-0005-0000-0000-00003FA60000}"/>
    <cellStyle name="Normal 31 2 2 2 4 5" xfId="16073" xr:uid="{00000000-0005-0000-0000-000040A60000}"/>
    <cellStyle name="Normal 31 2 2 2 4 5 2" xfId="38608" xr:uid="{00000000-0005-0000-0000-000041A60000}"/>
    <cellStyle name="Normal 31 2 2 2 4 6" xfId="21702" xr:uid="{00000000-0005-0000-0000-000042A60000}"/>
    <cellStyle name="Normal 31 2 2 2 4 6 2" xfId="44228" xr:uid="{00000000-0005-0000-0000-000043A60000}"/>
    <cellStyle name="Normal 31 2 2 2 4 7" xfId="27368" xr:uid="{00000000-0005-0000-0000-000044A60000}"/>
    <cellStyle name="Normal 31 2 2 2 4 8" xfId="50796" xr:uid="{00000000-0005-0000-0000-000045A60000}"/>
    <cellStyle name="Normal 31 2 2 2 5" xfId="5763" xr:uid="{00000000-0005-0000-0000-000046A60000}"/>
    <cellStyle name="Normal 31 2 2 2 5 2" xfId="11379" xr:uid="{00000000-0005-0000-0000-000047A60000}"/>
    <cellStyle name="Normal 31 2 2 2 5 2 2" xfId="33920" xr:uid="{00000000-0005-0000-0000-000048A60000}"/>
    <cellStyle name="Normal 31 2 2 2 5 3" xfId="17009" xr:uid="{00000000-0005-0000-0000-000049A60000}"/>
    <cellStyle name="Normal 31 2 2 2 5 3 2" xfId="39544" xr:uid="{00000000-0005-0000-0000-00004AA60000}"/>
    <cellStyle name="Normal 31 2 2 2 5 4" xfId="22638" xr:uid="{00000000-0005-0000-0000-00004BA60000}"/>
    <cellStyle name="Normal 31 2 2 2 5 4 2" xfId="45164" xr:uid="{00000000-0005-0000-0000-00004CA60000}"/>
    <cellStyle name="Normal 31 2 2 2 5 5" xfId="28304" xr:uid="{00000000-0005-0000-0000-00004DA60000}"/>
    <cellStyle name="Normal 31 2 2 2 6" xfId="7635" xr:uid="{00000000-0005-0000-0000-00004EA60000}"/>
    <cellStyle name="Normal 31 2 2 2 6 2" xfId="13251" xr:uid="{00000000-0005-0000-0000-00004FA60000}"/>
    <cellStyle name="Normal 31 2 2 2 6 2 2" xfId="35792" xr:uid="{00000000-0005-0000-0000-000050A60000}"/>
    <cellStyle name="Normal 31 2 2 2 6 3" xfId="18881" xr:uid="{00000000-0005-0000-0000-000051A60000}"/>
    <cellStyle name="Normal 31 2 2 2 6 3 2" xfId="41416" xr:uid="{00000000-0005-0000-0000-000052A60000}"/>
    <cellStyle name="Normal 31 2 2 2 6 4" xfId="24510" xr:uid="{00000000-0005-0000-0000-000053A60000}"/>
    <cellStyle name="Normal 31 2 2 2 6 4 2" xfId="47036" xr:uid="{00000000-0005-0000-0000-000054A60000}"/>
    <cellStyle name="Normal 31 2 2 2 6 5" xfId="30176" xr:uid="{00000000-0005-0000-0000-000055A60000}"/>
    <cellStyle name="Normal 31 2 2 2 7" xfId="9507" xr:uid="{00000000-0005-0000-0000-000056A60000}"/>
    <cellStyle name="Normal 31 2 2 2 7 2" xfId="32048" xr:uid="{00000000-0005-0000-0000-000057A60000}"/>
    <cellStyle name="Normal 31 2 2 2 8" xfId="15137" xr:uid="{00000000-0005-0000-0000-000058A60000}"/>
    <cellStyle name="Normal 31 2 2 2 8 2" xfId="37672" xr:uid="{00000000-0005-0000-0000-000059A60000}"/>
    <cellStyle name="Normal 31 2 2 2 9" xfId="20766" xr:uid="{00000000-0005-0000-0000-00005AA60000}"/>
    <cellStyle name="Normal 31 2 2 2 9 2" xfId="43292" xr:uid="{00000000-0005-0000-0000-00005BA60000}"/>
    <cellStyle name="Normal 31 2 2 3" xfId="3813" xr:uid="{00000000-0005-0000-0000-00005CA60000}"/>
    <cellStyle name="Normal 31 2 2 3 10" xfId="26354" xr:uid="{00000000-0005-0000-0000-00005DA60000}"/>
    <cellStyle name="Normal 31 2 2 3 11" xfId="48845" xr:uid="{00000000-0005-0000-0000-00005EA60000}"/>
    <cellStyle name="Normal 31 2 2 3 12" xfId="49782" xr:uid="{00000000-0005-0000-0000-00005FA60000}"/>
    <cellStyle name="Normal 31 2 2 3 2" xfId="4047" xr:uid="{00000000-0005-0000-0000-000060A60000}"/>
    <cellStyle name="Normal 31 2 2 3 2 10" xfId="49079" xr:uid="{00000000-0005-0000-0000-000061A60000}"/>
    <cellStyle name="Normal 31 2 2 3 2 11" xfId="50016" xr:uid="{00000000-0005-0000-0000-000062A60000}"/>
    <cellStyle name="Normal 31 2 2 3 2 2" xfId="4515" xr:uid="{00000000-0005-0000-0000-000063A60000}"/>
    <cellStyle name="Normal 31 2 2 3 2 2 10" xfId="50484" xr:uid="{00000000-0005-0000-0000-000064A60000}"/>
    <cellStyle name="Normal 31 2 2 3 2 2 2" xfId="5451" xr:uid="{00000000-0005-0000-0000-000065A60000}"/>
    <cellStyle name="Normal 31 2 2 3 2 2 2 2" xfId="7323" xr:uid="{00000000-0005-0000-0000-000066A60000}"/>
    <cellStyle name="Normal 31 2 2 3 2 2 2 2 2" xfId="12939" xr:uid="{00000000-0005-0000-0000-000067A60000}"/>
    <cellStyle name="Normal 31 2 2 3 2 2 2 2 2 2" xfId="35480" xr:uid="{00000000-0005-0000-0000-000068A60000}"/>
    <cellStyle name="Normal 31 2 2 3 2 2 2 2 3" xfId="18569" xr:uid="{00000000-0005-0000-0000-000069A60000}"/>
    <cellStyle name="Normal 31 2 2 3 2 2 2 2 3 2" xfId="41104" xr:uid="{00000000-0005-0000-0000-00006AA60000}"/>
    <cellStyle name="Normal 31 2 2 3 2 2 2 2 4" xfId="24198" xr:uid="{00000000-0005-0000-0000-00006BA60000}"/>
    <cellStyle name="Normal 31 2 2 3 2 2 2 2 4 2" xfId="46724" xr:uid="{00000000-0005-0000-0000-00006CA60000}"/>
    <cellStyle name="Normal 31 2 2 3 2 2 2 2 5" xfId="29864" xr:uid="{00000000-0005-0000-0000-00006DA60000}"/>
    <cellStyle name="Normal 31 2 2 3 2 2 2 3" xfId="9195" xr:uid="{00000000-0005-0000-0000-00006EA60000}"/>
    <cellStyle name="Normal 31 2 2 3 2 2 2 3 2" xfId="14811" xr:uid="{00000000-0005-0000-0000-00006FA60000}"/>
    <cellStyle name="Normal 31 2 2 3 2 2 2 3 2 2" xfId="37352" xr:uid="{00000000-0005-0000-0000-000070A60000}"/>
    <cellStyle name="Normal 31 2 2 3 2 2 2 3 3" xfId="20441" xr:uid="{00000000-0005-0000-0000-000071A60000}"/>
    <cellStyle name="Normal 31 2 2 3 2 2 2 3 3 2" xfId="42976" xr:uid="{00000000-0005-0000-0000-000072A60000}"/>
    <cellStyle name="Normal 31 2 2 3 2 2 2 3 4" xfId="26070" xr:uid="{00000000-0005-0000-0000-000073A60000}"/>
    <cellStyle name="Normal 31 2 2 3 2 2 2 3 4 2" xfId="48596" xr:uid="{00000000-0005-0000-0000-000074A60000}"/>
    <cellStyle name="Normal 31 2 2 3 2 2 2 3 5" xfId="31736" xr:uid="{00000000-0005-0000-0000-000075A60000}"/>
    <cellStyle name="Normal 31 2 2 3 2 2 2 4" xfId="11067" xr:uid="{00000000-0005-0000-0000-000076A60000}"/>
    <cellStyle name="Normal 31 2 2 3 2 2 2 4 2" xfId="33608" xr:uid="{00000000-0005-0000-0000-000077A60000}"/>
    <cellStyle name="Normal 31 2 2 3 2 2 2 5" xfId="16697" xr:uid="{00000000-0005-0000-0000-000078A60000}"/>
    <cellStyle name="Normal 31 2 2 3 2 2 2 5 2" xfId="39232" xr:uid="{00000000-0005-0000-0000-000079A60000}"/>
    <cellStyle name="Normal 31 2 2 3 2 2 2 6" xfId="22326" xr:uid="{00000000-0005-0000-0000-00007AA60000}"/>
    <cellStyle name="Normal 31 2 2 3 2 2 2 6 2" xfId="44852" xr:uid="{00000000-0005-0000-0000-00007BA60000}"/>
    <cellStyle name="Normal 31 2 2 3 2 2 2 7" xfId="27992" xr:uid="{00000000-0005-0000-0000-00007CA60000}"/>
    <cellStyle name="Normal 31 2 2 3 2 2 2 8" xfId="51420" xr:uid="{00000000-0005-0000-0000-00007DA60000}"/>
    <cellStyle name="Normal 31 2 2 3 2 2 3" xfId="6387" xr:uid="{00000000-0005-0000-0000-00007EA60000}"/>
    <cellStyle name="Normal 31 2 2 3 2 2 3 2" xfId="12003" xr:uid="{00000000-0005-0000-0000-00007FA60000}"/>
    <cellStyle name="Normal 31 2 2 3 2 2 3 2 2" xfId="34544" xr:uid="{00000000-0005-0000-0000-000080A60000}"/>
    <cellStyle name="Normal 31 2 2 3 2 2 3 3" xfId="17633" xr:uid="{00000000-0005-0000-0000-000081A60000}"/>
    <cellStyle name="Normal 31 2 2 3 2 2 3 3 2" xfId="40168" xr:uid="{00000000-0005-0000-0000-000082A60000}"/>
    <cellStyle name="Normal 31 2 2 3 2 2 3 4" xfId="23262" xr:uid="{00000000-0005-0000-0000-000083A60000}"/>
    <cellStyle name="Normal 31 2 2 3 2 2 3 4 2" xfId="45788" xr:uid="{00000000-0005-0000-0000-000084A60000}"/>
    <cellStyle name="Normal 31 2 2 3 2 2 3 5" xfId="28928" xr:uid="{00000000-0005-0000-0000-000085A60000}"/>
    <cellStyle name="Normal 31 2 2 3 2 2 4" xfId="8259" xr:uid="{00000000-0005-0000-0000-000086A60000}"/>
    <cellStyle name="Normal 31 2 2 3 2 2 4 2" xfId="13875" xr:uid="{00000000-0005-0000-0000-000087A60000}"/>
    <cellStyle name="Normal 31 2 2 3 2 2 4 2 2" xfId="36416" xr:uid="{00000000-0005-0000-0000-000088A60000}"/>
    <cellStyle name="Normal 31 2 2 3 2 2 4 3" xfId="19505" xr:uid="{00000000-0005-0000-0000-000089A60000}"/>
    <cellStyle name="Normal 31 2 2 3 2 2 4 3 2" xfId="42040" xr:uid="{00000000-0005-0000-0000-00008AA60000}"/>
    <cellStyle name="Normal 31 2 2 3 2 2 4 4" xfId="25134" xr:uid="{00000000-0005-0000-0000-00008BA60000}"/>
    <cellStyle name="Normal 31 2 2 3 2 2 4 4 2" xfId="47660" xr:uid="{00000000-0005-0000-0000-00008CA60000}"/>
    <cellStyle name="Normal 31 2 2 3 2 2 4 5" xfId="30800" xr:uid="{00000000-0005-0000-0000-00008DA60000}"/>
    <cellStyle name="Normal 31 2 2 3 2 2 5" xfId="10131" xr:uid="{00000000-0005-0000-0000-00008EA60000}"/>
    <cellStyle name="Normal 31 2 2 3 2 2 5 2" xfId="32672" xr:uid="{00000000-0005-0000-0000-00008FA60000}"/>
    <cellStyle name="Normal 31 2 2 3 2 2 6" xfId="15761" xr:uid="{00000000-0005-0000-0000-000090A60000}"/>
    <cellStyle name="Normal 31 2 2 3 2 2 6 2" xfId="38296" xr:uid="{00000000-0005-0000-0000-000091A60000}"/>
    <cellStyle name="Normal 31 2 2 3 2 2 7" xfId="21390" xr:uid="{00000000-0005-0000-0000-000092A60000}"/>
    <cellStyle name="Normal 31 2 2 3 2 2 7 2" xfId="43916" xr:uid="{00000000-0005-0000-0000-000093A60000}"/>
    <cellStyle name="Normal 31 2 2 3 2 2 8" xfId="27056" xr:uid="{00000000-0005-0000-0000-000094A60000}"/>
    <cellStyle name="Normal 31 2 2 3 2 2 9" xfId="49547" xr:uid="{00000000-0005-0000-0000-000095A60000}"/>
    <cellStyle name="Normal 31 2 2 3 2 3" xfId="4983" xr:uid="{00000000-0005-0000-0000-000096A60000}"/>
    <cellStyle name="Normal 31 2 2 3 2 3 2" xfId="6855" xr:uid="{00000000-0005-0000-0000-000097A60000}"/>
    <cellStyle name="Normal 31 2 2 3 2 3 2 2" xfId="12471" xr:uid="{00000000-0005-0000-0000-000098A60000}"/>
    <cellStyle name="Normal 31 2 2 3 2 3 2 2 2" xfId="35012" xr:uid="{00000000-0005-0000-0000-000099A60000}"/>
    <cellStyle name="Normal 31 2 2 3 2 3 2 3" xfId="18101" xr:uid="{00000000-0005-0000-0000-00009AA60000}"/>
    <cellStyle name="Normal 31 2 2 3 2 3 2 3 2" xfId="40636" xr:uid="{00000000-0005-0000-0000-00009BA60000}"/>
    <cellStyle name="Normal 31 2 2 3 2 3 2 4" xfId="23730" xr:uid="{00000000-0005-0000-0000-00009CA60000}"/>
    <cellStyle name="Normal 31 2 2 3 2 3 2 4 2" xfId="46256" xr:uid="{00000000-0005-0000-0000-00009DA60000}"/>
    <cellStyle name="Normal 31 2 2 3 2 3 2 5" xfId="29396" xr:uid="{00000000-0005-0000-0000-00009EA60000}"/>
    <cellStyle name="Normal 31 2 2 3 2 3 3" xfId="8727" xr:uid="{00000000-0005-0000-0000-00009FA60000}"/>
    <cellStyle name="Normal 31 2 2 3 2 3 3 2" xfId="14343" xr:uid="{00000000-0005-0000-0000-0000A0A60000}"/>
    <cellStyle name="Normal 31 2 2 3 2 3 3 2 2" xfId="36884" xr:uid="{00000000-0005-0000-0000-0000A1A60000}"/>
    <cellStyle name="Normal 31 2 2 3 2 3 3 3" xfId="19973" xr:uid="{00000000-0005-0000-0000-0000A2A60000}"/>
    <cellStyle name="Normal 31 2 2 3 2 3 3 3 2" xfId="42508" xr:uid="{00000000-0005-0000-0000-0000A3A60000}"/>
    <cellStyle name="Normal 31 2 2 3 2 3 3 4" xfId="25602" xr:uid="{00000000-0005-0000-0000-0000A4A60000}"/>
    <cellStyle name="Normal 31 2 2 3 2 3 3 4 2" xfId="48128" xr:uid="{00000000-0005-0000-0000-0000A5A60000}"/>
    <cellStyle name="Normal 31 2 2 3 2 3 3 5" xfId="31268" xr:uid="{00000000-0005-0000-0000-0000A6A60000}"/>
    <cellStyle name="Normal 31 2 2 3 2 3 4" xfId="10599" xr:uid="{00000000-0005-0000-0000-0000A7A60000}"/>
    <cellStyle name="Normal 31 2 2 3 2 3 4 2" xfId="33140" xr:uid="{00000000-0005-0000-0000-0000A8A60000}"/>
    <cellStyle name="Normal 31 2 2 3 2 3 5" xfId="16229" xr:uid="{00000000-0005-0000-0000-0000A9A60000}"/>
    <cellStyle name="Normal 31 2 2 3 2 3 5 2" xfId="38764" xr:uid="{00000000-0005-0000-0000-0000AAA60000}"/>
    <cellStyle name="Normal 31 2 2 3 2 3 6" xfId="21858" xr:uid="{00000000-0005-0000-0000-0000ABA60000}"/>
    <cellStyle name="Normal 31 2 2 3 2 3 6 2" xfId="44384" xr:uid="{00000000-0005-0000-0000-0000ACA60000}"/>
    <cellStyle name="Normal 31 2 2 3 2 3 7" xfId="27524" xr:uid="{00000000-0005-0000-0000-0000ADA60000}"/>
    <cellStyle name="Normal 31 2 2 3 2 3 8" xfId="50952" xr:uid="{00000000-0005-0000-0000-0000AEA60000}"/>
    <cellStyle name="Normal 31 2 2 3 2 4" xfId="5919" xr:uid="{00000000-0005-0000-0000-0000AFA60000}"/>
    <cellStyle name="Normal 31 2 2 3 2 4 2" xfId="11535" xr:uid="{00000000-0005-0000-0000-0000B0A60000}"/>
    <cellStyle name="Normal 31 2 2 3 2 4 2 2" xfId="34076" xr:uid="{00000000-0005-0000-0000-0000B1A60000}"/>
    <cellStyle name="Normal 31 2 2 3 2 4 3" xfId="17165" xr:uid="{00000000-0005-0000-0000-0000B2A60000}"/>
    <cellStyle name="Normal 31 2 2 3 2 4 3 2" xfId="39700" xr:uid="{00000000-0005-0000-0000-0000B3A60000}"/>
    <cellStyle name="Normal 31 2 2 3 2 4 4" xfId="22794" xr:uid="{00000000-0005-0000-0000-0000B4A60000}"/>
    <cellStyle name="Normal 31 2 2 3 2 4 4 2" xfId="45320" xr:uid="{00000000-0005-0000-0000-0000B5A60000}"/>
    <cellStyle name="Normal 31 2 2 3 2 4 5" xfId="28460" xr:uid="{00000000-0005-0000-0000-0000B6A60000}"/>
    <cellStyle name="Normal 31 2 2 3 2 5" xfId="7791" xr:uid="{00000000-0005-0000-0000-0000B7A60000}"/>
    <cellStyle name="Normal 31 2 2 3 2 5 2" xfId="13407" xr:uid="{00000000-0005-0000-0000-0000B8A60000}"/>
    <cellStyle name="Normal 31 2 2 3 2 5 2 2" xfId="35948" xr:uid="{00000000-0005-0000-0000-0000B9A60000}"/>
    <cellStyle name="Normal 31 2 2 3 2 5 3" xfId="19037" xr:uid="{00000000-0005-0000-0000-0000BAA60000}"/>
    <cellStyle name="Normal 31 2 2 3 2 5 3 2" xfId="41572" xr:uid="{00000000-0005-0000-0000-0000BBA60000}"/>
    <cellStyle name="Normal 31 2 2 3 2 5 4" xfId="24666" xr:uid="{00000000-0005-0000-0000-0000BCA60000}"/>
    <cellStyle name="Normal 31 2 2 3 2 5 4 2" xfId="47192" xr:uid="{00000000-0005-0000-0000-0000BDA60000}"/>
    <cellStyle name="Normal 31 2 2 3 2 5 5" xfId="30332" xr:uid="{00000000-0005-0000-0000-0000BEA60000}"/>
    <cellStyle name="Normal 31 2 2 3 2 6" xfId="9663" xr:uid="{00000000-0005-0000-0000-0000BFA60000}"/>
    <cellStyle name="Normal 31 2 2 3 2 6 2" xfId="32204" xr:uid="{00000000-0005-0000-0000-0000C0A60000}"/>
    <cellStyle name="Normal 31 2 2 3 2 7" xfId="15293" xr:uid="{00000000-0005-0000-0000-0000C1A60000}"/>
    <cellStyle name="Normal 31 2 2 3 2 7 2" xfId="37828" xr:uid="{00000000-0005-0000-0000-0000C2A60000}"/>
    <cellStyle name="Normal 31 2 2 3 2 8" xfId="20922" xr:uid="{00000000-0005-0000-0000-0000C3A60000}"/>
    <cellStyle name="Normal 31 2 2 3 2 8 2" xfId="43448" xr:uid="{00000000-0005-0000-0000-0000C4A60000}"/>
    <cellStyle name="Normal 31 2 2 3 2 9" xfId="26588" xr:uid="{00000000-0005-0000-0000-0000C5A60000}"/>
    <cellStyle name="Normal 31 2 2 3 3" xfId="4281" xr:uid="{00000000-0005-0000-0000-0000C6A60000}"/>
    <cellStyle name="Normal 31 2 2 3 3 10" xfId="50250" xr:uid="{00000000-0005-0000-0000-0000C7A60000}"/>
    <cellStyle name="Normal 31 2 2 3 3 2" xfId="5217" xr:uid="{00000000-0005-0000-0000-0000C8A60000}"/>
    <cellStyle name="Normal 31 2 2 3 3 2 2" xfId="7089" xr:uid="{00000000-0005-0000-0000-0000C9A60000}"/>
    <cellStyle name="Normal 31 2 2 3 3 2 2 2" xfId="12705" xr:uid="{00000000-0005-0000-0000-0000CAA60000}"/>
    <cellStyle name="Normal 31 2 2 3 3 2 2 2 2" xfId="35246" xr:uid="{00000000-0005-0000-0000-0000CBA60000}"/>
    <cellStyle name="Normal 31 2 2 3 3 2 2 3" xfId="18335" xr:uid="{00000000-0005-0000-0000-0000CCA60000}"/>
    <cellStyle name="Normal 31 2 2 3 3 2 2 3 2" xfId="40870" xr:uid="{00000000-0005-0000-0000-0000CDA60000}"/>
    <cellStyle name="Normal 31 2 2 3 3 2 2 4" xfId="23964" xr:uid="{00000000-0005-0000-0000-0000CEA60000}"/>
    <cellStyle name="Normal 31 2 2 3 3 2 2 4 2" xfId="46490" xr:uid="{00000000-0005-0000-0000-0000CFA60000}"/>
    <cellStyle name="Normal 31 2 2 3 3 2 2 5" xfId="29630" xr:uid="{00000000-0005-0000-0000-0000D0A60000}"/>
    <cellStyle name="Normal 31 2 2 3 3 2 3" xfId="8961" xr:uid="{00000000-0005-0000-0000-0000D1A60000}"/>
    <cellStyle name="Normal 31 2 2 3 3 2 3 2" xfId="14577" xr:uid="{00000000-0005-0000-0000-0000D2A60000}"/>
    <cellStyle name="Normal 31 2 2 3 3 2 3 2 2" xfId="37118" xr:uid="{00000000-0005-0000-0000-0000D3A60000}"/>
    <cellStyle name="Normal 31 2 2 3 3 2 3 3" xfId="20207" xr:uid="{00000000-0005-0000-0000-0000D4A60000}"/>
    <cellStyle name="Normal 31 2 2 3 3 2 3 3 2" xfId="42742" xr:uid="{00000000-0005-0000-0000-0000D5A60000}"/>
    <cellStyle name="Normal 31 2 2 3 3 2 3 4" xfId="25836" xr:uid="{00000000-0005-0000-0000-0000D6A60000}"/>
    <cellStyle name="Normal 31 2 2 3 3 2 3 4 2" xfId="48362" xr:uid="{00000000-0005-0000-0000-0000D7A60000}"/>
    <cellStyle name="Normal 31 2 2 3 3 2 3 5" xfId="31502" xr:uid="{00000000-0005-0000-0000-0000D8A60000}"/>
    <cellStyle name="Normal 31 2 2 3 3 2 4" xfId="10833" xr:uid="{00000000-0005-0000-0000-0000D9A60000}"/>
    <cellStyle name="Normal 31 2 2 3 3 2 4 2" xfId="33374" xr:uid="{00000000-0005-0000-0000-0000DAA60000}"/>
    <cellStyle name="Normal 31 2 2 3 3 2 5" xfId="16463" xr:uid="{00000000-0005-0000-0000-0000DBA60000}"/>
    <cellStyle name="Normal 31 2 2 3 3 2 5 2" xfId="38998" xr:uid="{00000000-0005-0000-0000-0000DCA60000}"/>
    <cellStyle name="Normal 31 2 2 3 3 2 6" xfId="22092" xr:uid="{00000000-0005-0000-0000-0000DDA60000}"/>
    <cellStyle name="Normal 31 2 2 3 3 2 6 2" xfId="44618" xr:uid="{00000000-0005-0000-0000-0000DEA60000}"/>
    <cellStyle name="Normal 31 2 2 3 3 2 7" xfId="27758" xr:uid="{00000000-0005-0000-0000-0000DFA60000}"/>
    <cellStyle name="Normal 31 2 2 3 3 2 8" xfId="51186" xr:uid="{00000000-0005-0000-0000-0000E0A60000}"/>
    <cellStyle name="Normal 31 2 2 3 3 3" xfId="6153" xr:uid="{00000000-0005-0000-0000-0000E1A60000}"/>
    <cellStyle name="Normal 31 2 2 3 3 3 2" xfId="11769" xr:uid="{00000000-0005-0000-0000-0000E2A60000}"/>
    <cellStyle name="Normal 31 2 2 3 3 3 2 2" xfId="34310" xr:uid="{00000000-0005-0000-0000-0000E3A60000}"/>
    <cellStyle name="Normal 31 2 2 3 3 3 3" xfId="17399" xr:uid="{00000000-0005-0000-0000-0000E4A60000}"/>
    <cellStyle name="Normal 31 2 2 3 3 3 3 2" xfId="39934" xr:uid="{00000000-0005-0000-0000-0000E5A60000}"/>
    <cellStyle name="Normal 31 2 2 3 3 3 4" xfId="23028" xr:uid="{00000000-0005-0000-0000-0000E6A60000}"/>
    <cellStyle name="Normal 31 2 2 3 3 3 4 2" xfId="45554" xr:uid="{00000000-0005-0000-0000-0000E7A60000}"/>
    <cellStyle name="Normal 31 2 2 3 3 3 5" xfId="28694" xr:uid="{00000000-0005-0000-0000-0000E8A60000}"/>
    <cellStyle name="Normal 31 2 2 3 3 4" xfId="8025" xr:uid="{00000000-0005-0000-0000-0000E9A60000}"/>
    <cellStyle name="Normal 31 2 2 3 3 4 2" xfId="13641" xr:uid="{00000000-0005-0000-0000-0000EAA60000}"/>
    <cellStyle name="Normal 31 2 2 3 3 4 2 2" xfId="36182" xr:uid="{00000000-0005-0000-0000-0000EBA60000}"/>
    <cellStyle name="Normal 31 2 2 3 3 4 3" xfId="19271" xr:uid="{00000000-0005-0000-0000-0000ECA60000}"/>
    <cellStyle name="Normal 31 2 2 3 3 4 3 2" xfId="41806" xr:uid="{00000000-0005-0000-0000-0000EDA60000}"/>
    <cellStyle name="Normal 31 2 2 3 3 4 4" xfId="24900" xr:uid="{00000000-0005-0000-0000-0000EEA60000}"/>
    <cellStyle name="Normal 31 2 2 3 3 4 4 2" xfId="47426" xr:uid="{00000000-0005-0000-0000-0000EFA60000}"/>
    <cellStyle name="Normal 31 2 2 3 3 4 5" xfId="30566" xr:uid="{00000000-0005-0000-0000-0000F0A60000}"/>
    <cellStyle name="Normal 31 2 2 3 3 5" xfId="9897" xr:uid="{00000000-0005-0000-0000-0000F1A60000}"/>
    <cellStyle name="Normal 31 2 2 3 3 5 2" xfId="32438" xr:uid="{00000000-0005-0000-0000-0000F2A60000}"/>
    <cellStyle name="Normal 31 2 2 3 3 6" xfId="15527" xr:uid="{00000000-0005-0000-0000-0000F3A60000}"/>
    <cellStyle name="Normal 31 2 2 3 3 6 2" xfId="38062" xr:uid="{00000000-0005-0000-0000-0000F4A60000}"/>
    <cellStyle name="Normal 31 2 2 3 3 7" xfId="21156" xr:uid="{00000000-0005-0000-0000-0000F5A60000}"/>
    <cellStyle name="Normal 31 2 2 3 3 7 2" xfId="43682" xr:uid="{00000000-0005-0000-0000-0000F6A60000}"/>
    <cellStyle name="Normal 31 2 2 3 3 8" xfId="26822" xr:uid="{00000000-0005-0000-0000-0000F7A60000}"/>
    <cellStyle name="Normal 31 2 2 3 3 9" xfId="49313" xr:uid="{00000000-0005-0000-0000-0000F8A60000}"/>
    <cellStyle name="Normal 31 2 2 3 4" xfId="4749" xr:uid="{00000000-0005-0000-0000-0000F9A60000}"/>
    <cellStyle name="Normal 31 2 2 3 4 2" xfId="6621" xr:uid="{00000000-0005-0000-0000-0000FAA60000}"/>
    <cellStyle name="Normal 31 2 2 3 4 2 2" xfId="12237" xr:uid="{00000000-0005-0000-0000-0000FBA60000}"/>
    <cellStyle name="Normal 31 2 2 3 4 2 2 2" xfId="34778" xr:uid="{00000000-0005-0000-0000-0000FCA60000}"/>
    <cellStyle name="Normal 31 2 2 3 4 2 3" xfId="17867" xr:uid="{00000000-0005-0000-0000-0000FDA60000}"/>
    <cellStyle name="Normal 31 2 2 3 4 2 3 2" xfId="40402" xr:uid="{00000000-0005-0000-0000-0000FEA60000}"/>
    <cellStyle name="Normal 31 2 2 3 4 2 4" xfId="23496" xr:uid="{00000000-0005-0000-0000-0000FFA60000}"/>
    <cellStyle name="Normal 31 2 2 3 4 2 4 2" xfId="46022" xr:uid="{00000000-0005-0000-0000-000000A70000}"/>
    <cellStyle name="Normal 31 2 2 3 4 2 5" xfId="29162" xr:uid="{00000000-0005-0000-0000-000001A70000}"/>
    <cellStyle name="Normal 31 2 2 3 4 3" xfId="8493" xr:uid="{00000000-0005-0000-0000-000002A70000}"/>
    <cellStyle name="Normal 31 2 2 3 4 3 2" xfId="14109" xr:uid="{00000000-0005-0000-0000-000003A70000}"/>
    <cellStyle name="Normal 31 2 2 3 4 3 2 2" xfId="36650" xr:uid="{00000000-0005-0000-0000-000004A70000}"/>
    <cellStyle name="Normal 31 2 2 3 4 3 3" xfId="19739" xr:uid="{00000000-0005-0000-0000-000005A70000}"/>
    <cellStyle name="Normal 31 2 2 3 4 3 3 2" xfId="42274" xr:uid="{00000000-0005-0000-0000-000006A70000}"/>
    <cellStyle name="Normal 31 2 2 3 4 3 4" xfId="25368" xr:uid="{00000000-0005-0000-0000-000007A70000}"/>
    <cellStyle name="Normal 31 2 2 3 4 3 4 2" xfId="47894" xr:uid="{00000000-0005-0000-0000-000008A70000}"/>
    <cellStyle name="Normal 31 2 2 3 4 3 5" xfId="31034" xr:uid="{00000000-0005-0000-0000-000009A70000}"/>
    <cellStyle name="Normal 31 2 2 3 4 4" xfId="10365" xr:uid="{00000000-0005-0000-0000-00000AA70000}"/>
    <cellStyle name="Normal 31 2 2 3 4 4 2" xfId="32906" xr:uid="{00000000-0005-0000-0000-00000BA70000}"/>
    <cellStyle name="Normal 31 2 2 3 4 5" xfId="15995" xr:uid="{00000000-0005-0000-0000-00000CA70000}"/>
    <cellStyle name="Normal 31 2 2 3 4 5 2" xfId="38530" xr:uid="{00000000-0005-0000-0000-00000DA70000}"/>
    <cellStyle name="Normal 31 2 2 3 4 6" xfId="21624" xr:uid="{00000000-0005-0000-0000-00000EA70000}"/>
    <cellStyle name="Normal 31 2 2 3 4 6 2" xfId="44150" xr:uid="{00000000-0005-0000-0000-00000FA70000}"/>
    <cellStyle name="Normal 31 2 2 3 4 7" xfId="27290" xr:uid="{00000000-0005-0000-0000-000010A70000}"/>
    <cellStyle name="Normal 31 2 2 3 4 8" xfId="50718" xr:uid="{00000000-0005-0000-0000-000011A70000}"/>
    <cellStyle name="Normal 31 2 2 3 5" xfId="5685" xr:uid="{00000000-0005-0000-0000-000012A70000}"/>
    <cellStyle name="Normal 31 2 2 3 5 2" xfId="11301" xr:uid="{00000000-0005-0000-0000-000013A70000}"/>
    <cellStyle name="Normal 31 2 2 3 5 2 2" xfId="33842" xr:uid="{00000000-0005-0000-0000-000014A70000}"/>
    <cellStyle name="Normal 31 2 2 3 5 3" xfId="16931" xr:uid="{00000000-0005-0000-0000-000015A70000}"/>
    <cellStyle name="Normal 31 2 2 3 5 3 2" xfId="39466" xr:uid="{00000000-0005-0000-0000-000016A70000}"/>
    <cellStyle name="Normal 31 2 2 3 5 4" xfId="22560" xr:uid="{00000000-0005-0000-0000-000017A70000}"/>
    <cellStyle name="Normal 31 2 2 3 5 4 2" xfId="45086" xr:uid="{00000000-0005-0000-0000-000018A70000}"/>
    <cellStyle name="Normal 31 2 2 3 5 5" xfId="28226" xr:uid="{00000000-0005-0000-0000-000019A70000}"/>
    <cellStyle name="Normal 31 2 2 3 6" xfId="7557" xr:uid="{00000000-0005-0000-0000-00001AA70000}"/>
    <cellStyle name="Normal 31 2 2 3 6 2" xfId="13173" xr:uid="{00000000-0005-0000-0000-00001BA70000}"/>
    <cellStyle name="Normal 31 2 2 3 6 2 2" xfId="35714" xr:uid="{00000000-0005-0000-0000-00001CA70000}"/>
    <cellStyle name="Normal 31 2 2 3 6 3" xfId="18803" xr:uid="{00000000-0005-0000-0000-00001DA70000}"/>
    <cellStyle name="Normal 31 2 2 3 6 3 2" xfId="41338" xr:uid="{00000000-0005-0000-0000-00001EA70000}"/>
    <cellStyle name="Normal 31 2 2 3 6 4" xfId="24432" xr:uid="{00000000-0005-0000-0000-00001FA70000}"/>
    <cellStyle name="Normal 31 2 2 3 6 4 2" xfId="46958" xr:uid="{00000000-0005-0000-0000-000020A70000}"/>
    <cellStyle name="Normal 31 2 2 3 6 5" xfId="30098" xr:uid="{00000000-0005-0000-0000-000021A70000}"/>
    <cellStyle name="Normal 31 2 2 3 7" xfId="9429" xr:uid="{00000000-0005-0000-0000-000022A70000}"/>
    <cellStyle name="Normal 31 2 2 3 7 2" xfId="31970" xr:uid="{00000000-0005-0000-0000-000023A70000}"/>
    <cellStyle name="Normal 31 2 2 3 8" xfId="15059" xr:uid="{00000000-0005-0000-0000-000024A70000}"/>
    <cellStyle name="Normal 31 2 2 3 8 2" xfId="37594" xr:uid="{00000000-0005-0000-0000-000025A70000}"/>
    <cellStyle name="Normal 31 2 2 3 9" xfId="20688" xr:uid="{00000000-0005-0000-0000-000026A70000}"/>
    <cellStyle name="Normal 31 2 2 3 9 2" xfId="43214" xr:uid="{00000000-0005-0000-0000-000027A70000}"/>
    <cellStyle name="Normal 31 2 2 4" xfId="3969" xr:uid="{00000000-0005-0000-0000-000028A70000}"/>
    <cellStyle name="Normal 31 2 2 4 10" xfId="49001" xr:uid="{00000000-0005-0000-0000-000029A70000}"/>
    <cellStyle name="Normal 31 2 2 4 11" xfId="49938" xr:uid="{00000000-0005-0000-0000-00002AA70000}"/>
    <cellStyle name="Normal 31 2 2 4 2" xfId="4437" xr:uid="{00000000-0005-0000-0000-00002BA70000}"/>
    <cellStyle name="Normal 31 2 2 4 2 10" xfId="50406" xr:uid="{00000000-0005-0000-0000-00002CA70000}"/>
    <cellStyle name="Normal 31 2 2 4 2 2" xfId="5373" xr:uid="{00000000-0005-0000-0000-00002DA70000}"/>
    <cellStyle name="Normal 31 2 2 4 2 2 2" xfId="7245" xr:uid="{00000000-0005-0000-0000-00002EA70000}"/>
    <cellStyle name="Normal 31 2 2 4 2 2 2 2" xfId="12861" xr:uid="{00000000-0005-0000-0000-00002FA70000}"/>
    <cellStyle name="Normal 31 2 2 4 2 2 2 2 2" xfId="35402" xr:uid="{00000000-0005-0000-0000-000030A70000}"/>
    <cellStyle name="Normal 31 2 2 4 2 2 2 3" xfId="18491" xr:uid="{00000000-0005-0000-0000-000031A70000}"/>
    <cellStyle name="Normal 31 2 2 4 2 2 2 3 2" xfId="41026" xr:uid="{00000000-0005-0000-0000-000032A70000}"/>
    <cellStyle name="Normal 31 2 2 4 2 2 2 4" xfId="24120" xr:uid="{00000000-0005-0000-0000-000033A70000}"/>
    <cellStyle name="Normal 31 2 2 4 2 2 2 4 2" xfId="46646" xr:uid="{00000000-0005-0000-0000-000034A70000}"/>
    <cellStyle name="Normal 31 2 2 4 2 2 2 5" xfId="29786" xr:uid="{00000000-0005-0000-0000-000035A70000}"/>
    <cellStyle name="Normal 31 2 2 4 2 2 3" xfId="9117" xr:uid="{00000000-0005-0000-0000-000036A70000}"/>
    <cellStyle name="Normal 31 2 2 4 2 2 3 2" xfId="14733" xr:uid="{00000000-0005-0000-0000-000037A70000}"/>
    <cellStyle name="Normal 31 2 2 4 2 2 3 2 2" xfId="37274" xr:uid="{00000000-0005-0000-0000-000038A70000}"/>
    <cellStyle name="Normal 31 2 2 4 2 2 3 3" xfId="20363" xr:uid="{00000000-0005-0000-0000-000039A70000}"/>
    <cellStyle name="Normal 31 2 2 4 2 2 3 3 2" xfId="42898" xr:uid="{00000000-0005-0000-0000-00003AA70000}"/>
    <cellStyle name="Normal 31 2 2 4 2 2 3 4" xfId="25992" xr:uid="{00000000-0005-0000-0000-00003BA70000}"/>
    <cellStyle name="Normal 31 2 2 4 2 2 3 4 2" xfId="48518" xr:uid="{00000000-0005-0000-0000-00003CA70000}"/>
    <cellStyle name="Normal 31 2 2 4 2 2 3 5" xfId="31658" xr:uid="{00000000-0005-0000-0000-00003DA70000}"/>
    <cellStyle name="Normal 31 2 2 4 2 2 4" xfId="10989" xr:uid="{00000000-0005-0000-0000-00003EA70000}"/>
    <cellStyle name="Normal 31 2 2 4 2 2 4 2" xfId="33530" xr:uid="{00000000-0005-0000-0000-00003FA70000}"/>
    <cellStyle name="Normal 31 2 2 4 2 2 5" xfId="16619" xr:uid="{00000000-0005-0000-0000-000040A70000}"/>
    <cellStyle name="Normal 31 2 2 4 2 2 5 2" xfId="39154" xr:uid="{00000000-0005-0000-0000-000041A70000}"/>
    <cellStyle name="Normal 31 2 2 4 2 2 6" xfId="22248" xr:uid="{00000000-0005-0000-0000-000042A70000}"/>
    <cellStyle name="Normal 31 2 2 4 2 2 6 2" xfId="44774" xr:uid="{00000000-0005-0000-0000-000043A70000}"/>
    <cellStyle name="Normal 31 2 2 4 2 2 7" xfId="27914" xr:uid="{00000000-0005-0000-0000-000044A70000}"/>
    <cellStyle name="Normal 31 2 2 4 2 2 8" xfId="51342" xr:uid="{00000000-0005-0000-0000-000045A70000}"/>
    <cellStyle name="Normal 31 2 2 4 2 3" xfId="6309" xr:uid="{00000000-0005-0000-0000-000046A70000}"/>
    <cellStyle name="Normal 31 2 2 4 2 3 2" xfId="11925" xr:uid="{00000000-0005-0000-0000-000047A70000}"/>
    <cellStyle name="Normal 31 2 2 4 2 3 2 2" xfId="34466" xr:uid="{00000000-0005-0000-0000-000048A70000}"/>
    <cellStyle name="Normal 31 2 2 4 2 3 3" xfId="17555" xr:uid="{00000000-0005-0000-0000-000049A70000}"/>
    <cellStyle name="Normal 31 2 2 4 2 3 3 2" xfId="40090" xr:uid="{00000000-0005-0000-0000-00004AA70000}"/>
    <cellStyle name="Normal 31 2 2 4 2 3 4" xfId="23184" xr:uid="{00000000-0005-0000-0000-00004BA70000}"/>
    <cellStyle name="Normal 31 2 2 4 2 3 4 2" xfId="45710" xr:uid="{00000000-0005-0000-0000-00004CA70000}"/>
    <cellStyle name="Normal 31 2 2 4 2 3 5" xfId="28850" xr:uid="{00000000-0005-0000-0000-00004DA70000}"/>
    <cellStyle name="Normal 31 2 2 4 2 4" xfId="8181" xr:uid="{00000000-0005-0000-0000-00004EA70000}"/>
    <cellStyle name="Normal 31 2 2 4 2 4 2" xfId="13797" xr:uid="{00000000-0005-0000-0000-00004FA70000}"/>
    <cellStyle name="Normal 31 2 2 4 2 4 2 2" xfId="36338" xr:uid="{00000000-0005-0000-0000-000050A70000}"/>
    <cellStyle name="Normal 31 2 2 4 2 4 3" xfId="19427" xr:uid="{00000000-0005-0000-0000-000051A70000}"/>
    <cellStyle name="Normal 31 2 2 4 2 4 3 2" xfId="41962" xr:uid="{00000000-0005-0000-0000-000052A70000}"/>
    <cellStyle name="Normal 31 2 2 4 2 4 4" xfId="25056" xr:uid="{00000000-0005-0000-0000-000053A70000}"/>
    <cellStyle name="Normal 31 2 2 4 2 4 4 2" xfId="47582" xr:uid="{00000000-0005-0000-0000-000054A70000}"/>
    <cellStyle name="Normal 31 2 2 4 2 4 5" xfId="30722" xr:uid="{00000000-0005-0000-0000-000055A70000}"/>
    <cellStyle name="Normal 31 2 2 4 2 5" xfId="10053" xr:uid="{00000000-0005-0000-0000-000056A70000}"/>
    <cellStyle name="Normal 31 2 2 4 2 5 2" xfId="32594" xr:uid="{00000000-0005-0000-0000-000057A70000}"/>
    <cellStyle name="Normal 31 2 2 4 2 6" xfId="15683" xr:uid="{00000000-0005-0000-0000-000058A70000}"/>
    <cellStyle name="Normal 31 2 2 4 2 6 2" xfId="38218" xr:uid="{00000000-0005-0000-0000-000059A70000}"/>
    <cellStyle name="Normal 31 2 2 4 2 7" xfId="21312" xr:uid="{00000000-0005-0000-0000-00005AA70000}"/>
    <cellStyle name="Normal 31 2 2 4 2 7 2" xfId="43838" xr:uid="{00000000-0005-0000-0000-00005BA70000}"/>
    <cellStyle name="Normal 31 2 2 4 2 8" xfId="26978" xr:uid="{00000000-0005-0000-0000-00005CA70000}"/>
    <cellStyle name="Normal 31 2 2 4 2 9" xfId="49469" xr:uid="{00000000-0005-0000-0000-00005DA70000}"/>
    <cellStyle name="Normal 31 2 2 4 3" xfId="4905" xr:uid="{00000000-0005-0000-0000-00005EA70000}"/>
    <cellStyle name="Normal 31 2 2 4 3 2" xfId="6777" xr:uid="{00000000-0005-0000-0000-00005FA70000}"/>
    <cellStyle name="Normal 31 2 2 4 3 2 2" xfId="12393" xr:uid="{00000000-0005-0000-0000-000060A70000}"/>
    <cellStyle name="Normal 31 2 2 4 3 2 2 2" xfId="34934" xr:uid="{00000000-0005-0000-0000-000061A70000}"/>
    <cellStyle name="Normal 31 2 2 4 3 2 3" xfId="18023" xr:uid="{00000000-0005-0000-0000-000062A70000}"/>
    <cellStyle name="Normal 31 2 2 4 3 2 3 2" xfId="40558" xr:uid="{00000000-0005-0000-0000-000063A70000}"/>
    <cellStyle name="Normal 31 2 2 4 3 2 4" xfId="23652" xr:uid="{00000000-0005-0000-0000-000064A70000}"/>
    <cellStyle name="Normal 31 2 2 4 3 2 4 2" xfId="46178" xr:uid="{00000000-0005-0000-0000-000065A70000}"/>
    <cellStyle name="Normal 31 2 2 4 3 2 5" xfId="29318" xr:uid="{00000000-0005-0000-0000-000066A70000}"/>
    <cellStyle name="Normal 31 2 2 4 3 3" xfId="8649" xr:uid="{00000000-0005-0000-0000-000067A70000}"/>
    <cellStyle name="Normal 31 2 2 4 3 3 2" xfId="14265" xr:uid="{00000000-0005-0000-0000-000068A70000}"/>
    <cellStyle name="Normal 31 2 2 4 3 3 2 2" xfId="36806" xr:uid="{00000000-0005-0000-0000-000069A70000}"/>
    <cellStyle name="Normal 31 2 2 4 3 3 3" xfId="19895" xr:uid="{00000000-0005-0000-0000-00006AA70000}"/>
    <cellStyle name="Normal 31 2 2 4 3 3 3 2" xfId="42430" xr:uid="{00000000-0005-0000-0000-00006BA70000}"/>
    <cellStyle name="Normal 31 2 2 4 3 3 4" xfId="25524" xr:uid="{00000000-0005-0000-0000-00006CA70000}"/>
    <cellStyle name="Normal 31 2 2 4 3 3 4 2" xfId="48050" xr:uid="{00000000-0005-0000-0000-00006DA70000}"/>
    <cellStyle name="Normal 31 2 2 4 3 3 5" xfId="31190" xr:uid="{00000000-0005-0000-0000-00006EA70000}"/>
    <cellStyle name="Normal 31 2 2 4 3 4" xfId="10521" xr:uid="{00000000-0005-0000-0000-00006FA70000}"/>
    <cellStyle name="Normal 31 2 2 4 3 4 2" xfId="33062" xr:uid="{00000000-0005-0000-0000-000070A70000}"/>
    <cellStyle name="Normal 31 2 2 4 3 5" xfId="16151" xr:uid="{00000000-0005-0000-0000-000071A70000}"/>
    <cellStyle name="Normal 31 2 2 4 3 5 2" xfId="38686" xr:uid="{00000000-0005-0000-0000-000072A70000}"/>
    <cellStyle name="Normal 31 2 2 4 3 6" xfId="21780" xr:uid="{00000000-0005-0000-0000-000073A70000}"/>
    <cellStyle name="Normal 31 2 2 4 3 6 2" xfId="44306" xr:uid="{00000000-0005-0000-0000-000074A70000}"/>
    <cellStyle name="Normal 31 2 2 4 3 7" xfId="27446" xr:uid="{00000000-0005-0000-0000-000075A70000}"/>
    <cellStyle name="Normal 31 2 2 4 3 8" xfId="50874" xr:uid="{00000000-0005-0000-0000-000076A70000}"/>
    <cellStyle name="Normal 31 2 2 4 4" xfId="5841" xr:uid="{00000000-0005-0000-0000-000077A70000}"/>
    <cellStyle name="Normal 31 2 2 4 4 2" xfId="11457" xr:uid="{00000000-0005-0000-0000-000078A70000}"/>
    <cellStyle name="Normal 31 2 2 4 4 2 2" xfId="33998" xr:uid="{00000000-0005-0000-0000-000079A70000}"/>
    <cellStyle name="Normal 31 2 2 4 4 3" xfId="17087" xr:uid="{00000000-0005-0000-0000-00007AA70000}"/>
    <cellStyle name="Normal 31 2 2 4 4 3 2" xfId="39622" xr:uid="{00000000-0005-0000-0000-00007BA70000}"/>
    <cellStyle name="Normal 31 2 2 4 4 4" xfId="22716" xr:uid="{00000000-0005-0000-0000-00007CA70000}"/>
    <cellStyle name="Normal 31 2 2 4 4 4 2" xfId="45242" xr:uid="{00000000-0005-0000-0000-00007DA70000}"/>
    <cellStyle name="Normal 31 2 2 4 4 5" xfId="28382" xr:uid="{00000000-0005-0000-0000-00007EA70000}"/>
    <cellStyle name="Normal 31 2 2 4 5" xfId="7713" xr:uid="{00000000-0005-0000-0000-00007FA70000}"/>
    <cellStyle name="Normal 31 2 2 4 5 2" xfId="13329" xr:uid="{00000000-0005-0000-0000-000080A70000}"/>
    <cellStyle name="Normal 31 2 2 4 5 2 2" xfId="35870" xr:uid="{00000000-0005-0000-0000-000081A70000}"/>
    <cellStyle name="Normal 31 2 2 4 5 3" xfId="18959" xr:uid="{00000000-0005-0000-0000-000082A70000}"/>
    <cellStyle name="Normal 31 2 2 4 5 3 2" xfId="41494" xr:uid="{00000000-0005-0000-0000-000083A70000}"/>
    <cellStyle name="Normal 31 2 2 4 5 4" xfId="24588" xr:uid="{00000000-0005-0000-0000-000084A70000}"/>
    <cellStyle name="Normal 31 2 2 4 5 4 2" xfId="47114" xr:uid="{00000000-0005-0000-0000-000085A70000}"/>
    <cellStyle name="Normal 31 2 2 4 5 5" xfId="30254" xr:uid="{00000000-0005-0000-0000-000086A70000}"/>
    <cellStyle name="Normal 31 2 2 4 6" xfId="9585" xr:uid="{00000000-0005-0000-0000-000087A70000}"/>
    <cellStyle name="Normal 31 2 2 4 6 2" xfId="32126" xr:uid="{00000000-0005-0000-0000-000088A70000}"/>
    <cellStyle name="Normal 31 2 2 4 7" xfId="15215" xr:uid="{00000000-0005-0000-0000-000089A70000}"/>
    <cellStyle name="Normal 31 2 2 4 7 2" xfId="37750" xr:uid="{00000000-0005-0000-0000-00008AA70000}"/>
    <cellStyle name="Normal 31 2 2 4 8" xfId="20844" xr:uid="{00000000-0005-0000-0000-00008BA70000}"/>
    <cellStyle name="Normal 31 2 2 4 8 2" xfId="43370" xr:uid="{00000000-0005-0000-0000-00008CA70000}"/>
    <cellStyle name="Normal 31 2 2 4 9" xfId="26510" xr:uid="{00000000-0005-0000-0000-00008DA70000}"/>
    <cellStyle name="Normal 31 2 2 5" xfId="4203" xr:uid="{00000000-0005-0000-0000-00008EA70000}"/>
    <cellStyle name="Normal 31 2 2 5 10" xfId="50172" xr:uid="{00000000-0005-0000-0000-00008FA70000}"/>
    <cellStyle name="Normal 31 2 2 5 2" xfId="5139" xr:uid="{00000000-0005-0000-0000-000090A70000}"/>
    <cellStyle name="Normal 31 2 2 5 2 2" xfId="7011" xr:uid="{00000000-0005-0000-0000-000091A70000}"/>
    <cellStyle name="Normal 31 2 2 5 2 2 2" xfId="12627" xr:uid="{00000000-0005-0000-0000-000092A70000}"/>
    <cellStyle name="Normal 31 2 2 5 2 2 2 2" xfId="35168" xr:uid="{00000000-0005-0000-0000-000093A70000}"/>
    <cellStyle name="Normal 31 2 2 5 2 2 3" xfId="18257" xr:uid="{00000000-0005-0000-0000-000094A70000}"/>
    <cellStyle name="Normal 31 2 2 5 2 2 3 2" xfId="40792" xr:uid="{00000000-0005-0000-0000-000095A70000}"/>
    <cellStyle name="Normal 31 2 2 5 2 2 4" xfId="23886" xr:uid="{00000000-0005-0000-0000-000096A70000}"/>
    <cellStyle name="Normal 31 2 2 5 2 2 4 2" xfId="46412" xr:uid="{00000000-0005-0000-0000-000097A70000}"/>
    <cellStyle name="Normal 31 2 2 5 2 2 5" xfId="29552" xr:uid="{00000000-0005-0000-0000-000098A70000}"/>
    <cellStyle name="Normal 31 2 2 5 2 3" xfId="8883" xr:uid="{00000000-0005-0000-0000-000099A70000}"/>
    <cellStyle name="Normal 31 2 2 5 2 3 2" xfId="14499" xr:uid="{00000000-0005-0000-0000-00009AA70000}"/>
    <cellStyle name="Normal 31 2 2 5 2 3 2 2" xfId="37040" xr:uid="{00000000-0005-0000-0000-00009BA70000}"/>
    <cellStyle name="Normal 31 2 2 5 2 3 3" xfId="20129" xr:uid="{00000000-0005-0000-0000-00009CA70000}"/>
    <cellStyle name="Normal 31 2 2 5 2 3 3 2" xfId="42664" xr:uid="{00000000-0005-0000-0000-00009DA70000}"/>
    <cellStyle name="Normal 31 2 2 5 2 3 4" xfId="25758" xr:uid="{00000000-0005-0000-0000-00009EA70000}"/>
    <cellStyle name="Normal 31 2 2 5 2 3 4 2" xfId="48284" xr:uid="{00000000-0005-0000-0000-00009FA70000}"/>
    <cellStyle name="Normal 31 2 2 5 2 3 5" xfId="31424" xr:uid="{00000000-0005-0000-0000-0000A0A70000}"/>
    <cellStyle name="Normal 31 2 2 5 2 4" xfId="10755" xr:uid="{00000000-0005-0000-0000-0000A1A70000}"/>
    <cellStyle name="Normal 31 2 2 5 2 4 2" xfId="33296" xr:uid="{00000000-0005-0000-0000-0000A2A70000}"/>
    <cellStyle name="Normal 31 2 2 5 2 5" xfId="16385" xr:uid="{00000000-0005-0000-0000-0000A3A70000}"/>
    <cellStyle name="Normal 31 2 2 5 2 5 2" xfId="38920" xr:uid="{00000000-0005-0000-0000-0000A4A70000}"/>
    <cellStyle name="Normal 31 2 2 5 2 6" xfId="22014" xr:uid="{00000000-0005-0000-0000-0000A5A70000}"/>
    <cellStyle name="Normal 31 2 2 5 2 6 2" xfId="44540" xr:uid="{00000000-0005-0000-0000-0000A6A70000}"/>
    <cellStyle name="Normal 31 2 2 5 2 7" xfId="27680" xr:uid="{00000000-0005-0000-0000-0000A7A70000}"/>
    <cellStyle name="Normal 31 2 2 5 2 8" xfId="51108" xr:uid="{00000000-0005-0000-0000-0000A8A70000}"/>
    <cellStyle name="Normal 31 2 2 5 3" xfId="6075" xr:uid="{00000000-0005-0000-0000-0000A9A70000}"/>
    <cellStyle name="Normal 31 2 2 5 3 2" xfId="11691" xr:uid="{00000000-0005-0000-0000-0000AAA70000}"/>
    <cellStyle name="Normal 31 2 2 5 3 2 2" xfId="34232" xr:uid="{00000000-0005-0000-0000-0000ABA70000}"/>
    <cellStyle name="Normal 31 2 2 5 3 3" xfId="17321" xr:uid="{00000000-0005-0000-0000-0000ACA70000}"/>
    <cellStyle name="Normal 31 2 2 5 3 3 2" xfId="39856" xr:uid="{00000000-0005-0000-0000-0000ADA70000}"/>
    <cellStyle name="Normal 31 2 2 5 3 4" xfId="22950" xr:uid="{00000000-0005-0000-0000-0000AEA70000}"/>
    <cellStyle name="Normal 31 2 2 5 3 4 2" xfId="45476" xr:uid="{00000000-0005-0000-0000-0000AFA70000}"/>
    <cellStyle name="Normal 31 2 2 5 3 5" xfId="28616" xr:uid="{00000000-0005-0000-0000-0000B0A70000}"/>
    <cellStyle name="Normal 31 2 2 5 4" xfId="7947" xr:uid="{00000000-0005-0000-0000-0000B1A70000}"/>
    <cellStyle name="Normal 31 2 2 5 4 2" xfId="13563" xr:uid="{00000000-0005-0000-0000-0000B2A70000}"/>
    <cellStyle name="Normal 31 2 2 5 4 2 2" xfId="36104" xr:uid="{00000000-0005-0000-0000-0000B3A70000}"/>
    <cellStyle name="Normal 31 2 2 5 4 3" xfId="19193" xr:uid="{00000000-0005-0000-0000-0000B4A70000}"/>
    <cellStyle name="Normal 31 2 2 5 4 3 2" xfId="41728" xr:uid="{00000000-0005-0000-0000-0000B5A70000}"/>
    <cellStyle name="Normal 31 2 2 5 4 4" xfId="24822" xr:uid="{00000000-0005-0000-0000-0000B6A70000}"/>
    <cellStyle name="Normal 31 2 2 5 4 4 2" xfId="47348" xr:uid="{00000000-0005-0000-0000-0000B7A70000}"/>
    <cellStyle name="Normal 31 2 2 5 4 5" xfId="30488" xr:uid="{00000000-0005-0000-0000-0000B8A70000}"/>
    <cellStyle name="Normal 31 2 2 5 5" xfId="9819" xr:uid="{00000000-0005-0000-0000-0000B9A70000}"/>
    <cellStyle name="Normal 31 2 2 5 5 2" xfId="32360" xr:uid="{00000000-0005-0000-0000-0000BAA70000}"/>
    <cellStyle name="Normal 31 2 2 5 6" xfId="15449" xr:uid="{00000000-0005-0000-0000-0000BBA70000}"/>
    <cellStyle name="Normal 31 2 2 5 6 2" xfId="37984" xr:uid="{00000000-0005-0000-0000-0000BCA70000}"/>
    <cellStyle name="Normal 31 2 2 5 7" xfId="21078" xr:uid="{00000000-0005-0000-0000-0000BDA70000}"/>
    <cellStyle name="Normal 31 2 2 5 7 2" xfId="43604" xr:uid="{00000000-0005-0000-0000-0000BEA70000}"/>
    <cellStyle name="Normal 31 2 2 5 8" xfId="26744" xr:uid="{00000000-0005-0000-0000-0000BFA70000}"/>
    <cellStyle name="Normal 31 2 2 5 9" xfId="49235" xr:uid="{00000000-0005-0000-0000-0000C0A70000}"/>
    <cellStyle name="Normal 31 2 2 6" xfId="4671" xr:uid="{00000000-0005-0000-0000-0000C1A70000}"/>
    <cellStyle name="Normal 31 2 2 6 2" xfId="6543" xr:uid="{00000000-0005-0000-0000-0000C2A70000}"/>
    <cellStyle name="Normal 31 2 2 6 2 2" xfId="12159" xr:uid="{00000000-0005-0000-0000-0000C3A70000}"/>
    <cellStyle name="Normal 31 2 2 6 2 2 2" xfId="34700" xr:uid="{00000000-0005-0000-0000-0000C4A70000}"/>
    <cellStyle name="Normal 31 2 2 6 2 3" xfId="17789" xr:uid="{00000000-0005-0000-0000-0000C5A70000}"/>
    <cellStyle name="Normal 31 2 2 6 2 3 2" xfId="40324" xr:uid="{00000000-0005-0000-0000-0000C6A70000}"/>
    <cellStyle name="Normal 31 2 2 6 2 4" xfId="23418" xr:uid="{00000000-0005-0000-0000-0000C7A70000}"/>
    <cellStyle name="Normal 31 2 2 6 2 4 2" xfId="45944" xr:uid="{00000000-0005-0000-0000-0000C8A70000}"/>
    <cellStyle name="Normal 31 2 2 6 2 5" xfId="29084" xr:uid="{00000000-0005-0000-0000-0000C9A70000}"/>
    <cellStyle name="Normal 31 2 2 6 3" xfId="8415" xr:uid="{00000000-0005-0000-0000-0000CAA70000}"/>
    <cellStyle name="Normal 31 2 2 6 3 2" xfId="14031" xr:uid="{00000000-0005-0000-0000-0000CBA70000}"/>
    <cellStyle name="Normal 31 2 2 6 3 2 2" xfId="36572" xr:uid="{00000000-0005-0000-0000-0000CCA70000}"/>
    <cellStyle name="Normal 31 2 2 6 3 3" xfId="19661" xr:uid="{00000000-0005-0000-0000-0000CDA70000}"/>
    <cellStyle name="Normal 31 2 2 6 3 3 2" xfId="42196" xr:uid="{00000000-0005-0000-0000-0000CEA70000}"/>
    <cellStyle name="Normal 31 2 2 6 3 4" xfId="25290" xr:uid="{00000000-0005-0000-0000-0000CFA70000}"/>
    <cellStyle name="Normal 31 2 2 6 3 4 2" xfId="47816" xr:uid="{00000000-0005-0000-0000-0000D0A70000}"/>
    <cellStyle name="Normal 31 2 2 6 3 5" xfId="30956" xr:uid="{00000000-0005-0000-0000-0000D1A70000}"/>
    <cellStyle name="Normal 31 2 2 6 4" xfId="10287" xr:uid="{00000000-0005-0000-0000-0000D2A70000}"/>
    <cellStyle name="Normal 31 2 2 6 4 2" xfId="32828" xr:uid="{00000000-0005-0000-0000-0000D3A70000}"/>
    <cellStyle name="Normal 31 2 2 6 5" xfId="15917" xr:uid="{00000000-0005-0000-0000-0000D4A70000}"/>
    <cellStyle name="Normal 31 2 2 6 5 2" xfId="38452" xr:uid="{00000000-0005-0000-0000-0000D5A70000}"/>
    <cellStyle name="Normal 31 2 2 6 6" xfId="21546" xr:uid="{00000000-0005-0000-0000-0000D6A70000}"/>
    <cellStyle name="Normal 31 2 2 6 6 2" xfId="44072" xr:uid="{00000000-0005-0000-0000-0000D7A70000}"/>
    <cellStyle name="Normal 31 2 2 6 7" xfId="27212" xr:uid="{00000000-0005-0000-0000-0000D8A70000}"/>
    <cellStyle name="Normal 31 2 2 6 8" xfId="50640" xr:uid="{00000000-0005-0000-0000-0000D9A70000}"/>
    <cellStyle name="Normal 31 2 2 7" xfId="5607" xr:uid="{00000000-0005-0000-0000-0000DAA70000}"/>
    <cellStyle name="Normal 31 2 2 7 2" xfId="11223" xr:uid="{00000000-0005-0000-0000-0000DBA70000}"/>
    <cellStyle name="Normal 31 2 2 7 2 2" xfId="33764" xr:uid="{00000000-0005-0000-0000-0000DCA70000}"/>
    <cellStyle name="Normal 31 2 2 7 3" xfId="16853" xr:uid="{00000000-0005-0000-0000-0000DDA70000}"/>
    <cellStyle name="Normal 31 2 2 7 3 2" xfId="39388" xr:uid="{00000000-0005-0000-0000-0000DEA70000}"/>
    <cellStyle name="Normal 31 2 2 7 4" xfId="22482" xr:uid="{00000000-0005-0000-0000-0000DFA70000}"/>
    <cellStyle name="Normal 31 2 2 7 4 2" xfId="45008" xr:uid="{00000000-0005-0000-0000-0000E0A70000}"/>
    <cellStyle name="Normal 31 2 2 7 5" xfId="28148" xr:uid="{00000000-0005-0000-0000-0000E1A70000}"/>
    <cellStyle name="Normal 31 2 2 8" xfId="7479" xr:uid="{00000000-0005-0000-0000-0000E2A70000}"/>
    <cellStyle name="Normal 31 2 2 8 2" xfId="13095" xr:uid="{00000000-0005-0000-0000-0000E3A70000}"/>
    <cellStyle name="Normal 31 2 2 8 2 2" xfId="35636" xr:uid="{00000000-0005-0000-0000-0000E4A70000}"/>
    <cellStyle name="Normal 31 2 2 8 3" xfId="18725" xr:uid="{00000000-0005-0000-0000-0000E5A70000}"/>
    <cellStyle name="Normal 31 2 2 8 3 2" xfId="41260" xr:uid="{00000000-0005-0000-0000-0000E6A70000}"/>
    <cellStyle name="Normal 31 2 2 8 4" xfId="24354" xr:uid="{00000000-0005-0000-0000-0000E7A70000}"/>
    <cellStyle name="Normal 31 2 2 8 4 2" xfId="46880" xr:uid="{00000000-0005-0000-0000-0000E8A70000}"/>
    <cellStyle name="Normal 31 2 2 8 5" xfId="30020" xr:uid="{00000000-0005-0000-0000-0000E9A70000}"/>
    <cellStyle name="Normal 31 2 2 9" xfId="9351" xr:uid="{00000000-0005-0000-0000-0000EAA70000}"/>
    <cellStyle name="Normal 31 2 2 9 2" xfId="31892" xr:uid="{00000000-0005-0000-0000-0000EBA70000}"/>
    <cellStyle name="Normal 31 2 3" xfId="3852" xr:uid="{00000000-0005-0000-0000-0000ECA70000}"/>
    <cellStyle name="Normal 31 2 3 10" xfId="26393" xr:uid="{00000000-0005-0000-0000-0000EDA70000}"/>
    <cellStyle name="Normal 31 2 3 11" xfId="48884" xr:uid="{00000000-0005-0000-0000-0000EEA70000}"/>
    <cellStyle name="Normal 31 2 3 12" xfId="49821" xr:uid="{00000000-0005-0000-0000-0000EFA70000}"/>
    <cellStyle name="Normal 31 2 3 2" xfId="4086" xr:uid="{00000000-0005-0000-0000-0000F0A70000}"/>
    <cellStyle name="Normal 31 2 3 2 10" xfId="49118" xr:uid="{00000000-0005-0000-0000-0000F1A70000}"/>
    <cellStyle name="Normal 31 2 3 2 11" xfId="50055" xr:uid="{00000000-0005-0000-0000-0000F2A70000}"/>
    <cellStyle name="Normal 31 2 3 2 2" xfId="4554" xr:uid="{00000000-0005-0000-0000-0000F3A70000}"/>
    <cellStyle name="Normal 31 2 3 2 2 10" xfId="50523" xr:uid="{00000000-0005-0000-0000-0000F4A70000}"/>
    <cellStyle name="Normal 31 2 3 2 2 2" xfId="5490" xr:uid="{00000000-0005-0000-0000-0000F5A70000}"/>
    <cellStyle name="Normal 31 2 3 2 2 2 2" xfId="7362" xr:uid="{00000000-0005-0000-0000-0000F6A70000}"/>
    <cellStyle name="Normal 31 2 3 2 2 2 2 2" xfId="12978" xr:uid="{00000000-0005-0000-0000-0000F7A70000}"/>
    <cellStyle name="Normal 31 2 3 2 2 2 2 2 2" xfId="35519" xr:uid="{00000000-0005-0000-0000-0000F8A70000}"/>
    <cellStyle name="Normal 31 2 3 2 2 2 2 3" xfId="18608" xr:uid="{00000000-0005-0000-0000-0000F9A70000}"/>
    <cellStyle name="Normal 31 2 3 2 2 2 2 3 2" xfId="41143" xr:uid="{00000000-0005-0000-0000-0000FAA70000}"/>
    <cellStyle name="Normal 31 2 3 2 2 2 2 4" xfId="24237" xr:uid="{00000000-0005-0000-0000-0000FBA70000}"/>
    <cellStyle name="Normal 31 2 3 2 2 2 2 4 2" xfId="46763" xr:uid="{00000000-0005-0000-0000-0000FCA70000}"/>
    <cellStyle name="Normal 31 2 3 2 2 2 2 5" xfId="29903" xr:uid="{00000000-0005-0000-0000-0000FDA70000}"/>
    <cellStyle name="Normal 31 2 3 2 2 2 3" xfId="9234" xr:uid="{00000000-0005-0000-0000-0000FEA70000}"/>
    <cellStyle name="Normal 31 2 3 2 2 2 3 2" xfId="14850" xr:uid="{00000000-0005-0000-0000-0000FFA70000}"/>
    <cellStyle name="Normal 31 2 3 2 2 2 3 2 2" xfId="37391" xr:uid="{00000000-0005-0000-0000-000000A80000}"/>
    <cellStyle name="Normal 31 2 3 2 2 2 3 3" xfId="20480" xr:uid="{00000000-0005-0000-0000-000001A80000}"/>
    <cellStyle name="Normal 31 2 3 2 2 2 3 3 2" xfId="43015" xr:uid="{00000000-0005-0000-0000-000002A80000}"/>
    <cellStyle name="Normal 31 2 3 2 2 2 3 4" xfId="26109" xr:uid="{00000000-0005-0000-0000-000003A80000}"/>
    <cellStyle name="Normal 31 2 3 2 2 2 3 4 2" xfId="48635" xr:uid="{00000000-0005-0000-0000-000004A80000}"/>
    <cellStyle name="Normal 31 2 3 2 2 2 3 5" xfId="31775" xr:uid="{00000000-0005-0000-0000-000005A80000}"/>
    <cellStyle name="Normal 31 2 3 2 2 2 4" xfId="11106" xr:uid="{00000000-0005-0000-0000-000006A80000}"/>
    <cellStyle name="Normal 31 2 3 2 2 2 4 2" xfId="33647" xr:uid="{00000000-0005-0000-0000-000007A80000}"/>
    <cellStyle name="Normal 31 2 3 2 2 2 5" xfId="16736" xr:uid="{00000000-0005-0000-0000-000008A80000}"/>
    <cellStyle name="Normal 31 2 3 2 2 2 5 2" xfId="39271" xr:uid="{00000000-0005-0000-0000-000009A80000}"/>
    <cellStyle name="Normal 31 2 3 2 2 2 6" xfId="22365" xr:uid="{00000000-0005-0000-0000-00000AA80000}"/>
    <cellStyle name="Normal 31 2 3 2 2 2 6 2" xfId="44891" xr:uid="{00000000-0005-0000-0000-00000BA80000}"/>
    <cellStyle name="Normal 31 2 3 2 2 2 7" xfId="28031" xr:uid="{00000000-0005-0000-0000-00000CA80000}"/>
    <cellStyle name="Normal 31 2 3 2 2 2 8" xfId="51459" xr:uid="{00000000-0005-0000-0000-00000DA80000}"/>
    <cellStyle name="Normal 31 2 3 2 2 3" xfId="6426" xr:uid="{00000000-0005-0000-0000-00000EA80000}"/>
    <cellStyle name="Normal 31 2 3 2 2 3 2" xfId="12042" xr:uid="{00000000-0005-0000-0000-00000FA80000}"/>
    <cellStyle name="Normal 31 2 3 2 2 3 2 2" xfId="34583" xr:uid="{00000000-0005-0000-0000-000010A80000}"/>
    <cellStyle name="Normal 31 2 3 2 2 3 3" xfId="17672" xr:uid="{00000000-0005-0000-0000-000011A80000}"/>
    <cellStyle name="Normal 31 2 3 2 2 3 3 2" xfId="40207" xr:uid="{00000000-0005-0000-0000-000012A80000}"/>
    <cellStyle name="Normal 31 2 3 2 2 3 4" xfId="23301" xr:uid="{00000000-0005-0000-0000-000013A80000}"/>
    <cellStyle name="Normal 31 2 3 2 2 3 4 2" xfId="45827" xr:uid="{00000000-0005-0000-0000-000014A80000}"/>
    <cellStyle name="Normal 31 2 3 2 2 3 5" xfId="28967" xr:uid="{00000000-0005-0000-0000-000015A80000}"/>
    <cellStyle name="Normal 31 2 3 2 2 4" xfId="8298" xr:uid="{00000000-0005-0000-0000-000016A80000}"/>
    <cellStyle name="Normal 31 2 3 2 2 4 2" xfId="13914" xr:uid="{00000000-0005-0000-0000-000017A80000}"/>
    <cellStyle name="Normal 31 2 3 2 2 4 2 2" xfId="36455" xr:uid="{00000000-0005-0000-0000-000018A80000}"/>
    <cellStyle name="Normal 31 2 3 2 2 4 3" xfId="19544" xr:uid="{00000000-0005-0000-0000-000019A80000}"/>
    <cellStyle name="Normal 31 2 3 2 2 4 3 2" xfId="42079" xr:uid="{00000000-0005-0000-0000-00001AA80000}"/>
    <cellStyle name="Normal 31 2 3 2 2 4 4" xfId="25173" xr:uid="{00000000-0005-0000-0000-00001BA80000}"/>
    <cellStyle name="Normal 31 2 3 2 2 4 4 2" xfId="47699" xr:uid="{00000000-0005-0000-0000-00001CA80000}"/>
    <cellStyle name="Normal 31 2 3 2 2 4 5" xfId="30839" xr:uid="{00000000-0005-0000-0000-00001DA80000}"/>
    <cellStyle name="Normal 31 2 3 2 2 5" xfId="10170" xr:uid="{00000000-0005-0000-0000-00001EA80000}"/>
    <cellStyle name="Normal 31 2 3 2 2 5 2" xfId="32711" xr:uid="{00000000-0005-0000-0000-00001FA80000}"/>
    <cellStyle name="Normal 31 2 3 2 2 6" xfId="15800" xr:uid="{00000000-0005-0000-0000-000020A80000}"/>
    <cellStyle name="Normal 31 2 3 2 2 6 2" xfId="38335" xr:uid="{00000000-0005-0000-0000-000021A80000}"/>
    <cellStyle name="Normal 31 2 3 2 2 7" xfId="21429" xr:uid="{00000000-0005-0000-0000-000022A80000}"/>
    <cellStyle name="Normal 31 2 3 2 2 7 2" xfId="43955" xr:uid="{00000000-0005-0000-0000-000023A80000}"/>
    <cellStyle name="Normal 31 2 3 2 2 8" xfId="27095" xr:uid="{00000000-0005-0000-0000-000024A80000}"/>
    <cellStyle name="Normal 31 2 3 2 2 9" xfId="49586" xr:uid="{00000000-0005-0000-0000-000025A80000}"/>
    <cellStyle name="Normal 31 2 3 2 3" xfId="5022" xr:uid="{00000000-0005-0000-0000-000026A80000}"/>
    <cellStyle name="Normal 31 2 3 2 3 2" xfId="6894" xr:uid="{00000000-0005-0000-0000-000027A80000}"/>
    <cellStyle name="Normal 31 2 3 2 3 2 2" xfId="12510" xr:uid="{00000000-0005-0000-0000-000028A80000}"/>
    <cellStyle name="Normal 31 2 3 2 3 2 2 2" xfId="35051" xr:uid="{00000000-0005-0000-0000-000029A80000}"/>
    <cellStyle name="Normal 31 2 3 2 3 2 3" xfId="18140" xr:uid="{00000000-0005-0000-0000-00002AA80000}"/>
    <cellStyle name="Normal 31 2 3 2 3 2 3 2" xfId="40675" xr:uid="{00000000-0005-0000-0000-00002BA80000}"/>
    <cellStyle name="Normal 31 2 3 2 3 2 4" xfId="23769" xr:uid="{00000000-0005-0000-0000-00002CA80000}"/>
    <cellStyle name="Normal 31 2 3 2 3 2 4 2" xfId="46295" xr:uid="{00000000-0005-0000-0000-00002DA80000}"/>
    <cellStyle name="Normal 31 2 3 2 3 2 5" xfId="29435" xr:uid="{00000000-0005-0000-0000-00002EA80000}"/>
    <cellStyle name="Normal 31 2 3 2 3 3" xfId="8766" xr:uid="{00000000-0005-0000-0000-00002FA80000}"/>
    <cellStyle name="Normal 31 2 3 2 3 3 2" xfId="14382" xr:uid="{00000000-0005-0000-0000-000030A80000}"/>
    <cellStyle name="Normal 31 2 3 2 3 3 2 2" xfId="36923" xr:uid="{00000000-0005-0000-0000-000031A80000}"/>
    <cellStyle name="Normal 31 2 3 2 3 3 3" xfId="20012" xr:uid="{00000000-0005-0000-0000-000032A80000}"/>
    <cellStyle name="Normal 31 2 3 2 3 3 3 2" xfId="42547" xr:uid="{00000000-0005-0000-0000-000033A80000}"/>
    <cellStyle name="Normal 31 2 3 2 3 3 4" xfId="25641" xr:uid="{00000000-0005-0000-0000-000034A80000}"/>
    <cellStyle name="Normal 31 2 3 2 3 3 4 2" xfId="48167" xr:uid="{00000000-0005-0000-0000-000035A80000}"/>
    <cellStyle name="Normal 31 2 3 2 3 3 5" xfId="31307" xr:uid="{00000000-0005-0000-0000-000036A80000}"/>
    <cellStyle name="Normal 31 2 3 2 3 4" xfId="10638" xr:uid="{00000000-0005-0000-0000-000037A80000}"/>
    <cellStyle name="Normal 31 2 3 2 3 4 2" xfId="33179" xr:uid="{00000000-0005-0000-0000-000038A80000}"/>
    <cellStyle name="Normal 31 2 3 2 3 5" xfId="16268" xr:uid="{00000000-0005-0000-0000-000039A80000}"/>
    <cellStyle name="Normal 31 2 3 2 3 5 2" xfId="38803" xr:uid="{00000000-0005-0000-0000-00003AA80000}"/>
    <cellStyle name="Normal 31 2 3 2 3 6" xfId="21897" xr:uid="{00000000-0005-0000-0000-00003BA80000}"/>
    <cellStyle name="Normal 31 2 3 2 3 6 2" xfId="44423" xr:uid="{00000000-0005-0000-0000-00003CA80000}"/>
    <cellStyle name="Normal 31 2 3 2 3 7" xfId="27563" xr:uid="{00000000-0005-0000-0000-00003DA80000}"/>
    <cellStyle name="Normal 31 2 3 2 3 8" xfId="50991" xr:uid="{00000000-0005-0000-0000-00003EA80000}"/>
    <cellStyle name="Normal 31 2 3 2 4" xfId="5958" xr:uid="{00000000-0005-0000-0000-00003FA80000}"/>
    <cellStyle name="Normal 31 2 3 2 4 2" xfId="11574" xr:uid="{00000000-0005-0000-0000-000040A80000}"/>
    <cellStyle name="Normal 31 2 3 2 4 2 2" xfId="34115" xr:uid="{00000000-0005-0000-0000-000041A80000}"/>
    <cellStyle name="Normal 31 2 3 2 4 3" xfId="17204" xr:uid="{00000000-0005-0000-0000-000042A80000}"/>
    <cellStyle name="Normal 31 2 3 2 4 3 2" xfId="39739" xr:uid="{00000000-0005-0000-0000-000043A80000}"/>
    <cellStyle name="Normal 31 2 3 2 4 4" xfId="22833" xr:uid="{00000000-0005-0000-0000-000044A80000}"/>
    <cellStyle name="Normal 31 2 3 2 4 4 2" xfId="45359" xr:uid="{00000000-0005-0000-0000-000045A80000}"/>
    <cellStyle name="Normal 31 2 3 2 4 5" xfId="28499" xr:uid="{00000000-0005-0000-0000-000046A80000}"/>
    <cellStyle name="Normal 31 2 3 2 5" xfId="7830" xr:uid="{00000000-0005-0000-0000-000047A80000}"/>
    <cellStyle name="Normal 31 2 3 2 5 2" xfId="13446" xr:uid="{00000000-0005-0000-0000-000048A80000}"/>
    <cellStyle name="Normal 31 2 3 2 5 2 2" xfId="35987" xr:uid="{00000000-0005-0000-0000-000049A80000}"/>
    <cellStyle name="Normal 31 2 3 2 5 3" xfId="19076" xr:uid="{00000000-0005-0000-0000-00004AA80000}"/>
    <cellStyle name="Normal 31 2 3 2 5 3 2" xfId="41611" xr:uid="{00000000-0005-0000-0000-00004BA80000}"/>
    <cellStyle name="Normal 31 2 3 2 5 4" xfId="24705" xr:uid="{00000000-0005-0000-0000-00004CA80000}"/>
    <cellStyle name="Normal 31 2 3 2 5 4 2" xfId="47231" xr:uid="{00000000-0005-0000-0000-00004DA80000}"/>
    <cellStyle name="Normal 31 2 3 2 5 5" xfId="30371" xr:uid="{00000000-0005-0000-0000-00004EA80000}"/>
    <cellStyle name="Normal 31 2 3 2 6" xfId="9702" xr:uid="{00000000-0005-0000-0000-00004FA80000}"/>
    <cellStyle name="Normal 31 2 3 2 6 2" xfId="32243" xr:uid="{00000000-0005-0000-0000-000050A80000}"/>
    <cellStyle name="Normal 31 2 3 2 7" xfId="15332" xr:uid="{00000000-0005-0000-0000-000051A80000}"/>
    <cellStyle name="Normal 31 2 3 2 7 2" xfId="37867" xr:uid="{00000000-0005-0000-0000-000052A80000}"/>
    <cellStyle name="Normal 31 2 3 2 8" xfId="20961" xr:uid="{00000000-0005-0000-0000-000053A80000}"/>
    <cellStyle name="Normal 31 2 3 2 8 2" xfId="43487" xr:uid="{00000000-0005-0000-0000-000054A80000}"/>
    <cellStyle name="Normal 31 2 3 2 9" xfId="26627" xr:uid="{00000000-0005-0000-0000-000055A80000}"/>
    <cellStyle name="Normal 31 2 3 3" xfId="4320" xr:uid="{00000000-0005-0000-0000-000056A80000}"/>
    <cellStyle name="Normal 31 2 3 3 10" xfId="50289" xr:uid="{00000000-0005-0000-0000-000057A80000}"/>
    <cellStyle name="Normal 31 2 3 3 2" xfId="5256" xr:uid="{00000000-0005-0000-0000-000058A80000}"/>
    <cellStyle name="Normal 31 2 3 3 2 2" xfId="7128" xr:uid="{00000000-0005-0000-0000-000059A80000}"/>
    <cellStyle name="Normal 31 2 3 3 2 2 2" xfId="12744" xr:uid="{00000000-0005-0000-0000-00005AA80000}"/>
    <cellStyle name="Normal 31 2 3 3 2 2 2 2" xfId="35285" xr:uid="{00000000-0005-0000-0000-00005BA80000}"/>
    <cellStyle name="Normal 31 2 3 3 2 2 3" xfId="18374" xr:uid="{00000000-0005-0000-0000-00005CA80000}"/>
    <cellStyle name="Normal 31 2 3 3 2 2 3 2" xfId="40909" xr:uid="{00000000-0005-0000-0000-00005DA80000}"/>
    <cellStyle name="Normal 31 2 3 3 2 2 4" xfId="24003" xr:uid="{00000000-0005-0000-0000-00005EA80000}"/>
    <cellStyle name="Normal 31 2 3 3 2 2 4 2" xfId="46529" xr:uid="{00000000-0005-0000-0000-00005FA80000}"/>
    <cellStyle name="Normal 31 2 3 3 2 2 5" xfId="29669" xr:uid="{00000000-0005-0000-0000-000060A80000}"/>
    <cellStyle name="Normal 31 2 3 3 2 3" xfId="9000" xr:uid="{00000000-0005-0000-0000-000061A80000}"/>
    <cellStyle name="Normal 31 2 3 3 2 3 2" xfId="14616" xr:uid="{00000000-0005-0000-0000-000062A80000}"/>
    <cellStyle name="Normal 31 2 3 3 2 3 2 2" xfId="37157" xr:uid="{00000000-0005-0000-0000-000063A80000}"/>
    <cellStyle name="Normal 31 2 3 3 2 3 3" xfId="20246" xr:uid="{00000000-0005-0000-0000-000064A80000}"/>
    <cellStyle name="Normal 31 2 3 3 2 3 3 2" xfId="42781" xr:uid="{00000000-0005-0000-0000-000065A80000}"/>
    <cellStyle name="Normal 31 2 3 3 2 3 4" xfId="25875" xr:uid="{00000000-0005-0000-0000-000066A80000}"/>
    <cellStyle name="Normal 31 2 3 3 2 3 4 2" xfId="48401" xr:uid="{00000000-0005-0000-0000-000067A80000}"/>
    <cellStyle name="Normal 31 2 3 3 2 3 5" xfId="31541" xr:uid="{00000000-0005-0000-0000-000068A80000}"/>
    <cellStyle name="Normal 31 2 3 3 2 4" xfId="10872" xr:uid="{00000000-0005-0000-0000-000069A80000}"/>
    <cellStyle name="Normal 31 2 3 3 2 4 2" xfId="33413" xr:uid="{00000000-0005-0000-0000-00006AA80000}"/>
    <cellStyle name="Normal 31 2 3 3 2 5" xfId="16502" xr:uid="{00000000-0005-0000-0000-00006BA80000}"/>
    <cellStyle name="Normal 31 2 3 3 2 5 2" xfId="39037" xr:uid="{00000000-0005-0000-0000-00006CA80000}"/>
    <cellStyle name="Normal 31 2 3 3 2 6" xfId="22131" xr:uid="{00000000-0005-0000-0000-00006DA80000}"/>
    <cellStyle name="Normal 31 2 3 3 2 6 2" xfId="44657" xr:uid="{00000000-0005-0000-0000-00006EA80000}"/>
    <cellStyle name="Normal 31 2 3 3 2 7" xfId="27797" xr:uid="{00000000-0005-0000-0000-00006FA80000}"/>
    <cellStyle name="Normal 31 2 3 3 2 8" xfId="51225" xr:uid="{00000000-0005-0000-0000-000070A80000}"/>
    <cellStyle name="Normal 31 2 3 3 3" xfId="6192" xr:uid="{00000000-0005-0000-0000-000071A80000}"/>
    <cellStyle name="Normal 31 2 3 3 3 2" xfId="11808" xr:uid="{00000000-0005-0000-0000-000072A80000}"/>
    <cellStyle name="Normal 31 2 3 3 3 2 2" xfId="34349" xr:uid="{00000000-0005-0000-0000-000073A80000}"/>
    <cellStyle name="Normal 31 2 3 3 3 3" xfId="17438" xr:uid="{00000000-0005-0000-0000-000074A80000}"/>
    <cellStyle name="Normal 31 2 3 3 3 3 2" xfId="39973" xr:uid="{00000000-0005-0000-0000-000075A80000}"/>
    <cellStyle name="Normal 31 2 3 3 3 4" xfId="23067" xr:uid="{00000000-0005-0000-0000-000076A80000}"/>
    <cellStyle name="Normal 31 2 3 3 3 4 2" xfId="45593" xr:uid="{00000000-0005-0000-0000-000077A80000}"/>
    <cellStyle name="Normal 31 2 3 3 3 5" xfId="28733" xr:uid="{00000000-0005-0000-0000-000078A80000}"/>
    <cellStyle name="Normal 31 2 3 3 4" xfId="8064" xr:uid="{00000000-0005-0000-0000-000079A80000}"/>
    <cellStyle name="Normal 31 2 3 3 4 2" xfId="13680" xr:uid="{00000000-0005-0000-0000-00007AA80000}"/>
    <cellStyle name="Normal 31 2 3 3 4 2 2" xfId="36221" xr:uid="{00000000-0005-0000-0000-00007BA80000}"/>
    <cellStyle name="Normal 31 2 3 3 4 3" xfId="19310" xr:uid="{00000000-0005-0000-0000-00007CA80000}"/>
    <cellStyle name="Normal 31 2 3 3 4 3 2" xfId="41845" xr:uid="{00000000-0005-0000-0000-00007DA80000}"/>
    <cellStyle name="Normal 31 2 3 3 4 4" xfId="24939" xr:uid="{00000000-0005-0000-0000-00007EA80000}"/>
    <cellStyle name="Normal 31 2 3 3 4 4 2" xfId="47465" xr:uid="{00000000-0005-0000-0000-00007FA80000}"/>
    <cellStyle name="Normal 31 2 3 3 4 5" xfId="30605" xr:uid="{00000000-0005-0000-0000-000080A80000}"/>
    <cellStyle name="Normal 31 2 3 3 5" xfId="9936" xr:uid="{00000000-0005-0000-0000-000081A80000}"/>
    <cellStyle name="Normal 31 2 3 3 5 2" xfId="32477" xr:uid="{00000000-0005-0000-0000-000082A80000}"/>
    <cellStyle name="Normal 31 2 3 3 6" xfId="15566" xr:uid="{00000000-0005-0000-0000-000083A80000}"/>
    <cellStyle name="Normal 31 2 3 3 6 2" xfId="38101" xr:uid="{00000000-0005-0000-0000-000084A80000}"/>
    <cellStyle name="Normal 31 2 3 3 7" xfId="21195" xr:uid="{00000000-0005-0000-0000-000085A80000}"/>
    <cellStyle name="Normal 31 2 3 3 7 2" xfId="43721" xr:uid="{00000000-0005-0000-0000-000086A80000}"/>
    <cellStyle name="Normal 31 2 3 3 8" xfId="26861" xr:uid="{00000000-0005-0000-0000-000087A80000}"/>
    <cellStyle name="Normal 31 2 3 3 9" xfId="49352" xr:uid="{00000000-0005-0000-0000-000088A80000}"/>
    <cellStyle name="Normal 31 2 3 4" xfId="4788" xr:uid="{00000000-0005-0000-0000-000089A80000}"/>
    <cellStyle name="Normal 31 2 3 4 2" xfId="6660" xr:uid="{00000000-0005-0000-0000-00008AA80000}"/>
    <cellStyle name="Normal 31 2 3 4 2 2" xfId="12276" xr:uid="{00000000-0005-0000-0000-00008BA80000}"/>
    <cellStyle name="Normal 31 2 3 4 2 2 2" xfId="34817" xr:uid="{00000000-0005-0000-0000-00008CA80000}"/>
    <cellStyle name="Normal 31 2 3 4 2 3" xfId="17906" xr:uid="{00000000-0005-0000-0000-00008DA80000}"/>
    <cellStyle name="Normal 31 2 3 4 2 3 2" xfId="40441" xr:uid="{00000000-0005-0000-0000-00008EA80000}"/>
    <cellStyle name="Normal 31 2 3 4 2 4" xfId="23535" xr:uid="{00000000-0005-0000-0000-00008FA80000}"/>
    <cellStyle name="Normal 31 2 3 4 2 4 2" xfId="46061" xr:uid="{00000000-0005-0000-0000-000090A80000}"/>
    <cellStyle name="Normal 31 2 3 4 2 5" xfId="29201" xr:uid="{00000000-0005-0000-0000-000091A80000}"/>
    <cellStyle name="Normal 31 2 3 4 3" xfId="8532" xr:uid="{00000000-0005-0000-0000-000092A80000}"/>
    <cellStyle name="Normal 31 2 3 4 3 2" xfId="14148" xr:uid="{00000000-0005-0000-0000-000093A80000}"/>
    <cellStyle name="Normal 31 2 3 4 3 2 2" xfId="36689" xr:uid="{00000000-0005-0000-0000-000094A80000}"/>
    <cellStyle name="Normal 31 2 3 4 3 3" xfId="19778" xr:uid="{00000000-0005-0000-0000-000095A80000}"/>
    <cellStyle name="Normal 31 2 3 4 3 3 2" xfId="42313" xr:uid="{00000000-0005-0000-0000-000096A80000}"/>
    <cellStyle name="Normal 31 2 3 4 3 4" xfId="25407" xr:uid="{00000000-0005-0000-0000-000097A80000}"/>
    <cellStyle name="Normal 31 2 3 4 3 4 2" xfId="47933" xr:uid="{00000000-0005-0000-0000-000098A80000}"/>
    <cellStyle name="Normal 31 2 3 4 3 5" xfId="31073" xr:uid="{00000000-0005-0000-0000-000099A80000}"/>
    <cellStyle name="Normal 31 2 3 4 4" xfId="10404" xr:uid="{00000000-0005-0000-0000-00009AA80000}"/>
    <cellStyle name="Normal 31 2 3 4 4 2" xfId="32945" xr:uid="{00000000-0005-0000-0000-00009BA80000}"/>
    <cellStyle name="Normal 31 2 3 4 5" xfId="16034" xr:uid="{00000000-0005-0000-0000-00009CA80000}"/>
    <cellStyle name="Normal 31 2 3 4 5 2" xfId="38569" xr:uid="{00000000-0005-0000-0000-00009DA80000}"/>
    <cellStyle name="Normal 31 2 3 4 6" xfId="21663" xr:uid="{00000000-0005-0000-0000-00009EA80000}"/>
    <cellStyle name="Normal 31 2 3 4 6 2" xfId="44189" xr:uid="{00000000-0005-0000-0000-00009FA80000}"/>
    <cellStyle name="Normal 31 2 3 4 7" xfId="27329" xr:uid="{00000000-0005-0000-0000-0000A0A80000}"/>
    <cellStyle name="Normal 31 2 3 4 8" xfId="50757" xr:uid="{00000000-0005-0000-0000-0000A1A80000}"/>
    <cellStyle name="Normal 31 2 3 5" xfId="5724" xr:uid="{00000000-0005-0000-0000-0000A2A80000}"/>
    <cellStyle name="Normal 31 2 3 5 2" xfId="11340" xr:uid="{00000000-0005-0000-0000-0000A3A80000}"/>
    <cellStyle name="Normal 31 2 3 5 2 2" xfId="33881" xr:uid="{00000000-0005-0000-0000-0000A4A80000}"/>
    <cellStyle name="Normal 31 2 3 5 3" xfId="16970" xr:uid="{00000000-0005-0000-0000-0000A5A80000}"/>
    <cellStyle name="Normal 31 2 3 5 3 2" xfId="39505" xr:uid="{00000000-0005-0000-0000-0000A6A80000}"/>
    <cellStyle name="Normal 31 2 3 5 4" xfId="22599" xr:uid="{00000000-0005-0000-0000-0000A7A80000}"/>
    <cellStyle name="Normal 31 2 3 5 4 2" xfId="45125" xr:uid="{00000000-0005-0000-0000-0000A8A80000}"/>
    <cellStyle name="Normal 31 2 3 5 5" xfId="28265" xr:uid="{00000000-0005-0000-0000-0000A9A80000}"/>
    <cellStyle name="Normal 31 2 3 6" xfId="7596" xr:uid="{00000000-0005-0000-0000-0000AAA80000}"/>
    <cellStyle name="Normal 31 2 3 6 2" xfId="13212" xr:uid="{00000000-0005-0000-0000-0000ABA80000}"/>
    <cellStyle name="Normal 31 2 3 6 2 2" xfId="35753" xr:uid="{00000000-0005-0000-0000-0000ACA80000}"/>
    <cellStyle name="Normal 31 2 3 6 3" xfId="18842" xr:uid="{00000000-0005-0000-0000-0000ADA80000}"/>
    <cellStyle name="Normal 31 2 3 6 3 2" xfId="41377" xr:uid="{00000000-0005-0000-0000-0000AEA80000}"/>
    <cellStyle name="Normal 31 2 3 6 4" xfId="24471" xr:uid="{00000000-0005-0000-0000-0000AFA80000}"/>
    <cellStyle name="Normal 31 2 3 6 4 2" xfId="46997" xr:uid="{00000000-0005-0000-0000-0000B0A80000}"/>
    <cellStyle name="Normal 31 2 3 6 5" xfId="30137" xr:uid="{00000000-0005-0000-0000-0000B1A80000}"/>
    <cellStyle name="Normal 31 2 3 7" xfId="9468" xr:uid="{00000000-0005-0000-0000-0000B2A80000}"/>
    <cellStyle name="Normal 31 2 3 7 2" xfId="32009" xr:uid="{00000000-0005-0000-0000-0000B3A80000}"/>
    <cellStyle name="Normal 31 2 3 8" xfId="15098" xr:uid="{00000000-0005-0000-0000-0000B4A80000}"/>
    <cellStyle name="Normal 31 2 3 8 2" xfId="37633" xr:uid="{00000000-0005-0000-0000-0000B5A80000}"/>
    <cellStyle name="Normal 31 2 3 9" xfId="20727" xr:uid="{00000000-0005-0000-0000-0000B6A80000}"/>
    <cellStyle name="Normal 31 2 3 9 2" xfId="43253" xr:uid="{00000000-0005-0000-0000-0000B7A80000}"/>
    <cellStyle name="Normal 31 2 4" xfId="3774" xr:uid="{00000000-0005-0000-0000-0000B8A80000}"/>
    <cellStyle name="Normal 31 2 4 10" xfId="26315" xr:uid="{00000000-0005-0000-0000-0000B9A80000}"/>
    <cellStyle name="Normal 31 2 4 11" xfId="48806" xr:uid="{00000000-0005-0000-0000-0000BAA80000}"/>
    <cellStyle name="Normal 31 2 4 12" xfId="49743" xr:uid="{00000000-0005-0000-0000-0000BBA80000}"/>
    <cellStyle name="Normal 31 2 4 2" xfId="4008" xr:uid="{00000000-0005-0000-0000-0000BCA80000}"/>
    <cellStyle name="Normal 31 2 4 2 10" xfId="49040" xr:uid="{00000000-0005-0000-0000-0000BDA80000}"/>
    <cellStyle name="Normal 31 2 4 2 11" xfId="49977" xr:uid="{00000000-0005-0000-0000-0000BEA80000}"/>
    <cellStyle name="Normal 31 2 4 2 2" xfId="4476" xr:uid="{00000000-0005-0000-0000-0000BFA80000}"/>
    <cellStyle name="Normal 31 2 4 2 2 10" xfId="50445" xr:uid="{00000000-0005-0000-0000-0000C0A80000}"/>
    <cellStyle name="Normal 31 2 4 2 2 2" xfId="5412" xr:uid="{00000000-0005-0000-0000-0000C1A80000}"/>
    <cellStyle name="Normal 31 2 4 2 2 2 2" xfId="7284" xr:uid="{00000000-0005-0000-0000-0000C2A80000}"/>
    <cellStyle name="Normal 31 2 4 2 2 2 2 2" xfId="12900" xr:uid="{00000000-0005-0000-0000-0000C3A80000}"/>
    <cellStyle name="Normal 31 2 4 2 2 2 2 2 2" xfId="35441" xr:uid="{00000000-0005-0000-0000-0000C4A80000}"/>
    <cellStyle name="Normal 31 2 4 2 2 2 2 3" xfId="18530" xr:uid="{00000000-0005-0000-0000-0000C5A80000}"/>
    <cellStyle name="Normal 31 2 4 2 2 2 2 3 2" xfId="41065" xr:uid="{00000000-0005-0000-0000-0000C6A80000}"/>
    <cellStyle name="Normal 31 2 4 2 2 2 2 4" xfId="24159" xr:uid="{00000000-0005-0000-0000-0000C7A80000}"/>
    <cellStyle name="Normal 31 2 4 2 2 2 2 4 2" xfId="46685" xr:uid="{00000000-0005-0000-0000-0000C8A80000}"/>
    <cellStyle name="Normal 31 2 4 2 2 2 2 5" xfId="29825" xr:uid="{00000000-0005-0000-0000-0000C9A80000}"/>
    <cellStyle name="Normal 31 2 4 2 2 2 3" xfId="9156" xr:uid="{00000000-0005-0000-0000-0000CAA80000}"/>
    <cellStyle name="Normal 31 2 4 2 2 2 3 2" xfId="14772" xr:uid="{00000000-0005-0000-0000-0000CBA80000}"/>
    <cellStyle name="Normal 31 2 4 2 2 2 3 2 2" xfId="37313" xr:uid="{00000000-0005-0000-0000-0000CCA80000}"/>
    <cellStyle name="Normal 31 2 4 2 2 2 3 3" xfId="20402" xr:uid="{00000000-0005-0000-0000-0000CDA80000}"/>
    <cellStyle name="Normal 31 2 4 2 2 2 3 3 2" xfId="42937" xr:uid="{00000000-0005-0000-0000-0000CEA80000}"/>
    <cellStyle name="Normal 31 2 4 2 2 2 3 4" xfId="26031" xr:uid="{00000000-0005-0000-0000-0000CFA80000}"/>
    <cellStyle name="Normal 31 2 4 2 2 2 3 4 2" xfId="48557" xr:uid="{00000000-0005-0000-0000-0000D0A80000}"/>
    <cellStyle name="Normal 31 2 4 2 2 2 3 5" xfId="31697" xr:uid="{00000000-0005-0000-0000-0000D1A80000}"/>
    <cellStyle name="Normal 31 2 4 2 2 2 4" xfId="11028" xr:uid="{00000000-0005-0000-0000-0000D2A80000}"/>
    <cellStyle name="Normal 31 2 4 2 2 2 4 2" xfId="33569" xr:uid="{00000000-0005-0000-0000-0000D3A80000}"/>
    <cellStyle name="Normal 31 2 4 2 2 2 5" xfId="16658" xr:uid="{00000000-0005-0000-0000-0000D4A80000}"/>
    <cellStyle name="Normal 31 2 4 2 2 2 5 2" xfId="39193" xr:uid="{00000000-0005-0000-0000-0000D5A80000}"/>
    <cellStyle name="Normal 31 2 4 2 2 2 6" xfId="22287" xr:uid="{00000000-0005-0000-0000-0000D6A80000}"/>
    <cellStyle name="Normal 31 2 4 2 2 2 6 2" xfId="44813" xr:uid="{00000000-0005-0000-0000-0000D7A80000}"/>
    <cellStyle name="Normal 31 2 4 2 2 2 7" xfId="27953" xr:uid="{00000000-0005-0000-0000-0000D8A80000}"/>
    <cellStyle name="Normal 31 2 4 2 2 2 8" xfId="51381" xr:uid="{00000000-0005-0000-0000-0000D9A80000}"/>
    <cellStyle name="Normal 31 2 4 2 2 3" xfId="6348" xr:uid="{00000000-0005-0000-0000-0000DAA80000}"/>
    <cellStyle name="Normal 31 2 4 2 2 3 2" xfId="11964" xr:uid="{00000000-0005-0000-0000-0000DBA80000}"/>
    <cellStyle name="Normal 31 2 4 2 2 3 2 2" xfId="34505" xr:uid="{00000000-0005-0000-0000-0000DCA80000}"/>
    <cellStyle name="Normal 31 2 4 2 2 3 3" xfId="17594" xr:uid="{00000000-0005-0000-0000-0000DDA80000}"/>
    <cellStyle name="Normal 31 2 4 2 2 3 3 2" xfId="40129" xr:uid="{00000000-0005-0000-0000-0000DEA80000}"/>
    <cellStyle name="Normal 31 2 4 2 2 3 4" xfId="23223" xr:uid="{00000000-0005-0000-0000-0000DFA80000}"/>
    <cellStyle name="Normal 31 2 4 2 2 3 4 2" xfId="45749" xr:uid="{00000000-0005-0000-0000-0000E0A80000}"/>
    <cellStyle name="Normal 31 2 4 2 2 3 5" xfId="28889" xr:uid="{00000000-0005-0000-0000-0000E1A80000}"/>
    <cellStyle name="Normal 31 2 4 2 2 4" xfId="8220" xr:uid="{00000000-0005-0000-0000-0000E2A80000}"/>
    <cellStyle name="Normal 31 2 4 2 2 4 2" xfId="13836" xr:uid="{00000000-0005-0000-0000-0000E3A80000}"/>
    <cellStyle name="Normal 31 2 4 2 2 4 2 2" xfId="36377" xr:uid="{00000000-0005-0000-0000-0000E4A80000}"/>
    <cellStyle name="Normal 31 2 4 2 2 4 3" xfId="19466" xr:uid="{00000000-0005-0000-0000-0000E5A80000}"/>
    <cellStyle name="Normal 31 2 4 2 2 4 3 2" xfId="42001" xr:uid="{00000000-0005-0000-0000-0000E6A80000}"/>
    <cellStyle name="Normal 31 2 4 2 2 4 4" xfId="25095" xr:uid="{00000000-0005-0000-0000-0000E7A80000}"/>
    <cellStyle name="Normal 31 2 4 2 2 4 4 2" xfId="47621" xr:uid="{00000000-0005-0000-0000-0000E8A80000}"/>
    <cellStyle name="Normal 31 2 4 2 2 4 5" xfId="30761" xr:uid="{00000000-0005-0000-0000-0000E9A80000}"/>
    <cellStyle name="Normal 31 2 4 2 2 5" xfId="10092" xr:uid="{00000000-0005-0000-0000-0000EAA80000}"/>
    <cellStyle name="Normal 31 2 4 2 2 5 2" xfId="32633" xr:uid="{00000000-0005-0000-0000-0000EBA80000}"/>
    <cellStyle name="Normal 31 2 4 2 2 6" xfId="15722" xr:uid="{00000000-0005-0000-0000-0000ECA80000}"/>
    <cellStyle name="Normal 31 2 4 2 2 6 2" xfId="38257" xr:uid="{00000000-0005-0000-0000-0000EDA80000}"/>
    <cellStyle name="Normal 31 2 4 2 2 7" xfId="21351" xr:uid="{00000000-0005-0000-0000-0000EEA80000}"/>
    <cellStyle name="Normal 31 2 4 2 2 7 2" xfId="43877" xr:uid="{00000000-0005-0000-0000-0000EFA80000}"/>
    <cellStyle name="Normal 31 2 4 2 2 8" xfId="27017" xr:uid="{00000000-0005-0000-0000-0000F0A80000}"/>
    <cellStyle name="Normal 31 2 4 2 2 9" xfId="49508" xr:uid="{00000000-0005-0000-0000-0000F1A80000}"/>
    <cellStyle name="Normal 31 2 4 2 3" xfId="4944" xr:uid="{00000000-0005-0000-0000-0000F2A80000}"/>
    <cellStyle name="Normal 31 2 4 2 3 2" xfId="6816" xr:uid="{00000000-0005-0000-0000-0000F3A80000}"/>
    <cellStyle name="Normal 31 2 4 2 3 2 2" xfId="12432" xr:uid="{00000000-0005-0000-0000-0000F4A80000}"/>
    <cellStyle name="Normal 31 2 4 2 3 2 2 2" xfId="34973" xr:uid="{00000000-0005-0000-0000-0000F5A80000}"/>
    <cellStyle name="Normal 31 2 4 2 3 2 3" xfId="18062" xr:uid="{00000000-0005-0000-0000-0000F6A80000}"/>
    <cellStyle name="Normal 31 2 4 2 3 2 3 2" xfId="40597" xr:uid="{00000000-0005-0000-0000-0000F7A80000}"/>
    <cellStyle name="Normal 31 2 4 2 3 2 4" xfId="23691" xr:uid="{00000000-0005-0000-0000-0000F8A80000}"/>
    <cellStyle name="Normal 31 2 4 2 3 2 4 2" xfId="46217" xr:uid="{00000000-0005-0000-0000-0000F9A80000}"/>
    <cellStyle name="Normal 31 2 4 2 3 2 5" xfId="29357" xr:uid="{00000000-0005-0000-0000-0000FAA80000}"/>
    <cellStyle name="Normal 31 2 4 2 3 3" xfId="8688" xr:uid="{00000000-0005-0000-0000-0000FBA80000}"/>
    <cellStyle name="Normal 31 2 4 2 3 3 2" xfId="14304" xr:uid="{00000000-0005-0000-0000-0000FCA80000}"/>
    <cellStyle name="Normal 31 2 4 2 3 3 2 2" xfId="36845" xr:uid="{00000000-0005-0000-0000-0000FDA80000}"/>
    <cellStyle name="Normal 31 2 4 2 3 3 3" xfId="19934" xr:uid="{00000000-0005-0000-0000-0000FEA80000}"/>
    <cellStyle name="Normal 31 2 4 2 3 3 3 2" xfId="42469" xr:uid="{00000000-0005-0000-0000-0000FFA80000}"/>
    <cellStyle name="Normal 31 2 4 2 3 3 4" xfId="25563" xr:uid="{00000000-0005-0000-0000-000000A90000}"/>
    <cellStyle name="Normal 31 2 4 2 3 3 4 2" xfId="48089" xr:uid="{00000000-0005-0000-0000-000001A90000}"/>
    <cellStyle name="Normal 31 2 4 2 3 3 5" xfId="31229" xr:uid="{00000000-0005-0000-0000-000002A90000}"/>
    <cellStyle name="Normal 31 2 4 2 3 4" xfId="10560" xr:uid="{00000000-0005-0000-0000-000003A90000}"/>
    <cellStyle name="Normal 31 2 4 2 3 4 2" xfId="33101" xr:uid="{00000000-0005-0000-0000-000004A90000}"/>
    <cellStyle name="Normal 31 2 4 2 3 5" xfId="16190" xr:uid="{00000000-0005-0000-0000-000005A90000}"/>
    <cellStyle name="Normal 31 2 4 2 3 5 2" xfId="38725" xr:uid="{00000000-0005-0000-0000-000006A90000}"/>
    <cellStyle name="Normal 31 2 4 2 3 6" xfId="21819" xr:uid="{00000000-0005-0000-0000-000007A90000}"/>
    <cellStyle name="Normal 31 2 4 2 3 6 2" xfId="44345" xr:uid="{00000000-0005-0000-0000-000008A90000}"/>
    <cellStyle name="Normal 31 2 4 2 3 7" xfId="27485" xr:uid="{00000000-0005-0000-0000-000009A90000}"/>
    <cellStyle name="Normal 31 2 4 2 3 8" xfId="50913" xr:uid="{00000000-0005-0000-0000-00000AA90000}"/>
    <cellStyle name="Normal 31 2 4 2 4" xfId="5880" xr:uid="{00000000-0005-0000-0000-00000BA90000}"/>
    <cellStyle name="Normal 31 2 4 2 4 2" xfId="11496" xr:uid="{00000000-0005-0000-0000-00000CA90000}"/>
    <cellStyle name="Normal 31 2 4 2 4 2 2" xfId="34037" xr:uid="{00000000-0005-0000-0000-00000DA90000}"/>
    <cellStyle name="Normal 31 2 4 2 4 3" xfId="17126" xr:uid="{00000000-0005-0000-0000-00000EA90000}"/>
    <cellStyle name="Normal 31 2 4 2 4 3 2" xfId="39661" xr:uid="{00000000-0005-0000-0000-00000FA90000}"/>
    <cellStyle name="Normal 31 2 4 2 4 4" xfId="22755" xr:uid="{00000000-0005-0000-0000-000010A90000}"/>
    <cellStyle name="Normal 31 2 4 2 4 4 2" xfId="45281" xr:uid="{00000000-0005-0000-0000-000011A90000}"/>
    <cellStyle name="Normal 31 2 4 2 4 5" xfId="28421" xr:uid="{00000000-0005-0000-0000-000012A90000}"/>
    <cellStyle name="Normal 31 2 4 2 5" xfId="7752" xr:uid="{00000000-0005-0000-0000-000013A90000}"/>
    <cellStyle name="Normal 31 2 4 2 5 2" xfId="13368" xr:uid="{00000000-0005-0000-0000-000014A90000}"/>
    <cellStyle name="Normal 31 2 4 2 5 2 2" xfId="35909" xr:uid="{00000000-0005-0000-0000-000015A90000}"/>
    <cellStyle name="Normal 31 2 4 2 5 3" xfId="18998" xr:uid="{00000000-0005-0000-0000-000016A90000}"/>
    <cellStyle name="Normal 31 2 4 2 5 3 2" xfId="41533" xr:uid="{00000000-0005-0000-0000-000017A90000}"/>
    <cellStyle name="Normal 31 2 4 2 5 4" xfId="24627" xr:uid="{00000000-0005-0000-0000-000018A90000}"/>
    <cellStyle name="Normal 31 2 4 2 5 4 2" xfId="47153" xr:uid="{00000000-0005-0000-0000-000019A90000}"/>
    <cellStyle name="Normal 31 2 4 2 5 5" xfId="30293" xr:uid="{00000000-0005-0000-0000-00001AA90000}"/>
    <cellStyle name="Normal 31 2 4 2 6" xfId="9624" xr:uid="{00000000-0005-0000-0000-00001BA90000}"/>
    <cellStyle name="Normal 31 2 4 2 6 2" xfId="32165" xr:uid="{00000000-0005-0000-0000-00001CA90000}"/>
    <cellStyle name="Normal 31 2 4 2 7" xfId="15254" xr:uid="{00000000-0005-0000-0000-00001DA90000}"/>
    <cellStyle name="Normal 31 2 4 2 7 2" xfId="37789" xr:uid="{00000000-0005-0000-0000-00001EA90000}"/>
    <cellStyle name="Normal 31 2 4 2 8" xfId="20883" xr:uid="{00000000-0005-0000-0000-00001FA90000}"/>
    <cellStyle name="Normal 31 2 4 2 8 2" xfId="43409" xr:uid="{00000000-0005-0000-0000-000020A90000}"/>
    <cellStyle name="Normal 31 2 4 2 9" xfId="26549" xr:uid="{00000000-0005-0000-0000-000021A90000}"/>
    <cellStyle name="Normal 31 2 4 3" xfId="4242" xr:uid="{00000000-0005-0000-0000-000022A90000}"/>
    <cellStyle name="Normal 31 2 4 3 10" xfId="50211" xr:uid="{00000000-0005-0000-0000-000023A90000}"/>
    <cellStyle name="Normal 31 2 4 3 2" xfId="5178" xr:uid="{00000000-0005-0000-0000-000024A90000}"/>
    <cellStyle name="Normal 31 2 4 3 2 2" xfId="7050" xr:uid="{00000000-0005-0000-0000-000025A90000}"/>
    <cellStyle name="Normal 31 2 4 3 2 2 2" xfId="12666" xr:uid="{00000000-0005-0000-0000-000026A90000}"/>
    <cellStyle name="Normal 31 2 4 3 2 2 2 2" xfId="35207" xr:uid="{00000000-0005-0000-0000-000027A90000}"/>
    <cellStyle name="Normal 31 2 4 3 2 2 3" xfId="18296" xr:uid="{00000000-0005-0000-0000-000028A90000}"/>
    <cellStyle name="Normal 31 2 4 3 2 2 3 2" xfId="40831" xr:uid="{00000000-0005-0000-0000-000029A90000}"/>
    <cellStyle name="Normal 31 2 4 3 2 2 4" xfId="23925" xr:uid="{00000000-0005-0000-0000-00002AA90000}"/>
    <cellStyle name="Normal 31 2 4 3 2 2 4 2" xfId="46451" xr:uid="{00000000-0005-0000-0000-00002BA90000}"/>
    <cellStyle name="Normal 31 2 4 3 2 2 5" xfId="29591" xr:uid="{00000000-0005-0000-0000-00002CA90000}"/>
    <cellStyle name="Normal 31 2 4 3 2 3" xfId="8922" xr:uid="{00000000-0005-0000-0000-00002DA90000}"/>
    <cellStyle name="Normal 31 2 4 3 2 3 2" xfId="14538" xr:uid="{00000000-0005-0000-0000-00002EA90000}"/>
    <cellStyle name="Normal 31 2 4 3 2 3 2 2" xfId="37079" xr:uid="{00000000-0005-0000-0000-00002FA90000}"/>
    <cellStyle name="Normal 31 2 4 3 2 3 3" xfId="20168" xr:uid="{00000000-0005-0000-0000-000030A90000}"/>
    <cellStyle name="Normal 31 2 4 3 2 3 3 2" xfId="42703" xr:uid="{00000000-0005-0000-0000-000031A90000}"/>
    <cellStyle name="Normal 31 2 4 3 2 3 4" xfId="25797" xr:uid="{00000000-0005-0000-0000-000032A90000}"/>
    <cellStyle name="Normal 31 2 4 3 2 3 4 2" xfId="48323" xr:uid="{00000000-0005-0000-0000-000033A90000}"/>
    <cellStyle name="Normal 31 2 4 3 2 3 5" xfId="31463" xr:uid="{00000000-0005-0000-0000-000034A90000}"/>
    <cellStyle name="Normal 31 2 4 3 2 4" xfId="10794" xr:uid="{00000000-0005-0000-0000-000035A90000}"/>
    <cellStyle name="Normal 31 2 4 3 2 4 2" xfId="33335" xr:uid="{00000000-0005-0000-0000-000036A90000}"/>
    <cellStyle name="Normal 31 2 4 3 2 5" xfId="16424" xr:uid="{00000000-0005-0000-0000-000037A90000}"/>
    <cellStyle name="Normal 31 2 4 3 2 5 2" xfId="38959" xr:uid="{00000000-0005-0000-0000-000038A90000}"/>
    <cellStyle name="Normal 31 2 4 3 2 6" xfId="22053" xr:uid="{00000000-0005-0000-0000-000039A90000}"/>
    <cellStyle name="Normal 31 2 4 3 2 6 2" xfId="44579" xr:uid="{00000000-0005-0000-0000-00003AA90000}"/>
    <cellStyle name="Normal 31 2 4 3 2 7" xfId="27719" xr:uid="{00000000-0005-0000-0000-00003BA90000}"/>
    <cellStyle name="Normal 31 2 4 3 2 8" xfId="51147" xr:uid="{00000000-0005-0000-0000-00003CA90000}"/>
    <cellStyle name="Normal 31 2 4 3 3" xfId="6114" xr:uid="{00000000-0005-0000-0000-00003DA90000}"/>
    <cellStyle name="Normal 31 2 4 3 3 2" xfId="11730" xr:uid="{00000000-0005-0000-0000-00003EA90000}"/>
    <cellStyle name="Normal 31 2 4 3 3 2 2" xfId="34271" xr:uid="{00000000-0005-0000-0000-00003FA90000}"/>
    <cellStyle name="Normal 31 2 4 3 3 3" xfId="17360" xr:uid="{00000000-0005-0000-0000-000040A90000}"/>
    <cellStyle name="Normal 31 2 4 3 3 3 2" xfId="39895" xr:uid="{00000000-0005-0000-0000-000041A90000}"/>
    <cellStyle name="Normal 31 2 4 3 3 4" xfId="22989" xr:uid="{00000000-0005-0000-0000-000042A90000}"/>
    <cellStyle name="Normal 31 2 4 3 3 4 2" xfId="45515" xr:uid="{00000000-0005-0000-0000-000043A90000}"/>
    <cellStyle name="Normal 31 2 4 3 3 5" xfId="28655" xr:uid="{00000000-0005-0000-0000-000044A90000}"/>
    <cellStyle name="Normal 31 2 4 3 4" xfId="7986" xr:uid="{00000000-0005-0000-0000-000045A90000}"/>
    <cellStyle name="Normal 31 2 4 3 4 2" xfId="13602" xr:uid="{00000000-0005-0000-0000-000046A90000}"/>
    <cellStyle name="Normal 31 2 4 3 4 2 2" xfId="36143" xr:uid="{00000000-0005-0000-0000-000047A90000}"/>
    <cellStyle name="Normal 31 2 4 3 4 3" xfId="19232" xr:uid="{00000000-0005-0000-0000-000048A90000}"/>
    <cellStyle name="Normal 31 2 4 3 4 3 2" xfId="41767" xr:uid="{00000000-0005-0000-0000-000049A90000}"/>
    <cellStyle name="Normal 31 2 4 3 4 4" xfId="24861" xr:uid="{00000000-0005-0000-0000-00004AA90000}"/>
    <cellStyle name="Normal 31 2 4 3 4 4 2" xfId="47387" xr:uid="{00000000-0005-0000-0000-00004BA90000}"/>
    <cellStyle name="Normal 31 2 4 3 4 5" xfId="30527" xr:uid="{00000000-0005-0000-0000-00004CA90000}"/>
    <cellStyle name="Normal 31 2 4 3 5" xfId="9858" xr:uid="{00000000-0005-0000-0000-00004DA90000}"/>
    <cellStyle name="Normal 31 2 4 3 5 2" xfId="32399" xr:uid="{00000000-0005-0000-0000-00004EA90000}"/>
    <cellStyle name="Normal 31 2 4 3 6" xfId="15488" xr:uid="{00000000-0005-0000-0000-00004FA90000}"/>
    <cellStyle name="Normal 31 2 4 3 6 2" xfId="38023" xr:uid="{00000000-0005-0000-0000-000050A90000}"/>
    <cellStyle name="Normal 31 2 4 3 7" xfId="21117" xr:uid="{00000000-0005-0000-0000-000051A90000}"/>
    <cellStyle name="Normal 31 2 4 3 7 2" xfId="43643" xr:uid="{00000000-0005-0000-0000-000052A90000}"/>
    <cellStyle name="Normal 31 2 4 3 8" xfId="26783" xr:uid="{00000000-0005-0000-0000-000053A90000}"/>
    <cellStyle name="Normal 31 2 4 3 9" xfId="49274" xr:uid="{00000000-0005-0000-0000-000054A90000}"/>
    <cellStyle name="Normal 31 2 4 4" xfId="4710" xr:uid="{00000000-0005-0000-0000-000055A90000}"/>
    <cellStyle name="Normal 31 2 4 4 2" xfId="6582" xr:uid="{00000000-0005-0000-0000-000056A90000}"/>
    <cellStyle name="Normal 31 2 4 4 2 2" xfId="12198" xr:uid="{00000000-0005-0000-0000-000057A90000}"/>
    <cellStyle name="Normal 31 2 4 4 2 2 2" xfId="34739" xr:uid="{00000000-0005-0000-0000-000058A90000}"/>
    <cellStyle name="Normal 31 2 4 4 2 3" xfId="17828" xr:uid="{00000000-0005-0000-0000-000059A90000}"/>
    <cellStyle name="Normal 31 2 4 4 2 3 2" xfId="40363" xr:uid="{00000000-0005-0000-0000-00005AA90000}"/>
    <cellStyle name="Normal 31 2 4 4 2 4" xfId="23457" xr:uid="{00000000-0005-0000-0000-00005BA90000}"/>
    <cellStyle name="Normal 31 2 4 4 2 4 2" xfId="45983" xr:uid="{00000000-0005-0000-0000-00005CA90000}"/>
    <cellStyle name="Normal 31 2 4 4 2 5" xfId="29123" xr:uid="{00000000-0005-0000-0000-00005DA90000}"/>
    <cellStyle name="Normal 31 2 4 4 3" xfId="8454" xr:uid="{00000000-0005-0000-0000-00005EA90000}"/>
    <cellStyle name="Normal 31 2 4 4 3 2" xfId="14070" xr:uid="{00000000-0005-0000-0000-00005FA90000}"/>
    <cellStyle name="Normal 31 2 4 4 3 2 2" xfId="36611" xr:uid="{00000000-0005-0000-0000-000060A90000}"/>
    <cellStyle name="Normal 31 2 4 4 3 3" xfId="19700" xr:uid="{00000000-0005-0000-0000-000061A90000}"/>
    <cellStyle name="Normal 31 2 4 4 3 3 2" xfId="42235" xr:uid="{00000000-0005-0000-0000-000062A90000}"/>
    <cellStyle name="Normal 31 2 4 4 3 4" xfId="25329" xr:uid="{00000000-0005-0000-0000-000063A90000}"/>
    <cellStyle name="Normal 31 2 4 4 3 4 2" xfId="47855" xr:uid="{00000000-0005-0000-0000-000064A90000}"/>
    <cellStyle name="Normal 31 2 4 4 3 5" xfId="30995" xr:uid="{00000000-0005-0000-0000-000065A90000}"/>
    <cellStyle name="Normal 31 2 4 4 4" xfId="10326" xr:uid="{00000000-0005-0000-0000-000066A90000}"/>
    <cellStyle name="Normal 31 2 4 4 4 2" xfId="32867" xr:uid="{00000000-0005-0000-0000-000067A90000}"/>
    <cellStyle name="Normal 31 2 4 4 5" xfId="15956" xr:uid="{00000000-0005-0000-0000-000068A90000}"/>
    <cellStyle name="Normal 31 2 4 4 5 2" xfId="38491" xr:uid="{00000000-0005-0000-0000-000069A90000}"/>
    <cellStyle name="Normal 31 2 4 4 6" xfId="21585" xr:uid="{00000000-0005-0000-0000-00006AA90000}"/>
    <cellStyle name="Normal 31 2 4 4 6 2" xfId="44111" xr:uid="{00000000-0005-0000-0000-00006BA90000}"/>
    <cellStyle name="Normal 31 2 4 4 7" xfId="27251" xr:uid="{00000000-0005-0000-0000-00006CA90000}"/>
    <cellStyle name="Normal 31 2 4 4 8" xfId="50679" xr:uid="{00000000-0005-0000-0000-00006DA90000}"/>
    <cellStyle name="Normal 31 2 4 5" xfId="5646" xr:uid="{00000000-0005-0000-0000-00006EA90000}"/>
    <cellStyle name="Normal 31 2 4 5 2" xfId="11262" xr:uid="{00000000-0005-0000-0000-00006FA90000}"/>
    <cellStyle name="Normal 31 2 4 5 2 2" xfId="33803" xr:uid="{00000000-0005-0000-0000-000070A90000}"/>
    <cellStyle name="Normal 31 2 4 5 3" xfId="16892" xr:uid="{00000000-0005-0000-0000-000071A90000}"/>
    <cellStyle name="Normal 31 2 4 5 3 2" xfId="39427" xr:uid="{00000000-0005-0000-0000-000072A90000}"/>
    <cellStyle name="Normal 31 2 4 5 4" xfId="22521" xr:uid="{00000000-0005-0000-0000-000073A90000}"/>
    <cellStyle name="Normal 31 2 4 5 4 2" xfId="45047" xr:uid="{00000000-0005-0000-0000-000074A90000}"/>
    <cellStyle name="Normal 31 2 4 5 5" xfId="28187" xr:uid="{00000000-0005-0000-0000-000075A90000}"/>
    <cellStyle name="Normal 31 2 4 6" xfId="7518" xr:uid="{00000000-0005-0000-0000-000076A90000}"/>
    <cellStyle name="Normal 31 2 4 6 2" xfId="13134" xr:uid="{00000000-0005-0000-0000-000077A90000}"/>
    <cellStyle name="Normal 31 2 4 6 2 2" xfId="35675" xr:uid="{00000000-0005-0000-0000-000078A90000}"/>
    <cellStyle name="Normal 31 2 4 6 3" xfId="18764" xr:uid="{00000000-0005-0000-0000-000079A90000}"/>
    <cellStyle name="Normal 31 2 4 6 3 2" xfId="41299" xr:uid="{00000000-0005-0000-0000-00007AA90000}"/>
    <cellStyle name="Normal 31 2 4 6 4" xfId="24393" xr:uid="{00000000-0005-0000-0000-00007BA90000}"/>
    <cellStyle name="Normal 31 2 4 6 4 2" xfId="46919" xr:uid="{00000000-0005-0000-0000-00007CA90000}"/>
    <cellStyle name="Normal 31 2 4 6 5" xfId="30059" xr:uid="{00000000-0005-0000-0000-00007DA90000}"/>
    <cellStyle name="Normal 31 2 4 7" xfId="9390" xr:uid="{00000000-0005-0000-0000-00007EA90000}"/>
    <cellStyle name="Normal 31 2 4 7 2" xfId="31931" xr:uid="{00000000-0005-0000-0000-00007FA90000}"/>
    <cellStyle name="Normal 31 2 4 8" xfId="15020" xr:uid="{00000000-0005-0000-0000-000080A90000}"/>
    <cellStyle name="Normal 31 2 4 8 2" xfId="37555" xr:uid="{00000000-0005-0000-0000-000081A90000}"/>
    <cellStyle name="Normal 31 2 4 9" xfId="20649" xr:uid="{00000000-0005-0000-0000-000082A90000}"/>
    <cellStyle name="Normal 31 2 4 9 2" xfId="43175" xr:uid="{00000000-0005-0000-0000-000083A90000}"/>
    <cellStyle name="Normal 31 2 5" xfId="3930" xr:uid="{00000000-0005-0000-0000-000084A90000}"/>
    <cellStyle name="Normal 31 2 5 10" xfId="48962" xr:uid="{00000000-0005-0000-0000-000085A90000}"/>
    <cellStyle name="Normal 31 2 5 11" xfId="49899" xr:uid="{00000000-0005-0000-0000-000086A90000}"/>
    <cellStyle name="Normal 31 2 5 2" xfId="4398" xr:uid="{00000000-0005-0000-0000-000087A90000}"/>
    <cellStyle name="Normal 31 2 5 2 10" xfId="50367" xr:uid="{00000000-0005-0000-0000-000088A90000}"/>
    <cellStyle name="Normal 31 2 5 2 2" xfId="5334" xr:uid="{00000000-0005-0000-0000-000089A90000}"/>
    <cellStyle name="Normal 31 2 5 2 2 2" xfId="7206" xr:uid="{00000000-0005-0000-0000-00008AA90000}"/>
    <cellStyle name="Normal 31 2 5 2 2 2 2" xfId="12822" xr:uid="{00000000-0005-0000-0000-00008BA90000}"/>
    <cellStyle name="Normal 31 2 5 2 2 2 2 2" xfId="35363" xr:uid="{00000000-0005-0000-0000-00008CA90000}"/>
    <cellStyle name="Normal 31 2 5 2 2 2 3" xfId="18452" xr:uid="{00000000-0005-0000-0000-00008DA90000}"/>
    <cellStyle name="Normal 31 2 5 2 2 2 3 2" xfId="40987" xr:uid="{00000000-0005-0000-0000-00008EA90000}"/>
    <cellStyle name="Normal 31 2 5 2 2 2 4" xfId="24081" xr:uid="{00000000-0005-0000-0000-00008FA90000}"/>
    <cellStyle name="Normal 31 2 5 2 2 2 4 2" xfId="46607" xr:uid="{00000000-0005-0000-0000-000090A90000}"/>
    <cellStyle name="Normal 31 2 5 2 2 2 5" xfId="29747" xr:uid="{00000000-0005-0000-0000-000091A90000}"/>
    <cellStyle name="Normal 31 2 5 2 2 3" xfId="9078" xr:uid="{00000000-0005-0000-0000-000092A90000}"/>
    <cellStyle name="Normal 31 2 5 2 2 3 2" xfId="14694" xr:uid="{00000000-0005-0000-0000-000093A90000}"/>
    <cellStyle name="Normal 31 2 5 2 2 3 2 2" xfId="37235" xr:uid="{00000000-0005-0000-0000-000094A90000}"/>
    <cellStyle name="Normal 31 2 5 2 2 3 3" xfId="20324" xr:uid="{00000000-0005-0000-0000-000095A90000}"/>
    <cellStyle name="Normal 31 2 5 2 2 3 3 2" xfId="42859" xr:uid="{00000000-0005-0000-0000-000096A90000}"/>
    <cellStyle name="Normal 31 2 5 2 2 3 4" xfId="25953" xr:uid="{00000000-0005-0000-0000-000097A90000}"/>
    <cellStyle name="Normal 31 2 5 2 2 3 4 2" xfId="48479" xr:uid="{00000000-0005-0000-0000-000098A90000}"/>
    <cellStyle name="Normal 31 2 5 2 2 3 5" xfId="31619" xr:uid="{00000000-0005-0000-0000-000099A90000}"/>
    <cellStyle name="Normal 31 2 5 2 2 4" xfId="10950" xr:uid="{00000000-0005-0000-0000-00009AA90000}"/>
    <cellStyle name="Normal 31 2 5 2 2 4 2" xfId="33491" xr:uid="{00000000-0005-0000-0000-00009BA90000}"/>
    <cellStyle name="Normal 31 2 5 2 2 5" xfId="16580" xr:uid="{00000000-0005-0000-0000-00009CA90000}"/>
    <cellStyle name="Normal 31 2 5 2 2 5 2" xfId="39115" xr:uid="{00000000-0005-0000-0000-00009DA90000}"/>
    <cellStyle name="Normal 31 2 5 2 2 6" xfId="22209" xr:uid="{00000000-0005-0000-0000-00009EA90000}"/>
    <cellStyle name="Normal 31 2 5 2 2 6 2" xfId="44735" xr:uid="{00000000-0005-0000-0000-00009FA90000}"/>
    <cellStyle name="Normal 31 2 5 2 2 7" xfId="27875" xr:uid="{00000000-0005-0000-0000-0000A0A90000}"/>
    <cellStyle name="Normal 31 2 5 2 2 8" xfId="51303" xr:uid="{00000000-0005-0000-0000-0000A1A90000}"/>
    <cellStyle name="Normal 31 2 5 2 3" xfId="6270" xr:uid="{00000000-0005-0000-0000-0000A2A90000}"/>
    <cellStyle name="Normal 31 2 5 2 3 2" xfId="11886" xr:uid="{00000000-0005-0000-0000-0000A3A90000}"/>
    <cellStyle name="Normal 31 2 5 2 3 2 2" xfId="34427" xr:uid="{00000000-0005-0000-0000-0000A4A90000}"/>
    <cellStyle name="Normal 31 2 5 2 3 3" xfId="17516" xr:uid="{00000000-0005-0000-0000-0000A5A90000}"/>
    <cellStyle name="Normal 31 2 5 2 3 3 2" xfId="40051" xr:uid="{00000000-0005-0000-0000-0000A6A90000}"/>
    <cellStyle name="Normal 31 2 5 2 3 4" xfId="23145" xr:uid="{00000000-0005-0000-0000-0000A7A90000}"/>
    <cellStyle name="Normal 31 2 5 2 3 4 2" xfId="45671" xr:uid="{00000000-0005-0000-0000-0000A8A90000}"/>
    <cellStyle name="Normal 31 2 5 2 3 5" xfId="28811" xr:uid="{00000000-0005-0000-0000-0000A9A90000}"/>
    <cellStyle name="Normal 31 2 5 2 4" xfId="8142" xr:uid="{00000000-0005-0000-0000-0000AAA90000}"/>
    <cellStyle name="Normal 31 2 5 2 4 2" xfId="13758" xr:uid="{00000000-0005-0000-0000-0000ABA90000}"/>
    <cellStyle name="Normal 31 2 5 2 4 2 2" xfId="36299" xr:uid="{00000000-0005-0000-0000-0000ACA90000}"/>
    <cellStyle name="Normal 31 2 5 2 4 3" xfId="19388" xr:uid="{00000000-0005-0000-0000-0000ADA90000}"/>
    <cellStyle name="Normal 31 2 5 2 4 3 2" xfId="41923" xr:uid="{00000000-0005-0000-0000-0000AEA90000}"/>
    <cellStyle name="Normal 31 2 5 2 4 4" xfId="25017" xr:uid="{00000000-0005-0000-0000-0000AFA90000}"/>
    <cellStyle name="Normal 31 2 5 2 4 4 2" xfId="47543" xr:uid="{00000000-0005-0000-0000-0000B0A90000}"/>
    <cellStyle name="Normal 31 2 5 2 4 5" xfId="30683" xr:uid="{00000000-0005-0000-0000-0000B1A90000}"/>
    <cellStyle name="Normal 31 2 5 2 5" xfId="10014" xr:uid="{00000000-0005-0000-0000-0000B2A90000}"/>
    <cellStyle name="Normal 31 2 5 2 5 2" xfId="32555" xr:uid="{00000000-0005-0000-0000-0000B3A90000}"/>
    <cellStyle name="Normal 31 2 5 2 6" xfId="15644" xr:uid="{00000000-0005-0000-0000-0000B4A90000}"/>
    <cellStyle name="Normal 31 2 5 2 6 2" xfId="38179" xr:uid="{00000000-0005-0000-0000-0000B5A90000}"/>
    <cellStyle name="Normal 31 2 5 2 7" xfId="21273" xr:uid="{00000000-0005-0000-0000-0000B6A90000}"/>
    <cellStyle name="Normal 31 2 5 2 7 2" xfId="43799" xr:uid="{00000000-0005-0000-0000-0000B7A90000}"/>
    <cellStyle name="Normal 31 2 5 2 8" xfId="26939" xr:uid="{00000000-0005-0000-0000-0000B8A90000}"/>
    <cellStyle name="Normal 31 2 5 2 9" xfId="49430" xr:uid="{00000000-0005-0000-0000-0000B9A90000}"/>
    <cellStyle name="Normal 31 2 5 3" xfId="4866" xr:uid="{00000000-0005-0000-0000-0000BAA90000}"/>
    <cellStyle name="Normal 31 2 5 3 2" xfId="6738" xr:uid="{00000000-0005-0000-0000-0000BBA90000}"/>
    <cellStyle name="Normal 31 2 5 3 2 2" xfId="12354" xr:uid="{00000000-0005-0000-0000-0000BCA90000}"/>
    <cellStyle name="Normal 31 2 5 3 2 2 2" xfId="34895" xr:uid="{00000000-0005-0000-0000-0000BDA90000}"/>
    <cellStyle name="Normal 31 2 5 3 2 3" xfId="17984" xr:uid="{00000000-0005-0000-0000-0000BEA90000}"/>
    <cellStyle name="Normal 31 2 5 3 2 3 2" xfId="40519" xr:uid="{00000000-0005-0000-0000-0000BFA90000}"/>
    <cellStyle name="Normal 31 2 5 3 2 4" xfId="23613" xr:uid="{00000000-0005-0000-0000-0000C0A90000}"/>
    <cellStyle name="Normal 31 2 5 3 2 4 2" xfId="46139" xr:uid="{00000000-0005-0000-0000-0000C1A90000}"/>
    <cellStyle name="Normal 31 2 5 3 2 5" xfId="29279" xr:uid="{00000000-0005-0000-0000-0000C2A90000}"/>
    <cellStyle name="Normal 31 2 5 3 3" xfId="8610" xr:uid="{00000000-0005-0000-0000-0000C3A90000}"/>
    <cellStyle name="Normal 31 2 5 3 3 2" xfId="14226" xr:uid="{00000000-0005-0000-0000-0000C4A90000}"/>
    <cellStyle name="Normal 31 2 5 3 3 2 2" xfId="36767" xr:uid="{00000000-0005-0000-0000-0000C5A90000}"/>
    <cellStyle name="Normal 31 2 5 3 3 3" xfId="19856" xr:uid="{00000000-0005-0000-0000-0000C6A90000}"/>
    <cellStyle name="Normal 31 2 5 3 3 3 2" xfId="42391" xr:uid="{00000000-0005-0000-0000-0000C7A90000}"/>
    <cellStyle name="Normal 31 2 5 3 3 4" xfId="25485" xr:uid="{00000000-0005-0000-0000-0000C8A90000}"/>
    <cellStyle name="Normal 31 2 5 3 3 4 2" xfId="48011" xr:uid="{00000000-0005-0000-0000-0000C9A90000}"/>
    <cellStyle name="Normal 31 2 5 3 3 5" xfId="31151" xr:uid="{00000000-0005-0000-0000-0000CAA90000}"/>
    <cellStyle name="Normal 31 2 5 3 4" xfId="10482" xr:uid="{00000000-0005-0000-0000-0000CBA90000}"/>
    <cellStyle name="Normal 31 2 5 3 4 2" xfId="33023" xr:uid="{00000000-0005-0000-0000-0000CCA90000}"/>
    <cellStyle name="Normal 31 2 5 3 5" xfId="16112" xr:uid="{00000000-0005-0000-0000-0000CDA90000}"/>
    <cellStyle name="Normal 31 2 5 3 5 2" xfId="38647" xr:uid="{00000000-0005-0000-0000-0000CEA90000}"/>
    <cellStyle name="Normal 31 2 5 3 6" xfId="21741" xr:uid="{00000000-0005-0000-0000-0000CFA90000}"/>
    <cellStyle name="Normal 31 2 5 3 6 2" xfId="44267" xr:uid="{00000000-0005-0000-0000-0000D0A90000}"/>
    <cellStyle name="Normal 31 2 5 3 7" xfId="27407" xr:uid="{00000000-0005-0000-0000-0000D1A90000}"/>
    <cellStyle name="Normal 31 2 5 3 8" xfId="50835" xr:uid="{00000000-0005-0000-0000-0000D2A90000}"/>
    <cellStyle name="Normal 31 2 5 4" xfId="5802" xr:uid="{00000000-0005-0000-0000-0000D3A90000}"/>
    <cellStyle name="Normal 31 2 5 4 2" xfId="11418" xr:uid="{00000000-0005-0000-0000-0000D4A90000}"/>
    <cellStyle name="Normal 31 2 5 4 2 2" xfId="33959" xr:uid="{00000000-0005-0000-0000-0000D5A90000}"/>
    <cellStyle name="Normal 31 2 5 4 3" xfId="17048" xr:uid="{00000000-0005-0000-0000-0000D6A90000}"/>
    <cellStyle name="Normal 31 2 5 4 3 2" xfId="39583" xr:uid="{00000000-0005-0000-0000-0000D7A90000}"/>
    <cellStyle name="Normal 31 2 5 4 4" xfId="22677" xr:uid="{00000000-0005-0000-0000-0000D8A90000}"/>
    <cellStyle name="Normal 31 2 5 4 4 2" xfId="45203" xr:uid="{00000000-0005-0000-0000-0000D9A90000}"/>
    <cellStyle name="Normal 31 2 5 4 5" xfId="28343" xr:uid="{00000000-0005-0000-0000-0000DAA90000}"/>
    <cellStyle name="Normal 31 2 5 5" xfId="7674" xr:uid="{00000000-0005-0000-0000-0000DBA90000}"/>
    <cellStyle name="Normal 31 2 5 5 2" xfId="13290" xr:uid="{00000000-0005-0000-0000-0000DCA90000}"/>
    <cellStyle name="Normal 31 2 5 5 2 2" xfId="35831" xr:uid="{00000000-0005-0000-0000-0000DDA90000}"/>
    <cellStyle name="Normal 31 2 5 5 3" xfId="18920" xr:uid="{00000000-0005-0000-0000-0000DEA90000}"/>
    <cellStyle name="Normal 31 2 5 5 3 2" xfId="41455" xr:uid="{00000000-0005-0000-0000-0000DFA90000}"/>
    <cellStyle name="Normal 31 2 5 5 4" xfId="24549" xr:uid="{00000000-0005-0000-0000-0000E0A90000}"/>
    <cellStyle name="Normal 31 2 5 5 4 2" xfId="47075" xr:uid="{00000000-0005-0000-0000-0000E1A90000}"/>
    <cellStyle name="Normal 31 2 5 5 5" xfId="30215" xr:uid="{00000000-0005-0000-0000-0000E2A90000}"/>
    <cellStyle name="Normal 31 2 5 6" xfId="9546" xr:uid="{00000000-0005-0000-0000-0000E3A90000}"/>
    <cellStyle name="Normal 31 2 5 6 2" xfId="32087" xr:uid="{00000000-0005-0000-0000-0000E4A90000}"/>
    <cellStyle name="Normal 31 2 5 7" xfId="15176" xr:uid="{00000000-0005-0000-0000-0000E5A90000}"/>
    <cellStyle name="Normal 31 2 5 7 2" xfId="37711" xr:uid="{00000000-0005-0000-0000-0000E6A90000}"/>
    <cellStyle name="Normal 31 2 5 8" xfId="20805" xr:uid="{00000000-0005-0000-0000-0000E7A90000}"/>
    <cellStyle name="Normal 31 2 5 8 2" xfId="43331" xr:uid="{00000000-0005-0000-0000-0000E8A90000}"/>
    <cellStyle name="Normal 31 2 5 9" xfId="26471" xr:uid="{00000000-0005-0000-0000-0000E9A90000}"/>
    <cellStyle name="Normal 31 2 6" xfId="4164" xr:uid="{00000000-0005-0000-0000-0000EAA90000}"/>
    <cellStyle name="Normal 31 2 6 10" xfId="50133" xr:uid="{00000000-0005-0000-0000-0000EBA90000}"/>
    <cellStyle name="Normal 31 2 6 2" xfId="5100" xr:uid="{00000000-0005-0000-0000-0000ECA90000}"/>
    <cellStyle name="Normal 31 2 6 2 2" xfId="6972" xr:uid="{00000000-0005-0000-0000-0000EDA90000}"/>
    <cellStyle name="Normal 31 2 6 2 2 2" xfId="12588" xr:uid="{00000000-0005-0000-0000-0000EEA90000}"/>
    <cellStyle name="Normal 31 2 6 2 2 2 2" xfId="35129" xr:uid="{00000000-0005-0000-0000-0000EFA90000}"/>
    <cellStyle name="Normal 31 2 6 2 2 3" xfId="18218" xr:uid="{00000000-0005-0000-0000-0000F0A90000}"/>
    <cellStyle name="Normal 31 2 6 2 2 3 2" xfId="40753" xr:uid="{00000000-0005-0000-0000-0000F1A90000}"/>
    <cellStyle name="Normal 31 2 6 2 2 4" xfId="23847" xr:uid="{00000000-0005-0000-0000-0000F2A90000}"/>
    <cellStyle name="Normal 31 2 6 2 2 4 2" xfId="46373" xr:uid="{00000000-0005-0000-0000-0000F3A90000}"/>
    <cellStyle name="Normal 31 2 6 2 2 5" xfId="29513" xr:uid="{00000000-0005-0000-0000-0000F4A90000}"/>
    <cellStyle name="Normal 31 2 6 2 3" xfId="8844" xr:uid="{00000000-0005-0000-0000-0000F5A90000}"/>
    <cellStyle name="Normal 31 2 6 2 3 2" xfId="14460" xr:uid="{00000000-0005-0000-0000-0000F6A90000}"/>
    <cellStyle name="Normal 31 2 6 2 3 2 2" xfId="37001" xr:uid="{00000000-0005-0000-0000-0000F7A90000}"/>
    <cellStyle name="Normal 31 2 6 2 3 3" xfId="20090" xr:uid="{00000000-0005-0000-0000-0000F8A90000}"/>
    <cellStyle name="Normal 31 2 6 2 3 3 2" xfId="42625" xr:uid="{00000000-0005-0000-0000-0000F9A90000}"/>
    <cellStyle name="Normal 31 2 6 2 3 4" xfId="25719" xr:uid="{00000000-0005-0000-0000-0000FAA90000}"/>
    <cellStyle name="Normal 31 2 6 2 3 4 2" xfId="48245" xr:uid="{00000000-0005-0000-0000-0000FBA90000}"/>
    <cellStyle name="Normal 31 2 6 2 3 5" xfId="31385" xr:uid="{00000000-0005-0000-0000-0000FCA90000}"/>
    <cellStyle name="Normal 31 2 6 2 4" xfId="10716" xr:uid="{00000000-0005-0000-0000-0000FDA90000}"/>
    <cellStyle name="Normal 31 2 6 2 4 2" xfId="33257" xr:uid="{00000000-0005-0000-0000-0000FEA90000}"/>
    <cellStyle name="Normal 31 2 6 2 5" xfId="16346" xr:uid="{00000000-0005-0000-0000-0000FFA90000}"/>
    <cellStyle name="Normal 31 2 6 2 5 2" xfId="38881" xr:uid="{00000000-0005-0000-0000-000000AA0000}"/>
    <cellStyle name="Normal 31 2 6 2 6" xfId="21975" xr:uid="{00000000-0005-0000-0000-000001AA0000}"/>
    <cellStyle name="Normal 31 2 6 2 6 2" xfId="44501" xr:uid="{00000000-0005-0000-0000-000002AA0000}"/>
    <cellStyle name="Normal 31 2 6 2 7" xfId="27641" xr:uid="{00000000-0005-0000-0000-000003AA0000}"/>
    <cellStyle name="Normal 31 2 6 2 8" xfId="51069" xr:uid="{00000000-0005-0000-0000-000004AA0000}"/>
    <cellStyle name="Normal 31 2 6 3" xfId="6036" xr:uid="{00000000-0005-0000-0000-000005AA0000}"/>
    <cellStyle name="Normal 31 2 6 3 2" xfId="11652" xr:uid="{00000000-0005-0000-0000-000006AA0000}"/>
    <cellStyle name="Normal 31 2 6 3 2 2" xfId="34193" xr:uid="{00000000-0005-0000-0000-000007AA0000}"/>
    <cellStyle name="Normal 31 2 6 3 3" xfId="17282" xr:uid="{00000000-0005-0000-0000-000008AA0000}"/>
    <cellStyle name="Normal 31 2 6 3 3 2" xfId="39817" xr:uid="{00000000-0005-0000-0000-000009AA0000}"/>
    <cellStyle name="Normal 31 2 6 3 4" xfId="22911" xr:uid="{00000000-0005-0000-0000-00000AAA0000}"/>
    <cellStyle name="Normal 31 2 6 3 4 2" xfId="45437" xr:uid="{00000000-0005-0000-0000-00000BAA0000}"/>
    <cellStyle name="Normal 31 2 6 3 5" xfId="28577" xr:uid="{00000000-0005-0000-0000-00000CAA0000}"/>
    <cellStyle name="Normal 31 2 6 4" xfId="7908" xr:uid="{00000000-0005-0000-0000-00000DAA0000}"/>
    <cellStyle name="Normal 31 2 6 4 2" xfId="13524" xr:uid="{00000000-0005-0000-0000-00000EAA0000}"/>
    <cellStyle name="Normal 31 2 6 4 2 2" xfId="36065" xr:uid="{00000000-0005-0000-0000-00000FAA0000}"/>
    <cellStyle name="Normal 31 2 6 4 3" xfId="19154" xr:uid="{00000000-0005-0000-0000-000010AA0000}"/>
    <cellStyle name="Normal 31 2 6 4 3 2" xfId="41689" xr:uid="{00000000-0005-0000-0000-000011AA0000}"/>
    <cellStyle name="Normal 31 2 6 4 4" xfId="24783" xr:uid="{00000000-0005-0000-0000-000012AA0000}"/>
    <cellStyle name="Normal 31 2 6 4 4 2" xfId="47309" xr:uid="{00000000-0005-0000-0000-000013AA0000}"/>
    <cellStyle name="Normal 31 2 6 4 5" xfId="30449" xr:uid="{00000000-0005-0000-0000-000014AA0000}"/>
    <cellStyle name="Normal 31 2 6 5" xfId="9780" xr:uid="{00000000-0005-0000-0000-000015AA0000}"/>
    <cellStyle name="Normal 31 2 6 5 2" xfId="32321" xr:uid="{00000000-0005-0000-0000-000016AA0000}"/>
    <cellStyle name="Normal 31 2 6 6" xfId="15410" xr:uid="{00000000-0005-0000-0000-000017AA0000}"/>
    <cellStyle name="Normal 31 2 6 6 2" xfId="37945" xr:uid="{00000000-0005-0000-0000-000018AA0000}"/>
    <cellStyle name="Normal 31 2 6 7" xfId="21039" xr:uid="{00000000-0005-0000-0000-000019AA0000}"/>
    <cellStyle name="Normal 31 2 6 7 2" xfId="43565" xr:uid="{00000000-0005-0000-0000-00001AAA0000}"/>
    <cellStyle name="Normal 31 2 6 8" xfId="26705" xr:uid="{00000000-0005-0000-0000-00001BAA0000}"/>
    <cellStyle name="Normal 31 2 6 9" xfId="49196" xr:uid="{00000000-0005-0000-0000-00001CAA0000}"/>
    <cellStyle name="Normal 31 2 7" xfId="4632" xr:uid="{00000000-0005-0000-0000-00001DAA0000}"/>
    <cellStyle name="Normal 31 2 7 2" xfId="6504" xr:uid="{00000000-0005-0000-0000-00001EAA0000}"/>
    <cellStyle name="Normal 31 2 7 2 2" xfId="12120" xr:uid="{00000000-0005-0000-0000-00001FAA0000}"/>
    <cellStyle name="Normal 31 2 7 2 2 2" xfId="34661" xr:uid="{00000000-0005-0000-0000-000020AA0000}"/>
    <cellStyle name="Normal 31 2 7 2 3" xfId="17750" xr:uid="{00000000-0005-0000-0000-000021AA0000}"/>
    <cellStyle name="Normal 31 2 7 2 3 2" xfId="40285" xr:uid="{00000000-0005-0000-0000-000022AA0000}"/>
    <cellStyle name="Normal 31 2 7 2 4" xfId="23379" xr:uid="{00000000-0005-0000-0000-000023AA0000}"/>
    <cellStyle name="Normal 31 2 7 2 4 2" xfId="45905" xr:uid="{00000000-0005-0000-0000-000024AA0000}"/>
    <cellStyle name="Normal 31 2 7 2 5" xfId="29045" xr:uid="{00000000-0005-0000-0000-000025AA0000}"/>
    <cellStyle name="Normal 31 2 7 3" xfId="8376" xr:uid="{00000000-0005-0000-0000-000026AA0000}"/>
    <cellStyle name="Normal 31 2 7 3 2" xfId="13992" xr:uid="{00000000-0005-0000-0000-000027AA0000}"/>
    <cellStyle name="Normal 31 2 7 3 2 2" xfId="36533" xr:uid="{00000000-0005-0000-0000-000028AA0000}"/>
    <cellStyle name="Normal 31 2 7 3 3" xfId="19622" xr:uid="{00000000-0005-0000-0000-000029AA0000}"/>
    <cellStyle name="Normal 31 2 7 3 3 2" xfId="42157" xr:uid="{00000000-0005-0000-0000-00002AAA0000}"/>
    <cellStyle name="Normal 31 2 7 3 4" xfId="25251" xr:uid="{00000000-0005-0000-0000-00002BAA0000}"/>
    <cellStyle name="Normal 31 2 7 3 4 2" xfId="47777" xr:uid="{00000000-0005-0000-0000-00002CAA0000}"/>
    <cellStyle name="Normal 31 2 7 3 5" xfId="30917" xr:uid="{00000000-0005-0000-0000-00002DAA0000}"/>
    <cellStyle name="Normal 31 2 7 4" xfId="10248" xr:uid="{00000000-0005-0000-0000-00002EAA0000}"/>
    <cellStyle name="Normal 31 2 7 4 2" xfId="32789" xr:uid="{00000000-0005-0000-0000-00002FAA0000}"/>
    <cellStyle name="Normal 31 2 7 5" xfId="15878" xr:uid="{00000000-0005-0000-0000-000030AA0000}"/>
    <cellStyle name="Normal 31 2 7 5 2" xfId="38413" xr:uid="{00000000-0005-0000-0000-000031AA0000}"/>
    <cellStyle name="Normal 31 2 7 6" xfId="21507" xr:uid="{00000000-0005-0000-0000-000032AA0000}"/>
    <cellStyle name="Normal 31 2 7 6 2" xfId="44033" xr:uid="{00000000-0005-0000-0000-000033AA0000}"/>
    <cellStyle name="Normal 31 2 7 7" xfId="27173" xr:uid="{00000000-0005-0000-0000-000034AA0000}"/>
    <cellStyle name="Normal 31 2 7 8" xfId="50601" xr:uid="{00000000-0005-0000-0000-000035AA0000}"/>
    <cellStyle name="Normal 31 2 8" xfId="5568" xr:uid="{00000000-0005-0000-0000-000036AA0000}"/>
    <cellStyle name="Normal 31 2 8 2" xfId="11184" xr:uid="{00000000-0005-0000-0000-000037AA0000}"/>
    <cellStyle name="Normal 31 2 8 2 2" xfId="33725" xr:uid="{00000000-0005-0000-0000-000038AA0000}"/>
    <cellStyle name="Normal 31 2 8 3" xfId="16814" xr:uid="{00000000-0005-0000-0000-000039AA0000}"/>
    <cellStyle name="Normal 31 2 8 3 2" xfId="39349" xr:uid="{00000000-0005-0000-0000-00003AAA0000}"/>
    <cellStyle name="Normal 31 2 8 4" xfId="22443" xr:uid="{00000000-0005-0000-0000-00003BAA0000}"/>
    <cellStyle name="Normal 31 2 8 4 2" xfId="44969" xr:uid="{00000000-0005-0000-0000-00003CAA0000}"/>
    <cellStyle name="Normal 31 2 8 5" xfId="28109" xr:uid="{00000000-0005-0000-0000-00003DAA0000}"/>
    <cellStyle name="Normal 31 2 9" xfId="7440" xr:uid="{00000000-0005-0000-0000-00003EAA0000}"/>
    <cellStyle name="Normal 31 2 9 2" xfId="13056" xr:uid="{00000000-0005-0000-0000-00003FAA0000}"/>
    <cellStyle name="Normal 31 2 9 2 2" xfId="35597" xr:uid="{00000000-0005-0000-0000-000040AA0000}"/>
    <cellStyle name="Normal 31 2 9 3" xfId="18686" xr:uid="{00000000-0005-0000-0000-000041AA0000}"/>
    <cellStyle name="Normal 31 2 9 3 2" xfId="41221" xr:uid="{00000000-0005-0000-0000-000042AA0000}"/>
    <cellStyle name="Normal 31 2 9 4" xfId="24315" xr:uid="{00000000-0005-0000-0000-000043AA0000}"/>
    <cellStyle name="Normal 31 2 9 4 2" xfId="46841" xr:uid="{00000000-0005-0000-0000-000044AA0000}"/>
    <cellStyle name="Normal 31 2 9 5" xfId="29981" xr:uid="{00000000-0005-0000-0000-000045AA0000}"/>
    <cellStyle name="Normal 31 3" xfId="3154" xr:uid="{00000000-0005-0000-0000-000046AA0000}"/>
    <cellStyle name="Normal 32" xfId="3155" xr:uid="{00000000-0005-0000-0000-000047AA0000}"/>
    <cellStyle name="Normal 32 2" xfId="3156" xr:uid="{00000000-0005-0000-0000-000048AA0000}"/>
    <cellStyle name="Normal 32 2 10" xfId="9313" xr:uid="{00000000-0005-0000-0000-000049AA0000}"/>
    <cellStyle name="Normal 32 2 10 2" xfId="31854" xr:uid="{00000000-0005-0000-0000-00004AAA0000}"/>
    <cellStyle name="Normal 32 2 11" xfId="14940" xr:uid="{00000000-0005-0000-0000-00004BAA0000}"/>
    <cellStyle name="Normal 32 2 11 2" xfId="37476" xr:uid="{00000000-0005-0000-0000-00004CAA0000}"/>
    <cellStyle name="Normal 32 2 12" xfId="20572" xr:uid="{00000000-0005-0000-0000-00004DAA0000}"/>
    <cellStyle name="Normal 32 2 12 2" xfId="43098" xr:uid="{00000000-0005-0000-0000-00004EAA0000}"/>
    <cellStyle name="Normal 32 2 13" xfId="26238" xr:uid="{00000000-0005-0000-0000-00004FAA0000}"/>
    <cellStyle name="Normal 32 2 14" xfId="48729" xr:uid="{00000000-0005-0000-0000-000050AA0000}"/>
    <cellStyle name="Normal 32 2 15" xfId="49666" xr:uid="{00000000-0005-0000-0000-000051AA0000}"/>
    <cellStyle name="Normal 32 2 2" xfId="3734" xr:uid="{00000000-0005-0000-0000-000052AA0000}"/>
    <cellStyle name="Normal 32 2 2 10" xfId="14982" xr:uid="{00000000-0005-0000-0000-000053AA0000}"/>
    <cellStyle name="Normal 32 2 2 10 2" xfId="37517" xr:uid="{00000000-0005-0000-0000-000054AA0000}"/>
    <cellStyle name="Normal 32 2 2 11" xfId="20611" xr:uid="{00000000-0005-0000-0000-000055AA0000}"/>
    <cellStyle name="Normal 32 2 2 11 2" xfId="43137" xr:uid="{00000000-0005-0000-0000-000056AA0000}"/>
    <cellStyle name="Normal 32 2 2 12" xfId="26277" xr:uid="{00000000-0005-0000-0000-000057AA0000}"/>
    <cellStyle name="Normal 32 2 2 13" xfId="48768" xr:uid="{00000000-0005-0000-0000-000058AA0000}"/>
    <cellStyle name="Normal 32 2 2 14" xfId="49705" xr:uid="{00000000-0005-0000-0000-000059AA0000}"/>
    <cellStyle name="Normal 32 2 2 2" xfId="3892" xr:uid="{00000000-0005-0000-0000-00005AAA0000}"/>
    <cellStyle name="Normal 32 2 2 2 10" xfId="26433" xr:uid="{00000000-0005-0000-0000-00005BAA0000}"/>
    <cellStyle name="Normal 32 2 2 2 11" xfId="48924" xr:uid="{00000000-0005-0000-0000-00005CAA0000}"/>
    <cellStyle name="Normal 32 2 2 2 12" xfId="49861" xr:uid="{00000000-0005-0000-0000-00005DAA0000}"/>
    <cellStyle name="Normal 32 2 2 2 2" xfId="4126" xr:uid="{00000000-0005-0000-0000-00005EAA0000}"/>
    <cellStyle name="Normal 32 2 2 2 2 10" xfId="49158" xr:uid="{00000000-0005-0000-0000-00005FAA0000}"/>
    <cellStyle name="Normal 32 2 2 2 2 11" xfId="50095" xr:uid="{00000000-0005-0000-0000-000060AA0000}"/>
    <cellStyle name="Normal 32 2 2 2 2 2" xfId="4594" xr:uid="{00000000-0005-0000-0000-000061AA0000}"/>
    <cellStyle name="Normal 32 2 2 2 2 2 10" xfId="50563" xr:uid="{00000000-0005-0000-0000-000062AA0000}"/>
    <cellStyle name="Normal 32 2 2 2 2 2 2" xfId="5530" xr:uid="{00000000-0005-0000-0000-000063AA0000}"/>
    <cellStyle name="Normal 32 2 2 2 2 2 2 2" xfId="7402" xr:uid="{00000000-0005-0000-0000-000064AA0000}"/>
    <cellStyle name="Normal 32 2 2 2 2 2 2 2 2" xfId="13018" xr:uid="{00000000-0005-0000-0000-000065AA0000}"/>
    <cellStyle name="Normal 32 2 2 2 2 2 2 2 2 2" xfId="35559" xr:uid="{00000000-0005-0000-0000-000066AA0000}"/>
    <cellStyle name="Normal 32 2 2 2 2 2 2 2 3" xfId="18648" xr:uid="{00000000-0005-0000-0000-000067AA0000}"/>
    <cellStyle name="Normal 32 2 2 2 2 2 2 2 3 2" xfId="41183" xr:uid="{00000000-0005-0000-0000-000068AA0000}"/>
    <cellStyle name="Normal 32 2 2 2 2 2 2 2 4" xfId="24277" xr:uid="{00000000-0005-0000-0000-000069AA0000}"/>
    <cellStyle name="Normal 32 2 2 2 2 2 2 2 4 2" xfId="46803" xr:uid="{00000000-0005-0000-0000-00006AAA0000}"/>
    <cellStyle name="Normal 32 2 2 2 2 2 2 2 5" xfId="29943" xr:uid="{00000000-0005-0000-0000-00006BAA0000}"/>
    <cellStyle name="Normal 32 2 2 2 2 2 2 3" xfId="9274" xr:uid="{00000000-0005-0000-0000-00006CAA0000}"/>
    <cellStyle name="Normal 32 2 2 2 2 2 2 3 2" xfId="14890" xr:uid="{00000000-0005-0000-0000-00006DAA0000}"/>
    <cellStyle name="Normal 32 2 2 2 2 2 2 3 2 2" xfId="37431" xr:uid="{00000000-0005-0000-0000-00006EAA0000}"/>
    <cellStyle name="Normal 32 2 2 2 2 2 2 3 3" xfId="20520" xr:uid="{00000000-0005-0000-0000-00006FAA0000}"/>
    <cellStyle name="Normal 32 2 2 2 2 2 2 3 3 2" xfId="43055" xr:uid="{00000000-0005-0000-0000-000070AA0000}"/>
    <cellStyle name="Normal 32 2 2 2 2 2 2 3 4" xfId="26149" xr:uid="{00000000-0005-0000-0000-000071AA0000}"/>
    <cellStyle name="Normal 32 2 2 2 2 2 2 3 4 2" xfId="48675" xr:uid="{00000000-0005-0000-0000-000072AA0000}"/>
    <cellStyle name="Normal 32 2 2 2 2 2 2 3 5" xfId="31815" xr:uid="{00000000-0005-0000-0000-000073AA0000}"/>
    <cellStyle name="Normal 32 2 2 2 2 2 2 4" xfId="11146" xr:uid="{00000000-0005-0000-0000-000074AA0000}"/>
    <cellStyle name="Normal 32 2 2 2 2 2 2 4 2" xfId="33687" xr:uid="{00000000-0005-0000-0000-000075AA0000}"/>
    <cellStyle name="Normal 32 2 2 2 2 2 2 5" xfId="16776" xr:uid="{00000000-0005-0000-0000-000076AA0000}"/>
    <cellStyle name="Normal 32 2 2 2 2 2 2 5 2" xfId="39311" xr:uid="{00000000-0005-0000-0000-000077AA0000}"/>
    <cellStyle name="Normal 32 2 2 2 2 2 2 6" xfId="22405" xr:uid="{00000000-0005-0000-0000-000078AA0000}"/>
    <cellStyle name="Normal 32 2 2 2 2 2 2 6 2" xfId="44931" xr:uid="{00000000-0005-0000-0000-000079AA0000}"/>
    <cellStyle name="Normal 32 2 2 2 2 2 2 7" xfId="28071" xr:uid="{00000000-0005-0000-0000-00007AAA0000}"/>
    <cellStyle name="Normal 32 2 2 2 2 2 2 8" xfId="51499" xr:uid="{00000000-0005-0000-0000-00007BAA0000}"/>
    <cellStyle name="Normal 32 2 2 2 2 2 3" xfId="6466" xr:uid="{00000000-0005-0000-0000-00007CAA0000}"/>
    <cellStyle name="Normal 32 2 2 2 2 2 3 2" xfId="12082" xr:uid="{00000000-0005-0000-0000-00007DAA0000}"/>
    <cellStyle name="Normal 32 2 2 2 2 2 3 2 2" xfId="34623" xr:uid="{00000000-0005-0000-0000-00007EAA0000}"/>
    <cellStyle name="Normal 32 2 2 2 2 2 3 3" xfId="17712" xr:uid="{00000000-0005-0000-0000-00007FAA0000}"/>
    <cellStyle name="Normal 32 2 2 2 2 2 3 3 2" xfId="40247" xr:uid="{00000000-0005-0000-0000-000080AA0000}"/>
    <cellStyle name="Normal 32 2 2 2 2 2 3 4" xfId="23341" xr:uid="{00000000-0005-0000-0000-000081AA0000}"/>
    <cellStyle name="Normal 32 2 2 2 2 2 3 4 2" xfId="45867" xr:uid="{00000000-0005-0000-0000-000082AA0000}"/>
    <cellStyle name="Normal 32 2 2 2 2 2 3 5" xfId="29007" xr:uid="{00000000-0005-0000-0000-000083AA0000}"/>
    <cellStyle name="Normal 32 2 2 2 2 2 4" xfId="8338" xr:uid="{00000000-0005-0000-0000-000084AA0000}"/>
    <cellStyle name="Normal 32 2 2 2 2 2 4 2" xfId="13954" xr:uid="{00000000-0005-0000-0000-000085AA0000}"/>
    <cellStyle name="Normal 32 2 2 2 2 2 4 2 2" xfId="36495" xr:uid="{00000000-0005-0000-0000-000086AA0000}"/>
    <cellStyle name="Normal 32 2 2 2 2 2 4 3" xfId="19584" xr:uid="{00000000-0005-0000-0000-000087AA0000}"/>
    <cellStyle name="Normal 32 2 2 2 2 2 4 3 2" xfId="42119" xr:uid="{00000000-0005-0000-0000-000088AA0000}"/>
    <cellStyle name="Normal 32 2 2 2 2 2 4 4" xfId="25213" xr:uid="{00000000-0005-0000-0000-000089AA0000}"/>
    <cellStyle name="Normal 32 2 2 2 2 2 4 4 2" xfId="47739" xr:uid="{00000000-0005-0000-0000-00008AAA0000}"/>
    <cellStyle name="Normal 32 2 2 2 2 2 4 5" xfId="30879" xr:uid="{00000000-0005-0000-0000-00008BAA0000}"/>
    <cellStyle name="Normal 32 2 2 2 2 2 5" xfId="10210" xr:uid="{00000000-0005-0000-0000-00008CAA0000}"/>
    <cellStyle name="Normal 32 2 2 2 2 2 5 2" xfId="32751" xr:uid="{00000000-0005-0000-0000-00008DAA0000}"/>
    <cellStyle name="Normal 32 2 2 2 2 2 6" xfId="15840" xr:uid="{00000000-0005-0000-0000-00008EAA0000}"/>
    <cellStyle name="Normal 32 2 2 2 2 2 6 2" xfId="38375" xr:uid="{00000000-0005-0000-0000-00008FAA0000}"/>
    <cellStyle name="Normal 32 2 2 2 2 2 7" xfId="21469" xr:uid="{00000000-0005-0000-0000-000090AA0000}"/>
    <cellStyle name="Normal 32 2 2 2 2 2 7 2" xfId="43995" xr:uid="{00000000-0005-0000-0000-000091AA0000}"/>
    <cellStyle name="Normal 32 2 2 2 2 2 8" xfId="27135" xr:uid="{00000000-0005-0000-0000-000092AA0000}"/>
    <cellStyle name="Normal 32 2 2 2 2 2 9" xfId="49626" xr:uid="{00000000-0005-0000-0000-000093AA0000}"/>
    <cellStyle name="Normal 32 2 2 2 2 3" xfId="5062" xr:uid="{00000000-0005-0000-0000-000094AA0000}"/>
    <cellStyle name="Normal 32 2 2 2 2 3 2" xfId="6934" xr:uid="{00000000-0005-0000-0000-000095AA0000}"/>
    <cellStyle name="Normal 32 2 2 2 2 3 2 2" xfId="12550" xr:uid="{00000000-0005-0000-0000-000096AA0000}"/>
    <cellStyle name="Normal 32 2 2 2 2 3 2 2 2" xfId="35091" xr:uid="{00000000-0005-0000-0000-000097AA0000}"/>
    <cellStyle name="Normal 32 2 2 2 2 3 2 3" xfId="18180" xr:uid="{00000000-0005-0000-0000-000098AA0000}"/>
    <cellStyle name="Normal 32 2 2 2 2 3 2 3 2" xfId="40715" xr:uid="{00000000-0005-0000-0000-000099AA0000}"/>
    <cellStyle name="Normal 32 2 2 2 2 3 2 4" xfId="23809" xr:uid="{00000000-0005-0000-0000-00009AAA0000}"/>
    <cellStyle name="Normal 32 2 2 2 2 3 2 4 2" xfId="46335" xr:uid="{00000000-0005-0000-0000-00009BAA0000}"/>
    <cellStyle name="Normal 32 2 2 2 2 3 2 5" xfId="29475" xr:uid="{00000000-0005-0000-0000-00009CAA0000}"/>
    <cellStyle name="Normal 32 2 2 2 2 3 3" xfId="8806" xr:uid="{00000000-0005-0000-0000-00009DAA0000}"/>
    <cellStyle name="Normal 32 2 2 2 2 3 3 2" xfId="14422" xr:uid="{00000000-0005-0000-0000-00009EAA0000}"/>
    <cellStyle name="Normal 32 2 2 2 2 3 3 2 2" xfId="36963" xr:uid="{00000000-0005-0000-0000-00009FAA0000}"/>
    <cellStyle name="Normal 32 2 2 2 2 3 3 3" xfId="20052" xr:uid="{00000000-0005-0000-0000-0000A0AA0000}"/>
    <cellStyle name="Normal 32 2 2 2 2 3 3 3 2" xfId="42587" xr:uid="{00000000-0005-0000-0000-0000A1AA0000}"/>
    <cellStyle name="Normal 32 2 2 2 2 3 3 4" xfId="25681" xr:uid="{00000000-0005-0000-0000-0000A2AA0000}"/>
    <cellStyle name="Normal 32 2 2 2 2 3 3 4 2" xfId="48207" xr:uid="{00000000-0005-0000-0000-0000A3AA0000}"/>
    <cellStyle name="Normal 32 2 2 2 2 3 3 5" xfId="31347" xr:uid="{00000000-0005-0000-0000-0000A4AA0000}"/>
    <cellStyle name="Normal 32 2 2 2 2 3 4" xfId="10678" xr:uid="{00000000-0005-0000-0000-0000A5AA0000}"/>
    <cellStyle name="Normal 32 2 2 2 2 3 4 2" xfId="33219" xr:uid="{00000000-0005-0000-0000-0000A6AA0000}"/>
    <cellStyle name="Normal 32 2 2 2 2 3 5" xfId="16308" xr:uid="{00000000-0005-0000-0000-0000A7AA0000}"/>
    <cellStyle name="Normal 32 2 2 2 2 3 5 2" xfId="38843" xr:uid="{00000000-0005-0000-0000-0000A8AA0000}"/>
    <cellStyle name="Normal 32 2 2 2 2 3 6" xfId="21937" xr:uid="{00000000-0005-0000-0000-0000A9AA0000}"/>
    <cellStyle name="Normal 32 2 2 2 2 3 6 2" xfId="44463" xr:uid="{00000000-0005-0000-0000-0000AAAA0000}"/>
    <cellStyle name="Normal 32 2 2 2 2 3 7" xfId="27603" xr:uid="{00000000-0005-0000-0000-0000ABAA0000}"/>
    <cellStyle name="Normal 32 2 2 2 2 3 8" xfId="51031" xr:uid="{00000000-0005-0000-0000-0000ACAA0000}"/>
    <cellStyle name="Normal 32 2 2 2 2 4" xfId="5998" xr:uid="{00000000-0005-0000-0000-0000ADAA0000}"/>
    <cellStyle name="Normal 32 2 2 2 2 4 2" xfId="11614" xr:uid="{00000000-0005-0000-0000-0000AEAA0000}"/>
    <cellStyle name="Normal 32 2 2 2 2 4 2 2" xfId="34155" xr:uid="{00000000-0005-0000-0000-0000AFAA0000}"/>
    <cellStyle name="Normal 32 2 2 2 2 4 3" xfId="17244" xr:uid="{00000000-0005-0000-0000-0000B0AA0000}"/>
    <cellStyle name="Normal 32 2 2 2 2 4 3 2" xfId="39779" xr:uid="{00000000-0005-0000-0000-0000B1AA0000}"/>
    <cellStyle name="Normal 32 2 2 2 2 4 4" xfId="22873" xr:uid="{00000000-0005-0000-0000-0000B2AA0000}"/>
    <cellStyle name="Normal 32 2 2 2 2 4 4 2" xfId="45399" xr:uid="{00000000-0005-0000-0000-0000B3AA0000}"/>
    <cellStyle name="Normal 32 2 2 2 2 4 5" xfId="28539" xr:uid="{00000000-0005-0000-0000-0000B4AA0000}"/>
    <cellStyle name="Normal 32 2 2 2 2 5" xfId="7870" xr:uid="{00000000-0005-0000-0000-0000B5AA0000}"/>
    <cellStyle name="Normal 32 2 2 2 2 5 2" xfId="13486" xr:uid="{00000000-0005-0000-0000-0000B6AA0000}"/>
    <cellStyle name="Normal 32 2 2 2 2 5 2 2" xfId="36027" xr:uid="{00000000-0005-0000-0000-0000B7AA0000}"/>
    <cellStyle name="Normal 32 2 2 2 2 5 3" xfId="19116" xr:uid="{00000000-0005-0000-0000-0000B8AA0000}"/>
    <cellStyle name="Normal 32 2 2 2 2 5 3 2" xfId="41651" xr:uid="{00000000-0005-0000-0000-0000B9AA0000}"/>
    <cellStyle name="Normal 32 2 2 2 2 5 4" xfId="24745" xr:uid="{00000000-0005-0000-0000-0000BAAA0000}"/>
    <cellStyle name="Normal 32 2 2 2 2 5 4 2" xfId="47271" xr:uid="{00000000-0005-0000-0000-0000BBAA0000}"/>
    <cellStyle name="Normal 32 2 2 2 2 5 5" xfId="30411" xr:uid="{00000000-0005-0000-0000-0000BCAA0000}"/>
    <cellStyle name="Normal 32 2 2 2 2 6" xfId="9742" xr:uid="{00000000-0005-0000-0000-0000BDAA0000}"/>
    <cellStyle name="Normal 32 2 2 2 2 6 2" xfId="32283" xr:uid="{00000000-0005-0000-0000-0000BEAA0000}"/>
    <cellStyle name="Normal 32 2 2 2 2 7" xfId="15372" xr:uid="{00000000-0005-0000-0000-0000BFAA0000}"/>
    <cellStyle name="Normal 32 2 2 2 2 7 2" xfId="37907" xr:uid="{00000000-0005-0000-0000-0000C0AA0000}"/>
    <cellStyle name="Normal 32 2 2 2 2 8" xfId="21001" xr:uid="{00000000-0005-0000-0000-0000C1AA0000}"/>
    <cellStyle name="Normal 32 2 2 2 2 8 2" xfId="43527" xr:uid="{00000000-0005-0000-0000-0000C2AA0000}"/>
    <cellStyle name="Normal 32 2 2 2 2 9" xfId="26667" xr:uid="{00000000-0005-0000-0000-0000C3AA0000}"/>
    <cellStyle name="Normal 32 2 2 2 3" xfId="4360" xr:uid="{00000000-0005-0000-0000-0000C4AA0000}"/>
    <cellStyle name="Normal 32 2 2 2 3 10" xfId="50329" xr:uid="{00000000-0005-0000-0000-0000C5AA0000}"/>
    <cellStyle name="Normal 32 2 2 2 3 2" xfId="5296" xr:uid="{00000000-0005-0000-0000-0000C6AA0000}"/>
    <cellStyle name="Normal 32 2 2 2 3 2 2" xfId="7168" xr:uid="{00000000-0005-0000-0000-0000C7AA0000}"/>
    <cellStyle name="Normal 32 2 2 2 3 2 2 2" xfId="12784" xr:uid="{00000000-0005-0000-0000-0000C8AA0000}"/>
    <cellStyle name="Normal 32 2 2 2 3 2 2 2 2" xfId="35325" xr:uid="{00000000-0005-0000-0000-0000C9AA0000}"/>
    <cellStyle name="Normal 32 2 2 2 3 2 2 3" xfId="18414" xr:uid="{00000000-0005-0000-0000-0000CAAA0000}"/>
    <cellStyle name="Normal 32 2 2 2 3 2 2 3 2" xfId="40949" xr:uid="{00000000-0005-0000-0000-0000CBAA0000}"/>
    <cellStyle name="Normal 32 2 2 2 3 2 2 4" xfId="24043" xr:uid="{00000000-0005-0000-0000-0000CCAA0000}"/>
    <cellStyle name="Normal 32 2 2 2 3 2 2 4 2" xfId="46569" xr:uid="{00000000-0005-0000-0000-0000CDAA0000}"/>
    <cellStyle name="Normal 32 2 2 2 3 2 2 5" xfId="29709" xr:uid="{00000000-0005-0000-0000-0000CEAA0000}"/>
    <cellStyle name="Normal 32 2 2 2 3 2 3" xfId="9040" xr:uid="{00000000-0005-0000-0000-0000CFAA0000}"/>
    <cellStyle name="Normal 32 2 2 2 3 2 3 2" xfId="14656" xr:uid="{00000000-0005-0000-0000-0000D0AA0000}"/>
    <cellStyle name="Normal 32 2 2 2 3 2 3 2 2" xfId="37197" xr:uid="{00000000-0005-0000-0000-0000D1AA0000}"/>
    <cellStyle name="Normal 32 2 2 2 3 2 3 3" xfId="20286" xr:uid="{00000000-0005-0000-0000-0000D2AA0000}"/>
    <cellStyle name="Normal 32 2 2 2 3 2 3 3 2" xfId="42821" xr:uid="{00000000-0005-0000-0000-0000D3AA0000}"/>
    <cellStyle name="Normal 32 2 2 2 3 2 3 4" xfId="25915" xr:uid="{00000000-0005-0000-0000-0000D4AA0000}"/>
    <cellStyle name="Normal 32 2 2 2 3 2 3 4 2" xfId="48441" xr:uid="{00000000-0005-0000-0000-0000D5AA0000}"/>
    <cellStyle name="Normal 32 2 2 2 3 2 3 5" xfId="31581" xr:uid="{00000000-0005-0000-0000-0000D6AA0000}"/>
    <cellStyle name="Normal 32 2 2 2 3 2 4" xfId="10912" xr:uid="{00000000-0005-0000-0000-0000D7AA0000}"/>
    <cellStyle name="Normal 32 2 2 2 3 2 4 2" xfId="33453" xr:uid="{00000000-0005-0000-0000-0000D8AA0000}"/>
    <cellStyle name="Normal 32 2 2 2 3 2 5" xfId="16542" xr:uid="{00000000-0005-0000-0000-0000D9AA0000}"/>
    <cellStyle name="Normal 32 2 2 2 3 2 5 2" xfId="39077" xr:uid="{00000000-0005-0000-0000-0000DAAA0000}"/>
    <cellStyle name="Normal 32 2 2 2 3 2 6" xfId="22171" xr:uid="{00000000-0005-0000-0000-0000DBAA0000}"/>
    <cellStyle name="Normal 32 2 2 2 3 2 6 2" xfId="44697" xr:uid="{00000000-0005-0000-0000-0000DCAA0000}"/>
    <cellStyle name="Normal 32 2 2 2 3 2 7" xfId="27837" xr:uid="{00000000-0005-0000-0000-0000DDAA0000}"/>
    <cellStyle name="Normal 32 2 2 2 3 2 8" xfId="51265" xr:uid="{00000000-0005-0000-0000-0000DEAA0000}"/>
    <cellStyle name="Normal 32 2 2 2 3 3" xfId="6232" xr:uid="{00000000-0005-0000-0000-0000DFAA0000}"/>
    <cellStyle name="Normal 32 2 2 2 3 3 2" xfId="11848" xr:uid="{00000000-0005-0000-0000-0000E0AA0000}"/>
    <cellStyle name="Normal 32 2 2 2 3 3 2 2" xfId="34389" xr:uid="{00000000-0005-0000-0000-0000E1AA0000}"/>
    <cellStyle name="Normal 32 2 2 2 3 3 3" xfId="17478" xr:uid="{00000000-0005-0000-0000-0000E2AA0000}"/>
    <cellStyle name="Normal 32 2 2 2 3 3 3 2" xfId="40013" xr:uid="{00000000-0005-0000-0000-0000E3AA0000}"/>
    <cellStyle name="Normal 32 2 2 2 3 3 4" xfId="23107" xr:uid="{00000000-0005-0000-0000-0000E4AA0000}"/>
    <cellStyle name="Normal 32 2 2 2 3 3 4 2" xfId="45633" xr:uid="{00000000-0005-0000-0000-0000E5AA0000}"/>
    <cellStyle name="Normal 32 2 2 2 3 3 5" xfId="28773" xr:uid="{00000000-0005-0000-0000-0000E6AA0000}"/>
    <cellStyle name="Normal 32 2 2 2 3 4" xfId="8104" xr:uid="{00000000-0005-0000-0000-0000E7AA0000}"/>
    <cellStyle name="Normal 32 2 2 2 3 4 2" xfId="13720" xr:uid="{00000000-0005-0000-0000-0000E8AA0000}"/>
    <cellStyle name="Normal 32 2 2 2 3 4 2 2" xfId="36261" xr:uid="{00000000-0005-0000-0000-0000E9AA0000}"/>
    <cellStyle name="Normal 32 2 2 2 3 4 3" xfId="19350" xr:uid="{00000000-0005-0000-0000-0000EAAA0000}"/>
    <cellStyle name="Normal 32 2 2 2 3 4 3 2" xfId="41885" xr:uid="{00000000-0005-0000-0000-0000EBAA0000}"/>
    <cellStyle name="Normal 32 2 2 2 3 4 4" xfId="24979" xr:uid="{00000000-0005-0000-0000-0000ECAA0000}"/>
    <cellStyle name="Normal 32 2 2 2 3 4 4 2" xfId="47505" xr:uid="{00000000-0005-0000-0000-0000EDAA0000}"/>
    <cellStyle name="Normal 32 2 2 2 3 4 5" xfId="30645" xr:uid="{00000000-0005-0000-0000-0000EEAA0000}"/>
    <cellStyle name="Normal 32 2 2 2 3 5" xfId="9976" xr:uid="{00000000-0005-0000-0000-0000EFAA0000}"/>
    <cellStyle name="Normal 32 2 2 2 3 5 2" xfId="32517" xr:uid="{00000000-0005-0000-0000-0000F0AA0000}"/>
    <cellStyle name="Normal 32 2 2 2 3 6" xfId="15606" xr:uid="{00000000-0005-0000-0000-0000F1AA0000}"/>
    <cellStyle name="Normal 32 2 2 2 3 6 2" xfId="38141" xr:uid="{00000000-0005-0000-0000-0000F2AA0000}"/>
    <cellStyle name="Normal 32 2 2 2 3 7" xfId="21235" xr:uid="{00000000-0005-0000-0000-0000F3AA0000}"/>
    <cellStyle name="Normal 32 2 2 2 3 7 2" xfId="43761" xr:uid="{00000000-0005-0000-0000-0000F4AA0000}"/>
    <cellStyle name="Normal 32 2 2 2 3 8" xfId="26901" xr:uid="{00000000-0005-0000-0000-0000F5AA0000}"/>
    <cellStyle name="Normal 32 2 2 2 3 9" xfId="49392" xr:uid="{00000000-0005-0000-0000-0000F6AA0000}"/>
    <cellStyle name="Normal 32 2 2 2 4" xfId="4828" xr:uid="{00000000-0005-0000-0000-0000F7AA0000}"/>
    <cellStyle name="Normal 32 2 2 2 4 2" xfId="6700" xr:uid="{00000000-0005-0000-0000-0000F8AA0000}"/>
    <cellStyle name="Normal 32 2 2 2 4 2 2" xfId="12316" xr:uid="{00000000-0005-0000-0000-0000F9AA0000}"/>
    <cellStyle name="Normal 32 2 2 2 4 2 2 2" xfId="34857" xr:uid="{00000000-0005-0000-0000-0000FAAA0000}"/>
    <cellStyle name="Normal 32 2 2 2 4 2 3" xfId="17946" xr:uid="{00000000-0005-0000-0000-0000FBAA0000}"/>
    <cellStyle name="Normal 32 2 2 2 4 2 3 2" xfId="40481" xr:uid="{00000000-0005-0000-0000-0000FCAA0000}"/>
    <cellStyle name="Normal 32 2 2 2 4 2 4" xfId="23575" xr:uid="{00000000-0005-0000-0000-0000FDAA0000}"/>
    <cellStyle name="Normal 32 2 2 2 4 2 4 2" xfId="46101" xr:uid="{00000000-0005-0000-0000-0000FEAA0000}"/>
    <cellStyle name="Normal 32 2 2 2 4 2 5" xfId="29241" xr:uid="{00000000-0005-0000-0000-0000FFAA0000}"/>
    <cellStyle name="Normal 32 2 2 2 4 3" xfId="8572" xr:uid="{00000000-0005-0000-0000-000000AB0000}"/>
    <cellStyle name="Normal 32 2 2 2 4 3 2" xfId="14188" xr:uid="{00000000-0005-0000-0000-000001AB0000}"/>
    <cellStyle name="Normal 32 2 2 2 4 3 2 2" xfId="36729" xr:uid="{00000000-0005-0000-0000-000002AB0000}"/>
    <cellStyle name="Normal 32 2 2 2 4 3 3" xfId="19818" xr:uid="{00000000-0005-0000-0000-000003AB0000}"/>
    <cellStyle name="Normal 32 2 2 2 4 3 3 2" xfId="42353" xr:uid="{00000000-0005-0000-0000-000004AB0000}"/>
    <cellStyle name="Normal 32 2 2 2 4 3 4" xfId="25447" xr:uid="{00000000-0005-0000-0000-000005AB0000}"/>
    <cellStyle name="Normal 32 2 2 2 4 3 4 2" xfId="47973" xr:uid="{00000000-0005-0000-0000-000006AB0000}"/>
    <cellStyle name="Normal 32 2 2 2 4 3 5" xfId="31113" xr:uid="{00000000-0005-0000-0000-000007AB0000}"/>
    <cellStyle name="Normal 32 2 2 2 4 4" xfId="10444" xr:uid="{00000000-0005-0000-0000-000008AB0000}"/>
    <cellStyle name="Normal 32 2 2 2 4 4 2" xfId="32985" xr:uid="{00000000-0005-0000-0000-000009AB0000}"/>
    <cellStyle name="Normal 32 2 2 2 4 5" xfId="16074" xr:uid="{00000000-0005-0000-0000-00000AAB0000}"/>
    <cellStyle name="Normal 32 2 2 2 4 5 2" xfId="38609" xr:uid="{00000000-0005-0000-0000-00000BAB0000}"/>
    <cellStyle name="Normal 32 2 2 2 4 6" xfId="21703" xr:uid="{00000000-0005-0000-0000-00000CAB0000}"/>
    <cellStyle name="Normal 32 2 2 2 4 6 2" xfId="44229" xr:uid="{00000000-0005-0000-0000-00000DAB0000}"/>
    <cellStyle name="Normal 32 2 2 2 4 7" xfId="27369" xr:uid="{00000000-0005-0000-0000-00000EAB0000}"/>
    <cellStyle name="Normal 32 2 2 2 4 8" xfId="50797" xr:uid="{00000000-0005-0000-0000-00000FAB0000}"/>
    <cellStyle name="Normal 32 2 2 2 5" xfId="5764" xr:uid="{00000000-0005-0000-0000-000010AB0000}"/>
    <cellStyle name="Normal 32 2 2 2 5 2" xfId="11380" xr:uid="{00000000-0005-0000-0000-000011AB0000}"/>
    <cellStyle name="Normal 32 2 2 2 5 2 2" xfId="33921" xr:uid="{00000000-0005-0000-0000-000012AB0000}"/>
    <cellStyle name="Normal 32 2 2 2 5 3" xfId="17010" xr:uid="{00000000-0005-0000-0000-000013AB0000}"/>
    <cellStyle name="Normal 32 2 2 2 5 3 2" xfId="39545" xr:uid="{00000000-0005-0000-0000-000014AB0000}"/>
    <cellStyle name="Normal 32 2 2 2 5 4" xfId="22639" xr:uid="{00000000-0005-0000-0000-000015AB0000}"/>
    <cellStyle name="Normal 32 2 2 2 5 4 2" xfId="45165" xr:uid="{00000000-0005-0000-0000-000016AB0000}"/>
    <cellStyle name="Normal 32 2 2 2 5 5" xfId="28305" xr:uid="{00000000-0005-0000-0000-000017AB0000}"/>
    <cellStyle name="Normal 32 2 2 2 6" xfId="7636" xr:uid="{00000000-0005-0000-0000-000018AB0000}"/>
    <cellStyle name="Normal 32 2 2 2 6 2" xfId="13252" xr:uid="{00000000-0005-0000-0000-000019AB0000}"/>
    <cellStyle name="Normal 32 2 2 2 6 2 2" xfId="35793" xr:uid="{00000000-0005-0000-0000-00001AAB0000}"/>
    <cellStyle name="Normal 32 2 2 2 6 3" xfId="18882" xr:uid="{00000000-0005-0000-0000-00001BAB0000}"/>
    <cellStyle name="Normal 32 2 2 2 6 3 2" xfId="41417" xr:uid="{00000000-0005-0000-0000-00001CAB0000}"/>
    <cellStyle name="Normal 32 2 2 2 6 4" xfId="24511" xr:uid="{00000000-0005-0000-0000-00001DAB0000}"/>
    <cellStyle name="Normal 32 2 2 2 6 4 2" xfId="47037" xr:uid="{00000000-0005-0000-0000-00001EAB0000}"/>
    <cellStyle name="Normal 32 2 2 2 6 5" xfId="30177" xr:uid="{00000000-0005-0000-0000-00001FAB0000}"/>
    <cellStyle name="Normal 32 2 2 2 7" xfId="9508" xr:uid="{00000000-0005-0000-0000-000020AB0000}"/>
    <cellStyle name="Normal 32 2 2 2 7 2" xfId="32049" xr:uid="{00000000-0005-0000-0000-000021AB0000}"/>
    <cellStyle name="Normal 32 2 2 2 8" xfId="15138" xr:uid="{00000000-0005-0000-0000-000022AB0000}"/>
    <cellStyle name="Normal 32 2 2 2 8 2" xfId="37673" xr:uid="{00000000-0005-0000-0000-000023AB0000}"/>
    <cellStyle name="Normal 32 2 2 2 9" xfId="20767" xr:uid="{00000000-0005-0000-0000-000024AB0000}"/>
    <cellStyle name="Normal 32 2 2 2 9 2" xfId="43293" xr:uid="{00000000-0005-0000-0000-000025AB0000}"/>
    <cellStyle name="Normal 32 2 2 3" xfId="3814" xr:uid="{00000000-0005-0000-0000-000026AB0000}"/>
    <cellStyle name="Normal 32 2 2 3 10" xfId="26355" xr:uid="{00000000-0005-0000-0000-000027AB0000}"/>
    <cellStyle name="Normal 32 2 2 3 11" xfId="48846" xr:uid="{00000000-0005-0000-0000-000028AB0000}"/>
    <cellStyle name="Normal 32 2 2 3 12" xfId="49783" xr:uid="{00000000-0005-0000-0000-000029AB0000}"/>
    <cellStyle name="Normal 32 2 2 3 2" xfId="4048" xr:uid="{00000000-0005-0000-0000-00002AAB0000}"/>
    <cellStyle name="Normal 32 2 2 3 2 10" xfId="49080" xr:uid="{00000000-0005-0000-0000-00002BAB0000}"/>
    <cellStyle name="Normal 32 2 2 3 2 11" xfId="50017" xr:uid="{00000000-0005-0000-0000-00002CAB0000}"/>
    <cellStyle name="Normal 32 2 2 3 2 2" xfId="4516" xr:uid="{00000000-0005-0000-0000-00002DAB0000}"/>
    <cellStyle name="Normal 32 2 2 3 2 2 10" xfId="50485" xr:uid="{00000000-0005-0000-0000-00002EAB0000}"/>
    <cellStyle name="Normal 32 2 2 3 2 2 2" xfId="5452" xr:uid="{00000000-0005-0000-0000-00002FAB0000}"/>
    <cellStyle name="Normal 32 2 2 3 2 2 2 2" xfId="7324" xr:uid="{00000000-0005-0000-0000-000030AB0000}"/>
    <cellStyle name="Normal 32 2 2 3 2 2 2 2 2" xfId="12940" xr:uid="{00000000-0005-0000-0000-000031AB0000}"/>
    <cellStyle name="Normal 32 2 2 3 2 2 2 2 2 2" xfId="35481" xr:uid="{00000000-0005-0000-0000-000032AB0000}"/>
    <cellStyle name="Normal 32 2 2 3 2 2 2 2 3" xfId="18570" xr:uid="{00000000-0005-0000-0000-000033AB0000}"/>
    <cellStyle name="Normal 32 2 2 3 2 2 2 2 3 2" xfId="41105" xr:uid="{00000000-0005-0000-0000-000034AB0000}"/>
    <cellStyle name="Normal 32 2 2 3 2 2 2 2 4" xfId="24199" xr:uid="{00000000-0005-0000-0000-000035AB0000}"/>
    <cellStyle name="Normal 32 2 2 3 2 2 2 2 4 2" xfId="46725" xr:uid="{00000000-0005-0000-0000-000036AB0000}"/>
    <cellStyle name="Normal 32 2 2 3 2 2 2 2 5" xfId="29865" xr:uid="{00000000-0005-0000-0000-000037AB0000}"/>
    <cellStyle name="Normal 32 2 2 3 2 2 2 3" xfId="9196" xr:uid="{00000000-0005-0000-0000-000038AB0000}"/>
    <cellStyle name="Normal 32 2 2 3 2 2 2 3 2" xfId="14812" xr:uid="{00000000-0005-0000-0000-000039AB0000}"/>
    <cellStyle name="Normal 32 2 2 3 2 2 2 3 2 2" xfId="37353" xr:uid="{00000000-0005-0000-0000-00003AAB0000}"/>
    <cellStyle name="Normal 32 2 2 3 2 2 2 3 3" xfId="20442" xr:uid="{00000000-0005-0000-0000-00003BAB0000}"/>
    <cellStyle name="Normal 32 2 2 3 2 2 2 3 3 2" xfId="42977" xr:uid="{00000000-0005-0000-0000-00003CAB0000}"/>
    <cellStyle name="Normal 32 2 2 3 2 2 2 3 4" xfId="26071" xr:uid="{00000000-0005-0000-0000-00003DAB0000}"/>
    <cellStyle name="Normal 32 2 2 3 2 2 2 3 4 2" xfId="48597" xr:uid="{00000000-0005-0000-0000-00003EAB0000}"/>
    <cellStyle name="Normal 32 2 2 3 2 2 2 3 5" xfId="31737" xr:uid="{00000000-0005-0000-0000-00003FAB0000}"/>
    <cellStyle name="Normal 32 2 2 3 2 2 2 4" xfId="11068" xr:uid="{00000000-0005-0000-0000-000040AB0000}"/>
    <cellStyle name="Normal 32 2 2 3 2 2 2 4 2" xfId="33609" xr:uid="{00000000-0005-0000-0000-000041AB0000}"/>
    <cellStyle name="Normal 32 2 2 3 2 2 2 5" xfId="16698" xr:uid="{00000000-0005-0000-0000-000042AB0000}"/>
    <cellStyle name="Normal 32 2 2 3 2 2 2 5 2" xfId="39233" xr:uid="{00000000-0005-0000-0000-000043AB0000}"/>
    <cellStyle name="Normal 32 2 2 3 2 2 2 6" xfId="22327" xr:uid="{00000000-0005-0000-0000-000044AB0000}"/>
    <cellStyle name="Normal 32 2 2 3 2 2 2 6 2" xfId="44853" xr:uid="{00000000-0005-0000-0000-000045AB0000}"/>
    <cellStyle name="Normal 32 2 2 3 2 2 2 7" xfId="27993" xr:uid="{00000000-0005-0000-0000-000046AB0000}"/>
    <cellStyle name="Normal 32 2 2 3 2 2 2 8" xfId="51421" xr:uid="{00000000-0005-0000-0000-000047AB0000}"/>
    <cellStyle name="Normal 32 2 2 3 2 2 3" xfId="6388" xr:uid="{00000000-0005-0000-0000-000048AB0000}"/>
    <cellStyle name="Normal 32 2 2 3 2 2 3 2" xfId="12004" xr:uid="{00000000-0005-0000-0000-000049AB0000}"/>
    <cellStyle name="Normal 32 2 2 3 2 2 3 2 2" xfId="34545" xr:uid="{00000000-0005-0000-0000-00004AAB0000}"/>
    <cellStyle name="Normal 32 2 2 3 2 2 3 3" xfId="17634" xr:uid="{00000000-0005-0000-0000-00004BAB0000}"/>
    <cellStyle name="Normal 32 2 2 3 2 2 3 3 2" xfId="40169" xr:uid="{00000000-0005-0000-0000-00004CAB0000}"/>
    <cellStyle name="Normal 32 2 2 3 2 2 3 4" xfId="23263" xr:uid="{00000000-0005-0000-0000-00004DAB0000}"/>
    <cellStyle name="Normal 32 2 2 3 2 2 3 4 2" xfId="45789" xr:uid="{00000000-0005-0000-0000-00004EAB0000}"/>
    <cellStyle name="Normal 32 2 2 3 2 2 3 5" xfId="28929" xr:uid="{00000000-0005-0000-0000-00004FAB0000}"/>
    <cellStyle name="Normal 32 2 2 3 2 2 4" xfId="8260" xr:uid="{00000000-0005-0000-0000-000050AB0000}"/>
    <cellStyle name="Normal 32 2 2 3 2 2 4 2" xfId="13876" xr:uid="{00000000-0005-0000-0000-000051AB0000}"/>
    <cellStyle name="Normal 32 2 2 3 2 2 4 2 2" xfId="36417" xr:uid="{00000000-0005-0000-0000-000052AB0000}"/>
    <cellStyle name="Normal 32 2 2 3 2 2 4 3" xfId="19506" xr:uid="{00000000-0005-0000-0000-000053AB0000}"/>
    <cellStyle name="Normal 32 2 2 3 2 2 4 3 2" xfId="42041" xr:uid="{00000000-0005-0000-0000-000054AB0000}"/>
    <cellStyle name="Normal 32 2 2 3 2 2 4 4" xfId="25135" xr:uid="{00000000-0005-0000-0000-000055AB0000}"/>
    <cellStyle name="Normal 32 2 2 3 2 2 4 4 2" xfId="47661" xr:uid="{00000000-0005-0000-0000-000056AB0000}"/>
    <cellStyle name="Normal 32 2 2 3 2 2 4 5" xfId="30801" xr:uid="{00000000-0005-0000-0000-000057AB0000}"/>
    <cellStyle name="Normal 32 2 2 3 2 2 5" xfId="10132" xr:uid="{00000000-0005-0000-0000-000058AB0000}"/>
    <cellStyle name="Normal 32 2 2 3 2 2 5 2" xfId="32673" xr:uid="{00000000-0005-0000-0000-000059AB0000}"/>
    <cellStyle name="Normal 32 2 2 3 2 2 6" xfId="15762" xr:uid="{00000000-0005-0000-0000-00005AAB0000}"/>
    <cellStyle name="Normal 32 2 2 3 2 2 6 2" xfId="38297" xr:uid="{00000000-0005-0000-0000-00005BAB0000}"/>
    <cellStyle name="Normal 32 2 2 3 2 2 7" xfId="21391" xr:uid="{00000000-0005-0000-0000-00005CAB0000}"/>
    <cellStyle name="Normal 32 2 2 3 2 2 7 2" xfId="43917" xr:uid="{00000000-0005-0000-0000-00005DAB0000}"/>
    <cellStyle name="Normal 32 2 2 3 2 2 8" xfId="27057" xr:uid="{00000000-0005-0000-0000-00005EAB0000}"/>
    <cellStyle name="Normal 32 2 2 3 2 2 9" xfId="49548" xr:uid="{00000000-0005-0000-0000-00005FAB0000}"/>
    <cellStyle name="Normal 32 2 2 3 2 3" xfId="4984" xr:uid="{00000000-0005-0000-0000-000060AB0000}"/>
    <cellStyle name="Normal 32 2 2 3 2 3 2" xfId="6856" xr:uid="{00000000-0005-0000-0000-000061AB0000}"/>
    <cellStyle name="Normal 32 2 2 3 2 3 2 2" xfId="12472" xr:uid="{00000000-0005-0000-0000-000062AB0000}"/>
    <cellStyle name="Normal 32 2 2 3 2 3 2 2 2" xfId="35013" xr:uid="{00000000-0005-0000-0000-000063AB0000}"/>
    <cellStyle name="Normal 32 2 2 3 2 3 2 3" xfId="18102" xr:uid="{00000000-0005-0000-0000-000064AB0000}"/>
    <cellStyle name="Normal 32 2 2 3 2 3 2 3 2" xfId="40637" xr:uid="{00000000-0005-0000-0000-000065AB0000}"/>
    <cellStyle name="Normal 32 2 2 3 2 3 2 4" xfId="23731" xr:uid="{00000000-0005-0000-0000-000066AB0000}"/>
    <cellStyle name="Normal 32 2 2 3 2 3 2 4 2" xfId="46257" xr:uid="{00000000-0005-0000-0000-000067AB0000}"/>
    <cellStyle name="Normal 32 2 2 3 2 3 2 5" xfId="29397" xr:uid="{00000000-0005-0000-0000-000068AB0000}"/>
    <cellStyle name="Normal 32 2 2 3 2 3 3" xfId="8728" xr:uid="{00000000-0005-0000-0000-000069AB0000}"/>
    <cellStyle name="Normal 32 2 2 3 2 3 3 2" xfId="14344" xr:uid="{00000000-0005-0000-0000-00006AAB0000}"/>
    <cellStyle name="Normal 32 2 2 3 2 3 3 2 2" xfId="36885" xr:uid="{00000000-0005-0000-0000-00006BAB0000}"/>
    <cellStyle name="Normal 32 2 2 3 2 3 3 3" xfId="19974" xr:uid="{00000000-0005-0000-0000-00006CAB0000}"/>
    <cellStyle name="Normal 32 2 2 3 2 3 3 3 2" xfId="42509" xr:uid="{00000000-0005-0000-0000-00006DAB0000}"/>
    <cellStyle name="Normal 32 2 2 3 2 3 3 4" xfId="25603" xr:uid="{00000000-0005-0000-0000-00006EAB0000}"/>
    <cellStyle name="Normal 32 2 2 3 2 3 3 4 2" xfId="48129" xr:uid="{00000000-0005-0000-0000-00006FAB0000}"/>
    <cellStyle name="Normal 32 2 2 3 2 3 3 5" xfId="31269" xr:uid="{00000000-0005-0000-0000-000070AB0000}"/>
    <cellStyle name="Normal 32 2 2 3 2 3 4" xfId="10600" xr:uid="{00000000-0005-0000-0000-000071AB0000}"/>
    <cellStyle name="Normal 32 2 2 3 2 3 4 2" xfId="33141" xr:uid="{00000000-0005-0000-0000-000072AB0000}"/>
    <cellStyle name="Normal 32 2 2 3 2 3 5" xfId="16230" xr:uid="{00000000-0005-0000-0000-000073AB0000}"/>
    <cellStyle name="Normal 32 2 2 3 2 3 5 2" xfId="38765" xr:uid="{00000000-0005-0000-0000-000074AB0000}"/>
    <cellStyle name="Normal 32 2 2 3 2 3 6" xfId="21859" xr:uid="{00000000-0005-0000-0000-000075AB0000}"/>
    <cellStyle name="Normal 32 2 2 3 2 3 6 2" xfId="44385" xr:uid="{00000000-0005-0000-0000-000076AB0000}"/>
    <cellStyle name="Normal 32 2 2 3 2 3 7" xfId="27525" xr:uid="{00000000-0005-0000-0000-000077AB0000}"/>
    <cellStyle name="Normal 32 2 2 3 2 3 8" xfId="50953" xr:uid="{00000000-0005-0000-0000-000078AB0000}"/>
    <cellStyle name="Normal 32 2 2 3 2 4" xfId="5920" xr:uid="{00000000-0005-0000-0000-000079AB0000}"/>
    <cellStyle name="Normal 32 2 2 3 2 4 2" xfId="11536" xr:uid="{00000000-0005-0000-0000-00007AAB0000}"/>
    <cellStyle name="Normal 32 2 2 3 2 4 2 2" xfId="34077" xr:uid="{00000000-0005-0000-0000-00007BAB0000}"/>
    <cellStyle name="Normal 32 2 2 3 2 4 3" xfId="17166" xr:uid="{00000000-0005-0000-0000-00007CAB0000}"/>
    <cellStyle name="Normal 32 2 2 3 2 4 3 2" xfId="39701" xr:uid="{00000000-0005-0000-0000-00007DAB0000}"/>
    <cellStyle name="Normal 32 2 2 3 2 4 4" xfId="22795" xr:uid="{00000000-0005-0000-0000-00007EAB0000}"/>
    <cellStyle name="Normal 32 2 2 3 2 4 4 2" xfId="45321" xr:uid="{00000000-0005-0000-0000-00007FAB0000}"/>
    <cellStyle name="Normal 32 2 2 3 2 4 5" xfId="28461" xr:uid="{00000000-0005-0000-0000-000080AB0000}"/>
    <cellStyle name="Normal 32 2 2 3 2 5" xfId="7792" xr:uid="{00000000-0005-0000-0000-000081AB0000}"/>
    <cellStyle name="Normal 32 2 2 3 2 5 2" xfId="13408" xr:uid="{00000000-0005-0000-0000-000082AB0000}"/>
    <cellStyle name="Normal 32 2 2 3 2 5 2 2" xfId="35949" xr:uid="{00000000-0005-0000-0000-000083AB0000}"/>
    <cellStyle name="Normal 32 2 2 3 2 5 3" xfId="19038" xr:uid="{00000000-0005-0000-0000-000084AB0000}"/>
    <cellStyle name="Normal 32 2 2 3 2 5 3 2" xfId="41573" xr:uid="{00000000-0005-0000-0000-000085AB0000}"/>
    <cellStyle name="Normal 32 2 2 3 2 5 4" xfId="24667" xr:uid="{00000000-0005-0000-0000-000086AB0000}"/>
    <cellStyle name="Normal 32 2 2 3 2 5 4 2" xfId="47193" xr:uid="{00000000-0005-0000-0000-000087AB0000}"/>
    <cellStyle name="Normal 32 2 2 3 2 5 5" xfId="30333" xr:uid="{00000000-0005-0000-0000-000088AB0000}"/>
    <cellStyle name="Normal 32 2 2 3 2 6" xfId="9664" xr:uid="{00000000-0005-0000-0000-000089AB0000}"/>
    <cellStyle name="Normal 32 2 2 3 2 6 2" xfId="32205" xr:uid="{00000000-0005-0000-0000-00008AAB0000}"/>
    <cellStyle name="Normal 32 2 2 3 2 7" xfId="15294" xr:uid="{00000000-0005-0000-0000-00008BAB0000}"/>
    <cellStyle name="Normal 32 2 2 3 2 7 2" xfId="37829" xr:uid="{00000000-0005-0000-0000-00008CAB0000}"/>
    <cellStyle name="Normal 32 2 2 3 2 8" xfId="20923" xr:uid="{00000000-0005-0000-0000-00008DAB0000}"/>
    <cellStyle name="Normal 32 2 2 3 2 8 2" xfId="43449" xr:uid="{00000000-0005-0000-0000-00008EAB0000}"/>
    <cellStyle name="Normal 32 2 2 3 2 9" xfId="26589" xr:uid="{00000000-0005-0000-0000-00008FAB0000}"/>
    <cellStyle name="Normal 32 2 2 3 3" xfId="4282" xr:uid="{00000000-0005-0000-0000-000090AB0000}"/>
    <cellStyle name="Normal 32 2 2 3 3 10" xfId="50251" xr:uid="{00000000-0005-0000-0000-000091AB0000}"/>
    <cellStyle name="Normal 32 2 2 3 3 2" xfId="5218" xr:uid="{00000000-0005-0000-0000-000092AB0000}"/>
    <cellStyle name="Normal 32 2 2 3 3 2 2" xfId="7090" xr:uid="{00000000-0005-0000-0000-000093AB0000}"/>
    <cellStyle name="Normal 32 2 2 3 3 2 2 2" xfId="12706" xr:uid="{00000000-0005-0000-0000-000094AB0000}"/>
    <cellStyle name="Normal 32 2 2 3 3 2 2 2 2" xfId="35247" xr:uid="{00000000-0005-0000-0000-000095AB0000}"/>
    <cellStyle name="Normal 32 2 2 3 3 2 2 3" xfId="18336" xr:uid="{00000000-0005-0000-0000-000096AB0000}"/>
    <cellStyle name="Normal 32 2 2 3 3 2 2 3 2" xfId="40871" xr:uid="{00000000-0005-0000-0000-000097AB0000}"/>
    <cellStyle name="Normal 32 2 2 3 3 2 2 4" xfId="23965" xr:uid="{00000000-0005-0000-0000-000098AB0000}"/>
    <cellStyle name="Normal 32 2 2 3 3 2 2 4 2" xfId="46491" xr:uid="{00000000-0005-0000-0000-000099AB0000}"/>
    <cellStyle name="Normal 32 2 2 3 3 2 2 5" xfId="29631" xr:uid="{00000000-0005-0000-0000-00009AAB0000}"/>
    <cellStyle name="Normal 32 2 2 3 3 2 3" xfId="8962" xr:uid="{00000000-0005-0000-0000-00009BAB0000}"/>
    <cellStyle name="Normal 32 2 2 3 3 2 3 2" xfId="14578" xr:uid="{00000000-0005-0000-0000-00009CAB0000}"/>
    <cellStyle name="Normal 32 2 2 3 3 2 3 2 2" xfId="37119" xr:uid="{00000000-0005-0000-0000-00009DAB0000}"/>
    <cellStyle name="Normal 32 2 2 3 3 2 3 3" xfId="20208" xr:uid="{00000000-0005-0000-0000-00009EAB0000}"/>
    <cellStyle name="Normal 32 2 2 3 3 2 3 3 2" xfId="42743" xr:uid="{00000000-0005-0000-0000-00009FAB0000}"/>
    <cellStyle name="Normal 32 2 2 3 3 2 3 4" xfId="25837" xr:uid="{00000000-0005-0000-0000-0000A0AB0000}"/>
    <cellStyle name="Normal 32 2 2 3 3 2 3 4 2" xfId="48363" xr:uid="{00000000-0005-0000-0000-0000A1AB0000}"/>
    <cellStyle name="Normal 32 2 2 3 3 2 3 5" xfId="31503" xr:uid="{00000000-0005-0000-0000-0000A2AB0000}"/>
    <cellStyle name="Normal 32 2 2 3 3 2 4" xfId="10834" xr:uid="{00000000-0005-0000-0000-0000A3AB0000}"/>
    <cellStyle name="Normal 32 2 2 3 3 2 4 2" xfId="33375" xr:uid="{00000000-0005-0000-0000-0000A4AB0000}"/>
    <cellStyle name="Normal 32 2 2 3 3 2 5" xfId="16464" xr:uid="{00000000-0005-0000-0000-0000A5AB0000}"/>
    <cellStyle name="Normal 32 2 2 3 3 2 5 2" xfId="38999" xr:uid="{00000000-0005-0000-0000-0000A6AB0000}"/>
    <cellStyle name="Normal 32 2 2 3 3 2 6" xfId="22093" xr:uid="{00000000-0005-0000-0000-0000A7AB0000}"/>
    <cellStyle name="Normal 32 2 2 3 3 2 6 2" xfId="44619" xr:uid="{00000000-0005-0000-0000-0000A8AB0000}"/>
    <cellStyle name="Normal 32 2 2 3 3 2 7" xfId="27759" xr:uid="{00000000-0005-0000-0000-0000A9AB0000}"/>
    <cellStyle name="Normal 32 2 2 3 3 2 8" xfId="51187" xr:uid="{00000000-0005-0000-0000-0000AAAB0000}"/>
    <cellStyle name="Normal 32 2 2 3 3 3" xfId="6154" xr:uid="{00000000-0005-0000-0000-0000ABAB0000}"/>
    <cellStyle name="Normal 32 2 2 3 3 3 2" xfId="11770" xr:uid="{00000000-0005-0000-0000-0000ACAB0000}"/>
    <cellStyle name="Normal 32 2 2 3 3 3 2 2" xfId="34311" xr:uid="{00000000-0005-0000-0000-0000ADAB0000}"/>
    <cellStyle name="Normal 32 2 2 3 3 3 3" xfId="17400" xr:uid="{00000000-0005-0000-0000-0000AEAB0000}"/>
    <cellStyle name="Normal 32 2 2 3 3 3 3 2" xfId="39935" xr:uid="{00000000-0005-0000-0000-0000AFAB0000}"/>
    <cellStyle name="Normal 32 2 2 3 3 3 4" xfId="23029" xr:uid="{00000000-0005-0000-0000-0000B0AB0000}"/>
    <cellStyle name="Normal 32 2 2 3 3 3 4 2" xfId="45555" xr:uid="{00000000-0005-0000-0000-0000B1AB0000}"/>
    <cellStyle name="Normal 32 2 2 3 3 3 5" xfId="28695" xr:uid="{00000000-0005-0000-0000-0000B2AB0000}"/>
    <cellStyle name="Normal 32 2 2 3 3 4" xfId="8026" xr:uid="{00000000-0005-0000-0000-0000B3AB0000}"/>
    <cellStyle name="Normal 32 2 2 3 3 4 2" xfId="13642" xr:uid="{00000000-0005-0000-0000-0000B4AB0000}"/>
    <cellStyle name="Normal 32 2 2 3 3 4 2 2" xfId="36183" xr:uid="{00000000-0005-0000-0000-0000B5AB0000}"/>
    <cellStyle name="Normal 32 2 2 3 3 4 3" xfId="19272" xr:uid="{00000000-0005-0000-0000-0000B6AB0000}"/>
    <cellStyle name="Normal 32 2 2 3 3 4 3 2" xfId="41807" xr:uid="{00000000-0005-0000-0000-0000B7AB0000}"/>
    <cellStyle name="Normal 32 2 2 3 3 4 4" xfId="24901" xr:uid="{00000000-0005-0000-0000-0000B8AB0000}"/>
    <cellStyle name="Normal 32 2 2 3 3 4 4 2" xfId="47427" xr:uid="{00000000-0005-0000-0000-0000B9AB0000}"/>
    <cellStyle name="Normal 32 2 2 3 3 4 5" xfId="30567" xr:uid="{00000000-0005-0000-0000-0000BAAB0000}"/>
    <cellStyle name="Normal 32 2 2 3 3 5" xfId="9898" xr:uid="{00000000-0005-0000-0000-0000BBAB0000}"/>
    <cellStyle name="Normal 32 2 2 3 3 5 2" xfId="32439" xr:uid="{00000000-0005-0000-0000-0000BCAB0000}"/>
    <cellStyle name="Normal 32 2 2 3 3 6" xfId="15528" xr:uid="{00000000-0005-0000-0000-0000BDAB0000}"/>
    <cellStyle name="Normal 32 2 2 3 3 6 2" xfId="38063" xr:uid="{00000000-0005-0000-0000-0000BEAB0000}"/>
    <cellStyle name="Normal 32 2 2 3 3 7" xfId="21157" xr:uid="{00000000-0005-0000-0000-0000BFAB0000}"/>
    <cellStyle name="Normal 32 2 2 3 3 7 2" xfId="43683" xr:uid="{00000000-0005-0000-0000-0000C0AB0000}"/>
    <cellStyle name="Normal 32 2 2 3 3 8" xfId="26823" xr:uid="{00000000-0005-0000-0000-0000C1AB0000}"/>
    <cellStyle name="Normal 32 2 2 3 3 9" xfId="49314" xr:uid="{00000000-0005-0000-0000-0000C2AB0000}"/>
    <cellStyle name="Normal 32 2 2 3 4" xfId="4750" xr:uid="{00000000-0005-0000-0000-0000C3AB0000}"/>
    <cellStyle name="Normal 32 2 2 3 4 2" xfId="6622" xr:uid="{00000000-0005-0000-0000-0000C4AB0000}"/>
    <cellStyle name="Normal 32 2 2 3 4 2 2" xfId="12238" xr:uid="{00000000-0005-0000-0000-0000C5AB0000}"/>
    <cellStyle name="Normal 32 2 2 3 4 2 2 2" xfId="34779" xr:uid="{00000000-0005-0000-0000-0000C6AB0000}"/>
    <cellStyle name="Normal 32 2 2 3 4 2 3" xfId="17868" xr:uid="{00000000-0005-0000-0000-0000C7AB0000}"/>
    <cellStyle name="Normal 32 2 2 3 4 2 3 2" xfId="40403" xr:uid="{00000000-0005-0000-0000-0000C8AB0000}"/>
    <cellStyle name="Normal 32 2 2 3 4 2 4" xfId="23497" xr:uid="{00000000-0005-0000-0000-0000C9AB0000}"/>
    <cellStyle name="Normal 32 2 2 3 4 2 4 2" xfId="46023" xr:uid="{00000000-0005-0000-0000-0000CAAB0000}"/>
    <cellStyle name="Normal 32 2 2 3 4 2 5" xfId="29163" xr:uid="{00000000-0005-0000-0000-0000CBAB0000}"/>
    <cellStyle name="Normal 32 2 2 3 4 3" xfId="8494" xr:uid="{00000000-0005-0000-0000-0000CCAB0000}"/>
    <cellStyle name="Normal 32 2 2 3 4 3 2" xfId="14110" xr:uid="{00000000-0005-0000-0000-0000CDAB0000}"/>
    <cellStyle name="Normal 32 2 2 3 4 3 2 2" xfId="36651" xr:uid="{00000000-0005-0000-0000-0000CEAB0000}"/>
    <cellStyle name="Normal 32 2 2 3 4 3 3" xfId="19740" xr:uid="{00000000-0005-0000-0000-0000CFAB0000}"/>
    <cellStyle name="Normal 32 2 2 3 4 3 3 2" xfId="42275" xr:uid="{00000000-0005-0000-0000-0000D0AB0000}"/>
    <cellStyle name="Normal 32 2 2 3 4 3 4" xfId="25369" xr:uid="{00000000-0005-0000-0000-0000D1AB0000}"/>
    <cellStyle name="Normal 32 2 2 3 4 3 4 2" xfId="47895" xr:uid="{00000000-0005-0000-0000-0000D2AB0000}"/>
    <cellStyle name="Normal 32 2 2 3 4 3 5" xfId="31035" xr:uid="{00000000-0005-0000-0000-0000D3AB0000}"/>
    <cellStyle name="Normal 32 2 2 3 4 4" xfId="10366" xr:uid="{00000000-0005-0000-0000-0000D4AB0000}"/>
    <cellStyle name="Normal 32 2 2 3 4 4 2" xfId="32907" xr:uid="{00000000-0005-0000-0000-0000D5AB0000}"/>
    <cellStyle name="Normal 32 2 2 3 4 5" xfId="15996" xr:uid="{00000000-0005-0000-0000-0000D6AB0000}"/>
    <cellStyle name="Normal 32 2 2 3 4 5 2" xfId="38531" xr:uid="{00000000-0005-0000-0000-0000D7AB0000}"/>
    <cellStyle name="Normal 32 2 2 3 4 6" xfId="21625" xr:uid="{00000000-0005-0000-0000-0000D8AB0000}"/>
    <cellStyle name="Normal 32 2 2 3 4 6 2" xfId="44151" xr:uid="{00000000-0005-0000-0000-0000D9AB0000}"/>
    <cellStyle name="Normal 32 2 2 3 4 7" xfId="27291" xr:uid="{00000000-0005-0000-0000-0000DAAB0000}"/>
    <cellStyle name="Normal 32 2 2 3 4 8" xfId="50719" xr:uid="{00000000-0005-0000-0000-0000DBAB0000}"/>
    <cellStyle name="Normal 32 2 2 3 5" xfId="5686" xr:uid="{00000000-0005-0000-0000-0000DCAB0000}"/>
    <cellStyle name="Normal 32 2 2 3 5 2" xfId="11302" xr:uid="{00000000-0005-0000-0000-0000DDAB0000}"/>
    <cellStyle name="Normal 32 2 2 3 5 2 2" xfId="33843" xr:uid="{00000000-0005-0000-0000-0000DEAB0000}"/>
    <cellStyle name="Normal 32 2 2 3 5 3" xfId="16932" xr:uid="{00000000-0005-0000-0000-0000DFAB0000}"/>
    <cellStyle name="Normal 32 2 2 3 5 3 2" xfId="39467" xr:uid="{00000000-0005-0000-0000-0000E0AB0000}"/>
    <cellStyle name="Normal 32 2 2 3 5 4" xfId="22561" xr:uid="{00000000-0005-0000-0000-0000E1AB0000}"/>
    <cellStyle name="Normal 32 2 2 3 5 4 2" xfId="45087" xr:uid="{00000000-0005-0000-0000-0000E2AB0000}"/>
    <cellStyle name="Normal 32 2 2 3 5 5" xfId="28227" xr:uid="{00000000-0005-0000-0000-0000E3AB0000}"/>
    <cellStyle name="Normal 32 2 2 3 6" xfId="7558" xr:uid="{00000000-0005-0000-0000-0000E4AB0000}"/>
    <cellStyle name="Normal 32 2 2 3 6 2" xfId="13174" xr:uid="{00000000-0005-0000-0000-0000E5AB0000}"/>
    <cellStyle name="Normal 32 2 2 3 6 2 2" xfId="35715" xr:uid="{00000000-0005-0000-0000-0000E6AB0000}"/>
    <cellStyle name="Normal 32 2 2 3 6 3" xfId="18804" xr:uid="{00000000-0005-0000-0000-0000E7AB0000}"/>
    <cellStyle name="Normal 32 2 2 3 6 3 2" xfId="41339" xr:uid="{00000000-0005-0000-0000-0000E8AB0000}"/>
    <cellStyle name="Normal 32 2 2 3 6 4" xfId="24433" xr:uid="{00000000-0005-0000-0000-0000E9AB0000}"/>
    <cellStyle name="Normal 32 2 2 3 6 4 2" xfId="46959" xr:uid="{00000000-0005-0000-0000-0000EAAB0000}"/>
    <cellStyle name="Normal 32 2 2 3 6 5" xfId="30099" xr:uid="{00000000-0005-0000-0000-0000EBAB0000}"/>
    <cellStyle name="Normal 32 2 2 3 7" xfId="9430" xr:uid="{00000000-0005-0000-0000-0000ECAB0000}"/>
    <cellStyle name="Normal 32 2 2 3 7 2" xfId="31971" xr:uid="{00000000-0005-0000-0000-0000EDAB0000}"/>
    <cellStyle name="Normal 32 2 2 3 8" xfId="15060" xr:uid="{00000000-0005-0000-0000-0000EEAB0000}"/>
    <cellStyle name="Normal 32 2 2 3 8 2" xfId="37595" xr:uid="{00000000-0005-0000-0000-0000EFAB0000}"/>
    <cellStyle name="Normal 32 2 2 3 9" xfId="20689" xr:uid="{00000000-0005-0000-0000-0000F0AB0000}"/>
    <cellStyle name="Normal 32 2 2 3 9 2" xfId="43215" xr:uid="{00000000-0005-0000-0000-0000F1AB0000}"/>
    <cellStyle name="Normal 32 2 2 4" xfId="3970" xr:uid="{00000000-0005-0000-0000-0000F2AB0000}"/>
    <cellStyle name="Normal 32 2 2 4 10" xfId="49002" xr:uid="{00000000-0005-0000-0000-0000F3AB0000}"/>
    <cellStyle name="Normal 32 2 2 4 11" xfId="49939" xr:uid="{00000000-0005-0000-0000-0000F4AB0000}"/>
    <cellStyle name="Normal 32 2 2 4 2" xfId="4438" xr:uid="{00000000-0005-0000-0000-0000F5AB0000}"/>
    <cellStyle name="Normal 32 2 2 4 2 10" xfId="50407" xr:uid="{00000000-0005-0000-0000-0000F6AB0000}"/>
    <cellStyle name="Normal 32 2 2 4 2 2" xfId="5374" xr:uid="{00000000-0005-0000-0000-0000F7AB0000}"/>
    <cellStyle name="Normal 32 2 2 4 2 2 2" xfId="7246" xr:uid="{00000000-0005-0000-0000-0000F8AB0000}"/>
    <cellStyle name="Normal 32 2 2 4 2 2 2 2" xfId="12862" xr:uid="{00000000-0005-0000-0000-0000F9AB0000}"/>
    <cellStyle name="Normal 32 2 2 4 2 2 2 2 2" xfId="35403" xr:uid="{00000000-0005-0000-0000-0000FAAB0000}"/>
    <cellStyle name="Normal 32 2 2 4 2 2 2 3" xfId="18492" xr:uid="{00000000-0005-0000-0000-0000FBAB0000}"/>
    <cellStyle name="Normal 32 2 2 4 2 2 2 3 2" xfId="41027" xr:uid="{00000000-0005-0000-0000-0000FCAB0000}"/>
    <cellStyle name="Normal 32 2 2 4 2 2 2 4" xfId="24121" xr:uid="{00000000-0005-0000-0000-0000FDAB0000}"/>
    <cellStyle name="Normal 32 2 2 4 2 2 2 4 2" xfId="46647" xr:uid="{00000000-0005-0000-0000-0000FEAB0000}"/>
    <cellStyle name="Normal 32 2 2 4 2 2 2 5" xfId="29787" xr:uid="{00000000-0005-0000-0000-0000FFAB0000}"/>
    <cellStyle name="Normal 32 2 2 4 2 2 3" xfId="9118" xr:uid="{00000000-0005-0000-0000-000000AC0000}"/>
    <cellStyle name="Normal 32 2 2 4 2 2 3 2" xfId="14734" xr:uid="{00000000-0005-0000-0000-000001AC0000}"/>
    <cellStyle name="Normal 32 2 2 4 2 2 3 2 2" xfId="37275" xr:uid="{00000000-0005-0000-0000-000002AC0000}"/>
    <cellStyle name="Normal 32 2 2 4 2 2 3 3" xfId="20364" xr:uid="{00000000-0005-0000-0000-000003AC0000}"/>
    <cellStyle name="Normal 32 2 2 4 2 2 3 3 2" xfId="42899" xr:uid="{00000000-0005-0000-0000-000004AC0000}"/>
    <cellStyle name="Normal 32 2 2 4 2 2 3 4" xfId="25993" xr:uid="{00000000-0005-0000-0000-000005AC0000}"/>
    <cellStyle name="Normal 32 2 2 4 2 2 3 4 2" xfId="48519" xr:uid="{00000000-0005-0000-0000-000006AC0000}"/>
    <cellStyle name="Normal 32 2 2 4 2 2 3 5" xfId="31659" xr:uid="{00000000-0005-0000-0000-000007AC0000}"/>
    <cellStyle name="Normal 32 2 2 4 2 2 4" xfId="10990" xr:uid="{00000000-0005-0000-0000-000008AC0000}"/>
    <cellStyle name="Normal 32 2 2 4 2 2 4 2" xfId="33531" xr:uid="{00000000-0005-0000-0000-000009AC0000}"/>
    <cellStyle name="Normal 32 2 2 4 2 2 5" xfId="16620" xr:uid="{00000000-0005-0000-0000-00000AAC0000}"/>
    <cellStyle name="Normal 32 2 2 4 2 2 5 2" xfId="39155" xr:uid="{00000000-0005-0000-0000-00000BAC0000}"/>
    <cellStyle name="Normal 32 2 2 4 2 2 6" xfId="22249" xr:uid="{00000000-0005-0000-0000-00000CAC0000}"/>
    <cellStyle name="Normal 32 2 2 4 2 2 6 2" xfId="44775" xr:uid="{00000000-0005-0000-0000-00000DAC0000}"/>
    <cellStyle name="Normal 32 2 2 4 2 2 7" xfId="27915" xr:uid="{00000000-0005-0000-0000-00000EAC0000}"/>
    <cellStyle name="Normal 32 2 2 4 2 2 8" xfId="51343" xr:uid="{00000000-0005-0000-0000-00000FAC0000}"/>
    <cellStyle name="Normal 32 2 2 4 2 3" xfId="6310" xr:uid="{00000000-0005-0000-0000-000010AC0000}"/>
    <cellStyle name="Normal 32 2 2 4 2 3 2" xfId="11926" xr:uid="{00000000-0005-0000-0000-000011AC0000}"/>
    <cellStyle name="Normal 32 2 2 4 2 3 2 2" xfId="34467" xr:uid="{00000000-0005-0000-0000-000012AC0000}"/>
    <cellStyle name="Normal 32 2 2 4 2 3 3" xfId="17556" xr:uid="{00000000-0005-0000-0000-000013AC0000}"/>
    <cellStyle name="Normal 32 2 2 4 2 3 3 2" xfId="40091" xr:uid="{00000000-0005-0000-0000-000014AC0000}"/>
    <cellStyle name="Normal 32 2 2 4 2 3 4" xfId="23185" xr:uid="{00000000-0005-0000-0000-000015AC0000}"/>
    <cellStyle name="Normal 32 2 2 4 2 3 4 2" xfId="45711" xr:uid="{00000000-0005-0000-0000-000016AC0000}"/>
    <cellStyle name="Normal 32 2 2 4 2 3 5" xfId="28851" xr:uid="{00000000-0005-0000-0000-000017AC0000}"/>
    <cellStyle name="Normal 32 2 2 4 2 4" xfId="8182" xr:uid="{00000000-0005-0000-0000-000018AC0000}"/>
    <cellStyle name="Normal 32 2 2 4 2 4 2" xfId="13798" xr:uid="{00000000-0005-0000-0000-000019AC0000}"/>
    <cellStyle name="Normal 32 2 2 4 2 4 2 2" xfId="36339" xr:uid="{00000000-0005-0000-0000-00001AAC0000}"/>
    <cellStyle name="Normal 32 2 2 4 2 4 3" xfId="19428" xr:uid="{00000000-0005-0000-0000-00001BAC0000}"/>
    <cellStyle name="Normal 32 2 2 4 2 4 3 2" xfId="41963" xr:uid="{00000000-0005-0000-0000-00001CAC0000}"/>
    <cellStyle name="Normal 32 2 2 4 2 4 4" xfId="25057" xr:uid="{00000000-0005-0000-0000-00001DAC0000}"/>
    <cellStyle name="Normal 32 2 2 4 2 4 4 2" xfId="47583" xr:uid="{00000000-0005-0000-0000-00001EAC0000}"/>
    <cellStyle name="Normal 32 2 2 4 2 4 5" xfId="30723" xr:uid="{00000000-0005-0000-0000-00001FAC0000}"/>
    <cellStyle name="Normal 32 2 2 4 2 5" xfId="10054" xr:uid="{00000000-0005-0000-0000-000020AC0000}"/>
    <cellStyle name="Normal 32 2 2 4 2 5 2" xfId="32595" xr:uid="{00000000-0005-0000-0000-000021AC0000}"/>
    <cellStyle name="Normal 32 2 2 4 2 6" xfId="15684" xr:uid="{00000000-0005-0000-0000-000022AC0000}"/>
    <cellStyle name="Normal 32 2 2 4 2 6 2" xfId="38219" xr:uid="{00000000-0005-0000-0000-000023AC0000}"/>
    <cellStyle name="Normal 32 2 2 4 2 7" xfId="21313" xr:uid="{00000000-0005-0000-0000-000024AC0000}"/>
    <cellStyle name="Normal 32 2 2 4 2 7 2" xfId="43839" xr:uid="{00000000-0005-0000-0000-000025AC0000}"/>
    <cellStyle name="Normal 32 2 2 4 2 8" xfId="26979" xr:uid="{00000000-0005-0000-0000-000026AC0000}"/>
    <cellStyle name="Normal 32 2 2 4 2 9" xfId="49470" xr:uid="{00000000-0005-0000-0000-000027AC0000}"/>
    <cellStyle name="Normal 32 2 2 4 3" xfId="4906" xr:uid="{00000000-0005-0000-0000-000028AC0000}"/>
    <cellStyle name="Normal 32 2 2 4 3 2" xfId="6778" xr:uid="{00000000-0005-0000-0000-000029AC0000}"/>
    <cellStyle name="Normal 32 2 2 4 3 2 2" xfId="12394" xr:uid="{00000000-0005-0000-0000-00002AAC0000}"/>
    <cellStyle name="Normal 32 2 2 4 3 2 2 2" xfId="34935" xr:uid="{00000000-0005-0000-0000-00002BAC0000}"/>
    <cellStyle name="Normal 32 2 2 4 3 2 3" xfId="18024" xr:uid="{00000000-0005-0000-0000-00002CAC0000}"/>
    <cellStyle name="Normal 32 2 2 4 3 2 3 2" xfId="40559" xr:uid="{00000000-0005-0000-0000-00002DAC0000}"/>
    <cellStyle name="Normal 32 2 2 4 3 2 4" xfId="23653" xr:uid="{00000000-0005-0000-0000-00002EAC0000}"/>
    <cellStyle name="Normal 32 2 2 4 3 2 4 2" xfId="46179" xr:uid="{00000000-0005-0000-0000-00002FAC0000}"/>
    <cellStyle name="Normal 32 2 2 4 3 2 5" xfId="29319" xr:uid="{00000000-0005-0000-0000-000030AC0000}"/>
    <cellStyle name="Normal 32 2 2 4 3 3" xfId="8650" xr:uid="{00000000-0005-0000-0000-000031AC0000}"/>
    <cellStyle name="Normal 32 2 2 4 3 3 2" xfId="14266" xr:uid="{00000000-0005-0000-0000-000032AC0000}"/>
    <cellStyle name="Normal 32 2 2 4 3 3 2 2" xfId="36807" xr:uid="{00000000-0005-0000-0000-000033AC0000}"/>
    <cellStyle name="Normal 32 2 2 4 3 3 3" xfId="19896" xr:uid="{00000000-0005-0000-0000-000034AC0000}"/>
    <cellStyle name="Normal 32 2 2 4 3 3 3 2" xfId="42431" xr:uid="{00000000-0005-0000-0000-000035AC0000}"/>
    <cellStyle name="Normal 32 2 2 4 3 3 4" xfId="25525" xr:uid="{00000000-0005-0000-0000-000036AC0000}"/>
    <cellStyle name="Normal 32 2 2 4 3 3 4 2" xfId="48051" xr:uid="{00000000-0005-0000-0000-000037AC0000}"/>
    <cellStyle name="Normal 32 2 2 4 3 3 5" xfId="31191" xr:uid="{00000000-0005-0000-0000-000038AC0000}"/>
    <cellStyle name="Normal 32 2 2 4 3 4" xfId="10522" xr:uid="{00000000-0005-0000-0000-000039AC0000}"/>
    <cellStyle name="Normal 32 2 2 4 3 4 2" xfId="33063" xr:uid="{00000000-0005-0000-0000-00003AAC0000}"/>
    <cellStyle name="Normal 32 2 2 4 3 5" xfId="16152" xr:uid="{00000000-0005-0000-0000-00003BAC0000}"/>
    <cellStyle name="Normal 32 2 2 4 3 5 2" xfId="38687" xr:uid="{00000000-0005-0000-0000-00003CAC0000}"/>
    <cellStyle name="Normal 32 2 2 4 3 6" xfId="21781" xr:uid="{00000000-0005-0000-0000-00003DAC0000}"/>
    <cellStyle name="Normal 32 2 2 4 3 6 2" xfId="44307" xr:uid="{00000000-0005-0000-0000-00003EAC0000}"/>
    <cellStyle name="Normal 32 2 2 4 3 7" xfId="27447" xr:uid="{00000000-0005-0000-0000-00003FAC0000}"/>
    <cellStyle name="Normal 32 2 2 4 3 8" xfId="50875" xr:uid="{00000000-0005-0000-0000-000040AC0000}"/>
    <cellStyle name="Normal 32 2 2 4 4" xfId="5842" xr:uid="{00000000-0005-0000-0000-000041AC0000}"/>
    <cellStyle name="Normal 32 2 2 4 4 2" xfId="11458" xr:uid="{00000000-0005-0000-0000-000042AC0000}"/>
    <cellStyle name="Normal 32 2 2 4 4 2 2" xfId="33999" xr:uid="{00000000-0005-0000-0000-000043AC0000}"/>
    <cellStyle name="Normal 32 2 2 4 4 3" xfId="17088" xr:uid="{00000000-0005-0000-0000-000044AC0000}"/>
    <cellStyle name="Normal 32 2 2 4 4 3 2" xfId="39623" xr:uid="{00000000-0005-0000-0000-000045AC0000}"/>
    <cellStyle name="Normal 32 2 2 4 4 4" xfId="22717" xr:uid="{00000000-0005-0000-0000-000046AC0000}"/>
    <cellStyle name="Normal 32 2 2 4 4 4 2" xfId="45243" xr:uid="{00000000-0005-0000-0000-000047AC0000}"/>
    <cellStyle name="Normal 32 2 2 4 4 5" xfId="28383" xr:uid="{00000000-0005-0000-0000-000048AC0000}"/>
    <cellStyle name="Normal 32 2 2 4 5" xfId="7714" xr:uid="{00000000-0005-0000-0000-000049AC0000}"/>
    <cellStyle name="Normal 32 2 2 4 5 2" xfId="13330" xr:uid="{00000000-0005-0000-0000-00004AAC0000}"/>
    <cellStyle name="Normal 32 2 2 4 5 2 2" xfId="35871" xr:uid="{00000000-0005-0000-0000-00004BAC0000}"/>
    <cellStyle name="Normal 32 2 2 4 5 3" xfId="18960" xr:uid="{00000000-0005-0000-0000-00004CAC0000}"/>
    <cellStyle name="Normal 32 2 2 4 5 3 2" xfId="41495" xr:uid="{00000000-0005-0000-0000-00004DAC0000}"/>
    <cellStyle name="Normal 32 2 2 4 5 4" xfId="24589" xr:uid="{00000000-0005-0000-0000-00004EAC0000}"/>
    <cellStyle name="Normal 32 2 2 4 5 4 2" xfId="47115" xr:uid="{00000000-0005-0000-0000-00004FAC0000}"/>
    <cellStyle name="Normal 32 2 2 4 5 5" xfId="30255" xr:uid="{00000000-0005-0000-0000-000050AC0000}"/>
    <cellStyle name="Normal 32 2 2 4 6" xfId="9586" xr:uid="{00000000-0005-0000-0000-000051AC0000}"/>
    <cellStyle name="Normal 32 2 2 4 6 2" xfId="32127" xr:uid="{00000000-0005-0000-0000-000052AC0000}"/>
    <cellStyle name="Normal 32 2 2 4 7" xfId="15216" xr:uid="{00000000-0005-0000-0000-000053AC0000}"/>
    <cellStyle name="Normal 32 2 2 4 7 2" xfId="37751" xr:uid="{00000000-0005-0000-0000-000054AC0000}"/>
    <cellStyle name="Normal 32 2 2 4 8" xfId="20845" xr:uid="{00000000-0005-0000-0000-000055AC0000}"/>
    <cellStyle name="Normal 32 2 2 4 8 2" xfId="43371" xr:uid="{00000000-0005-0000-0000-000056AC0000}"/>
    <cellStyle name="Normal 32 2 2 4 9" xfId="26511" xr:uid="{00000000-0005-0000-0000-000057AC0000}"/>
    <cellStyle name="Normal 32 2 2 5" xfId="4204" xr:uid="{00000000-0005-0000-0000-000058AC0000}"/>
    <cellStyle name="Normal 32 2 2 5 10" xfId="50173" xr:uid="{00000000-0005-0000-0000-000059AC0000}"/>
    <cellStyle name="Normal 32 2 2 5 2" xfId="5140" xr:uid="{00000000-0005-0000-0000-00005AAC0000}"/>
    <cellStyle name="Normal 32 2 2 5 2 2" xfId="7012" xr:uid="{00000000-0005-0000-0000-00005BAC0000}"/>
    <cellStyle name="Normal 32 2 2 5 2 2 2" xfId="12628" xr:uid="{00000000-0005-0000-0000-00005CAC0000}"/>
    <cellStyle name="Normal 32 2 2 5 2 2 2 2" xfId="35169" xr:uid="{00000000-0005-0000-0000-00005DAC0000}"/>
    <cellStyle name="Normal 32 2 2 5 2 2 3" xfId="18258" xr:uid="{00000000-0005-0000-0000-00005EAC0000}"/>
    <cellStyle name="Normal 32 2 2 5 2 2 3 2" xfId="40793" xr:uid="{00000000-0005-0000-0000-00005FAC0000}"/>
    <cellStyle name="Normal 32 2 2 5 2 2 4" xfId="23887" xr:uid="{00000000-0005-0000-0000-000060AC0000}"/>
    <cellStyle name="Normal 32 2 2 5 2 2 4 2" xfId="46413" xr:uid="{00000000-0005-0000-0000-000061AC0000}"/>
    <cellStyle name="Normal 32 2 2 5 2 2 5" xfId="29553" xr:uid="{00000000-0005-0000-0000-000062AC0000}"/>
    <cellStyle name="Normal 32 2 2 5 2 3" xfId="8884" xr:uid="{00000000-0005-0000-0000-000063AC0000}"/>
    <cellStyle name="Normal 32 2 2 5 2 3 2" xfId="14500" xr:uid="{00000000-0005-0000-0000-000064AC0000}"/>
    <cellStyle name="Normal 32 2 2 5 2 3 2 2" xfId="37041" xr:uid="{00000000-0005-0000-0000-000065AC0000}"/>
    <cellStyle name="Normal 32 2 2 5 2 3 3" xfId="20130" xr:uid="{00000000-0005-0000-0000-000066AC0000}"/>
    <cellStyle name="Normal 32 2 2 5 2 3 3 2" xfId="42665" xr:uid="{00000000-0005-0000-0000-000067AC0000}"/>
    <cellStyle name="Normal 32 2 2 5 2 3 4" xfId="25759" xr:uid="{00000000-0005-0000-0000-000068AC0000}"/>
    <cellStyle name="Normal 32 2 2 5 2 3 4 2" xfId="48285" xr:uid="{00000000-0005-0000-0000-000069AC0000}"/>
    <cellStyle name="Normal 32 2 2 5 2 3 5" xfId="31425" xr:uid="{00000000-0005-0000-0000-00006AAC0000}"/>
    <cellStyle name="Normal 32 2 2 5 2 4" xfId="10756" xr:uid="{00000000-0005-0000-0000-00006BAC0000}"/>
    <cellStyle name="Normal 32 2 2 5 2 4 2" xfId="33297" xr:uid="{00000000-0005-0000-0000-00006CAC0000}"/>
    <cellStyle name="Normal 32 2 2 5 2 5" xfId="16386" xr:uid="{00000000-0005-0000-0000-00006DAC0000}"/>
    <cellStyle name="Normal 32 2 2 5 2 5 2" xfId="38921" xr:uid="{00000000-0005-0000-0000-00006EAC0000}"/>
    <cellStyle name="Normal 32 2 2 5 2 6" xfId="22015" xr:uid="{00000000-0005-0000-0000-00006FAC0000}"/>
    <cellStyle name="Normal 32 2 2 5 2 6 2" xfId="44541" xr:uid="{00000000-0005-0000-0000-000070AC0000}"/>
    <cellStyle name="Normal 32 2 2 5 2 7" xfId="27681" xr:uid="{00000000-0005-0000-0000-000071AC0000}"/>
    <cellStyle name="Normal 32 2 2 5 2 8" xfId="51109" xr:uid="{00000000-0005-0000-0000-000072AC0000}"/>
    <cellStyle name="Normal 32 2 2 5 3" xfId="6076" xr:uid="{00000000-0005-0000-0000-000073AC0000}"/>
    <cellStyle name="Normal 32 2 2 5 3 2" xfId="11692" xr:uid="{00000000-0005-0000-0000-000074AC0000}"/>
    <cellStyle name="Normal 32 2 2 5 3 2 2" xfId="34233" xr:uid="{00000000-0005-0000-0000-000075AC0000}"/>
    <cellStyle name="Normal 32 2 2 5 3 3" xfId="17322" xr:uid="{00000000-0005-0000-0000-000076AC0000}"/>
    <cellStyle name="Normal 32 2 2 5 3 3 2" xfId="39857" xr:uid="{00000000-0005-0000-0000-000077AC0000}"/>
    <cellStyle name="Normal 32 2 2 5 3 4" xfId="22951" xr:uid="{00000000-0005-0000-0000-000078AC0000}"/>
    <cellStyle name="Normal 32 2 2 5 3 4 2" xfId="45477" xr:uid="{00000000-0005-0000-0000-000079AC0000}"/>
    <cellStyle name="Normal 32 2 2 5 3 5" xfId="28617" xr:uid="{00000000-0005-0000-0000-00007AAC0000}"/>
    <cellStyle name="Normal 32 2 2 5 4" xfId="7948" xr:uid="{00000000-0005-0000-0000-00007BAC0000}"/>
    <cellStyle name="Normal 32 2 2 5 4 2" xfId="13564" xr:uid="{00000000-0005-0000-0000-00007CAC0000}"/>
    <cellStyle name="Normal 32 2 2 5 4 2 2" xfId="36105" xr:uid="{00000000-0005-0000-0000-00007DAC0000}"/>
    <cellStyle name="Normal 32 2 2 5 4 3" xfId="19194" xr:uid="{00000000-0005-0000-0000-00007EAC0000}"/>
    <cellStyle name="Normal 32 2 2 5 4 3 2" xfId="41729" xr:uid="{00000000-0005-0000-0000-00007FAC0000}"/>
    <cellStyle name="Normal 32 2 2 5 4 4" xfId="24823" xr:uid="{00000000-0005-0000-0000-000080AC0000}"/>
    <cellStyle name="Normal 32 2 2 5 4 4 2" xfId="47349" xr:uid="{00000000-0005-0000-0000-000081AC0000}"/>
    <cellStyle name="Normal 32 2 2 5 4 5" xfId="30489" xr:uid="{00000000-0005-0000-0000-000082AC0000}"/>
    <cellStyle name="Normal 32 2 2 5 5" xfId="9820" xr:uid="{00000000-0005-0000-0000-000083AC0000}"/>
    <cellStyle name="Normal 32 2 2 5 5 2" xfId="32361" xr:uid="{00000000-0005-0000-0000-000084AC0000}"/>
    <cellStyle name="Normal 32 2 2 5 6" xfId="15450" xr:uid="{00000000-0005-0000-0000-000085AC0000}"/>
    <cellStyle name="Normal 32 2 2 5 6 2" xfId="37985" xr:uid="{00000000-0005-0000-0000-000086AC0000}"/>
    <cellStyle name="Normal 32 2 2 5 7" xfId="21079" xr:uid="{00000000-0005-0000-0000-000087AC0000}"/>
    <cellStyle name="Normal 32 2 2 5 7 2" xfId="43605" xr:uid="{00000000-0005-0000-0000-000088AC0000}"/>
    <cellStyle name="Normal 32 2 2 5 8" xfId="26745" xr:uid="{00000000-0005-0000-0000-000089AC0000}"/>
    <cellStyle name="Normal 32 2 2 5 9" xfId="49236" xr:uid="{00000000-0005-0000-0000-00008AAC0000}"/>
    <cellStyle name="Normal 32 2 2 6" xfId="4672" xr:uid="{00000000-0005-0000-0000-00008BAC0000}"/>
    <cellStyle name="Normal 32 2 2 6 2" xfId="6544" xr:uid="{00000000-0005-0000-0000-00008CAC0000}"/>
    <cellStyle name="Normal 32 2 2 6 2 2" xfId="12160" xr:uid="{00000000-0005-0000-0000-00008DAC0000}"/>
    <cellStyle name="Normal 32 2 2 6 2 2 2" xfId="34701" xr:uid="{00000000-0005-0000-0000-00008EAC0000}"/>
    <cellStyle name="Normal 32 2 2 6 2 3" xfId="17790" xr:uid="{00000000-0005-0000-0000-00008FAC0000}"/>
    <cellStyle name="Normal 32 2 2 6 2 3 2" xfId="40325" xr:uid="{00000000-0005-0000-0000-000090AC0000}"/>
    <cellStyle name="Normal 32 2 2 6 2 4" xfId="23419" xr:uid="{00000000-0005-0000-0000-000091AC0000}"/>
    <cellStyle name="Normal 32 2 2 6 2 4 2" xfId="45945" xr:uid="{00000000-0005-0000-0000-000092AC0000}"/>
    <cellStyle name="Normal 32 2 2 6 2 5" xfId="29085" xr:uid="{00000000-0005-0000-0000-000093AC0000}"/>
    <cellStyle name="Normal 32 2 2 6 3" xfId="8416" xr:uid="{00000000-0005-0000-0000-000094AC0000}"/>
    <cellStyle name="Normal 32 2 2 6 3 2" xfId="14032" xr:uid="{00000000-0005-0000-0000-000095AC0000}"/>
    <cellStyle name="Normal 32 2 2 6 3 2 2" xfId="36573" xr:uid="{00000000-0005-0000-0000-000096AC0000}"/>
    <cellStyle name="Normal 32 2 2 6 3 3" xfId="19662" xr:uid="{00000000-0005-0000-0000-000097AC0000}"/>
    <cellStyle name="Normal 32 2 2 6 3 3 2" xfId="42197" xr:uid="{00000000-0005-0000-0000-000098AC0000}"/>
    <cellStyle name="Normal 32 2 2 6 3 4" xfId="25291" xr:uid="{00000000-0005-0000-0000-000099AC0000}"/>
    <cellStyle name="Normal 32 2 2 6 3 4 2" xfId="47817" xr:uid="{00000000-0005-0000-0000-00009AAC0000}"/>
    <cellStyle name="Normal 32 2 2 6 3 5" xfId="30957" xr:uid="{00000000-0005-0000-0000-00009BAC0000}"/>
    <cellStyle name="Normal 32 2 2 6 4" xfId="10288" xr:uid="{00000000-0005-0000-0000-00009CAC0000}"/>
    <cellStyle name="Normal 32 2 2 6 4 2" xfId="32829" xr:uid="{00000000-0005-0000-0000-00009DAC0000}"/>
    <cellStyle name="Normal 32 2 2 6 5" xfId="15918" xr:uid="{00000000-0005-0000-0000-00009EAC0000}"/>
    <cellStyle name="Normal 32 2 2 6 5 2" xfId="38453" xr:uid="{00000000-0005-0000-0000-00009FAC0000}"/>
    <cellStyle name="Normal 32 2 2 6 6" xfId="21547" xr:uid="{00000000-0005-0000-0000-0000A0AC0000}"/>
    <cellStyle name="Normal 32 2 2 6 6 2" xfId="44073" xr:uid="{00000000-0005-0000-0000-0000A1AC0000}"/>
    <cellStyle name="Normal 32 2 2 6 7" xfId="27213" xr:uid="{00000000-0005-0000-0000-0000A2AC0000}"/>
    <cellStyle name="Normal 32 2 2 6 8" xfId="50641" xr:uid="{00000000-0005-0000-0000-0000A3AC0000}"/>
    <cellStyle name="Normal 32 2 2 7" xfId="5608" xr:uid="{00000000-0005-0000-0000-0000A4AC0000}"/>
    <cellStyle name="Normal 32 2 2 7 2" xfId="11224" xr:uid="{00000000-0005-0000-0000-0000A5AC0000}"/>
    <cellStyle name="Normal 32 2 2 7 2 2" xfId="33765" xr:uid="{00000000-0005-0000-0000-0000A6AC0000}"/>
    <cellStyle name="Normal 32 2 2 7 3" xfId="16854" xr:uid="{00000000-0005-0000-0000-0000A7AC0000}"/>
    <cellStyle name="Normal 32 2 2 7 3 2" xfId="39389" xr:uid="{00000000-0005-0000-0000-0000A8AC0000}"/>
    <cellStyle name="Normal 32 2 2 7 4" xfId="22483" xr:uid="{00000000-0005-0000-0000-0000A9AC0000}"/>
    <cellStyle name="Normal 32 2 2 7 4 2" xfId="45009" xr:uid="{00000000-0005-0000-0000-0000AAAC0000}"/>
    <cellStyle name="Normal 32 2 2 7 5" xfId="28149" xr:uid="{00000000-0005-0000-0000-0000ABAC0000}"/>
    <cellStyle name="Normal 32 2 2 8" xfId="7480" xr:uid="{00000000-0005-0000-0000-0000ACAC0000}"/>
    <cellStyle name="Normal 32 2 2 8 2" xfId="13096" xr:uid="{00000000-0005-0000-0000-0000ADAC0000}"/>
    <cellStyle name="Normal 32 2 2 8 2 2" xfId="35637" xr:uid="{00000000-0005-0000-0000-0000AEAC0000}"/>
    <cellStyle name="Normal 32 2 2 8 3" xfId="18726" xr:uid="{00000000-0005-0000-0000-0000AFAC0000}"/>
    <cellStyle name="Normal 32 2 2 8 3 2" xfId="41261" xr:uid="{00000000-0005-0000-0000-0000B0AC0000}"/>
    <cellStyle name="Normal 32 2 2 8 4" xfId="24355" xr:uid="{00000000-0005-0000-0000-0000B1AC0000}"/>
    <cellStyle name="Normal 32 2 2 8 4 2" xfId="46881" xr:uid="{00000000-0005-0000-0000-0000B2AC0000}"/>
    <cellStyle name="Normal 32 2 2 8 5" xfId="30021" xr:uid="{00000000-0005-0000-0000-0000B3AC0000}"/>
    <cellStyle name="Normal 32 2 2 9" xfId="9352" xr:uid="{00000000-0005-0000-0000-0000B4AC0000}"/>
    <cellStyle name="Normal 32 2 2 9 2" xfId="31893" xr:uid="{00000000-0005-0000-0000-0000B5AC0000}"/>
    <cellStyle name="Normal 32 2 3" xfId="3853" xr:uid="{00000000-0005-0000-0000-0000B6AC0000}"/>
    <cellStyle name="Normal 32 2 3 10" xfId="26394" xr:uid="{00000000-0005-0000-0000-0000B7AC0000}"/>
    <cellStyle name="Normal 32 2 3 11" xfId="48885" xr:uid="{00000000-0005-0000-0000-0000B8AC0000}"/>
    <cellStyle name="Normal 32 2 3 12" xfId="49822" xr:uid="{00000000-0005-0000-0000-0000B9AC0000}"/>
    <cellStyle name="Normal 32 2 3 2" xfId="4087" xr:uid="{00000000-0005-0000-0000-0000BAAC0000}"/>
    <cellStyle name="Normal 32 2 3 2 10" xfId="49119" xr:uid="{00000000-0005-0000-0000-0000BBAC0000}"/>
    <cellStyle name="Normal 32 2 3 2 11" xfId="50056" xr:uid="{00000000-0005-0000-0000-0000BCAC0000}"/>
    <cellStyle name="Normal 32 2 3 2 2" xfId="4555" xr:uid="{00000000-0005-0000-0000-0000BDAC0000}"/>
    <cellStyle name="Normal 32 2 3 2 2 10" xfId="50524" xr:uid="{00000000-0005-0000-0000-0000BEAC0000}"/>
    <cellStyle name="Normal 32 2 3 2 2 2" xfId="5491" xr:uid="{00000000-0005-0000-0000-0000BFAC0000}"/>
    <cellStyle name="Normal 32 2 3 2 2 2 2" xfId="7363" xr:uid="{00000000-0005-0000-0000-0000C0AC0000}"/>
    <cellStyle name="Normal 32 2 3 2 2 2 2 2" xfId="12979" xr:uid="{00000000-0005-0000-0000-0000C1AC0000}"/>
    <cellStyle name="Normal 32 2 3 2 2 2 2 2 2" xfId="35520" xr:uid="{00000000-0005-0000-0000-0000C2AC0000}"/>
    <cellStyle name="Normal 32 2 3 2 2 2 2 3" xfId="18609" xr:uid="{00000000-0005-0000-0000-0000C3AC0000}"/>
    <cellStyle name="Normal 32 2 3 2 2 2 2 3 2" xfId="41144" xr:uid="{00000000-0005-0000-0000-0000C4AC0000}"/>
    <cellStyle name="Normal 32 2 3 2 2 2 2 4" xfId="24238" xr:uid="{00000000-0005-0000-0000-0000C5AC0000}"/>
    <cellStyle name="Normal 32 2 3 2 2 2 2 4 2" xfId="46764" xr:uid="{00000000-0005-0000-0000-0000C6AC0000}"/>
    <cellStyle name="Normal 32 2 3 2 2 2 2 5" xfId="29904" xr:uid="{00000000-0005-0000-0000-0000C7AC0000}"/>
    <cellStyle name="Normal 32 2 3 2 2 2 3" xfId="9235" xr:uid="{00000000-0005-0000-0000-0000C8AC0000}"/>
    <cellStyle name="Normal 32 2 3 2 2 2 3 2" xfId="14851" xr:uid="{00000000-0005-0000-0000-0000C9AC0000}"/>
    <cellStyle name="Normal 32 2 3 2 2 2 3 2 2" xfId="37392" xr:uid="{00000000-0005-0000-0000-0000CAAC0000}"/>
    <cellStyle name="Normal 32 2 3 2 2 2 3 3" xfId="20481" xr:uid="{00000000-0005-0000-0000-0000CBAC0000}"/>
    <cellStyle name="Normal 32 2 3 2 2 2 3 3 2" xfId="43016" xr:uid="{00000000-0005-0000-0000-0000CCAC0000}"/>
    <cellStyle name="Normal 32 2 3 2 2 2 3 4" xfId="26110" xr:uid="{00000000-0005-0000-0000-0000CDAC0000}"/>
    <cellStyle name="Normal 32 2 3 2 2 2 3 4 2" xfId="48636" xr:uid="{00000000-0005-0000-0000-0000CEAC0000}"/>
    <cellStyle name="Normal 32 2 3 2 2 2 3 5" xfId="31776" xr:uid="{00000000-0005-0000-0000-0000CFAC0000}"/>
    <cellStyle name="Normal 32 2 3 2 2 2 4" xfId="11107" xr:uid="{00000000-0005-0000-0000-0000D0AC0000}"/>
    <cellStyle name="Normal 32 2 3 2 2 2 4 2" xfId="33648" xr:uid="{00000000-0005-0000-0000-0000D1AC0000}"/>
    <cellStyle name="Normal 32 2 3 2 2 2 5" xfId="16737" xr:uid="{00000000-0005-0000-0000-0000D2AC0000}"/>
    <cellStyle name="Normal 32 2 3 2 2 2 5 2" xfId="39272" xr:uid="{00000000-0005-0000-0000-0000D3AC0000}"/>
    <cellStyle name="Normal 32 2 3 2 2 2 6" xfId="22366" xr:uid="{00000000-0005-0000-0000-0000D4AC0000}"/>
    <cellStyle name="Normal 32 2 3 2 2 2 6 2" xfId="44892" xr:uid="{00000000-0005-0000-0000-0000D5AC0000}"/>
    <cellStyle name="Normal 32 2 3 2 2 2 7" xfId="28032" xr:uid="{00000000-0005-0000-0000-0000D6AC0000}"/>
    <cellStyle name="Normal 32 2 3 2 2 2 8" xfId="51460" xr:uid="{00000000-0005-0000-0000-0000D7AC0000}"/>
    <cellStyle name="Normal 32 2 3 2 2 3" xfId="6427" xr:uid="{00000000-0005-0000-0000-0000D8AC0000}"/>
    <cellStyle name="Normal 32 2 3 2 2 3 2" xfId="12043" xr:uid="{00000000-0005-0000-0000-0000D9AC0000}"/>
    <cellStyle name="Normal 32 2 3 2 2 3 2 2" xfId="34584" xr:uid="{00000000-0005-0000-0000-0000DAAC0000}"/>
    <cellStyle name="Normal 32 2 3 2 2 3 3" xfId="17673" xr:uid="{00000000-0005-0000-0000-0000DBAC0000}"/>
    <cellStyle name="Normal 32 2 3 2 2 3 3 2" xfId="40208" xr:uid="{00000000-0005-0000-0000-0000DCAC0000}"/>
    <cellStyle name="Normal 32 2 3 2 2 3 4" xfId="23302" xr:uid="{00000000-0005-0000-0000-0000DDAC0000}"/>
    <cellStyle name="Normal 32 2 3 2 2 3 4 2" xfId="45828" xr:uid="{00000000-0005-0000-0000-0000DEAC0000}"/>
    <cellStyle name="Normal 32 2 3 2 2 3 5" xfId="28968" xr:uid="{00000000-0005-0000-0000-0000DFAC0000}"/>
    <cellStyle name="Normal 32 2 3 2 2 4" xfId="8299" xr:uid="{00000000-0005-0000-0000-0000E0AC0000}"/>
    <cellStyle name="Normal 32 2 3 2 2 4 2" xfId="13915" xr:uid="{00000000-0005-0000-0000-0000E1AC0000}"/>
    <cellStyle name="Normal 32 2 3 2 2 4 2 2" xfId="36456" xr:uid="{00000000-0005-0000-0000-0000E2AC0000}"/>
    <cellStyle name="Normal 32 2 3 2 2 4 3" xfId="19545" xr:uid="{00000000-0005-0000-0000-0000E3AC0000}"/>
    <cellStyle name="Normal 32 2 3 2 2 4 3 2" xfId="42080" xr:uid="{00000000-0005-0000-0000-0000E4AC0000}"/>
    <cellStyle name="Normal 32 2 3 2 2 4 4" xfId="25174" xr:uid="{00000000-0005-0000-0000-0000E5AC0000}"/>
    <cellStyle name="Normal 32 2 3 2 2 4 4 2" xfId="47700" xr:uid="{00000000-0005-0000-0000-0000E6AC0000}"/>
    <cellStyle name="Normal 32 2 3 2 2 4 5" xfId="30840" xr:uid="{00000000-0005-0000-0000-0000E7AC0000}"/>
    <cellStyle name="Normal 32 2 3 2 2 5" xfId="10171" xr:uid="{00000000-0005-0000-0000-0000E8AC0000}"/>
    <cellStyle name="Normal 32 2 3 2 2 5 2" xfId="32712" xr:uid="{00000000-0005-0000-0000-0000E9AC0000}"/>
    <cellStyle name="Normal 32 2 3 2 2 6" xfId="15801" xr:uid="{00000000-0005-0000-0000-0000EAAC0000}"/>
    <cellStyle name="Normal 32 2 3 2 2 6 2" xfId="38336" xr:uid="{00000000-0005-0000-0000-0000EBAC0000}"/>
    <cellStyle name="Normal 32 2 3 2 2 7" xfId="21430" xr:uid="{00000000-0005-0000-0000-0000ECAC0000}"/>
    <cellStyle name="Normal 32 2 3 2 2 7 2" xfId="43956" xr:uid="{00000000-0005-0000-0000-0000EDAC0000}"/>
    <cellStyle name="Normal 32 2 3 2 2 8" xfId="27096" xr:uid="{00000000-0005-0000-0000-0000EEAC0000}"/>
    <cellStyle name="Normal 32 2 3 2 2 9" xfId="49587" xr:uid="{00000000-0005-0000-0000-0000EFAC0000}"/>
    <cellStyle name="Normal 32 2 3 2 3" xfId="5023" xr:uid="{00000000-0005-0000-0000-0000F0AC0000}"/>
    <cellStyle name="Normal 32 2 3 2 3 2" xfId="6895" xr:uid="{00000000-0005-0000-0000-0000F1AC0000}"/>
    <cellStyle name="Normal 32 2 3 2 3 2 2" xfId="12511" xr:uid="{00000000-0005-0000-0000-0000F2AC0000}"/>
    <cellStyle name="Normal 32 2 3 2 3 2 2 2" xfId="35052" xr:uid="{00000000-0005-0000-0000-0000F3AC0000}"/>
    <cellStyle name="Normal 32 2 3 2 3 2 3" xfId="18141" xr:uid="{00000000-0005-0000-0000-0000F4AC0000}"/>
    <cellStyle name="Normal 32 2 3 2 3 2 3 2" xfId="40676" xr:uid="{00000000-0005-0000-0000-0000F5AC0000}"/>
    <cellStyle name="Normal 32 2 3 2 3 2 4" xfId="23770" xr:uid="{00000000-0005-0000-0000-0000F6AC0000}"/>
    <cellStyle name="Normal 32 2 3 2 3 2 4 2" xfId="46296" xr:uid="{00000000-0005-0000-0000-0000F7AC0000}"/>
    <cellStyle name="Normal 32 2 3 2 3 2 5" xfId="29436" xr:uid="{00000000-0005-0000-0000-0000F8AC0000}"/>
    <cellStyle name="Normal 32 2 3 2 3 3" xfId="8767" xr:uid="{00000000-0005-0000-0000-0000F9AC0000}"/>
    <cellStyle name="Normal 32 2 3 2 3 3 2" xfId="14383" xr:uid="{00000000-0005-0000-0000-0000FAAC0000}"/>
    <cellStyle name="Normal 32 2 3 2 3 3 2 2" xfId="36924" xr:uid="{00000000-0005-0000-0000-0000FBAC0000}"/>
    <cellStyle name="Normal 32 2 3 2 3 3 3" xfId="20013" xr:uid="{00000000-0005-0000-0000-0000FCAC0000}"/>
    <cellStyle name="Normal 32 2 3 2 3 3 3 2" xfId="42548" xr:uid="{00000000-0005-0000-0000-0000FDAC0000}"/>
    <cellStyle name="Normal 32 2 3 2 3 3 4" xfId="25642" xr:uid="{00000000-0005-0000-0000-0000FEAC0000}"/>
    <cellStyle name="Normal 32 2 3 2 3 3 4 2" xfId="48168" xr:uid="{00000000-0005-0000-0000-0000FFAC0000}"/>
    <cellStyle name="Normal 32 2 3 2 3 3 5" xfId="31308" xr:uid="{00000000-0005-0000-0000-000000AD0000}"/>
    <cellStyle name="Normal 32 2 3 2 3 4" xfId="10639" xr:uid="{00000000-0005-0000-0000-000001AD0000}"/>
    <cellStyle name="Normal 32 2 3 2 3 4 2" xfId="33180" xr:uid="{00000000-0005-0000-0000-000002AD0000}"/>
    <cellStyle name="Normal 32 2 3 2 3 5" xfId="16269" xr:uid="{00000000-0005-0000-0000-000003AD0000}"/>
    <cellStyle name="Normal 32 2 3 2 3 5 2" xfId="38804" xr:uid="{00000000-0005-0000-0000-000004AD0000}"/>
    <cellStyle name="Normal 32 2 3 2 3 6" xfId="21898" xr:uid="{00000000-0005-0000-0000-000005AD0000}"/>
    <cellStyle name="Normal 32 2 3 2 3 6 2" xfId="44424" xr:uid="{00000000-0005-0000-0000-000006AD0000}"/>
    <cellStyle name="Normal 32 2 3 2 3 7" xfId="27564" xr:uid="{00000000-0005-0000-0000-000007AD0000}"/>
    <cellStyle name="Normal 32 2 3 2 3 8" xfId="50992" xr:uid="{00000000-0005-0000-0000-000008AD0000}"/>
    <cellStyle name="Normal 32 2 3 2 4" xfId="5959" xr:uid="{00000000-0005-0000-0000-000009AD0000}"/>
    <cellStyle name="Normal 32 2 3 2 4 2" xfId="11575" xr:uid="{00000000-0005-0000-0000-00000AAD0000}"/>
    <cellStyle name="Normal 32 2 3 2 4 2 2" xfId="34116" xr:uid="{00000000-0005-0000-0000-00000BAD0000}"/>
    <cellStyle name="Normal 32 2 3 2 4 3" xfId="17205" xr:uid="{00000000-0005-0000-0000-00000CAD0000}"/>
    <cellStyle name="Normal 32 2 3 2 4 3 2" xfId="39740" xr:uid="{00000000-0005-0000-0000-00000DAD0000}"/>
    <cellStyle name="Normal 32 2 3 2 4 4" xfId="22834" xr:uid="{00000000-0005-0000-0000-00000EAD0000}"/>
    <cellStyle name="Normal 32 2 3 2 4 4 2" xfId="45360" xr:uid="{00000000-0005-0000-0000-00000FAD0000}"/>
    <cellStyle name="Normal 32 2 3 2 4 5" xfId="28500" xr:uid="{00000000-0005-0000-0000-000010AD0000}"/>
    <cellStyle name="Normal 32 2 3 2 5" xfId="7831" xr:uid="{00000000-0005-0000-0000-000011AD0000}"/>
    <cellStyle name="Normal 32 2 3 2 5 2" xfId="13447" xr:uid="{00000000-0005-0000-0000-000012AD0000}"/>
    <cellStyle name="Normal 32 2 3 2 5 2 2" xfId="35988" xr:uid="{00000000-0005-0000-0000-000013AD0000}"/>
    <cellStyle name="Normal 32 2 3 2 5 3" xfId="19077" xr:uid="{00000000-0005-0000-0000-000014AD0000}"/>
    <cellStyle name="Normal 32 2 3 2 5 3 2" xfId="41612" xr:uid="{00000000-0005-0000-0000-000015AD0000}"/>
    <cellStyle name="Normal 32 2 3 2 5 4" xfId="24706" xr:uid="{00000000-0005-0000-0000-000016AD0000}"/>
    <cellStyle name="Normal 32 2 3 2 5 4 2" xfId="47232" xr:uid="{00000000-0005-0000-0000-000017AD0000}"/>
    <cellStyle name="Normal 32 2 3 2 5 5" xfId="30372" xr:uid="{00000000-0005-0000-0000-000018AD0000}"/>
    <cellStyle name="Normal 32 2 3 2 6" xfId="9703" xr:uid="{00000000-0005-0000-0000-000019AD0000}"/>
    <cellStyle name="Normal 32 2 3 2 6 2" xfId="32244" xr:uid="{00000000-0005-0000-0000-00001AAD0000}"/>
    <cellStyle name="Normal 32 2 3 2 7" xfId="15333" xr:uid="{00000000-0005-0000-0000-00001BAD0000}"/>
    <cellStyle name="Normal 32 2 3 2 7 2" xfId="37868" xr:uid="{00000000-0005-0000-0000-00001CAD0000}"/>
    <cellStyle name="Normal 32 2 3 2 8" xfId="20962" xr:uid="{00000000-0005-0000-0000-00001DAD0000}"/>
    <cellStyle name="Normal 32 2 3 2 8 2" xfId="43488" xr:uid="{00000000-0005-0000-0000-00001EAD0000}"/>
    <cellStyle name="Normal 32 2 3 2 9" xfId="26628" xr:uid="{00000000-0005-0000-0000-00001FAD0000}"/>
    <cellStyle name="Normal 32 2 3 3" xfId="4321" xr:uid="{00000000-0005-0000-0000-000020AD0000}"/>
    <cellStyle name="Normal 32 2 3 3 10" xfId="50290" xr:uid="{00000000-0005-0000-0000-000021AD0000}"/>
    <cellStyle name="Normal 32 2 3 3 2" xfId="5257" xr:uid="{00000000-0005-0000-0000-000022AD0000}"/>
    <cellStyle name="Normal 32 2 3 3 2 2" xfId="7129" xr:uid="{00000000-0005-0000-0000-000023AD0000}"/>
    <cellStyle name="Normal 32 2 3 3 2 2 2" xfId="12745" xr:uid="{00000000-0005-0000-0000-000024AD0000}"/>
    <cellStyle name="Normal 32 2 3 3 2 2 2 2" xfId="35286" xr:uid="{00000000-0005-0000-0000-000025AD0000}"/>
    <cellStyle name="Normal 32 2 3 3 2 2 3" xfId="18375" xr:uid="{00000000-0005-0000-0000-000026AD0000}"/>
    <cellStyle name="Normal 32 2 3 3 2 2 3 2" xfId="40910" xr:uid="{00000000-0005-0000-0000-000027AD0000}"/>
    <cellStyle name="Normal 32 2 3 3 2 2 4" xfId="24004" xr:uid="{00000000-0005-0000-0000-000028AD0000}"/>
    <cellStyle name="Normal 32 2 3 3 2 2 4 2" xfId="46530" xr:uid="{00000000-0005-0000-0000-000029AD0000}"/>
    <cellStyle name="Normal 32 2 3 3 2 2 5" xfId="29670" xr:uid="{00000000-0005-0000-0000-00002AAD0000}"/>
    <cellStyle name="Normal 32 2 3 3 2 3" xfId="9001" xr:uid="{00000000-0005-0000-0000-00002BAD0000}"/>
    <cellStyle name="Normal 32 2 3 3 2 3 2" xfId="14617" xr:uid="{00000000-0005-0000-0000-00002CAD0000}"/>
    <cellStyle name="Normal 32 2 3 3 2 3 2 2" xfId="37158" xr:uid="{00000000-0005-0000-0000-00002DAD0000}"/>
    <cellStyle name="Normal 32 2 3 3 2 3 3" xfId="20247" xr:uid="{00000000-0005-0000-0000-00002EAD0000}"/>
    <cellStyle name="Normal 32 2 3 3 2 3 3 2" xfId="42782" xr:uid="{00000000-0005-0000-0000-00002FAD0000}"/>
    <cellStyle name="Normal 32 2 3 3 2 3 4" xfId="25876" xr:uid="{00000000-0005-0000-0000-000030AD0000}"/>
    <cellStyle name="Normal 32 2 3 3 2 3 4 2" xfId="48402" xr:uid="{00000000-0005-0000-0000-000031AD0000}"/>
    <cellStyle name="Normal 32 2 3 3 2 3 5" xfId="31542" xr:uid="{00000000-0005-0000-0000-000032AD0000}"/>
    <cellStyle name="Normal 32 2 3 3 2 4" xfId="10873" xr:uid="{00000000-0005-0000-0000-000033AD0000}"/>
    <cellStyle name="Normal 32 2 3 3 2 4 2" xfId="33414" xr:uid="{00000000-0005-0000-0000-000034AD0000}"/>
    <cellStyle name="Normal 32 2 3 3 2 5" xfId="16503" xr:uid="{00000000-0005-0000-0000-000035AD0000}"/>
    <cellStyle name="Normal 32 2 3 3 2 5 2" xfId="39038" xr:uid="{00000000-0005-0000-0000-000036AD0000}"/>
    <cellStyle name="Normal 32 2 3 3 2 6" xfId="22132" xr:uid="{00000000-0005-0000-0000-000037AD0000}"/>
    <cellStyle name="Normal 32 2 3 3 2 6 2" xfId="44658" xr:uid="{00000000-0005-0000-0000-000038AD0000}"/>
    <cellStyle name="Normal 32 2 3 3 2 7" xfId="27798" xr:uid="{00000000-0005-0000-0000-000039AD0000}"/>
    <cellStyle name="Normal 32 2 3 3 2 8" xfId="51226" xr:uid="{00000000-0005-0000-0000-00003AAD0000}"/>
    <cellStyle name="Normal 32 2 3 3 3" xfId="6193" xr:uid="{00000000-0005-0000-0000-00003BAD0000}"/>
    <cellStyle name="Normal 32 2 3 3 3 2" xfId="11809" xr:uid="{00000000-0005-0000-0000-00003CAD0000}"/>
    <cellStyle name="Normal 32 2 3 3 3 2 2" xfId="34350" xr:uid="{00000000-0005-0000-0000-00003DAD0000}"/>
    <cellStyle name="Normal 32 2 3 3 3 3" xfId="17439" xr:uid="{00000000-0005-0000-0000-00003EAD0000}"/>
    <cellStyle name="Normal 32 2 3 3 3 3 2" xfId="39974" xr:uid="{00000000-0005-0000-0000-00003FAD0000}"/>
    <cellStyle name="Normal 32 2 3 3 3 4" xfId="23068" xr:uid="{00000000-0005-0000-0000-000040AD0000}"/>
    <cellStyle name="Normal 32 2 3 3 3 4 2" xfId="45594" xr:uid="{00000000-0005-0000-0000-000041AD0000}"/>
    <cellStyle name="Normal 32 2 3 3 3 5" xfId="28734" xr:uid="{00000000-0005-0000-0000-000042AD0000}"/>
    <cellStyle name="Normal 32 2 3 3 4" xfId="8065" xr:uid="{00000000-0005-0000-0000-000043AD0000}"/>
    <cellStyle name="Normal 32 2 3 3 4 2" xfId="13681" xr:uid="{00000000-0005-0000-0000-000044AD0000}"/>
    <cellStyle name="Normal 32 2 3 3 4 2 2" xfId="36222" xr:uid="{00000000-0005-0000-0000-000045AD0000}"/>
    <cellStyle name="Normal 32 2 3 3 4 3" xfId="19311" xr:uid="{00000000-0005-0000-0000-000046AD0000}"/>
    <cellStyle name="Normal 32 2 3 3 4 3 2" xfId="41846" xr:uid="{00000000-0005-0000-0000-000047AD0000}"/>
    <cellStyle name="Normal 32 2 3 3 4 4" xfId="24940" xr:uid="{00000000-0005-0000-0000-000048AD0000}"/>
    <cellStyle name="Normal 32 2 3 3 4 4 2" xfId="47466" xr:uid="{00000000-0005-0000-0000-000049AD0000}"/>
    <cellStyle name="Normal 32 2 3 3 4 5" xfId="30606" xr:uid="{00000000-0005-0000-0000-00004AAD0000}"/>
    <cellStyle name="Normal 32 2 3 3 5" xfId="9937" xr:uid="{00000000-0005-0000-0000-00004BAD0000}"/>
    <cellStyle name="Normal 32 2 3 3 5 2" xfId="32478" xr:uid="{00000000-0005-0000-0000-00004CAD0000}"/>
    <cellStyle name="Normal 32 2 3 3 6" xfId="15567" xr:uid="{00000000-0005-0000-0000-00004DAD0000}"/>
    <cellStyle name="Normal 32 2 3 3 6 2" xfId="38102" xr:uid="{00000000-0005-0000-0000-00004EAD0000}"/>
    <cellStyle name="Normal 32 2 3 3 7" xfId="21196" xr:uid="{00000000-0005-0000-0000-00004FAD0000}"/>
    <cellStyle name="Normal 32 2 3 3 7 2" xfId="43722" xr:uid="{00000000-0005-0000-0000-000050AD0000}"/>
    <cellStyle name="Normal 32 2 3 3 8" xfId="26862" xr:uid="{00000000-0005-0000-0000-000051AD0000}"/>
    <cellStyle name="Normal 32 2 3 3 9" xfId="49353" xr:uid="{00000000-0005-0000-0000-000052AD0000}"/>
    <cellStyle name="Normal 32 2 3 4" xfId="4789" xr:uid="{00000000-0005-0000-0000-000053AD0000}"/>
    <cellStyle name="Normal 32 2 3 4 2" xfId="6661" xr:uid="{00000000-0005-0000-0000-000054AD0000}"/>
    <cellStyle name="Normal 32 2 3 4 2 2" xfId="12277" xr:uid="{00000000-0005-0000-0000-000055AD0000}"/>
    <cellStyle name="Normal 32 2 3 4 2 2 2" xfId="34818" xr:uid="{00000000-0005-0000-0000-000056AD0000}"/>
    <cellStyle name="Normal 32 2 3 4 2 3" xfId="17907" xr:uid="{00000000-0005-0000-0000-000057AD0000}"/>
    <cellStyle name="Normal 32 2 3 4 2 3 2" xfId="40442" xr:uid="{00000000-0005-0000-0000-000058AD0000}"/>
    <cellStyle name="Normal 32 2 3 4 2 4" xfId="23536" xr:uid="{00000000-0005-0000-0000-000059AD0000}"/>
    <cellStyle name="Normal 32 2 3 4 2 4 2" xfId="46062" xr:uid="{00000000-0005-0000-0000-00005AAD0000}"/>
    <cellStyle name="Normal 32 2 3 4 2 5" xfId="29202" xr:uid="{00000000-0005-0000-0000-00005BAD0000}"/>
    <cellStyle name="Normal 32 2 3 4 3" xfId="8533" xr:uid="{00000000-0005-0000-0000-00005CAD0000}"/>
    <cellStyle name="Normal 32 2 3 4 3 2" xfId="14149" xr:uid="{00000000-0005-0000-0000-00005DAD0000}"/>
    <cellStyle name="Normal 32 2 3 4 3 2 2" xfId="36690" xr:uid="{00000000-0005-0000-0000-00005EAD0000}"/>
    <cellStyle name="Normal 32 2 3 4 3 3" xfId="19779" xr:uid="{00000000-0005-0000-0000-00005FAD0000}"/>
    <cellStyle name="Normal 32 2 3 4 3 3 2" xfId="42314" xr:uid="{00000000-0005-0000-0000-000060AD0000}"/>
    <cellStyle name="Normal 32 2 3 4 3 4" xfId="25408" xr:uid="{00000000-0005-0000-0000-000061AD0000}"/>
    <cellStyle name="Normal 32 2 3 4 3 4 2" xfId="47934" xr:uid="{00000000-0005-0000-0000-000062AD0000}"/>
    <cellStyle name="Normal 32 2 3 4 3 5" xfId="31074" xr:uid="{00000000-0005-0000-0000-000063AD0000}"/>
    <cellStyle name="Normal 32 2 3 4 4" xfId="10405" xr:uid="{00000000-0005-0000-0000-000064AD0000}"/>
    <cellStyle name="Normal 32 2 3 4 4 2" xfId="32946" xr:uid="{00000000-0005-0000-0000-000065AD0000}"/>
    <cellStyle name="Normal 32 2 3 4 5" xfId="16035" xr:uid="{00000000-0005-0000-0000-000066AD0000}"/>
    <cellStyle name="Normal 32 2 3 4 5 2" xfId="38570" xr:uid="{00000000-0005-0000-0000-000067AD0000}"/>
    <cellStyle name="Normal 32 2 3 4 6" xfId="21664" xr:uid="{00000000-0005-0000-0000-000068AD0000}"/>
    <cellStyle name="Normal 32 2 3 4 6 2" xfId="44190" xr:uid="{00000000-0005-0000-0000-000069AD0000}"/>
    <cellStyle name="Normal 32 2 3 4 7" xfId="27330" xr:uid="{00000000-0005-0000-0000-00006AAD0000}"/>
    <cellStyle name="Normal 32 2 3 4 8" xfId="50758" xr:uid="{00000000-0005-0000-0000-00006BAD0000}"/>
    <cellStyle name="Normal 32 2 3 5" xfId="5725" xr:uid="{00000000-0005-0000-0000-00006CAD0000}"/>
    <cellStyle name="Normal 32 2 3 5 2" xfId="11341" xr:uid="{00000000-0005-0000-0000-00006DAD0000}"/>
    <cellStyle name="Normal 32 2 3 5 2 2" xfId="33882" xr:uid="{00000000-0005-0000-0000-00006EAD0000}"/>
    <cellStyle name="Normal 32 2 3 5 3" xfId="16971" xr:uid="{00000000-0005-0000-0000-00006FAD0000}"/>
    <cellStyle name="Normal 32 2 3 5 3 2" xfId="39506" xr:uid="{00000000-0005-0000-0000-000070AD0000}"/>
    <cellStyle name="Normal 32 2 3 5 4" xfId="22600" xr:uid="{00000000-0005-0000-0000-000071AD0000}"/>
    <cellStyle name="Normal 32 2 3 5 4 2" xfId="45126" xr:uid="{00000000-0005-0000-0000-000072AD0000}"/>
    <cellStyle name="Normal 32 2 3 5 5" xfId="28266" xr:uid="{00000000-0005-0000-0000-000073AD0000}"/>
    <cellStyle name="Normal 32 2 3 6" xfId="7597" xr:uid="{00000000-0005-0000-0000-000074AD0000}"/>
    <cellStyle name="Normal 32 2 3 6 2" xfId="13213" xr:uid="{00000000-0005-0000-0000-000075AD0000}"/>
    <cellStyle name="Normal 32 2 3 6 2 2" xfId="35754" xr:uid="{00000000-0005-0000-0000-000076AD0000}"/>
    <cellStyle name="Normal 32 2 3 6 3" xfId="18843" xr:uid="{00000000-0005-0000-0000-000077AD0000}"/>
    <cellStyle name="Normal 32 2 3 6 3 2" xfId="41378" xr:uid="{00000000-0005-0000-0000-000078AD0000}"/>
    <cellStyle name="Normal 32 2 3 6 4" xfId="24472" xr:uid="{00000000-0005-0000-0000-000079AD0000}"/>
    <cellStyle name="Normal 32 2 3 6 4 2" xfId="46998" xr:uid="{00000000-0005-0000-0000-00007AAD0000}"/>
    <cellStyle name="Normal 32 2 3 6 5" xfId="30138" xr:uid="{00000000-0005-0000-0000-00007BAD0000}"/>
    <cellStyle name="Normal 32 2 3 7" xfId="9469" xr:uid="{00000000-0005-0000-0000-00007CAD0000}"/>
    <cellStyle name="Normal 32 2 3 7 2" xfId="32010" xr:uid="{00000000-0005-0000-0000-00007DAD0000}"/>
    <cellStyle name="Normal 32 2 3 8" xfId="15099" xr:uid="{00000000-0005-0000-0000-00007EAD0000}"/>
    <cellStyle name="Normal 32 2 3 8 2" xfId="37634" xr:uid="{00000000-0005-0000-0000-00007FAD0000}"/>
    <cellStyle name="Normal 32 2 3 9" xfId="20728" xr:uid="{00000000-0005-0000-0000-000080AD0000}"/>
    <cellStyle name="Normal 32 2 3 9 2" xfId="43254" xr:uid="{00000000-0005-0000-0000-000081AD0000}"/>
    <cellStyle name="Normal 32 2 4" xfId="3775" xr:uid="{00000000-0005-0000-0000-000082AD0000}"/>
    <cellStyle name="Normal 32 2 4 10" xfId="26316" xr:uid="{00000000-0005-0000-0000-000083AD0000}"/>
    <cellStyle name="Normal 32 2 4 11" xfId="48807" xr:uid="{00000000-0005-0000-0000-000084AD0000}"/>
    <cellStyle name="Normal 32 2 4 12" xfId="49744" xr:uid="{00000000-0005-0000-0000-000085AD0000}"/>
    <cellStyle name="Normal 32 2 4 2" xfId="4009" xr:uid="{00000000-0005-0000-0000-000086AD0000}"/>
    <cellStyle name="Normal 32 2 4 2 10" xfId="49041" xr:uid="{00000000-0005-0000-0000-000087AD0000}"/>
    <cellStyle name="Normal 32 2 4 2 11" xfId="49978" xr:uid="{00000000-0005-0000-0000-000088AD0000}"/>
    <cellStyle name="Normal 32 2 4 2 2" xfId="4477" xr:uid="{00000000-0005-0000-0000-000089AD0000}"/>
    <cellStyle name="Normal 32 2 4 2 2 10" xfId="50446" xr:uid="{00000000-0005-0000-0000-00008AAD0000}"/>
    <cellStyle name="Normal 32 2 4 2 2 2" xfId="5413" xr:uid="{00000000-0005-0000-0000-00008BAD0000}"/>
    <cellStyle name="Normal 32 2 4 2 2 2 2" xfId="7285" xr:uid="{00000000-0005-0000-0000-00008CAD0000}"/>
    <cellStyle name="Normal 32 2 4 2 2 2 2 2" xfId="12901" xr:uid="{00000000-0005-0000-0000-00008DAD0000}"/>
    <cellStyle name="Normal 32 2 4 2 2 2 2 2 2" xfId="35442" xr:uid="{00000000-0005-0000-0000-00008EAD0000}"/>
    <cellStyle name="Normal 32 2 4 2 2 2 2 3" xfId="18531" xr:uid="{00000000-0005-0000-0000-00008FAD0000}"/>
    <cellStyle name="Normal 32 2 4 2 2 2 2 3 2" xfId="41066" xr:uid="{00000000-0005-0000-0000-000090AD0000}"/>
    <cellStyle name="Normal 32 2 4 2 2 2 2 4" xfId="24160" xr:uid="{00000000-0005-0000-0000-000091AD0000}"/>
    <cellStyle name="Normal 32 2 4 2 2 2 2 4 2" xfId="46686" xr:uid="{00000000-0005-0000-0000-000092AD0000}"/>
    <cellStyle name="Normal 32 2 4 2 2 2 2 5" xfId="29826" xr:uid="{00000000-0005-0000-0000-000093AD0000}"/>
    <cellStyle name="Normal 32 2 4 2 2 2 3" xfId="9157" xr:uid="{00000000-0005-0000-0000-000094AD0000}"/>
    <cellStyle name="Normal 32 2 4 2 2 2 3 2" xfId="14773" xr:uid="{00000000-0005-0000-0000-000095AD0000}"/>
    <cellStyle name="Normal 32 2 4 2 2 2 3 2 2" xfId="37314" xr:uid="{00000000-0005-0000-0000-000096AD0000}"/>
    <cellStyle name="Normal 32 2 4 2 2 2 3 3" xfId="20403" xr:uid="{00000000-0005-0000-0000-000097AD0000}"/>
    <cellStyle name="Normal 32 2 4 2 2 2 3 3 2" xfId="42938" xr:uid="{00000000-0005-0000-0000-000098AD0000}"/>
    <cellStyle name="Normal 32 2 4 2 2 2 3 4" xfId="26032" xr:uid="{00000000-0005-0000-0000-000099AD0000}"/>
    <cellStyle name="Normal 32 2 4 2 2 2 3 4 2" xfId="48558" xr:uid="{00000000-0005-0000-0000-00009AAD0000}"/>
    <cellStyle name="Normal 32 2 4 2 2 2 3 5" xfId="31698" xr:uid="{00000000-0005-0000-0000-00009BAD0000}"/>
    <cellStyle name="Normal 32 2 4 2 2 2 4" xfId="11029" xr:uid="{00000000-0005-0000-0000-00009CAD0000}"/>
    <cellStyle name="Normal 32 2 4 2 2 2 4 2" xfId="33570" xr:uid="{00000000-0005-0000-0000-00009DAD0000}"/>
    <cellStyle name="Normal 32 2 4 2 2 2 5" xfId="16659" xr:uid="{00000000-0005-0000-0000-00009EAD0000}"/>
    <cellStyle name="Normal 32 2 4 2 2 2 5 2" xfId="39194" xr:uid="{00000000-0005-0000-0000-00009FAD0000}"/>
    <cellStyle name="Normal 32 2 4 2 2 2 6" xfId="22288" xr:uid="{00000000-0005-0000-0000-0000A0AD0000}"/>
    <cellStyle name="Normal 32 2 4 2 2 2 6 2" xfId="44814" xr:uid="{00000000-0005-0000-0000-0000A1AD0000}"/>
    <cellStyle name="Normal 32 2 4 2 2 2 7" xfId="27954" xr:uid="{00000000-0005-0000-0000-0000A2AD0000}"/>
    <cellStyle name="Normal 32 2 4 2 2 2 8" xfId="51382" xr:uid="{00000000-0005-0000-0000-0000A3AD0000}"/>
    <cellStyle name="Normal 32 2 4 2 2 3" xfId="6349" xr:uid="{00000000-0005-0000-0000-0000A4AD0000}"/>
    <cellStyle name="Normal 32 2 4 2 2 3 2" xfId="11965" xr:uid="{00000000-0005-0000-0000-0000A5AD0000}"/>
    <cellStyle name="Normal 32 2 4 2 2 3 2 2" xfId="34506" xr:uid="{00000000-0005-0000-0000-0000A6AD0000}"/>
    <cellStyle name="Normal 32 2 4 2 2 3 3" xfId="17595" xr:uid="{00000000-0005-0000-0000-0000A7AD0000}"/>
    <cellStyle name="Normal 32 2 4 2 2 3 3 2" xfId="40130" xr:uid="{00000000-0005-0000-0000-0000A8AD0000}"/>
    <cellStyle name="Normal 32 2 4 2 2 3 4" xfId="23224" xr:uid="{00000000-0005-0000-0000-0000A9AD0000}"/>
    <cellStyle name="Normal 32 2 4 2 2 3 4 2" xfId="45750" xr:uid="{00000000-0005-0000-0000-0000AAAD0000}"/>
    <cellStyle name="Normal 32 2 4 2 2 3 5" xfId="28890" xr:uid="{00000000-0005-0000-0000-0000ABAD0000}"/>
    <cellStyle name="Normal 32 2 4 2 2 4" xfId="8221" xr:uid="{00000000-0005-0000-0000-0000ACAD0000}"/>
    <cellStyle name="Normal 32 2 4 2 2 4 2" xfId="13837" xr:uid="{00000000-0005-0000-0000-0000ADAD0000}"/>
    <cellStyle name="Normal 32 2 4 2 2 4 2 2" xfId="36378" xr:uid="{00000000-0005-0000-0000-0000AEAD0000}"/>
    <cellStyle name="Normal 32 2 4 2 2 4 3" xfId="19467" xr:uid="{00000000-0005-0000-0000-0000AFAD0000}"/>
    <cellStyle name="Normal 32 2 4 2 2 4 3 2" xfId="42002" xr:uid="{00000000-0005-0000-0000-0000B0AD0000}"/>
    <cellStyle name="Normal 32 2 4 2 2 4 4" xfId="25096" xr:uid="{00000000-0005-0000-0000-0000B1AD0000}"/>
    <cellStyle name="Normal 32 2 4 2 2 4 4 2" xfId="47622" xr:uid="{00000000-0005-0000-0000-0000B2AD0000}"/>
    <cellStyle name="Normal 32 2 4 2 2 4 5" xfId="30762" xr:uid="{00000000-0005-0000-0000-0000B3AD0000}"/>
    <cellStyle name="Normal 32 2 4 2 2 5" xfId="10093" xr:uid="{00000000-0005-0000-0000-0000B4AD0000}"/>
    <cellStyle name="Normal 32 2 4 2 2 5 2" xfId="32634" xr:uid="{00000000-0005-0000-0000-0000B5AD0000}"/>
    <cellStyle name="Normal 32 2 4 2 2 6" xfId="15723" xr:uid="{00000000-0005-0000-0000-0000B6AD0000}"/>
    <cellStyle name="Normal 32 2 4 2 2 6 2" xfId="38258" xr:uid="{00000000-0005-0000-0000-0000B7AD0000}"/>
    <cellStyle name="Normal 32 2 4 2 2 7" xfId="21352" xr:uid="{00000000-0005-0000-0000-0000B8AD0000}"/>
    <cellStyle name="Normal 32 2 4 2 2 7 2" xfId="43878" xr:uid="{00000000-0005-0000-0000-0000B9AD0000}"/>
    <cellStyle name="Normal 32 2 4 2 2 8" xfId="27018" xr:uid="{00000000-0005-0000-0000-0000BAAD0000}"/>
    <cellStyle name="Normal 32 2 4 2 2 9" xfId="49509" xr:uid="{00000000-0005-0000-0000-0000BBAD0000}"/>
    <cellStyle name="Normal 32 2 4 2 3" xfId="4945" xr:uid="{00000000-0005-0000-0000-0000BCAD0000}"/>
    <cellStyle name="Normal 32 2 4 2 3 2" xfId="6817" xr:uid="{00000000-0005-0000-0000-0000BDAD0000}"/>
    <cellStyle name="Normal 32 2 4 2 3 2 2" xfId="12433" xr:uid="{00000000-0005-0000-0000-0000BEAD0000}"/>
    <cellStyle name="Normal 32 2 4 2 3 2 2 2" xfId="34974" xr:uid="{00000000-0005-0000-0000-0000BFAD0000}"/>
    <cellStyle name="Normal 32 2 4 2 3 2 3" xfId="18063" xr:uid="{00000000-0005-0000-0000-0000C0AD0000}"/>
    <cellStyle name="Normal 32 2 4 2 3 2 3 2" xfId="40598" xr:uid="{00000000-0005-0000-0000-0000C1AD0000}"/>
    <cellStyle name="Normal 32 2 4 2 3 2 4" xfId="23692" xr:uid="{00000000-0005-0000-0000-0000C2AD0000}"/>
    <cellStyle name="Normal 32 2 4 2 3 2 4 2" xfId="46218" xr:uid="{00000000-0005-0000-0000-0000C3AD0000}"/>
    <cellStyle name="Normal 32 2 4 2 3 2 5" xfId="29358" xr:uid="{00000000-0005-0000-0000-0000C4AD0000}"/>
    <cellStyle name="Normal 32 2 4 2 3 3" xfId="8689" xr:uid="{00000000-0005-0000-0000-0000C5AD0000}"/>
    <cellStyle name="Normal 32 2 4 2 3 3 2" xfId="14305" xr:uid="{00000000-0005-0000-0000-0000C6AD0000}"/>
    <cellStyle name="Normal 32 2 4 2 3 3 2 2" xfId="36846" xr:uid="{00000000-0005-0000-0000-0000C7AD0000}"/>
    <cellStyle name="Normal 32 2 4 2 3 3 3" xfId="19935" xr:uid="{00000000-0005-0000-0000-0000C8AD0000}"/>
    <cellStyle name="Normal 32 2 4 2 3 3 3 2" xfId="42470" xr:uid="{00000000-0005-0000-0000-0000C9AD0000}"/>
    <cellStyle name="Normal 32 2 4 2 3 3 4" xfId="25564" xr:uid="{00000000-0005-0000-0000-0000CAAD0000}"/>
    <cellStyle name="Normal 32 2 4 2 3 3 4 2" xfId="48090" xr:uid="{00000000-0005-0000-0000-0000CBAD0000}"/>
    <cellStyle name="Normal 32 2 4 2 3 3 5" xfId="31230" xr:uid="{00000000-0005-0000-0000-0000CCAD0000}"/>
    <cellStyle name="Normal 32 2 4 2 3 4" xfId="10561" xr:uid="{00000000-0005-0000-0000-0000CDAD0000}"/>
    <cellStyle name="Normal 32 2 4 2 3 4 2" xfId="33102" xr:uid="{00000000-0005-0000-0000-0000CEAD0000}"/>
    <cellStyle name="Normal 32 2 4 2 3 5" xfId="16191" xr:uid="{00000000-0005-0000-0000-0000CFAD0000}"/>
    <cellStyle name="Normal 32 2 4 2 3 5 2" xfId="38726" xr:uid="{00000000-0005-0000-0000-0000D0AD0000}"/>
    <cellStyle name="Normal 32 2 4 2 3 6" xfId="21820" xr:uid="{00000000-0005-0000-0000-0000D1AD0000}"/>
    <cellStyle name="Normal 32 2 4 2 3 6 2" xfId="44346" xr:uid="{00000000-0005-0000-0000-0000D2AD0000}"/>
    <cellStyle name="Normal 32 2 4 2 3 7" xfId="27486" xr:uid="{00000000-0005-0000-0000-0000D3AD0000}"/>
    <cellStyle name="Normal 32 2 4 2 3 8" xfId="50914" xr:uid="{00000000-0005-0000-0000-0000D4AD0000}"/>
    <cellStyle name="Normal 32 2 4 2 4" xfId="5881" xr:uid="{00000000-0005-0000-0000-0000D5AD0000}"/>
    <cellStyle name="Normal 32 2 4 2 4 2" xfId="11497" xr:uid="{00000000-0005-0000-0000-0000D6AD0000}"/>
    <cellStyle name="Normal 32 2 4 2 4 2 2" xfId="34038" xr:uid="{00000000-0005-0000-0000-0000D7AD0000}"/>
    <cellStyle name="Normal 32 2 4 2 4 3" xfId="17127" xr:uid="{00000000-0005-0000-0000-0000D8AD0000}"/>
    <cellStyle name="Normal 32 2 4 2 4 3 2" xfId="39662" xr:uid="{00000000-0005-0000-0000-0000D9AD0000}"/>
    <cellStyle name="Normal 32 2 4 2 4 4" xfId="22756" xr:uid="{00000000-0005-0000-0000-0000DAAD0000}"/>
    <cellStyle name="Normal 32 2 4 2 4 4 2" xfId="45282" xr:uid="{00000000-0005-0000-0000-0000DBAD0000}"/>
    <cellStyle name="Normal 32 2 4 2 4 5" xfId="28422" xr:uid="{00000000-0005-0000-0000-0000DCAD0000}"/>
    <cellStyle name="Normal 32 2 4 2 5" xfId="7753" xr:uid="{00000000-0005-0000-0000-0000DDAD0000}"/>
    <cellStyle name="Normal 32 2 4 2 5 2" xfId="13369" xr:uid="{00000000-0005-0000-0000-0000DEAD0000}"/>
    <cellStyle name="Normal 32 2 4 2 5 2 2" xfId="35910" xr:uid="{00000000-0005-0000-0000-0000DFAD0000}"/>
    <cellStyle name="Normal 32 2 4 2 5 3" xfId="18999" xr:uid="{00000000-0005-0000-0000-0000E0AD0000}"/>
    <cellStyle name="Normal 32 2 4 2 5 3 2" xfId="41534" xr:uid="{00000000-0005-0000-0000-0000E1AD0000}"/>
    <cellStyle name="Normal 32 2 4 2 5 4" xfId="24628" xr:uid="{00000000-0005-0000-0000-0000E2AD0000}"/>
    <cellStyle name="Normal 32 2 4 2 5 4 2" xfId="47154" xr:uid="{00000000-0005-0000-0000-0000E3AD0000}"/>
    <cellStyle name="Normal 32 2 4 2 5 5" xfId="30294" xr:uid="{00000000-0005-0000-0000-0000E4AD0000}"/>
    <cellStyle name="Normal 32 2 4 2 6" xfId="9625" xr:uid="{00000000-0005-0000-0000-0000E5AD0000}"/>
    <cellStyle name="Normal 32 2 4 2 6 2" xfId="32166" xr:uid="{00000000-0005-0000-0000-0000E6AD0000}"/>
    <cellStyle name="Normal 32 2 4 2 7" xfId="15255" xr:uid="{00000000-0005-0000-0000-0000E7AD0000}"/>
    <cellStyle name="Normal 32 2 4 2 7 2" xfId="37790" xr:uid="{00000000-0005-0000-0000-0000E8AD0000}"/>
    <cellStyle name="Normal 32 2 4 2 8" xfId="20884" xr:uid="{00000000-0005-0000-0000-0000E9AD0000}"/>
    <cellStyle name="Normal 32 2 4 2 8 2" xfId="43410" xr:uid="{00000000-0005-0000-0000-0000EAAD0000}"/>
    <cellStyle name="Normal 32 2 4 2 9" xfId="26550" xr:uid="{00000000-0005-0000-0000-0000EBAD0000}"/>
    <cellStyle name="Normal 32 2 4 3" xfId="4243" xr:uid="{00000000-0005-0000-0000-0000ECAD0000}"/>
    <cellStyle name="Normal 32 2 4 3 10" xfId="50212" xr:uid="{00000000-0005-0000-0000-0000EDAD0000}"/>
    <cellStyle name="Normal 32 2 4 3 2" xfId="5179" xr:uid="{00000000-0005-0000-0000-0000EEAD0000}"/>
    <cellStyle name="Normal 32 2 4 3 2 2" xfId="7051" xr:uid="{00000000-0005-0000-0000-0000EFAD0000}"/>
    <cellStyle name="Normal 32 2 4 3 2 2 2" xfId="12667" xr:uid="{00000000-0005-0000-0000-0000F0AD0000}"/>
    <cellStyle name="Normal 32 2 4 3 2 2 2 2" xfId="35208" xr:uid="{00000000-0005-0000-0000-0000F1AD0000}"/>
    <cellStyle name="Normal 32 2 4 3 2 2 3" xfId="18297" xr:uid="{00000000-0005-0000-0000-0000F2AD0000}"/>
    <cellStyle name="Normal 32 2 4 3 2 2 3 2" xfId="40832" xr:uid="{00000000-0005-0000-0000-0000F3AD0000}"/>
    <cellStyle name="Normal 32 2 4 3 2 2 4" xfId="23926" xr:uid="{00000000-0005-0000-0000-0000F4AD0000}"/>
    <cellStyle name="Normal 32 2 4 3 2 2 4 2" xfId="46452" xr:uid="{00000000-0005-0000-0000-0000F5AD0000}"/>
    <cellStyle name="Normal 32 2 4 3 2 2 5" xfId="29592" xr:uid="{00000000-0005-0000-0000-0000F6AD0000}"/>
    <cellStyle name="Normal 32 2 4 3 2 3" xfId="8923" xr:uid="{00000000-0005-0000-0000-0000F7AD0000}"/>
    <cellStyle name="Normal 32 2 4 3 2 3 2" xfId="14539" xr:uid="{00000000-0005-0000-0000-0000F8AD0000}"/>
    <cellStyle name="Normal 32 2 4 3 2 3 2 2" xfId="37080" xr:uid="{00000000-0005-0000-0000-0000F9AD0000}"/>
    <cellStyle name="Normal 32 2 4 3 2 3 3" xfId="20169" xr:uid="{00000000-0005-0000-0000-0000FAAD0000}"/>
    <cellStyle name="Normal 32 2 4 3 2 3 3 2" xfId="42704" xr:uid="{00000000-0005-0000-0000-0000FBAD0000}"/>
    <cellStyle name="Normal 32 2 4 3 2 3 4" xfId="25798" xr:uid="{00000000-0005-0000-0000-0000FCAD0000}"/>
    <cellStyle name="Normal 32 2 4 3 2 3 4 2" xfId="48324" xr:uid="{00000000-0005-0000-0000-0000FDAD0000}"/>
    <cellStyle name="Normal 32 2 4 3 2 3 5" xfId="31464" xr:uid="{00000000-0005-0000-0000-0000FEAD0000}"/>
    <cellStyle name="Normal 32 2 4 3 2 4" xfId="10795" xr:uid="{00000000-0005-0000-0000-0000FFAD0000}"/>
    <cellStyle name="Normal 32 2 4 3 2 4 2" xfId="33336" xr:uid="{00000000-0005-0000-0000-000000AE0000}"/>
    <cellStyle name="Normal 32 2 4 3 2 5" xfId="16425" xr:uid="{00000000-0005-0000-0000-000001AE0000}"/>
    <cellStyle name="Normal 32 2 4 3 2 5 2" xfId="38960" xr:uid="{00000000-0005-0000-0000-000002AE0000}"/>
    <cellStyle name="Normal 32 2 4 3 2 6" xfId="22054" xr:uid="{00000000-0005-0000-0000-000003AE0000}"/>
    <cellStyle name="Normal 32 2 4 3 2 6 2" xfId="44580" xr:uid="{00000000-0005-0000-0000-000004AE0000}"/>
    <cellStyle name="Normal 32 2 4 3 2 7" xfId="27720" xr:uid="{00000000-0005-0000-0000-000005AE0000}"/>
    <cellStyle name="Normal 32 2 4 3 2 8" xfId="51148" xr:uid="{00000000-0005-0000-0000-000006AE0000}"/>
    <cellStyle name="Normal 32 2 4 3 3" xfId="6115" xr:uid="{00000000-0005-0000-0000-000007AE0000}"/>
    <cellStyle name="Normal 32 2 4 3 3 2" xfId="11731" xr:uid="{00000000-0005-0000-0000-000008AE0000}"/>
    <cellStyle name="Normal 32 2 4 3 3 2 2" xfId="34272" xr:uid="{00000000-0005-0000-0000-000009AE0000}"/>
    <cellStyle name="Normal 32 2 4 3 3 3" xfId="17361" xr:uid="{00000000-0005-0000-0000-00000AAE0000}"/>
    <cellStyle name="Normal 32 2 4 3 3 3 2" xfId="39896" xr:uid="{00000000-0005-0000-0000-00000BAE0000}"/>
    <cellStyle name="Normal 32 2 4 3 3 4" xfId="22990" xr:uid="{00000000-0005-0000-0000-00000CAE0000}"/>
    <cellStyle name="Normal 32 2 4 3 3 4 2" xfId="45516" xr:uid="{00000000-0005-0000-0000-00000DAE0000}"/>
    <cellStyle name="Normal 32 2 4 3 3 5" xfId="28656" xr:uid="{00000000-0005-0000-0000-00000EAE0000}"/>
    <cellStyle name="Normal 32 2 4 3 4" xfId="7987" xr:uid="{00000000-0005-0000-0000-00000FAE0000}"/>
    <cellStyle name="Normal 32 2 4 3 4 2" xfId="13603" xr:uid="{00000000-0005-0000-0000-000010AE0000}"/>
    <cellStyle name="Normal 32 2 4 3 4 2 2" xfId="36144" xr:uid="{00000000-0005-0000-0000-000011AE0000}"/>
    <cellStyle name="Normal 32 2 4 3 4 3" xfId="19233" xr:uid="{00000000-0005-0000-0000-000012AE0000}"/>
    <cellStyle name="Normal 32 2 4 3 4 3 2" xfId="41768" xr:uid="{00000000-0005-0000-0000-000013AE0000}"/>
    <cellStyle name="Normal 32 2 4 3 4 4" xfId="24862" xr:uid="{00000000-0005-0000-0000-000014AE0000}"/>
    <cellStyle name="Normal 32 2 4 3 4 4 2" xfId="47388" xr:uid="{00000000-0005-0000-0000-000015AE0000}"/>
    <cellStyle name="Normal 32 2 4 3 4 5" xfId="30528" xr:uid="{00000000-0005-0000-0000-000016AE0000}"/>
    <cellStyle name="Normal 32 2 4 3 5" xfId="9859" xr:uid="{00000000-0005-0000-0000-000017AE0000}"/>
    <cellStyle name="Normal 32 2 4 3 5 2" xfId="32400" xr:uid="{00000000-0005-0000-0000-000018AE0000}"/>
    <cellStyle name="Normal 32 2 4 3 6" xfId="15489" xr:uid="{00000000-0005-0000-0000-000019AE0000}"/>
    <cellStyle name="Normal 32 2 4 3 6 2" xfId="38024" xr:uid="{00000000-0005-0000-0000-00001AAE0000}"/>
    <cellStyle name="Normal 32 2 4 3 7" xfId="21118" xr:uid="{00000000-0005-0000-0000-00001BAE0000}"/>
    <cellStyle name="Normal 32 2 4 3 7 2" xfId="43644" xr:uid="{00000000-0005-0000-0000-00001CAE0000}"/>
    <cellStyle name="Normal 32 2 4 3 8" xfId="26784" xr:uid="{00000000-0005-0000-0000-00001DAE0000}"/>
    <cellStyle name="Normal 32 2 4 3 9" xfId="49275" xr:uid="{00000000-0005-0000-0000-00001EAE0000}"/>
    <cellStyle name="Normal 32 2 4 4" xfId="4711" xr:uid="{00000000-0005-0000-0000-00001FAE0000}"/>
    <cellStyle name="Normal 32 2 4 4 2" xfId="6583" xr:uid="{00000000-0005-0000-0000-000020AE0000}"/>
    <cellStyle name="Normal 32 2 4 4 2 2" xfId="12199" xr:uid="{00000000-0005-0000-0000-000021AE0000}"/>
    <cellStyle name="Normal 32 2 4 4 2 2 2" xfId="34740" xr:uid="{00000000-0005-0000-0000-000022AE0000}"/>
    <cellStyle name="Normal 32 2 4 4 2 3" xfId="17829" xr:uid="{00000000-0005-0000-0000-000023AE0000}"/>
    <cellStyle name="Normal 32 2 4 4 2 3 2" xfId="40364" xr:uid="{00000000-0005-0000-0000-000024AE0000}"/>
    <cellStyle name="Normal 32 2 4 4 2 4" xfId="23458" xr:uid="{00000000-0005-0000-0000-000025AE0000}"/>
    <cellStyle name="Normal 32 2 4 4 2 4 2" xfId="45984" xr:uid="{00000000-0005-0000-0000-000026AE0000}"/>
    <cellStyle name="Normal 32 2 4 4 2 5" xfId="29124" xr:uid="{00000000-0005-0000-0000-000027AE0000}"/>
    <cellStyle name="Normal 32 2 4 4 3" xfId="8455" xr:uid="{00000000-0005-0000-0000-000028AE0000}"/>
    <cellStyle name="Normal 32 2 4 4 3 2" xfId="14071" xr:uid="{00000000-0005-0000-0000-000029AE0000}"/>
    <cellStyle name="Normal 32 2 4 4 3 2 2" xfId="36612" xr:uid="{00000000-0005-0000-0000-00002AAE0000}"/>
    <cellStyle name="Normal 32 2 4 4 3 3" xfId="19701" xr:uid="{00000000-0005-0000-0000-00002BAE0000}"/>
    <cellStyle name="Normal 32 2 4 4 3 3 2" xfId="42236" xr:uid="{00000000-0005-0000-0000-00002CAE0000}"/>
    <cellStyle name="Normal 32 2 4 4 3 4" xfId="25330" xr:uid="{00000000-0005-0000-0000-00002DAE0000}"/>
    <cellStyle name="Normal 32 2 4 4 3 4 2" xfId="47856" xr:uid="{00000000-0005-0000-0000-00002EAE0000}"/>
    <cellStyle name="Normal 32 2 4 4 3 5" xfId="30996" xr:uid="{00000000-0005-0000-0000-00002FAE0000}"/>
    <cellStyle name="Normal 32 2 4 4 4" xfId="10327" xr:uid="{00000000-0005-0000-0000-000030AE0000}"/>
    <cellStyle name="Normal 32 2 4 4 4 2" xfId="32868" xr:uid="{00000000-0005-0000-0000-000031AE0000}"/>
    <cellStyle name="Normal 32 2 4 4 5" xfId="15957" xr:uid="{00000000-0005-0000-0000-000032AE0000}"/>
    <cellStyle name="Normal 32 2 4 4 5 2" xfId="38492" xr:uid="{00000000-0005-0000-0000-000033AE0000}"/>
    <cellStyle name="Normal 32 2 4 4 6" xfId="21586" xr:uid="{00000000-0005-0000-0000-000034AE0000}"/>
    <cellStyle name="Normal 32 2 4 4 6 2" xfId="44112" xr:uid="{00000000-0005-0000-0000-000035AE0000}"/>
    <cellStyle name="Normal 32 2 4 4 7" xfId="27252" xr:uid="{00000000-0005-0000-0000-000036AE0000}"/>
    <cellStyle name="Normal 32 2 4 4 8" xfId="50680" xr:uid="{00000000-0005-0000-0000-000037AE0000}"/>
    <cellStyle name="Normal 32 2 4 5" xfId="5647" xr:uid="{00000000-0005-0000-0000-000038AE0000}"/>
    <cellStyle name="Normal 32 2 4 5 2" xfId="11263" xr:uid="{00000000-0005-0000-0000-000039AE0000}"/>
    <cellStyle name="Normal 32 2 4 5 2 2" xfId="33804" xr:uid="{00000000-0005-0000-0000-00003AAE0000}"/>
    <cellStyle name="Normal 32 2 4 5 3" xfId="16893" xr:uid="{00000000-0005-0000-0000-00003BAE0000}"/>
    <cellStyle name="Normal 32 2 4 5 3 2" xfId="39428" xr:uid="{00000000-0005-0000-0000-00003CAE0000}"/>
    <cellStyle name="Normal 32 2 4 5 4" xfId="22522" xr:uid="{00000000-0005-0000-0000-00003DAE0000}"/>
    <cellStyle name="Normal 32 2 4 5 4 2" xfId="45048" xr:uid="{00000000-0005-0000-0000-00003EAE0000}"/>
    <cellStyle name="Normal 32 2 4 5 5" xfId="28188" xr:uid="{00000000-0005-0000-0000-00003FAE0000}"/>
    <cellStyle name="Normal 32 2 4 6" xfId="7519" xr:uid="{00000000-0005-0000-0000-000040AE0000}"/>
    <cellStyle name="Normal 32 2 4 6 2" xfId="13135" xr:uid="{00000000-0005-0000-0000-000041AE0000}"/>
    <cellStyle name="Normal 32 2 4 6 2 2" xfId="35676" xr:uid="{00000000-0005-0000-0000-000042AE0000}"/>
    <cellStyle name="Normal 32 2 4 6 3" xfId="18765" xr:uid="{00000000-0005-0000-0000-000043AE0000}"/>
    <cellStyle name="Normal 32 2 4 6 3 2" xfId="41300" xr:uid="{00000000-0005-0000-0000-000044AE0000}"/>
    <cellStyle name="Normal 32 2 4 6 4" xfId="24394" xr:uid="{00000000-0005-0000-0000-000045AE0000}"/>
    <cellStyle name="Normal 32 2 4 6 4 2" xfId="46920" xr:uid="{00000000-0005-0000-0000-000046AE0000}"/>
    <cellStyle name="Normal 32 2 4 6 5" xfId="30060" xr:uid="{00000000-0005-0000-0000-000047AE0000}"/>
    <cellStyle name="Normal 32 2 4 7" xfId="9391" xr:uid="{00000000-0005-0000-0000-000048AE0000}"/>
    <cellStyle name="Normal 32 2 4 7 2" xfId="31932" xr:uid="{00000000-0005-0000-0000-000049AE0000}"/>
    <cellStyle name="Normal 32 2 4 8" xfId="15021" xr:uid="{00000000-0005-0000-0000-00004AAE0000}"/>
    <cellStyle name="Normal 32 2 4 8 2" xfId="37556" xr:uid="{00000000-0005-0000-0000-00004BAE0000}"/>
    <cellStyle name="Normal 32 2 4 9" xfId="20650" xr:uid="{00000000-0005-0000-0000-00004CAE0000}"/>
    <cellStyle name="Normal 32 2 4 9 2" xfId="43176" xr:uid="{00000000-0005-0000-0000-00004DAE0000}"/>
    <cellStyle name="Normal 32 2 5" xfId="3931" xr:uid="{00000000-0005-0000-0000-00004EAE0000}"/>
    <cellStyle name="Normal 32 2 5 10" xfId="48963" xr:uid="{00000000-0005-0000-0000-00004FAE0000}"/>
    <cellStyle name="Normal 32 2 5 11" xfId="49900" xr:uid="{00000000-0005-0000-0000-000050AE0000}"/>
    <cellStyle name="Normal 32 2 5 2" xfId="4399" xr:uid="{00000000-0005-0000-0000-000051AE0000}"/>
    <cellStyle name="Normal 32 2 5 2 10" xfId="50368" xr:uid="{00000000-0005-0000-0000-000052AE0000}"/>
    <cellStyle name="Normal 32 2 5 2 2" xfId="5335" xr:uid="{00000000-0005-0000-0000-000053AE0000}"/>
    <cellStyle name="Normal 32 2 5 2 2 2" xfId="7207" xr:uid="{00000000-0005-0000-0000-000054AE0000}"/>
    <cellStyle name="Normal 32 2 5 2 2 2 2" xfId="12823" xr:uid="{00000000-0005-0000-0000-000055AE0000}"/>
    <cellStyle name="Normal 32 2 5 2 2 2 2 2" xfId="35364" xr:uid="{00000000-0005-0000-0000-000056AE0000}"/>
    <cellStyle name="Normal 32 2 5 2 2 2 3" xfId="18453" xr:uid="{00000000-0005-0000-0000-000057AE0000}"/>
    <cellStyle name="Normal 32 2 5 2 2 2 3 2" xfId="40988" xr:uid="{00000000-0005-0000-0000-000058AE0000}"/>
    <cellStyle name="Normal 32 2 5 2 2 2 4" xfId="24082" xr:uid="{00000000-0005-0000-0000-000059AE0000}"/>
    <cellStyle name="Normal 32 2 5 2 2 2 4 2" xfId="46608" xr:uid="{00000000-0005-0000-0000-00005AAE0000}"/>
    <cellStyle name="Normal 32 2 5 2 2 2 5" xfId="29748" xr:uid="{00000000-0005-0000-0000-00005BAE0000}"/>
    <cellStyle name="Normal 32 2 5 2 2 3" xfId="9079" xr:uid="{00000000-0005-0000-0000-00005CAE0000}"/>
    <cellStyle name="Normal 32 2 5 2 2 3 2" xfId="14695" xr:uid="{00000000-0005-0000-0000-00005DAE0000}"/>
    <cellStyle name="Normal 32 2 5 2 2 3 2 2" xfId="37236" xr:uid="{00000000-0005-0000-0000-00005EAE0000}"/>
    <cellStyle name="Normal 32 2 5 2 2 3 3" xfId="20325" xr:uid="{00000000-0005-0000-0000-00005FAE0000}"/>
    <cellStyle name="Normal 32 2 5 2 2 3 3 2" xfId="42860" xr:uid="{00000000-0005-0000-0000-000060AE0000}"/>
    <cellStyle name="Normal 32 2 5 2 2 3 4" xfId="25954" xr:uid="{00000000-0005-0000-0000-000061AE0000}"/>
    <cellStyle name="Normal 32 2 5 2 2 3 4 2" xfId="48480" xr:uid="{00000000-0005-0000-0000-000062AE0000}"/>
    <cellStyle name="Normal 32 2 5 2 2 3 5" xfId="31620" xr:uid="{00000000-0005-0000-0000-000063AE0000}"/>
    <cellStyle name="Normal 32 2 5 2 2 4" xfId="10951" xr:uid="{00000000-0005-0000-0000-000064AE0000}"/>
    <cellStyle name="Normal 32 2 5 2 2 4 2" xfId="33492" xr:uid="{00000000-0005-0000-0000-000065AE0000}"/>
    <cellStyle name="Normal 32 2 5 2 2 5" xfId="16581" xr:uid="{00000000-0005-0000-0000-000066AE0000}"/>
    <cellStyle name="Normal 32 2 5 2 2 5 2" xfId="39116" xr:uid="{00000000-0005-0000-0000-000067AE0000}"/>
    <cellStyle name="Normal 32 2 5 2 2 6" xfId="22210" xr:uid="{00000000-0005-0000-0000-000068AE0000}"/>
    <cellStyle name="Normal 32 2 5 2 2 6 2" xfId="44736" xr:uid="{00000000-0005-0000-0000-000069AE0000}"/>
    <cellStyle name="Normal 32 2 5 2 2 7" xfId="27876" xr:uid="{00000000-0005-0000-0000-00006AAE0000}"/>
    <cellStyle name="Normal 32 2 5 2 2 8" xfId="51304" xr:uid="{00000000-0005-0000-0000-00006BAE0000}"/>
    <cellStyle name="Normal 32 2 5 2 3" xfId="6271" xr:uid="{00000000-0005-0000-0000-00006CAE0000}"/>
    <cellStyle name="Normal 32 2 5 2 3 2" xfId="11887" xr:uid="{00000000-0005-0000-0000-00006DAE0000}"/>
    <cellStyle name="Normal 32 2 5 2 3 2 2" xfId="34428" xr:uid="{00000000-0005-0000-0000-00006EAE0000}"/>
    <cellStyle name="Normal 32 2 5 2 3 3" xfId="17517" xr:uid="{00000000-0005-0000-0000-00006FAE0000}"/>
    <cellStyle name="Normal 32 2 5 2 3 3 2" xfId="40052" xr:uid="{00000000-0005-0000-0000-000070AE0000}"/>
    <cellStyle name="Normal 32 2 5 2 3 4" xfId="23146" xr:uid="{00000000-0005-0000-0000-000071AE0000}"/>
    <cellStyle name="Normal 32 2 5 2 3 4 2" xfId="45672" xr:uid="{00000000-0005-0000-0000-000072AE0000}"/>
    <cellStyle name="Normal 32 2 5 2 3 5" xfId="28812" xr:uid="{00000000-0005-0000-0000-000073AE0000}"/>
    <cellStyle name="Normal 32 2 5 2 4" xfId="8143" xr:uid="{00000000-0005-0000-0000-000074AE0000}"/>
    <cellStyle name="Normal 32 2 5 2 4 2" xfId="13759" xr:uid="{00000000-0005-0000-0000-000075AE0000}"/>
    <cellStyle name="Normal 32 2 5 2 4 2 2" xfId="36300" xr:uid="{00000000-0005-0000-0000-000076AE0000}"/>
    <cellStyle name="Normal 32 2 5 2 4 3" xfId="19389" xr:uid="{00000000-0005-0000-0000-000077AE0000}"/>
    <cellStyle name="Normal 32 2 5 2 4 3 2" xfId="41924" xr:uid="{00000000-0005-0000-0000-000078AE0000}"/>
    <cellStyle name="Normal 32 2 5 2 4 4" xfId="25018" xr:uid="{00000000-0005-0000-0000-000079AE0000}"/>
    <cellStyle name="Normal 32 2 5 2 4 4 2" xfId="47544" xr:uid="{00000000-0005-0000-0000-00007AAE0000}"/>
    <cellStyle name="Normal 32 2 5 2 4 5" xfId="30684" xr:uid="{00000000-0005-0000-0000-00007BAE0000}"/>
    <cellStyle name="Normal 32 2 5 2 5" xfId="10015" xr:uid="{00000000-0005-0000-0000-00007CAE0000}"/>
    <cellStyle name="Normal 32 2 5 2 5 2" xfId="32556" xr:uid="{00000000-0005-0000-0000-00007DAE0000}"/>
    <cellStyle name="Normal 32 2 5 2 6" xfId="15645" xr:uid="{00000000-0005-0000-0000-00007EAE0000}"/>
    <cellStyle name="Normal 32 2 5 2 6 2" xfId="38180" xr:uid="{00000000-0005-0000-0000-00007FAE0000}"/>
    <cellStyle name="Normal 32 2 5 2 7" xfId="21274" xr:uid="{00000000-0005-0000-0000-000080AE0000}"/>
    <cellStyle name="Normal 32 2 5 2 7 2" xfId="43800" xr:uid="{00000000-0005-0000-0000-000081AE0000}"/>
    <cellStyle name="Normal 32 2 5 2 8" xfId="26940" xr:uid="{00000000-0005-0000-0000-000082AE0000}"/>
    <cellStyle name="Normal 32 2 5 2 9" xfId="49431" xr:uid="{00000000-0005-0000-0000-000083AE0000}"/>
    <cellStyle name="Normal 32 2 5 3" xfId="4867" xr:uid="{00000000-0005-0000-0000-000084AE0000}"/>
    <cellStyle name="Normal 32 2 5 3 2" xfId="6739" xr:uid="{00000000-0005-0000-0000-000085AE0000}"/>
    <cellStyle name="Normal 32 2 5 3 2 2" xfId="12355" xr:uid="{00000000-0005-0000-0000-000086AE0000}"/>
    <cellStyle name="Normal 32 2 5 3 2 2 2" xfId="34896" xr:uid="{00000000-0005-0000-0000-000087AE0000}"/>
    <cellStyle name="Normal 32 2 5 3 2 3" xfId="17985" xr:uid="{00000000-0005-0000-0000-000088AE0000}"/>
    <cellStyle name="Normal 32 2 5 3 2 3 2" xfId="40520" xr:uid="{00000000-0005-0000-0000-000089AE0000}"/>
    <cellStyle name="Normal 32 2 5 3 2 4" xfId="23614" xr:uid="{00000000-0005-0000-0000-00008AAE0000}"/>
    <cellStyle name="Normal 32 2 5 3 2 4 2" xfId="46140" xr:uid="{00000000-0005-0000-0000-00008BAE0000}"/>
    <cellStyle name="Normal 32 2 5 3 2 5" xfId="29280" xr:uid="{00000000-0005-0000-0000-00008CAE0000}"/>
    <cellStyle name="Normal 32 2 5 3 3" xfId="8611" xr:uid="{00000000-0005-0000-0000-00008DAE0000}"/>
    <cellStyle name="Normal 32 2 5 3 3 2" xfId="14227" xr:uid="{00000000-0005-0000-0000-00008EAE0000}"/>
    <cellStyle name="Normal 32 2 5 3 3 2 2" xfId="36768" xr:uid="{00000000-0005-0000-0000-00008FAE0000}"/>
    <cellStyle name="Normal 32 2 5 3 3 3" xfId="19857" xr:uid="{00000000-0005-0000-0000-000090AE0000}"/>
    <cellStyle name="Normal 32 2 5 3 3 3 2" xfId="42392" xr:uid="{00000000-0005-0000-0000-000091AE0000}"/>
    <cellStyle name="Normal 32 2 5 3 3 4" xfId="25486" xr:uid="{00000000-0005-0000-0000-000092AE0000}"/>
    <cellStyle name="Normal 32 2 5 3 3 4 2" xfId="48012" xr:uid="{00000000-0005-0000-0000-000093AE0000}"/>
    <cellStyle name="Normal 32 2 5 3 3 5" xfId="31152" xr:uid="{00000000-0005-0000-0000-000094AE0000}"/>
    <cellStyle name="Normal 32 2 5 3 4" xfId="10483" xr:uid="{00000000-0005-0000-0000-000095AE0000}"/>
    <cellStyle name="Normal 32 2 5 3 4 2" xfId="33024" xr:uid="{00000000-0005-0000-0000-000096AE0000}"/>
    <cellStyle name="Normal 32 2 5 3 5" xfId="16113" xr:uid="{00000000-0005-0000-0000-000097AE0000}"/>
    <cellStyle name="Normal 32 2 5 3 5 2" xfId="38648" xr:uid="{00000000-0005-0000-0000-000098AE0000}"/>
    <cellStyle name="Normal 32 2 5 3 6" xfId="21742" xr:uid="{00000000-0005-0000-0000-000099AE0000}"/>
    <cellStyle name="Normal 32 2 5 3 6 2" xfId="44268" xr:uid="{00000000-0005-0000-0000-00009AAE0000}"/>
    <cellStyle name="Normal 32 2 5 3 7" xfId="27408" xr:uid="{00000000-0005-0000-0000-00009BAE0000}"/>
    <cellStyle name="Normal 32 2 5 3 8" xfId="50836" xr:uid="{00000000-0005-0000-0000-00009CAE0000}"/>
    <cellStyle name="Normal 32 2 5 4" xfId="5803" xr:uid="{00000000-0005-0000-0000-00009DAE0000}"/>
    <cellStyle name="Normal 32 2 5 4 2" xfId="11419" xr:uid="{00000000-0005-0000-0000-00009EAE0000}"/>
    <cellStyle name="Normal 32 2 5 4 2 2" xfId="33960" xr:uid="{00000000-0005-0000-0000-00009FAE0000}"/>
    <cellStyle name="Normal 32 2 5 4 3" xfId="17049" xr:uid="{00000000-0005-0000-0000-0000A0AE0000}"/>
    <cellStyle name="Normal 32 2 5 4 3 2" xfId="39584" xr:uid="{00000000-0005-0000-0000-0000A1AE0000}"/>
    <cellStyle name="Normal 32 2 5 4 4" xfId="22678" xr:uid="{00000000-0005-0000-0000-0000A2AE0000}"/>
    <cellStyle name="Normal 32 2 5 4 4 2" xfId="45204" xr:uid="{00000000-0005-0000-0000-0000A3AE0000}"/>
    <cellStyle name="Normal 32 2 5 4 5" xfId="28344" xr:uid="{00000000-0005-0000-0000-0000A4AE0000}"/>
    <cellStyle name="Normal 32 2 5 5" xfId="7675" xr:uid="{00000000-0005-0000-0000-0000A5AE0000}"/>
    <cellStyle name="Normal 32 2 5 5 2" xfId="13291" xr:uid="{00000000-0005-0000-0000-0000A6AE0000}"/>
    <cellStyle name="Normal 32 2 5 5 2 2" xfId="35832" xr:uid="{00000000-0005-0000-0000-0000A7AE0000}"/>
    <cellStyle name="Normal 32 2 5 5 3" xfId="18921" xr:uid="{00000000-0005-0000-0000-0000A8AE0000}"/>
    <cellStyle name="Normal 32 2 5 5 3 2" xfId="41456" xr:uid="{00000000-0005-0000-0000-0000A9AE0000}"/>
    <cellStyle name="Normal 32 2 5 5 4" xfId="24550" xr:uid="{00000000-0005-0000-0000-0000AAAE0000}"/>
    <cellStyle name="Normal 32 2 5 5 4 2" xfId="47076" xr:uid="{00000000-0005-0000-0000-0000ABAE0000}"/>
    <cellStyle name="Normal 32 2 5 5 5" xfId="30216" xr:uid="{00000000-0005-0000-0000-0000ACAE0000}"/>
    <cellStyle name="Normal 32 2 5 6" xfId="9547" xr:uid="{00000000-0005-0000-0000-0000ADAE0000}"/>
    <cellStyle name="Normal 32 2 5 6 2" xfId="32088" xr:uid="{00000000-0005-0000-0000-0000AEAE0000}"/>
    <cellStyle name="Normal 32 2 5 7" xfId="15177" xr:uid="{00000000-0005-0000-0000-0000AFAE0000}"/>
    <cellStyle name="Normal 32 2 5 7 2" xfId="37712" xr:uid="{00000000-0005-0000-0000-0000B0AE0000}"/>
    <cellStyle name="Normal 32 2 5 8" xfId="20806" xr:uid="{00000000-0005-0000-0000-0000B1AE0000}"/>
    <cellStyle name="Normal 32 2 5 8 2" xfId="43332" xr:uid="{00000000-0005-0000-0000-0000B2AE0000}"/>
    <cellStyle name="Normal 32 2 5 9" xfId="26472" xr:uid="{00000000-0005-0000-0000-0000B3AE0000}"/>
    <cellStyle name="Normal 32 2 6" xfId="4165" xr:uid="{00000000-0005-0000-0000-0000B4AE0000}"/>
    <cellStyle name="Normal 32 2 6 10" xfId="50134" xr:uid="{00000000-0005-0000-0000-0000B5AE0000}"/>
    <cellStyle name="Normal 32 2 6 2" xfId="5101" xr:uid="{00000000-0005-0000-0000-0000B6AE0000}"/>
    <cellStyle name="Normal 32 2 6 2 2" xfId="6973" xr:uid="{00000000-0005-0000-0000-0000B7AE0000}"/>
    <cellStyle name="Normal 32 2 6 2 2 2" xfId="12589" xr:uid="{00000000-0005-0000-0000-0000B8AE0000}"/>
    <cellStyle name="Normal 32 2 6 2 2 2 2" xfId="35130" xr:uid="{00000000-0005-0000-0000-0000B9AE0000}"/>
    <cellStyle name="Normal 32 2 6 2 2 3" xfId="18219" xr:uid="{00000000-0005-0000-0000-0000BAAE0000}"/>
    <cellStyle name="Normal 32 2 6 2 2 3 2" xfId="40754" xr:uid="{00000000-0005-0000-0000-0000BBAE0000}"/>
    <cellStyle name="Normal 32 2 6 2 2 4" xfId="23848" xr:uid="{00000000-0005-0000-0000-0000BCAE0000}"/>
    <cellStyle name="Normal 32 2 6 2 2 4 2" xfId="46374" xr:uid="{00000000-0005-0000-0000-0000BDAE0000}"/>
    <cellStyle name="Normal 32 2 6 2 2 5" xfId="29514" xr:uid="{00000000-0005-0000-0000-0000BEAE0000}"/>
    <cellStyle name="Normal 32 2 6 2 3" xfId="8845" xr:uid="{00000000-0005-0000-0000-0000BFAE0000}"/>
    <cellStyle name="Normal 32 2 6 2 3 2" xfId="14461" xr:uid="{00000000-0005-0000-0000-0000C0AE0000}"/>
    <cellStyle name="Normal 32 2 6 2 3 2 2" xfId="37002" xr:uid="{00000000-0005-0000-0000-0000C1AE0000}"/>
    <cellStyle name="Normal 32 2 6 2 3 3" xfId="20091" xr:uid="{00000000-0005-0000-0000-0000C2AE0000}"/>
    <cellStyle name="Normal 32 2 6 2 3 3 2" xfId="42626" xr:uid="{00000000-0005-0000-0000-0000C3AE0000}"/>
    <cellStyle name="Normal 32 2 6 2 3 4" xfId="25720" xr:uid="{00000000-0005-0000-0000-0000C4AE0000}"/>
    <cellStyle name="Normal 32 2 6 2 3 4 2" xfId="48246" xr:uid="{00000000-0005-0000-0000-0000C5AE0000}"/>
    <cellStyle name="Normal 32 2 6 2 3 5" xfId="31386" xr:uid="{00000000-0005-0000-0000-0000C6AE0000}"/>
    <cellStyle name="Normal 32 2 6 2 4" xfId="10717" xr:uid="{00000000-0005-0000-0000-0000C7AE0000}"/>
    <cellStyle name="Normal 32 2 6 2 4 2" xfId="33258" xr:uid="{00000000-0005-0000-0000-0000C8AE0000}"/>
    <cellStyle name="Normal 32 2 6 2 5" xfId="16347" xr:uid="{00000000-0005-0000-0000-0000C9AE0000}"/>
    <cellStyle name="Normal 32 2 6 2 5 2" xfId="38882" xr:uid="{00000000-0005-0000-0000-0000CAAE0000}"/>
    <cellStyle name="Normal 32 2 6 2 6" xfId="21976" xr:uid="{00000000-0005-0000-0000-0000CBAE0000}"/>
    <cellStyle name="Normal 32 2 6 2 6 2" xfId="44502" xr:uid="{00000000-0005-0000-0000-0000CCAE0000}"/>
    <cellStyle name="Normal 32 2 6 2 7" xfId="27642" xr:uid="{00000000-0005-0000-0000-0000CDAE0000}"/>
    <cellStyle name="Normal 32 2 6 2 8" xfId="51070" xr:uid="{00000000-0005-0000-0000-0000CEAE0000}"/>
    <cellStyle name="Normal 32 2 6 3" xfId="6037" xr:uid="{00000000-0005-0000-0000-0000CFAE0000}"/>
    <cellStyle name="Normal 32 2 6 3 2" xfId="11653" xr:uid="{00000000-0005-0000-0000-0000D0AE0000}"/>
    <cellStyle name="Normal 32 2 6 3 2 2" xfId="34194" xr:uid="{00000000-0005-0000-0000-0000D1AE0000}"/>
    <cellStyle name="Normal 32 2 6 3 3" xfId="17283" xr:uid="{00000000-0005-0000-0000-0000D2AE0000}"/>
    <cellStyle name="Normal 32 2 6 3 3 2" xfId="39818" xr:uid="{00000000-0005-0000-0000-0000D3AE0000}"/>
    <cellStyle name="Normal 32 2 6 3 4" xfId="22912" xr:uid="{00000000-0005-0000-0000-0000D4AE0000}"/>
    <cellStyle name="Normal 32 2 6 3 4 2" xfId="45438" xr:uid="{00000000-0005-0000-0000-0000D5AE0000}"/>
    <cellStyle name="Normal 32 2 6 3 5" xfId="28578" xr:uid="{00000000-0005-0000-0000-0000D6AE0000}"/>
    <cellStyle name="Normal 32 2 6 4" xfId="7909" xr:uid="{00000000-0005-0000-0000-0000D7AE0000}"/>
    <cellStyle name="Normal 32 2 6 4 2" xfId="13525" xr:uid="{00000000-0005-0000-0000-0000D8AE0000}"/>
    <cellStyle name="Normal 32 2 6 4 2 2" xfId="36066" xr:uid="{00000000-0005-0000-0000-0000D9AE0000}"/>
    <cellStyle name="Normal 32 2 6 4 3" xfId="19155" xr:uid="{00000000-0005-0000-0000-0000DAAE0000}"/>
    <cellStyle name="Normal 32 2 6 4 3 2" xfId="41690" xr:uid="{00000000-0005-0000-0000-0000DBAE0000}"/>
    <cellStyle name="Normal 32 2 6 4 4" xfId="24784" xr:uid="{00000000-0005-0000-0000-0000DCAE0000}"/>
    <cellStyle name="Normal 32 2 6 4 4 2" xfId="47310" xr:uid="{00000000-0005-0000-0000-0000DDAE0000}"/>
    <cellStyle name="Normal 32 2 6 4 5" xfId="30450" xr:uid="{00000000-0005-0000-0000-0000DEAE0000}"/>
    <cellStyle name="Normal 32 2 6 5" xfId="9781" xr:uid="{00000000-0005-0000-0000-0000DFAE0000}"/>
    <cellStyle name="Normal 32 2 6 5 2" xfId="32322" xr:uid="{00000000-0005-0000-0000-0000E0AE0000}"/>
    <cellStyle name="Normal 32 2 6 6" xfId="15411" xr:uid="{00000000-0005-0000-0000-0000E1AE0000}"/>
    <cellStyle name="Normal 32 2 6 6 2" xfId="37946" xr:uid="{00000000-0005-0000-0000-0000E2AE0000}"/>
    <cellStyle name="Normal 32 2 6 7" xfId="21040" xr:uid="{00000000-0005-0000-0000-0000E3AE0000}"/>
    <cellStyle name="Normal 32 2 6 7 2" xfId="43566" xr:uid="{00000000-0005-0000-0000-0000E4AE0000}"/>
    <cellStyle name="Normal 32 2 6 8" xfId="26706" xr:uid="{00000000-0005-0000-0000-0000E5AE0000}"/>
    <cellStyle name="Normal 32 2 6 9" xfId="49197" xr:uid="{00000000-0005-0000-0000-0000E6AE0000}"/>
    <cellStyle name="Normal 32 2 7" xfId="4633" xr:uid="{00000000-0005-0000-0000-0000E7AE0000}"/>
    <cellStyle name="Normal 32 2 7 2" xfId="6505" xr:uid="{00000000-0005-0000-0000-0000E8AE0000}"/>
    <cellStyle name="Normal 32 2 7 2 2" xfId="12121" xr:uid="{00000000-0005-0000-0000-0000E9AE0000}"/>
    <cellStyle name="Normal 32 2 7 2 2 2" xfId="34662" xr:uid="{00000000-0005-0000-0000-0000EAAE0000}"/>
    <cellStyle name="Normal 32 2 7 2 3" xfId="17751" xr:uid="{00000000-0005-0000-0000-0000EBAE0000}"/>
    <cellStyle name="Normal 32 2 7 2 3 2" xfId="40286" xr:uid="{00000000-0005-0000-0000-0000ECAE0000}"/>
    <cellStyle name="Normal 32 2 7 2 4" xfId="23380" xr:uid="{00000000-0005-0000-0000-0000EDAE0000}"/>
    <cellStyle name="Normal 32 2 7 2 4 2" xfId="45906" xr:uid="{00000000-0005-0000-0000-0000EEAE0000}"/>
    <cellStyle name="Normal 32 2 7 2 5" xfId="29046" xr:uid="{00000000-0005-0000-0000-0000EFAE0000}"/>
    <cellStyle name="Normal 32 2 7 3" xfId="8377" xr:uid="{00000000-0005-0000-0000-0000F0AE0000}"/>
    <cellStyle name="Normal 32 2 7 3 2" xfId="13993" xr:uid="{00000000-0005-0000-0000-0000F1AE0000}"/>
    <cellStyle name="Normal 32 2 7 3 2 2" xfId="36534" xr:uid="{00000000-0005-0000-0000-0000F2AE0000}"/>
    <cellStyle name="Normal 32 2 7 3 3" xfId="19623" xr:uid="{00000000-0005-0000-0000-0000F3AE0000}"/>
    <cellStyle name="Normal 32 2 7 3 3 2" xfId="42158" xr:uid="{00000000-0005-0000-0000-0000F4AE0000}"/>
    <cellStyle name="Normal 32 2 7 3 4" xfId="25252" xr:uid="{00000000-0005-0000-0000-0000F5AE0000}"/>
    <cellStyle name="Normal 32 2 7 3 4 2" xfId="47778" xr:uid="{00000000-0005-0000-0000-0000F6AE0000}"/>
    <cellStyle name="Normal 32 2 7 3 5" xfId="30918" xr:uid="{00000000-0005-0000-0000-0000F7AE0000}"/>
    <cellStyle name="Normal 32 2 7 4" xfId="10249" xr:uid="{00000000-0005-0000-0000-0000F8AE0000}"/>
    <cellStyle name="Normal 32 2 7 4 2" xfId="32790" xr:uid="{00000000-0005-0000-0000-0000F9AE0000}"/>
    <cellStyle name="Normal 32 2 7 5" xfId="15879" xr:uid="{00000000-0005-0000-0000-0000FAAE0000}"/>
    <cellStyle name="Normal 32 2 7 5 2" xfId="38414" xr:uid="{00000000-0005-0000-0000-0000FBAE0000}"/>
    <cellStyle name="Normal 32 2 7 6" xfId="21508" xr:uid="{00000000-0005-0000-0000-0000FCAE0000}"/>
    <cellStyle name="Normal 32 2 7 6 2" xfId="44034" xr:uid="{00000000-0005-0000-0000-0000FDAE0000}"/>
    <cellStyle name="Normal 32 2 7 7" xfId="27174" xr:uid="{00000000-0005-0000-0000-0000FEAE0000}"/>
    <cellStyle name="Normal 32 2 7 8" xfId="50602" xr:uid="{00000000-0005-0000-0000-0000FFAE0000}"/>
    <cellStyle name="Normal 32 2 8" xfId="5569" xr:uid="{00000000-0005-0000-0000-000000AF0000}"/>
    <cellStyle name="Normal 32 2 8 2" xfId="11185" xr:uid="{00000000-0005-0000-0000-000001AF0000}"/>
    <cellStyle name="Normal 32 2 8 2 2" xfId="33726" xr:uid="{00000000-0005-0000-0000-000002AF0000}"/>
    <cellStyle name="Normal 32 2 8 3" xfId="16815" xr:uid="{00000000-0005-0000-0000-000003AF0000}"/>
    <cellStyle name="Normal 32 2 8 3 2" xfId="39350" xr:uid="{00000000-0005-0000-0000-000004AF0000}"/>
    <cellStyle name="Normal 32 2 8 4" xfId="22444" xr:uid="{00000000-0005-0000-0000-000005AF0000}"/>
    <cellStyle name="Normal 32 2 8 4 2" xfId="44970" xr:uid="{00000000-0005-0000-0000-000006AF0000}"/>
    <cellStyle name="Normal 32 2 8 5" xfId="28110" xr:uid="{00000000-0005-0000-0000-000007AF0000}"/>
    <cellStyle name="Normal 32 2 9" xfId="7441" xr:uid="{00000000-0005-0000-0000-000008AF0000}"/>
    <cellStyle name="Normal 32 2 9 2" xfId="13057" xr:uid="{00000000-0005-0000-0000-000009AF0000}"/>
    <cellStyle name="Normal 32 2 9 2 2" xfId="35598" xr:uid="{00000000-0005-0000-0000-00000AAF0000}"/>
    <cellStyle name="Normal 32 2 9 3" xfId="18687" xr:uid="{00000000-0005-0000-0000-00000BAF0000}"/>
    <cellStyle name="Normal 32 2 9 3 2" xfId="41222" xr:uid="{00000000-0005-0000-0000-00000CAF0000}"/>
    <cellStyle name="Normal 32 2 9 4" xfId="24316" xr:uid="{00000000-0005-0000-0000-00000DAF0000}"/>
    <cellStyle name="Normal 32 2 9 4 2" xfId="46842" xr:uid="{00000000-0005-0000-0000-00000EAF0000}"/>
    <cellStyle name="Normal 32 2 9 5" xfId="29982" xr:uid="{00000000-0005-0000-0000-00000FAF0000}"/>
    <cellStyle name="Normal 32 3" xfId="3157" xr:uid="{00000000-0005-0000-0000-000010AF0000}"/>
    <cellStyle name="Normal 33" xfId="3158" xr:uid="{00000000-0005-0000-0000-000011AF0000}"/>
    <cellStyle name="Normal 33 2" xfId="3159" xr:uid="{00000000-0005-0000-0000-000012AF0000}"/>
    <cellStyle name="Normal 33 2 2" xfId="3160" xr:uid="{00000000-0005-0000-0000-000013AF0000}"/>
    <cellStyle name="Normal 33 2 2 2" xfId="3161" xr:uid="{00000000-0005-0000-0000-000014AF0000}"/>
    <cellStyle name="Normal 33 2 3" xfId="3162" xr:uid="{00000000-0005-0000-0000-000015AF0000}"/>
    <cellStyle name="Normal 33 3" xfId="3163" xr:uid="{00000000-0005-0000-0000-000016AF0000}"/>
    <cellStyle name="Normal 33 3 2" xfId="3164" xr:uid="{00000000-0005-0000-0000-000017AF0000}"/>
    <cellStyle name="Normal 33 4" xfId="3165" xr:uid="{00000000-0005-0000-0000-000018AF0000}"/>
    <cellStyle name="Normal 33 4 2" xfId="3166" xr:uid="{00000000-0005-0000-0000-000019AF0000}"/>
    <cellStyle name="Normal 33 5" xfId="3167" xr:uid="{00000000-0005-0000-0000-00001AAF0000}"/>
    <cellStyle name="Normal 33 6" xfId="3168" xr:uid="{00000000-0005-0000-0000-00001BAF0000}"/>
    <cellStyle name="Normal 33 6 10" xfId="9314" xr:uid="{00000000-0005-0000-0000-00001CAF0000}"/>
    <cellStyle name="Normal 33 6 10 2" xfId="31855" xr:uid="{00000000-0005-0000-0000-00001DAF0000}"/>
    <cellStyle name="Normal 33 6 11" xfId="14941" xr:uid="{00000000-0005-0000-0000-00001EAF0000}"/>
    <cellStyle name="Normal 33 6 11 2" xfId="37477" xr:uid="{00000000-0005-0000-0000-00001FAF0000}"/>
    <cellStyle name="Normal 33 6 12" xfId="20573" xr:uid="{00000000-0005-0000-0000-000020AF0000}"/>
    <cellStyle name="Normal 33 6 12 2" xfId="43099" xr:uid="{00000000-0005-0000-0000-000021AF0000}"/>
    <cellStyle name="Normal 33 6 13" xfId="26239" xr:uid="{00000000-0005-0000-0000-000022AF0000}"/>
    <cellStyle name="Normal 33 6 14" xfId="48730" xr:uid="{00000000-0005-0000-0000-000023AF0000}"/>
    <cellStyle name="Normal 33 6 15" xfId="49667" xr:uid="{00000000-0005-0000-0000-000024AF0000}"/>
    <cellStyle name="Normal 33 6 2" xfId="3735" xr:uid="{00000000-0005-0000-0000-000025AF0000}"/>
    <cellStyle name="Normal 33 6 2 10" xfId="14983" xr:uid="{00000000-0005-0000-0000-000026AF0000}"/>
    <cellStyle name="Normal 33 6 2 10 2" xfId="37518" xr:uid="{00000000-0005-0000-0000-000027AF0000}"/>
    <cellStyle name="Normal 33 6 2 11" xfId="20612" xr:uid="{00000000-0005-0000-0000-000028AF0000}"/>
    <cellStyle name="Normal 33 6 2 11 2" xfId="43138" xr:uid="{00000000-0005-0000-0000-000029AF0000}"/>
    <cellStyle name="Normal 33 6 2 12" xfId="26278" xr:uid="{00000000-0005-0000-0000-00002AAF0000}"/>
    <cellStyle name="Normal 33 6 2 13" xfId="48769" xr:uid="{00000000-0005-0000-0000-00002BAF0000}"/>
    <cellStyle name="Normal 33 6 2 14" xfId="49706" xr:uid="{00000000-0005-0000-0000-00002CAF0000}"/>
    <cellStyle name="Normal 33 6 2 2" xfId="3893" xr:uid="{00000000-0005-0000-0000-00002DAF0000}"/>
    <cellStyle name="Normal 33 6 2 2 10" xfId="26434" xr:uid="{00000000-0005-0000-0000-00002EAF0000}"/>
    <cellStyle name="Normal 33 6 2 2 11" xfId="48925" xr:uid="{00000000-0005-0000-0000-00002FAF0000}"/>
    <cellStyle name="Normal 33 6 2 2 12" xfId="49862" xr:uid="{00000000-0005-0000-0000-000030AF0000}"/>
    <cellStyle name="Normal 33 6 2 2 2" xfId="4127" xr:uid="{00000000-0005-0000-0000-000031AF0000}"/>
    <cellStyle name="Normal 33 6 2 2 2 10" xfId="49159" xr:uid="{00000000-0005-0000-0000-000032AF0000}"/>
    <cellStyle name="Normal 33 6 2 2 2 11" xfId="50096" xr:uid="{00000000-0005-0000-0000-000033AF0000}"/>
    <cellStyle name="Normal 33 6 2 2 2 2" xfId="4595" xr:uid="{00000000-0005-0000-0000-000034AF0000}"/>
    <cellStyle name="Normal 33 6 2 2 2 2 10" xfId="50564" xr:uid="{00000000-0005-0000-0000-000035AF0000}"/>
    <cellStyle name="Normal 33 6 2 2 2 2 2" xfId="5531" xr:uid="{00000000-0005-0000-0000-000036AF0000}"/>
    <cellStyle name="Normal 33 6 2 2 2 2 2 2" xfId="7403" xr:uid="{00000000-0005-0000-0000-000037AF0000}"/>
    <cellStyle name="Normal 33 6 2 2 2 2 2 2 2" xfId="13019" xr:uid="{00000000-0005-0000-0000-000038AF0000}"/>
    <cellStyle name="Normal 33 6 2 2 2 2 2 2 2 2" xfId="35560" xr:uid="{00000000-0005-0000-0000-000039AF0000}"/>
    <cellStyle name="Normal 33 6 2 2 2 2 2 2 3" xfId="18649" xr:uid="{00000000-0005-0000-0000-00003AAF0000}"/>
    <cellStyle name="Normal 33 6 2 2 2 2 2 2 3 2" xfId="41184" xr:uid="{00000000-0005-0000-0000-00003BAF0000}"/>
    <cellStyle name="Normal 33 6 2 2 2 2 2 2 4" xfId="24278" xr:uid="{00000000-0005-0000-0000-00003CAF0000}"/>
    <cellStyle name="Normal 33 6 2 2 2 2 2 2 4 2" xfId="46804" xr:uid="{00000000-0005-0000-0000-00003DAF0000}"/>
    <cellStyle name="Normal 33 6 2 2 2 2 2 2 5" xfId="29944" xr:uid="{00000000-0005-0000-0000-00003EAF0000}"/>
    <cellStyle name="Normal 33 6 2 2 2 2 2 3" xfId="9275" xr:uid="{00000000-0005-0000-0000-00003FAF0000}"/>
    <cellStyle name="Normal 33 6 2 2 2 2 2 3 2" xfId="14891" xr:uid="{00000000-0005-0000-0000-000040AF0000}"/>
    <cellStyle name="Normal 33 6 2 2 2 2 2 3 2 2" xfId="37432" xr:uid="{00000000-0005-0000-0000-000041AF0000}"/>
    <cellStyle name="Normal 33 6 2 2 2 2 2 3 3" xfId="20521" xr:uid="{00000000-0005-0000-0000-000042AF0000}"/>
    <cellStyle name="Normal 33 6 2 2 2 2 2 3 3 2" xfId="43056" xr:uid="{00000000-0005-0000-0000-000043AF0000}"/>
    <cellStyle name="Normal 33 6 2 2 2 2 2 3 4" xfId="26150" xr:uid="{00000000-0005-0000-0000-000044AF0000}"/>
    <cellStyle name="Normal 33 6 2 2 2 2 2 3 4 2" xfId="48676" xr:uid="{00000000-0005-0000-0000-000045AF0000}"/>
    <cellStyle name="Normal 33 6 2 2 2 2 2 3 5" xfId="31816" xr:uid="{00000000-0005-0000-0000-000046AF0000}"/>
    <cellStyle name="Normal 33 6 2 2 2 2 2 4" xfId="11147" xr:uid="{00000000-0005-0000-0000-000047AF0000}"/>
    <cellStyle name="Normal 33 6 2 2 2 2 2 4 2" xfId="33688" xr:uid="{00000000-0005-0000-0000-000048AF0000}"/>
    <cellStyle name="Normal 33 6 2 2 2 2 2 5" xfId="16777" xr:uid="{00000000-0005-0000-0000-000049AF0000}"/>
    <cellStyle name="Normal 33 6 2 2 2 2 2 5 2" xfId="39312" xr:uid="{00000000-0005-0000-0000-00004AAF0000}"/>
    <cellStyle name="Normal 33 6 2 2 2 2 2 6" xfId="22406" xr:uid="{00000000-0005-0000-0000-00004BAF0000}"/>
    <cellStyle name="Normal 33 6 2 2 2 2 2 6 2" xfId="44932" xr:uid="{00000000-0005-0000-0000-00004CAF0000}"/>
    <cellStyle name="Normal 33 6 2 2 2 2 2 7" xfId="28072" xr:uid="{00000000-0005-0000-0000-00004DAF0000}"/>
    <cellStyle name="Normal 33 6 2 2 2 2 2 8" xfId="51500" xr:uid="{00000000-0005-0000-0000-00004EAF0000}"/>
    <cellStyle name="Normal 33 6 2 2 2 2 3" xfId="6467" xr:uid="{00000000-0005-0000-0000-00004FAF0000}"/>
    <cellStyle name="Normal 33 6 2 2 2 2 3 2" xfId="12083" xr:uid="{00000000-0005-0000-0000-000050AF0000}"/>
    <cellStyle name="Normal 33 6 2 2 2 2 3 2 2" xfId="34624" xr:uid="{00000000-0005-0000-0000-000051AF0000}"/>
    <cellStyle name="Normal 33 6 2 2 2 2 3 3" xfId="17713" xr:uid="{00000000-0005-0000-0000-000052AF0000}"/>
    <cellStyle name="Normal 33 6 2 2 2 2 3 3 2" xfId="40248" xr:uid="{00000000-0005-0000-0000-000053AF0000}"/>
    <cellStyle name="Normal 33 6 2 2 2 2 3 4" xfId="23342" xr:uid="{00000000-0005-0000-0000-000054AF0000}"/>
    <cellStyle name="Normal 33 6 2 2 2 2 3 4 2" xfId="45868" xr:uid="{00000000-0005-0000-0000-000055AF0000}"/>
    <cellStyle name="Normal 33 6 2 2 2 2 3 5" xfId="29008" xr:uid="{00000000-0005-0000-0000-000056AF0000}"/>
    <cellStyle name="Normal 33 6 2 2 2 2 4" xfId="8339" xr:uid="{00000000-0005-0000-0000-000057AF0000}"/>
    <cellStyle name="Normal 33 6 2 2 2 2 4 2" xfId="13955" xr:uid="{00000000-0005-0000-0000-000058AF0000}"/>
    <cellStyle name="Normal 33 6 2 2 2 2 4 2 2" xfId="36496" xr:uid="{00000000-0005-0000-0000-000059AF0000}"/>
    <cellStyle name="Normal 33 6 2 2 2 2 4 3" xfId="19585" xr:uid="{00000000-0005-0000-0000-00005AAF0000}"/>
    <cellStyle name="Normal 33 6 2 2 2 2 4 3 2" xfId="42120" xr:uid="{00000000-0005-0000-0000-00005BAF0000}"/>
    <cellStyle name="Normal 33 6 2 2 2 2 4 4" xfId="25214" xr:uid="{00000000-0005-0000-0000-00005CAF0000}"/>
    <cellStyle name="Normal 33 6 2 2 2 2 4 4 2" xfId="47740" xr:uid="{00000000-0005-0000-0000-00005DAF0000}"/>
    <cellStyle name="Normal 33 6 2 2 2 2 4 5" xfId="30880" xr:uid="{00000000-0005-0000-0000-00005EAF0000}"/>
    <cellStyle name="Normal 33 6 2 2 2 2 5" xfId="10211" xr:uid="{00000000-0005-0000-0000-00005FAF0000}"/>
    <cellStyle name="Normal 33 6 2 2 2 2 5 2" xfId="32752" xr:uid="{00000000-0005-0000-0000-000060AF0000}"/>
    <cellStyle name="Normal 33 6 2 2 2 2 6" xfId="15841" xr:uid="{00000000-0005-0000-0000-000061AF0000}"/>
    <cellStyle name="Normal 33 6 2 2 2 2 6 2" xfId="38376" xr:uid="{00000000-0005-0000-0000-000062AF0000}"/>
    <cellStyle name="Normal 33 6 2 2 2 2 7" xfId="21470" xr:uid="{00000000-0005-0000-0000-000063AF0000}"/>
    <cellStyle name="Normal 33 6 2 2 2 2 7 2" xfId="43996" xr:uid="{00000000-0005-0000-0000-000064AF0000}"/>
    <cellStyle name="Normal 33 6 2 2 2 2 8" xfId="27136" xr:uid="{00000000-0005-0000-0000-000065AF0000}"/>
    <cellStyle name="Normal 33 6 2 2 2 2 9" xfId="49627" xr:uid="{00000000-0005-0000-0000-000066AF0000}"/>
    <cellStyle name="Normal 33 6 2 2 2 3" xfId="5063" xr:uid="{00000000-0005-0000-0000-000067AF0000}"/>
    <cellStyle name="Normal 33 6 2 2 2 3 2" xfId="6935" xr:uid="{00000000-0005-0000-0000-000068AF0000}"/>
    <cellStyle name="Normal 33 6 2 2 2 3 2 2" xfId="12551" xr:uid="{00000000-0005-0000-0000-000069AF0000}"/>
    <cellStyle name="Normal 33 6 2 2 2 3 2 2 2" xfId="35092" xr:uid="{00000000-0005-0000-0000-00006AAF0000}"/>
    <cellStyle name="Normal 33 6 2 2 2 3 2 3" xfId="18181" xr:uid="{00000000-0005-0000-0000-00006BAF0000}"/>
    <cellStyle name="Normal 33 6 2 2 2 3 2 3 2" xfId="40716" xr:uid="{00000000-0005-0000-0000-00006CAF0000}"/>
    <cellStyle name="Normal 33 6 2 2 2 3 2 4" xfId="23810" xr:uid="{00000000-0005-0000-0000-00006DAF0000}"/>
    <cellStyle name="Normal 33 6 2 2 2 3 2 4 2" xfId="46336" xr:uid="{00000000-0005-0000-0000-00006EAF0000}"/>
    <cellStyle name="Normal 33 6 2 2 2 3 2 5" xfId="29476" xr:uid="{00000000-0005-0000-0000-00006FAF0000}"/>
    <cellStyle name="Normal 33 6 2 2 2 3 3" xfId="8807" xr:uid="{00000000-0005-0000-0000-000070AF0000}"/>
    <cellStyle name="Normal 33 6 2 2 2 3 3 2" xfId="14423" xr:uid="{00000000-0005-0000-0000-000071AF0000}"/>
    <cellStyle name="Normal 33 6 2 2 2 3 3 2 2" xfId="36964" xr:uid="{00000000-0005-0000-0000-000072AF0000}"/>
    <cellStyle name="Normal 33 6 2 2 2 3 3 3" xfId="20053" xr:uid="{00000000-0005-0000-0000-000073AF0000}"/>
    <cellStyle name="Normal 33 6 2 2 2 3 3 3 2" xfId="42588" xr:uid="{00000000-0005-0000-0000-000074AF0000}"/>
    <cellStyle name="Normal 33 6 2 2 2 3 3 4" xfId="25682" xr:uid="{00000000-0005-0000-0000-000075AF0000}"/>
    <cellStyle name="Normal 33 6 2 2 2 3 3 4 2" xfId="48208" xr:uid="{00000000-0005-0000-0000-000076AF0000}"/>
    <cellStyle name="Normal 33 6 2 2 2 3 3 5" xfId="31348" xr:uid="{00000000-0005-0000-0000-000077AF0000}"/>
    <cellStyle name="Normal 33 6 2 2 2 3 4" xfId="10679" xr:uid="{00000000-0005-0000-0000-000078AF0000}"/>
    <cellStyle name="Normal 33 6 2 2 2 3 4 2" xfId="33220" xr:uid="{00000000-0005-0000-0000-000079AF0000}"/>
    <cellStyle name="Normal 33 6 2 2 2 3 5" xfId="16309" xr:uid="{00000000-0005-0000-0000-00007AAF0000}"/>
    <cellStyle name="Normal 33 6 2 2 2 3 5 2" xfId="38844" xr:uid="{00000000-0005-0000-0000-00007BAF0000}"/>
    <cellStyle name="Normal 33 6 2 2 2 3 6" xfId="21938" xr:uid="{00000000-0005-0000-0000-00007CAF0000}"/>
    <cellStyle name="Normal 33 6 2 2 2 3 6 2" xfId="44464" xr:uid="{00000000-0005-0000-0000-00007DAF0000}"/>
    <cellStyle name="Normal 33 6 2 2 2 3 7" xfId="27604" xr:uid="{00000000-0005-0000-0000-00007EAF0000}"/>
    <cellStyle name="Normal 33 6 2 2 2 3 8" xfId="51032" xr:uid="{00000000-0005-0000-0000-00007FAF0000}"/>
    <cellStyle name="Normal 33 6 2 2 2 4" xfId="5999" xr:uid="{00000000-0005-0000-0000-000080AF0000}"/>
    <cellStyle name="Normal 33 6 2 2 2 4 2" xfId="11615" xr:uid="{00000000-0005-0000-0000-000081AF0000}"/>
    <cellStyle name="Normal 33 6 2 2 2 4 2 2" xfId="34156" xr:uid="{00000000-0005-0000-0000-000082AF0000}"/>
    <cellStyle name="Normal 33 6 2 2 2 4 3" xfId="17245" xr:uid="{00000000-0005-0000-0000-000083AF0000}"/>
    <cellStyle name="Normal 33 6 2 2 2 4 3 2" xfId="39780" xr:uid="{00000000-0005-0000-0000-000084AF0000}"/>
    <cellStyle name="Normal 33 6 2 2 2 4 4" xfId="22874" xr:uid="{00000000-0005-0000-0000-000085AF0000}"/>
    <cellStyle name="Normal 33 6 2 2 2 4 4 2" xfId="45400" xr:uid="{00000000-0005-0000-0000-000086AF0000}"/>
    <cellStyle name="Normal 33 6 2 2 2 4 5" xfId="28540" xr:uid="{00000000-0005-0000-0000-000087AF0000}"/>
    <cellStyle name="Normal 33 6 2 2 2 5" xfId="7871" xr:uid="{00000000-0005-0000-0000-000088AF0000}"/>
    <cellStyle name="Normal 33 6 2 2 2 5 2" xfId="13487" xr:uid="{00000000-0005-0000-0000-000089AF0000}"/>
    <cellStyle name="Normal 33 6 2 2 2 5 2 2" xfId="36028" xr:uid="{00000000-0005-0000-0000-00008AAF0000}"/>
    <cellStyle name="Normal 33 6 2 2 2 5 3" xfId="19117" xr:uid="{00000000-0005-0000-0000-00008BAF0000}"/>
    <cellStyle name="Normal 33 6 2 2 2 5 3 2" xfId="41652" xr:uid="{00000000-0005-0000-0000-00008CAF0000}"/>
    <cellStyle name="Normal 33 6 2 2 2 5 4" xfId="24746" xr:uid="{00000000-0005-0000-0000-00008DAF0000}"/>
    <cellStyle name="Normal 33 6 2 2 2 5 4 2" xfId="47272" xr:uid="{00000000-0005-0000-0000-00008EAF0000}"/>
    <cellStyle name="Normal 33 6 2 2 2 5 5" xfId="30412" xr:uid="{00000000-0005-0000-0000-00008FAF0000}"/>
    <cellStyle name="Normal 33 6 2 2 2 6" xfId="9743" xr:uid="{00000000-0005-0000-0000-000090AF0000}"/>
    <cellStyle name="Normal 33 6 2 2 2 6 2" xfId="32284" xr:uid="{00000000-0005-0000-0000-000091AF0000}"/>
    <cellStyle name="Normal 33 6 2 2 2 7" xfId="15373" xr:uid="{00000000-0005-0000-0000-000092AF0000}"/>
    <cellStyle name="Normal 33 6 2 2 2 7 2" xfId="37908" xr:uid="{00000000-0005-0000-0000-000093AF0000}"/>
    <cellStyle name="Normal 33 6 2 2 2 8" xfId="21002" xr:uid="{00000000-0005-0000-0000-000094AF0000}"/>
    <cellStyle name="Normal 33 6 2 2 2 8 2" xfId="43528" xr:uid="{00000000-0005-0000-0000-000095AF0000}"/>
    <cellStyle name="Normal 33 6 2 2 2 9" xfId="26668" xr:uid="{00000000-0005-0000-0000-000096AF0000}"/>
    <cellStyle name="Normal 33 6 2 2 3" xfId="4361" xr:uid="{00000000-0005-0000-0000-000097AF0000}"/>
    <cellStyle name="Normal 33 6 2 2 3 10" xfId="50330" xr:uid="{00000000-0005-0000-0000-000098AF0000}"/>
    <cellStyle name="Normal 33 6 2 2 3 2" xfId="5297" xr:uid="{00000000-0005-0000-0000-000099AF0000}"/>
    <cellStyle name="Normal 33 6 2 2 3 2 2" xfId="7169" xr:uid="{00000000-0005-0000-0000-00009AAF0000}"/>
    <cellStyle name="Normal 33 6 2 2 3 2 2 2" xfId="12785" xr:uid="{00000000-0005-0000-0000-00009BAF0000}"/>
    <cellStyle name="Normal 33 6 2 2 3 2 2 2 2" xfId="35326" xr:uid="{00000000-0005-0000-0000-00009CAF0000}"/>
    <cellStyle name="Normal 33 6 2 2 3 2 2 3" xfId="18415" xr:uid="{00000000-0005-0000-0000-00009DAF0000}"/>
    <cellStyle name="Normal 33 6 2 2 3 2 2 3 2" xfId="40950" xr:uid="{00000000-0005-0000-0000-00009EAF0000}"/>
    <cellStyle name="Normal 33 6 2 2 3 2 2 4" xfId="24044" xr:uid="{00000000-0005-0000-0000-00009FAF0000}"/>
    <cellStyle name="Normal 33 6 2 2 3 2 2 4 2" xfId="46570" xr:uid="{00000000-0005-0000-0000-0000A0AF0000}"/>
    <cellStyle name="Normal 33 6 2 2 3 2 2 5" xfId="29710" xr:uid="{00000000-0005-0000-0000-0000A1AF0000}"/>
    <cellStyle name="Normal 33 6 2 2 3 2 3" xfId="9041" xr:uid="{00000000-0005-0000-0000-0000A2AF0000}"/>
    <cellStyle name="Normal 33 6 2 2 3 2 3 2" xfId="14657" xr:uid="{00000000-0005-0000-0000-0000A3AF0000}"/>
    <cellStyle name="Normal 33 6 2 2 3 2 3 2 2" xfId="37198" xr:uid="{00000000-0005-0000-0000-0000A4AF0000}"/>
    <cellStyle name="Normal 33 6 2 2 3 2 3 3" xfId="20287" xr:uid="{00000000-0005-0000-0000-0000A5AF0000}"/>
    <cellStyle name="Normal 33 6 2 2 3 2 3 3 2" xfId="42822" xr:uid="{00000000-0005-0000-0000-0000A6AF0000}"/>
    <cellStyle name="Normal 33 6 2 2 3 2 3 4" xfId="25916" xr:uid="{00000000-0005-0000-0000-0000A7AF0000}"/>
    <cellStyle name="Normal 33 6 2 2 3 2 3 4 2" xfId="48442" xr:uid="{00000000-0005-0000-0000-0000A8AF0000}"/>
    <cellStyle name="Normal 33 6 2 2 3 2 3 5" xfId="31582" xr:uid="{00000000-0005-0000-0000-0000A9AF0000}"/>
    <cellStyle name="Normal 33 6 2 2 3 2 4" xfId="10913" xr:uid="{00000000-0005-0000-0000-0000AAAF0000}"/>
    <cellStyle name="Normal 33 6 2 2 3 2 4 2" xfId="33454" xr:uid="{00000000-0005-0000-0000-0000ABAF0000}"/>
    <cellStyle name="Normal 33 6 2 2 3 2 5" xfId="16543" xr:uid="{00000000-0005-0000-0000-0000ACAF0000}"/>
    <cellStyle name="Normal 33 6 2 2 3 2 5 2" xfId="39078" xr:uid="{00000000-0005-0000-0000-0000ADAF0000}"/>
    <cellStyle name="Normal 33 6 2 2 3 2 6" xfId="22172" xr:uid="{00000000-0005-0000-0000-0000AEAF0000}"/>
    <cellStyle name="Normal 33 6 2 2 3 2 6 2" xfId="44698" xr:uid="{00000000-0005-0000-0000-0000AFAF0000}"/>
    <cellStyle name="Normal 33 6 2 2 3 2 7" xfId="27838" xr:uid="{00000000-0005-0000-0000-0000B0AF0000}"/>
    <cellStyle name="Normal 33 6 2 2 3 2 8" xfId="51266" xr:uid="{00000000-0005-0000-0000-0000B1AF0000}"/>
    <cellStyle name="Normal 33 6 2 2 3 3" xfId="6233" xr:uid="{00000000-0005-0000-0000-0000B2AF0000}"/>
    <cellStyle name="Normal 33 6 2 2 3 3 2" xfId="11849" xr:uid="{00000000-0005-0000-0000-0000B3AF0000}"/>
    <cellStyle name="Normal 33 6 2 2 3 3 2 2" xfId="34390" xr:uid="{00000000-0005-0000-0000-0000B4AF0000}"/>
    <cellStyle name="Normal 33 6 2 2 3 3 3" xfId="17479" xr:uid="{00000000-0005-0000-0000-0000B5AF0000}"/>
    <cellStyle name="Normal 33 6 2 2 3 3 3 2" xfId="40014" xr:uid="{00000000-0005-0000-0000-0000B6AF0000}"/>
    <cellStyle name="Normal 33 6 2 2 3 3 4" xfId="23108" xr:uid="{00000000-0005-0000-0000-0000B7AF0000}"/>
    <cellStyle name="Normal 33 6 2 2 3 3 4 2" xfId="45634" xr:uid="{00000000-0005-0000-0000-0000B8AF0000}"/>
    <cellStyle name="Normal 33 6 2 2 3 3 5" xfId="28774" xr:uid="{00000000-0005-0000-0000-0000B9AF0000}"/>
    <cellStyle name="Normal 33 6 2 2 3 4" xfId="8105" xr:uid="{00000000-0005-0000-0000-0000BAAF0000}"/>
    <cellStyle name="Normal 33 6 2 2 3 4 2" xfId="13721" xr:uid="{00000000-0005-0000-0000-0000BBAF0000}"/>
    <cellStyle name="Normal 33 6 2 2 3 4 2 2" xfId="36262" xr:uid="{00000000-0005-0000-0000-0000BCAF0000}"/>
    <cellStyle name="Normal 33 6 2 2 3 4 3" xfId="19351" xr:uid="{00000000-0005-0000-0000-0000BDAF0000}"/>
    <cellStyle name="Normal 33 6 2 2 3 4 3 2" xfId="41886" xr:uid="{00000000-0005-0000-0000-0000BEAF0000}"/>
    <cellStyle name="Normal 33 6 2 2 3 4 4" xfId="24980" xr:uid="{00000000-0005-0000-0000-0000BFAF0000}"/>
    <cellStyle name="Normal 33 6 2 2 3 4 4 2" xfId="47506" xr:uid="{00000000-0005-0000-0000-0000C0AF0000}"/>
    <cellStyle name="Normal 33 6 2 2 3 4 5" xfId="30646" xr:uid="{00000000-0005-0000-0000-0000C1AF0000}"/>
    <cellStyle name="Normal 33 6 2 2 3 5" xfId="9977" xr:uid="{00000000-0005-0000-0000-0000C2AF0000}"/>
    <cellStyle name="Normal 33 6 2 2 3 5 2" xfId="32518" xr:uid="{00000000-0005-0000-0000-0000C3AF0000}"/>
    <cellStyle name="Normal 33 6 2 2 3 6" xfId="15607" xr:uid="{00000000-0005-0000-0000-0000C4AF0000}"/>
    <cellStyle name="Normal 33 6 2 2 3 6 2" xfId="38142" xr:uid="{00000000-0005-0000-0000-0000C5AF0000}"/>
    <cellStyle name="Normal 33 6 2 2 3 7" xfId="21236" xr:uid="{00000000-0005-0000-0000-0000C6AF0000}"/>
    <cellStyle name="Normal 33 6 2 2 3 7 2" xfId="43762" xr:uid="{00000000-0005-0000-0000-0000C7AF0000}"/>
    <cellStyle name="Normal 33 6 2 2 3 8" xfId="26902" xr:uid="{00000000-0005-0000-0000-0000C8AF0000}"/>
    <cellStyle name="Normal 33 6 2 2 3 9" xfId="49393" xr:uid="{00000000-0005-0000-0000-0000C9AF0000}"/>
    <cellStyle name="Normal 33 6 2 2 4" xfId="4829" xr:uid="{00000000-0005-0000-0000-0000CAAF0000}"/>
    <cellStyle name="Normal 33 6 2 2 4 2" xfId="6701" xr:uid="{00000000-0005-0000-0000-0000CBAF0000}"/>
    <cellStyle name="Normal 33 6 2 2 4 2 2" xfId="12317" xr:uid="{00000000-0005-0000-0000-0000CCAF0000}"/>
    <cellStyle name="Normal 33 6 2 2 4 2 2 2" xfId="34858" xr:uid="{00000000-0005-0000-0000-0000CDAF0000}"/>
    <cellStyle name="Normal 33 6 2 2 4 2 3" xfId="17947" xr:uid="{00000000-0005-0000-0000-0000CEAF0000}"/>
    <cellStyle name="Normal 33 6 2 2 4 2 3 2" xfId="40482" xr:uid="{00000000-0005-0000-0000-0000CFAF0000}"/>
    <cellStyle name="Normal 33 6 2 2 4 2 4" xfId="23576" xr:uid="{00000000-0005-0000-0000-0000D0AF0000}"/>
    <cellStyle name="Normal 33 6 2 2 4 2 4 2" xfId="46102" xr:uid="{00000000-0005-0000-0000-0000D1AF0000}"/>
    <cellStyle name="Normal 33 6 2 2 4 2 5" xfId="29242" xr:uid="{00000000-0005-0000-0000-0000D2AF0000}"/>
    <cellStyle name="Normal 33 6 2 2 4 3" xfId="8573" xr:uid="{00000000-0005-0000-0000-0000D3AF0000}"/>
    <cellStyle name="Normal 33 6 2 2 4 3 2" xfId="14189" xr:uid="{00000000-0005-0000-0000-0000D4AF0000}"/>
    <cellStyle name="Normal 33 6 2 2 4 3 2 2" xfId="36730" xr:uid="{00000000-0005-0000-0000-0000D5AF0000}"/>
    <cellStyle name="Normal 33 6 2 2 4 3 3" xfId="19819" xr:uid="{00000000-0005-0000-0000-0000D6AF0000}"/>
    <cellStyle name="Normal 33 6 2 2 4 3 3 2" xfId="42354" xr:uid="{00000000-0005-0000-0000-0000D7AF0000}"/>
    <cellStyle name="Normal 33 6 2 2 4 3 4" xfId="25448" xr:uid="{00000000-0005-0000-0000-0000D8AF0000}"/>
    <cellStyle name="Normal 33 6 2 2 4 3 4 2" xfId="47974" xr:uid="{00000000-0005-0000-0000-0000D9AF0000}"/>
    <cellStyle name="Normal 33 6 2 2 4 3 5" xfId="31114" xr:uid="{00000000-0005-0000-0000-0000DAAF0000}"/>
    <cellStyle name="Normal 33 6 2 2 4 4" xfId="10445" xr:uid="{00000000-0005-0000-0000-0000DBAF0000}"/>
    <cellStyle name="Normal 33 6 2 2 4 4 2" xfId="32986" xr:uid="{00000000-0005-0000-0000-0000DCAF0000}"/>
    <cellStyle name="Normal 33 6 2 2 4 5" xfId="16075" xr:uid="{00000000-0005-0000-0000-0000DDAF0000}"/>
    <cellStyle name="Normal 33 6 2 2 4 5 2" xfId="38610" xr:uid="{00000000-0005-0000-0000-0000DEAF0000}"/>
    <cellStyle name="Normal 33 6 2 2 4 6" xfId="21704" xr:uid="{00000000-0005-0000-0000-0000DFAF0000}"/>
    <cellStyle name="Normal 33 6 2 2 4 6 2" xfId="44230" xr:uid="{00000000-0005-0000-0000-0000E0AF0000}"/>
    <cellStyle name="Normal 33 6 2 2 4 7" xfId="27370" xr:uid="{00000000-0005-0000-0000-0000E1AF0000}"/>
    <cellStyle name="Normal 33 6 2 2 4 8" xfId="50798" xr:uid="{00000000-0005-0000-0000-0000E2AF0000}"/>
    <cellStyle name="Normal 33 6 2 2 5" xfId="5765" xr:uid="{00000000-0005-0000-0000-0000E3AF0000}"/>
    <cellStyle name="Normal 33 6 2 2 5 2" xfId="11381" xr:uid="{00000000-0005-0000-0000-0000E4AF0000}"/>
    <cellStyle name="Normal 33 6 2 2 5 2 2" xfId="33922" xr:uid="{00000000-0005-0000-0000-0000E5AF0000}"/>
    <cellStyle name="Normal 33 6 2 2 5 3" xfId="17011" xr:uid="{00000000-0005-0000-0000-0000E6AF0000}"/>
    <cellStyle name="Normal 33 6 2 2 5 3 2" xfId="39546" xr:uid="{00000000-0005-0000-0000-0000E7AF0000}"/>
    <cellStyle name="Normal 33 6 2 2 5 4" xfId="22640" xr:uid="{00000000-0005-0000-0000-0000E8AF0000}"/>
    <cellStyle name="Normal 33 6 2 2 5 4 2" xfId="45166" xr:uid="{00000000-0005-0000-0000-0000E9AF0000}"/>
    <cellStyle name="Normal 33 6 2 2 5 5" xfId="28306" xr:uid="{00000000-0005-0000-0000-0000EAAF0000}"/>
    <cellStyle name="Normal 33 6 2 2 6" xfId="7637" xr:uid="{00000000-0005-0000-0000-0000EBAF0000}"/>
    <cellStyle name="Normal 33 6 2 2 6 2" xfId="13253" xr:uid="{00000000-0005-0000-0000-0000ECAF0000}"/>
    <cellStyle name="Normal 33 6 2 2 6 2 2" xfId="35794" xr:uid="{00000000-0005-0000-0000-0000EDAF0000}"/>
    <cellStyle name="Normal 33 6 2 2 6 3" xfId="18883" xr:uid="{00000000-0005-0000-0000-0000EEAF0000}"/>
    <cellStyle name="Normal 33 6 2 2 6 3 2" xfId="41418" xr:uid="{00000000-0005-0000-0000-0000EFAF0000}"/>
    <cellStyle name="Normal 33 6 2 2 6 4" xfId="24512" xr:uid="{00000000-0005-0000-0000-0000F0AF0000}"/>
    <cellStyle name="Normal 33 6 2 2 6 4 2" xfId="47038" xr:uid="{00000000-0005-0000-0000-0000F1AF0000}"/>
    <cellStyle name="Normal 33 6 2 2 6 5" xfId="30178" xr:uid="{00000000-0005-0000-0000-0000F2AF0000}"/>
    <cellStyle name="Normal 33 6 2 2 7" xfId="9509" xr:uid="{00000000-0005-0000-0000-0000F3AF0000}"/>
    <cellStyle name="Normal 33 6 2 2 7 2" xfId="32050" xr:uid="{00000000-0005-0000-0000-0000F4AF0000}"/>
    <cellStyle name="Normal 33 6 2 2 8" xfId="15139" xr:uid="{00000000-0005-0000-0000-0000F5AF0000}"/>
    <cellStyle name="Normal 33 6 2 2 8 2" xfId="37674" xr:uid="{00000000-0005-0000-0000-0000F6AF0000}"/>
    <cellStyle name="Normal 33 6 2 2 9" xfId="20768" xr:uid="{00000000-0005-0000-0000-0000F7AF0000}"/>
    <cellStyle name="Normal 33 6 2 2 9 2" xfId="43294" xr:uid="{00000000-0005-0000-0000-0000F8AF0000}"/>
    <cellStyle name="Normal 33 6 2 3" xfId="3815" xr:uid="{00000000-0005-0000-0000-0000F9AF0000}"/>
    <cellStyle name="Normal 33 6 2 3 10" xfId="26356" xr:uid="{00000000-0005-0000-0000-0000FAAF0000}"/>
    <cellStyle name="Normal 33 6 2 3 11" xfId="48847" xr:uid="{00000000-0005-0000-0000-0000FBAF0000}"/>
    <cellStyle name="Normal 33 6 2 3 12" xfId="49784" xr:uid="{00000000-0005-0000-0000-0000FCAF0000}"/>
    <cellStyle name="Normal 33 6 2 3 2" xfId="4049" xr:uid="{00000000-0005-0000-0000-0000FDAF0000}"/>
    <cellStyle name="Normal 33 6 2 3 2 10" xfId="49081" xr:uid="{00000000-0005-0000-0000-0000FEAF0000}"/>
    <cellStyle name="Normal 33 6 2 3 2 11" xfId="50018" xr:uid="{00000000-0005-0000-0000-0000FFAF0000}"/>
    <cellStyle name="Normal 33 6 2 3 2 2" xfId="4517" xr:uid="{00000000-0005-0000-0000-000000B00000}"/>
    <cellStyle name="Normal 33 6 2 3 2 2 10" xfId="50486" xr:uid="{00000000-0005-0000-0000-000001B00000}"/>
    <cellStyle name="Normal 33 6 2 3 2 2 2" xfId="5453" xr:uid="{00000000-0005-0000-0000-000002B00000}"/>
    <cellStyle name="Normal 33 6 2 3 2 2 2 2" xfId="7325" xr:uid="{00000000-0005-0000-0000-000003B00000}"/>
    <cellStyle name="Normal 33 6 2 3 2 2 2 2 2" xfId="12941" xr:uid="{00000000-0005-0000-0000-000004B00000}"/>
    <cellStyle name="Normal 33 6 2 3 2 2 2 2 2 2" xfId="35482" xr:uid="{00000000-0005-0000-0000-000005B00000}"/>
    <cellStyle name="Normal 33 6 2 3 2 2 2 2 3" xfId="18571" xr:uid="{00000000-0005-0000-0000-000006B00000}"/>
    <cellStyle name="Normal 33 6 2 3 2 2 2 2 3 2" xfId="41106" xr:uid="{00000000-0005-0000-0000-000007B00000}"/>
    <cellStyle name="Normal 33 6 2 3 2 2 2 2 4" xfId="24200" xr:uid="{00000000-0005-0000-0000-000008B00000}"/>
    <cellStyle name="Normal 33 6 2 3 2 2 2 2 4 2" xfId="46726" xr:uid="{00000000-0005-0000-0000-000009B00000}"/>
    <cellStyle name="Normal 33 6 2 3 2 2 2 2 5" xfId="29866" xr:uid="{00000000-0005-0000-0000-00000AB00000}"/>
    <cellStyle name="Normal 33 6 2 3 2 2 2 3" xfId="9197" xr:uid="{00000000-0005-0000-0000-00000BB00000}"/>
    <cellStyle name="Normal 33 6 2 3 2 2 2 3 2" xfId="14813" xr:uid="{00000000-0005-0000-0000-00000CB00000}"/>
    <cellStyle name="Normal 33 6 2 3 2 2 2 3 2 2" xfId="37354" xr:uid="{00000000-0005-0000-0000-00000DB00000}"/>
    <cellStyle name="Normal 33 6 2 3 2 2 2 3 3" xfId="20443" xr:uid="{00000000-0005-0000-0000-00000EB00000}"/>
    <cellStyle name="Normal 33 6 2 3 2 2 2 3 3 2" xfId="42978" xr:uid="{00000000-0005-0000-0000-00000FB00000}"/>
    <cellStyle name="Normal 33 6 2 3 2 2 2 3 4" xfId="26072" xr:uid="{00000000-0005-0000-0000-000010B00000}"/>
    <cellStyle name="Normal 33 6 2 3 2 2 2 3 4 2" xfId="48598" xr:uid="{00000000-0005-0000-0000-000011B00000}"/>
    <cellStyle name="Normal 33 6 2 3 2 2 2 3 5" xfId="31738" xr:uid="{00000000-0005-0000-0000-000012B00000}"/>
    <cellStyle name="Normal 33 6 2 3 2 2 2 4" xfId="11069" xr:uid="{00000000-0005-0000-0000-000013B00000}"/>
    <cellStyle name="Normal 33 6 2 3 2 2 2 4 2" xfId="33610" xr:uid="{00000000-0005-0000-0000-000014B00000}"/>
    <cellStyle name="Normal 33 6 2 3 2 2 2 5" xfId="16699" xr:uid="{00000000-0005-0000-0000-000015B00000}"/>
    <cellStyle name="Normal 33 6 2 3 2 2 2 5 2" xfId="39234" xr:uid="{00000000-0005-0000-0000-000016B00000}"/>
    <cellStyle name="Normal 33 6 2 3 2 2 2 6" xfId="22328" xr:uid="{00000000-0005-0000-0000-000017B00000}"/>
    <cellStyle name="Normal 33 6 2 3 2 2 2 6 2" xfId="44854" xr:uid="{00000000-0005-0000-0000-000018B00000}"/>
    <cellStyle name="Normal 33 6 2 3 2 2 2 7" xfId="27994" xr:uid="{00000000-0005-0000-0000-000019B00000}"/>
    <cellStyle name="Normal 33 6 2 3 2 2 2 8" xfId="51422" xr:uid="{00000000-0005-0000-0000-00001AB00000}"/>
    <cellStyle name="Normal 33 6 2 3 2 2 3" xfId="6389" xr:uid="{00000000-0005-0000-0000-00001BB00000}"/>
    <cellStyle name="Normal 33 6 2 3 2 2 3 2" xfId="12005" xr:uid="{00000000-0005-0000-0000-00001CB00000}"/>
    <cellStyle name="Normal 33 6 2 3 2 2 3 2 2" xfId="34546" xr:uid="{00000000-0005-0000-0000-00001DB00000}"/>
    <cellStyle name="Normal 33 6 2 3 2 2 3 3" xfId="17635" xr:uid="{00000000-0005-0000-0000-00001EB00000}"/>
    <cellStyle name="Normal 33 6 2 3 2 2 3 3 2" xfId="40170" xr:uid="{00000000-0005-0000-0000-00001FB00000}"/>
    <cellStyle name="Normal 33 6 2 3 2 2 3 4" xfId="23264" xr:uid="{00000000-0005-0000-0000-000020B00000}"/>
    <cellStyle name="Normal 33 6 2 3 2 2 3 4 2" xfId="45790" xr:uid="{00000000-0005-0000-0000-000021B00000}"/>
    <cellStyle name="Normal 33 6 2 3 2 2 3 5" xfId="28930" xr:uid="{00000000-0005-0000-0000-000022B00000}"/>
    <cellStyle name="Normal 33 6 2 3 2 2 4" xfId="8261" xr:uid="{00000000-0005-0000-0000-000023B00000}"/>
    <cellStyle name="Normal 33 6 2 3 2 2 4 2" xfId="13877" xr:uid="{00000000-0005-0000-0000-000024B00000}"/>
    <cellStyle name="Normal 33 6 2 3 2 2 4 2 2" xfId="36418" xr:uid="{00000000-0005-0000-0000-000025B00000}"/>
    <cellStyle name="Normal 33 6 2 3 2 2 4 3" xfId="19507" xr:uid="{00000000-0005-0000-0000-000026B00000}"/>
    <cellStyle name="Normal 33 6 2 3 2 2 4 3 2" xfId="42042" xr:uid="{00000000-0005-0000-0000-000027B00000}"/>
    <cellStyle name="Normal 33 6 2 3 2 2 4 4" xfId="25136" xr:uid="{00000000-0005-0000-0000-000028B00000}"/>
    <cellStyle name="Normal 33 6 2 3 2 2 4 4 2" xfId="47662" xr:uid="{00000000-0005-0000-0000-000029B00000}"/>
    <cellStyle name="Normal 33 6 2 3 2 2 4 5" xfId="30802" xr:uid="{00000000-0005-0000-0000-00002AB00000}"/>
    <cellStyle name="Normal 33 6 2 3 2 2 5" xfId="10133" xr:uid="{00000000-0005-0000-0000-00002BB00000}"/>
    <cellStyle name="Normal 33 6 2 3 2 2 5 2" xfId="32674" xr:uid="{00000000-0005-0000-0000-00002CB00000}"/>
    <cellStyle name="Normal 33 6 2 3 2 2 6" xfId="15763" xr:uid="{00000000-0005-0000-0000-00002DB00000}"/>
    <cellStyle name="Normal 33 6 2 3 2 2 6 2" xfId="38298" xr:uid="{00000000-0005-0000-0000-00002EB00000}"/>
    <cellStyle name="Normal 33 6 2 3 2 2 7" xfId="21392" xr:uid="{00000000-0005-0000-0000-00002FB00000}"/>
    <cellStyle name="Normal 33 6 2 3 2 2 7 2" xfId="43918" xr:uid="{00000000-0005-0000-0000-000030B00000}"/>
    <cellStyle name="Normal 33 6 2 3 2 2 8" xfId="27058" xr:uid="{00000000-0005-0000-0000-000031B00000}"/>
    <cellStyle name="Normal 33 6 2 3 2 2 9" xfId="49549" xr:uid="{00000000-0005-0000-0000-000032B00000}"/>
    <cellStyle name="Normal 33 6 2 3 2 3" xfId="4985" xr:uid="{00000000-0005-0000-0000-000033B00000}"/>
    <cellStyle name="Normal 33 6 2 3 2 3 2" xfId="6857" xr:uid="{00000000-0005-0000-0000-000034B00000}"/>
    <cellStyle name="Normal 33 6 2 3 2 3 2 2" xfId="12473" xr:uid="{00000000-0005-0000-0000-000035B00000}"/>
    <cellStyle name="Normal 33 6 2 3 2 3 2 2 2" xfId="35014" xr:uid="{00000000-0005-0000-0000-000036B00000}"/>
    <cellStyle name="Normal 33 6 2 3 2 3 2 3" xfId="18103" xr:uid="{00000000-0005-0000-0000-000037B00000}"/>
    <cellStyle name="Normal 33 6 2 3 2 3 2 3 2" xfId="40638" xr:uid="{00000000-0005-0000-0000-000038B00000}"/>
    <cellStyle name="Normal 33 6 2 3 2 3 2 4" xfId="23732" xr:uid="{00000000-0005-0000-0000-000039B00000}"/>
    <cellStyle name="Normal 33 6 2 3 2 3 2 4 2" xfId="46258" xr:uid="{00000000-0005-0000-0000-00003AB00000}"/>
    <cellStyle name="Normal 33 6 2 3 2 3 2 5" xfId="29398" xr:uid="{00000000-0005-0000-0000-00003BB00000}"/>
    <cellStyle name="Normal 33 6 2 3 2 3 3" xfId="8729" xr:uid="{00000000-0005-0000-0000-00003CB00000}"/>
    <cellStyle name="Normal 33 6 2 3 2 3 3 2" xfId="14345" xr:uid="{00000000-0005-0000-0000-00003DB00000}"/>
    <cellStyle name="Normal 33 6 2 3 2 3 3 2 2" xfId="36886" xr:uid="{00000000-0005-0000-0000-00003EB00000}"/>
    <cellStyle name="Normal 33 6 2 3 2 3 3 3" xfId="19975" xr:uid="{00000000-0005-0000-0000-00003FB00000}"/>
    <cellStyle name="Normal 33 6 2 3 2 3 3 3 2" xfId="42510" xr:uid="{00000000-0005-0000-0000-000040B00000}"/>
    <cellStyle name="Normal 33 6 2 3 2 3 3 4" xfId="25604" xr:uid="{00000000-0005-0000-0000-000041B00000}"/>
    <cellStyle name="Normal 33 6 2 3 2 3 3 4 2" xfId="48130" xr:uid="{00000000-0005-0000-0000-000042B00000}"/>
    <cellStyle name="Normal 33 6 2 3 2 3 3 5" xfId="31270" xr:uid="{00000000-0005-0000-0000-000043B00000}"/>
    <cellStyle name="Normal 33 6 2 3 2 3 4" xfId="10601" xr:uid="{00000000-0005-0000-0000-000044B00000}"/>
    <cellStyle name="Normal 33 6 2 3 2 3 4 2" xfId="33142" xr:uid="{00000000-0005-0000-0000-000045B00000}"/>
    <cellStyle name="Normal 33 6 2 3 2 3 5" xfId="16231" xr:uid="{00000000-0005-0000-0000-000046B00000}"/>
    <cellStyle name="Normal 33 6 2 3 2 3 5 2" xfId="38766" xr:uid="{00000000-0005-0000-0000-000047B00000}"/>
    <cellStyle name="Normal 33 6 2 3 2 3 6" xfId="21860" xr:uid="{00000000-0005-0000-0000-000048B00000}"/>
    <cellStyle name="Normal 33 6 2 3 2 3 6 2" xfId="44386" xr:uid="{00000000-0005-0000-0000-000049B00000}"/>
    <cellStyle name="Normal 33 6 2 3 2 3 7" xfId="27526" xr:uid="{00000000-0005-0000-0000-00004AB00000}"/>
    <cellStyle name="Normal 33 6 2 3 2 3 8" xfId="50954" xr:uid="{00000000-0005-0000-0000-00004BB00000}"/>
    <cellStyle name="Normal 33 6 2 3 2 4" xfId="5921" xr:uid="{00000000-0005-0000-0000-00004CB00000}"/>
    <cellStyle name="Normal 33 6 2 3 2 4 2" xfId="11537" xr:uid="{00000000-0005-0000-0000-00004DB00000}"/>
    <cellStyle name="Normal 33 6 2 3 2 4 2 2" xfId="34078" xr:uid="{00000000-0005-0000-0000-00004EB00000}"/>
    <cellStyle name="Normal 33 6 2 3 2 4 3" xfId="17167" xr:uid="{00000000-0005-0000-0000-00004FB00000}"/>
    <cellStyle name="Normal 33 6 2 3 2 4 3 2" xfId="39702" xr:uid="{00000000-0005-0000-0000-000050B00000}"/>
    <cellStyle name="Normal 33 6 2 3 2 4 4" xfId="22796" xr:uid="{00000000-0005-0000-0000-000051B00000}"/>
    <cellStyle name="Normal 33 6 2 3 2 4 4 2" xfId="45322" xr:uid="{00000000-0005-0000-0000-000052B00000}"/>
    <cellStyle name="Normal 33 6 2 3 2 4 5" xfId="28462" xr:uid="{00000000-0005-0000-0000-000053B00000}"/>
    <cellStyle name="Normal 33 6 2 3 2 5" xfId="7793" xr:uid="{00000000-0005-0000-0000-000054B00000}"/>
    <cellStyle name="Normal 33 6 2 3 2 5 2" xfId="13409" xr:uid="{00000000-0005-0000-0000-000055B00000}"/>
    <cellStyle name="Normal 33 6 2 3 2 5 2 2" xfId="35950" xr:uid="{00000000-0005-0000-0000-000056B00000}"/>
    <cellStyle name="Normal 33 6 2 3 2 5 3" xfId="19039" xr:uid="{00000000-0005-0000-0000-000057B00000}"/>
    <cellStyle name="Normal 33 6 2 3 2 5 3 2" xfId="41574" xr:uid="{00000000-0005-0000-0000-000058B00000}"/>
    <cellStyle name="Normal 33 6 2 3 2 5 4" xfId="24668" xr:uid="{00000000-0005-0000-0000-000059B00000}"/>
    <cellStyle name="Normal 33 6 2 3 2 5 4 2" xfId="47194" xr:uid="{00000000-0005-0000-0000-00005AB00000}"/>
    <cellStyle name="Normal 33 6 2 3 2 5 5" xfId="30334" xr:uid="{00000000-0005-0000-0000-00005BB00000}"/>
    <cellStyle name="Normal 33 6 2 3 2 6" xfId="9665" xr:uid="{00000000-0005-0000-0000-00005CB00000}"/>
    <cellStyle name="Normal 33 6 2 3 2 6 2" xfId="32206" xr:uid="{00000000-0005-0000-0000-00005DB00000}"/>
    <cellStyle name="Normal 33 6 2 3 2 7" xfId="15295" xr:uid="{00000000-0005-0000-0000-00005EB00000}"/>
    <cellStyle name="Normal 33 6 2 3 2 7 2" xfId="37830" xr:uid="{00000000-0005-0000-0000-00005FB00000}"/>
    <cellStyle name="Normal 33 6 2 3 2 8" xfId="20924" xr:uid="{00000000-0005-0000-0000-000060B00000}"/>
    <cellStyle name="Normal 33 6 2 3 2 8 2" xfId="43450" xr:uid="{00000000-0005-0000-0000-000061B00000}"/>
    <cellStyle name="Normal 33 6 2 3 2 9" xfId="26590" xr:uid="{00000000-0005-0000-0000-000062B00000}"/>
    <cellStyle name="Normal 33 6 2 3 3" xfId="4283" xr:uid="{00000000-0005-0000-0000-000063B00000}"/>
    <cellStyle name="Normal 33 6 2 3 3 10" xfId="50252" xr:uid="{00000000-0005-0000-0000-000064B00000}"/>
    <cellStyle name="Normal 33 6 2 3 3 2" xfId="5219" xr:uid="{00000000-0005-0000-0000-000065B00000}"/>
    <cellStyle name="Normal 33 6 2 3 3 2 2" xfId="7091" xr:uid="{00000000-0005-0000-0000-000066B00000}"/>
    <cellStyle name="Normal 33 6 2 3 3 2 2 2" xfId="12707" xr:uid="{00000000-0005-0000-0000-000067B00000}"/>
    <cellStyle name="Normal 33 6 2 3 3 2 2 2 2" xfId="35248" xr:uid="{00000000-0005-0000-0000-000068B00000}"/>
    <cellStyle name="Normal 33 6 2 3 3 2 2 3" xfId="18337" xr:uid="{00000000-0005-0000-0000-000069B00000}"/>
    <cellStyle name="Normal 33 6 2 3 3 2 2 3 2" xfId="40872" xr:uid="{00000000-0005-0000-0000-00006AB00000}"/>
    <cellStyle name="Normal 33 6 2 3 3 2 2 4" xfId="23966" xr:uid="{00000000-0005-0000-0000-00006BB00000}"/>
    <cellStyle name="Normal 33 6 2 3 3 2 2 4 2" xfId="46492" xr:uid="{00000000-0005-0000-0000-00006CB00000}"/>
    <cellStyle name="Normal 33 6 2 3 3 2 2 5" xfId="29632" xr:uid="{00000000-0005-0000-0000-00006DB00000}"/>
    <cellStyle name="Normal 33 6 2 3 3 2 3" xfId="8963" xr:uid="{00000000-0005-0000-0000-00006EB00000}"/>
    <cellStyle name="Normal 33 6 2 3 3 2 3 2" xfId="14579" xr:uid="{00000000-0005-0000-0000-00006FB00000}"/>
    <cellStyle name="Normal 33 6 2 3 3 2 3 2 2" xfId="37120" xr:uid="{00000000-0005-0000-0000-000070B00000}"/>
    <cellStyle name="Normal 33 6 2 3 3 2 3 3" xfId="20209" xr:uid="{00000000-0005-0000-0000-000071B00000}"/>
    <cellStyle name="Normal 33 6 2 3 3 2 3 3 2" xfId="42744" xr:uid="{00000000-0005-0000-0000-000072B00000}"/>
    <cellStyle name="Normal 33 6 2 3 3 2 3 4" xfId="25838" xr:uid="{00000000-0005-0000-0000-000073B00000}"/>
    <cellStyle name="Normal 33 6 2 3 3 2 3 4 2" xfId="48364" xr:uid="{00000000-0005-0000-0000-000074B00000}"/>
    <cellStyle name="Normal 33 6 2 3 3 2 3 5" xfId="31504" xr:uid="{00000000-0005-0000-0000-000075B00000}"/>
    <cellStyle name="Normal 33 6 2 3 3 2 4" xfId="10835" xr:uid="{00000000-0005-0000-0000-000076B00000}"/>
    <cellStyle name="Normal 33 6 2 3 3 2 4 2" xfId="33376" xr:uid="{00000000-0005-0000-0000-000077B00000}"/>
    <cellStyle name="Normal 33 6 2 3 3 2 5" xfId="16465" xr:uid="{00000000-0005-0000-0000-000078B00000}"/>
    <cellStyle name="Normal 33 6 2 3 3 2 5 2" xfId="39000" xr:uid="{00000000-0005-0000-0000-000079B00000}"/>
    <cellStyle name="Normal 33 6 2 3 3 2 6" xfId="22094" xr:uid="{00000000-0005-0000-0000-00007AB00000}"/>
    <cellStyle name="Normal 33 6 2 3 3 2 6 2" xfId="44620" xr:uid="{00000000-0005-0000-0000-00007BB00000}"/>
    <cellStyle name="Normal 33 6 2 3 3 2 7" xfId="27760" xr:uid="{00000000-0005-0000-0000-00007CB00000}"/>
    <cellStyle name="Normal 33 6 2 3 3 2 8" xfId="51188" xr:uid="{00000000-0005-0000-0000-00007DB00000}"/>
    <cellStyle name="Normal 33 6 2 3 3 3" xfId="6155" xr:uid="{00000000-0005-0000-0000-00007EB00000}"/>
    <cellStyle name="Normal 33 6 2 3 3 3 2" xfId="11771" xr:uid="{00000000-0005-0000-0000-00007FB00000}"/>
    <cellStyle name="Normal 33 6 2 3 3 3 2 2" xfId="34312" xr:uid="{00000000-0005-0000-0000-000080B00000}"/>
    <cellStyle name="Normal 33 6 2 3 3 3 3" xfId="17401" xr:uid="{00000000-0005-0000-0000-000081B00000}"/>
    <cellStyle name="Normal 33 6 2 3 3 3 3 2" xfId="39936" xr:uid="{00000000-0005-0000-0000-000082B00000}"/>
    <cellStyle name="Normal 33 6 2 3 3 3 4" xfId="23030" xr:uid="{00000000-0005-0000-0000-000083B00000}"/>
    <cellStyle name="Normal 33 6 2 3 3 3 4 2" xfId="45556" xr:uid="{00000000-0005-0000-0000-000084B00000}"/>
    <cellStyle name="Normal 33 6 2 3 3 3 5" xfId="28696" xr:uid="{00000000-0005-0000-0000-000085B00000}"/>
    <cellStyle name="Normal 33 6 2 3 3 4" xfId="8027" xr:uid="{00000000-0005-0000-0000-000086B00000}"/>
    <cellStyle name="Normal 33 6 2 3 3 4 2" xfId="13643" xr:uid="{00000000-0005-0000-0000-000087B00000}"/>
    <cellStyle name="Normal 33 6 2 3 3 4 2 2" xfId="36184" xr:uid="{00000000-0005-0000-0000-000088B00000}"/>
    <cellStyle name="Normal 33 6 2 3 3 4 3" xfId="19273" xr:uid="{00000000-0005-0000-0000-000089B00000}"/>
    <cellStyle name="Normal 33 6 2 3 3 4 3 2" xfId="41808" xr:uid="{00000000-0005-0000-0000-00008AB00000}"/>
    <cellStyle name="Normal 33 6 2 3 3 4 4" xfId="24902" xr:uid="{00000000-0005-0000-0000-00008BB00000}"/>
    <cellStyle name="Normal 33 6 2 3 3 4 4 2" xfId="47428" xr:uid="{00000000-0005-0000-0000-00008CB00000}"/>
    <cellStyle name="Normal 33 6 2 3 3 4 5" xfId="30568" xr:uid="{00000000-0005-0000-0000-00008DB00000}"/>
    <cellStyle name="Normal 33 6 2 3 3 5" xfId="9899" xr:uid="{00000000-0005-0000-0000-00008EB00000}"/>
    <cellStyle name="Normal 33 6 2 3 3 5 2" xfId="32440" xr:uid="{00000000-0005-0000-0000-00008FB00000}"/>
    <cellStyle name="Normal 33 6 2 3 3 6" xfId="15529" xr:uid="{00000000-0005-0000-0000-000090B00000}"/>
    <cellStyle name="Normal 33 6 2 3 3 6 2" xfId="38064" xr:uid="{00000000-0005-0000-0000-000091B00000}"/>
    <cellStyle name="Normal 33 6 2 3 3 7" xfId="21158" xr:uid="{00000000-0005-0000-0000-000092B00000}"/>
    <cellStyle name="Normal 33 6 2 3 3 7 2" xfId="43684" xr:uid="{00000000-0005-0000-0000-000093B00000}"/>
    <cellStyle name="Normal 33 6 2 3 3 8" xfId="26824" xr:uid="{00000000-0005-0000-0000-000094B00000}"/>
    <cellStyle name="Normal 33 6 2 3 3 9" xfId="49315" xr:uid="{00000000-0005-0000-0000-000095B00000}"/>
    <cellStyle name="Normal 33 6 2 3 4" xfId="4751" xr:uid="{00000000-0005-0000-0000-000096B00000}"/>
    <cellStyle name="Normal 33 6 2 3 4 2" xfId="6623" xr:uid="{00000000-0005-0000-0000-000097B00000}"/>
    <cellStyle name="Normal 33 6 2 3 4 2 2" xfId="12239" xr:uid="{00000000-0005-0000-0000-000098B00000}"/>
    <cellStyle name="Normal 33 6 2 3 4 2 2 2" xfId="34780" xr:uid="{00000000-0005-0000-0000-000099B00000}"/>
    <cellStyle name="Normal 33 6 2 3 4 2 3" xfId="17869" xr:uid="{00000000-0005-0000-0000-00009AB00000}"/>
    <cellStyle name="Normal 33 6 2 3 4 2 3 2" xfId="40404" xr:uid="{00000000-0005-0000-0000-00009BB00000}"/>
    <cellStyle name="Normal 33 6 2 3 4 2 4" xfId="23498" xr:uid="{00000000-0005-0000-0000-00009CB00000}"/>
    <cellStyle name="Normal 33 6 2 3 4 2 4 2" xfId="46024" xr:uid="{00000000-0005-0000-0000-00009DB00000}"/>
    <cellStyle name="Normal 33 6 2 3 4 2 5" xfId="29164" xr:uid="{00000000-0005-0000-0000-00009EB00000}"/>
    <cellStyle name="Normal 33 6 2 3 4 3" xfId="8495" xr:uid="{00000000-0005-0000-0000-00009FB00000}"/>
    <cellStyle name="Normal 33 6 2 3 4 3 2" xfId="14111" xr:uid="{00000000-0005-0000-0000-0000A0B00000}"/>
    <cellStyle name="Normal 33 6 2 3 4 3 2 2" xfId="36652" xr:uid="{00000000-0005-0000-0000-0000A1B00000}"/>
    <cellStyle name="Normal 33 6 2 3 4 3 3" xfId="19741" xr:uid="{00000000-0005-0000-0000-0000A2B00000}"/>
    <cellStyle name="Normal 33 6 2 3 4 3 3 2" xfId="42276" xr:uid="{00000000-0005-0000-0000-0000A3B00000}"/>
    <cellStyle name="Normal 33 6 2 3 4 3 4" xfId="25370" xr:uid="{00000000-0005-0000-0000-0000A4B00000}"/>
    <cellStyle name="Normal 33 6 2 3 4 3 4 2" xfId="47896" xr:uid="{00000000-0005-0000-0000-0000A5B00000}"/>
    <cellStyle name="Normal 33 6 2 3 4 3 5" xfId="31036" xr:uid="{00000000-0005-0000-0000-0000A6B00000}"/>
    <cellStyle name="Normal 33 6 2 3 4 4" xfId="10367" xr:uid="{00000000-0005-0000-0000-0000A7B00000}"/>
    <cellStyle name="Normal 33 6 2 3 4 4 2" xfId="32908" xr:uid="{00000000-0005-0000-0000-0000A8B00000}"/>
    <cellStyle name="Normal 33 6 2 3 4 5" xfId="15997" xr:uid="{00000000-0005-0000-0000-0000A9B00000}"/>
    <cellStyle name="Normal 33 6 2 3 4 5 2" xfId="38532" xr:uid="{00000000-0005-0000-0000-0000AAB00000}"/>
    <cellStyle name="Normal 33 6 2 3 4 6" xfId="21626" xr:uid="{00000000-0005-0000-0000-0000ABB00000}"/>
    <cellStyle name="Normal 33 6 2 3 4 6 2" xfId="44152" xr:uid="{00000000-0005-0000-0000-0000ACB00000}"/>
    <cellStyle name="Normal 33 6 2 3 4 7" xfId="27292" xr:uid="{00000000-0005-0000-0000-0000ADB00000}"/>
    <cellStyle name="Normal 33 6 2 3 4 8" xfId="50720" xr:uid="{00000000-0005-0000-0000-0000AEB00000}"/>
    <cellStyle name="Normal 33 6 2 3 5" xfId="5687" xr:uid="{00000000-0005-0000-0000-0000AFB00000}"/>
    <cellStyle name="Normal 33 6 2 3 5 2" xfId="11303" xr:uid="{00000000-0005-0000-0000-0000B0B00000}"/>
    <cellStyle name="Normal 33 6 2 3 5 2 2" xfId="33844" xr:uid="{00000000-0005-0000-0000-0000B1B00000}"/>
    <cellStyle name="Normal 33 6 2 3 5 3" xfId="16933" xr:uid="{00000000-0005-0000-0000-0000B2B00000}"/>
    <cellStyle name="Normal 33 6 2 3 5 3 2" xfId="39468" xr:uid="{00000000-0005-0000-0000-0000B3B00000}"/>
    <cellStyle name="Normal 33 6 2 3 5 4" xfId="22562" xr:uid="{00000000-0005-0000-0000-0000B4B00000}"/>
    <cellStyle name="Normal 33 6 2 3 5 4 2" xfId="45088" xr:uid="{00000000-0005-0000-0000-0000B5B00000}"/>
    <cellStyle name="Normal 33 6 2 3 5 5" xfId="28228" xr:uid="{00000000-0005-0000-0000-0000B6B00000}"/>
    <cellStyle name="Normal 33 6 2 3 6" xfId="7559" xr:uid="{00000000-0005-0000-0000-0000B7B00000}"/>
    <cellStyle name="Normal 33 6 2 3 6 2" xfId="13175" xr:uid="{00000000-0005-0000-0000-0000B8B00000}"/>
    <cellStyle name="Normal 33 6 2 3 6 2 2" xfId="35716" xr:uid="{00000000-0005-0000-0000-0000B9B00000}"/>
    <cellStyle name="Normal 33 6 2 3 6 3" xfId="18805" xr:uid="{00000000-0005-0000-0000-0000BAB00000}"/>
    <cellStyle name="Normal 33 6 2 3 6 3 2" xfId="41340" xr:uid="{00000000-0005-0000-0000-0000BBB00000}"/>
    <cellStyle name="Normal 33 6 2 3 6 4" xfId="24434" xr:uid="{00000000-0005-0000-0000-0000BCB00000}"/>
    <cellStyle name="Normal 33 6 2 3 6 4 2" xfId="46960" xr:uid="{00000000-0005-0000-0000-0000BDB00000}"/>
    <cellStyle name="Normal 33 6 2 3 6 5" xfId="30100" xr:uid="{00000000-0005-0000-0000-0000BEB00000}"/>
    <cellStyle name="Normal 33 6 2 3 7" xfId="9431" xr:uid="{00000000-0005-0000-0000-0000BFB00000}"/>
    <cellStyle name="Normal 33 6 2 3 7 2" xfId="31972" xr:uid="{00000000-0005-0000-0000-0000C0B00000}"/>
    <cellStyle name="Normal 33 6 2 3 8" xfId="15061" xr:uid="{00000000-0005-0000-0000-0000C1B00000}"/>
    <cellStyle name="Normal 33 6 2 3 8 2" xfId="37596" xr:uid="{00000000-0005-0000-0000-0000C2B00000}"/>
    <cellStyle name="Normal 33 6 2 3 9" xfId="20690" xr:uid="{00000000-0005-0000-0000-0000C3B00000}"/>
    <cellStyle name="Normal 33 6 2 3 9 2" xfId="43216" xr:uid="{00000000-0005-0000-0000-0000C4B00000}"/>
    <cellStyle name="Normal 33 6 2 4" xfId="3971" xr:uid="{00000000-0005-0000-0000-0000C5B00000}"/>
    <cellStyle name="Normal 33 6 2 4 10" xfId="49003" xr:uid="{00000000-0005-0000-0000-0000C6B00000}"/>
    <cellStyle name="Normal 33 6 2 4 11" xfId="49940" xr:uid="{00000000-0005-0000-0000-0000C7B00000}"/>
    <cellStyle name="Normal 33 6 2 4 2" xfId="4439" xr:uid="{00000000-0005-0000-0000-0000C8B00000}"/>
    <cellStyle name="Normal 33 6 2 4 2 10" xfId="50408" xr:uid="{00000000-0005-0000-0000-0000C9B00000}"/>
    <cellStyle name="Normal 33 6 2 4 2 2" xfId="5375" xr:uid="{00000000-0005-0000-0000-0000CAB00000}"/>
    <cellStyle name="Normal 33 6 2 4 2 2 2" xfId="7247" xr:uid="{00000000-0005-0000-0000-0000CBB00000}"/>
    <cellStyle name="Normal 33 6 2 4 2 2 2 2" xfId="12863" xr:uid="{00000000-0005-0000-0000-0000CCB00000}"/>
    <cellStyle name="Normal 33 6 2 4 2 2 2 2 2" xfId="35404" xr:uid="{00000000-0005-0000-0000-0000CDB00000}"/>
    <cellStyle name="Normal 33 6 2 4 2 2 2 3" xfId="18493" xr:uid="{00000000-0005-0000-0000-0000CEB00000}"/>
    <cellStyle name="Normal 33 6 2 4 2 2 2 3 2" xfId="41028" xr:uid="{00000000-0005-0000-0000-0000CFB00000}"/>
    <cellStyle name="Normal 33 6 2 4 2 2 2 4" xfId="24122" xr:uid="{00000000-0005-0000-0000-0000D0B00000}"/>
    <cellStyle name="Normal 33 6 2 4 2 2 2 4 2" xfId="46648" xr:uid="{00000000-0005-0000-0000-0000D1B00000}"/>
    <cellStyle name="Normal 33 6 2 4 2 2 2 5" xfId="29788" xr:uid="{00000000-0005-0000-0000-0000D2B00000}"/>
    <cellStyle name="Normal 33 6 2 4 2 2 3" xfId="9119" xr:uid="{00000000-0005-0000-0000-0000D3B00000}"/>
    <cellStyle name="Normal 33 6 2 4 2 2 3 2" xfId="14735" xr:uid="{00000000-0005-0000-0000-0000D4B00000}"/>
    <cellStyle name="Normal 33 6 2 4 2 2 3 2 2" xfId="37276" xr:uid="{00000000-0005-0000-0000-0000D5B00000}"/>
    <cellStyle name="Normal 33 6 2 4 2 2 3 3" xfId="20365" xr:uid="{00000000-0005-0000-0000-0000D6B00000}"/>
    <cellStyle name="Normal 33 6 2 4 2 2 3 3 2" xfId="42900" xr:uid="{00000000-0005-0000-0000-0000D7B00000}"/>
    <cellStyle name="Normal 33 6 2 4 2 2 3 4" xfId="25994" xr:uid="{00000000-0005-0000-0000-0000D8B00000}"/>
    <cellStyle name="Normal 33 6 2 4 2 2 3 4 2" xfId="48520" xr:uid="{00000000-0005-0000-0000-0000D9B00000}"/>
    <cellStyle name="Normal 33 6 2 4 2 2 3 5" xfId="31660" xr:uid="{00000000-0005-0000-0000-0000DAB00000}"/>
    <cellStyle name="Normal 33 6 2 4 2 2 4" xfId="10991" xr:uid="{00000000-0005-0000-0000-0000DBB00000}"/>
    <cellStyle name="Normal 33 6 2 4 2 2 4 2" xfId="33532" xr:uid="{00000000-0005-0000-0000-0000DCB00000}"/>
    <cellStyle name="Normal 33 6 2 4 2 2 5" xfId="16621" xr:uid="{00000000-0005-0000-0000-0000DDB00000}"/>
    <cellStyle name="Normal 33 6 2 4 2 2 5 2" xfId="39156" xr:uid="{00000000-0005-0000-0000-0000DEB00000}"/>
    <cellStyle name="Normal 33 6 2 4 2 2 6" xfId="22250" xr:uid="{00000000-0005-0000-0000-0000DFB00000}"/>
    <cellStyle name="Normal 33 6 2 4 2 2 6 2" xfId="44776" xr:uid="{00000000-0005-0000-0000-0000E0B00000}"/>
    <cellStyle name="Normal 33 6 2 4 2 2 7" xfId="27916" xr:uid="{00000000-0005-0000-0000-0000E1B00000}"/>
    <cellStyle name="Normal 33 6 2 4 2 2 8" xfId="51344" xr:uid="{00000000-0005-0000-0000-0000E2B00000}"/>
    <cellStyle name="Normal 33 6 2 4 2 3" xfId="6311" xr:uid="{00000000-0005-0000-0000-0000E3B00000}"/>
    <cellStyle name="Normal 33 6 2 4 2 3 2" xfId="11927" xr:uid="{00000000-0005-0000-0000-0000E4B00000}"/>
    <cellStyle name="Normal 33 6 2 4 2 3 2 2" xfId="34468" xr:uid="{00000000-0005-0000-0000-0000E5B00000}"/>
    <cellStyle name="Normal 33 6 2 4 2 3 3" xfId="17557" xr:uid="{00000000-0005-0000-0000-0000E6B00000}"/>
    <cellStyle name="Normal 33 6 2 4 2 3 3 2" xfId="40092" xr:uid="{00000000-0005-0000-0000-0000E7B00000}"/>
    <cellStyle name="Normal 33 6 2 4 2 3 4" xfId="23186" xr:uid="{00000000-0005-0000-0000-0000E8B00000}"/>
    <cellStyle name="Normal 33 6 2 4 2 3 4 2" xfId="45712" xr:uid="{00000000-0005-0000-0000-0000E9B00000}"/>
    <cellStyle name="Normal 33 6 2 4 2 3 5" xfId="28852" xr:uid="{00000000-0005-0000-0000-0000EAB00000}"/>
    <cellStyle name="Normal 33 6 2 4 2 4" xfId="8183" xr:uid="{00000000-0005-0000-0000-0000EBB00000}"/>
    <cellStyle name="Normal 33 6 2 4 2 4 2" xfId="13799" xr:uid="{00000000-0005-0000-0000-0000ECB00000}"/>
    <cellStyle name="Normal 33 6 2 4 2 4 2 2" xfId="36340" xr:uid="{00000000-0005-0000-0000-0000EDB00000}"/>
    <cellStyle name="Normal 33 6 2 4 2 4 3" xfId="19429" xr:uid="{00000000-0005-0000-0000-0000EEB00000}"/>
    <cellStyle name="Normal 33 6 2 4 2 4 3 2" xfId="41964" xr:uid="{00000000-0005-0000-0000-0000EFB00000}"/>
    <cellStyle name="Normal 33 6 2 4 2 4 4" xfId="25058" xr:uid="{00000000-0005-0000-0000-0000F0B00000}"/>
    <cellStyle name="Normal 33 6 2 4 2 4 4 2" xfId="47584" xr:uid="{00000000-0005-0000-0000-0000F1B00000}"/>
    <cellStyle name="Normal 33 6 2 4 2 4 5" xfId="30724" xr:uid="{00000000-0005-0000-0000-0000F2B00000}"/>
    <cellStyle name="Normal 33 6 2 4 2 5" xfId="10055" xr:uid="{00000000-0005-0000-0000-0000F3B00000}"/>
    <cellStyle name="Normal 33 6 2 4 2 5 2" xfId="32596" xr:uid="{00000000-0005-0000-0000-0000F4B00000}"/>
    <cellStyle name="Normal 33 6 2 4 2 6" xfId="15685" xr:uid="{00000000-0005-0000-0000-0000F5B00000}"/>
    <cellStyle name="Normal 33 6 2 4 2 6 2" xfId="38220" xr:uid="{00000000-0005-0000-0000-0000F6B00000}"/>
    <cellStyle name="Normal 33 6 2 4 2 7" xfId="21314" xr:uid="{00000000-0005-0000-0000-0000F7B00000}"/>
    <cellStyle name="Normal 33 6 2 4 2 7 2" xfId="43840" xr:uid="{00000000-0005-0000-0000-0000F8B00000}"/>
    <cellStyle name="Normal 33 6 2 4 2 8" xfId="26980" xr:uid="{00000000-0005-0000-0000-0000F9B00000}"/>
    <cellStyle name="Normal 33 6 2 4 2 9" xfId="49471" xr:uid="{00000000-0005-0000-0000-0000FAB00000}"/>
    <cellStyle name="Normal 33 6 2 4 3" xfId="4907" xr:uid="{00000000-0005-0000-0000-0000FBB00000}"/>
    <cellStyle name="Normal 33 6 2 4 3 2" xfId="6779" xr:uid="{00000000-0005-0000-0000-0000FCB00000}"/>
    <cellStyle name="Normal 33 6 2 4 3 2 2" xfId="12395" xr:uid="{00000000-0005-0000-0000-0000FDB00000}"/>
    <cellStyle name="Normal 33 6 2 4 3 2 2 2" xfId="34936" xr:uid="{00000000-0005-0000-0000-0000FEB00000}"/>
    <cellStyle name="Normal 33 6 2 4 3 2 3" xfId="18025" xr:uid="{00000000-0005-0000-0000-0000FFB00000}"/>
    <cellStyle name="Normal 33 6 2 4 3 2 3 2" xfId="40560" xr:uid="{00000000-0005-0000-0000-000000B10000}"/>
    <cellStyle name="Normal 33 6 2 4 3 2 4" xfId="23654" xr:uid="{00000000-0005-0000-0000-000001B10000}"/>
    <cellStyle name="Normal 33 6 2 4 3 2 4 2" xfId="46180" xr:uid="{00000000-0005-0000-0000-000002B10000}"/>
    <cellStyle name="Normal 33 6 2 4 3 2 5" xfId="29320" xr:uid="{00000000-0005-0000-0000-000003B10000}"/>
    <cellStyle name="Normal 33 6 2 4 3 3" xfId="8651" xr:uid="{00000000-0005-0000-0000-000004B10000}"/>
    <cellStyle name="Normal 33 6 2 4 3 3 2" xfId="14267" xr:uid="{00000000-0005-0000-0000-000005B10000}"/>
    <cellStyle name="Normal 33 6 2 4 3 3 2 2" xfId="36808" xr:uid="{00000000-0005-0000-0000-000006B10000}"/>
    <cellStyle name="Normal 33 6 2 4 3 3 3" xfId="19897" xr:uid="{00000000-0005-0000-0000-000007B10000}"/>
    <cellStyle name="Normal 33 6 2 4 3 3 3 2" xfId="42432" xr:uid="{00000000-0005-0000-0000-000008B10000}"/>
    <cellStyle name="Normal 33 6 2 4 3 3 4" xfId="25526" xr:uid="{00000000-0005-0000-0000-000009B10000}"/>
    <cellStyle name="Normal 33 6 2 4 3 3 4 2" xfId="48052" xr:uid="{00000000-0005-0000-0000-00000AB10000}"/>
    <cellStyle name="Normal 33 6 2 4 3 3 5" xfId="31192" xr:uid="{00000000-0005-0000-0000-00000BB10000}"/>
    <cellStyle name="Normal 33 6 2 4 3 4" xfId="10523" xr:uid="{00000000-0005-0000-0000-00000CB10000}"/>
    <cellStyle name="Normal 33 6 2 4 3 4 2" xfId="33064" xr:uid="{00000000-0005-0000-0000-00000DB10000}"/>
    <cellStyle name="Normal 33 6 2 4 3 5" xfId="16153" xr:uid="{00000000-0005-0000-0000-00000EB10000}"/>
    <cellStyle name="Normal 33 6 2 4 3 5 2" xfId="38688" xr:uid="{00000000-0005-0000-0000-00000FB10000}"/>
    <cellStyle name="Normal 33 6 2 4 3 6" xfId="21782" xr:uid="{00000000-0005-0000-0000-000010B10000}"/>
    <cellStyle name="Normal 33 6 2 4 3 6 2" xfId="44308" xr:uid="{00000000-0005-0000-0000-000011B10000}"/>
    <cellStyle name="Normal 33 6 2 4 3 7" xfId="27448" xr:uid="{00000000-0005-0000-0000-000012B10000}"/>
    <cellStyle name="Normal 33 6 2 4 3 8" xfId="50876" xr:uid="{00000000-0005-0000-0000-000013B10000}"/>
    <cellStyle name="Normal 33 6 2 4 4" xfId="5843" xr:uid="{00000000-0005-0000-0000-000014B10000}"/>
    <cellStyle name="Normal 33 6 2 4 4 2" xfId="11459" xr:uid="{00000000-0005-0000-0000-000015B10000}"/>
    <cellStyle name="Normal 33 6 2 4 4 2 2" xfId="34000" xr:uid="{00000000-0005-0000-0000-000016B10000}"/>
    <cellStyle name="Normal 33 6 2 4 4 3" xfId="17089" xr:uid="{00000000-0005-0000-0000-000017B10000}"/>
    <cellStyle name="Normal 33 6 2 4 4 3 2" xfId="39624" xr:uid="{00000000-0005-0000-0000-000018B10000}"/>
    <cellStyle name="Normal 33 6 2 4 4 4" xfId="22718" xr:uid="{00000000-0005-0000-0000-000019B10000}"/>
    <cellStyle name="Normal 33 6 2 4 4 4 2" xfId="45244" xr:uid="{00000000-0005-0000-0000-00001AB10000}"/>
    <cellStyle name="Normal 33 6 2 4 4 5" xfId="28384" xr:uid="{00000000-0005-0000-0000-00001BB10000}"/>
    <cellStyle name="Normal 33 6 2 4 5" xfId="7715" xr:uid="{00000000-0005-0000-0000-00001CB10000}"/>
    <cellStyle name="Normal 33 6 2 4 5 2" xfId="13331" xr:uid="{00000000-0005-0000-0000-00001DB10000}"/>
    <cellStyle name="Normal 33 6 2 4 5 2 2" xfId="35872" xr:uid="{00000000-0005-0000-0000-00001EB10000}"/>
    <cellStyle name="Normal 33 6 2 4 5 3" xfId="18961" xr:uid="{00000000-0005-0000-0000-00001FB10000}"/>
    <cellStyle name="Normal 33 6 2 4 5 3 2" xfId="41496" xr:uid="{00000000-0005-0000-0000-000020B10000}"/>
    <cellStyle name="Normal 33 6 2 4 5 4" xfId="24590" xr:uid="{00000000-0005-0000-0000-000021B10000}"/>
    <cellStyle name="Normal 33 6 2 4 5 4 2" xfId="47116" xr:uid="{00000000-0005-0000-0000-000022B10000}"/>
    <cellStyle name="Normal 33 6 2 4 5 5" xfId="30256" xr:uid="{00000000-0005-0000-0000-000023B10000}"/>
    <cellStyle name="Normal 33 6 2 4 6" xfId="9587" xr:uid="{00000000-0005-0000-0000-000024B10000}"/>
    <cellStyle name="Normal 33 6 2 4 6 2" xfId="32128" xr:uid="{00000000-0005-0000-0000-000025B10000}"/>
    <cellStyle name="Normal 33 6 2 4 7" xfId="15217" xr:uid="{00000000-0005-0000-0000-000026B10000}"/>
    <cellStyle name="Normal 33 6 2 4 7 2" xfId="37752" xr:uid="{00000000-0005-0000-0000-000027B10000}"/>
    <cellStyle name="Normal 33 6 2 4 8" xfId="20846" xr:uid="{00000000-0005-0000-0000-000028B10000}"/>
    <cellStyle name="Normal 33 6 2 4 8 2" xfId="43372" xr:uid="{00000000-0005-0000-0000-000029B10000}"/>
    <cellStyle name="Normal 33 6 2 4 9" xfId="26512" xr:uid="{00000000-0005-0000-0000-00002AB10000}"/>
    <cellStyle name="Normal 33 6 2 5" xfId="4205" xr:uid="{00000000-0005-0000-0000-00002BB10000}"/>
    <cellStyle name="Normal 33 6 2 5 10" xfId="50174" xr:uid="{00000000-0005-0000-0000-00002CB10000}"/>
    <cellStyle name="Normal 33 6 2 5 2" xfId="5141" xr:uid="{00000000-0005-0000-0000-00002DB10000}"/>
    <cellStyle name="Normal 33 6 2 5 2 2" xfId="7013" xr:uid="{00000000-0005-0000-0000-00002EB10000}"/>
    <cellStyle name="Normal 33 6 2 5 2 2 2" xfId="12629" xr:uid="{00000000-0005-0000-0000-00002FB10000}"/>
    <cellStyle name="Normal 33 6 2 5 2 2 2 2" xfId="35170" xr:uid="{00000000-0005-0000-0000-000030B10000}"/>
    <cellStyle name="Normal 33 6 2 5 2 2 3" xfId="18259" xr:uid="{00000000-0005-0000-0000-000031B10000}"/>
    <cellStyle name="Normal 33 6 2 5 2 2 3 2" xfId="40794" xr:uid="{00000000-0005-0000-0000-000032B10000}"/>
    <cellStyle name="Normal 33 6 2 5 2 2 4" xfId="23888" xr:uid="{00000000-0005-0000-0000-000033B10000}"/>
    <cellStyle name="Normal 33 6 2 5 2 2 4 2" xfId="46414" xr:uid="{00000000-0005-0000-0000-000034B10000}"/>
    <cellStyle name="Normal 33 6 2 5 2 2 5" xfId="29554" xr:uid="{00000000-0005-0000-0000-000035B10000}"/>
    <cellStyle name="Normal 33 6 2 5 2 3" xfId="8885" xr:uid="{00000000-0005-0000-0000-000036B10000}"/>
    <cellStyle name="Normal 33 6 2 5 2 3 2" xfId="14501" xr:uid="{00000000-0005-0000-0000-000037B10000}"/>
    <cellStyle name="Normal 33 6 2 5 2 3 2 2" xfId="37042" xr:uid="{00000000-0005-0000-0000-000038B10000}"/>
    <cellStyle name="Normal 33 6 2 5 2 3 3" xfId="20131" xr:uid="{00000000-0005-0000-0000-000039B10000}"/>
    <cellStyle name="Normal 33 6 2 5 2 3 3 2" xfId="42666" xr:uid="{00000000-0005-0000-0000-00003AB10000}"/>
    <cellStyle name="Normal 33 6 2 5 2 3 4" xfId="25760" xr:uid="{00000000-0005-0000-0000-00003BB10000}"/>
    <cellStyle name="Normal 33 6 2 5 2 3 4 2" xfId="48286" xr:uid="{00000000-0005-0000-0000-00003CB10000}"/>
    <cellStyle name="Normal 33 6 2 5 2 3 5" xfId="31426" xr:uid="{00000000-0005-0000-0000-00003DB10000}"/>
    <cellStyle name="Normal 33 6 2 5 2 4" xfId="10757" xr:uid="{00000000-0005-0000-0000-00003EB10000}"/>
    <cellStyle name="Normal 33 6 2 5 2 4 2" xfId="33298" xr:uid="{00000000-0005-0000-0000-00003FB10000}"/>
    <cellStyle name="Normal 33 6 2 5 2 5" xfId="16387" xr:uid="{00000000-0005-0000-0000-000040B10000}"/>
    <cellStyle name="Normal 33 6 2 5 2 5 2" xfId="38922" xr:uid="{00000000-0005-0000-0000-000041B10000}"/>
    <cellStyle name="Normal 33 6 2 5 2 6" xfId="22016" xr:uid="{00000000-0005-0000-0000-000042B10000}"/>
    <cellStyle name="Normal 33 6 2 5 2 6 2" xfId="44542" xr:uid="{00000000-0005-0000-0000-000043B10000}"/>
    <cellStyle name="Normal 33 6 2 5 2 7" xfId="27682" xr:uid="{00000000-0005-0000-0000-000044B10000}"/>
    <cellStyle name="Normal 33 6 2 5 2 8" xfId="51110" xr:uid="{00000000-0005-0000-0000-000045B10000}"/>
    <cellStyle name="Normal 33 6 2 5 3" xfId="6077" xr:uid="{00000000-0005-0000-0000-000046B10000}"/>
    <cellStyle name="Normal 33 6 2 5 3 2" xfId="11693" xr:uid="{00000000-0005-0000-0000-000047B10000}"/>
    <cellStyle name="Normal 33 6 2 5 3 2 2" xfId="34234" xr:uid="{00000000-0005-0000-0000-000048B10000}"/>
    <cellStyle name="Normal 33 6 2 5 3 3" xfId="17323" xr:uid="{00000000-0005-0000-0000-000049B10000}"/>
    <cellStyle name="Normal 33 6 2 5 3 3 2" xfId="39858" xr:uid="{00000000-0005-0000-0000-00004AB10000}"/>
    <cellStyle name="Normal 33 6 2 5 3 4" xfId="22952" xr:uid="{00000000-0005-0000-0000-00004BB10000}"/>
    <cellStyle name="Normal 33 6 2 5 3 4 2" xfId="45478" xr:uid="{00000000-0005-0000-0000-00004CB10000}"/>
    <cellStyle name="Normal 33 6 2 5 3 5" xfId="28618" xr:uid="{00000000-0005-0000-0000-00004DB10000}"/>
    <cellStyle name="Normal 33 6 2 5 4" xfId="7949" xr:uid="{00000000-0005-0000-0000-00004EB10000}"/>
    <cellStyle name="Normal 33 6 2 5 4 2" xfId="13565" xr:uid="{00000000-0005-0000-0000-00004FB10000}"/>
    <cellStyle name="Normal 33 6 2 5 4 2 2" xfId="36106" xr:uid="{00000000-0005-0000-0000-000050B10000}"/>
    <cellStyle name="Normal 33 6 2 5 4 3" xfId="19195" xr:uid="{00000000-0005-0000-0000-000051B10000}"/>
    <cellStyle name="Normal 33 6 2 5 4 3 2" xfId="41730" xr:uid="{00000000-0005-0000-0000-000052B10000}"/>
    <cellStyle name="Normal 33 6 2 5 4 4" xfId="24824" xr:uid="{00000000-0005-0000-0000-000053B10000}"/>
    <cellStyle name="Normal 33 6 2 5 4 4 2" xfId="47350" xr:uid="{00000000-0005-0000-0000-000054B10000}"/>
    <cellStyle name="Normal 33 6 2 5 4 5" xfId="30490" xr:uid="{00000000-0005-0000-0000-000055B10000}"/>
    <cellStyle name="Normal 33 6 2 5 5" xfId="9821" xr:uid="{00000000-0005-0000-0000-000056B10000}"/>
    <cellStyle name="Normal 33 6 2 5 5 2" xfId="32362" xr:uid="{00000000-0005-0000-0000-000057B10000}"/>
    <cellStyle name="Normal 33 6 2 5 6" xfId="15451" xr:uid="{00000000-0005-0000-0000-000058B10000}"/>
    <cellStyle name="Normal 33 6 2 5 6 2" xfId="37986" xr:uid="{00000000-0005-0000-0000-000059B10000}"/>
    <cellStyle name="Normal 33 6 2 5 7" xfId="21080" xr:uid="{00000000-0005-0000-0000-00005AB10000}"/>
    <cellStyle name="Normal 33 6 2 5 7 2" xfId="43606" xr:uid="{00000000-0005-0000-0000-00005BB10000}"/>
    <cellStyle name="Normal 33 6 2 5 8" xfId="26746" xr:uid="{00000000-0005-0000-0000-00005CB10000}"/>
    <cellStyle name="Normal 33 6 2 5 9" xfId="49237" xr:uid="{00000000-0005-0000-0000-00005DB10000}"/>
    <cellStyle name="Normal 33 6 2 6" xfId="4673" xr:uid="{00000000-0005-0000-0000-00005EB10000}"/>
    <cellStyle name="Normal 33 6 2 6 2" xfId="6545" xr:uid="{00000000-0005-0000-0000-00005FB10000}"/>
    <cellStyle name="Normal 33 6 2 6 2 2" xfId="12161" xr:uid="{00000000-0005-0000-0000-000060B10000}"/>
    <cellStyle name="Normal 33 6 2 6 2 2 2" xfId="34702" xr:uid="{00000000-0005-0000-0000-000061B10000}"/>
    <cellStyle name="Normal 33 6 2 6 2 3" xfId="17791" xr:uid="{00000000-0005-0000-0000-000062B10000}"/>
    <cellStyle name="Normal 33 6 2 6 2 3 2" xfId="40326" xr:uid="{00000000-0005-0000-0000-000063B10000}"/>
    <cellStyle name="Normal 33 6 2 6 2 4" xfId="23420" xr:uid="{00000000-0005-0000-0000-000064B10000}"/>
    <cellStyle name="Normal 33 6 2 6 2 4 2" xfId="45946" xr:uid="{00000000-0005-0000-0000-000065B10000}"/>
    <cellStyle name="Normal 33 6 2 6 2 5" xfId="29086" xr:uid="{00000000-0005-0000-0000-000066B10000}"/>
    <cellStyle name="Normal 33 6 2 6 3" xfId="8417" xr:uid="{00000000-0005-0000-0000-000067B10000}"/>
    <cellStyle name="Normal 33 6 2 6 3 2" xfId="14033" xr:uid="{00000000-0005-0000-0000-000068B10000}"/>
    <cellStyle name="Normal 33 6 2 6 3 2 2" xfId="36574" xr:uid="{00000000-0005-0000-0000-000069B10000}"/>
    <cellStyle name="Normal 33 6 2 6 3 3" xfId="19663" xr:uid="{00000000-0005-0000-0000-00006AB10000}"/>
    <cellStyle name="Normal 33 6 2 6 3 3 2" xfId="42198" xr:uid="{00000000-0005-0000-0000-00006BB10000}"/>
    <cellStyle name="Normal 33 6 2 6 3 4" xfId="25292" xr:uid="{00000000-0005-0000-0000-00006CB10000}"/>
    <cellStyle name="Normal 33 6 2 6 3 4 2" xfId="47818" xr:uid="{00000000-0005-0000-0000-00006DB10000}"/>
    <cellStyle name="Normal 33 6 2 6 3 5" xfId="30958" xr:uid="{00000000-0005-0000-0000-00006EB10000}"/>
    <cellStyle name="Normal 33 6 2 6 4" xfId="10289" xr:uid="{00000000-0005-0000-0000-00006FB10000}"/>
    <cellStyle name="Normal 33 6 2 6 4 2" xfId="32830" xr:uid="{00000000-0005-0000-0000-000070B10000}"/>
    <cellStyle name="Normal 33 6 2 6 5" xfId="15919" xr:uid="{00000000-0005-0000-0000-000071B10000}"/>
    <cellStyle name="Normal 33 6 2 6 5 2" xfId="38454" xr:uid="{00000000-0005-0000-0000-000072B10000}"/>
    <cellStyle name="Normal 33 6 2 6 6" xfId="21548" xr:uid="{00000000-0005-0000-0000-000073B10000}"/>
    <cellStyle name="Normal 33 6 2 6 6 2" xfId="44074" xr:uid="{00000000-0005-0000-0000-000074B10000}"/>
    <cellStyle name="Normal 33 6 2 6 7" xfId="27214" xr:uid="{00000000-0005-0000-0000-000075B10000}"/>
    <cellStyle name="Normal 33 6 2 6 8" xfId="50642" xr:uid="{00000000-0005-0000-0000-000076B10000}"/>
    <cellStyle name="Normal 33 6 2 7" xfId="5609" xr:uid="{00000000-0005-0000-0000-000077B10000}"/>
    <cellStyle name="Normal 33 6 2 7 2" xfId="11225" xr:uid="{00000000-0005-0000-0000-000078B10000}"/>
    <cellStyle name="Normal 33 6 2 7 2 2" xfId="33766" xr:uid="{00000000-0005-0000-0000-000079B10000}"/>
    <cellStyle name="Normal 33 6 2 7 3" xfId="16855" xr:uid="{00000000-0005-0000-0000-00007AB10000}"/>
    <cellStyle name="Normal 33 6 2 7 3 2" xfId="39390" xr:uid="{00000000-0005-0000-0000-00007BB10000}"/>
    <cellStyle name="Normal 33 6 2 7 4" xfId="22484" xr:uid="{00000000-0005-0000-0000-00007CB10000}"/>
    <cellStyle name="Normal 33 6 2 7 4 2" xfId="45010" xr:uid="{00000000-0005-0000-0000-00007DB10000}"/>
    <cellStyle name="Normal 33 6 2 7 5" xfId="28150" xr:uid="{00000000-0005-0000-0000-00007EB10000}"/>
    <cellStyle name="Normal 33 6 2 8" xfId="7481" xr:uid="{00000000-0005-0000-0000-00007FB10000}"/>
    <cellStyle name="Normal 33 6 2 8 2" xfId="13097" xr:uid="{00000000-0005-0000-0000-000080B10000}"/>
    <cellStyle name="Normal 33 6 2 8 2 2" xfId="35638" xr:uid="{00000000-0005-0000-0000-000081B10000}"/>
    <cellStyle name="Normal 33 6 2 8 3" xfId="18727" xr:uid="{00000000-0005-0000-0000-000082B10000}"/>
    <cellStyle name="Normal 33 6 2 8 3 2" xfId="41262" xr:uid="{00000000-0005-0000-0000-000083B10000}"/>
    <cellStyle name="Normal 33 6 2 8 4" xfId="24356" xr:uid="{00000000-0005-0000-0000-000084B10000}"/>
    <cellStyle name="Normal 33 6 2 8 4 2" xfId="46882" xr:uid="{00000000-0005-0000-0000-000085B10000}"/>
    <cellStyle name="Normal 33 6 2 8 5" xfId="30022" xr:uid="{00000000-0005-0000-0000-000086B10000}"/>
    <cellStyle name="Normal 33 6 2 9" xfId="9353" xr:uid="{00000000-0005-0000-0000-000087B10000}"/>
    <cellStyle name="Normal 33 6 2 9 2" xfId="31894" xr:uid="{00000000-0005-0000-0000-000088B10000}"/>
    <cellStyle name="Normal 33 6 3" xfId="3854" xr:uid="{00000000-0005-0000-0000-000089B10000}"/>
    <cellStyle name="Normal 33 6 3 10" xfId="26395" xr:uid="{00000000-0005-0000-0000-00008AB10000}"/>
    <cellStyle name="Normal 33 6 3 11" xfId="48886" xr:uid="{00000000-0005-0000-0000-00008BB10000}"/>
    <cellStyle name="Normal 33 6 3 12" xfId="49823" xr:uid="{00000000-0005-0000-0000-00008CB10000}"/>
    <cellStyle name="Normal 33 6 3 2" xfId="4088" xr:uid="{00000000-0005-0000-0000-00008DB10000}"/>
    <cellStyle name="Normal 33 6 3 2 10" xfId="49120" xr:uid="{00000000-0005-0000-0000-00008EB10000}"/>
    <cellStyle name="Normal 33 6 3 2 11" xfId="50057" xr:uid="{00000000-0005-0000-0000-00008FB10000}"/>
    <cellStyle name="Normal 33 6 3 2 2" xfId="4556" xr:uid="{00000000-0005-0000-0000-000090B10000}"/>
    <cellStyle name="Normal 33 6 3 2 2 10" xfId="50525" xr:uid="{00000000-0005-0000-0000-000091B10000}"/>
    <cellStyle name="Normal 33 6 3 2 2 2" xfId="5492" xr:uid="{00000000-0005-0000-0000-000092B10000}"/>
    <cellStyle name="Normal 33 6 3 2 2 2 2" xfId="7364" xr:uid="{00000000-0005-0000-0000-000093B10000}"/>
    <cellStyle name="Normal 33 6 3 2 2 2 2 2" xfId="12980" xr:uid="{00000000-0005-0000-0000-000094B10000}"/>
    <cellStyle name="Normal 33 6 3 2 2 2 2 2 2" xfId="35521" xr:uid="{00000000-0005-0000-0000-000095B10000}"/>
    <cellStyle name="Normal 33 6 3 2 2 2 2 3" xfId="18610" xr:uid="{00000000-0005-0000-0000-000096B10000}"/>
    <cellStyle name="Normal 33 6 3 2 2 2 2 3 2" xfId="41145" xr:uid="{00000000-0005-0000-0000-000097B10000}"/>
    <cellStyle name="Normal 33 6 3 2 2 2 2 4" xfId="24239" xr:uid="{00000000-0005-0000-0000-000098B10000}"/>
    <cellStyle name="Normal 33 6 3 2 2 2 2 4 2" xfId="46765" xr:uid="{00000000-0005-0000-0000-000099B10000}"/>
    <cellStyle name="Normal 33 6 3 2 2 2 2 5" xfId="29905" xr:uid="{00000000-0005-0000-0000-00009AB10000}"/>
    <cellStyle name="Normal 33 6 3 2 2 2 3" xfId="9236" xr:uid="{00000000-0005-0000-0000-00009BB10000}"/>
    <cellStyle name="Normal 33 6 3 2 2 2 3 2" xfId="14852" xr:uid="{00000000-0005-0000-0000-00009CB10000}"/>
    <cellStyle name="Normal 33 6 3 2 2 2 3 2 2" xfId="37393" xr:uid="{00000000-0005-0000-0000-00009DB10000}"/>
    <cellStyle name="Normal 33 6 3 2 2 2 3 3" xfId="20482" xr:uid="{00000000-0005-0000-0000-00009EB10000}"/>
    <cellStyle name="Normal 33 6 3 2 2 2 3 3 2" xfId="43017" xr:uid="{00000000-0005-0000-0000-00009FB10000}"/>
    <cellStyle name="Normal 33 6 3 2 2 2 3 4" xfId="26111" xr:uid="{00000000-0005-0000-0000-0000A0B10000}"/>
    <cellStyle name="Normal 33 6 3 2 2 2 3 4 2" xfId="48637" xr:uid="{00000000-0005-0000-0000-0000A1B10000}"/>
    <cellStyle name="Normal 33 6 3 2 2 2 3 5" xfId="31777" xr:uid="{00000000-0005-0000-0000-0000A2B10000}"/>
    <cellStyle name="Normal 33 6 3 2 2 2 4" xfId="11108" xr:uid="{00000000-0005-0000-0000-0000A3B10000}"/>
    <cellStyle name="Normal 33 6 3 2 2 2 4 2" xfId="33649" xr:uid="{00000000-0005-0000-0000-0000A4B10000}"/>
    <cellStyle name="Normal 33 6 3 2 2 2 5" xfId="16738" xr:uid="{00000000-0005-0000-0000-0000A5B10000}"/>
    <cellStyle name="Normal 33 6 3 2 2 2 5 2" xfId="39273" xr:uid="{00000000-0005-0000-0000-0000A6B10000}"/>
    <cellStyle name="Normal 33 6 3 2 2 2 6" xfId="22367" xr:uid="{00000000-0005-0000-0000-0000A7B10000}"/>
    <cellStyle name="Normal 33 6 3 2 2 2 6 2" xfId="44893" xr:uid="{00000000-0005-0000-0000-0000A8B10000}"/>
    <cellStyle name="Normal 33 6 3 2 2 2 7" xfId="28033" xr:uid="{00000000-0005-0000-0000-0000A9B10000}"/>
    <cellStyle name="Normal 33 6 3 2 2 2 8" xfId="51461" xr:uid="{00000000-0005-0000-0000-0000AAB10000}"/>
    <cellStyle name="Normal 33 6 3 2 2 3" xfId="6428" xr:uid="{00000000-0005-0000-0000-0000ABB10000}"/>
    <cellStyle name="Normal 33 6 3 2 2 3 2" xfId="12044" xr:uid="{00000000-0005-0000-0000-0000ACB10000}"/>
    <cellStyle name="Normal 33 6 3 2 2 3 2 2" xfId="34585" xr:uid="{00000000-0005-0000-0000-0000ADB10000}"/>
    <cellStyle name="Normal 33 6 3 2 2 3 3" xfId="17674" xr:uid="{00000000-0005-0000-0000-0000AEB10000}"/>
    <cellStyle name="Normal 33 6 3 2 2 3 3 2" xfId="40209" xr:uid="{00000000-0005-0000-0000-0000AFB10000}"/>
    <cellStyle name="Normal 33 6 3 2 2 3 4" xfId="23303" xr:uid="{00000000-0005-0000-0000-0000B0B10000}"/>
    <cellStyle name="Normal 33 6 3 2 2 3 4 2" xfId="45829" xr:uid="{00000000-0005-0000-0000-0000B1B10000}"/>
    <cellStyle name="Normal 33 6 3 2 2 3 5" xfId="28969" xr:uid="{00000000-0005-0000-0000-0000B2B10000}"/>
    <cellStyle name="Normal 33 6 3 2 2 4" xfId="8300" xr:uid="{00000000-0005-0000-0000-0000B3B10000}"/>
    <cellStyle name="Normal 33 6 3 2 2 4 2" xfId="13916" xr:uid="{00000000-0005-0000-0000-0000B4B10000}"/>
    <cellStyle name="Normal 33 6 3 2 2 4 2 2" xfId="36457" xr:uid="{00000000-0005-0000-0000-0000B5B10000}"/>
    <cellStyle name="Normal 33 6 3 2 2 4 3" xfId="19546" xr:uid="{00000000-0005-0000-0000-0000B6B10000}"/>
    <cellStyle name="Normal 33 6 3 2 2 4 3 2" xfId="42081" xr:uid="{00000000-0005-0000-0000-0000B7B10000}"/>
    <cellStyle name="Normal 33 6 3 2 2 4 4" xfId="25175" xr:uid="{00000000-0005-0000-0000-0000B8B10000}"/>
    <cellStyle name="Normal 33 6 3 2 2 4 4 2" xfId="47701" xr:uid="{00000000-0005-0000-0000-0000B9B10000}"/>
    <cellStyle name="Normal 33 6 3 2 2 4 5" xfId="30841" xr:uid="{00000000-0005-0000-0000-0000BAB10000}"/>
    <cellStyle name="Normal 33 6 3 2 2 5" xfId="10172" xr:uid="{00000000-0005-0000-0000-0000BBB10000}"/>
    <cellStyle name="Normal 33 6 3 2 2 5 2" xfId="32713" xr:uid="{00000000-0005-0000-0000-0000BCB10000}"/>
    <cellStyle name="Normal 33 6 3 2 2 6" xfId="15802" xr:uid="{00000000-0005-0000-0000-0000BDB10000}"/>
    <cellStyle name="Normal 33 6 3 2 2 6 2" xfId="38337" xr:uid="{00000000-0005-0000-0000-0000BEB10000}"/>
    <cellStyle name="Normal 33 6 3 2 2 7" xfId="21431" xr:uid="{00000000-0005-0000-0000-0000BFB10000}"/>
    <cellStyle name="Normal 33 6 3 2 2 7 2" xfId="43957" xr:uid="{00000000-0005-0000-0000-0000C0B10000}"/>
    <cellStyle name="Normal 33 6 3 2 2 8" xfId="27097" xr:uid="{00000000-0005-0000-0000-0000C1B10000}"/>
    <cellStyle name="Normal 33 6 3 2 2 9" xfId="49588" xr:uid="{00000000-0005-0000-0000-0000C2B10000}"/>
    <cellStyle name="Normal 33 6 3 2 3" xfId="5024" xr:uid="{00000000-0005-0000-0000-0000C3B10000}"/>
    <cellStyle name="Normal 33 6 3 2 3 2" xfId="6896" xr:uid="{00000000-0005-0000-0000-0000C4B10000}"/>
    <cellStyle name="Normal 33 6 3 2 3 2 2" xfId="12512" xr:uid="{00000000-0005-0000-0000-0000C5B10000}"/>
    <cellStyle name="Normal 33 6 3 2 3 2 2 2" xfId="35053" xr:uid="{00000000-0005-0000-0000-0000C6B10000}"/>
    <cellStyle name="Normal 33 6 3 2 3 2 3" xfId="18142" xr:uid="{00000000-0005-0000-0000-0000C7B10000}"/>
    <cellStyle name="Normal 33 6 3 2 3 2 3 2" xfId="40677" xr:uid="{00000000-0005-0000-0000-0000C8B10000}"/>
    <cellStyle name="Normal 33 6 3 2 3 2 4" xfId="23771" xr:uid="{00000000-0005-0000-0000-0000C9B10000}"/>
    <cellStyle name="Normal 33 6 3 2 3 2 4 2" xfId="46297" xr:uid="{00000000-0005-0000-0000-0000CAB10000}"/>
    <cellStyle name="Normal 33 6 3 2 3 2 5" xfId="29437" xr:uid="{00000000-0005-0000-0000-0000CBB10000}"/>
    <cellStyle name="Normal 33 6 3 2 3 3" xfId="8768" xr:uid="{00000000-0005-0000-0000-0000CCB10000}"/>
    <cellStyle name="Normal 33 6 3 2 3 3 2" xfId="14384" xr:uid="{00000000-0005-0000-0000-0000CDB10000}"/>
    <cellStyle name="Normal 33 6 3 2 3 3 2 2" xfId="36925" xr:uid="{00000000-0005-0000-0000-0000CEB10000}"/>
    <cellStyle name="Normal 33 6 3 2 3 3 3" xfId="20014" xr:uid="{00000000-0005-0000-0000-0000CFB10000}"/>
    <cellStyle name="Normal 33 6 3 2 3 3 3 2" xfId="42549" xr:uid="{00000000-0005-0000-0000-0000D0B10000}"/>
    <cellStyle name="Normal 33 6 3 2 3 3 4" xfId="25643" xr:uid="{00000000-0005-0000-0000-0000D1B10000}"/>
    <cellStyle name="Normal 33 6 3 2 3 3 4 2" xfId="48169" xr:uid="{00000000-0005-0000-0000-0000D2B10000}"/>
    <cellStyle name="Normal 33 6 3 2 3 3 5" xfId="31309" xr:uid="{00000000-0005-0000-0000-0000D3B10000}"/>
    <cellStyle name="Normal 33 6 3 2 3 4" xfId="10640" xr:uid="{00000000-0005-0000-0000-0000D4B10000}"/>
    <cellStyle name="Normal 33 6 3 2 3 4 2" xfId="33181" xr:uid="{00000000-0005-0000-0000-0000D5B10000}"/>
    <cellStyle name="Normal 33 6 3 2 3 5" xfId="16270" xr:uid="{00000000-0005-0000-0000-0000D6B10000}"/>
    <cellStyle name="Normal 33 6 3 2 3 5 2" xfId="38805" xr:uid="{00000000-0005-0000-0000-0000D7B10000}"/>
    <cellStyle name="Normal 33 6 3 2 3 6" xfId="21899" xr:uid="{00000000-0005-0000-0000-0000D8B10000}"/>
    <cellStyle name="Normal 33 6 3 2 3 6 2" xfId="44425" xr:uid="{00000000-0005-0000-0000-0000D9B10000}"/>
    <cellStyle name="Normal 33 6 3 2 3 7" xfId="27565" xr:uid="{00000000-0005-0000-0000-0000DAB10000}"/>
    <cellStyle name="Normal 33 6 3 2 3 8" xfId="50993" xr:uid="{00000000-0005-0000-0000-0000DBB10000}"/>
    <cellStyle name="Normal 33 6 3 2 4" xfId="5960" xr:uid="{00000000-0005-0000-0000-0000DCB10000}"/>
    <cellStyle name="Normal 33 6 3 2 4 2" xfId="11576" xr:uid="{00000000-0005-0000-0000-0000DDB10000}"/>
    <cellStyle name="Normal 33 6 3 2 4 2 2" xfId="34117" xr:uid="{00000000-0005-0000-0000-0000DEB10000}"/>
    <cellStyle name="Normal 33 6 3 2 4 3" xfId="17206" xr:uid="{00000000-0005-0000-0000-0000DFB10000}"/>
    <cellStyle name="Normal 33 6 3 2 4 3 2" xfId="39741" xr:uid="{00000000-0005-0000-0000-0000E0B10000}"/>
    <cellStyle name="Normal 33 6 3 2 4 4" xfId="22835" xr:uid="{00000000-0005-0000-0000-0000E1B10000}"/>
    <cellStyle name="Normal 33 6 3 2 4 4 2" xfId="45361" xr:uid="{00000000-0005-0000-0000-0000E2B10000}"/>
    <cellStyle name="Normal 33 6 3 2 4 5" xfId="28501" xr:uid="{00000000-0005-0000-0000-0000E3B10000}"/>
    <cellStyle name="Normal 33 6 3 2 5" xfId="7832" xr:uid="{00000000-0005-0000-0000-0000E4B10000}"/>
    <cellStyle name="Normal 33 6 3 2 5 2" xfId="13448" xr:uid="{00000000-0005-0000-0000-0000E5B10000}"/>
    <cellStyle name="Normal 33 6 3 2 5 2 2" xfId="35989" xr:uid="{00000000-0005-0000-0000-0000E6B10000}"/>
    <cellStyle name="Normal 33 6 3 2 5 3" xfId="19078" xr:uid="{00000000-0005-0000-0000-0000E7B10000}"/>
    <cellStyle name="Normal 33 6 3 2 5 3 2" xfId="41613" xr:uid="{00000000-0005-0000-0000-0000E8B10000}"/>
    <cellStyle name="Normal 33 6 3 2 5 4" xfId="24707" xr:uid="{00000000-0005-0000-0000-0000E9B10000}"/>
    <cellStyle name="Normal 33 6 3 2 5 4 2" xfId="47233" xr:uid="{00000000-0005-0000-0000-0000EAB10000}"/>
    <cellStyle name="Normal 33 6 3 2 5 5" xfId="30373" xr:uid="{00000000-0005-0000-0000-0000EBB10000}"/>
    <cellStyle name="Normal 33 6 3 2 6" xfId="9704" xr:uid="{00000000-0005-0000-0000-0000ECB10000}"/>
    <cellStyle name="Normal 33 6 3 2 6 2" xfId="32245" xr:uid="{00000000-0005-0000-0000-0000EDB10000}"/>
    <cellStyle name="Normal 33 6 3 2 7" xfId="15334" xr:uid="{00000000-0005-0000-0000-0000EEB10000}"/>
    <cellStyle name="Normal 33 6 3 2 7 2" xfId="37869" xr:uid="{00000000-0005-0000-0000-0000EFB10000}"/>
    <cellStyle name="Normal 33 6 3 2 8" xfId="20963" xr:uid="{00000000-0005-0000-0000-0000F0B10000}"/>
    <cellStyle name="Normal 33 6 3 2 8 2" xfId="43489" xr:uid="{00000000-0005-0000-0000-0000F1B10000}"/>
    <cellStyle name="Normal 33 6 3 2 9" xfId="26629" xr:uid="{00000000-0005-0000-0000-0000F2B10000}"/>
    <cellStyle name="Normal 33 6 3 3" xfId="4322" xr:uid="{00000000-0005-0000-0000-0000F3B10000}"/>
    <cellStyle name="Normal 33 6 3 3 10" xfId="50291" xr:uid="{00000000-0005-0000-0000-0000F4B10000}"/>
    <cellStyle name="Normal 33 6 3 3 2" xfId="5258" xr:uid="{00000000-0005-0000-0000-0000F5B10000}"/>
    <cellStyle name="Normal 33 6 3 3 2 2" xfId="7130" xr:uid="{00000000-0005-0000-0000-0000F6B10000}"/>
    <cellStyle name="Normal 33 6 3 3 2 2 2" xfId="12746" xr:uid="{00000000-0005-0000-0000-0000F7B10000}"/>
    <cellStyle name="Normal 33 6 3 3 2 2 2 2" xfId="35287" xr:uid="{00000000-0005-0000-0000-0000F8B10000}"/>
    <cellStyle name="Normal 33 6 3 3 2 2 3" xfId="18376" xr:uid="{00000000-0005-0000-0000-0000F9B10000}"/>
    <cellStyle name="Normal 33 6 3 3 2 2 3 2" xfId="40911" xr:uid="{00000000-0005-0000-0000-0000FAB10000}"/>
    <cellStyle name="Normal 33 6 3 3 2 2 4" xfId="24005" xr:uid="{00000000-0005-0000-0000-0000FBB10000}"/>
    <cellStyle name="Normal 33 6 3 3 2 2 4 2" xfId="46531" xr:uid="{00000000-0005-0000-0000-0000FCB10000}"/>
    <cellStyle name="Normal 33 6 3 3 2 2 5" xfId="29671" xr:uid="{00000000-0005-0000-0000-0000FDB10000}"/>
    <cellStyle name="Normal 33 6 3 3 2 3" xfId="9002" xr:uid="{00000000-0005-0000-0000-0000FEB10000}"/>
    <cellStyle name="Normal 33 6 3 3 2 3 2" xfId="14618" xr:uid="{00000000-0005-0000-0000-0000FFB10000}"/>
    <cellStyle name="Normal 33 6 3 3 2 3 2 2" xfId="37159" xr:uid="{00000000-0005-0000-0000-000000B20000}"/>
    <cellStyle name="Normal 33 6 3 3 2 3 3" xfId="20248" xr:uid="{00000000-0005-0000-0000-000001B20000}"/>
    <cellStyle name="Normal 33 6 3 3 2 3 3 2" xfId="42783" xr:uid="{00000000-0005-0000-0000-000002B20000}"/>
    <cellStyle name="Normal 33 6 3 3 2 3 4" xfId="25877" xr:uid="{00000000-0005-0000-0000-000003B20000}"/>
    <cellStyle name="Normal 33 6 3 3 2 3 4 2" xfId="48403" xr:uid="{00000000-0005-0000-0000-000004B20000}"/>
    <cellStyle name="Normal 33 6 3 3 2 3 5" xfId="31543" xr:uid="{00000000-0005-0000-0000-000005B20000}"/>
    <cellStyle name="Normal 33 6 3 3 2 4" xfId="10874" xr:uid="{00000000-0005-0000-0000-000006B20000}"/>
    <cellStyle name="Normal 33 6 3 3 2 4 2" xfId="33415" xr:uid="{00000000-0005-0000-0000-000007B20000}"/>
    <cellStyle name="Normal 33 6 3 3 2 5" xfId="16504" xr:uid="{00000000-0005-0000-0000-000008B20000}"/>
    <cellStyle name="Normal 33 6 3 3 2 5 2" xfId="39039" xr:uid="{00000000-0005-0000-0000-000009B20000}"/>
    <cellStyle name="Normal 33 6 3 3 2 6" xfId="22133" xr:uid="{00000000-0005-0000-0000-00000AB20000}"/>
    <cellStyle name="Normal 33 6 3 3 2 6 2" xfId="44659" xr:uid="{00000000-0005-0000-0000-00000BB20000}"/>
    <cellStyle name="Normal 33 6 3 3 2 7" xfId="27799" xr:uid="{00000000-0005-0000-0000-00000CB20000}"/>
    <cellStyle name="Normal 33 6 3 3 2 8" xfId="51227" xr:uid="{00000000-0005-0000-0000-00000DB20000}"/>
    <cellStyle name="Normal 33 6 3 3 3" xfId="6194" xr:uid="{00000000-0005-0000-0000-00000EB20000}"/>
    <cellStyle name="Normal 33 6 3 3 3 2" xfId="11810" xr:uid="{00000000-0005-0000-0000-00000FB20000}"/>
    <cellStyle name="Normal 33 6 3 3 3 2 2" xfId="34351" xr:uid="{00000000-0005-0000-0000-000010B20000}"/>
    <cellStyle name="Normal 33 6 3 3 3 3" xfId="17440" xr:uid="{00000000-0005-0000-0000-000011B20000}"/>
    <cellStyle name="Normal 33 6 3 3 3 3 2" xfId="39975" xr:uid="{00000000-0005-0000-0000-000012B20000}"/>
    <cellStyle name="Normal 33 6 3 3 3 4" xfId="23069" xr:uid="{00000000-0005-0000-0000-000013B20000}"/>
    <cellStyle name="Normal 33 6 3 3 3 4 2" xfId="45595" xr:uid="{00000000-0005-0000-0000-000014B20000}"/>
    <cellStyle name="Normal 33 6 3 3 3 5" xfId="28735" xr:uid="{00000000-0005-0000-0000-000015B20000}"/>
    <cellStyle name="Normal 33 6 3 3 4" xfId="8066" xr:uid="{00000000-0005-0000-0000-000016B20000}"/>
    <cellStyle name="Normal 33 6 3 3 4 2" xfId="13682" xr:uid="{00000000-0005-0000-0000-000017B20000}"/>
    <cellStyle name="Normal 33 6 3 3 4 2 2" xfId="36223" xr:uid="{00000000-0005-0000-0000-000018B20000}"/>
    <cellStyle name="Normal 33 6 3 3 4 3" xfId="19312" xr:uid="{00000000-0005-0000-0000-000019B20000}"/>
    <cellStyle name="Normal 33 6 3 3 4 3 2" xfId="41847" xr:uid="{00000000-0005-0000-0000-00001AB20000}"/>
    <cellStyle name="Normal 33 6 3 3 4 4" xfId="24941" xr:uid="{00000000-0005-0000-0000-00001BB20000}"/>
    <cellStyle name="Normal 33 6 3 3 4 4 2" xfId="47467" xr:uid="{00000000-0005-0000-0000-00001CB20000}"/>
    <cellStyle name="Normal 33 6 3 3 4 5" xfId="30607" xr:uid="{00000000-0005-0000-0000-00001DB20000}"/>
    <cellStyle name="Normal 33 6 3 3 5" xfId="9938" xr:uid="{00000000-0005-0000-0000-00001EB20000}"/>
    <cellStyle name="Normal 33 6 3 3 5 2" xfId="32479" xr:uid="{00000000-0005-0000-0000-00001FB20000}"/>
    <cellStyle name="Normal 33 6 3 3 6" xfId="15568" xr:uid="{00000000-0005-0000-0000-000020B20000}"/>
    <cellStyle name="Normal 33 6 3 3 6 2" xfId="38103" xr:uid="{00000000-0005-0000-0000-000021B20000}"/>
    <cellStyle name="Normal 33 6 3 3 7" xfId="21197" xr:uid="{00000000-0005-0000-0000-000022B20000}"/>
    <cellStyle name="Normal 33 6 3 3 7 2" xfId="43723" xr:uid="{00000000-0005-0000-0000-000023B20000}"/>
    <cellStyle name="Normal 33 6 3 3 8" xfId="26863" xr:uid="{00000000-0005-0000-0000-000024B20000}"/>
    <cellStyle name="Normal 33 6 3 3 9" xfId="49354" xr:uid="{00000000-0005-0000-0000-000025B20000}"/>
    <cellStyle name="Normal 33 6 3 4" xfId="4790" xr:uid="{00000000-0005-0000-0000-000026B20000}"/>
    <cellStyle name="Normal 33 6 3 4 2" xfId="6662" xr:uid="{00000000-0005-0000-0000-000027B20000}"/>
    <cellStyle name="Normal 33 6 3 4 2 2" xfId="12278" xr:uid="{00000000-0005-0000-0000-000028B20000}"/>
    <cellStyle name="Normal 33 6 3 4 2 2 2" xfId="34819" xr:uid="{00000000-0005-0000-0000-000029B20000}"/>
    <cellStyle name="Normal 33 6 3 4 2 3" xfId="17908" xr:uid="{00000000-0005-0000-0000-00002AB20000}"/>
    <cellStyle name="Normal 33 6 3 4 2 3 2" xfId="40443" xr:uid="{00000000-0005-0000-0000-00002BB20000}"/>
    <cellStyle name="Normal 33 6 3 4 2 4" xfId="23537" xr:uid="{00000000-0005-0000-0000-00002CB20000}"/>
    <cellStyle name="Normal 33 6 3 4 2 4 2" xfId="46063" xr:uid="{00000000-0005-0000-0000-00002DB20000}"/>
    <cellStyle name="Normal 33 6 3 4 2 5" xfId="29203" xr:uid="{00000000-0005-0000-0000-00002EB20000}"/>
    <cellStyle name="Normal 33 6 3 4 3" xfId="8534" xr:uid="{00000000-0005-0000-0000-00002FB20000}"/>
    <cellStyle name="Normal 33 6 3 4 3 2" xfId="14150" xr:uid="{00000000-0005-0000-0000-000030B20000}"/>
    <cellStyle name="Normal 33 6 3 4 3 2 2" xfId="36691" xr:uid="{00000000-0005-0000-0000-000031B20000}"/>
    <cellStyle name="Normal 33 6 3 4 3 3" xfId="19780" xr:uid="{00000000-0005-0000-0000-000032B20000}"/>
    <cellStyle name="Normal 33 6 3 4 3 3 2" xfId="42315" xr:uid="{00000000-0005-0000-0000-000033B20000}"/>
    <cellStyle name="Normal 33 6 3 4 3 4" xfId="25409" xr:uid="{00000000-0005-0000-0000-000034B20000}"/>
    <cellStyle name="Normal 33 6 3 4 3 4 2" xfId="47935" xr:uid="{00000000-0005-0000-0000-000035B20000}"/>
    <cellStyle name="Normal 33 6 3 4 3 5" xfId="31075" xr:uid="{00000000-0005-0000-0000-000036B20000}"/>
    <cellStyle name="Normal 33 6 3 4 4" xfId="10406" xr:uid="{00000000-0005-0000-0000-000037B20000}"/>
    <cellStyle name="Normal 33 6 3 4 4 2" xfId="32947" xr:uid="{00000000-0005-0000-0000-000038B20000}"/>
    <cellStyle name="Normal 33 6 3 4 5" xfId="16036" xr:uid="{00000000-0005-0000-0000-000039B20000}"/>
    <cellStyle name="Normal 33 6 3 4 5 2" xfId="38571" xr:uid="{00000000-0005-0000-0000-00003AB20000}"/>
    <cellStyle name="Normal 33 6 3 4 6" xfId="21665" xr:uid="{00000000-0005-0000-0000-00003BB20000}"/>
    <cellStyle name="Normal 33 6 3 4 6 2" xfId="44191" xr:uid="{00000000-0005-0000-0000-00003CB20000}"/>
    <cellStyle name="Normal 33 6 3 4 7" xfId="27331" xr:uid="{00000000-0005-0000-0000-00003DB20000}"/>
    <cellStyle name="Normal 33 6 3 4 8" xfId="50759" xr:uid="{00000000-0005-0000-0000-00003EB20000}"/>
    <cellStyle name="Normal 33 6 3 5" xfId="5726" xr:uid="{00000000-0005-0000-0000-00003FB20000}"/>
    <cellStyle name="Normal 33 6 3 5 2" xfId="11342" xr:uid="{00000000-0005-0000-0000-000040B20000}"/>
    <cellStyle name="Normal 33 6 3 5 2 2" xfId="33883" xr:uid="{00000000-0005-0000-0000-000041B20000}"/>
    <cellStyle name="Normal 33 6 3 5 3" xfId="16972" xr:uid="{00000000-0005-0000-0000-000042B20000}"/>
    <cellStyle name="Normal 33 6 3 5 3 2" xfId="39507" xr:uid="{00000000-0005-0000-0000-000043B20000}"/>
    <cellStyle name="Normal 33 6 3 5 4" xfId="22601" xr:uid="{00000000-0005-0000-0000-000044B20000}"/>
    <cellStyle name="Normal 33 6 3 5 4 2" xfId="45127" xr:uid="{00000000-0005-0000-0000-000045B20000}"/>
    <cellStyle name="Normal 33 6 3 5 5" xfId="28267" xr:uid="{00000000-0005-0000-0000-000046B20000}"/>
    <cellStyle name="Normal 33 6 3 6" xfId="7598" xr:uid="{00000000-0005-0000-0000-000047B20000}"/>
    <cellStyle name="Normal 33 6 3 6 2" xfId="13214" xr:uid="{00000000-0005-0000-0000-000048B20000}"/>
    <cellStyle name="Normal 33 6 3 6 2 2" xfId="35755" xr:uid="{00000000-0005-0000-0000-000049B20000}"/>
    <cellStyle name="Normal 33 6 3 6 3" xfId="18844" xr:uid="{00000000-0005-0000-0000-00004AB20000}"/>
    <cellStyle name="Normal 33 6 3 6 3 2" xfId="41379" xr:uid="{00000000-0005-0000-0000-00004BB20000}"/>
    <cellStyle name="Normal 33 6 3 6 4" xfId="24473" xr:uid="{00000000-0005-0000-0000-00004CB20000}"/>
    <cellStyle name="Normal 33 6 3 6 4 2" xfId="46999" xr:uid="{00000000-0005-0000-0000-00004DB20000}"/>
    <cellStyle name="Normal 33 6 3 6 5" xfId="30139" xr:uid="{00000000-0005-0000-0000-00004EB20000}"/>
    <cellStyle name="Normal 33 6 3 7" xfId="9470" xr:uid="{00000000-0005-0000-0000-00004FB20000}"/>
    <cellStyle name="Normal 33 6 3 7 2" xfId="32011" xr:uid="{00000000-0005-0000-0000-000050B20000}"/>
    <cellStyle name="Normal 33 6 3 8" xfId="15100" xr:uid="{00000000-0005-0000-0000-000051B20000}"/>
    <cellStyle name="Normal 33 6 3 8 2" xfId="37635" xr:uid="{00000000-0005-0000-0000-000052B20000}"/>
    <cellStyle name="Normal 33 6 3 9" xfId="20729" xr:uid="{00000000-0005-0000-0000-000053B20000}"/>
    <cellStyle name="Normal 33 6 3 9 2" xfId="43255" xr:uid="{00000000-0005-0000-0000-000054B20000}"/>
    <cellStyle name="Normal 33 6 4" xfId="3776" xr:uid="{00000000-0005-0000-0000-000055B20000}"/>
    <cellStyle name="Normal 33 6 4 10" xfId="26317" xr:uid="{00000000-0005-0000-0000-000056B20000}"/>
    <cellStyle name="Normal 33 6 4 11" xfId="48808" xr:uid="{00000000-0005-0000-0000-000057B20000}"/>
    <cellStyle name="Normal 33 6 4 12" xfId="49745" xr:uid="{00000000-0005-0000-0000-000058B20000}"/>
    <cellStyle name="Normal 33 6 4 2" xfId="4010" xr:uid="{00000000-0005-0000-0000-000059B20000}"/>
    <cellStyle name="Normal 33 6 4 2 10" xfId="49042" xr:uid="{00000000-0005-0000-0000-00005AB20000}"/>
    <cellStyle name="Normal 33 6 4 2 11" xfId="49979" xr:uid="{00000000-0005-0000-0000-00005BB20000}"/>
    <cellStyle name="Normal 33 6 4 2 2" xfId="4478" xr:uid="{00000000-0005-0000-0000-00005CB20000}"/>
    <cellStyle name="Normal 33 6 4 2 2 10" xfId="50447" xr:uid="{00000000-0005-0000-0000-00005DB20000}"/>
    <cellStyle name="Normal 33 6 4 2 2 2" xfId="5414" xr:uid="{00000000-0005-0000-0000-00005EB20000}"/>
    <cellStyle name="Normal 33 6 4 2 2 2 2" xfId="7286" xr:uid="{00000000-0005-0000-0000-00005FB20000}"/>
    <cellStyle name="Normal 33 6 4 2 2 2 2 2" xfId="12902" xr:uid="{00000000-0005-0000-0000-000060B20000}"/>
    <cellStyle name="Normal 33 6 4 2 2 2 2 2 2" xfId="35443" xr:uid="{00000000-0005-0000-0000-000061B20000}"/>
    <cellStyle name="Normal 33 6 4 2 2 2 2 3" xfId="18532" xr:uid="{00000000-0005-0000-0000-000062B20000}"/>
    <cellStyle name="Normal 33 6 4 2 2 2 2 3 2" xfId="41067" xr:uid="{00000000-0005-0000-0000-000063B20000}"/>
    <cellStyle name="Normal 33 6 4 2 2 2 2 4" xfId="24161" xr:uid="{00000000-0005-0000-0000-000064B20000}"/>
    <cellStyle name="Normal 33 6 4 2 2 2 2 4 2" xfId="46687" xr:uid="{00000000-0005-0000-0000-000065B20000}"/>
    <cellStyle name="Normal 33 6 4 2 2 2 2 5" xfId="29827" xr:uid="{00000000-0005-0000-0000-000066B20000}"/>
    <cellStyle name="Normal 33 6 4 2 2 2 3" xfId="9158" xr:uid="{00000000-0005-0000-0000-000067B20000}"/>
    <cellStyle name="Normal 33 6 4 2 2 2 3 2" xfId="14774" xr:uid="{00000000-0005-0000-0000-000068B20000}"/>
    <cellStyle name="Normal 33 6 4 2 2 2 3 2 2" xfId="37315" xr:uid="{00000000-0005-0000-0000-000069B20000}"/>
    <cellStyle name="Normal 33 6 4 2 2 2 3 3" xfId="20404" xr:uid="{00000000-0005-0000-0000-00006AB20000}"/>
    <cellStyle name="Normal 33 6 4 2 2 2 3 3 2" xfId="42939" xr:uid="{00000000-0005-0000-0000-00006BB20000}"/>
    <cellStyle name="Normal 33 6 4 2 2 2 3 4" xfId="26033" xr:uid="{00000000-0005-0000-0000-00006CB20000}"/>
    <cellStyle name="Normal 33 6 4 2 2 2 3 4 2" xfId="48559" xr:uid="{00000000-0005-0000-0000-00006DB20000}"/>
    <cellStyle name="Normal 33 6 4 2 2 2 3 5" xfId="31699" xr:uid="{00000000-0005-0000-0000-00006EB20000}"/>
    <cellStyle name="Normal 33 6 4 2 2 2 4" xfId="11030" xr:uid="{00000000-0005-0000-0000-00006FB20000}"/>
    <cellStyle name="Normal 33 6 4 2 2 2 4 2" xfId="33571" xr:uid="{00000000-0005-0000-0000-000070B20000}"/>
    <cellStyle name="Normal 33 6 4 2 2 2 5" xfId="16660" xr:uid="{00000000-0005-0000-0000-000071B20000}"/>
    <cellStyle name="Normal 33 6 4 2 2 2 5 2" xfId="39195" xr:uid="{00000000-0005-0000-0000-000072B20000}"/>
    <cellStyle name="Normal 33 6 4 2 2 2 6" xfId="22289" xr:uid="{00000000-0005-0000-0000-000073B20000}"/>
    <cellStyle name="Normal 33 6 4 2 2 2 6 2" xfId="44815" xr:uid="{00000000-0005-0000-0000-000074B20000}"/>
    <cellStyle name="Normal 33 6 4 2 2 2 7" xfId="27955" xr:uid="{00000000-0005-0000-0000-000075B20000}"/>
    <cellStyle name="Normal 33 6 4 2 2 2 8" xfId="51383" xr:uid="{00000000-0005-0000-0000-000076B20000}"/>
    <cellStyle name="Normal 33 6 4 2 2 3" xfId="6350" xr:uid="{00000000-0005-0000-0000-000077B20000}"/>
    <cellStyle name="Normal 33 6 4 2 2 3 2" xfId="11966" xr:uid="{00000000-0005-0000-0000-000078B20000}"/>
    <cellStyle name="Normal 33 6 4 2 2 3 2 2" xfId="34507" xr:uid="{00000000-0005-0000-0000-000079B20000}"/>
    <cellStyle name="Normal 33 6 4 2 2 3 3" xfId="17596" xr:uid="{00000000-0005-0000-0000-00007AB20000}"/>
    <cellStyle name="Normal 33 6 4 2 2 3 3 2" xfId="40131" xr:uid="{00000000-0005-0000-0000-00007BB20000}"/>
    <cellStyle name="Normal 33 6 4 2 2 3 4" xfId="23225" xr:uid="{00000000-0005-0000-0000-00007CB20000}"/>
    <cellStyle name="Normal 33 6 4 2 2 3 4 2" xfId="45751" xr:uid="{00000000-0005-0000-0000-00007DB20000}"/>
    <cellStyle name="Normal 33 6 4 2 2 3 5" xfId="28891" xr:uid="{00000000-0005-0000-0000-00007EB20000}"/>
    <cellStyle name="Normal 33 6 4 2 2 4" xfId="8222" xr:uid="{00000000-0005-0000-0000-00007FB20000}"/>
    <cellStyle name="Normal 33 6 4 2 2 4 2" xfId="13838" xr:uid="{00000000-0005-0000-0000-000080B20000}"/>
    <cellStyle name="Normal 33 6 4 2 2 4 2 2" xfId="36379" xr:uid="{00000000-0005-0000-0000-000081B20000}"/>
    <cellStyle name="Normal 33 6 4 2 2 4 3" xfId="19468" xr:uid="{00000000-0005-0000-0000-000082B20000}"/>
    <cellStyle name="Normal 33 6 4 2 2 4 3 2" xfId="42003" xr:uid="{00000000-0005-0000-0000-000083B20000}"/>
    <cellStyle name="Normal 33 6 4 2 2 4 4" xfId="25097" xr:uid="{00000000-0005-0000-0000-000084B20000}"/>
    <cellStyle name="Normal 33 6 4 2 2 4 4 2" xfId="47623" xr:uid="{00000000-0005-0000-0000-000085B20000}"/>
    <cellStyle name="Normal 33 6 4 2 2 4 5" xfId="30763" xr:uid="{00000000-0005-0000-0000-000086B20000}"/>
    <cellStyle name="Normal 33 6 4 2 2 5" xfId="10094" xr:uid="{00000000-0005-0000-0000-000087B20000}"/>
    <cellStyle name="Normal 33 6 4 2 2 5 2" xfId="32635" xr:uid="{00000000-0005-0000-0000-000088B20000}"/>
    <cellStyle name="Normal 33 6 4 2 2 6" xfId="15724" xr:uid="{00000000-0005-0000-0000-000089B20000}"/>
    <cellStyle name="Normal 33 6 4 2 2 6 2" xfId="38259" xr:uid="{00000000-0005-0000-0000-00008AB20000}"/>
    <cellStyle name="Normal 33 6 4 2 2 7" xfId="21353" xr:uid="{00000000-0005-0000-0000-00008BB20000}"/>
    <cellStyle name="Normal 33 6 4 2 2 7 2" xfId="43879" xr:uid="{00000000-0005-0000-0000-00008CB20000}"/>
    <cellStyle name="Normal 33 6 4 2 2 8" xfId="27019" xr:uid="{00000000-0005-0000-0000-00008DB20000}"/>
    <cellStyle name="Normal 33 6 4 2 2 9" xfId="49510" xr:uid="{00000000-0005-0000-0000-00008EB20000}"/>
    <cellStyle name="Normal 33 6 4 2 3" xfId="4946" xr:uid="{00000000-0005-0000-0000-00008FB20000}"/>
    <cellStyle name="Normal 33 6 4 2 3 2" xfId="6818" xr:uid="{00000000-0005-0000-0000-000090B20000}"/>
    <cellStyle name="Normal 33 6 4 2 3 2 2" xfId="12434" xr:uid="{00000000-0005-0000-0000-000091B20000}"/>
    <cellStyle name="Normal 33 6 4 2 3 2 2 2" xfId="34975" xr:uid="{00000000-0005-0000-0000-000092B20000}"/>
    <cellStyle name="Normal 33 6 4 2 3 2 3" xfId="18064" xr:uid="{00000000-0005-0000-0000-000093B20000}"/>
    <cellStyle name="Normal 33 6 4 2 3 2 3 2" xfId="40599" xr:uid="{00000000-0005-0000-0000-000094B20000}"/>
    <cellStyle name="Normal 33 6 4 2 3 2 4" xfId="23693" xr:uid="{00000000-0005-0000-0000-000095B20000}"/>
    <cellStyle name="Normal 33 6 4 2 3 2 4 2" xfId="46219" xr:uid="{00000000-0005-0000-0000-000096B20000}"/>
    <cellStyle name="Normal 33 6 4 2 3 2 5" xfId="29359" xr:uid="{00000000-0005-0000-0000-000097B20000}"/>
    <cellStyle name="Normal 33 6 4 2 3 3" xfId="8690" xr:uid="{00000000-0005-0000-0000-000098B20000}"/>
    <cellStyle name="Normal 33 6 4 2 3 3 2" xfId="14306" xr:uid="{00000000-0005-0000-0000-000099B20000}"/>
    <cellStyle name="Normal 33 6 4 2 3 3 2 2" xfId="36847" xr:uid="{00000000-0005-0000-0000-00009AB20000}"/>
    <cellStyle name="Normal 33 6 4 2 3 3 3" xfId="19936" xr:uid="{00000000-0005-0000-0000-00009BB20000}"/>
    <cellStyle name="Normal 33 6 4 2 3 3 3 2" xfId="42471" xr:uid="{00000000-0005-0000-0000-00009CB20000}"/>
    <cellStyle name="Normal 33 6 4 2 3 3 4" xfId="25565" xr:uid="{00000000-0005-0000-0000-00009DB20000}"/>
    <cellStyle name="Normal 33 6 4 2 3 3 4 2" xfId="48091" xr:uid="{00000000-0005-0000-0000-00009EB20000}"/>
    <cellStyle name="Normal 33 6 4 2 3 3 5" xfId="31231" xr:uid="{00000000-0005-0000-0000-00009FB20000}"/>
    <cellStyle name="Normal 33 6 4 2 3 4" xfId="10562" xr:uid="{00000000-0005-0000-0000-0000A0B20000}"/>
    <cellStyle name="Normal 33 6 4 2 3 4 2" xfId="33103" xr:uid="{00000000-0005-0000-0000-0000A1B20000}"/>
    <cellStyle name="Normal 33 6 4 2 3 5" xfId="16192" xr:uid="{00000000-0005-0000-0000-0000A2B20000}"/>
    <cellStyle name="Normal 33 6 4 2 3 5 2" xfId="38727" xr:uid="{00000000-0005-0000-0000-0000A3B20000}"/>
    <cellStyle name="Normal 33 6 4 2 3 6" xfId="21821" xr:uid="{00000000-0005-0000-0000-0000A4B20000}"/>
    <cellStyle name="Normal 33 6 4 2 3 6 2" xfId="44347" xr:uid="{00000000-0005-0000-0000-0000A5B20000}"/>
    <cellStyle name="Normal 33 6 4 2 3 7" xfId="27487" xr:uid="{00000000-0005-0000-0000-0000A6B20000}"/>
    <cellStyle name="Normal 33 6 4 2 3 8" xfId="50915" xr:uid="{00000000-0005-0000-0000-0000A7B20000}"/>
    <cellStyle name="Normal 33 6 4 2 4" xfId="5882" xr:uid="{00000000-0005-0000-0000-0000A8B20000}"/>
    <cellStyle name="Normal 33 6 4 2 4 2" xfId="11498" xr:uid="{00000000-0005-0000-0000-0000A9B20000}"/>
    <cellStyle name="Normal 33 6 4 2 4 2 2" xfId="34039" xr:uid="{00000000-0005-0000-0000-0000AAB20000}"/>
    <cellStyle name="Normal 33 6 4 2 4 3" xfId="17128" xr:uid="{00000000-0005-0000-0000-0000ABB20000}"/>
    <cellStyle name="Normal 33 6 4 2 4 3 2" xfId="39663" xr:uid="{00000000-0005-0000-0000-0000ACB20000}"/>
    <cellStyle name="Normal 33 6 4 2 4 4" xfId="22757" xr:uid="{00000000-0005-0000-0000-0000ADB20000}"/>
    <cellStyle name="Normal 33 6 4 2 4 4 2" xfId="45283" xr:uid="{00000000-0005-0000-0000-0000AEB20000}"/>
    <cellStyle name="Normal 33 6 4 2 4 5" xfId="28423" xr:uid="{00000000-0005-0000-0000-0000AFB20000}"/>
    <cellStyle name="Normal 33 6 4 2 5" xfId="7754" xr:uid="{00000000-0005-0000-0000-0000B0B20000}"/>
    <cellStyle name="Normal 33 6 4 2 5 2" xfId="13370" xr:uid="{00000000-0005-0000-0000-0000B1B20000}"/>
    <cellStyle name="Normal 33 6 4 2 5 2 2" xfId="35911" xr:uid="{00000000-0005-0000-0000-0000B2B20000}"/>
    <cellStyle name="Normal 33 6 4 2 5 3" xfId="19000" xr:uid="{00000000-0005-0000-0000-0000B3B20000}"/>
    <cellStyle name="Normal 33 6 4 2 5 3 2" xfId="41535" xr:uid="{00000000-0005-0000-0000-0000B4B20000}"/>
    <cellStyle name="Normal 33 6 4 2 5 4" xfId="24629" xr:uid="{00000000-0005-0000-0000-0000B5B20000}"/>
    <cellStyle name="Normal 33 6 4 2 5 4 2" xfId="47155" xr:uid="{00000000-0005-0000-0000-0000B6B20000}"/>
    <cellStyle name="Normal 33 6 4 2 5 5" xfId="30295" xr:uid="{00000000-0005-0000-0000-0000B7B20000}"/>
    <cellStyle name="Normal 33 6 4 2 6" xfId="9626" xr:uid="{00000000-0005-0000-0000-0000B8B20000}"/>
    <cellStyle name="Normal 33 6 4 2 6 2" xfId="32167" xr:uid="{00000000-0005-0000-0000-0000B9B20000}"/>
    <cellStyle name="Normal 33 6 4 2 7" xfId="15256" xr:uid="{00000000-0005-0000-0000-0000BAB20000}"/>
    <cellStyle name="Normal 33 6 4 2 7 2" xfId="37791" xr:uid="{00000000-0005-0000-0000-0000BBB20000}"/>
    <cellStyle name="Normal 33 6 4 2 8" xfId="20885" xr:uid="{00000000-0005-0000-0000-0000BCB20000}"/>
    <cellStyle name="Normal 33 6 4 2 8 2" xfId="43411" xr:uid="{00000000-0005-0000-0000-0000BDB20000}"/>
    <cellStyle name="Normal 33 6 4 2 9" xfId="26551" xr:uid="{00000000-0005-0000-0000-0000BEB20000}"/>
    <cellStyle name="Normal 33 6 4 3" xfId="4244" xr:uid="{00000000-0005-0000-0000-0000BFB20000}"/>
    <cellStyle name="Normal 33 6 4 3 10" xfId="50213" xr:uid="{00000000-0005-0000-0000-0000C0B20000}"/>
    <cellStyle name="Normal 33 6 4 3 2" xfId="5180" xr:uid="{00000000-0005-0000-0000-0000C1B20000}"/>
    <cellStyle name="Normal 33 6 4 3 2 2" xfId="7052" xr:uid="{00000000-0005-0000-0000-0000C2B20000}"/>
    <cellStyle name="Normal 33 6 4 3 2 2 2" xfId="12668" xr:uid="{00000000-0005-0000-0000-0000C3B20000}"/>
    <cellStyle name="Normal 33 6 4 3 2 2 2 2" xfId="35209" xr:uid="{00000000-0005-0000-0000-0000C4B20000}"/>
    <cellStyle name="Normal 33 6 4 3 2 2 3" xfId="18298" xr:uid="{00000000-0005-0000-0000-0000C5B20000}"/>
    <cellStyle name="Normal 33 6 4 3 2 2 3 2" xfId="40833" xr:uid="{00000000-0005-0000-0000-0000C6B20000}"/>
    <cellStyle name="Normal 33 6 4 3 2 2 4" xfId="23927" xr:uid="{00000000-0005-0000-0000-0000C7B20000}"/>
    <cellStyle name="Normal 33 6 4 3 2 2 4 2" xfId="46453" xr:uid="{00000000-0005-0000-0000-0000C8B20000}"/>
    <cellStyle name="Normal 33 6 4 3 2 2 5" xfId="29593" xr:uid="{00000000-0005-0000-0000-0000C9B20000}"/>
    <cellStyle name="Normal 33 6 4 3 2 3" xfId="8924" xr:uid="{00000000-0005-0000-0000-0000CAB20000}"/>
    <cellStyle name="Normal 33 6 4 3 2 3 2" xfId="14540" xr:uid="{00000000-0005-0000-0000-0000CBB20000}"/>
    <cellStyle name="Normal 33 6 4 3 2 3 2 2" xfId="37081" xr:uid="{00000000-0005-0000-0000-0000CCB20000}"/>
    <cellStyle name="Normal 33 6 4 3 2 3 3" xfId="20170" xr:uid="{00000000-0005-0000-0000-0000CDB20000}"/>
    <cellStyle name="Normal 33 6 4 3 2 3 3 2" xfId="42705" xr:uid="{00000000-0005-0000-0000-0000CEB20000}"/>
    <cellStyle name="Normal 33 6 4 3 2 3 4" xfId="25799" xr:uid="{00000000-0005-0000-0000-0000CFB20000}"/>
    <cellStyle name="Normal 33 6 4 3 2 3 4 2" xfId="48325" xr:uid="{00000000-0005-0000-0000-0000D0B20000}"/>
    <cellStyle name="Normal 33 6 4 3 2 3 5" xfId="31465" xr:uid="{00000000-0005-0000-0000-0000D1B20000}"/>
    <cellStyle name="Normal 33 6 4 3 2 4" xfId="10796" xr:uid="{00000000-0005-0000-0000-0000D2B20000}"/>
    <cellStyle name="Normal 33 6 4 3 2 4 2" xfId="33337" xr:uid="{00000000-0005-0000-0000-0000D3B20000}"/>
    <cellStyle name="Normal 33 6 4 3 2 5" xfId="16426" xr:uid="{00000000-0005-0000-0000-0000D4B20000}"/>
    <cellStyle name="Normal 33 6 4 3 2 5 2" xfId="38961" xr:uid="{00000000-0005-0000-0000-0000D5B20000}"/>
    <cellStyle name="Normal 33 6 4 3 2 6" xfId="22055" xr:uid="{00000000-0005-0000-0000-0000D6B20000}"/>
    <cellStyle name="Normal 33 6 4 3 2 6 2" xfId="44581" xr:uid="{00000000-0005-0000-0000-0000D7B20000}"/>
    <cellStyle name="Normal 33 6 4 3 2 7" xfId="27721" xr:uid="{00000000-0005-0000-0000-0000D8B20000}"/>
    <cellStyle name="Normal 33 6 4 3 2 8" xfId="51149" xr:uid="{00000000-0005-0000-0000-0000D9B20000}"/>
    <cellStyle name="Normal 33 6 4 3 3" xfId="6116" xr:uid="{00000000-0005-0000-0000-0000DAB20000}"/>
    <cellStyle name="Normal 33 6 4 3 3 2" xfId="11732" xr:uid="{00000000-0005-0000-0000-0000DBB20000}"/>
    <cellStyle name="Normal 33 6 4 3 3 2 2" xfId="34273" xr:uid="{00000000-0005-0000-0000-0000DCB20000}"/>
    <cellStyle name="Normal 33 6 4 3 3 3" xfId="17362" xr:uid="{00000000-0005-0000-0000-0000DDB20000}"/>
    <cellStyle name="Normal 33 6 4 3 3 3 2" xfId="39897" xr:uid="{00000000-0005-0000-0000-0000DEB20000}"/>
    <cellStyle name="Normal 33 6 4 3 3 4" xfId="22991" xr:uid="{00000000-0005-0000-0000-0000DFB20000}"/>
    <cellStyle name="Normal 33 6 4 3 3 4 2" xfId="45517" xr:uid="{00000000-0005-0000-0000-0000E0B20000}"/>
    <cellStyle name="Normal 33 6 4 3 3 5" xfId="28657" xr:uid="{00000000-0005-0000-0000-0000E1B20000}"/>
    <cellStyle name="Normal 33 6 4 3 4" xfId="7988" xr:uid="{00000000-0005-0000-0000-0000E2B20000}"/>
    <cellStyle name="Normal 33 6 4 3 4 2" xfId="13604" xr:uid="{00000000-0005-0000-0000-0000E3B20000}"/>
    <cellStyle name="Normal 33 6 4 3 4 2 2" xfId="36145" xr:uid="{00000000-0005-0000-0000-0000E4B20000}"/>
    <cellStyle name="Normal 33 6 4 3 4 3" xfId="19234" xr:uid="{00000000-0005-0000-0000-0000E5B20000}"/>
    <cellStyle name="Normal 33 6 4 3 4 3 2" xfId="41769" xr:uid="{00000000-0005-0000-0000-0000E6B20000}"/>
    <cellStyle name="Normal 33 6 4 3 4 4" xfId="24863" xr:uid="{00000000-0005-0000-0000-0000E7B20000}"/>
    <cellStyle name="Normal 33 6 4 3 4 4 2" xfId="47389" xr:uid="{00000000-0005-0000-0000-0000E8B20000}"/>
    <cellStyle name="Normal 33 6 4 3 4 5" xfId="30529" xr:uid="{00000000-0005-0000-0000-0000E9B20000}"/>
    <cellStyle name="Normal 33 6 4 3 5" xfId="9860" xr:uid="{00000000-0005-0000-0000-0000EAB20000}"/>
    <cellStyle name="Normal 33 6 4 3 5 2" xfId="32401" xr:uid="{00000000-0005-0000-0000-0000EBB20000}"/>
    <cellStyle name="Normal 33 6 4 3 6" xfId="15490" xr:uid="{00000000-0005-0000-0000-0000ECB20000}"/>
    <cellStyle name="Normal 33 6 4 3 6 2" xfId="38025" xr:uid="{00000000-0005-0000-0000-0000EDB20000}"/>
    <cellStyle name="Normal 33 6 4 3 7" xfId="21119" xr:uid="{00000000-0005-0000-0000-0000EEB20000}"/>
    <cellStyle name="Normal 33 6 4 3 7 2" xfId="43645" xr:uid="{00000000-0005-0000-0000-0000EFB20000}"/>
    <cellStyle name="Normal 33 6 4 3 8" xfId="26785" xr:uid="{00000000-0005-0000-0000-0000F0B20000}"/>
    <cellStyle name="Normal 33 6 4 3 9" xfId="49276" xr:uid="{00000000-0005-0000-0000-0000F1B20000}"/>
    <cellStyle name="Normal 33 6 4 4" xfId="4712" xr:uid="{00000000-0005-0000-0000-0000F2B20000}"/>
    <cellStyle name="Normal 33 6 4 4 2" xfId="6584" xr:uid="{00000000-0005-0000-0000-0000F3B20000}"/>
    <cellStyle name="Normal 33 6 4 4 2 2" xfId="12200" xr:uid="{00000000-0005-0000-0000-0000F4B20000}"/>
    <cellStyle name="Normal 33 6 4 4 2 2 2" xfId="34741" xr:uid="{00000000-0005-0000-0000-0000F5B20000}"/>
    <cellStyle name="Normal 33 6 4 4 2 3" xfId="17830" xr:uid="{00000000-0005-0000-0000-0000F6B20000}"/>
    <cellStyle name="Normal 33 6 4 4 2 3 2" xfId="40365" xr:uid="{00000000-0005-0000-0000-0000F7B20000}"/>
    <cellStyle name="Normal 33 6 4 4 2 4" xfId="23459" xr:uid="{00000000-0005-0000-0000-0000F8B20000}"/>
    <cellStyle name="Normal 33 6 4 4 2 4 2" xfId="45985" xr:uid="{00000000-0005-0000-0000-0000F9B20000}"/>
    <cellStyle name="Normal 33 6 4 4 2 5" xfId="29125" xr:uid="{00000000-0005-0000-0000-0000FAB20000}"/>
    <cellStyle name="Normal 33 6 4 4 3" xfId="8456" xr:uid="{00000000-0005-0000-0000-0000FBB20000}"/>
    <cellStyle name="Normal 33 6 4 4 3 2" xfId="14072" xr:uid="{00000000-0005-0000-0000-0000FCB20000}"/>
    <cellStyle name="Normal 33 6 4 4 3 2 2" xfId="36613" xr:uid="{00000000-0005-0000-0000-0000FDB20000}"/>
    <cellStyle name="Normal 33 6 4 4 3 3" xfId="19702" xr:uid="{00000000-0005-0000-0000-0000FEB20000}"/>
    <cellStyle name="Normal 33 6 4 4 3 3 2" xfId="42237" xr:uid="{00000000-0005-0000-0000-0000FFB20000}"/>
    <cellStyle name="Normal 33 6 4 4 3 4" xfId="25331" xr:uid="{00000000-0005-0000-0000-000000B30000}"/>
    <cellStyle name="Normal 33 6 4 4 3 4 2" xfId="47857" xr:uid="{00000000-0005-0000-0000-000001B30000}"/>
    <cellStyle name="Normal 33 6 4 4 3 5" xfId="30997" xr:uid="{00000000-0005-0000-0000-000002B30000}"/>
    <cellStyle name="Normal 33 6 4 4 4" xfId="10328" xr:uid="{00000000-0005-0000-0000-000003B30000}"/>
    <cellStyle name="Normal 33 6 4 4 4 2" xfId="32869" xr:uid="{00000000-0005-0000-0000-000004B30000}"/>
    <cellStyle name="Normal 33 6 4 4 5" xfId="15958" xr:uid="{00000000-0005-0000-0000-000005B30000}"/>
    <cellStyle name="Normal 33 6 4 4 5 2" xfId="38493" xr:uid="{00000000-0005-0000-0000-000006B30000}"/>
    <cellStyle name="Normal 33 6 4 4 6" xfId="21587" xr:uid="{00000000-0005-0000-0000-000007B30000}"/>
    <cellStyle name="Normal 33 6 4 4 6 2" xfId="44113" xr:uid="{00000000-0005-0000-0000-000008B30000}"/>
    <cellStyle name="Normal 33 6 4 4 7" xfId="27253" xr:uid="{00000000-0005-0000-0000-000009B30000}"/>
    <cellStyle name="Normal 33 6 4 4 8" xfId="50681" xr:uid="{00000000-0005-0000-0000-00000AB30000}"/>
    <cellStyle name="Normal 33 6 4 5" xfId="5648" xr:uid="{00000000-0005-0000-0000-00000BB30000}"/>
    <cellStyle name="Normal 33 6 4 5 2" xfId="11264" xr:uid="{00000000-0005-0000-0000-00000CB30000}"/>
    <cellStyle name="Normal 33 6 4 5 2 2" xfId="33805" xr:uid="{00000000-0005-0000-0000-00000DB30000}"/>
    <cellStyle name="Normal 33 6 4 5 3" xfId="16894" xr:uid="{00000000-0005-0000-0000-00000EB30000}"/>
    <cellStyle name="Normal 33 6 4 5 3 2" xfId="39429" xr:uid="{00000000-0005-0000-0000-00000FB30000}"/>
    <cellStyle name="Normal 33 6 4 5 4" xfId="22523" xr:uid="{00000000-0005-0000-0000-000010B30000}"/>
    <cellStyle name="Normal 33 6 4 5 4 2" xfId="45049" xr:uid="{00000000-0005-0000-0000-000011B30000}"/>
    <cellStyle name="Normal 33 6 4 5 5" xfId="28189" xr:uid="{00000000-0005-0000-0000-000012B30000}"/>
    <cellStyle name="Normal 33 6 4 6" xfId="7520" xr:uid="{00000000-0005-0000-0000-000013B30000}"/>
    <cellStyle name="Normal 33 6 4 6 2" xfId="13136" xr:uid="{00000000-0005-0000-0000-000014B30000}"/>
    <cellStyle name="Normal 33 6 4 6 2 2" xfId="35677" xr:uid="{00000000-0005-0000-0000-000015B30000}"/>
    <cellStyle name="Normal 33 6 4 6 3" xfId="18766" xr:uid="{00000000-0005-0000-0000-000016B30000}"/>
    <cellStyle name="Normal 33 6 4 6 3 2" xfId="41301" xr:uid="{00000000-0005-0000-0000-000017B30000}"/>
    <cellStyle name="Normal 33 6 4 6 4" xfId="24395" xr:uid="{00000000-0005-0000-0000-000018B30000}"/>
    <cellStyle name="Normal 33 6 4 6 4 2" xfId="46921" xr:uid="{00000000-0005-0000-0000-000019B30000}"/>
    <cellStyle name="Normal 33 6 4 6 5" xfId="30061" xr:uid="{00000000-0005-0000-0000-00001AB30000}"/>
    <cellStyle name="Normal 33 6 4 7" xfId="9392" xr:uid="{00000000-0005-0000-0000-00001BB30000}"/>
    <cellStyle name="Normal 33 6 4 7 2" xfId="31933" xr:uid="{00000000-0005-0000-0000-00001CB30000}"/>
    <cellStyle name="Normal 33 6 4 8" xfId="15022" xr:uid="{00000000-0005-0000-0000-00001DB30000}"/>
    <cellStyle name="Normal 33 6 4 8 2" xfId="37557" xr:uid="{00000000-0005-0000-0000-00001EB30000}"/>
    <cellStyle name="Normal 33 6 4 9" xfId="20651" xr:uid="{00000000-0005-0000-0000-00001FB30000}"/>
    <cellStyle name="Normal 33 6 4 9 2" xfId="43177" xr:uid="{00000000-0005-0000-0000-000020B30000}"/>
    <cellStyle name="Normal 33 6 5" xfId="3932" xr:uid="{00000000-0005-0000-0000-000021B30000}"/>
    <cellStyle name="Normal 33 6 5 10" xfId="48964" xr:uid="{00000000-0005-0000-0000-000022B30000}"/>
    <cellStyle name="Normal 33 6 5 11" xfId="49901" xr:uid="{00000000-0005-0000-0000-000023B30000}"/>
    <cellStyle name="Normal 33 6 5 2" xfId="4400" xr:uid="{00000000-0005-0000-0000-000024B30000}"/>
    <cellStyle name="Normal 33 6 5 2 10" xfId="50369" xr:uid="{00000000-0005-0000-0000-000025B30000}"/>
    <cellStyle name="Normal 33 6 5 2 2" xfId="5336" xr:uid="{00000000-0005-0000-0000-000026B30000}"/>
    <cellStyle name="Normal 33 6 5 2 2 2" xfId="7208" xr:uid="{00000000-0005-0000-0000-000027B30000}"/>
    <cellStyle name="Normal 33 6 5 2 2 2 2" xfId="12824" xr:uid="{00000000-0005-0000-0000-000028B30000}"/>
    <cellStyle name="Normal 33 6 5 2 2 2 2 2" xfId="35365" xr:uid="{00000000-0005-0000-0000-000029B30000}"/>
    <cellStyle name="Normal 33 6 5 2 2 2 3" xfId="18454" xr:uid="{00000000-0005-0000-0000-00002AB30000}"/>
    <cellStyle name="Normal 33 6 5 2 2 2 3 2" xfId="40989" xr:uid="{00000000-0005-0000-0000-00002BB30000}"/>
    <cellStyle name="Normal 33 6 5 2 2 2 4" xfId="24083" xr:uid="{00000000-0005-0000-0000-00002CB30000}"/>
    <cellStyle name="Normal 33 6 5 2 2 2 4 2" xfId="46609" xr:uid="{00000000-0005-0000-0000-00002DB30000}"/>
    <cellStyle name="Normal 33 6 5 2 2 2 5" xfId="29749" xr:uid="{00000000-0005-0000-0000-00002EB30000}"/>
    <cellStyle name="Normal 33 6 5 2 2 3" xfId="9080" xr:uid="{00000000-0005-0000-0000-00002FB30000}"/>
    <cellStyle name="Normal 33 6 5 2 2 3 2" xfId="14696" xr:uid="{00000000-0005-0000-0000-000030B30000}"/>
    <cellStyle name="Normal 33 6 5 2 2 3 2 2" xfId="37237" xr:uid="{00000000-0005-0000-0000-000031B30000}"/>
    <cellStyle name="Normal 33 6 5 2 2 3 3" xfId="20326" xr:uid="{00000000-0005-0000-0000-000032B30000}"/>
    <cellStyle name="Normal 33 6 5 2 2 3 3 2" xfId="42861" xr:uid="{00000000-0005-0000-0000-000033B30000}"/>
    <cellStyle name="Normal 33 6 5 2 2 3 4" xfId="25955" xr:uid="{00000000-0005-0000-0000-000034B30000}"/>
    <cellStyle name="Normal 33 6 5 2 2 3 4 2" xfId="48481" xr:uid="{00000000-0005-0000-0000-000035B30000}"/>
    <cellStyle name="Normal 33 6 5 2 2 3 5" xfId="31621" xr:uid="{00000000-0005-0000-0000-000036B30000}"/>
    <cellStyle name="Normal 33 6 5 2 2 4" xfId="10952" xr:uid="{00000000-0005-0000-0000-000037B30000}"/>
    <cellStyle name="Normal 33 6 5 2 2 4 2" xfId="33493" xr:uid="{00000000-0005-0000-0000-000038B30000}"/>
    <cellStyle name="Normal 33 6 5 2 2 5" xfId="16582" xr:uid="{00000000-0005-0000-0000-000039B30000}"/>
    <cellStyle name="Normal 33 6 5 2 2 5 2" xfId="39117" xr:uid="{00000000-0005-0000-0000-00003AB30000}"/>
    <cellStyle name="Normal 33 6 5 2 2 6" xfId="22211" xr:uid="{00000000-0005-0000-0000-00003BB30000}"/>
    <cellStyle name="Normal 33 6 5 2 2 6 2" xfId="44737" xr:uid="{00000000-0005-0000-0000-00003CB30000}"/>
    <cellStyle name="Normal 33 6 5 2 2 7" xfId="27877" xr:uid="{00000000-0005-0000-0000-00003DB30000}"/>
    <cellStyle name="Normal 33 6 5 2 2 8" xfId="51305" xr:uid="{00000000-0005-0000-0000-00003EB30000}"/>
    <cellStyle name="Normal 33 6 5 2 3" xfId="6272" xr:uid="{00000000-0005-0000-0000-00003FB30000}"/>
    <cellStyle name="Normal 33 6 5 2 3 2" xfId="11888" xr:uid="{00000000-0005-0000-0000-000040B30000}"/>
    <cellStyle name="Normal 33 6 5 2 3 2 2" xfId="34429" xr:uid="{00000000-0005-0000-0000-000041B30000}"/>
    <cellStyle name="Normal 33 6 5 2 3 3" xfId="17518" xr:uid="{00000000-0005-0000-0000-000042B30000}"/>
    <cellStyle name="Normal 33 6 5 2 3 3 2" xfId="40053" xr:uid="{00000000-0005-0000-0000-000043B30000}"/>
    <cellStyle name="Normal 33 6 5 2 3 4" xfId="23147" xr:uid="{00000000-0005-0000-0000-000044B30000}"/>
    <cellStyle name="Normal 33 6 5 2 3 4 2" xfId="45673" xr:uid="{00000000-0005-0000-0000-000045B30000}"/>
    <cellStyle name="Normal 33 6 5 2 3 5" xfId="28813" xr:uid="{00000000-0005-0000-0000-000046B30000}"/>
    <cellStyle name="Normal 33 6 5 2 4" xfId="8144" xr:uid="{00000000-0005-0000-0000-000047B30000}"/>
    <cellStyle name="Normal 33 6 5 2 4 2" xfId="13760" xr:uid="{00000000-0005-0000-0000-000048B30000}"/>
    <cellStyle name="Normal 33 6 5 2 4 2 2" xfId="36301" xr:uid="{00000000-0005-0000-0000-000049B30000}"/>
    <cellStyle name="Normal 33 6 5 2 4 3" xfId="19390" xr:uid="{00000000-0005-0000-0000-00004AB30000}"/>
    <cellStyle name="Normal 33 6 5 2 4 3 2" xfId="41925" xr:uid="{00000000-0005-0000-0000-00004BB30000}"/>
    <cellStyle name="Normal 33 6 5 2 4 4" xfId="25019" xr:uid="{00000000-0005-0000-0000-00004CB30000}"/>
    <cellStyle name="Normal 33 6 5 2 4 4 2" xfId="47545" xr:uid="{00000000-0005-0000-0000-00004DB30000}"/>
    <cellStyle name="Normal 33 6 5 2 4 5" xfId="30685" xr:uid="{00000000-0005-0000-0000-00004EB30000}"/>
    <cellStyle name="Normal 33 6 5 2 5" xfId="10016" xr:uid="{00000000-0005-0000-0000-00004FB30000}"/>
    <cellStyle name="Normal 33 6 5 2 5 2" xfId="32557" xr:uid="{00000000-0005-0000-0000-000050B30000}"/>
    <cellStyle name="Normal 33 6 5 2 6" xfId="15646" xr:uid="{00000000-0005-0000-0000-000051B30000}"/>
    <cellStyle name="Normal 33 6 5 2 6 2" xfId="38181" xr:uid="{00000000-0005-0000-0000-000052B30000}"/>
    <cellStyle name="Normal 33 6 5 2 7" xfId="21275" xr:uid="{00000000-0005-0000-0000-000053B30000}"/>
    <cellStyle name="Normal 33 6 5 2 7 2" xfId="43801" xr:uid="{00000000-0005-0000-0000-000054B30000}"/>
    <cellStyle name="Normal 33 6 5 2 8" xfId="26941" xr:uid="{00000000-0005-0000-0000-000055B30000}"/>
    <cellStyle name="Normal 33 6 5 2 9" xfId="49432" xr:uid="{00000000-0005-0000-0000-000056B30000}"/>
    <cellStyle name="Normal 33 6 5 3" xfId="4868" xr:uid="{00000000-0005-0000-0000-000057B30000}"/>
    <cellStyle name="Normal 33 6 5 3 2" xfId="6740" xr:uid="{00000000-0005-0000-0000-000058B30000}"/>
    <cellStyle name="Normal 33 6 5 3 2 2" xfId="12356" xr:uid="{00000000-0005-0000-0000-000059B30000}"/>
    <cellStyle name="Normal 33 6 5 3 2 2 2" xfId="34897" xr:uid="{00000000-0005-0000-0000-00005AB30000}"/>
    <cellStyle name="Normal 33 6 5 3 2 3" xfId="17986" xr:uid="{00000000-0005-0000-0000-00005BB30000}"/>
    <cellStyle name="Normal 33 6 5 3 2 3 2" xfId="40521" xr:uid="{00000000-0005-0000-0000-00005CB30000}"/>
    <cellStyle name="Normal 33 6 5 3 2 4" xfId="23615" xr:uid="{00000000-0005-0000-0000-00005DB30000}"/>
    <cellStyle name="Normal 33 6 5 3 2 4 2" xfId="46141" xr:uid="{00000000-0005-0000-0000-00005EB30000}"/>
    <cellStyle name="Normal 33 6 5 3 2 5" xfId="29281" xr:uid="{00000000-0005-0000-0000-00005FB30000}"/>
    <cellStyle name="Normal 33 6 5 3 3" xfId="8612" xr:uid="{00000000-0005-0000-0000-000060B30000}"/>
    <cellStyle name="Normal 33 6 5 3 3 2" xfId="14228" xr:uid="{00000000-0005-0000-0000-000061B30000}"/>
    <cellStyle name="Normal 33 6 5 3 3 2 2" xfId="36769" xr:uid="{00000000-0005-0000-0000-000062B30000}"/>
    <cellStyle name="Normal 33 6 5 3 3 3" xfId="19858" xr:uid="{00000000-0005-0000-0000-000063B30000}"/>
    <cellStyle name="Normal 33 6 5 3 3 3 2" xfId="42393" xr:uid="{00000000-0005-0000-0000-000064B30000}"/>
    <cellStyle name="Normal 33 6 5 3 3 4" xfId="25487" xr:uid="{00000000-0005-0000-0000-000065B30000}"/>
    <cellStyle name="Normal 33 6 5 3 3 4 2" xfId="48013" xr:uid="{00000000-0005-0000-0000-000066B30000}"/>
    <cellStyle name="Normal 33 6 5 3 3 5" xfId="31153" xr:uid="{00000000-0005-0000-0000-000067B30000}"/>
    <cellStyle name="Normal 33 6 5 3 4" xfId="10484" xr:uid="{00000000-0005-0000-0000-000068B30000}"/>
    <cellStyle name="Normal 33 6 5 3 4 2" xfId="33025" xr:uid="{00000000-0005-0000-0000-000069B30000}"/>
    <cellStyle name="Normal 33 6 5 3 5" xfId="16114" xr:uid="{00000000-0005-0000-0000-00006AB30000}"/>
    <cellStyle name="Normal 33 6 5 3 5 2" xfId="38649" xr:uid="{00000000-0005-0000-0000-00006BB30000}"/>
    <cellStyle name="Normal 33 6 5 3 6" xfId="21743" xr:uid="{00000000-0005-0000-0000-00006CB30000}"/>
    <cellStyle name="Normal 33 6 5 3 6 2" xfId="44269" xr:uid="{00000000-0005-0000-0000-00006DB30000}"/>
    <cellStyle name="Normal 33 6 5 3 7" xfId="27409" xr:uid="{00000000-0005-0000-0000-00006EB30000}"/>
    <cellStyle name="Normal 33 6 5 3 8" xfId="50837" xr:uid="{00000000-0005-0000-0000-00006FB30000}"/>
    <cellStyle name="Normal 33 6 5 4" xfId="5804" xr:uid="{00000000-0005-0000-0000-000070B30000}"/>
    <cellStyle name="Normal 33 6 5 4 2" xfId="11420" xr:uid="{00000000-0005-0000-0000-000071B30000}"/>
    <cellStyle name="Normal 33 6 5 4 2 2" xfId="33961" xr:uid="{00000000-0005-0000-0000-000072B30000}"/>
    <cellStyle name="Normal 33 6 5 4 3" xfId="17050" xr:uid="{00000000-0005-0000-0000-000073B30000}"/>
    <cellStyle name="Normal 33 6 5 4 3 2" xfId="39585" xr:uid="{00000000-0005-0000-0000-000074B30000}"/>
    <cellStyle name="Normal 33 6 5 4 4" xfId="22679" xr:uid="{00000000-0005-0000-0000-000075B30000}"/>
    <cellStyle name="Normal 33 6 5 4 4 2" xfId="45205" xr:uid="{00000000-0005-0000-0000-000076B30000}"/>
    <cellStyle name="Normal 33 6 5 4 5" xfId="28345" xr:uid="{00000000-0005-0000-0000-000077B30000}"/>
    <cellStyle name="Normal 33 6 5 5" xfId="7676" xr:uid="{00000000-0005-0000-0000-000078B30000}"/>
    <cellStyle name="Normal 33 6 5 5 2" xfId="13292" xr:uid="{00000000-0005-0000-0000-000079B30000}"/>
    <cellStyle name="Normal 33 6 5 5 2 2" xfId="35833" xr:uid="{00000000-0005-0000-0000-00007AB30000}"/>
    <cellStyle name="Normal 33 6 5 5 3" xfId="18922" xr:uid="{00000000-0005-0000-0000-00007BB30000}"/>
    <cellStyle name="Normal 33 6 5 5 3 2" xfId="41457" xr:uid="{00000000-0005-0000-0000-00007CB30000}"/>
    <cellStyle name="Normal 33 6 5 5 4" xfId="24551" xr:uid="{00000000-0005-0000-0000-00007DB30000}"/>
    <cellStyle name="Normal 33 6 5 5 4 2" xfId="47077" xr:uid="{00000000-0005-0000-0000-00007EB30000}"/>
    <cellStyle name="Normal 33 6 5 5 5" xfId="30217" xr:uid="{00000000-0005-0000-0000-00007FB30000}"/>
    <cellStyle name="Normal 33 6 5 6" xfId="9548" xr:uid="{00000000-0005-0000-0000-000080B30000}"/>
    <cellStyle name="Normal 33 6 5 6 2" xfId="32089" xr:uid="{00000000-0005-0000-0000-000081B30000}"/>
    <cellStyle name="Normal 33 6 5 7" xfId="15178" xr:uid="{00000000-0005-0000-0000-000082B30000}"/>
    <cellStyle name="Normal 33 6 5 7 2" xfId="37713" xr:uid="{00000000-0005-0000-0000-000083B30000}"/>
    <cellStyle name="Normal 33 6 5 8" xfId="20807" xr:uid="{00000000-0005-0000-0000-000084B30000}"/>
    <cellStyle name="Normal 33 6 5 8 2" xfId="43333" xr:uid="{00000000-0005-0000-0000-000085B30000}"/>
    <cellStyle name="Normal 33 6 5 9" xfId="26473" xr:uid="{00000000-0005-0000-0000-000086B30000}"/>
    <cellStyle name="Normal 33 6 6" xfId="4166" xr:uid="{00000000-0005-0000-0000-000087B30000}"/>
    <cellStyle name="Normal 33 6 6 10" xfId="50135" xr:uid="{00000000-0005-0000-0000-000088B30000}"/>
    <cellStyle name="Normal 33 6 6 2" xfId="5102" xr:uid="{00000000-0005-0000-0000-000089B30000}"/>
    <cellStyle name="Normal 33 6 6 2 2" xfId="6974" xr:uid="{00000000-0005-0000-0000-00008AB30000}"/>
    <cellStyle name="Normal 33 6 6 2 2 2" xfId="12590" xr:uid="{00000000-0005-0000-0000-00008BB30000}"/>
    <cellStyle name="Normal 33 6 6 2 2 2 2" xfId="35131" xr:uid="{00000000-0005-0000-0000-00008CB30000}"/>
    <cellStyle name="Normal 33 6 6 2 2 3" xfId="18220" xr:uid="{00000000-0005-0000-0000-00008DB30000}"/>
    <cellStyle name="Normal 33 6 6 2 2 3 2" xfId="40755" xr:uid="{00000000-0005-0000-0000-00008EB30000}"/>
    <cellStyle name="Normal 33 6 6 2 2 4" xfId="23849" xr:uid="{00000000-0005-0000-0000-00008FB30000}"/>
    <cellStyle name="Normal 33 6 6 2 2 4 2" xfId="46375" xr:uid="{00000000-0005-0000-0000-000090B30000}"/>
    <cellStyle name="Normal 33 6 6 2 2 5" xfId="29515" xr:uid="{00000000-0005-0000-0000-000091B30000}"/>
    <cellStyle name="Normal 33 6 6 2 3" xfId="8846" xr:uid="{00000000-0005-0000-0000-000092B30000}"/>
    <cellStyle name="Normal 33 6 6 2 3 2" xfId="14462" xr:uid="{00000000-0005-0000-0000-000093B30000}"/>
    <cellStyle name="Normal 33 6 6 2 3 2 2" xfId="37003" xr:uid="{00000000-0005-0000-0000-000094B30000}"/>
    <cellStyle name="Normal 33 6 6 2 3 3" xfId="20092" xr:uid="{00000000-0005-0000-0000-000095B30000}"/>
    <cellStyle name="Normal 33 6 6 2 3 3 2" xfId="42627" xr:uid="{00000000-0005-0000-0000-000096B30000}"/>
    <cellStyle name="Normal 33 6 6 2 3 4" xfId="25721" xr:uid="{00000000-0005-0000-0000-000097B30000}"/>
    <cellStyle name="Normal 33 6 6 2 3 4 2" xfId="48247" xr:uid="{00000000-0005-0000-0000-000098B30000}"/>
    <cellStyle name="Normal 33 6 6 2 3 5" xfId="31387" xr:uid="{00000000-0005-0000-0000-000099B30000}"/>
    <cellStyle name="Normal 33 6 6 2 4" xfId="10718" xr:uid="{00000000-0005-0000-0000-00009AB30000}"/>
    <cellStyle name="Normal 33 6 6 2 4 2" xfId="33259" xr:uid="{00000000-0005-0000-0000-00009BB30000}"/>
    <cellStyle name="Normal 33 6 6 2 5" xfId="16348" xr:uid="{00000000-0005-0000-0000-00009CB30000}"/>
    <cellStyle name="Normal 33 6 6 2 5 2" xfId="38883" xr:uid="{00000000-0005-0000-0000-00009DB30000}"/>
    <cellStyle name="Normal 33 6 6 2 6" xfId="21977" xr:uid="{00000000-0005-0000-0000-00009EB30000}"/>
    <cellStyle name="Normal 33 6 6 2 6 2" xfId="44503" xr:uid="{00000000-0005-0000-0000-00009FB30000}"/>
    <cellStyle name="Normal 33 6 6 2 7" xfId="27643" xr:uid="{00000000-0005-0000-0000-0000A0B30000}"/>
    <cellStyle name="Normal 33 6 6 2 8" xfId="51071" xr:uid="{00000000-0005-0000-0000-0000A1B30000}"/>
    <cellStyle name="Normal 33 6 6 3" xfId="6038" xr:uid="{00000000-0005-0000-0000-0000A2B30000}"/>
    <cellStyle name="Normal 33 6 6 3 2" xfId="11654" xr:uid="{00000000-0005-0000-0000-0000A3B30000}"/>
    <cellStyle name="Normal 33 6 6 3 2 2" xfId="34195" xr:uid="{00000000-0005-0000-0000-0000A4B30000}"/>
    <cellStyle name="Normal 33 6 6 3 3" xfId="17284" xr:uid="{00000000-0005-0000-0000-0000A5B30000}"/>
    <cellStyle name="Normal 33 6 6 3 3 2" xfId="39819" xr:uid="{00000000-0005-0000-0000-0000A6B30000}"/>
    <cellStyle name="Normal 33 6 6 3 4" xfId="22913" xr:uid="{00000000-0005-0000-0000-0000A7B30000}"/>
    <cellStyle name="Normal 33 6 6 3 4 2" xfId="45439" xr:uid="{00000000-0005-0000-0000-0000A8B30000}"/>
    <cellStyle name="Normal 33 6 6 3 5" xfId="28579" xr:uid="{00000000-0005-0000-0000-0000A9B30000}"/>
    <cellStyle name="Normal 33 6 6 4" xfId="7910" xr:uid="{00000000-0005-0000-0000-0000AAB30000}"/>
    <cellStyle name="Normal 33 6 6 4 2" xfId="13526" xr:uid="{00000000-0005-0000-0000-0000ABB30000}"/>
    <cellStyle name="Normal 33 6 6 4 2 2" xfId="36067" xr:uid="{00000000-0005-0000-0000-0000ACB30000}"/>
    <cellStyle name="Normal 33 6 6 4 3" xfId="19156" xr:uid="{00000000-0005-0000-0000-0000ADB30000}"/>
    <cellStyle name="Normal 33 6 6 4 3 2" xfId="41691" xr:uid="{00000000-0005-0000-0000-0000AEB30000}"/>
    <cellStyle name="Normal 33 6 6 4 4" xfId="24785" xr:uid="{00000000-0005-0000-0000-0000AFB30000}"/>
    <cellStyle name="Normal 33 6 6 4 4 2" xfId="47311" xr:uid="{00000000-0005-0000-0000-0000B0B30000}"/>
    <cellStyle name="Normal 33 6 6 4 5" xfId="30451" xr:uid="{00000000-0005-0000-0000-0000B1B30000}"/>
    <cellStyle name="Normal 33 6 6 5" xfId="9782" xr:uid="{00000000-0005-0000-0000-0000B2B30000}"/>
    <cellStyle name="Normal 33 6 6 5 2" xfId="32323" xr:uid="{00000000-0005-0000-0000-0000B3B30000}"/>
    <cellStyle name="Normal 33 6 6 6" xfId="15412" xr:uid="{00000000-0005-0000-0000-0000B4B30000}"/>
    <cellStyle name="Normal 33 6 6 6 2" xfId="37947" xr:uid="{00000000-0005-0000-0000-0000B5B30000}"/>
    <cellStyle name="Normal 33 6 6 7" xfId="21041" xr:uid="{00000000-0005-0000-0000-0000B6B30000}"/>
    <cellStyle name="Normal 33 6 6 7 2" xfId="43567" xr:uid="{00000000-0005-0000-0000-0000B7B30000}"/>
    <cellStyle name="Normal 33 6 6 8" xfId="26707" xr:uid="{00000000-0005-0000-0000-0000B8B30000}"/>
    <cellStyle name="Normal 33 6 6 9" xfId="49198" xr:uid="{00000000-0005-0000-0000-0000B9B30000}"/>
    <cellStyle name="Normal 33 6 7" xfId="4634" xr:uid="{00000000-0005-0000-0000-0000BAB30000}"/>
    <cellStyle name="Normal 33 6 7 2" xfId="6506" xr:uid="{00000000-0005-0000-0000-0000BBB30000}"/>
    <cellStyle name="Normal 33 6 7 2 2" xfId="12122" xr:uid="{00000000-0005-0000-0000-0000BCB30000}"/>
    <cellStyle name="Normal 33 6 7 2 2 2" xfId="34663" xr:uid="{00000000-0005-0000-0000-0000BDB30000}"/>
    <cellStyle name="Normal 33 6 7 2 3" xfId="17752" xr:uid="{00000000-0005-0000-0000-0000BEB30000}"/>
    <cellStyle name="Normal 33 6 7 2 3 2" xfId="40287" xr:uid="{00000000-0005-0000-0000-0000BFB30000}"/>
    <cellStyle name="Normal 33 6 7 2 4" xfId="23381" xr:uid="{00000000-0005-0000-0000-0000C0B30000}"/>
    <cellStyle name="Normal 33 6 7 2 4 2" xfId="45907" xr:uid="{00000000-0005-0000-0000-0000C1B30000}"/>
    <cellStyle name="Normal 33 6 7 2 5" xfId="29047" xr:uid="{00000000-0005-0000-0000-0000C2B30000}"/>
    <cellStyle name="Normal 33 6 7 3" xfId="8378" xr:uid="{00000000-0005-0000-0000-0000C3B30000}"/>
    <cellStyle name="Normal 33 6 7 3 2" xfId="13994" xr:uid="{00000000-0005-0000-0000-0000C4B30000}"/>
    <cellStyle name="Normal 33 6 7 3 2 2" xfId="36535" xr:uid="{00000000-0005-0000-0000-0000C5B30000}"/>
    <cellStyle name="Normal 33 6 7 3 3" xfId="19624" xr:uid="{00000000-0005-0000-0000-0000C6B30000}"/>
    <cellStyle name="Normal 33 6 7 3 3 2" xfId="42159" xr:uid="{00000000-0005-0000-0000-0000C7B30000}"/>
    <cellStyle name="Normal 33 6 7 3 4" xfId="25253" xr:uid="{00000000-0005-0000-0000-0000C8B30000}"/>
    <cellStyle name="Normal 33 6 7 3 4 2" xfId="47779" xr:uid="{00000000-0005-0000-0000-0000C9B30000}"/>
    <cellStyle name="Normal 33 6 7 3 5" xfId="30919" xr:uid="{00000000-0005-0000-0000-0000CAB30000}"/>
    <cellStyle name="Normal 33 6 7 4" xfId="10250" xr:uid="{00000000-0005-0000-0000-0000CBB30000}"/>
    <cellStyle name="Normal 33 6 7 4 2" xfId="32791" xr:uid="{00000000-0005-0000-0000-0000CCB30000}"/>
    <cellStyle name="Normal 33 6 7 5" xfId="15880" xr:uid="{00000000-0005-0000-0000-0000CDB30000}"/>
    <cellStyle name="Normal 33 6 7 5 2" xfId="38415" xr:uid="{00000000-0005-0000-0000-0000CEB30000}"/>
    <cellStyle name="Normal 33 6 7 6" xfId="21509" xr:uid="{00000000-0005-0000-0000-0000CFB30000}"/>
    <cellStyle name="Normal 33 6 7 6 2" xfId="44035" xr:uid="{00000000-0005-0000-0000-0000D0B30000}"/>
    <cellStyle name="Normal 33 6 7 7" xfId="27175" xr:uid="{00000000-0005-0000-0000-0000D1B30000}"/>
    <cellStyle name="Normal 33 6 7 8" xfId="50603" xr:uid="{00000000-0005-0000-0000-0000D2B30000}"/>
    <cellStyle name="Normal 33 6 8" xfId="5570" xr:uid="{00000000-0005-0000-0000-0000D3B30000}"/>
    <cellStyle name="Normal 33 6 8 2" xfId="11186" xr:uid="{00000000-0005-0000-0000-0000D4B30000}"/>
    <cellStyle name="Normal 33 6 8 2 2" xfId="33727" xr:uid="{00000000-0005-0000-0000-0000D5B30000}"/>
    <cellStyle name="Normal 33 6 8 3" xfId="16816" xr:uid="{00000000-0005-0000-0000-0000D6B30000}"/>
    <cellStyle name="Normal 33 6 8 3 2" xfId="39351" xr:uid="{00000000-0005-0000-0000-0000D7B30000}"/>
    <cellStyle name="Normal 33 6 8 4" xfId="22445" xr:uid="{00000000-0005-0000-0000-0000D8B30000}"/>
    <cellStyle name="Normal 33 6 8 4 2" xfId="44971" xr:uid="{00000000-0005-0000-0000-0000D9B30000}"/>
    <cellStyle name="Normal 33 6 8 5" xfId="28111" xr:uid="{00000000-0005-0000-0000-0000DAB30000}"/>
    <cellStyle name="Normal 33 6 9" xfId="7442" xr:uid="{00000000-0005-0000-0000-0000DBB30000}"/>
    <cellStyle name="Normal 33 6 9 2" xfId="13058" xr:uid="{00000000-0005-0000-0000-0000DCB30000}"/>
    <cellStyle name="Normal 33 6 9 2 2" xfId="35599" xr:uid="{00000000-0005-0000-0000-0000DDB30000}"/>
    <cellStyle name="Normal 33 6 9 3" xfId="18688" xr:uid="{00000000-0005-0000-0000-0000DEB30000}"/>
    <cellStyle name="Normal 33 6 9 3 2" xfId="41223" xr:uid="{00000000-0005-0000-0000-0000DFB30000}"/>
    <cellStyle name="Normal 33 6 9 4" xfId="24317" xr:uid="{00000000-0005-0000-0000-0000E0B30000}"/>
    <cellStyle name="Normal 33 6 9 4 2" xfId="46843" xr:uid="{00000000-0005-0000-0000-0000E1B30000}"/>
    <cellStyle name="Normal 33 6 9 5" xfId="29983" xr:uid="{00000000-0005-0000-0000-0000E2B30000}"/>
    <cellStyle name="Normal 33 7" xfId="3169" xr:uid="{00000000-0005-0000-0000-0000E3B30000}"/>
    <cellStyle name="Normal 34" xfId="3170" xr:uid="{00000000-0005-0000-0000-0000E4B30000}"/>
    <cellStyle name="Normal 35" xfId="3171" xr:uid="{00000000-0005-0000-0000-0000E5B30000}"/>
    <cellStyle name="Normal 35 2" xfId="3172" xr:uid="{00000000-0005-0000-0000-0000E6B30000}"/>
    <cellStyle name="Normal 35 3" xfId="3173" xr:uid="{00000000-0005-0000-0000-0000E7B30000}"/>
    <cellStyle name="Normal 35 4" xfId="3174" xr:uid="{00000000-0005-0000-0000-0000E8B30000}"/>
    <cellStyle name="Normal 36" xfId="3175" xr:uid="{00000000-0005-0000-0000-0000E9B30000}"/>
    <cellStyle name="Normal 37" xfId="3176" xr:uid="{00000000-0005-0000-0000-0000EAB30000}"/>
    <cellStyle name="Normal 38" xfId="3177" xr:uid="{00000000-0005-0000-0000-0000EBB30000}"/>
    <cellStyle name="Normal 38 2" xfId="3178" xr:uid="{00000000-0005-0000-0000-0000ECB30000}"/>
    <cellStyle name="Normal 38 3" xfId="3179" xr:uid="{00000000-0005-0000-0000-0000EDB30000}"/>
    <cellStyle name="Normal 39" xfId="3180" xr:uid="{00000000-0005-0000-0000-0000EEB30000}"/>
    <cellStyle name="Normal 4" xfId="3181" xr:uid="{00000000-0005-0000-0000-0000EFB30000}"/>
    <cellStyle name="Normal 4 10" xfId="3182" xr:uid="{00000000-0005-0000-0000-0000F0B30000}"/>
    <cellStyle name="Normal 4 10 10" xfId="3183" xr:uid="{00000000-0005-0000-0000-0000F1B30000}"/>
    <cellStyle name="Normal 4 10 11" xfId="3184" xr:uid="{00000000-0005-0000-0000-0000F2B30000}"/>
    <cellStyle name="Normal 4 10 12" xfId="3185" xr:uid="{00000000-0005-0000-0000-0000F3B30000}"/>
    <cellStyle name="Normal 4 10 13" xfId="3186" xr:uid="{00000000-0005-0000-0000-0000F4B30000}"/>
    <cellStyle name="Normal 4 10 14" xfId="3187" xr:uid="{00000000-0005-0000-0000-0000F5B30000}"/>
    <cellStyle name="Normal 4 10 15" xfId="3188" xr:uid="{00000000-0005-0000-0000-0000F6B30000}"/>
    <cellStyle name="Normal 4 10 2" xfId="3189" xr:uid="{00000000-0005-0000-0000-0000F7B30000}"/>
    <cellStyle name="Normal 4 10 3" xfId="3190" xr:uid="{00000000-0005-0000-0000-0000F8B30000}"/>
    <cellStyle name="Normal 4 10 4" xfId="3191" xr:uid="{00000000-0005-0000-0000-0000F9B30000}"/>
    <cellStyle name="Normal 4 10 5" xfId="3192" xr:uid="{00000000-0005-0000-0000-0000FAB30000}"/>
    <cellStyle name="Normal 4 10 6" xfId="3193" xr:uid="{00000000-0005-0000-0000-0000FBB30000}"/>
    <cellStyle name="Normal 4 10 7" xfId="3194" xr:uid="{00000000-0005-0000-0000-0000FCB30000}"/>
    <cellStyle name="Normal 4 10 8" xfId="3195" xr:uid="{00000000-0005-0000-0000-0000FDB30000}"/>
    <cellStyle name="Normal 4 10 9" xfId="3196" xr:uid="{00000000-0005-0000-0000-0000FEB30000}"/>
    <cellStyle name="Normal 4 11" xfId="3197" xr:uid="{00000000-0005-0000-0000-0000FFB30000}"/>
    <cellStyle name="Normal 4 11 10" xfId="3198" xr:uid="{00000000-0005-0000-0000-000000B40000}"/>
    <cellStyle name="Normal 4 11 11" xfId="3199" xr:uid="{00000000-0005-0000-0000-000001B40000}"/>
    <cellStyle name="Normal 4 11 12" xfId="3200" xr:uid="{00000000-0005-0000-0000-000002B40000}"/>
    <cellStyle name="Normal 4 11 13" xfId="3201" xr:uid="{00000000-0005-0000-0000-000003B40000}"/>
    <cellStyle name="Normal 4 11 14" xfId="3202" xr:uid="{00000000-0005-0000-0000-000004B40000}"/>
    <cellStyle name="Normal 4 11 15" xfId="3203" xr:uid="{00000000-0005-0000-0000-000005B40000}"/>
    <cellStyle name="Normal 4 11 2" xfId="3204" xr:uid="{00000000-0005-0000-0000-000006B40000}"/>
    <cellStyle name="Normal 4 11 3" xfId="3205" xr:uid="{00000000-0005-0000-0000-000007B40000}"/>
    <cellStyle name="Normal 4 11 4" xfId="3206" xr:uid="{00000000-0005-0000-0000-000008B40000}"/>
    <cellStyle name="Normal 4 11 5" xfId="3207" xr:uid="{00000000-0005-0000-0000-000009B40000}"/>
    <cellStyle name="Normal 4 11 6" xfId="3208" xr:uid="{00000000-0005-0000-0000-00000AB40000}"/>
    <cellStyle name="Normal 4 11 7" xfId="3209" xr:uid="{00000000-0005-0000-0000-00000BB40000}"/>
    <cellStyle name="Normal 4 11 8" xfId="3210" xr:uid="{00000000-0005-0000-0000-00000CB40000}"/>
    <cellStyle name="Normal 4 11 9" xfId="3211" xr:uid="{00000000-0005-0000-0000-00000DB40000}"/>
    <cellStyle name="Normal 4 12" xfId="3212" xr:uid="{00000000-0005-0000-0000-00000EB40000}"/>
    <cellStyle name="Normal 4 12 10" xfId="3213" xr:uid="{00000000-0005-0000-0000-00000FB40000}"/>
    <cellStyle name="Normal 4 12 11" xfId="3214" xr:uid="{00000000-0005-0000-0000-000010B40000}"/>
    <cellStyle name="Normal 4 12 12" xfId="3215" xr:uid="{00000000-0005-0000-0000-000011B40000}"/>
    <cellStyle name="Normal 4 12 13" xfId="3216" xr:uid="{00000000-0005-0000-0000-000012B40000}"/>
    <cellStyle name="Normal 4 12 14" xfId="3217" xr:uid="{00000000-0005-0000-0000-000013B40000}"/>
    <cellStyle name="Normal 4 12 15" xfId="3218" xr:uid="{00000000-0005-0000-0000-000014B40000}"/>
    <cellStyle name="Normal 4 12 2" xfId="3219" xr:uid="{00000000-0005-0000-0000-000015B40000}"/>
    <cellStyle name="Normal 4 12 3" xfId="3220" xr:uid="{00000000-0005-0000-0000-000016B40000}"/>
    <cellStyle name="Normal 4 12 4" xfId="3221" xr:uid="{00000000-0005-0000-0000-000017B40000}"/>
    <cellStyle name="Normal 4 12 5" xfId="3222" xr:uid="{00000000-0005-0000-0000-000018B40000}"/>
    <cellStyle name="Normal 4 12 6" xfId="3223" xr:uid="{00000000-0005-0000-0000-000019B40000}"/>
    <cellStyle name="Normal 4 12 7" xfId="3224" xr:uid="{00000000-0005-0000-0000-00001AB40000}"/>
    <cellStyle name="Normal 4 12 8" xfId="3225" xr:uid="{00000000-0005-0000-0000-00001BB40000}"/>
    <cellStyle name="Normal 4 12 9" xfId="3226" xr:uid="{00000000-0005-0000-0000-00001CB40000}"/>
    <cellStyle name="Normal 4 13" xfId="3227" xr:uid="{00000000-0005-0000-0000-00001DB40000}"/>
    <cellStyle name="Normal 4 13 10" xfId="3228" xr:uid="{00000000-0005-0000-0000-00001EB40000}"/>
    <cellStyle name="Normal 4 13 11" xfId="3229" xr:uid="{00000000-0005-0000-0000-00001FB40000}"/>
    <cellStyle name="Normal 4 13 12" xfId="3230" xr:uid="{00000000-0005-0000-0000-000020B40000}"/>
    <cellStyle name="Normal 4 13 13" xfId="3231" xr:uid="{00000000-0005-0000-0000-000021B40000}"/>
    <cellStyle name="Normal 4 13 14" xfId="3232" xr:uid="{00000000-0005-0000-0000-000022B40000}"/>
    <cellStyle name="Normal 4 13 15" xfId="3233" xr:uid="{00000000-0005-0000-0000-000023B40000}"/>
    <cellStyle name="Normal 4 13 2" xfId="3234" xr:uid="{00000000-0005-0000-0000-000024B40000}"/>
    <cellStyle name="Normal 4 13 3" xfId="3235" xr:uid="{00000000-0005-0000-0000-000025B40000}"/>
    <cellStyle name="Normal 4 13 4" xfId="3236" xr:uid="{00000000-0005-0000-0000-000026B40000}"/>
    <cellStyle name="Normal 4 13 5" xfId="3237" xr:uid="{00000000-0005-0000-0000-000027B40000}"/>
    <cellStyle name="Normal 4 13 6" xfId="3238" xr:uid="{00000000-0005-0000-0000-000028B40000}"/>
    <cellStyle name="Normal 4 13 7" xfId="3239" xr:uid="{00000000-0005-0000-0000-000029B40000}"/>
    <cellStyle name="Normal 4 13 8" xfId="3240" xr:uid="{00000000-0005-0000-0000-00002AB40000}"/>
    <cellStyle name="Normal 4 13 9" xfId="3241" xr:uid="{00000000-0005-0000-0000-00002BB40000}"/>
    <cellStyle name="Normal 4 14" xfId="3242" xr:uid="{00000000-0005-0000-0000-00002CB40000}"/>
    <cellStyle name="Normal 4 14 10" xfId="3243" xr:uid="{00000000-0005-0000-0000-00002DB40000}"/>
    <cellStyle name="Normal 4 14 11" xfId="3244" xr:uid="{00000000-0005-0000-0000-00002EB40000}"/>
    <cellStyle name="Normal 4 14 12" xfId="3245" xr:uid="{00000000-0005-0000-0000-00002FB40000}"/>
    <cellStyle name="Normal 4 14 13" xfId="3246" xr:uid="{00000000-0005-0000-0000-000030B40000}"/>
    <cellStyle name="Normal 4 14 14" xfId="3247" xr:uid="{00000000-0005-0000-0000-000031B40000}"/>
    <cellStyle name="Normal 4 14 15" xfId="3248" xr:uid="{00000000-0005-0000-0000-000032B40000}"/>
    <cellStyle name="Normal 4 14 2" xfId="3249" xr:uid="{00000000-0005-0000-0000-000033B40000}"/>
    <cellStyle name="Normal 4 14 3" xfId="3250" xr:uid="{00000000-0005-0000-0000-000034B40000}"/>
    <cellStyle name="Normal 4 14 4" xfId="3251" xr:uid="{00000000-0005-0000-0000-000035B40000}"/>
    <cellStyle name="Normal 4 14 5" xfId="3252" xr:uid="{00000000-0005-0000-0000-000036B40000}"/>
    <cellStyle name="Normal 4 14 6" xfId="3253" xr:uid="{00000000-0005-0000-0000-000037B40000}"/>
    <cellStyle name="Normal 4 14 7" xfId="3254" xr:uid="{00000000-0005-0000-0000-000038B40000}"/>
    <cellStyle name="Normal 4 14 8" xfId="3255" xr:uid="{00000000-0005-0000-0000-000039B40000}"/>
    <cellStyle name="Normal 4 14 9" xfId="3256" xr:uid="{00000000-0005-0000-0000-00003AB40000}"/>
    <cellStyle name="Normal 4 15" xfId="3257" xr:uid="{00000000-0005-0000-0000-00003BB40000}"/>
    <cellStyle name="Normal 4 15 10" xfId="3258" xr:uid="{00000000-0005-0000-0000-00003CB40000}"/>
    <cellStyle name="Normal 4 15 11" xfId="3259" xr:uid="{00000000-0005-0000-0000-00003DB40000}"/>
    <cellStyle name="Normal 4 15 12" xfId="3260" xr:uid="{00000000-0005-0000-0000-00003EB40000}"/>
    <cellStyle name="Normal 4 15 13" xfId="3261" xr:uid="{00000000-0005-0000-0000-00003FB40000}"/>
    <cellStyle name="Normal 4 15 14" xfId="3262" xr:uid="{00000000-0005-0000-0000-000040B40000}"/>
    <cellStyle name="Normal 4 15 15" xfId="3263" xr:uid="{00000000-0005-0000-0000-000041B40000}"/>
    <cellStyle name="Normal 4 15 2" xfId="3264" xr:uid="{00000000-0005-0000-0000-000042B40000}"/>
    <cellStyle name="Normal 4 15 3" xfId="3265" xr:uid="{00000000-0005-0000-0000-000043B40000}"/>
    <cellStyle name="Normal 4 15 4" xfId="3266" xr:uid="{00000000-0005-0000-0000-000044B40000}"/>
    <cellStyle name="Normal 4 15 5" xfId="3267" xr:uid="{00000000-0005-0000-0000-000045B40000}"/>
    <cellStyle name="Normal 4 15 6" xfId="3268" xr:uid="{00000000-0005-0000-0000-000046B40000}"/>
    <cellStyle name="Normal 4 15 7" xfId="3269" xr:uid="{00000000-0005-0000-0000-000047B40000}"/>
    <cellStyle name="Normal 4 15 8" xfId="3270" xr:uid="{00000000-0005-0000-0000-000048B40000}"/>
    <cellStyle name="Normal 4 15 9" xfId="3271" xr:uid="{00000000-0005-0000-0000-000049B40000}"/>
    <cellStyle name="Normal 4 16" xfId="3272" xr:uid="{00000000-0005-0000-0000-00004AB40000}"/>
    <cellStyle name="Normal 4 16 10" xfId="3273" xr:uid="{00000000-0005-0000-0000-00004BB40000}"/>
    <cellStyle name="Normal 4 16 11" xfId="3274" xr:uid="{00000000-0005-0000-0000-00004CB40000}"/>
    <cellStyle name="Normal 4 16 12" xfId="3275" xr:uid="{00000000-0005-0000-0000-00004DB40000}"/>
    <cellStyle name="Normal 4 16 13" xfId="3276" xr:uid="{00000000-0005-0000-0000-00004EB40000}"/>
    <cellStyle name="Normal 4 16 14" xfId="3277" xr:uid="{00000000-0005-0000-0000-00004FB40000}"/>
    <cellStyle name="Normal 4 16 15" xfId="3278" xr:uid="{00000000-0005-0000-0000-000050B40000}"/>
    <cellStyle name="Normal 4 16 2" xfId="3279" xr:uid="{00000000-0005-0000-0000-000051B40000}"/>
    <cellStyle name="Normal 4 16 3" xfId="3280" xr:uid="{00000000-0005-0000-0000-000052B40000}"/>
    <cellStyle name="Normal 4 16 4" xfId="3281" xr:uid="{00000000-0005-0000-0000-000053B40000}"/>
    <cellStyle name="Normal 4 16 5" xfId="3282" xr:uid="{00000000-0005-0000-0000-000054B40000}"/>
    <cellStyle name="Normal 4 16 6" xfId="3283" xr:uid="{00000000-0005-0000-0000-000055B40000}"/>
    <cellStyle name="Normal 4 16 7" xfId="3284" xr:uid="{00000000-0005-0000-0000-000056B40000}"/>
    <cellStyle name="Normal 4 16 8" xfId="3285" xr:uid="{00000000-0005-0000-0000-000057B40000}"/>
    <cellStyle name="Normal 4 16 9" xfId="3286" xr:uid="{00000000-0005-0000-0000-000058B40000}"/>
    <cellStyle name="Normal 4 17" xfId="3287" xr:uid="{00000000-0005-0000-0000-000059B40000}"/>
    <cellStyle name="Normal 4 17 10" xfId="3288" xr:uid="{00000000-0005-0000-0000-00005AB40000}"/>
    <cellStyle name="Normal 4 17 11" xfId="3289" xr:uid="{00000000-0005-0000-0000-00005BB40000}"/>
    <cellStyle name="Normal 4 17 12" xfId="3290" xr:uid="{00000000-0005-0000-0000-00005CB40000}"/>
    <cellStyle name="Normal 4 17 13" xfId="3291" xr:uid="{00000000-0005-0000-0000-00005DB40000}"/>
    <cellStyle name="Normal 4 17 14" xfId="3292" xr:uid="{00000000-0005-0000-0000-00005EB40000}"/>
    <cellStyle name="Normal 4 17 15" xfId="3293" xr:uid="{00000000-0005-0000-0000-00005FB40000}"/>
    <cellStyle name="Normal 4 17 2" xfId="3294" xr:uid="{00000000-0005-0000-0000-000060B40000}"/>
    <cellStyle name="Normal 4 17 3" xfId="3295" xr:uid="{00000000-0005-0000-0000-000061B40000}"/>
    <cellStyle name="Normal 4 17 4" xfId="3296" xr:uid="{00000000-0005-0000-0000-000062B40000}"/>
    <cellStyle name="Normal 4 17 5" xfId="3297" xr:uid="{00000000-0005-0000-0000-000063B40000}"/>
    <cellStyle name="Normal 4 17 6" xfId="3298" xr:uid="{00000000-0005-0000-0000-000064B40000}"/>
    <cellStyle name="Normal 4 17 7" xfId="3299" xr:uid="{00000000-0005-0000-0000-000065B40000}"/>
    <cellStyle name="Normal 4 17 8" xfId="3300" xr:uid="{00000000-0005-0000-0000-000066B40000}"/>
    <cellStyle name="Normal 4 17 9" xfId="3301" xr:uid="{00000000-0005-0000-0000-000067B40000}"/>
    <cellStyle name="Normal 4 18" xfId="3302" xr:uid="{00000000-0005-0000-0000-000068B40000}"/>
    <cellStyle name="Normal 4 18 10" xfId="3303" xr:uid="{00000000-0005-0000-0000-000069B40000}"/>
    <cellStyle name="Normal 4 18 11" xfId="3304" xr:uid="{00000000-0005-0000-0000-00006AB40000}"/>
    <cellStyle name="Normal 4 18 12" xfId="3305" xr:uid="{00000000-0005-0000-0000-00006BB40000}"/>
    <cellStyle name="Normal 4 18 13" xfId="3306" xr:uid="{00000000-0005-0000-0000-00006CB40000}"/>
    <cellStyle name="Normal 4 18 14" xfId="3307" xr:uid="{00000000-0005-0000-0000-00006DB40000}"/>
    <cellStyle name="Normal 4 18 15" xfId="3308" xr:uid="{00000000-0005-0000-0000-00006EB40000}"/>
    <cellStyle name="Normal 4 18 2" xfId="3309" xr:uid="{00000000-0005-0000-0000-00006FB40000}"/>
    <cellStyle name="Normal 4 18 3" xfId="3310" xr:uid="{00000000-0005-0000-0000-000070B40000}"/>
    <cellStyle name="Normal 4 18 4" xfId="3311" xr:uid="{00000000-0005-0000-0000-000071B40000}"/>
    <cellStyle name="Normal 4 18 5" xfId="3312" xr:uid="{00000000-0005-0000-0000-000072B40000}"/>
    <cellStyle name="Normal 4 18 6" xfId="3313" xr:uid="{00000000-0005-0000-0000-000073B40000}"/>
    <cellStyle name="Normal 4 18 7" xfId="3314" xr:uid="{00000000-0005-0000-0000-000074B40000}"/>
    <cellStyle name="Normal 4 18 8" xfId="3315" xr:uid="{00000000-0005-0000-0000-000075B40000}"/>
    <cellStyle name="Normal 4 18 9" xfId="3316" xr:uid="{00000000-0005-0000-0000-000076B40000}"/>
    <cellStyle name="Normal 4 19" xfId="3317" xr:uid="{00000000-0005-0000-0000-000077B40000}"/>
    <cellStyle name="Normal 4 19 10" xfId="3318" xr:uid="{00000000-0005-0000-0000-000078B40000}"/>
    <cellStyle name="Normal 4 19 11" xfId="3319" xr:uid="{00000000-0005-0000-0000-000079B40000}"/>
    <cellStyle name="Normal 4 19 12" xfId="3320" xr:uid="{00000000-0005-0000-0000-00007AB40000}"/>
    <cellStyle name="Normal 4 19 13" xfId="3321" xr:uid="{00000000-0005-0000-0000-00007BB40000}"/>
    <cellStyle name="Normal 4 19 14" xfId="3322" xr:uid="{00000000-0005-0000-0000-00007CB40000}"/>
    <cellStyle name="Normal 4 19 15" xfId="3323" xr:uid="{00000000-0005-0000-0000-00007DB40000}"/>
    <cellStyle name="Normal 4 19 2" xfId="3324" xr:uid="{00000000-0005-0000-0000-00007EB40000}"/>
    <cellStyle name="Normal 4 19 3" xfId="3325" xr:uid="{00000000-0005-0000-0000-00007FB40000}"/>
    <cellStyle name="Normal 4 19 4" xfId="3326" xr:uid="{00000000-0005-0000-0000-000080B40000}"/>
    <cellStyle name="Normal 4 19 5" xfId="3327" xr:uid="{00000000-0005-0000-0000-000081B40000}"/>
    <cellStyle name="Normal 4 19 6" xfId="3328" xr:uid="{00000000-0005-0000-0000-000082B40000}"/>
    <cellStyle name="Normal 4 19 7" xfId="3329" xr:uid="{00000000-0005-0000-0000-000083B40000}"/>
    <cellStyle name="Normal 4 19 8" xfId="3330" xr:uid="{00000000-0005-0000-0000-000084B40000}"/>
    <cellStyle name="Normal 4 19 9" xfId="3331" xr:uid="{00000000-0005-0000-0000-000085B40000}"/>
    <cellStyle name="Normal 4 2" xfId="3332" xr:uid="{00000000-0005-0000-0000-000086B40000}"/>
    <cellStyle name="Normal 4 2 10" xfId="3333" xr:uid="{00000000-0005-0000-0000-000087B40000}"/>
    <cellStyle name="Normal 4 2 11" xfId="3334" xr:uid="{00000000-0005-0000-0000-000088B40000}"/>
    <cellStyle name="Normal 4 2 12" xfId="3335" xr:uid="{00000000-0005-0000-0000-000089B40000}"/>
    <cellStyle name="Normal 4 2 13" xfId="3336" xr:uid="{00000000-0005-0000-0000-00008AB40000}"/>
    <cellStyle name="Normal 4 2 14" xfId="3337" xr:uid="{00000000-0005-0000-0000-00008BB40000}"/>
    <cellStyle name="Normal 4 2 15" xfId="3338" xr:uid="{00000000-0005-0000-0000-00008CB40000}"/>
    <cellStyle name="Normal 4 2 16" xfId="3339" xr:uid="{00000000-0005-0000-0000-00008DB40000}"/>
    <cellStyle name="Normal 4 2 16 2" xfId="3340" xr:uid="{00000000-0005-0000-0000-00008EB40000}"/>
    <cellStyle name="Normal 4 2 17" xfId="3341" xr:uid="{00000000-0005-0000-0000-00008FB40000}"/>
    <cellStyle name="Normal 4 2 18" xfId="3342" xr:uid="{00000000-0005-0000-0000-000090B40000}"/>
    <cellStyle name="Normal 4 2 19" xfId="3343" xr:uid="{00000000-0005-0000-0000-000091B40000}"/>
    <cellStyle name="Normal 4 2 2" xfId="3344" xr:uid="{00000000-0005-0000-0000-000092B40000}"/>
    <cellStyle name="Normal 4 2 2 2" xfId="3345" xr:uid="{00000000-0005-0000-0000-000093B40000}"/>
    <cellStyle name="Normal 4 2 3" xfId="3346" xr:uid="{00000000-0005-0000-0000-000094B40000}"/>
    <cellStyle name="Normal 4 2 4" xfId="3347" xr:uid="{00000000-0005-0000-0000-000095B40000}"/>
    <cellStyle name="Normal 4 2 5" xfId="3348" xr:uid="{00000000-0005-0000-0000-000096B40000}"/>
    <cellStyle name="Normal 4 2 6" xfId="3349" xr:uid="{00000000-0005-0000-0000-000097B40000}"/>
    <cellStyle name="Normal 4 2 7" xfId="3350" xr:uid="{00000000-0005-0000-0000-000098B40000}"/>
    <cellStyle name="Normal 4 2 8" xfId="3351" xr:uid="{00000000-0005-0000-0000-000099B40000}"/>
    <cellStyle name="Normal 4 2 9" xfId="3352" xr:uid="{00000000-0005-0000-0000-00009AB40000}"/>
    <cellStyle name="Normal 4 20" xfId="3353" xr:uid="{00000000-0005-0000-0000-00009BB40000}"/>
    <cellStyle name="Normal 4 20 10" xfId="3354" xr:uid="{00000000-0005-0000-0000-00009CB40000}"/>
    <cellStyle name="Normal 4 20 11" xfId="3355" xr:uid="{00000000-0005-0000-0000-00009DB40000}"/>
    <cellStyle name="Normal 4 20 12" xfId="3356" xr:uid="{00000000-0005-0000-0000-00009EB40000}"/>
    <cellStyle name="Normal 4 20 13" xfId="3357" xr:uid="{00000000-0005-0000-0000-00009FB40000}"/>
    <cellStyle name="Normal 4 20 14" xfId="3358" xr:uid="{00000000-0005-0000-0000-0000A0B40000}"/>
    <cellStyle name="Normal 4 20 15" xfId="3359" xr:uid="{00000000-0005-0000-0000-0000A1B40000}"/>
    <cellStyle name="Normal 4 20 2" xfId="3360" xr:uid="{00000000-0005-0000-0000-0000A2B40000}"/>
    <cellStyle name="Normal 4 20 3" xfId="3361" xr:uid="{00000000-0005-0000-0000-0000A3B40000}"/>
    <cellStyle name="Normal 4 20 4" xfId="3362" xr:uid="{00000000-0005-0000-0000-0000A4B40000}"/>
    <cellStyle name="Normal 4 20 5" xfId="3363" xr:uid="{00000000-0005-0000-0000-0000A5B40000}"/>
    <cellStyle name="Normal 4 20 6" xfId="3364" xr:uid="{00000000-0005-0000-0000-0000A6B40000}"/>
    <cellStyle name="Normal 4 20 7" xfId="3365" xr:uid="{00000000-0005-0000-0000-0000A7B40000}"/>
    <cellStyle name="Normal 4 20 8" xfId="3366" xr:uid="{00000000-0005-0000-0000-0000A8B40000}"/>
    <cellStyle name="Normal 4 20 9" xfId="3367" xr:uid="{00000000-0005-0000-0000-0000A9B40000}"/>
    <cellStyle name="Normal 4 21" xfId="3368" xr:uid="{00000000-0005-0000-0000-0000AAB40000}"/>
    <cellStyle name="Normal 4 21 10" xfId="3369" xr:uid="{00000000-0005-0000-0000-0000ABB40000}"/>
    <cellStyle name="Normal 4 21 11" xfId="3370" xr:uid="{00000000-0005-0000-0000-0000ACB40000}"/>
    <cellStyle name="Normal 4 21 12" xfId="3371" xr:uid="{00000000-0005-0000-0000-0000ADB40000}"/>
    <cellStyle name="Normal 4 21 13" xfId="3372" xr:uid="{00000000-0005-0000-0000-0000AEB40000}"/>
    <cellStyle name="Normal 4 21 14" xfId="3373" xr:uid="{00000000-0005-0000-0000-0000AFB40000}"/>
    <cellStyle name="Normal 4 21 15" xfId="3374" xr:uid="{00000000-0005-0000-0000-0000B0B40000}"/>
    <cellStyle name="Normal 4 21 2" xfId="3375" xr:uid="{00000000-0005-0000-0000-0000B1B40000}"/>
    <cellStyle name="Normal 4 21 3" xfId="3376" xr:uid="{00000000-0005-0000-0000-0000B2B40000}"/>
    <cellStyle name="Normal 4 21 4" xfId="3377" xr:uid="{00000000-0005-0000-0000-0000B3B40000}"/>
    <cellStyle name="Normal 4 21 5" xfId="3378" xr:uid="{00000000-0005-0000-0000-0000B4B40000}"/>
    <cellStyle name="Normal 4 21 6" xfId="3379" xr:uid="{00000000-0005-0000-0000-0000B5B40000}"/>
    <cellStyle name="Normal 4 21 7" xfId="3380" xr:uid="{00000000-0005-0000-0000-0000B6B40000}"/>
    <cellStyle name="Normal 4 21 8" xfId="3381" xr:uid="{00000000-0005-0000-0000-0000B7B40000}"/>
    <cellStyle name="Normal 4 21 9" xfId="3382" xr:uid="{00000000-0005-0000-0000-0000B8B40000}"/>
    <cellStyle name="Normal 4 22" xfId="3383" xr:uid="{00000000-0005-0000-0000-0000B9B40000}"/>
    <cellStyle name="Normal 4 22 10" xfId="3384" xr:uid="{00000000-0005-0000-0000-0000BAB40000}"/>
    <cellStyle name="Normal 4 22 11" xfId="3385" xr:uid="{00000000-0005-0000-0000-0000BBB40000}"/>
    <cellStyle name="Normal 4 22 12" xfId="3386" xr:uid="{00000000-0005-0000-0000-0000BCB40000}"/>
    <cellStyle name="Normal 4 22 13" xfId="3387" xr:uid="{00000000-0005-0000-0000-0000BDB40000}"/>
    <cellStyle name="Normal 4 22 14" xfId="3388" xr:uid="{00000000-0005-0000-0000-0000BEB40000}"/>
    <cellStyle name="Normal 4 22 15" xfId="3389" xr:uid="{00000000-0005-0000-0000-0000BFB40000}"/>
    <cellStyle name="Normal 4 22 2" xfId="3390" xr:uid="{00000000-0005-0000-0000-0000C0B40000}"/>
    <cellStyle name="Normal 4 22 3" xfId="3391" xr:uid="{00000000-0005-0000-0000-0000C1B40000}"/>
    <cellStyle name="Normal 4 22 4" xfId="3392" xr:uid="{00000000-0005-0000-0000-0000C2B40000}"/>
    <cellStyle name="Normal 4 22 5" xfId="3393" xr:uid="{00000000-0005-0000-0000-0000C3B40000}"/>
    <cellStyle name="Normal 4 22 6" xfId="3394" xr:uid="{00000000-0005-0000-0000-0000C4B40000}"/>
    <cellStyle name="Normal 4 22 7" xfId="3395" xr:uid="{00000000-0005-0000-0000-0000C5B40000}"/>
    <cellStyle name="Normal 4 22 8" xfId="3396" xr:uid="{00000000-0005-0000-0000-0000C6B40000}"/>
    <cellStyle name="Normal 4 22 9" xfId="3397" xr:uid="{00000000-0005-0000-0000-0000C7B40000}"/>
    <cellStyle name="Normal 4 23" xfId="3398" xr:uid="{00000000-0005-0000-0000-0000C8B40000}"/>
    <cellStyle name="Normal 4 24" xfId="3399" xr:uid="{00000000-0005-0000-0000-0000C9B40000}"/>
    <cellStyle name="Normal 4 25" xfId="3400" xr:uid="{00000000-0005-0000-0000-0000CAB40000}"/>
    <cellStyle name="Normal 4 26" xfId="3401" xr:uid="{00000000-0005-0000-0000-0000CBB40000}"/>
    <cellStyle name="Normal 4 27" xfId="3402" xr:uid="{00000000-0005-0000-0000-0000CCB40000}"/>
    <cellStyle name="Normal 4 28" xfId="3403" xr:uid="{00000000-0005-0000-0000-0000CDB40000}"/>
    <cellStyle name="Normal 4 29" xfId="3404" xr:uid="{00000000-0005-0000-0000-0000CEB40000}"/>
    <cellStyle name="Normal 4 3" xfId="3405" xr:uid="{00000000-0005-0000-0000-0000CFB40000}"/>
    <cellStyle name="Normal 4 3 10" xfId="3406" xr:uid="{00000000-0005-0000-0000-0000D0B40000}"/>
    <cellStyle name="Normal 4 3 11" xfId="3407" xr:uid="{00000000-0005-0000-0000-0000D1B40000}"/>
    <cellStyle name="Normal 4 3 12" xfId="3408" xr:uid="{00000000-0005-0000-0000-0000D2B40000}"/>
    <cellStyle name="Normal 4 3 13" xfId="3409" xr:uid="{00000000-0005-0000-0000-0000D3B40000}"/>
    <cellStyle name="Normal 4 3 14" xfId="3410" xr:uid="{00000000-0005-0000-0000-0000D4B40000}"/>
    <cellStyle name="Normal 4 3 15" xfId="3411" xr:uid="{00000000-0005-0000-0000-0000D5B40000}"/>
    <cellStyle name="Normal 4 3 2" xfId="3412" xr:uid="{00000000-0005-0000-0000-0000D6B40000}"/>
    <cellStyle name="Normal 4 3 3" xfId="3413" xr:uid="{00000000-0005-0000-0000-0000D7B40000}"/>
    <cellStyle name="Normal 4 3 4" xfId="3414" xr:uid="{00000000-0005-0000-0000-0000D8B40000}"/>
    <cellStyle name="Normal 4 3 5" xfId="3415" xr:uid="{00000000-0005-0000-0000-0000D9B40000}"/>
    <cellStyle name="Normal 4 3 6" xfId="3416" xr:uid="{00000000-0005-0000-0000-0000DAB40000}"/>
    <cellStyle name="Normal 4 3 7" xfId="3417" xr:uid="{00000000-0005-0000-0000-0000DBB40000}"/>
    <cellStyle name="Normal 4 3 8" xfId="3418" xr:uid="{00000000-0005-0000-0000-0000DCB40000}"/>
    <cellStyle name="Normal 4 3 9" xfId="3419" xr:uid="{00000000-0005-0000-0000-0000DDB40000}"/>
    <cellStyle name="Normal 4 30" xfId="3420" xr:uid="{00000000-0005-0000-0000-0000DEB40000}"/>
    <cellStyle name="Normal 4 31" xfId="3421" xr:uid="{00000000-0005-0000-0000-0000DFB40000}"/>
    <cellStyle name="Normal 4 32" xfId="3422" xr:uid="{00000000-0005-0000-0000-0000E0B40000}"/>
    <cellStyle name="Normal 4 33" xfId="3423" xr:uid="{00000000-0005-0000-0000-0000E1B40000}"/>
    <cellStyle name="Normal 4 34" xfId="3424" xr:uid="{00000000-0005-0000-0000-0000E2B40000}"/>
    <cellStyle name="Normal 4 35" xfId="3425" xr:uid="{00000000-0005-0000-0000-0000E3B40000}"/>
    <cellStyle name="Normal 4 36" xfId="3426" xr:uid="{00000000-0005-0000-0000-0000E4B40000}"/>
    <cellStyle name="Normal 4 37" xfId="3427" xr:uid="{00000000-0005-0000-0000-0000E5B40000}"/>
    <cellStyle name="Normal 4 37 2" xfId="3428" xr:uid="{00000000-0005-0000-0000-0000E6B40000}"/>
    <cellStyle name="Normal 4 38" xfId="3429" xr:uid="{00000000-0005-0000-0000-0000E7B40000}"/>
    <cellStyle name="Normal 4 38 10" xfId="9315" xr:uid="{00000000-0005-0000-0000-0000E8B40000}"/>
    <cellStyle name="Normal 4 38 10 2" xfId="31856" xr:uid="{00000000-0005-0000-0000-0000E9B40000}"/>
    <cellStyle name="Normal 4 38 11" xfId="14943" xr:uid="{00000000-0005-0000-0000-0000EAB40000}"/>
    <cellStyle name="Normal 4 38 11 2" xfId="37478" xr:uid="{00000000-0005-0000-0000-0000EBB40000}"/>
    <cellStyle name="Normal 4 38 12" xfId="20574" xr:uid="{00000000-0005-0000-0000-0000ECB40000}"/>
    <cellStyle name="Normal 4 38 12 2" xfId="43100" xr:uid="{00000000-0005-0000-0000-0000EDB40000}"/>
    <cellStyle name="Normal 4 38 13" xfId="26240" xr:uid="{00000000-0005-0000-0000-0000EEB40000}"/>
    <cellStyle name="Normal 4 38 14" xfId="48731" xr:uid="{00000000-0005-0000-0000-0000EFB40000}"/>
    <cellStyle name="Normal 4 38 15" xfId="49668" xr:uid="{00000000-0005-0000-0000-0000F0B40000}"/>
    <cellStyle name="Normal 4 38 2" xfId="3736" xr:uid="{00000000-0005-0000-0000-0000F1B40000}"/>
    <cellStyle name="Normal 4 38 2 10" xfId="14984" xr:uid="{00000000-0005-0000-0000-0000F2B40000}"/>
    <cellStyle name="Normal 4 38 2 10 2" xfId="37519" xr:uid="{00000000-0005-0000-0000-0000F3B40000}"/>
    <cellStyle name="Normal 4 38 2 11" xfId="20613" xr:uid="{00000000-0005-0000-0000-0000F4B40000}"/>
    <cellStyle name="Normal 4 38 2 11 2" xfId="43139" xr:uid="{00000000-0005-0000-0000-0000F5B40000}"/>
    <cellStyle name="Normal 4 38 2 12" xfId="26279" xr:uid="{00000000-0005-0000-0000-0000F6B40000}"/>
    <cellStyle name="Normal 4 38 2 13" xfId="48770" xr:uid="{00000000-0005-0000-0000-0000F7B40000}"/>
    <cellStyle name="Normal 4 38 2 14" xfId="49707" xr:uid="{00000000-0005-0000-0000-0000F8B40000}"/>
    <cellStyle name="Normal 4 38 2 2" xfId="3894" xr:uid="{00000000-0005-0000-0000-0000F9B40000}"/>
    <cellStyle name="Normal 4 38 2 2 10" xfId="26435" xr:uid="{00000000-0005-0000-0000-0000FAB40000}"/>
    <cellStyle name="Normal 4 38 2 2 11" xfId="48926" xr:uid="{00000000-0005-0000-0000-0000FBB40000}"/>
    <cellStyle name="Normal 4 38 2 2 12" xfId="49863" xr:uid="{00000000-0005-0000-0000-0000FCB40000}"/>
    <cellStyle name="Normal 4 38 2 2 2" xfId="4128" xr:uid="{00000000-0005-0000-0000-0000FDB40000}"/>
    <cellStyle name="Normal 4 38 2 2 2 10" xfId="49160" xr:uid="{00000000-0005-0000-0000-0000FEB40000}"/>
    <cellStyle name="Normal 4 38 2 2 2 11" xfId="50097" xr:uid="{00000000-0005-0000-0000-0000FFB40000}"/>
    <cellStyle name="Normal 4 38 2 2 2 2" xfId="4596" xr:uid="{00000000-0005-0000-0000-000000B50000}"/>
    <cellStyle name="Normal 4 38 2 2 2 2 10" xfId="50565" xr:uid="{00000000-0005-0000-0000-000001B50000}"/>
    <cellStyle name="Normal 4 38 2 2 2 2 2" xfId="5532" xr:uid="{00000000-0005-0000-0000-000002B50000}"/>
    <cellStyle name="Normal 4 38 2 2 2 2 2 2" xfId="7404" xr:uid="{00000000-0005-0000-0000-000003B50000}"/>
    <cellStyle name="Normal 4 38 2 2 2 2 2 2 2" xfId="13020" xr:uid="{00000000-0005-0000-0000-000004B50000}"/>
    <cellStyle name="Normal 4 38 2 2 2 2 2 2 2 2" xfId="35561" xr:uid="{00000000-0005-0000-0000-000005B50000}"/>
    <cellStyle name="Normal 4 38 2 2 2 2 2 2 3" xfId="18650" xr:uid="{00000000-0005-0000-0000-000006B50000}"/>
    <cellStyle name="Normal 4 38 2 2 2 2 2 2 3 2" xfId="41185" xr:uid="{00000000-0005-0000-0000-000007B50000}"/>
    <cellStyle name="Normal 4 38 2 2 2 2 2 2 4" xfId="24279" xr:uid="{00000000-0005-0000-0000-000008B50000}"/>
    <cellStyle name="Normal 4 38 2 2 2 2 2 2 4 2" xfId="46805" xr:uid="{00000000-0005-0000-0000-000009B50000}"/>
    <cellStyle name="Normal 4 38 2 2 2 2 2 2 5" xfId="29945" xr:uid="{00000000-0005-0000-0000-00000AB50000}"/>
    <cellStyle name="Normal 4 38 2 2 2 2 2 3" xfId="9276" xr:uid="{00000000-0005-0000-0000-00000BB50000}"/>
    <cellStyle name="Normal 4 38 2 2 2 2 2 3 2" xfId="14892" xr:uid="{00000000-0005-0000-0000-00000CB50000}"/>
    <cellStyle name="Normal 4 38 2 2 2 2 2 3 2 2" xfId="37433" xr:uid="{00000000-0005-0000-0000-00000DB50000}"/>
    <cellStyle name="Normal 4 38 2 2 2 2 2 3 3" xfId="20522" xr:uid="{00000000-0005-0000-0000-00000EB50000}"/>
    <cellStyle name="Normal 4 38 2 2 2 2 2 3 3 2" xfId="43057" xr:uid="{00000000-0005-0000-0000-00000FB50000}"/>
    <cellStyle name="Normal 4 38 2 2 2 2 2 3 4" xfId="26151" xr:uid="{00000000-0005-0000-0000-000010B50000}"/>
    <cellStyle name="Normal 4 38 2 2 2 2 2 3 4 2" xfId="48677" xr:uid="{00000000-0005-0000-0000-000011B50000}"/>
    <cellStyle name="Normal 4 38 2 2 2 2 2 3 5" xfId="31817" xr:uid="{00000000-0005-0000-0000-000012B50000}"/>
    <cellStyle name="Normal 4 38 2 2 2 2 2 4" xfId="11148" xr:uid="{00000000-0005-0000-0000-000013B50000}"/>
    <cellStyle name="Normal 4 38 2 2 2 2 2 4 2" xfId="33689" xr:uid="{00000000-0005-0000-0000-000014B50000}"/>
    <cellStyle name="Normal 4 38 2 2 2 2 2 5" xfId="16778" xr:uid="{00000000-0005-0000-0000-000015B50000}"/>
    <cellStyle name="Normal 4 38 2 2 2 2 2 5 2" xfId="39313" xr:uid="{00000000-0005-0000-0000-000016B50000}"/>
    <cellStyle name="Normal 4 38 2 2 2 2 2 6" xfId="22407" xr:uid="{00000000-0005-0000-0000-000017B50000}"/>
    <cellStyle name="Normal 4 38 2 2 2 2 2 6 2" xfId="44933" xr:uid="{00000000-0005-0000-0000-000018B50000}"/>
    <cellStyle name="Normal 4 38 2 2 2 2 2 7" xfId="28073" xr:uid="{00000000-0005-0000-0000-000019B50000}"/>
    <cellStyle name="Normal 4 38 2 2 2 2 2 8" xfId="51501" xr:uid="{00000000-0005-0000-0000-00001AB50000}"/>
    <cellStyle name="Normal 4 38 2 2 2 2 3" xfId="6468" xr:uid="{00000000-0005-0000-0000-00001BB50000}"/>
    <cellStyle name="Normal 4 38 2 2 2 2 3 2" xfId="12084" xr:uid="{00000000-0005-0000-0000-00001CB50000}"/>
    <cellStyle name="Normal 4 38 2 2 2 2 3 2 2" xfId="34625" xr:uid="{00000000-0005-0000-0000-00001DB50000}"/>
    <cellStyle name="Normal 4 38 2 2 2 2 3 3" xfId="17714" xr:uid="{00000000-0005-0000-0000-00001EB50000}"/>
    <cellStyle name="Normal 4 38 2 2 2 2 3 3 2" xfId="40249" xr:uid="{00000000-0005-0000-0000-00001FB50000}"/>
    <cellStyle name="Normal 4 38 2 2 2 2 3 4" xfId="23343" xr:uid="{00000000-0005-0000-0000-000020B50000}"/>
    <cellStyle name="Normal 4 38 2 2 2 2 3 4 2" xfId="45869" xr:uid="{00000000-0005-0000-0000-000021B50000}"/>
    <cellStyle name="Normal 4 38 2 2 2 2 3 5" xfId="29009" xr:uid="{00000000-0005-0000-0000-000022B50000}"/>
    <cellStyle name="Normal 4 38 2 2 2 2 4" xfId="8340" xr:uid="{00000000-0005-0000-0000-000023B50000}"/>
    <cellStyle name="Normal 4 38 2 2 2 2 4 2" xfId="13956" xr:uid="{00000000-0005-0000-0000-000024B50000}"/>
    <cellStyle name="Normal 4 38 2 2 2 2 4 2 2" xfId="36497" xr:uid="{00000000-0005-0000-0000-000025B50000}"/>
    <cellStyle name="Normal 4 38 2 2 2 2 4 3" xfId="19586" xr:uid="{00000000-0005-0000-0000-000026B50000}"/>
    <cellStyle name="Normal 4 38 2 2 2 2 4 3 2" xfId="42121" xr:uid="{00000000-0005-0000-0000-000027B50000}"/>
    <cellStyle name="Normal 4 38 2 2 2 2 4 4" xfId="25215" xr:uid="{00000000-0005-0000-0000-000028B50000}"/>
    <cellStyle name="Normal 4 38 2 2 2 2 4 4 2" xfId="47741" xr:uid="{00000000-0005-0000-0000-000029B50000}"/>
    <cellStyle name="Normal 4 38 2 2 2 2 4 5" xfId="30881" xr:uid="{00000000-0005-0000-0000-00002AB50000}"/>
    <cellStyle name="Normal 4 38 2 2 2 2 5" xfId="10212" xr:uid="{00000000-0005-0000-0000-00002BB50000}"/>
    <cellStyle name="Normal 4 38 2 2 2 2 5 2" xfId="32753" xr:uid="{00000000-0005-0000-0000-00002CB50000}"/>
    <cellStyle name="Normal 4 38 2 2 2 2 6" xfId="15842" xr:uid="{00000000-0005-0000-0000-00002DB50000}"/>
    <cellStyle name="Normal 4 38 2 2 2 2 6 2" xfId="38377" xr:uid="{00000000-0005-0000-0000-00002EB50000}"/>
    <cellStyle name="Normal 4 38 2 2 2 2 7" xfId="21471" xr:uid="{00000000-0005-0000-0000-00002FB50000}"/>
    <cellStyle name="Normal 4 38 2 2 2 2 7 2" xfId="43997" xr:uid="{00000000-0005-0000-0000-000030B50000}"/>
    <cellStyle name="Normal 4 38 2 2 2 2 8" xfId="27137" xr:uid="{00000000-0005-0000-0000-000031B50000}"/>
    <cellStyle name="Normal 4 38 2 2 2 2 9" xfId="49628" xr:uid="{00000000-0005-0000-0000-000032B50000}"/>
    <cellStyle name="Normal 4 38 2 2 2 3" xfId="5064" xr:uid="{00000000-0005-0000-0000-000033B50000}"/>
    <cellStyle name="Normal 4 38 2 2 2 3 2" xfId="6936" xr:uid="{00000000-0005-0000-0000-000034B50000}"/>
    <cellStyle name="Normal 4 38 2 2 2 3 2 2" xfId="12552" xr:uid="{00000000-0005-0000-0000-000035B50000}"/>
    <cellStyle name="Normal 4 38 2 2 2 3 2 2 2" xfId="35093" xr:uid="{00000000-0005-0000-0000-000036B50000}"/>
    <cellStyle name="Normal 4 38 2 2 2 3 2 3" xfId="18182" xr:uid="{00000000-0005-0000-0000-000037B50000}"/>
    <cellStyle name="Normal 4 38 2 2 2 3 2 3 2" xfId="40717" xr:uid="{00000000-0005-0000-0000-000038B50000}"/>
    <cellStyle name="Normal 4 38 2 2 2 3 2 4" xfId="23811" xr:uid="{00000000-0005-0000-0000-000039B50000}"/>
    <cellStyle name="Normal 4 38 2 2 2 3 2 4 2" xfId="46337" xr:uid="{00000000-0005-0000-0000-00003AB50000}"/>
    <cellStyle name="Normal 4 38 2 2 2 3 2 5" xfId="29477" xr:uid="{00000000-0005-0000-0000-00003BB50000}"/>
    <cellStyle name="Normal 4 38 2 2 2 3 3" xfId="8808" xr:uid="{00000000-0005-0000-0000-00003CB50000}"/>
    <cellStyle name="Normal 4 38 2 2 2 3 3 2" xfId="14424" xr:uid="{00000000-0005-0000-0000-00003DB50000}"/>
    <cellStyle name="Normal 4 38 2 2 2 3 3 2 2" xfId="36965" xr:uid="{00000000-0005-0000-0000-00003EB50000}"/>
    <cellStyle name="Normal 4 38 2 2 2 3 3 3" xfId="20054" xr:uid="{00000000-0005-0000-0000-00003FB50000}"/>
    <cellStyle name="Normal 4 38 2 2 2 3 3 3 2" xfId="42589" xr:uid="{00000000-0005-0000-0000-000040B50000}"/>
    <cellStyle name="Normal 4 38 2 2 2 3 3 4" xfId="25683" xr:uid="{00000000-0005-0000-0000-000041B50000}"/>
    <cellStyle name="Normal 4 38 2 2 2 3 3 4 2" xfId="48209" xr:uid="{00000000-0005-0000-0000-000042B50000}"/>
    <cellStyle name="Normal 4 38 2 2 2 3 3 5" xfId="31349" xr:uid="{00000000-0005-0000-0000-000043B50000}"/>
    <cellStyle name="Normal 4 38 2 2 2 3 4" xfId="10680" xr:uid="{00000000-0005-0000-0000-000044B50000}"/>
    <cellStyle name="Normal 4 38 2 2 2 3 4 2" xfId="33221" xr:uid="{00000000-0005-0000-0000-000045B50000}"/>
    <cellStyle name="Normal 4 38 2 2 2 3 5" xfId="16310" xr:uid="{00000000-0005-0000-0000-000046B50000}"/>
    <cellStyle name="Normal 4 38 2 2 2 3 5 2" xfId="38845" xr:uid="{00000000-0005-0000-0000-000047B50000}"/>
    <cellStyle name="Normal 4 38 2 2 2 3 6" xfId="21939" xr:uid="{00000000-0005-0000-0000-000048B50000}"/>
    <cellStyle name="Normal 4 38 2 2 2 3 6 2" xfId="44465" xr:uid="{00000000-0005-0000-0000-000049B50000}"/>
    <cellStyle name="Normal 4 38 2 2 2 3 7" xfId="27605" xr:uid="{00000000-0005-0000-0000-00004AB50000}"/>
    <cellStyle name="Normal 4 38 2 2 2 3 8" xfId="51033" xr:uid="{00000000-0005-0000-0000-00004BB50000}"/>
    <cellStyle name="Normal 4 38 2 2 2 4" xfId="6000" xr:uid="{00000000-0005-0000-0000-00004CB50000}"/>
    <cellStyle name="Normal 4 38 2 2 2 4 2" xfId="11616" xr:uid="{00000000-0005-0000-0000-00004DB50000}"/>
    <cellStyle name="Normal 4 38 2 2 2 4 2 2" xfId="34157" xr:uid="{00000000-0005-0000-0000-00004EB50000}"/>
    <cellStyle name="Normal 4 38 2 2 2 4 3" xfId="17246" xr:uid="{00000000-0005-0000-0000-00004FB50000}"/>
    <cellStyle name="Normal 4 38 2 2 2 4 3 2" xfId="39781" xr:uid="{00000000-0005-0000-0000-000050B50000}"/>
    <cellStyle name="Normal 4 38 2 2 2 4 4" xfId="22875" xr:uid="{00000000-0005-0000-0000-000051B50000}"/>
    <cellStyle name="Normal 4 38 2 2 2 4 4 2" xfId="45401" xr:uid="{00000000-0005-0000-0000-000052B50000}"/>
    <cellStyle name="Normal 4 38 2 2 2 4 5" xfId="28541" xr:uid="{00000000-0005-0000-0000-000053B50000}"/>
    <cellStyle name="Normal 4 38 2 2 2 5" xfId="7872" xr:uid="{00000000-0005-0000-0000-000054B50000}"/>
    <cellStyle name="Normal 4 38 2 2 2 5 2" xfId="13488" xr:uid="{00000000-0005-0000-0000-000055B50000}"/>
    <cellStyle name="Normal 4 38 2 2 2 5 2 2" xfId="36029" xr:uid="{00000000-0005-0000-0000-000056B50000}"/>
    <cellStyle name="Normal 4 38 2 2 2 5 3" xfId="19118" xr:uid="{00000000-0005-0000-0000-000057B50000}"/>
    <cellStyle name="Normal 4 38 2 2 2 5 3 2" xfId="41653" xr:uid="{00000000-0005-0000-0000-000058B50000}"/>
    <cellStyle name="Normal 4 38 2 2 2 5 4" xfId="24747" xr:uid="{00000000-0005-0000-0000-000059B50000}"/>
    <cellStyle name="Normal 4 38 2 2 2 5 4 2" xfId="47273" xr:uid="{00000000-0005-0000-0000-00005AB50000}"/>
    <cellStyle name="Normal 4 38 2 2 2 5 5" xfId="30413" xr:uid="{00000000-0005-0000-0000-00005BB50000}"/>
    <cellStyle name="Normal 4 38 2 2 2 6" xfId="9744" xr:uid="{00000000-0005-0000-0000-00005CB50000}"/>
    <cellStyle name="Normal 4 38 2 2 2 6 2" xfId="32285" xr:uid="{00000000-0005-0000-0000-00005DB50000}"/>
    <cellStyle name="Normal 4 38 2 2 2 7" xfId="15374" xr:uid="{00000000-0005-0000-0000-00005EB50000}"/>
    <cellStyle name="Normal 4 38 2 2 2 7 2" xfId="37909" xr:uid="{00000000-0005-0000-0000-00005FB50000}"/>
    <cellStyle name="Normal 4 38 2 2 2 8" xfId="21003" xr:uid="{00000000-0005-0000-0000-000060B50000}"/>
    <cellStyle name="Normal 4 38 2 2 2 8 2" xfId="43529" xr:uid="{00000000-0005-0000-0000-000061B50000}"/>
    <cellStyle name="Normal 4 38 2 2 2 9" xfId="26669" xr:uid="{00000000-0005-0000-0000-000062B50000}"/>
    <cellStyle name="Normal 4 38 2 2 3" xfId="4362" xr:uid="{00000000-0005-0000-0000-000063B50000}"/>
    <cellStyle name="Normal 4 38 2 2 3 10" xfId="50331" xr:uid="{00000000-0005-0000-0000-000064B50000}"/>
    <cellStyle name="Normal 4 38 2 2 3 2" xfId="5298" xr:uid="{00000000-0005-0000-0000-000065B50000}"/>
    <cellStyle name="Normal 4 38 2 2 3 2 2" xfId="7170" xr:uid="{00000000-0005-0000-0000-000066B50000}"/>
    <cellStyle name="Normal 4 38 2 2 3 2 2 2" xfId="12786" xr:uid="{00000000-0005-0000-0000-000067B50000}"/>
    <cellStyle name="Normal 4 38 2 2 3 2 2 2 2" xfId="35327" xr:uid="{00000000-0005-0000-0000-000068B50000}"/>
    <cellStyle name="Normal 4 38 2 2 3 2 2 3" xfId="18416" xr:uid="{00000000-0005-0000-0000-000069B50000}"/>
    <cellStyle name="Normal 4 38 2 2 3 2 2 3 2" xfId="40951" xr:uid="{00000000-0005-0000-0000-00006AB50000}"/>
    <cellStyle name="Normal 4 38 2 2 3 2 2 4" xfId="24045" xr:uid="{00000000-0005-0000-0000-00006BB50000}"/>
    <cellStyle name="Normal 4 38 2 2 3 2 2 4 2" xfId="46571" xr:uid="{00000000-0005-0000-0000-00006CB50000}"/>
    <cellStyle name="Normal 4 38 2 2 3 2 2 5" xfId="29711" xr:uid="{00000000-0005-0000-0000-00006DB50000}"/>
    <cellStyle name="Normal 4 38 2 2 3 2 3" xfId="9042" xr:uid="{00000000-0005-0000-0000-00006EB50000}"/>
    <cellStyle name="Normal 4 38 2 2 3 2 3 2" xfId="14658" xr:uid="{00000000-0005-0000-0000-00006FB50000}"/>
    <cellStyle name="Normal 4 38 2 2 3 2 3 2 2" xfId="37199" xr:uid="{00000000-0005-0000-0000-000070B50000}"/>
    <cellStyle name="Normal 4 38 2 2 3 2 3 3" xfId="20288" xr:uid="{00000000-0005-0000-0000-000071B50000}"/>
    <cellStyle name="Normal 4 38 2 2 3 2 3 3 2" xfId="42823" xr:uid="{00000000-0005-0000-0000-000072B50000}"/>
    <cellStyle name="Normal 4 38 2 2 3 2 3 4" xfId="25917" xr:uid="{00000000-0005-0000-0000-000073B50000}"/>
    <cellStyle name="Normal 4 38 2 2 3 2 3 4 2" xfId="48443" xr:uid="{00000000-0005-0000-0000-000074B50000}"/>
    <cellStyle name="Normal 4 38 2 2 3 2 3 5" xfId="31583" xr:uid="{00000000-0005-0000-0000-000075B50000}"/>
    <cellStyle name="Normal 4 38 2 2 3 2 4" xfId="10914" xr:uid="{00000000-0005-0000-0000-000076B50000}"/>
    <cellStyle name="Normal 4 38 2 2 3 2 4 2" xfId="33455" xr:uid="{00000000-0005-0000-0000-000077B50000}"/>
    <cellStyle name="Normal 4 38 2 2 3 2 5" xfId="16544" xr:uid="{00000000-0005-0000-0000-000078B50000}"/>
    <cellStyle name="Normal 4 38 2 2 3 2 5 2" xfId="39079" xr:uid="{00000000-0005-0000-0000-000079B50000}"/>
    <cellStyle name="Normal 4 38 2 2 3 2 6" xfId="22173" xr:uid="{00000000-0005-0000-0000-00007AB50000}"/>
    <cellStyle name="Normal 4 38 2 2 3 2 6 2" xfId="44699" xr:uid="{00000000-0005-0000-0000-00007BB50000}"/>
    <cellStyle name="Normal 4 38 2 2 3 2 7" xfId="27839" xr:uid="{00000000-0005-0000-0000-00007CB50000}"/>
    <cellStyle name="Normal 4 38 2 2 3 2 8" xfId="51267" xr:uid="{00000000-0005-0000-0000-00007DB50000}"/>
    <cellStyle name="Normal 4 38 2 2 3 3" xfId="6234" xr:uid="{00000000-0005-0000-0000-00007EB50000}"/>
    <cellStyle name="Normal 4 38 2 2 3 3 2" xfId="11850" xr:uid="{00000000-0005-0000-0000-00007FB50000}"/>
    <cellStyle name="Normal 4 38 2 2 3 3 2 2" xfId="34391" xr:uid="{00000000-0005-0000-0000-000080B50000}"/>
    <cellStyle name="Normal 4 38 2 2 3 3 3" xfId="17480" xr:uid="{00000000-0005-0000-0000-000081B50000}"/>
    <cellStyle name="Normal 4 38 2 2 3 3 3 2" xfId="40015" xr:uid="{00000000-0005-0000-0000-000082B50000}"/>
    <cellStyle name="Normal 4 38 2 2 3 3 4" xfId="23109" xr:uid="{00000000-0005-0000-0000-000083B50000}"/>
    <cellStyle name="Normal 4 38 2 2 3 3 4 2" xfId="45635" xr:uid="{00000000-0005-0000-0000-000084B50000}"/>
    <cellStyle name="Normal 4 38 2 2 3 3 5" xfId="28775" xr:uid="{00000000-0005-0000-0000-000085B50000}"/>
    <cellStyle name="Normal 4 38 2 2 3 4" xfId="8106" xr:uid="{00000000-0005-0000-0000-000086B50000}"/>
    <cellStyle name="Normal 4 38 2 2 3 4 2" xfId="13722" xr:uid="{00000000-0005-0000-0000-000087B50000}"/>
    <cellStyle name="Normal 4 38 2 2 3 4 2 2" xfId="36263" xr:uid="{00000000-0005-0000-0000-000088B50000}"/>
    <cellStyle name="Normal 4 38 2 2 3 4 3" xfId="19352" xr:uid="{00000000-0005-0000-0000-000089B50000}"/>
    <cellStyle name="Normal 4 38 2 2 3 4 3 2" xfId="41887" xr:uid="{00000000-0005-0000-0000-00008AB50000}"/>
    <cellStyle name="Normal 4 38 2 2 3 4 4" xfId="24981" xr:uid="{00000000-0005-0000-0000-00008BB50000}"/>
    <cellStyle name="Normal 4 38 2 2 3 4 4 2" xfId="47507" xr:uid="{00000000-0005-0000-0000-00008CB50000}"/>
    <cellStyle name="Normal 4 38 2 2 3 4 5" xfId="30647" xr:uid="{00000000-0005-0000-0000-00008DB50000}"/>
    <cellStyle name="Normal 4 38 2 2 3 5" xfId="9978" xr:uid="{00000000-0005-0000-0000-00008EB50000}"/>
    <cellStyle name="Normal 4 38 2 2 3 5 2" xfId="32519" xr:uid="{00000000-0005-0000-0000-00008FB50000}"/>
    <cellStyle name="Normal 4 38 2 2 3 6" xfId="15608" xr:uid="{00000000-0005-0000-0000-000090B50000}"/>
    <cellStyle name="Normal 4 38 2 2 3 6 2" xfId="38143" xr:uid="{00000000-0005-0000-0000-000091B50000}"/>
    <cellStyle name="Normal 4 38 2 2 3 7" xfId="21237" xr:uid="{00000000-0005-0000-0000-000092B50000}"/>
    <cellStyle name="Normal 4 38 2 2 3 7 2" xfId="43763" xr:uid="{00000000-0005-0000-0000-000093B50000}"/>
    <cellStyle name="Normal 4 38 2 2 3 8" xfId="26903" xr:uid="{00000000-0005-0000-0000-000094B50000}"/>
    <cellStyle name="Normal 4 38 2 2 3 9" xfId="49394" xr:uid="{00000000-0005-0000-0000-000095B50000}"/>
    <cellStyle name="Normal 4 38 2 2 4" xfId="4830" xr:uid="{00000000-0005-0000-0000-000096B50000}"/>
    <cellStyle name="Normal 4 38 2 2 4 2" xfId="6702" xr:uid="{00000000-0005-0000-0000-000097B50000}"/>
    <cellStyle name="Normal 4 38 2 2 4 2 2" xfId="12318" xr:uid="{00000000-0005-0000-0000-000098B50000}"/>
    <cellStyle name="Normal 4 38 2 2 4 2 2 2" xfId="34859" xr:uid="{00000000-0005-0000-0000-000099B50000}"/>
    <cellStyle name="Normal 4 38 2 2 4 2 3" xfId="17948" xr:uid="{00000000-0005-0000-0000-00009AB50000}"/>
    <cellStyle name="Normal 4 38 2 2 4 2 3 2" xfId="40483" xr:uid="{00000000-0005-0000-0000-00009BB50000}"/>
    <cellStyle name="Normal 4 38 2 2 4 2 4" xfId="23577" xr:uid="{00000000-0005-0000-0000-00009CB50000}"/>
    <cellStyle name="Normal 4 38 2 2 4 2 4 2" xfId="46103" xr:uid="{00000000-0005-0000-0000-00009DB50000}"/>
    <cellStyle name="Normal 4 38 2 2 4 2 5" xfId="29243" xr:uid="{00000000-0005-0000-0000-00009EB50000}"/>
    <cellStyle name="Normal 4 38 2 2 4 3" xfId="8574" xr:uid="{00000000-0005-0000-0000-00009FB50000}"/>
    <cellStyle name="Normal 4 38 2 2 4 3 2" xfId="14190" xr:uid="{00000000-0005-0000-0000-0000A0B50000}"/>
    <cellStyle name="Normal 4 38 2 2 4 3 2 2" xfId="36731" xr:uid="{00000000-0005-0000-0000-0000A1B50000}"/>
    <cellStyle name="Normal 4 38 2 2 4 3 3" xfId="19820" xr:uid="{00000000-0005-0000-0000-0000A2B50000}"/>
    <cellStyle name="Normal 4 38 2 2 4 3 3 2" xfId="42355" xr:uid="{00000000-0005-0000-0000-0000A3B50000}"/>
    <cellStyle name="Normal 4 38 2 2 4 3 4" xfId="25449" xr:uid="{00000000-0005-0000-0000-0000A4B50000}"/>
    <cellStyle name="Normal 4 38 2 2 4 3 4 2" xfId="47975" xr:uid="{00000000-0005-0000-0000-0000A5B50000}"/>
    <cellStyle name="Normal 4 38 2 2 4 3 5" xfId="31115" xr:uid="{00000000-0005-0000-0000-0000A6B50000}"/>
    <cellStyle name="Normal 4 38 2 2 4 4" xfId="10446" xr:uid="{00000000-0005-0000-0000-0000A7B50000}"/>
    <cellStyle name="Normal 4 38 2 2 4 4 2" xfId="32987" xr:uid="{00000000-0005-0000-0000-0000A8B50000}"/>
    <cellStyle name="Normal 4 38 2 2 4 5" xfId="16076" xr:uid="{00000000-0005-0000-0000-0000A9B50000}"/>
    <cellStyle name="Normal 4 38 2 2 4 5 2" xfId="38611" xr:uid="{00000000-0005-0000-0000-0000AAB50000}"/>
    <cellStyle name="Normal 4 38 2 2 4 6" xfId="21705" xr:uid="{00000000-0005-0000-0000-0000ABB50000}"/>
    <cellStyle name="Normal 4 38 2 2 4 6 2" xfId="44231" xr:uid="{00000000-0005-0000-0000-0000ACB50000}"/>
    <cellStyle name="Normal 4 38 2 2 4 7" xfId="27371" xr:uid="{00000000-0005-0000-0000-0000ADB50000}"/>
    <cellStyle name="Normal 4 38 2 2 4 8" xfId="50799" xr:uid="{00000000-0005-0000-0000-0000AEB50000}"/>
    <cellStyle name="Normal 4 38 2 2 5" xfId="5766" xr:uid="{00000000-0005-0000-0000-0000AFB50000}"/>
    <cellStyle name="Normal 4 38 2 2 5 2" xfId="11382" xr:uid="{00000000-0005-0000-0000-0000B0B50000}"/>
    <cellStyle name="Normal 4 38 2 2 5 2 2" xfId="33923" xr:uid="{00000000-0005-0000-0000-0000B1B50000}"/>
    <cellStyle name="Normal 4 38 2 2 5 3" xfId="17012" xr:uid="{00000000-0005-0000-0000-0000B2B50000}"/>
    <cellStyle name="Normal 4 38 2 2 5 3 2" xfId="39547" xr:uid="{00000000-0005-0000-0000-0000B3B50000}"/>
    <cellStyle name="Normal 4 38 2 2 5 4" xfId="22641" xr:uid="{00000000-0005-0000-0000-0000B4B50000}"/>
    <cellStyle name="Normal 4 38 2 2 5 4 2" xfId="45167" xr:uid="{00000000-0005-0000-0000-0000B5B50000}"/>
    <cellStyle name="Normal 4 38 2 2 5 5" xfId="28307" xr:uid="{00000000-0005-0000-0000-0000B6B50000}"/>
    <cellStyle name="Normal 4 38 2 2 6" xfId="7638" xr:uid="{00000000-0005-0000-0000-0000B7B50000}"/>
    <cellStyle name="Normal 4 38 2 2 6 2" xfId="13254" xr:uid="{00000000-0005-0000-0000-0000B8B50000}"/>
    <cellStyle name="Normal 4 38 2 2 6 2 2" xfId="35795" xr:uid="{00000000-0005-0000-0000-0000B9B50000}"/>
    <cellStyle name="Normal 4 38 2 2 6 3" xfId="18884" xr:uid="{00000000-0005-0000-0000-0000BAB50000}"/>
    <cellStyle name="Normal 4 38 2 2 6 3 2" xfId="41419" xr:uid="{00000000-0005-0000-0000-0000BBB50000}"/>
    <cellStyle name="Normal 4 38 2 2 6 4" xfId="24513" xr:uid="{00000000-0005-0000-0000-0000BCB50000}"/>
    <cellStyle name="Normal 4 38 2 2 6 4 2" xfId="47039" xr:uid="{00000000-0005-0000-0000-0000BDB50000}"/>
    <cellStyle name="Normal 4 38 2 2 6 5" xfId="30179" xr:uid="{00000000-0005-0000-0000-0000BEB50000}"/>
    <cellStyle name="Normal 4 38 2 2 7" xfId="9510" xr:uid="{00000000-0005-0000-0000-0000BFB50000}"/>
    <cellStyle name="Normal 4 38 2 2 7 2" xfId="32051" xr:uid="{00000000-0005-0000-0000-0000C0B50000}"/>
    <cellStyle name="Normal 4 38 2 2 8" xfId="15140" xr:uid="{00000000-0005-0000-0000-0000C1B50000}"/>
    <cellStyle name="Normal 4 38 2 2 8 2" xfId="37675" xr:uid="{00000000-0005-0000-0000-0000C2B50000}"/>
    <cellStyle name="Normal 4 38 2 2 9" xfId="20769" xr:uid="{00000000-0005-0000-0000-0000C3B50000}"/>
    <cellStyle name="Normal 4 38 2 2 9 2" xfId="43295" xr:uid="{00000000-0005-0000-0000-0000C4B50000}"/>
    <cellStyle name="Normal 4 38 2 3" xfId="3816" xr:uid="{00000000-0005-0000-0000-0000C5B50000}"/>
    <cellStyle name="Normal 4 38 2 3 10" xfId="26357" xr:uid="{00000000-0005-0000-0000-0000C6B50000}"/>
    <cellStyle name="Normal 4 38 2 3 11" xfId="48848" xr:uid="{00000000-0005-0000-0000-0000C7B50000}"/>
    <cellStyle name="Normal 4 38 2 3 12" xfId="49785" xr:uid="{00000000-0005-0000-0000-0000C8B50000}"/>
    <cellStyle name="Normal 4 38 2 3 2" xfId="4050" xr:uid="{00000000-0005-0000-0000-0000C9B50000}"/>
    <cellStyle name="Normal 4 38 2 3 2 10" xfId="49082" xr:uid="{00000000-0005-0000-0000-0000CAB50000}"/>
    <cellStyle name="Normal 4 38 2 3 2 11" xfId="50019" xr:uid="{00000000-0005-0000-0000-0000CBB50000}"/>
    <cellStyle name="Normal 4 38 2 3 2 2" xfId="4518" xr:uid="{00000000-0005-0000-0000-0000CCB50000}"/>
    <cellStyle name="Normal 4 38 2 3 2 2 10" xfId="50487" xr:uid="{00000000-0005-0000-0000-0000CDB50000}"/>
    <cellStyle name="Normal 4 38 2 3 2 2 2" xfId="5454" xr:uid="{00000000-0005-0000-0000-0000CEB50000}"/>
    <cellStyle name="Normal 4 38 2 3 2 2 2 2" xfId="7326" xr:uid="{00000000-0005-0000-0000-0000CFB50000}"/>
    <cellStyle name="Normal 4 38 2 3 2 2 2 2 2" xfId="12942" xr:uid="{00000000-0005-0000-0000-0000D0B50000}"/>
    <cellStyle name="Normal 4 38 2 3 2 2 2 2 2 2" xfId="35483" xr:uid="{00000000-0005-0000-0000-0000D1B50000}"/>
    <cellStyle name="Normal 4 38 2 3 2 2 2 2 3" xfId="18572" xr:uid="{00000000-0005-0000-0000-0000D2B50000}"/>
    <cellStyle name="Normal 4 38 2 3 2 2 2 2 3 2" xfId="41107" xr:uid="{00000000-0005-0000-0000-0000D3B50000}"/>
    <cellStyle name="Normal 4 38 2 3 2 2 2 2 4" xfId="24201" xr:uid="{00000000-0005-0000-0000-0000D4B50000}"/>
    <cellStyle name="Normal 4 38 2 3 2 2 2 2 4 2" xfId="46727" xr:uid="{00000000-0005-0000-0000-0000D5B50000}"/>
    <cellStyle name="Normal 4 38 2 3 2 2 2 2 5" xfId="29867" xr:uid="{00000000-0005-0000-0000-0000D6B50000}"/>
    <cellStyle name="Normal 4 38 2 3 2 2 2 3" xfId="9198" xr:uid="{00000000-0005-0000-0000-0000D7B50000}"/>
    <cellStyle name="Normal 4 38 2 3 2 2 2 3 2" xfId="14814" xr:uid="{00000000-0005-0000-0000-0000D8B50000}"/>
    <cellStyle name="Normal 4 38 2 3 2 2 2 3 2 2" xfId="37355" xr:uid="{00000000-0005-0000-0000-0000D9B50000}"/>
    <cellStyle name="Normal 4 38 2 3 2 2 2 3 3" xfId="20444" xr:uid="{00000000-0005-0000-0000-0000DAB50000}"/>
    <cellStyle name="Normal 4 38 2 3 2 2 2 3 3 2" xfId="42979" xr:uid="{00000000-0005-0000-0000-0000DBB50000}"/>
    <cellStyle name="Normal 4 38 2 3 2 2 2 3 4" xfId="26073" xr:uid="{00000000-0005-0000-0000-0000DCB50000}"/>
    <cellStyle name="Normal 4 38 2 3 2 2 2 3 4 2" xfId="48599" xr:uid="{00000000-0005-0000-0000-0000DDB50000}"/>
    <cellStyle name="Normal 4 38 2 3 2 2 2 3 5" xfId="31739" xr:uid="{00000000-0005-0000-0000-0000DEB50000}"/>
    <cellStyle name="Normal 4 38 2 3 2 2 2 4" xfId="11070" xr:uid="{00000000-0005-0000-0000-0000DFB50000}"/>
    <cellStyle name="Normal 4 38 2 3 2 2 2 4 2" xfId="33611" xr:uid="{00000000-0005-0000-0000-0000E0B50000}"/>
    <cellStyle name="Normal 4 38 2 3 2 2 2 5" xfId="16700" xr:uid="{00000000-0005-0000-0000-0000E1B50000}"/>
    <cellStyle name="Normal 4 38 2 3 2 2 2 5 2" xfId="39235" xr:uid="{00000000-0005-0000-0000-0000E2B50000}"/>
    <cellStyle name="Normal 4 38 2 3 2 2 2 6" xfId="22329" xr:uid="{00000000-0005-0000-0000-0000E3B50000}"/>
    <cellStyle name="Normal 4 38 2 3 2 2 2 6 2" xfId="44855" xr:uid="{00000000-0005-0000-0000-0000E4B50000}"/>
    <cellStyle name="Normal 4 38 2 3 2 2 2 7" xfId="27995" xr:uid="{00000000-0005-0000-0000-0000E5B50000}"/>
    <cellStyle name="Normal 4 38 2 3 2 2 2 8" xfId="51423" xr:uid="{00000000-0005-0000-0000-0000E6B50000}"/>
    <cellStyle name="Normal 4 38 2 3 2 2 3" xfId="6390" xr:uid="{00000000-0005-0000-0000-0000E7B50000}"/>
    <cellStyle name="Normal 4 38 2 3 2 2 3 2" xfId="12006" xr:uid="{00000000-0005-0000-0000-0000E8B50000}"/>
    <cellStyle name="Normal 4 38 2 3 2 2 3 2 2" xfId="34547" xr:uid="{00000000-0005-0000-0000-0000E9B50000}"/>
    <cellStyle name="Normal 4 38 2 3 2 2 3 3" xfId="17636" xr:uid="{00000000-0005-0000-0000-0000EAB50000}"/>
    <cellStyle name="Normal 4 38 2 3 2 2 3 3 2" xfId="40171" xr:uid="{00000000-0005-0000-0000-0000EBB50000}"/>
    <cellStyle name="Normal 4 38 2 3 2 2 3 4" xfId="23265" xr:uid="{00000000-0005-0000-0000-0000ECB50000}"/>
    <cellStyle name="Normal 4 38 2 3 2 2 3 4 2" xfId="45791" xr:uid="{00000000-0005-0000-0000-0000EDB50000}"/>
    <cellStyle name="Normal 4 38 2 3 2 2 3 5" xfId="28931" xr:uid="{00000000-0005-0000-0000-0000EEB50000}"/>
    <cellStyle name="Normal 4 38 2 3 2 2 4" xfId="8262" xr:uid="{00000000-0005-0000-0000-0000EFB50000}"/>
    <cellStyle name="Normal 4 38 2 3 2 2 4 2" xfId="13878" xr:uid="{00000000-0005-0000-0000-0000F0B50000}"/>
    <cellStyle name="Normal 4 38 2 3 2 2 4 2 2" xfId="36419" xr:uid="{00000000-0005-0000-0000-0000F1B50000}"/>
    <cellStyle name="Normal 4 38 2 3 2 2 4 3" xfId="19508" xr:uid="{00000000-0005-0000-0000-0000F2B50000}"/>
    <cellStyle name="Normal 4 38 2 3 2 2 4 3 2" xfId="42043" xr:uid="{00000000-0005-0000-0000-0000F3B50000}"/>
    <cellStyle name="Normal 4 38 2 3 2 2 4 4" xfId="25137" xr:uid="{00000000-0005-0000-0000-0000F4B50000}"/>
    <cellStyle name="Normal 4 38 2 3 2 2 4 4 2" xfId="47663" xr:uid="{00000000-0005-0000-0000-0000F5B50000}"/>
    <cellStyle name="Normal 4 38 2 3 2 2 4 5" xfId="30803" xr:uid="{00000000-0005-0000-0000-0000F6B50000}"/>
    <cellStyle name="Normal 4 38 2 3 2 2 5" xfId="10134" xr:uid="{00000000-0005-0000-0000-0000F7B50000}"/>
    <cellStyle name="Normal 4 38 2 3 2 2 5 2" xfId="32675" xr:uid="{00000000-0005-0000-0000-0000F8B50000}"/>
    <cellStyle name="Normal 4 38 2 3 2 2 6" xfId="15764" xr:uid="{00000000-0005-0000-0000-0000F9B50000}"/>
    <cellStyle name="Normal 4 38 2 3 2 2 6 2" xfId="38299" xr:uid="{00000000-0005-0000-0000-0000FAB50000}"/>
    <cellStyle name="Normal 4 38 2 3 2 2 7" xfId="21393" xr:uid="{00000000-0005-0000-0000-0000FBB50000}"/>
    <cellStyle name="Normal 4 38 2 3 2 2 7 2" xfId="43919" xr:uid="{00000000-0005-0000-0000-0000FCB50000}"/>
    <cellStyle name="Normal 4 38 2 3 2 2 8" xfId="27059" xr:uid="{00000000-0005-0000-0000-0000FDB50000}"/>
    <cellStyle name="Normal 4 38 2 3 2 2 9" xfId="49550" xr:uid="{00000000-0005-0000-0000-0000FEB50000}"/>
    <cellStyle name="Normal 4 38 2 3 2 3" xfId="4986" xr:uid="{00000000-0005-0000-0000-0000FFB50000}"/>
    <cellStyle name="Normal 4 38 2 3 2 3 2" xfId="6858" xr:uid="{00000000-0005-0000-0000-000000B60000}"/>
    <cellStyle name="Normal 4 38 2 3 2 3 2 2" xfId="12474" xr:uid="{00000000-0005-0000-0000-000001B60000}"/>
    <cellStyle name="Normal 4 38 2 3 2 3 2 2 2" xfId="35015" xr:uid="{00000000-0005-0000-0000-000002B60000}"/>
    <cellStyle name="Normal 4 38 2 3 2 3 2 3" xfId="18104" xr:uid="{00000000-0005-0000-0000-000003B60000}"/>
    <cellStyle name="Normal 4 38 2 3 2 3 2 3 2" xfId="40639" xr:uid="{00000000-0005-0000-0000-000004B60000}"/>
    <cellStyle name="Normal 4 38 2 3 2 3 2 4" xfId="23733" xr:uid="{00000000-0005-0000-0000-000005B60000}"/>
    <cellStyle name="Normal 4 38 2 3 2 3 2 4 2" xfId="46259" xr:uid="{00000000-0005-0000-0000-000006B60000}"/>
    <cellStyle name="Normal 4 38 2 3 2 3 2 5" xfId="29399" xr:uid="{00000000-0005-0000-0000-000007B60000}"/>
    <cellStyle name="Normal 4 38 2 3 2 3 3" xfId="8730" xr:uid="{00000000-0005-0000-0000-000008B60000}"/>
    <cellStyle name="Normal 4 38 2 3 2 3 3 2" xfId="14346" xr:uid="{00000000-0005-0000-0000-000009B60000}"/>
    <cellStyle name="Normal 4 38 2 3 2 3 3 2 2" xfId="36887" xr:uid="{00000000-0005-0000-0000-00000AB60000}"/>
    <cellStyle name="Normal 4 38 2 3 2 3 3 3" xfId="19976" xr:uid="{00000000-0005-0000-0000-00000BB60000}"/>
    <cellStyle name="Normal 4 38 2 3 2 3 3 3 2" xfId="42511" xr:uid="{00000000-0005-0000-0000-00000CB60000}"/>
    <cellStyle name="Normal 4 38 2 3 2 3 3 4" xfId="25605" xr:uid="{00000000-0005-0000-0000-00000DB60000}"/>
    <cellStyle name="Normal 4 38 2 3 2 3 3 4 2" xfId="48131" xr:uid="{00000000-0005-0000-0000-00000EB60000}"/>
    <cellStyle name="Normal 4 38 2 3 2 3 3 5" xfId="31271" xr:uid="{00000000-0005-0000-0000-00000FB60000}"/>
    <cellStyle name="Normal 4 38 2 3 2 3 4" xfId="10602" xr:uid="{00000000-0005-0000-0000-000010B60000}"/>
    <cellStyle name="Normal 4 38 2 3 2 3 4 2" xfId="33143" xr:uid="{00000000-0005-0000-0000-000011B60000}"/>
    <cellStyle name="Normal 4 38 2 3 2 3 5" xfId="16232" xr:uid="{00000000-0005-0000-0000-000012B60000}"/>
    <cellStyle name="Normal 4 38 2 3 2 3 5 2" xfId="38767" xr:uid="{00000000-0005-0000-0000-000013B60000}"/>
    <cellStyle name="Normal 4 38 2 3 2 3 6" xfId="21861" xr:uid="{00000000-0005-0000-0000-000014B60000}"/>
    <cellStyle name="Normal 4 38 2 3 2 3 6 2" xfId="44387" xr:uid="{00000000-0005-0000-0000-000015B60000}"/>
    <cellStyle name="Normal 4 38 2 3 2 3 7" xfId="27527" xr:uid="{00000000-0005-0000-0000-000016B60000}"/>
    <cellStyle name="Normal 4 38 2 3 2 3 8" xfId="50955" xr:uid="{00000000-0005-0000-0000-000017B60000}"/>
    <cellStyle name="Normal 4 38 2 3 2 4" xfId="5922" xr:uid="{00000000-0005-0000-0000-000018B60000}"/>
    <cellStyle name="Normal 4 38 2 3 2 4 2" xfId="11538" xr:uid="{00000000-0005-0000-0000-000019B60000}"/>
    <cellStyle name="Normal 4 38 2 3 2 4 2 2" xfId="34079" xr:uid="{00000000-0005-0000-0000-00001AB60000}"/>
    <cellStyle name="Normal 4 38 2 3 2 4 3" xfId="17168" xr:uid="{00000000-0005-0000-0000-00001BB60000}"/>
    <cellStyle name="Normal 4 38 2 3 2 4 3 2" xfId="39703" xr:uid="{00000000-0005-0000-0000-00001CB60000}"/>
    <cellStyle name="Normal 4 38 2 3 2 4 4" xfId="22797" xr:uid="{00000000-0005-0000-0000-00001DB60000}"/>
    <cellStyle name="Normal 4 38 2 3 2 4 4 2" xfId="45323" xr:uid="{00000000-0005-0000-0000-00001EB60000}"/>
    <cellStyle name="Normal 4 38 2 3 2 4 5" xfId="28463" xr:uid="{00000000-0005-0000-0000-00001FB60000}"/>
    <cellStyle name="Normal 4 38 2 3 2 5" xfId="7794" xr:uid="{00000000-0005-0000-0000-000020B60000}"/>
    <cellStyle name="Normal 4 38 2 3 2 5 2" xfId="13410" xr:uid="{00000000-0005-0000-0000-000021B60000}"/>
    <cellStyle name="Normal 4 38 2 3 2 5 2 2" xfId="35951" xr:uid="{00000000-0005-0000-0000-000022B60000}"/>
    <cellStyle name="Normal 4 38 2 3 2 5 3" xfId="19040" xr:uid="{00000000-0005-0000-0000-000023B60000}"/>
    <cellStyle name="Normal 4 38 2 3 2 5 3 2" xfId="41575" xr:uid="{00000000-0005-0000-0000-000024B60000}"/>
    <cellStyle name="Normal 4 38 2 3 2 5 4" xfId="24669" xr:uid="{00000000-0005-0000-0000-000025B60000}"/>
    <cellStyle name="Normal 4 38 2 3 2 5 4 2" xfId="47195" xr:uid="{00000000-0005-0000-0000-000026B60000}"/>
    <cellStyle name="Normal 4 38 2 3 2 5 5" xfId="30335" xr:uid="{00000000-0005-0000-0000-000027B60000}"/>
    <cellStyle name="Normal 4 38 2 3 2 6" xfId="9666" xr:uid="{00000000-0005-0000-0000-000028B60000}"/>
    <cellStyle name="Normal 4 38 2 3 2 6 2" xfId="32207" xr:uid="{00000000-0005-0000-0000-000029B60000}"/>
    <cellStyle name="Normal 4 38 2 3 2 7" xfId="15296" xr:uid="{00000000-0005-0000-0000-00002AB60000}"/>
    <cellStyle name="Normal 4 38 2 3 2 7 2" xfId="37831" xr:uid="{00000000-0005-0000-0000-00002BB60000}"/>
    <cellStyle name="Normal 4 38 2 3 2 8" xfId="20925" xr:uid="{00000000-0005-0000-0000-00002CB60000}"/>
    <cellStyle name="Normal 4 38 2 3 2 8 2" xfId="43451" xr:uid="{00000000-0005-0000-0000-00002DB60000}"/>
    <cellStyle name="Normal 4 38 2 3 2 9" xfId="26591" xr:uid="{00000000-0005-0000-0000-00002EB60000}"/>
    <cellStyle name="Normal 4 38 2 3 3" xfId="4284" xr:uid="{00000000-0005-0000-0000-00002FB60000}"/>
    <cellStyle name="Normal 4 38 2 3 3 10" xfId="50253" xr:uid="{00000000-0005-0000-0000-000030B60000}"/>
    <cellStyle name="Normal 4 38 2 3 3 2" xfId="5220" xr:uid="{00000000-0005-0000-0000-000031B60000}"/>
    <cellStyle name="Normal 4 38 2 3 3 2 2" xfId="7092" xr:uid="{00000000-0005-0000-0000-000032B60000}"/>
    <cellStyle name="Normal 4 38 2 3 3 2 2 2" xfId="12708" xr:uid="{00000000-0005-0000-0000-000033B60000}"/>
    <cellStyle name="Normal 4 38 2 3 3 2 2 2 2" xfId="35249" xr:uid="{00000000-0005-0000-0000-000034B60000}"/>
    <cellStyle name="Normal 4 38 2 3 3 2 2 3" xfId="18338" xr:uid="{00000000-0005-0000-0000-000035B60000}"/>
    <cellStyle name="Normal 4 38 2 3 3 2 2 3 2" xfId="40873" xr:uid="{00000000-0005-0000-0000-000036B60000}"/>
    <cellStyle name="Normal 4 38 2 3 3 2 2 4" xfId="23967" xr:uid="{00000000-0005-0000-0000-000037B60000}"/>
    <cellStyle name="Normal 4 38 2 3 3 2 2 4 2" xfId="46493" xr:uid="{00000000-0005-0000-0000-000038B60000}"/>
    <cellStyle name="Normal 4 38 2 3 3 2 2 5" xfId="29633" xr:uid="{00000000-0005-0000-0000-000039B60000}"/>
    <cellStyle name="Normal 4 38 2 3 3 2 3" xfId="8964" xr:uid="{00000000-0005-0000-0000-00003AB60000}"/>
    <cellStyle name="Normal 4 38 2 3 3 2 3 2" xfId="14580" xr:uid="{00000000-0005-0000-0000-00003BB60000}"/>
    <cellStyle name="Normal 4 38 2 3 3 2 3 2 2" xfId="37121" xr:uid="{00000000-0005-0000-0000-00003CB60000}"/>
    <cellStyle name="Normal 4 38 2 3 3 2 3 3" xfId="20210" xr:uid="{00000000-0005-0000-0000-00003DB60000}"/>
    <cellStyle name="Normal 4 38 2 3 3 2 3 3 2" xfId="42745" xr:uid="{00000000-0005-0000-0000-00003EB60000}"/>
    <cellStyle name="Normal 4 38 2 3 3 2 3 4" xfId="25839" xr:uid="{00000000-0005-0000-0000-00003FB60000}"/>
    <cellStyle name="Normal 4 38 2 3 3 2 3 4 2" xfId="48365" xr:uid="{00000000-0005-0000-0000-000040B60000}"/>
    <cellStyle name="Normal 4 38 2 3 3 2 3 5" xfId="31505" xr:uid="{00000000-0005-0000-0000-000041B60000}"/>
    <cellStyle name="Normal 4 38 2 3 3 2 4" xfId="10836" xr:uid="{00000000-0005-0000-0000-000042B60000}"/>
    <cellStyle name="Normal 4 38 2 3 3 2 4 2" xfId="33377" xr:uid="{00000000-0005-0000-0000-000043B60000}"/>
    <cellStyle name="Normal 4 38 2 3 3 2 5" xfId="16466" xr:uid="{00000000-0005-0000-0000-000044B60000}"/>
    <cellStyle name="Normal 4 38 2 3 3 2 5 2" xfId="39001" xr:uid="{00000000-0005-0000-0000-000045B60000}"/>
    <cellStyle name="Normal 4 38 2 3 3 2 6" xfId="22095" xr:uid="{00000000-0005-0000-0000-000046B60000}"/>
    <cellStyle name="Normal 4 38 2 3 3 2 6 2" xfId="44621" xr:uid="{00000000-0005-0000-0000-000047B60000}"/>
    <cellStyle name="Normal 4 38 2 3 3 2 7" xfId="27761" xr:uid="{00000000-0005-0000-0000-000048B60000}"/>
    <cellStyle name="Normal 4 38 2 3 3 2 8" xfId="51189" xr:uid="{00000000-0005-0000-0000-000049B60000}"/>
    <cellStyle name="Normal 4 38 2 3 3 3" xfId="6156" xr:uid="{00000000-0005-0000-0000-00004AB60000}"/>
    <cellStyle name="Normal 4 38 2 3 3 3 2" xfId="11772" xr:uid="{00000000-0005-0000-0000-00004BB60000}"/>
    <cellStyle name="Normal 4 38 2 3 3 3 2 2" xfId="34313" xr:uid="{00000000-0005-0000-0000-00004CB60000}"/>
    <cellStyle name="Normal 4 38 2 3 3 3 3" xfId="17402" xr:uid="{00000000-0005-0000-0000-00004DB60000}"/>
    <cellStyle name="Normal 4 38 2 3 3 3 3 2" xfId="39937" xr:uid="{00000000-0005-0000-0000-00004EB60000}"/>
    <cellStyle name="Normal 4 38 2 3 3 3 4" xfId="23031" xr:uid="{00000000-0005-0000-0000-00004FB60000}"/>
    <cellStyle name="Normal 4 38 2 3 3 3 4 2" xfId="45557" xr:uid="{00000000-0005-0000-0000-000050B60000}"/>
    <cellStyle name="Normal 4 38 2 3 3 3 5" xfId="28697" xr:uid="{00000000-0005-0000-0000-000051B60000}"/>
    <cellStyle name="Normal 4 38 2 3 3 4" xfId="8028" xr:uid="{00000000-0005-0000-0000-000052B60000}"/>
    <cellStyle name="Normal 4 38 2 3 3 4 2" xfId="13644" xr:uid="{00000000-0005-0000-0000-000053B60000}"/>
    <cellStyle name="Normal 4 38 2 3 3 4 2 2" xfId="36185" xr:uid="{00000000-0005-0000-0000-000054B60000}"/>
    <cellStyle name="Normal 4 38 2 3 3 4 3" xfId="19274" xr:uid="{00000000-0005-0000-0000-000055B60000}"/>
    <cellStyle name="Normal 4 38 2 3 3 4 3 2" xfId="41809" xr:uid="{00000000-0005-0000-0000-000056B60000}"/>
    <cellStyle name="Normal 4 38 2 3 3 4 4" xfId="24903" xr:uid="{00000000-0005-0000-0000-000057B60000}"/>
    <cellStyle name="Normal 4 38 2 3 3 4 4 2" xfId="47429" xr:uid="{00000000-0005-0000-0000-000058B60000}"/>
    <cellStyle name="Normal 4 38 2 3 3 4 5" xfId="30569" xr:uid="{00000000-0005-0000-0000-000059B60000}"/>
    <cellStyle name="Normal 4 38 2 3 3 5" xfId="9900" xr:uid="{00000000-0005-0000-0000-00005AB60000}"/>
    <cellStyle name="Normal 4 38 2 3 3 5 2" xfId="32441" xr:uid="{00000000-0005-0000-0000-00005BB60000}"/>
    <cellStyle name="Normal 4 38 2 3 3 6" xfId="15530" xr:uid="{00000000-0005-0000-0000-00005CB60000}"/>
    <cellStyle name="Normal 4 38 2 3 3 6 2" xfId="38065" xr:uid="{00000000-0005-0000-0000-00005DB60000}"/>
    <cellStyle name="Normal 4 38 2 3 3 7" xfId="21159" xr:uid="{00000000-0005-0000-0000-00005EB60000}"/>
    <cellStyle name="Normal 4 38 2 3 3 7 2" xfId="43685" xr:uid="{00000000-0005-0000-0000-00005FB60000}"/>
    <cellStyle name="Normal 4 38 2 3 3 8" xfId="26825" xr:uid="{00000000-0005-0000-0000-000060B60000}"/>
    <cellStyle name="Normal 4 38 2 3 3 9" xfId="49316" xr:uid="{00000000-0005-0000-0000-000061B60000}"/>
    <cellStyle name="Normal 4 38 2 3 4" xfId="4752" xr:uid="{00000000-0005-0000-0000-000062B60000}"/>
    <cellStyle name="Normal 4 38 2 3 4 2" xfId="6624" xr:uid="{00000000-0005-0000-0000-000063B60000}"/>
    <cellStyle name="Normal 4 38 2 3 4 2 2" xfId="12240" xr:uid="{00000000-0005-0000-0000-000064B60000}"/>
    <cellStyle name="Normal 4 38 2 3 4 2 2 2" xfId="34781" xr:uid="{00000000-0005-0000-0000-000065B60000}"/>
    <cellStyle name="Normal 4 38 2 3 4 2 3" xfId="17870" xr:uid="{00000000-0005-0000-0000-000066B60000}"/>
    <cellStyle name="Normal 4 38 2 3 4 2 3 2" xfId="40405" xr:uid="{00000000-0005-0000-0000-000067B60000}"/>
    <cellStyle name="Normal 4 38 2 3 4 2 4" xfId="23499" xr:uid="{00000000-0005-0000-0000-000068B60000}"/>
    <cellStyle name="Normal 4 38 2 3 4 2 4 2" xfId="46025" xr:uid="{00000000-0005-0000-0000-000069B60000}"/>
    <cellStyle name="Normal 4 38 2 3 4 2 5" xfId="29165" xr:uid="{00000000-0005-0000-0000-00006AB60000}"/>
    <cellStyle name="Normal 4 38 2 3 4 3" xfId="8496" xr:uid="{00000000-0005-0000-0000-00006BB60000}"/>
    <cellStyle name="Normal 4 38 2 3 4 3 2" xfId="14112" xr:uid="{00000000-0005-0000-0000-00006CB60000}"/>
    <cellStyle name="Normal 4 38 2 3 4 3 2 2" xfId="36653" xr:uid="{00000000-0005-0000-0000-00006DB60000}"/>
    <cellStyle name="Normal 4 38 2 3 4 3 3" xfId="19742" xr:uid="{00000000-0005-0000-0000-00006EB60000}"/>
    <cellStyle name="Normal 4 38 2 3 4 3 3 2" xfId="42277" xr:uid="{00000000-0005-0000-0000-00006FB60000}"/>
    <cellStyle name="Normal 4 38 2 3 4 3 4" xfId="25371" xr:uid="{00000000-0005-0000-0000-000070B60000}"/>
    <cellStyle name="Normal 4 38 2 3 4 3 4 2" xfId="47897" xr:uid="{00000000-0005-0000-0000-000071B60000}"/>
    <cellStyle name="Normal 4 38 2 3 4 3 5" xfId="31037" xr:uid="{00000000-0005-0000-0000-000072B60000}"/>
    <cellStyle name="Normal 4 38 2 3 4 4" xfId="10368" xr:uid="{00000000-0005-0000-0000-000073B60000}"/>
    <cellStyle name="Normal 4 38 2 3 4 4 2" xfId="32909" xr:uid="{00000000-0005-0000-0000-000074B60000}"/>
    <cellStyle name="Normal 4 38 2 3 4 5" xfId="15998" xr:uid="{00000000-0005-0000-0000-000075B60000}"/>
    <cellStyle name="Normal 4 38 2 3 4 5 2" xfId="38533" xr:uid="{00000000-0005-0000-0000-000076B60000}"/>
    <cellStyle name="Normal 4 38 2 3 4 6" xfId="21627" xr:uid="{00000000-0005-0000-0000-000077B60000}"/>
    <cellStyle name="Normal 4 38 2 3 4 6 2" xfId="44153" xr:uid="{00000000-0005-0000-0000-000078B60000}"/>
    <cellStyle name="Normal 4 38 2 3 4 7" xfId="27293" xr:uid="{00000000-0005-0000-0000-000079B60000}"/>
    <cellStyle name="Normal 4 38 2 3 4 8" xfId="50721" xr:uid="{00000000-0005-0000-0000-00007AB60000}"/>
    <cellStyle name="Normal 4 38 2 3 5" xfId="5688" xr:uid="{00000000-0005-0000-0000-00007BB60000}"/>
    <cellStyle name="Normal 4 38 2 3 5 2" xfId="11304" xr:uid="{00000000-0005-0000-0000-00007CB60000}"/>
    <cellStyle name="Normal 4 38 2 3 5 2 2" xfId="33845" xr:uid="{00000000-0005-0000-0000-00007DB60000}"/>
    <cellStyle name="Normal 4 38 2 3 5 3" xfId="16934" xr:uid="{00000000-0005-0000-0000-00007EB60000}"/>
    <cellStyle name="Normal 4 38 2 3 5 3 2" xfId="39469" xr:uid="{00000000-0005-0000-0000-00007FB60000}"/>
    <cellStyle name="Normal 4 38 2 3 5 4" xfId="22563" xr:uid="{00000000-0005-0000-0000-000080B60000}"/>
    <cellStyle name="Normal 4 38 2 3 5 4 2" xfId="45089" xr:uid="{00000000-0005-0000-0000-000081B60000}"/>
    <cellStyle name="Normal 4 38 2 3 5 5" xfId="28229" xr:uid="{00000000-0005-0000-0000-000082B60000}"/>
    <cellStyle name="Normal 4 38 2 3 6" xfId="7560" xr:uid="{00000000-0005-0000-0000-000083B60000}"/>
    <cellStyle name="Normal 4 38 2 3 6 2" xfId="13176" xr:uid="{00000000-0005-0000-0000-000084B60000}"/>
    <cellStyle name="Normal 4 38 2 3 6 2 2" xfId="35717" xr:uid="{00000000-0005-0000-0000-000085B60000}"/>
    <cellStyle name="Normal 4 38 2 3 6 3" xfId="18806" xr:uid="{00000000-0005-0000-0000-000086B60000}"/>
    <cellStyle name="Normal 4 38 2 3 6 3 2" xfId="41341" xr:uid="{00000000-0005-0000-0000-000087B60000}"/>
    <cellStyle name="Normal 4 38 2 3 6 4" xfId="24435" xr:uid="{00000000-0005-0000-0000-000088B60000}"/>
    <cellStyle name="Normal 4 38 2 3 6 4 2" xfId="46961" xr:uid="{00000000-0005-0000-0000-000089B60000}"/>
    <cellStyle name="Normal 4 38 2 3 6 5" xfId="30101" xr:uid="{00000000-0005-0000-0000-00008AB60000}"/>
    <cellStyle name="Normal 4 38 2 3 7" xfId="9432" xr:uid="{00000000-0005-0000-0000-00008BB60000}"/>
    <cellStyle name="Normal 4 38 2 3 7 2" xfId="31973" xr:uid="{00000000-0005-0000-0000-00008CB60000}"/>
    <cellStyle name="Normal 4 38 2 3 8" xfId="15062" xr:uid="{00000000-0005-0000-0000-00008DB60000}"/>
    <cellStyle name="Normal 4 38 2 3 8 2" xfId="37597" xr:uid="{00000000-0005-0000-0000-00008EB60000}"/>
    <cellStyle name="Normal 4 38 2 3 9" xfId="20691" xr:uid="{00000000-0005-0000-0000-00008FB60000}"/>
    <cellStyle name="Normal 4 38 2 3 9 2" xfId="43217" xr:uid="{00000000-0005-0000-0000-000090B60000}"/>
    <cellStyle name="Normal 4 38 2 4" xfId="3972" xr:uid="{00000000-0005-0000-0000-000091B60000}"/>
    <cellStyle name="Normal 4 38 2 4 10" xfId="49004" xr:uid="{00000000-0005-0000-0000-000092B60000}"/>
    <cellStyle name="Normal 4 38 2 4 11" xfId="49941" xr:uid="{00000000-0005-0000-0000-000093B60000}"/>
    <cellStyle name="Normal 4 38 2 4 2" xfId="4440" xr:uid="{00000000-0005-0000-0000-000094B60000}"/>
    <cellStyle name="Normal 4 38 2 4 2 10" xfId="50409" xr:uid="{00000000-0005-0000-0000-000095B60000}"/>
    <cellStyle name="Normal 4 38 2 4 2 2" xfId="5376" xr:uid="{00000000-0005-0000-0000-000096B60000}"/>
    <cellStyle name="Normal 4 38 2 4 2 2 2" xfId="7248" xr:uid="{00000000-0005-0000-0000-000097B60000}"/>
    <cellStyle name="Normal 4 38 2 4 2 2 2 2" xfId="12864" xr:uid="{00000000-0005-0000-0000-000098B60000}"/>
    <cellStyle name="Normal 4 38 2 4 2 2 2 2 2" xfId="35405" xr:uid="{00000000-0005-0000-0000-000099B60000}"/>
    <cellStyle name="Normal 4 38 2 4 2 2 2 3" xfId="18494" xr:uid="{00000000-0005-0000-0000-00009AB60000}"/>
    <cellStyle name="Normal 4 38 2 4 2 2 2 3 2" xfId="41029" xr:uid="{00000000-0005-0000-0000-00009BB60000}"/>
    <cellStyle name="Normal 4 38 2 4 2 2 2 4" xfId="24123" xr:uid="{00000000-0005-0000-0000-00009CB60000}"/>
    <cellStyle name="Normal 4 38 2 4 2 2 2 4 2" xfId="46649" xr:uid="{00000000-0005-0000-0000-00009DB60000}"/>
    <cellStyle name="Normal 4 38 2 4 2 2 2 5" xfId="29789" xr:uid="{00000000-0005-0000-0000-00009EB60000}"/>
    <cellStyle name="Normal 4 38 2 4 2 2 3" xfId="9120" xr:uid="{00000000-0005-0000-0000-00009FB60000}"/>
    <cellStyle name="Normal 4 38 2 4 2 2 3 2" xfId="14736" xr:uid="{00000000-0005-0000-0000-0000A0B60000}"/>
    <cellStyle name="Normal 4 38 2 4 2 2 3 2 2" xfId="37277" xr:uid="{00000000-0005-0000-0000-0000A1B60000}"/>
    <cellStyle name="Normal 4 38 2 4 2 2 3 3" xfId="20366" xr:uid="{00000000-0005-0000-0000-0000A2B60000}"/>
    <cellStyle name="Normal 4 38 2 4 2 2 3 3 2" xfId="42901" xr:uid="{00000000-0005-0000-0000-0000A3B60000}"/>
    <cellStyle name="Normal 4 38 2 4 2 2 3 4" xfId="25995" xr:uid="{00000000-0005-0000-0000-0000A4B60000}"/>
    <cellStyle name="Normal 4 38 2 4 2 2 3 4 2" xfId="48521" xr:uid="{00000000-0005-0000-0000-0000A5B60000}"/>
    <cellStyle name="Normal 4 38 2 4 2 2 3 5" xfId="31661" xr:uid="{00000000-0005-0000-0000-0000A6B60000}"/>
    <cellStyle name="Normal 4 38 2 4 2 2 4" xfId="10992" xr:uid="{00000000-0005-0000-0000-0000A7B60000}"/>
    <cellStyle name="Normal 4 38 2 4 2 2 4 2" xfId="33533" xr:uid="{00000000-0005-0000-0000-0000A8B60000}"/>
    <cellStyle name="Normal 4 38 2 4 2 2 5" xfId="16622" xr:uid="{00000000-0005-0000-0000-0000A9B60000}"/>
    <cellStyle name="Normal 4 38 2 4 2 2 5 2" xfId="39157" xr:uid="{00000000-0005-0000-0000-0000AAB60000}"/>
    <cellStyle name="Normal 4 38 2 4 2 2 6" xfId="22251" xr:uid="{00000000-0005-0000-0000-0000ABB60000}"/>
    <cellStyle name="Normal 4 38 2 4 2 2 6 2" xfId="44777" xr:uid="{00000000-0005-0000-0000-0000ACB60000}"/>
    <cellStyle name="Normal 4 38 2 4 2 2 7" xfId="27917" xr:uid="{00000000-0005-0000-0000-0000ADB60000}"/>
    <cellStyle name="Normal 4 38 2 4 2 2 8" xfId="51345" xr:uid="{00000000-0005-0000-0000-0000AEB60000}"/>
    <cellStyle name="Normal 4 38 2 4 2 3" xfId="6312" xr:uid="{00000000-0005-0000-0000-0000AFB60000}"/>
    <cellStyle name="Normal 4 38 2 4 2 3 2" xfId="11928" xr:uid="{00000000-0005-0000-0000-0000B0B60000}"/>
    <cellStyle name="Normal 4 38 2 4 2 3 2 2" xfId="34469" xr:uid="{00000000-0005-0000-0000-0000B1B60000}"/>
    <cellStyle name="Normal 4 38 2 4 2 3 3" xfId="17558" xr:uid="{00000000-0005-0000-0000-0000B2B60000}"/>
    <cellStyle name="Normal 4 38 2 4 2 3 3 2" xfId="40093" xr:uid="{00000000-0005-0000-0000-0000B3B60000}"/>
    <cellStyle name="Normal 4 38 2 4 2 3 4" xfId="23187" xr:uid="{00000000-0005-0000-0000-0000B4B60000}"/>
    <cellStyle name="Normal 4 38 2 4 2 3 4 2" xfId="45713" xr:uid="{00000000-0005-0000-0000-0000B5B60000}"/>
    <cellStyle name="Normal 4 38 2 4 2 3 5" xfId="28853" xr:uid="{00000000-0005-0000-0000-0000B6B60000}"/>
    <cellStyle name="Normal 4 38 2 4 2 4" xfId="8184" xr:uid="{00000000-0005-0000-0000-0000B7B60000}"/>
    <cellStyle name="Normal 4 38 2 4 2 4 2" xfId="13800" xr:uid="{00000000-0005-0000-0000-0000B8B60000}"/>
    <cellStyle name="Normal 4 38 2 4 2 4 2 2" xfId="36341" xr:uid="{00000000-0005-0000-0000-0000B9B60000}"/>
    <cellStyle name="Normal 4 38 2 4 2 4 3" xfId="19430" xr:uid="{00000000-0005-0000-0000-0000BAB60000}"/>
    <cellStyle name="Normal 4 38 2 4 2 4 3 2" xfId="41965" xr:uid="{00000000-0005-0000-0000-0000BBB60000}"/>
    <cellStyle name="Normal 4 38 2 4 2 4 4" xfId="25059" xr:uid="{00000000-0005-0000-0000-0000BCB60000}"/>
    <cellStyle name="Normal 4 38 2 4 2 4 4 2" xfId="47585" xr:uid="{00000000-0005-0000-0000-0000BDB60000}"/>
    <cellStyle name="Normal 4 38 2 4 2 4 5" xfId="30725" xr:uid="{00000000-0005-0000-0000-0000BEB60000}"/>
    <cellStyle name="Normal 4 38 2 4 2 5" xfId="10056" xr:uid="{00000000-0005-0000-0000-0000BFB60000}"/>
    <cellStyle name="Normal 4 38 2 4 2 5 2" xfId="32597" xr:uid="{00000000-0005-0000-0000-0000C0B60000}"/>
    <cellStyle name="Normal 4 38 2 4 2 6" xfId="15686" xr:uid="{00000000-0005-0000-0000-0000C1B60000}"/>
    <cellStyle name="Normal 4 38 2 4 2 6 2" xfId="38221" xr:uid="{00000000-0005-0000-0000-0000C2B60000}"/>
    <cellStyle name="Normal 4 38 2 4 2 7" xfId="21315" xr:uid="{00000000-0005-0000-0000-0000C3B60000}"/>
    <cellStyle name="Normal 4 38 2 4 2 7 2" xfId="43841" xr:uid="{00000000-0005-0000-0000-0000C4B60000}"/>
    <cellStyle name="Normal 4 38 2 4 2 8" xfId="26981" xr:uid="{00000000-0005-0000-0000-0000C5B60000}"/>
    <cellStyle name="Normal 4 38 2 4 2 9" xfId="49472" xr:uid="{00000000-0005-0000-0000-0000C6B60000}"/>
    <cellStyle name="Normal 4 38 2 4 3" xfId="4908" xr:uid="{00000000-0005-0000-0000-0000C7B60000}"/>
    <cellStyle name="Normal 4 38 2 4 3 2" xfId="6780" xr:uid="{00000000-0005-0000-0000-0000C8B60000}"/>
    <cellStyle name="Normal 4 38 2 4 3 2 2" xfId="12396" xr:uid="{00000000-0005-0000-0000-0000C9B60000}"/>
    <cellStyle name="Normal 4 38 2 4 3 2 2 2" xfId="34937" xr:uid="{00000000-0005-0000-0000-0000CAB60000}"/>
    <cellStyle name="Normal 4 38 2 4 3 2 3" xfId="18026" xr:uid="{00000000-0005-0000-0000-0000CBB60000}"/>
    <cellStyle name="Normal 4 38 2 4 3 2 3 2" xfId="40561" xr:uid="{00000000-0005-0000-0000-0000CCB60000}"/>
    <cellStyle name="Normal 4 38 2 4 3 2 4" xfId="23655" xr:uid="{00000000-0005-0000-0000-0000CDB60000}"/>
    <cellStyle name="Normal 4 38 2 4 3 2 4 2" xfId="46181" xr:uid="{00000000-0005-0000-0000-0000CEB60000}"/>
    <cellStyle name="Normal 4 38 2 4 3 2 5" xfId="29321" xr:uid="{00000000-0005-0000-0000-0000CFB60000}"/>
    <cellStyle name="Normal 4 38 2 4 3 3" xfId="8652" xr:uid="{00000000-0005-0000-0000-0000D0B60000}"/>
    <cellStyle name="Normal 4 38 2 4 3 3 2" xfId="14268" xr:uid="{00000000-0005-0000-0000-0000D1B60000}"/>
    <cellStyle name="Normal 4 38 2 4 3 3 2 2" xfId="36809" xr:uid="{00000000-0005-0000-0000-0000D2B60000}"/>
    <cellStyle name="Normal 4 38 2 4 3 3 3" xfId="19898" xr:uid="{00000000-0005-0000-0000-0000D3B60000}"/>
    <cellStyle name="Normal 4 38 2 4 3 3 3 2" xfId="42433" xr:uid="{00000000-0005-0000-0000-0000D4B60000}"/>
    <cellStyle name="Normal 4 38 2 4 3 3 4" xfId="25527" xr:uid="{00000000-0005-0000-0000-0000D5B60000}"/>
    <cellStyle name="Normal 4 38 2 4 3 3 4 2" xfId="48053" xr:uid="{00000000-0005-0000-0000-0000D6B60000}"/>
    <cellStyle name="Normal 4 38 2 4 3 3 5" xfId="31193" xr:uid="{00000000-0005-0000-0000-0000D7B60000}"/>
    <cellStyle name="Normal 4 38 2 4 3 4" xfId="10524" xr:uid="{00000000-0005-0000-0000-0000D8B60000}"/>
    <cellStyle name="Normal 4 38 2 4 3 4 2" xfId="33065" xr:uid="{00000000-0005-0000-0000-0000D9B60000}"/>
    <cellStyle name="Normal 4 38 2 4 3 5" xfId="16154" xr:uid="{00000000-0005-0000-0000-0000DAB60000}"/>
    <cellStyle name="Normal 4 38 2 4 3 5 2" xfId="38689" xr:uid="{00000000-0005-0000-0000-0000DBB60000}"/>
    <cellStyle name="Normal 4 38 2 4 3 6" xfId="21783" xr:uid="{00000000-0005-0000-0000-0000DCB60000}"/>
    <cellStyle name="Normal 4 38 2 4 3 6 2" xfId="44309" xr:uid="{00000000-0005-0000-0000-0000DDB60000}"/>
    <cellStyle name="Normal 4 38 2 4 3 7" xfId="27449" xr:uid="{00000000-0005-0000-0000-0000DEB60000}"/>
    <cellStyle name="Normal 4 38 2 4 3 8" xfId="50877" xr:uid="{00000000-0005-0000-0000-0000DFB60000}"/>
    <cellStyle name="Normal 4 38 2 4 4" xfId="5844" xr:uid="{00000000-0005-0000-0000-0000E0B60000}"/>
    <cellStyle name="Normal 4 38 2 4 4 2" xfId="11460" xr:uid="{00000000-0005-0000-0000-0000E1B60000}"/>
    <cellStyle name="Normal 4 38 2 4 4 2 2" xfId="34001" xr:uid="{00000000-0005-0000-0000-0000E2B60000}"/>
    <cellStyle name="Normal 4 38 2 4 4 3" xfId="17090" xr:uid="{00000000-0005-0000-0000-0000E3B60000}"/>
    <cellStyle name="Normal 4 38 2 4 4 3 2" xfId="39625" xr:uid="{00000000-0005-0000-0000-0000E4B60000}"/>
    <cellStyle name="Normal 4 38 2 4 4 4" xfId="22719" xr:uid="{00000000-0005-0000-0000-0000E5B60000}"/>
    <cellStyle name="Normal 4 38 2 4 4 4 2" xfId="45245" xr:uid="{00000000-0005-0000-0000-0000E6B60000}"/>
    <cellStyle name="Normal 4 38 2 4 4 5" xfId="28385" xr:uid="{00000000-0005-0000-0000-0000E7B60000}"/>
    <cellStyle name="Normal 4 38 2 4 5" xfId="7716" xr:uid="{00000000-0005-0000-0000-0000E8B60000}"/>
    <cellStyle name="Normal 4 38 2 4 5 2" xfId="13332" xr:uid="{00000000-0005-0000-0000-0000E9B60000}"/>
    <cellStyle name="Normal 4 38 2 4 5 2 2" xfId="35873" xr:uid="{00000000-0005-0000-0000-0000EAB60000}"/>
    <cellStyle name="Normal 4 38 2 4 5 3" xfId="18962" xr:uid="{00000000-0005-0000-0000-0000EBB60000}"/>
    <cellStyle name="Normal 4 38 2 4 5 3 2" xfId="41497" xr:uid="{00000000-0005-0000-0000-0000ECB60000}"/>
    <cellStyle name="Normal 4 38 2 4 5 4" xfId="24591" xr:uid="{00000000-0005-0000-0000-0000EDB60000}"/>
    <cellStyle name="Normal 4 38 2 4 5 4 2" xfId="47117" xr:uid="{00000000-0005-0000-0000-0000EEB60000}"/>
    <cellStyle name="Normal 4 38 2 4 5 5" xfId="30257" xr:uid="{00000000-0005-0000-0000-0000EFB60000}"/>
    <cellStyle name="Normal 4 38 2 4 6" xfId="9588" xr:uid="{00000000-0005-0000-0000-0000F0B60000}"/>
    <cellStyle name="Normal 4 38 2 4 6 2" xfId="32129" xr:uid="{00000000-0005-0000-0000-0000F1B60000}"/>
    <cellStyle name="Normal 4 38 2 4 7" xfId="15218" xr:uid="{00000000-0005-0000-0000-0000F2B60000}"/>
    <cellStyle name="Normal 4 38 2 4 7 2" xfId="37753" xr:uid="{00000000-0005-0000-0000-0000F3B60000}"/>
    <cellStyle name="Normal 4 38 2 4 8" xfId="20847" xr:uid="{00000000-0005-0000-0000-0000F4B60000}"/>
    <cellStyle name="Normal 4 38 2 4 8 2" xfId="43373" xr:uid="{00000000-0005-0000-0000-0000F5B60000}"/>
    <cellStyle name="Normal 4 38 2 4 9" xfId="26513" xr:uid="{00000000-0005-0000-0000-0000F6B60000}"/>
    <cellStyle name="Normal 4 38 2 5" xfId="4206" xr:uid="{00000000-0005-0000-0000-0000F7B60000}"/>
    <cellStyle name="Normal 4 38 2 5 10" xfId="50175" xr:uid="{00000000-0005-0000-0000-0000F8B60000}"/>
    <cellStyle name="Normal 4 38 2 5 2" xfId="5142" xr:uid="{00000000-0005-0000-0000-0000F9B60000}"/>
    <cellStyle name="Normal 4 38 2 5 2 2" xfId="7014" xr:uid="{00000000-0005-0000-0000-0000FAB60000}"/>
    <cellStyle name="Normal 4 38 2 5 2 2 2" xfId="12630" xr:uid="{00000000-0005-0000-0000-0000FBB60000}"/>
    <cellStyle name="Normal 4 38 2 5 2 2 2 2" xfId="35171" xr:uid="{00000000-0005-0000-0000-0000FCB60000}"/>
    <cellStyle name="Normal 4 38 2 5 2 2 3" xfId="18260" xr:uid="{00000000-0005-0000-0000-0000FDB60000}"/>
    <cellStyle name="Normal 4 38 2 5 2 2 3 2" xfId="40795" xr:uid="{00000000-0005-0000-0000-0000FEB60000}"/>
    <cellStyle name="Normal 4 38 2 5 2 2 4" xfId="23889" xr:uid="{00000000-0005-0000-0000-0000FFB60000}"/>
    <cellStyle name="Normal 4 38 2 5 2 2 4 2" xfId="46415" xr:uid="{00000000-0005-0000-0000-000000B70000}"/>
    <cellStyle name="Normal 4 38 2 5 2 2 5" xfId="29555" xr:uid="{00000000-0005-0000-0000-000001B70000}"/>
    <cellStyle name="Normal 4 38 2 5 2 3" xfId="8886" xr:uid="{00000000-0005-0000-0000-000002B70000}"/>
    <cellStyle name="Normal 4 38 2 5 2 3 2" xfId="14502" xr:uid="{00000000-0005-0000-0000-000003B70000}"/>
    <cellStyle name="Normal 4 38 2 5 2 3 2 2" xfId="37043" xr:uid="{00000000-0005-0000-0000-000004B70000}"/>
    <cellStyle name="Normal 4 38 2 5 2 3 3" xfId="20132" xr:uid="{00000000-0005-0000-0000-000005B70000}"/>
    <cellStyle name="Normal 4 38 2 5 2 3 3 2" xfId="42667" xr:uid="{00000000-0005-0000-0000-000006B70000}"/>
    <cellStyle name="Normal 4 38 2 5 2 3 4" xfId="25761" xr:uid="{00000000-0005-0000-0000-000007B70000}"/>
    <cellStyle name="Normal 4 38 2 5 2 3 4 2" xfId="48287" xr:uid="{00000000-0005-0000-0000-000008B70000}"/>
    <cellStyle name="Normal 4 38 2 5 2 3 5" xfId="31427" xr:uid="{00000000-0005-0000-0000-000009B70000}"/>
    <cellStyle name="Normal 4 38 2 5 2 4" xfId="10758" xr:uid="{00000000-0005-0000-0000-00000AB70000}"/>
    <cellStyle name="Normal 4 38 2 5 2 4 2" xfId="33299" xr:uid="{00000000-0005-0000-0000-00000BB70000}"/>
    <cellStyle name="Normal 4 38 2 5 2 5" xfId="16388" xr:uid="{00000000-0005-0000-0000-00000CB70000}"/>
    <cellStyle name="Normal 4 38 2 5 2 5 2" xfId="38923" xr:uid="{00000000-0005-0000-0000-00000DB70000}"/>
    <cellStyle name="Normal 4 38 2 5 2 6" xfId="22017" xr:uid="{00000000-0005-0000-0000-00000EB70000}"/>
    <cellStyle name="Normal 4 38 2 5 2 6 2" xfId="44543" xr:uid="{00000000-0005-0000-0000-00000FB70000}"/>
    <cellStyle name="Normal 4 38 2 5 2 7" xfId="27683" xr:uid="{00000000-0005-0000-0000-000010B70000}"/>
    <cellStyle name="Normal 4 38 2 5 2 8" xfId="51111" xr:uid="{00000000-0005-0000-0000-000011B70000}"/>
    <cellStyle name="Normal 4 38 2 5 3" xfId="6078" xr:uid="{00000000-0005-0000-0000-000012B70000}"/>
    <cellStyle name="Normal 4 38 2 5 3 2" xfId="11694" xr:uid="{00000000-0005-0000-0000-000013B70000}"/>
    <cellStyle name="Normal 4 38 2 5 3 2 2" xfId="34235" xr:uid="{00000000-0005-0000-0000-000014B70000}"/>
    <cellStyle name="Normal 4 38 2 5 3 3" xfId="17324" xr:uid="{00000000-0005-0000-0000-000015B70000}"/>
    <cellStyle name="Normal 4 38 2 5 3 3 2" xfId="39859" xr:uid="{00000000-0005-0000-0000-000016B70000}"/>
    <cellStyle name="Normal 4 38 2 5 3 4" xfId="22953" xr:uid="{00000000-0005-0000-0000-000017B70000}"/>
    <cellStyle name="Normal 4 38 2 5 3 4 2" xfId="45479" xr:uid="{00000000-0005-0000-0000-000018B70000}"/>
    <cellStyle name="Normal 4 38 2 5 3 5" xfId="28619" xr:uid="{00000000-0005-0000-0000-000019B70000}"/>
    <cellStyle name="Normal 4 38 2 5 4" xfId="7950" xr:uid="{00000000-0005-0000-0000-00001AB70000}"/>
    <cellStyle name="Normal 4 38 2 5 4 2" xfId="13566" xr:uid="{00000000-0005-0000-0000-00001BB70000}"/>
    <cellStyle name="Normal 4 38 2 5 4 2 2" xfId="36107" xr:uid="{00000000-0005-0000-0000-00001CB70000}"/>
    <cellStyle name="Normal 4 38 2 5 4 3" xfId="19196" xr:uid="{00000000-0005-0000-0000-00001DB70000}"/>
    <cellStyle name="Normal 4 38 2 5 4 3 2" xfId="41731" xr:uid="{00000000-0005-0000-0000-00001EB70000}"/>
    <cellStyle name="Normal 4 38 2 5 4 4" xfId="24825" xr:uid="{00000000-0005-0000-0000-00001FB70000}"/>
    <cellStyle name="Normal 4 38 2 5 4 4 2" xfId="47351" xr:uid="{00000000-0005-0000-0000-000020B70000}"/>
    <cellStyle name="Normal 4 38 2 5 4 5" xfId="30491" xr:uid="{00000000-0005-0000-0000-000021B70000}"/>
    <cellStyle name="Normal 4 38 2 5 5" xfId="9822" xr:uid="{00000000-0005-0000-0000-000022B70000}"/>
    <cellStyle name="Normal 4 38 2 5 5 2" xfId="32363" xr:uid="{00000000-0005-0000-0000-000023B70000}"/>
    <cellStyle name="Normal 4 38 2 5 6" xfId="15452" xr:uid="{00000000-0005-0000-0000-000024B70000}"/>
    <cellStyle name="Normal 4 38 2 5 6 2" xfId="37987" xr:uid="{00000000-0005-0000-0000-000025B70000}"/>
    <cellStyle name="Normal 4 38 2 5 7" xfId="21081" xr:uid="{00000000-0005-0000-0000-000026B70000}"/>
    <cellStyle name="Normal 4 38 2 5 7 2" xfId="43607" xr:uid="{00000000-0005-0000-0000-000027B70000}"/>
    <cellStyle name="Normal 4 38 2 5 8" xfId="26747" xr:uid="{00000000-0005-0000-0000-000028B70000}"/>
    <cellStyle name="Normal 4 38 2 5 9" xfId="49238" xr:uid="{00000000-0005-0000-0000-000029B70000}"/>
    <cellStyle name="Normal 4 38 2 6" xfId="4674" xr:uid="{00000000-0005-0000-0000-00002AB70000}"/>
    <cellStyle name="Normal 4 38 2 6 2" xfId="6546" xr:uid="{00000000-0005-0000-0000-00002BB70000}"/>
    <cellStyle name="Normal 4 38 2 6 2 2" xfId="12162" xr:uid="{00000000-0005-0000-0000-00002CB70000}"/>
    <cellStyle name="Normal 4 38 2 6 2 2 2" xfId="34703" xr:uid="{00000000-0005-0000-0000-00002DB70000}"/>
    <cellStyle name="Normal 4 38 2 6 2 3" xfId="17792" xr:uid="{00000000-0005-0000-0000-00002EB70000}"/>
    <cellStyle name="Normal 4 38 2 6 2 3 2" xfId="40327" xr:uid="{00000000-0005-0000-0000-00002FB70000}"/>
    <cellStyle name="Normal 4 38 2 6 2 4" xfId="23421" xr:uid="{00000000-0005-0000-0000-000030B70000}"/>
    <cellStyle name="Normal 4 38 2 6 2 4 2" xfId="45947" xr:uid="{00000000-0005-0000-0000-000031B70000}"/>
    <cellStyle name="Normal 4 38 2 6 2 5" xfId="29087" xr:uid="{00000000-0005-0000-0000-000032B70000}"/>
    <cellStyle name="Normal 4 38 2 6 3" xfId="8418" xr:uid="{00000000-0005-0000-0000-000033B70000}"/>
    <cellStyle name="Normal 4 38 2 6 3 2" xfId="14034" xr:uid="{00000000-0005-0000-0000-000034B70000}"/>
    <cellStyle name="Normal 4 38 2 6 3 2 2" xfId="36575" xr:uid="{00000000-0005-0000-0000-000035B70000}"/>
    <cellStyle name="Normal 4 38 2 6 3 3" xfId="19664" xr:uid="{00000000-0005-0000-0000-000036B70000}"/>
    <cellStyle name="Normal 4 38 2 6 3 3 2" xfId="42199" xr:uid="{00000000-0005-0000-0000-000037B70000}"/>
    <cellStyle name="Normal 4 38 2 6 3 4" xfId="25293" xr:uid="{00000000-0005-0000-0000-000038B70000}"/>
    <cellStyle name="Normal 4 38 2 6 3 4 2" xfId="47819" xr:uid="{00000000-0005-0000-0000-000039B70000}"/>
    <cellStyle name="Normal 4 38 2 6 3 5" xfId="30959" xr:uid="{00000000-0005-0000-0000-00003AB70000}"/>
    <cellStyle name="Normal 4 38 2 6 4" xfId="10290" xr:uid="{00000000-0005-0000-0000-00003BB70000}"/>
    <cellStyle name="Normal 4 38 2 6 4 2" xfId="32831" xr:uid="{00000000-0005-0000-0000-00003CB70000}"/>
    <cellStyle name="Normal 4 38 2 6 5" xfId="15920" xr:uid="{00000000-0005-0000-0000-00003DB70000}"/>
    <cellStyle name="Normal 4 38 2 6 5 2" xfId="38455" xr:uid="{00000000-0005-0000-0000-00003EB70000}"/>
    <cellStyle name="Normal 4 38 2 6 6" xfId="21549" xr:uid="{00000000-0005-0000-0000-00003FB70000}"/>
    <cellStyle name="Normal 4 38 2 6 6 2" xfId="44075" xr:uid="{00000000-0005-0000-0000-000040B70000}"/>
    <cellStyle name="Normal 4 38 2 6 7" xfId="27215" xr:uid="{00000000-0005-0000-0000-000041B70000}"/>
    <cellStyle name="Normal 4 38 2 6 8" xfId="50643" xr:uid="{00000000-0005-0000-0000-000042B70000}"/>
    <cellStyle name="Normal 4 38 2 7" xfId="5610" xr:uid="{00000000-0005-0000-0000-000043B70000}"/>
    <cellStyle name="Normal 4 38 2 7 2" xfId="11226" xr:uid="{00000000-0005-0000-0000-000044B70000}"/>
    <cellStyle name="Normal 4 38 2 7 2 2" xfId="33767" xr:uid="{00000000-0005-0000-0000-000045B70000}"/>
    <cellStyle name="Normal 4 38 2 7 3" xfId="16856" xr:uid="{00000000-0005-0000-0000-000046B70000}"/>
    <cellStyle name="Normal 4 38 2 7 3 2" xfId="39391" xr:uid="{00000000-0005-0000-0000-000047B70000}"/>
    <cellStyle name="Normal 4 38 2 7 4" xfId="22485" xr:uid="{00000000-0005-0000-0000-000048B70000}"/>
    <cellStyle name="Normal 4 38 2 7 4 2" xfId="45011" xr:uid="{00000000-0005-0000-0000-000049B70000}"/>
    <cellStyle name="Normal 4 38 2 7 5" xfId="28151" xr:uid="{00000000-0005-0000-0000-00004AB70000}"/>
    <cellStyle name="Normal 4 38 2 8" xfId="7482" xr:uid="{00000000-0005-0000-0000-00004BB70000}"/>
    <cellStyle name="Normal 4 38 2 8 2" xfId="13098" xr:uid="{00000000-0005-0000-0000-00004CB70000}"/>
    <cellStyle name="Normal 4 38 2 8 2 2" xfId="35639" xr:uid="{00000000-0005-0000-0000-00004DB70000}"/>
    <cellStyle name="Normal 4 38 2 8 3" xfId="18728" xr:uid="{00000000-0005-0000-0000-00004EB70000}"/>
    <cellStyle name="Normal 4 38 2 8 3 2" xfId="41263" xr:uid="{00000000-0005-0000-0000-00004FB70000}"/>
    <cellStyle name="Normal 4 38 2 8 4" xfId="24357" xr:uid="{00000000-0005-0000-0000-000050B70000}"/>
    <cellStyle name="Normal 4 38 2 8 4 2" xfId="46883" xr:uid="{00000000-0005-0000-0000-000051B70000}"/>
    <cellStyle name="Normal 4 38 2 8 5" xfId="30023" xr:uid="{00000000-0005-0000-0000-000052B70000}"/>
    <cellStyle name="Normal 4 38 2 9" xfId="9354" xr:uid="{00000000-0005-0000-0000-000053B70000}"/>
    <cellStyle name="Normal 4 38 2 9 2" xfId="31895" xr:uid="{00000000-0005-0000-0000-000054B70000}"/>
    <cellStyle name="Normal 4 38 3" xfId="3855" xr:uid="{00000000-0005-0000-0000-000055B70000}"/>
    <cellStyle name="Normal 4 38 3 10" xfId="26396" xr:uid="{00000000-0005-0000-0000-000056B70000}"/>
    <cellStyle name="Normal 4 38 3 11" xfId="48887" xr:uid="{00000000-0005-0000-0000-000057B70000}"/>
    <cellStyle name="Normal 4 38 3 12" xfId="49824" xr:uid="{00000000-0005-0000-0000-000058B70000}"/>
    <cellStyle name="Normal 4 38 3 2" xfId="4089" xr:uid="{00000000-0005-0000-0000-000059B70000}"/>
    <cellStyle name="Normal 4 38 3 2 10" xfId="49121" xr:uid="{00000000-0005-0000-0000-00005AB70000}"/>
    <cellStyle name="Normal 4 38 3 2 11" xfId="50058" xr:uid="{00000000-0005-0000-0000-00005BB70000}"/>
    <cellStyle name="Normal 4 38 3 2 2" xfId="4557" xr:uid="{00000000-0005-0000-0000-00005CB70000}"/>
    <cellStyle name="Normal 4 38 3 2 2 10" xfId="50526" xr:uid="{00000000-0005-0000-0000-00005DB70000}"/>
    <cellStyle name="Normal 4 38 3 2 2 2" xfId="5493" xr:uid="{00000000-0005-0000-0000-00005EB70000}"/>
    <cellStyle name="Normal 4 38 3 2 2 2 2" xfId="7365" xr:uid="{00000000-0005-0000-0000-00005FB70000}"/>
    <cellStyle name="Normal 4 38 3 2 2 2 2 2" xfId="12981" xr:uid="{00000000-0005-0000-0000-000060B70000}"/>
    <cellStyle name="Normal 4 38 3 2 2 2 2 2 2" xfId="35522" xr:uid="{00000000-0005-0000-0000-000061B70000}"/>
    <cellStyle name="Normal 4 38 3 2 2 2 2 3" xfId="18611" xr:uid="{00000000-0005-0000-0000-000062B70000}"/>
    <cellStyle name="Normal 4 38 3 2 2 2 2 3 2" xfId="41146" xr:uid="{00000000-0005-0000-0000-000063B70000}"/>
    <cellStyle name="Normal 4 38 3 2 2 2 2 4" xfId="24240" xr:uid="{00000000-0005-0000-0000-000064B70000}"/>
    <cellStyle name="Normal 4 38 3 2 2 2 2 4 2" xfId="46766" xr:uid="{00000000-0005-0000-0000-000065B70000}"/>
    <cellStyle name="Normal 4 38 3 2 2 2 2 5" xfId="29906" xr:uid="{00000000-0005-0000-0000-000066B70000}"/>
    <cellStyle name="Normal 4 38 3 2 2 2 3" xfId="9237" xr:uid="{00000000-0005-0000-0000-000067B70000}"/>
    <cellStyle name="Normal 4 38 3 2 2 2 3 2" xfId="14853" xr:uid="{00000000-0005-0000-0000-000068B70000}"/>
    <cellStyle name="Normal 4 38 3 2 2 2 3 2 2" xfId="37394" xr:uid="{00000000-0005-0000-0000-000069B70000}"/>
    <cellStyle name="Normal 4 38 3 2 2 2 3 3" xfId="20483" xr:uid="{00000000-0005-0000-0000-00006AB70000}"/>
    <cellStyle name="Normal 4 38 3 2 2 2 3 3 2" xfId="43018" xr:uid="{00000000-0005-0000-0000-00006BB70000}"/>
    <cellStyle name="Normal 4 38 3 2 2 2 3 4" xfId="26112" xr:uid="{00000000-0005-0000-0000-00006CB70000}"/>
    <cellStyle name="Normal 4 38 3 2 2 2 3 4 2" xfId="48638" xr:uid="{00000000-0005-0000-0000-00006DB70000}"/>
    <cellStyle name="Normal 4 38 3 2 2 2 3 5" xfId="31778" xr:uid="{00000000-0005-0000-0000-00006EB70000}"/>
    <cellStyle name="Normal 4 38 3 2 2 2 4" xfId="11109" xr:uid="{00000000-0005-0000-0000-00006FB70000}"/>
    <cellStyle name="Normal 4 38 3 2 2 2 4 2" xfId="33650" xr:uid="{00000000-0005-0000-0000-000070B70000}"/>
    <cellStyle name="Normal 4 38 3 2 2 2 5" xfId="16739" xr:uid="{00000000-0005-0000-0000-000071B70000}"/>
    <cellStyle name="Normal 4 38 3 2 2 2 5 2" xfId="39274" xr:uid="{00000000-0005-0000-0000-000072B70000}"/>
    <cellStyle name="Normal 4 38 3 2 2 2 6" xfId="22368" xr:uid="{00000000-0005-0000-0000-000073B70000}"/>
    <cellStyle name="Normal 4 38 3 2 2 2 6 2" xfId="44894" xr:uid="{00000000-0005-0000-0000-000074B70000}"/>
    <cellStyle name="Normal 4 38 3 2 2 2 7" xfId="28034" xr:uid="{00000000-0005-0000-0000-000075B70000}"/>
    <cellStyle name="Normal 4 38 3 2 2 2 8" xfId="51462" xr:uid="{00000000-0005-0000-0000-000076B70000}"/>
    <cellStyle name="Normal 4 38 3 2 2 3" xfId="6429" xr:uid="{00000000-0005-0000-0000-000077B70000}"/>
    <cellStyle name="Normal 4 38 3 2 2 3 2" xfId="12045" xr:uid="{00000000-0005-0000-0000-000078B70000}"/>
    <cellStyle name="Normal 4 38 3 2 2 3 2 2" xfId="34586" xr:uid="{00000000-0005-0000-0000-000079B70000}"/>
    <cellStyle name="Normal 4 38 3 2 2 3 3" xfId="17675" xr:uid="{00000000-0005-0000-0000-00007AB70000}"/>
    <cellStyle name="Normal 4 38 3 2 2 3 3 2" xfId="40210" xr:uid="{00000000-0005-0000-0000-00007BB70000}"/>
    <cellStyle name="Normal 4 38 3 2 2 3 4" xfId="23304" xr:uid="{00000000-0005-0000-0000-00007CB70000}"/>
    <cellStyle name="Normal 4 38 3 2 2 3 4 2" xfId="45830" xr:uid="{00000000-0005-0000-0000-00007DB70000}"/>
    <cellStyle name="Normal 4 38 3 2 2 3 5" xfId="28970" xr:uid="{00000000-0005-0000-0000-00007EB70000}"/>
    <cellStyle name="Normal 4 38 3 2 2 4" xfId="8301" xr:uid="{00000000-0005-0000-0000-00007FB70000}"/>
    <cellStyle name="Normal 4 38 3 2 2 4 2" xfId="13917" xr:uid="{00000000-0005-0000-0000-000080B70000}"/>
    <cellStyle name="Normal 4 38 3 2 2 4 2 2" xfId="36458" xr:uid="{00000000-0005-0000-0000-000081B70000}"/>
    <cellStyle name="Normal 4 38 3 2 2 4 3" xfId="19547" xr:uid="{00000000-0005-0000-0000-000082B70000}"/>
    <cellStyle name="Normal 4 38 3 2 2 4 3 2" xfId="42082" xr:uid="{00000000-0005-0000-0000-000083B70000}"/>
    <cellStyle name="Normal 4 38 3 2 2 4 4" xfId="25176" xr:uid="{00000000-0005-0000-0000-000084B70000}"/>
    <cellStyle name="Normal 4 38 3 2 2 4 4 2" xfId="47702" xr:uid="{00000000-0005-0000-0000-000085B70000}"/>
    <cellStyle name="Normal 4 38 3 2 2 4 5" xfId="30842" xr:uid="{00000000-0005-0000-0000-000086B70000}"/>
    <cellStyle name="Normal 4 38 3 2 2 5" xfId="10173" xr:uid="{00000000-0005-0000-0000-000087B70000}"/>
    <cellStyle name="Normal 4 38 3 2 2 5 2" xfId="32714" xr:uid="{00000000-0005-0000-0000-000088B70000}"/>
    <cellStyle name="Normal 4 38 3 2 2 6" xfId="15803" xr:uid="{00000000-0005-0000-0000-000089B70000}"/>
    <cellStyle name="Normal 4 38 3 2 2 6 2" xfId="38338" xr:uid="{00000000-0005-0000-0000-00008AB70000}"/>
    <cellStyle name="Normal 4 38 3 2 2 7" xfId="21432" xr:uid="{00000000-0005-0000-0000-00008BB70000}"/>
    <cellStyle name="Normal 4 38 3 2 2 7 2" xfId="43958" xr:uid="{00000000-0005-0000-0000-00008CB70000}"/>
    <cellStyle name="Normal 4 38 3 2 2 8" xfId="27098" xr:uid="{00000000-0005-0000-0000-00008DB70000}"/>
    <cellStyle name="Normal 4 38 3 2 2 9" xfId="49589" xr:uid="{00000000-0005-0000-0000-00008EB70000}"/>
    <cellStyle name="Normal 4 38 3 2 3" xfId="5025" xr:uid="{00000000-0005-0000-0000-00008FB70000}"/>
    <cellStyle name="Normal 4 38 3 2 3 2" xfId="6897" xr:uid="{00000000-0005-0000-0000-000090B70000}"/>
    <cellStyle name="Normal 4 38 3 2 3 2 2" xfId="12513" xr:uid="{00000000-0005-0000-0000-000091B70000}"/>
    <cellStyle name="Normal 4 38 3 2 3 2 2 2" xfId="35054" xr:uid="{00000000-0005-0000-0000-000092B70000}"/>
    <cellStyle name="Normal 4 38 3 2 3 2 3" xfId="18143" xr:uid="{00000000-0005-0000-0000-000093B70000}"/>
    <cellStyle name="Normal 4 38 3 2 3 2 3 2" xfId="40678" xr:uid="{00000000-0005-0000-0000-000094B70000}"/>
    <cellStyle name="Normal 4 38 3 2 3 2 4" xfId="23772" xr:uid="{00000000-0005-0000-0000-000095B70000}"/>
    <cellStyle name="Normal 4 38 3 2 3 2 4 2" xfId="46298" xr:uid="{00000000-0005-0000-0000-000096B70000}"/>
    <cellStyle name="Normal 4 38 3 2 3 2 5" xfId="29438" xr:uid="{00000000-0005-0000-0000-000097B70000}"/>
    <cellStyle name="Normal 4 38 3 2 3 3" xfId="8769" xr:uid="{00000000-0005-0000-0000-000098B70000}"/>
    <cellStyle name="Normal 4 38 3 2 3 3 2" xfId="14385" xr:uid="{00000000-0005-0000-0000-000099B70000}"/>
    <cellStyle name="Normal 4 38 3 2 3 3 2 2" xfId="36926" xr:uid="{00000000-0005-0000-0000-00009AB70000}"/>
    <cellStyle name="Normal 4 38 3 2 3 3 3" xfId="20015" xr:uid="{00000000-0005-0000-0000-00009BB70000}"/>
    <cellStyle name="Normal 4 38 3 2 3 3 3 2" xfId="42550" xr:uid="{00000000-0005-0000-0000-00009CB70000}"/>
    <cellStyle name="Normal 4 38 3 2 3 3 4" xfId="25644" xr:uid="{00000000-0005-0000-0000-00009DB70000}"/>
    <cellStyle name="Normal 4 38 3 2 3 3 4 2" xfId="48170" xr:uid="{00000000-0005-0000-0000-00009EB70000}"/>
    <cellStyle name="Normal 4 38 3 2 3 3 5" xfId="31310" xr:uid="{00000000-0005-0000-0000-00009FB70000}"/>
    <cellStyle name="Normal 4 38 3 2 3 4" xfId="10641" xr:uid="{00000000-0005-0000-0000-0000A0B70000}"/>
    <cellStyle name="Normal 4 38 3 2 3 4 2" xfId="33182" xr:uid="{00000000-0005-0000-0000-0000A1B70000}"/>
    <cellStyle name="Normal 4 38 3 2 3 5" xfId="16271" xr:uid="{00000000-0005-0000-0000-0000A2B70000}"/>
    <cellStyle name="Normal 4 38 3 2 3 5 2" xfId="38806" xr:uid="{00000000-0005-0000-0000-0000A3B70000}"/>
    <cellStyle name="Normal 4 38 3 2 3 6" xfId="21900" xr:uid="{00000000-0005-0000-0000-0000A4B70000}"/>
    <cellStyle name="Normal 4 38 3 2 3 6 2" xfId="44426" xr:uid="{00000000-0005-0000-0000-0000A5B70000}"/>
    <cellStyle name="Normal 4 38 3 2 3 7" xfId="27566" xr:uid="{00000000-0005-0000-0000-0000A6B70000}"/>
    <cellStyle name="Normal 4 38 3 2 3 8" xfId="50994" xr:uid="{00000000-0005-0000-0000-0000A7B70000}"/>
    <cellStyle name="Normal 4 38 3 2 4" xfId="5961" xr:uid="{00000000-0005-0000-0000-0000A8B70000}"/>
    <cellStyle name="Normal 4 38 3 2 4 2" xfId="11577" xr:uid="{00000000-0005-0000-0000-0000A9B70000}"/>
    <cellStyle name="Normal 4 38 3 2 4 2 2" xfId="34118" xr:uid="{00000000-0005-0000-0000-0000AAB70000}"/>
    <cellStyle name="Normal 4 38 3 2 4 3" xfId="17207" xr:uid="{00000000-0005-0000-0000-0000ABB70000}"/>
    <cellStyle name="Normal 4 38 3 2 4 3 2" xfId="39742" xr:uid="{00000000-0005-0000-0000-0000ACB70000}"/>
    <cellStyle name="Normal 4 38 3 2 4 4" xfId="22836" xr:uid="{00000000-0005-0000-0000-0000ADB70000}"/>
    <cellStyle name="Normal 4 38 3 2 4 4 2" xfId="45362" xr:uid="{00000000-0005-0000-0000-0000AEB70000}"/>
    <cellStyle name="Normal 4 38 3 2 4 5" xfId="28502" xr:uid="{00000000-0005-0000-0000-0000AFB70000}"/>
    <cellStyle name="Normal 4 38 3 2 5" xfId="7833" xr:uid="{00000000-0005-0000-0000-0000B0B70000}"/>
    <cellStyle name="Normal 4 38 3 2 5 2" xfId="13449" xr:uid="{00000000-0005-0000-0000-0000B1B70000}"/>
    <cellStyle name="Normal 4 38 3 2 5 2 2" xfId="35990" xr:uid="{00000000-0005-0000-0000-0000B2B70000}"/>
    <cellStyle name="Normal 4 38 3 2 5 3" xfId="19079" xr:uid="{00000000-0005-0000-0000-0000B3B70000}"/>
    <cellStyle name="Normal 4 38 3 2 5 3 2" xfId="41614" xr:uid="{00000000-0005-0000-0000-0000B4B70000}"/>
    <cellStyle name="Normal 4 38 3 2 5 4" xfId="24708" xr:uid="{00000000-0005-0000-0000-0000B5B70000}"/>
    <cellStyle name="Normal 4 38 3 2 5 4 2" xfId="47234" xr:uid="{00000000-0005-0000-0000-0000B6B70000}"/>
    <cellStyle name="Normal 4 38 3 2 5 5" xfId="30374" xr:uid="{00000000-0005-0000-0000-0000B7B70000}"/>
    <cellStyle name="Normal 4 38 3 2 6" xfId="9705" xr:uid="{00000000-0005-0000-0000-0000B8B70000}"/>
    <cellStyle name="Normal 4 38 3 2 6 2" xfId="32246" xr:uid="{00000000-0005-0000-0000-0000B9B70000}"/>
    <cellStyle name="Normal 4 38 3 2 7" xfId="15335" xr:uid="{00000000-0005-0000-0000-0000BAB70000}"/>
    <cellStyle name="Normal 4 38 3 2 7 2" xfId="37870" xr:uid="{00000000-0005-0000-0000-0000BBB70000}"/>
    <cellStyle name="Normal 4 38 3 2 8" xfId="20964" xr:uid="{00000000-0005-0000-0000-0000BCB70000}"/>
    <cellStyle name="Normal 4 38 3 2 8 2" xfId="43490" xr:uid="{00000000-0005-0000-0000-0000BDB70000}"/>
    <cellStyle name="Normal 4 38 3 2 9" xfId="26630" xr:uid="{00000000-0005-0000-0000-0000BEB70000}"/>
    <cellStyle name="Normal 4 38 3 3" xfId="4323" xr:uid="{00000000-0005-0000-0000-0000BFB70000}"/>
    <cellStyle name="Normal 4 38 3 3 10" xfId="50292" xr:uid="{00000000-0005-0000-0000-0000C0B70000}"/>
    <cellStyle name="Normal 4 38 3 3 2" xfId="5259" xr:uid="{00000000-0005-0000-0000-0000C1B70000}"/>
    <cellStyle name="Normal 4 38 3 3 2 2" xfId="7131" xr:uid="{00000000-0005-0000-0000-0000C2B70000}"/>
    <cellStyle name="Normal 4 38 3 3 2 2 2" xfId="12747" xr:uid="{00000000-0005-0000-0000-0000C3B70000}"/>
    <cellStyle name="Normal 4 38 3 3 2 2 2 2" xfId="35288" xr:uid="{00000000-0005-0000-0000-0000C4B70000}"/>
    <cellStyle name="Normal 4 38 3 3 2 2 3" xfId="18377" xr:uid="{00000000-0005-0000-0000-0000C5B70000}"/>
    <cellStyle name="Normal 4 38 3 3 2 2 3 2" xfId="40912" xr:uid="{00000000-0005-0000-0000-0000C6B70000}"/>
    <cellStyle name="Normal 4 38 3 3 2 2 4" xfId="24006" xr:uid="{00000000-0005-0000-0000-0000C7B70000}"/>
    <cellStyle name="Normal 4 38 3 3 2 2 4 2" xfId="46532" xr:uid="{00000000-0005-0000-0000-0000C8B70000}"/>
    <cellStyle name="Normal 4 38 3 3 2 2 5" xfId="29672" xr:uid="{00000000-0005-0000-0000-0000C9B70000}"/>
    <cellStyle name="Normal 4 38 3 3 2 3" xfId="9003" xr:uid="{00000000-0005-0000-0000-0000CAB70000}"/>
    <cellStyle name="Normal 4 38 3 3 2 3 2" xfId="14619" xr:uid="{00000000-0005-0000-0000-0000CBB70000}"/>
    <cellStyle name="Normal 4 38 3 3 2 3 2 2" xfId="37160" xr:uid="{00000000-0005-0000-0000-0000CCB70000}"/>
    <cellStyle name="Normal 4 38 3 3 2 3 3" xfId="20249" xr:uid="{00000000-0005-0000-0000-0000CDB70000}"/>
    <cellStyle name="Normal 4 38 3 3 2 3 3 2" xfId="42784" xr:uid="{00000000-0005-0000-0000-0000CEB70000}"/>
    <cellStyle name="Normal 4 38 3 3 2 3 4" xfId="25878" xr:uid="{00000000-0005-0000-0000-0000CFB70000}"/>
    <cellStyle name="Normal 4 38 3 3 2 3 4 2" xfId="48404" xr:uid="{00000000-0005-0000-0000-0000D0B70000}"/>
    <cellStyle name="Normal 4 38 3 3 2 3 5" xfId="31544" xr:uid="{00000000-0005-0000-0000-0000D1B70000}"/>
    <cellStyle name="Normal 4 38 3 3 2 4" xfId="10875" xr:uid="{00000000-0005-0000-0000-0000D2B70000}"/>
    <cellStyle name="Normal 4 38 3 3 2 4 2" xfId="33416" xr:uid="{00000000-0005-0000-0000-0000D3B70000}"/>
    <cellStyle name="Normal 4 38 3 3 2 5" xfId="16505" xr:uid="{00000000-0005-0000-0000-0000D4B70000}"/>
    <cellStyle name="Normal 4 38 3 3 2 5 2" xfId="39040" xr:uid="{00000000-0005-0000-0000-0000D5B70000}"/>
    <cellStyle name="Normal 4 38 3 3 2 6" xfId="22134" xr:uid="{00000000-0005-0000-0000-0000D6B70000}"/>
    <cellStyle name="Normal 4 38 3 3 2 6 2" xfId="44660" xr:uid="{00000000-0005-0000-0000-0000D7B70000}"/>
    <cellStyle name="Normal 4 38 3 3 2 7" xfId="27800" xr:uid="{00000000-0005-0000-0000-0000D8B70000}"/>
    <cellStyle name="Normal 4 38 3 3 2 8" xfId="51228" xr:uid="{00000000-0005-0000-0000-0000D9B70000}"/>
    <cellStyle name="Normal 4 38 3 3 3" xfId="6195" xr:uid="{00000000-0005-0000-0000-0000DAB70000}"/>
    <cellStyle name="Normal 4 38 3 3 3 2" xfId="11811" xr:uid="{00000000-0005-0000-0000-0000DBB70000}"/>
    <cellStyle name="Normal 4 38 3 3 3 2 2" xfId="34352" xr:uid="{00000000-0005-0000-0000-0000DCB70000}"/>
    <cellStyle name="Normal 4 38 3 3 3 3" xfId="17441" xr:uid="{00000000-0005-0000-0000-0000DDB70000}"/>
    <cellStyle name="Normal 4 38 3 3 3 3 2" xfId="39976" xr:uid="{00000000-0005-0000-0000-0000DEB70000}"/>
    <cellStyle name="Normal 4 38 3 3 3 4" xfId="23070" xr:uid="{00000000-0005-0000-0000-0000DFB70000}"/>
    <cellStyle name="Normal 4 38 3 3 3 4 2" xfId="45596" xr:uid="{00000000-0005-0000-0000-0000E0B70000}"/>
    <cellStyle name="Normal 4 38 3 3 3 5" xfId="28736" xr:uid="{00000000-0005-0000-0000-0000E1B70000}"/>
    <cellStyle name="Normal 4 38 3 3 4" xfId="8067" xr:uid="{00000000-0005-0000-0000-0000E2B70000}"/>
    <cellStyle name="Normal 4 38 3 3 4 2" xfId="13683" xr:uid="{00000000-0005-0000-0000-0000E3B70000}"/>
    <cellStyle name="Normal 4 38 3 3 4 2 2" xfId="36224" xr:uid="{00000000-0005-0000-0000-0000E4B70000}"/>
    <cellStyle name="Normal 4 38 3 3 4 3" xfId="19313" xr:uid="{00000000-0005-0000-0000-0000E5B70000}"/>
    <cellStyle name="Normal 4 38 3 3 4 3 2" xfId="41848" xr:uid="{00000000-0005-0000-0000-0000E6B70000}"/>
    <cellStyle name="Normal 4 38 3 3 4 4" xfId="24942" xr:uid="{00000000-0005-0000-0000-0000E7B70000}"/>
    <cellStyle name="Normal 4 38 3 3 4 4 2" xfId="47468" xr:uid="{00000000-0005-0000-0000-0000E8B70000}"/>
    <cellStyle name="Normal 4 38 3 3 4 5" xfId="30608" xr:uid="{00000000-0005-0000-0000-0000E9B70000}"/>
    <cellStyle name="Normal 4 38 3 3 5" xfId="9939" xr:uid="{00000000-0005-0000-0000-0000EAB70000}"/>
    <cellStyle name="Normal 4 38 3 3 5 2" xfId="32480" xr:uid="{00000000-0005-0000-0000-0000EBB70000}"/>
    <cellStyle name="Normal 4 38 3 3 6" xfId="15569" xr:uid="{00000000-0005-0000-0000-0000ECB70000}"/>
    <cellStyle name="Normal 4 38 3 3 6 2" xfId="38104" xr:uid="{00000000-0005-0000-0000-0000EDB70000}"/>
    <cellStyle name="Normal 4 38 3 3 7" xfId="21198" xr:uid="{00000000-0005-0000-0000-0000EEB70000}"/>
    <cellStyle name="Normal 4 38 3 3 7 2" xfId="43724" xr:uid="{00000000-0005-0000-0000-0000EFB70000}"/>
    <cellStyle name="Normal 4 38 3 3 8" xfId="26864" xr:uid="{00000000-0005-0000-0000-0000F0B70000}"/>
    <cellStyle name="Normal 4 38 3 3 9" xfId="49355" xr:uid="{00000000-0005-0000-0000-0000F1B70000}"/>
    <cellStyle name="Normal 4 38 3 4" xfId="4791" xr:uid="{00000000-0005-0000-0000-0000F2B70000}"/>
    <cellStyle name="Normal 4 38 3 4 2" xfId="6663" xr:uid="{00000000-0005-0000-0000-0000F3B70000}"/>
    <cellStyle name="Normal 4 38 3 4 2 2" xfId="12279" xr:uid="{00000000-0005-0000-0000-0000F4B70000}"/>
    <cellStyle name="Normal 4 38 3 4 2 2 2" xfId="34820" xr:uid="{00000000-0005-0000-0000-0000F5B70000}"/>
    <cellStyle name="Normal 4 38 3 4 2 3" xfId="17909" xr:uid="{00000000-0005-0000-0000-0000F6B70000}"/>
    <cellStyle name="Normal 4 38 3 4 2 3 2" xfId="40444" xr:uid="{00000000-0005-0000-0000-0000F7B70000}"/>
    <cellStyle name="Normal 4 38 3 4 2 4" xfId="23538" xr:uid="{00000000-0005-0000-0000-0000F8B70000}"/>
    <cellStyle name="Normal 4 38 3 4 2 4 2" xfId="46064" xr:uid="{00000000-0005-0000-0000-0000F9B70000}"/>
    <cellStyle name="Normal 4 38 3 4 2 5" xfId="29204" xr:uid="{00000000-0005-0000-0000-0000FAB70000}"/>
    <cellStyle name="Normal 4 38 3 4 3" xfId="8535" xr:uid="{00000000-0005-0000-0000-0000FBB70000}"/>
    <cellStyle name="Normal 4 38 3 4 3 2" xfId="14151" xr:uid="{00000000-0005-0000-0000-0000FCB70000}"/>
    <cellStyle name="Normal 4 38 3 4 3 2 2" xfId="36692" xr:uid="{00000000-0005-0000-0000-0000FDB70000}"/>
    <cellStyle name="Normal 4 38 3 4 3 3" xfId="19781" xr:uid="{00000000-0005-0000-0000-0000FEB70000}"/>
    <cellStyle name="Normal 4 38 3 4 3 3 2" xfId="42316" xr:uid="{00000000-0005-0000-0000-0000FFB70000}"/>
    <cellStyle name="Normal 4 38 3 4 3 4" xfId="25410" xr:uid="{00000000-0005-0000-0000-000000B80000}"/>
    <cellStyle name="Normal 4 38 3 4 3 4 2" xfId="47936" xr:uid="{00000000-0005-0000-0000-000001B80000}"/>
    <cellStyle name="Normal 4 38 3 4 3 5" xfId="31076" xr:uid="{00000000-0005-0000-0000-000002B80000}"/>
    <cellStyle name="Normal 4 38 3 4 4" xfId="10407" xr:uid="{00000000-0005-0000-0000-000003B80000}"/>
    <cellStyle name="Normal 4 38 3 4 4 2" xfId="32948" xr:uid="{00000000-0005-0000-0000-000004B80000}"/>
    <cellStyle name="Normal 4 38 3 4 5" xfId="16037" xr:uid="{00000000-0005-0000-0000-000005B80000}"/>
    <cellStyle name="Normal 4 38 3 4 5 2" xfId="38572" xr:uid="{00000000-0005-0000-0000-000006B80000}"/>
    <cellStyle name="Normal 4 38 3 4 6" xfId="21666" xr:uid="{00000000-0005-0000-0000-000007B80000}"/>
    <cellStyle name="Normal 4 38 3 4 6 2" xfId="44192" xr:uid="{00000000-0005-0000-0000-000008B80000}"/>
    <cellStyle name="Normal 4 38 3 4 7" xfId="27332" xr:uid="{00000000-0005-0000-0000-000009B80000}"/>
    <cellStyle name="Normal 4 38 3 4 8" xfId="50760" xr:uid="{00000000-0005-0000-0000-00000AB80000}"/>
    <cellStyle name="Normal 4 38 3 5" xfId="5727" xr:uid="{00000000-0005-0000-0000-00000BB80000}"/>
    <cellStyle name="Normal 4 38 3 5 2" xfId="11343" xr:uid="{00000000-0005-0000-0000-00000CB80000}"/>
    <cellStyle name="Normal 4 38 3 5 2 2" xfId="33884" xr:uid="{00000000-0005-0000-0000-00000DB80000}"/>
    <cellStyle name="Normal 4 38 3 5 3" xfId="16973" xr:uid="{00000000-0005-0000-0000-00000EB80000}"/>
    <cellStyle name="Normal 4 38 3 5 3 2" xfId="39508" xr:uid="{00000000-0005-0000-0000-00000FB80000}"/>
    <cellStyle name="Normal 4 38 3 5 4" xfId="22602" xr:uid="{00000000-0005-0000-0000-000010B80000}"/>
    <cellStyle name="Normal 4 38 3 5 4 2" xfId="45128" xr:uid="{00000000-0005-0000-0000-000011B80000}"/>
    <cellStyle name="Normal 4 38 3 5 5" xfId="28268" xr:uid="{00000000-0005-0000-0000-000012B80000}"/>
    <cellStyle name="Normal 4 38 3 6" xfId="7599" xr:uid="{00000000-0005-0000-0000-000013B80000}"/>
    <cellStyle name="Normal 4 38 3 6 2" xfId="13215" xr:uid="{00000000-0005-0000-0000-000014B80000}"/>
    <cellStyle name="Normal 4 38 3 6 2 2" xfId="35756" xr:uid="{00000000-0005-0000-0000-000015B80000}"/>
    <cellStyle name="Normal 4 38 3 6 3" xfId="18845" xr:uid="{00000000-0005-0000-0000-000016B80000}"/>
    <cellStyle name="Normal 4 38 3 6 3 2" xfId="41380" xr:uid="{00000000-0005-0000-0000-000017B80000}"/>
    <cellStyle name="Normal 4 38 3 6 4" xfId="24474" xr:uid="{00000000-0005-0000-0000-000018B80000}"/>
    <cellStyle name="Normal 4 38 3 6 4 2" xfId="47000" xr:uid="{00000000-0005-0000-0000-000019B80000}"/>
    <cellStyle name="Normal 4 38 3 6 5" xfId="30140" xr:uid="{00000000-0005-0000-0000-00001AB80000}"/>
    <cellStyle name="Normal 4 38 3 7" xfId="9471" xr:uid="{00000000-0005-0000-0000-00001BB80000}"/>
    <cellStyle name="Normal 4 38 3 7 2" xfId="32012" xr:uid="{00000000-0005-0000-0000-00001CB80000}"/>
    <cellStyle name="Normal 4 38 3 8" xfId="15101" xr:uid="{00000000-0005-0000-0000-00001DB80000}"/>
    <cellStyle name="Normal 4 38 3 8 2" xfId="37636" xr:uid="{00000000-0005-0000-0000-00001EB80000}"/>
    <cellStyle name="Normal 4 38 3 9" xfId="20730" xr:uid="{00000000-0005-0000-0000-00001FB80000}"/>
    <cellStyle name="Normal 4 38 3 9 2" xfId="43256" xr:uid="{00000000-0005-0000-0000-000020B80000}"/>
    <cellStyle name="Normal 4 38 4" xfId="3777" xr:uid="{00000000-0005-0000-0000-000021B80000}"/>
    <cellStyle name="Normal 4 38 4 10" xfId="26318" xr:uid="{00000000-0005-0000-0000-000022B80000}"/>
    <cellStyle name="Normal 4 38 4 11" xfId="48809" xr:uid="{00000000-0005-0000-0000-000023B80000}"/>
    <cellStyle name="Normal 4 38 4 12" xfId="49746" xr:uid="{00000000-0005-0000-0000-000024B80000}"/>
    <cellStyle name="Normal 4 38 4 2" xfId="4011" xr:uid="{00000000-0005-0000-0000-000025B80000}"/>
    <cellStyle name="Normal 4 38 4 2 10" xfId="49043" xr:uid="{00000000-0005-0000-0000-000026B80000}"/>
    <cellStyle name="Normal 4 38 4 2 11" xfId="49980" xr:uid="{00000000-0005-0000-0000-000027B80000}"/>
    <cellStyle name="Normal 4 38 4 2 2" xfId="4479" xr:uid="{00000000-0005-0000-0000-000028B80000}"/>
    <cellStyle name="Normal 4 38 4 2 2 10" xfId="50448" xr:uid="{00000000-0005-0000-0000-000029B80000}"/>
    <cellStyle name="Normal 4 38 4 2 2 2" xfId="5415" xr:uid="{00000000-0005-0000-0000-00002AB80000}"/>
    <cellStyle name="Normal 4 38 4 2 2 2 2" xfId="7287" xr:uid="{00000000-0005-0000-0000-00002BB80000}"/>
    <cellStyle name="Normal 4 38 4 2 2 2 2 2" xfId="12903" xr:uid="{00000000-0005-0000-0000-00002CB80000}"/>
    <cellStyle name="Normal 4 38 4 2 2 2 2 2 2" xfId="35444" xr:uid="{00000000-0005-0000-0000-00002DB80000}"/>
    <cellStyle name="Normal 4 38 4 2 2 2 2 3" xfId="18533" xr:uid="{00000000-0005-0000-0000-00002EB80000}"/>
    <cellStyle name="Normal 4 38 4 2 2 2 2 3 2" xfId="41068" xr:uid="{00000000-0005-0000-0000-00002FB80000}"/>
    <cellStyle name="Normal 4 38 4 2 2 2 2 4" xfId="24162" xr:uid="{00000000-0005-0000-0000-000030B80000}"/>
    <cellStyle name="Normal 4 38 4 2 2 2 2 4 2" xfId="46688" xr:uid="{00000000-0005-0000-0000-000031B80000}"/>
    <cellStyle name="Normal 4 38 4 2 2 2 2 5" xfId="29828" xr:uid="{00000000-0005-0000-0000-000032B80000}"/>
    <cellStyle name="Normal 4 38 4 2 2 2 3" xfId="9159" xr:uid="{00000000-0005-0000-0000-000033B80000}"/>
    <cellStyle name="Normal 4 38 4 2 2 2 3 2" xfId="14775" xr:uid="{00000000-0005-0000-0000-000034B80000}"/>
    <cellStyle name="Normal 4 38 4 2 2 2 3 2 2" xfId="37316" xr:uid="{00000000-0005-0000-0000-000035B80000}"/>
    <cellStyle name="Normal 4 38 4 2 2 2 3 3" xfId="20405" xr:uid="{00000000-0005-0000-0000-000036B80000}"/>
    <cellStyle name="Normal 4 38 4 2 2 2 3 3 2" xfId="42940" xr:uid="{00000000-0005-0000-0000-000037B80000}"/>
    <cellStyle name="Normal 4 38 4 2 2 2 3 4" xfId="26034" xr:uid="{00000000-0005-0000-0000-000038B80000}"/>
    <cellStyle name="Normal 4 38 4 2 2 2 3 4 2" xfId="48560" xr:uid="{00000000-0005-0000-0000-000039B80000}"/>
    <cellStyle name="Normal 4 38 4 2 2 2 3 5" xfId="31700" xr:uid="{00000000-0005-0000-0000-00003AB80000}"/>
    <cellStyle name="Normal 4 38 4 2 2 2 4" xfId="11031" xr:uid="{00000000-0005-0000-0000-00003BB80000}"/>
    <cellStyle name="Normal 4 38 4 2 2 2 4 2" xfId="33572" xr:uid="{00000000-0005-0000-0000-00003CB80000}"/>
    <cellStyle name="Normal 4 38 4 2 2 2 5" xfId="16661" xr:uid="{00000000-0005-0000-0000-00003DB80000}"/>
    <cellStyle name="Normal 4 38 4 2 2 2 5 2" xfId="39196" xr:uid="{00000000-0005-0000-0000-00003EB80000}"/>
    <cellStyle name="Normal 4 38 4 2 2 2 6" xfId="22290" xr:uid="{00000000-0005-0000-0000-00003FB80000}"/>
    <cellStyle name="Normal 4 38 4 2 2 2 6 2" xfId="44816" xr:uid="{00000000-0005-0000-0000-000040B80000}"/>
    <cellStyle name="Normal 4 38 4 2 2 2 7" xfId="27956" xr:uid="{00000000-0005-0000-0000-000041B80000}"/>
    <cellStyle name="Normal 4 38 4 2 2 2 8" xfId="51384" xr:uid="{00000000-0005-0000-0000-000042B80000}"/>
    <cellStyle name="Normal 4 38 4 2 2 3" xfId="6351" xr:uid="{00000000-0005-0000-0000-000043B80000}"/>
    <cellStyle name="Normal 4 38 4 2 2 3 2" xfId="11967" xr:uid="{00000000-0005-0000-0000-000044B80000}"/>
    <cellStyle name="Normal 4 38 4 2 2 3 2 2" xfId="34508" xr:uid="{00000000-0005-0000-0000-000045B80000}"/>
    <cellStyle name="Normal 4 38 4 2 2 3 3" xfId="17597" xr:uid="{00000000-0005-0000-0000-000046B80000}"/>
    <cellStyle name="Normal 4 38 4 2 2 3 3 2" xfId="40132" xr:uid="{00000000-0005-0000-0000-000047B80000}"/>
    <cellStyle name="Normal 4 38 4 2 2 3 4" xfId="23226" xr:uid="{00000000-0005-0000-0000-000048B80000}"/>
    <cellStyle name="Normal 4 38 4 2 2 3 4 2" xfId="45752" xr:uid="{00000000-0005-0000-0000-000049B80000}"/>
    <cellStyle name="Normal 4 38 4 2 2 3 5" xfId="28892" xr:uid="{00000000-0005-0000-0000-00004AB80000}"/>
    <cellStyle name="Normal 4 38 4 2 2 4" xfId="8223" xr:uid="{00000000-0005-0000-0000-00004BB80000}"/>
    <cellStyle name="Normal 4 38 4 2 2 4 2" xfId="13839" xr:uid="{00000000-0005-0000-0000-00004CB80000}"/>
    <cellStyle name="Normal 4 38 4 2 2 4 2 2" xfId="36380" xr:uid="{00000000-0005-0000-0000-00004DB80000}"/>
    <cellStyle name="Normal 4 38 4 2 2 4 3" xfId="19469" xr:uid="{00000000-0005-0000-0000-00004EB80000}"/>
    <cellStyle name="Normal 4 38 4 2 2 4 3 2" xfId="42004" xr:uid="{00000000-0005-0000-0000-00004FB80000}"/>
    <cellStyle name="Normal 4 38 4 2 2 4 4" xfId="25098" xr:uid="{00000000-0005-0000-0000-000050B80000}"/>
    <cellStyle name="Normal 4 38 4 2 2 4 4 2" xfId="47624" xr:uid="{00000000-0005-0000-0000-000051B80000}"/>
    <cellStyle name="Normal 4 38 4 2 2 4 5" xfId="30764" xr:uid="{00000000-0005-0000-0000-000052B80000}"/>
    <cellStyle name="Normal 4 38 4 2 2 5" xfId="10095" xr:uid="{00000000-0005-0000-0000-000053B80000}"/>
    <cellStyle name="Normal 4 38 4 2 2 5 2" xfId="32636" xr:uid="{00000000-0005-0000-0000-000054B80000}"/>
    <cellStyle name="Normal 4 38 4 2 2 6" xfId="15725" xr:uid="{00000000-0005-0000-0000-000055B80000}"/>
    <cellStyle name="Normal 4 38 4 2 2 6 2" xfId="38260" xr:uid="{00000000-0005-0000-0000-000056B80000}"/>
    <cellStyle name="Normal 4 38 4 2 2 7" xfId="21354" xr:uid="{00000000-0005-0000-0000-000057B80000}"/>
    <cellStyle name="Normal 4 38 4 2 2 7 2" xfId="43880" xr:uid="{00000000-0005-0000-0000-000058B80000}"/>
    <cellStyle name="Normal 4 38 4 2 2 8" xfId="27020" xr:uid="{00000000-0005-0000-0000-000059B80000}"/>
    <cellStyle name="Normal 4 38 4 2 2 9" xfId="49511" xr:uid="{00000000-0005-0000-0000-00005AB80000}"/>
    <cellStyle name="Normal 4 38 4 2 3" xfId="4947" xr:uid="{00000000-0005-0000-0000-00005BB80000}"/>
    <cellStyle name="Normal 4 38 4 2 3 2" xfId="6819" xr:uid="{00000000-0005-0000-0000-00005CB80000}"/>
    <cellStyle name="Normal 4 38 4 2 3 2 2" xfId="12435" xr:uid="{00000000-0005-0000-0000-00005DB80000}"/>
    <cellStyle name="Normal 4 38 4 2 3 2 2 2" xfId="34976" xr:uid="{00000000-0005-0000-0000-00005EB80000}"/>
    <cellStyle name="Normal 4 38 4 2 3 2 3" xfId="18065" xr:uid="{00000000-0005-0000-0000-00005FB80000}"/>
    <cellStyle name="Normal 4 38 4 2 3 2 3 2" xfId="40600" xr:uid="{00000000-0005-0000-0000-000060B80000}"/>
    <cellStyle name="Normal 4 38 4 2 3 2 4" xfId="23694" xr:uid="{00000000-0005-0000-0000-000061B80000}"/>
    <cellStyle name="Normal 4 38 4 2 3 2 4 2" xfId="46220" xr:uid="{00000000-0005-0000-0000-000062B80000}"/>
    <cellStyle name="Normal 4 38 4 2 3 2 5" xfId="29360" xr:uid="{00000000-0005-0000-0000-000063B80000}"/>
    <cellStyle name="Normal 4 38 4 2 3 3" xfId="8691" xr:uid="{00000000-0005-0000-0000-000064B80000}"/>
    <cellStyle name="Normal 4 38 4 2 3 3 2" xfId="14307" xr:uid="{00000000-0005-0000-0000-000065B80000}"/>
    <cellStyle name="Normal 4 38 4 2 3 3 2 2" xfId="36848" xr:uid="{00000000-0005-0000-0000-000066B80000}"/>
    <cellStyle name="Normal 4 38 4 2 3 3 3" xfId="19937" xr:uid="{00000000-0005-0000-0000-000067B80000}"/>
    <cellStyle name="Normal 4 38 4 2 3 3 3 2" xfId="42472" xr:uid="{00000000-0005-0000-0000-000068B80000}"/>
    <cellStyle name="Normal 4 38 4 2 3 3 4" xfId="25566" xr:uid="{00000000-0005-0000-0000-000069B80000}"/>
    <cellStyle name="Normal 4 38 4 2 3 3 4 2" xfId="48092" xr:uid="{00000000-0005-0000-0000-00006AB80000}"/>
    <cellStyle name="Normal 4 38 4 2 3 3 5" xfId="31232" xr:uid="{00000000-0005-0000-0000-00006BB80000}"/>
    <cellStyle name="Normal 4 38 4 2 3 4" xfId="10563" xr:uid="{00000000-0005-0000-0000-00006CB80000}"/>
    <cellStyle name="Normal 4 38 4 2 3 4 2" xfId="33104" xr:uid="{00000000-0005-0000-0000-00006DB80000}"/>
    <cellStyle name="Normal 4 38 4 2 3 5" xfId="16193" xr:uid="{00000000-0005-0000-0000-00006EB80000}"/>
    <cellStyle name="Normal 4 38 4 2 3 5 2" xfId="38728" xr:uid="{00000000-0005-0000-0000-00006FB80000}"/>
    <cellStyle name="Normal 4 38 4 2 3 6" xfId="21822" xr:uid="{00000000-0005-0000-0000-000070B80000}"/>
    <cellStyle name="Normal 4 38 4 2 3 6 2" xfId="44348" xr:uid="{00000000-0005-0000-0000-000071B80000}"/>
    <cellStyle name="Normal 4 38 4 2 3 7" xfId="27488" xr:uid="{00000000-0005-0000-0000-000072B80000}"/>
    <cellStyle name="Normal 4 38 4 2 3 8" xfId="50916" xr:uid="{00000000-0005-0000-0000-000073B80000}"/>
    <cellStyle name="Normal 4 38 4 2 4" xfId="5883" xr:uid="{00000000-0005-0000-0000-000074B80000}"/>
    <cellStyle name="Normal 4 38 4 2 4 2" xfId="11499" xr:uid="{00000000-0005-0000-0000-000075B80000}"/>
    <cellStyle name="Normal 4 38 4 2 4 2 2" xfId="34040" xr:uid="{00000000-0005-0000-0000-000076B80000}"/>
    <cellStyle name="Normal 4 38 4 2 4 3" xfId="17129" xr:uid="{00000000-0005-0000-0000-000077B80000}"/>
    <cellStyle name="Normal 4 38 4 2 4 3 2" xfId="39664" xr:uid="{00000000-0005-0000-0000-000078B80000}"/>
    <cellStyle name="Normal 4 38 4 2 4 4" xfId="22758" xr:uid="{00000000-0005-0000-0000-000079B80000}"/>
    <cellStyle name="Normal 4 38 4 2 4 4 2" xfId="45284" xr:uid="{00000000-0005-0000-0000-00007AB80000}"/>
    <cellStyle name="Normal 4 38 4 2 4 5" xfId="28424" xr:uid="{00000000-0005-0000-0000-00007BB80000}"/>
    <cellStyle name="Normal 4 38 4 2 5" xfId="7755" xr:uid="{00000000-0005-0000-0000-00007CB80000}"/>
    <cellStyle name="Normal 4 38 4 2 5 2" xfId="13371" xr:uid="{00000000-0005-0000-0000-00007DB80000}"/>
    <cellStyle name="Normal 4 38 4 2 5 2 2" xfId="35912" xr:uid="{00000000-0005-0000-0000-00007EB80000}"/>
    <cellStyle name="Normal 4 38 4 2 5 3" xfId="19001" xr:uid="{00000000-0005-0000-0000-00007FB80000}"/>
    <cellStyle name="Normal 4 38 4 2 5 3 2" xfId="41536" xr:uid="{00000000-0005-0000-0000-000080B80000}"/>
    <cellStyle name="Normal 4 38 4 2 5 4" xfId="24630" xr:uid="{00000000-0005-0000-0000-000081B80000}"/>
    <cellStyle name="Normal 4 38 4 2 5 4 2" xfId="47156" xr:uid="{00000000-0005-0000-0000-000082B80000}"/>
    <cellStyle name="Normal 4 38 4 2 5 5" xfId="30296" xr:uid="{00000000-0005-0000-0000-000083B80000}"/>
    <cellStyle name="Normal 4 38 4 2 6" xfId="9627" xr:uid="{00000000-0005-0000-0000-000084B80000}"/>
    <cellStyle name="Normal 4 38 4 2 6 2" xfId="32168" xr:uid="{00000000-0005-0000-0000-000085B80000}"/>
    <cellStyle name="Normal 4 38 4 2 7" xfId="15257" xr:uid="{00000000-0005-0000-0000-000086B80000}"/>
    <cellStyle name="Normal 4 38 4 2 7 2" xfId="37792" xr:uid="{00000000-0005-0000-0000-000087B80000}"/>
    <cellStyle name="Normal 4 38 4 2 8" xfId="20886" xr:uid="{00000000-0005-0000-0000-000088B80000}"/>
    <cellStyle name="Normal 4 38 4 2 8 2" xfId="43412" xr:uid="{00000000-0005-0000-0000-000089B80000}"/>
    <cellStyle name="Normal 4 38 4 2 9" xfId="26552" xr:uid="{00000000-0005-0000-0000-00008AB80000}"/>
    <cellStyle name="Normal 4 38 4 3" xfId="4245" xr:uid="{00000000-0005-0000-0000-00008BB80000}"/>
    <cellStyle name="Normal 4 38 4 3 10" xfId="50214" xr:uid="{00000000-0005-0000-0000-00008CB80000}"/>
    <cellStyle name="Normal 4 38 4 3 2" xfId="5181" xr:uid="{00000000-0005-0000-0000-00008DB80000}"/>
    <cellStyle name="Normal 4 38 4 3 2 2" xfId="7053" xr:uid="{00000000-0005-0000-0000-00008EB80000}"/>
    <cellStyle name="Normal 4 38 4 3 2 2 2" xfId="12669" xr:uid="{00000000-0005-0000-0000-00008FB80000}"/>
    <cellStyle name="Normal 4 38 4 3 2 2 2 2" xfId="35210" xr:uid="{00000000-0005-0000-0000-000090B80000}"/>
    <cellStyle name="Normal 4 38 4 3 2 2 3" xfId="18299" xr:uid="{00000000-0005-0000-0000-000091B80000}"/>
    <cellStyle name="Normal 4 38 4 3 2 2 3 2" xfId="40834" xr:uid="{00000000-0005-0000-0000-000092B80000}"/>
    <cellStyle name="Normal 4 38 4 3 2 2 4" xfId="23928" xr:uid="{00000000-0005-0000-0000-000093B80000}"/>
    <cellStyle name="Normal 4 38 4 3 2 2 4 2" xfId="46454" xr:uid="{00000000-0005-0000-0000-000094B80000}"/>
    <cellStyle name="Normal 4 38 4 3 2 2 5" xfId="29594" xr:uid="{00000000-0005-0000-0000-000095B80000}"/>
    <cellStyle name="Normal 4 38 4 3 2 3" xfId="8925" xr:uid="{00000000-0005-0000-0000-000096B80000}"/>
    <cellStyle name="Normal 4 38 4 3 2 3 2" xfId="14541" xr:uid="{00000000-0005-0000-0000-000097B80000}"/>
    <cellStyle name="Normal 4 38 4 3 2 3 2 2" xfId="37082" xr:uid="{00000000-0005-0000-0000-000098B80000}"/>
    <cellStyle name="Normal 4 38 4 3 2 3 3" xfId="20171" xr:uid="{00000000-0005-0000-0000-000099B80000}"/>
    <cellStyle name="Normal 4 38 4 3 2 3 3 2" xfId="42706" xr:uid="{00000000-0005-0000-0000-00009AB80000}"/>
    <cellStyle name="Normal 4 38 4 3 2 3 4" xfId="25800" xr:uid="{00000000-0005-0000-0000-00009BB80000}"/>
    <cellStyle name="Normal 4 38 4 3 2 3 4 2" xfId="48326" xr:uid="{00000000-0005-0000-0000-00009CB80000}"/>
    <cellStyle name="Normal 4 38 4 3 2 3 5" xfId="31466" xr:uid="{00000000-0005-0000-0000-00009DB80000}"/>
    <cellStyle name="Normal 4 38 4 3 2 4" xfId="10797" xr:uid="{00000000-0005-0000-0000-00009EB80000}"/>
    <cellStyle name="Normal 4 38 4 3 2 4 2" xfId="33338" xr:uid="{00000000-0005-0000-0000-00009FB80000}"/>
    <cellStyle name="Normal 4 38 4 3 2 5" xfId="16427" xr:uid="{00000000-0005-0000-0000-0000A0B80000}"/>
    <cellStyle name="Normal 4 38 4 3 2 5 2" xfId="38962" xr:uid="{00000000-0005-0000-0000-0000A1B80000}"/>
    <cellStyle name="Normal 4 38 4 3 2 6" xfId="22056" xr:uid="{00000000-0005-0000-0000-0000A2B80000}"/>
    <cellStyle name="Normal 4 38 4 3 2 6 2" xfId="44582" xr:uid="{00000000-0005-0000-0000-0000A3B80000}"/>
    <cellStyle name="Normal 4 38 4 3 2 7" xfId="27722" xr:uid="{00000000-0005-0000-0000-0000A4B80000}"/>
    <cellStyle name="Normal 4 38 4 3 2 8" xfId="51150" xr:uid="{00000000-0005-0000-0000-0000A5B80000}"/>
    <cellStyle name="Normal 4 38 4 3 3" xfId="6117" xr:uid="{00000000-0005-0000-0000-0000A6B80000}"/>
    <cellStyle name="Normal 4 38 4 3 3 2" xfId="11733" xr:uid="{00000000-0005-0000-0000-0000A7B80000}"/>
    <cellStyle name="Normal 4 38 4 3 3 2 2" xfId="34274" xr:uid="{00000000-0005-0000-0000-0000A8B80000}"/>
    <cellStyle name="Normal 4 38 4 3 3 3" xfId="17363" xr:uid="{00000000-0005-0000-0000-0000A9B80000}"/>
    <cellStyle name="Normal 4 38 4 3 3 3 2" xfId="39898" xr:uid="{00000000-0005-0000-0000-0000AAB80000}"/>
    <cellStyle name="Normal 4 38 4 3 3 4" xfId="22992" xr:uid="{00000000-0005-0000-0000-0000ABB80000}"/>
    <cellStyle name="Normal 4 38 4 3 3 4 2" xfId="45518" xr:uid="{00000000-0005-0000-0000-0000ACB80000}"/>
    <cellStyle name="Normal 4 38 4 3 3 5" xfId="28658" xr:uid="{00000000-0005-0000-0000-0000ADB80000}"/>
    <cellStyle name="Normal 4 38 4 3 4" xfId="7989" xr:uid="{00000000-0005-0000-0000-0000AEB80000}"/>
    <cellStyle name="Normal 4 38 4 3 4 2" xfId="13605" xr:uid="{00000000-0005-0000-0000-0000AFB80000}"/>
    <cellStyle name="Normal 4 38 4 3 4 2 2" xfId="36146" xr:uid="{00000000-0005-0000-0000-0000B0B80000}"/>
    <cellStyle name="Normal 4 38 4 3 4 3" xfId="19235" xr:uid="{00000000-0005-0000-0000-0000B1B80000}"/>
    <cellStyle name="Normal 4 38 4 3 4 3 2" xfId="41770" xr:uid="{00000000-0005-0000-0000-0000B2B80000}"/>
    <cellStyle name="Normal 4 38 4 3 4 4" xfId="24864" xr:uid="{00000000-0005-0000-0000-0000B3B80000}"/>
    <cellStyle name="Normal 4 38 4 3 4 4 2" xfId="47390" xr:uid="{00000000-0005-0000-0000-0000B4B80000}"/>
    <cellStyle name="Normal 4 38 4 3 4 5" xfId="30530" xr:uid="{00000000-0005-0000-0000-0000B5B80000}"/>
    <cellStyle name="Normal 4 38 4 3 5" xfId="9861" xr:uid="{00000000-0005-0000-0000-0000B6B80000}"/>
    <cellStyle name="Normal 4 38 4 3 5 2" xfId="32402" xr:uid="{00000000-0005-0000-0000-0000B7B80000}"/>
    <cellStyle name="Normal 4 38 4 3 6" xfId="15491" xr:uid="{00000000-0005-0000-0000-0000B8B80000}"/>
    <cellStyle name="Normal 4 38 4 3 6 2" xfId="38026" xr:uid="{00000000-0005-0000-0000-0000B9B80000}"/>
    <cellStyle name="Normal 4 38 4 3 7" xfId="21120" xr:uid="{00000000-0005-0000-0000-0000BAB80000}"/>
    <cellStyle name="Normal 4 38 4 3 7 2" xfId="43646" xr:uid="{00000000-0005-0000-0000-0000BBB80000}"/>
    <cellStyle name="Normal 4 38 4 3 8" xfId="26786" xr:uid="{00000000-0005-0000-0000-0000BCB80000}"/>
    <cellStyle name="Normal 4 38 4 3 9" xfId="49277" xr:uid="{00000000-0005-0000-0000-0000BDB80000}"/>
    <cellStyle name="Normal 4 38 4 4" xfId="4713" xr:uid="{00000000-0005-0000-0000-0000BEB80000}"/>
    <cellStyle name="Normal 4 38 4 4 2" xfId="6585" xr:uid="{00000000-0005-0000-0000-0000BFB80000}"/>
    <cellStyle name="Normal 4 38 4 4 2 2" xfId="12201" xr:uid="{00000000-0005-0000-0000-0000C0B80000}"/>
    <cellStyle name="Normal 4 38 4 4 2 2 2" xfId="34742" xr:uid="{00000000-0005-0000-0000-0000C1B80000}"/>
    <cellStyle name="Normal 4 38 4 4 2 3" xfId="17831" xr:uid="{00000000-0005-0000-0000-0000C2B80000}"/>
    <cellStyle name="Normal 4 38 4 4 2 3 2" xfId="40366" xr:uid="{00000000-0005-0000-0000-0000C3B80000}"/>
    <cellStyle name="Normal 4 38 4 4 2 4" xfId="23460" xr:uid="{00000000-0005-0000-0000-0000C4B80000}"/>
    <cellStyle name="Normal 4 38 4 4 2 4 2" xfId="45986" xr:uid="{00000000-0005-0000-0000-0000C5B80000}"/>
    <cellStyle name="Normal 4 38 4 4 2 5" xfId="29126" xr:uid="{00000000-0005-0000-0000-0000C6B80000}"/>
    <cellStyle name="Normal 4 38 4 4 3" xfId="8457" xr:uid="{00000000-0005-0000-0000-0000C7B80000}"/>
    <cellStyle name="Normal 4 38 4 4 3 2" xfId="14073" xr:uid="{00000000-0005-0000-0000-0000C8B80000}"/>
    <cellStyle name="Normal 4 38 4 4 3 2 2" xfId="36614" xr:uid="{00000000-0005-0000-0000-0000C9B80000}"/>
    <cellStyle name="Normal 4 38 4 4 3 3" xfId="19703" xr:uid="{00000000-0005-0000-0000-0000CAB80000}"/>
    <cellStyle name="Normal 4 38 4 4 3 3 2" xfId="42238" xr:uid="{00000000-0005-0000-0000-0000CBB80000}"/>
    <cellStyle name="Normal 4 38 4 4 3 4" xfId="25332" xr:uid="{00000000-0005-0000-0000-0000CCB80000}"/>
    <cellStyle name="Normal 4 38 4 4 3 4 2" xfId="47858" xr:uid="{00000000-0005-0000-0000-0000CDB80000}"/>
    <cellStyle name="Normal 4 38 4 4 3 5" xfId="30998" xr:uid="{00000000-0005-0000-0000-0000CEB80000}"/>
    <cellStyle name="Normal 4 38 4 4 4" xfId="10329" xr:uid="{00000000-0005-0000-0000-0000CFB80000}"/>
    <cellStyle name="Normal 4 38 4 4 4 2" xfId="32870" xr:uid="{00000000-0005-0000-0000-0000D0B80000}"/>
    <cellStyle name="Normal 4 38 4 4 5" xfId="15959" xr:uid="{00000000-0005-0000-0000-0000D1B80000}"/>
    <cellStyle name="Normal 4 38 4 4 5 2" xfId="38494" xr:uid="{00000000-0005-0000-0000-0000D2B80000}"/>
    <cellStyle name="Normal 4 38 4 4 6" xfId="21588" xr:uid="{00000000-0005-0000-0000-0000D3B80000}"/>
    <cellStyle name="Normal 4 38 4 4 6 2" xfId="44114" xr:uid="{00000000-0005-0000-0000-0000D4B80000}"/>
    <cellStyle name="Normal 4 38 4 4 7" xfId="27254" xr:uid="{00000000-0005-0000-0000-0000D5B80000}"/>
    <cellStyle name="Normal 4 38 4 4 8" xfId="50682" xr:uid="{00000000-0005-0000-0000-0000D6B80000}"/>
    <cellStyle name="Normal 4 38 4 5" xfId="5649" xr:uid="{00000000-0005-0000-0000-0000D7B80000}"/>
    <cellStyle name="Normal 4 38 4 5 2" xfId="11265" xr:uid="{00000000-0005-0000-0000-0000D8B80000}"/>
    <cellStyle name="Normal 4 38 4 5 2 2" xfId="33806" xr:uid="{00000000-0005-0000-0000-0000D9B80000}"/>
    <cellStyle name="Normal 4 38 4 5 3" xfId="16895" xr:uid="{00000000-0005-0000-0000-0000DAB80000}"/>
    <cellStyle name="Normal 4 38 4 5 3 2" xfId="39430" xr:uid="{00000000-0005-0000-0000-0000DBB80000}"/>
    <cellStyle name="Normal 4 38 4 5 4" xfId="22524" xr:uid="{00000000-0005-0000-0000-0000DCB80000}"/>
    <cellStyle name="Normal 4 38 4 5 4 2" xfId="45050" xr:uid="{00000000-0005-0000-0000-0000DDB80000}"/>
    <cellStyle name="Normal 4 38 4 5 5" xfId="28190" xr:uid="{00000000-0005-0000-0000-0000DEB80000}"/>
    <cellStyle name="Normal 4 38 4 6" xfId="7521" xr:uid="{00000000-0005-0000-0000-0000DFB80000}"/>
    <cellStyle name="Normal 4 38 4 6 2" xfId="13137" xr:uid="{00000000-0005-0000-0000-0000E0B80000}"/>
    <cellStyle name="Normal 4 38 4 6 2 2" xfId="35678" xr:uid="{00000000-0005-0000-0000-0000E1B80000}"/>
    <cellStyle name="Normal 4 38 4 6 3" xfId="18767" xr:uid="{00000000-0005-0000-0000-0000E2B80000}"/>
    <cellStyle name="Normal 4 38 4 6 3 2" xfId="41302" xr:uid="{00000000-0005-0000-0000-0000E3B80000}"/>
    <cellStyle name="Normal 4 38 4 6 4" xfId="24396" xr:uid="{00000000-0005-0000-0000-0000E4B80000}"/>
    <cellStyle name="Normal 4 38 4 6 4 2" xfId="46922" xr:uid="{00000000-0005-0000-0000-0000E5B80000}"/>
    <cellStyle name="Normal 4 38 4 6 5" xfId="30062" xr:uid="{00000000-0005-0000-0000-0000E6B80000}"/>
    <cellStyle name="Normal 4 38 4 7" xfId="9393" xr:uid="{00000000-0005-0000-0000-0000E7B80000}"/>
    <cellStyle name="Normal 4 38 4 7 2" xfId="31934" xr:uid="{00000000-0005-0000-0000-0000E8B80000}"/>
    <cellStyle name="Normal 4 38 4 8" xfId="15023" xr:uid="{00000000-0005-0000-0000-0000E9B80000}"/>
    <cellStyle name="Normal 4 38 4 8 2" xfId="37558" xr:uid="{00000000-0005-0000-0000-0000EAB80000}"/>
    <cellStyle name="Normal 4 38 4 9" xfId="20652" xr:uid="{00000000-0005-0000-0000-0000EBB80000}"/>
    <cellStyle name="Normal 4 38 4 9 2" xfId="43178" xr:uid="{00000000-0005-0000-0000-0000ECB80000}"/>
    <cellStyle name="Normal 4 38 5" xfId="3933" xr:uid="{00000000-0005-0000-0000-0000EDB80000}"/>
    <cellStyle name="Normal 4 38 5 10" xfId="48965" xr:uid="{00000000-0005-0000-0000-0000EEB80000}"/>
    <cellStyle name="Normal 4 38 5 11" xfId="49902" xr:uid="{00000000-0005-0000-0000-0000EFB80000}"/>
    <cellStyle name="Normal 4 38 5 2" xfId="4401" xr:uid="{00000000-0005-0000-0000-0000F0B80000}"/>
    <cellStyle name="Normal 4 38 5 2 10" xfId="50370" xr:uid="{00000000-0005-0000-0000-0000F1B80000}"/>
    <cellStyle name="Normal 4 38 5 2 2" xfId="5337" xr:uid="{00000000-0005-0000-0000-0000F2B80000}"/>
    <cellStyle name="Normal 4 38 5 2 2 2" xfId="7209" xr:uid="{00000000-0005-0000-0000-0000F3B80000}"/>
    <cellStyle name="Normal 4 38 5 2 2 2 2" xfId="12825" xr:uid="{00000000-0005-0000-0000-0000F4B80000}"/>
    <cellStyle name="Normal 4 38 5 2 2 2 2 2" xfId="35366" xr:uid="{00000000-0005-0000-0000-0000F5B80000}"/>
    <cellStyle name="Normal 4 38 5 2 2 2 3" xfId="18455" xr:uid="{00000000-0005-0000-0000-0000F6B80000}"/>
    <cellStyle name="Normal 4 38 5 2 2 2 3 2" xfId="40990" xr:uid="{00000000-0005-0000-0000-0000F7B80000}"/>
    <cellStyle name="Normal 4 38 5 2 2 2 4" xfId="24084" xr:uid="{00000000-0005-0000-0000-0000F8B80000}"/>
    <cellStyle name="Normal 4 38 5 2 2 2 4 2" xfId="46610" xr:uid="{00000000-0005-0000-0000-0000F9B80000}"/>
    <cellStyle name="Normal 4 38 5 2 2 2 5" xfId="29750" xr:uid="{00000000-0005-0000-0000-0000FAB80000}"/>
    <cellStyle name="Normal 4 38 5 2 2 3" xfId="9081" xr:uid="{00000000-0005-0000-0000-0000FBB80000}"/>
    <cellStyle name="Normal 4 38 5 2 2 3 2" xfId="14697" xr:uid="{00000000-0005-0000-0000-0000FCB80000}"/>
    <cellStyle name="Normal 4 38 5 2 2 3 2 2" xfId="37238" xr:uid="{00000000-0005-0000-0000-0000FDB80000}"/>
    <cellStyle name="Normal 4 38 5 2 2 3 3" xfId="20327" xr:uid="{00000000-0005-0000-0000-0000FEB80000}"/>
    <cellStyle name="Normal 4 38 5 2 2 3 3 2" xfId="42862" xr:uid="{00000000-0005-0000-0000-0000FFB80000}"/>
    <cellStyle name="Normal 4 38 5 2 2 3 4" xfId="25956" xr:uid="{00000000-0005-0000-0000-000000B90000}"/>
    <cellStyle name="Normal 4 38 5 2 2 3 4 2" xfId="48482" xr:uid="{00000000-0005-0000-0000-000001B90000}"/>
    <cellStyle name="Normal 4 38 5 2 2 3 5" xfId="31622" xr:uid="{00000000-0005-0000-0000-000002B90000}"/>
    <cellStyle name="Normal 4 38 5 2 2 4" xfId="10953" xr:uid="{00000000-0005-0000-0000-000003B90000}"/>
    <cellStyle name="Normal 4 38 5 2 2 4 2" xfId="33494" xr:uid="{00000000-0005-0000-0000-000004B90000}"/>
    <cellStyle name="Normal 4 38 5 2 2 5" xfId="16583" xr:uid="{00000000-0005-0000-0000-000005B90000}"/>
    <cellStyle name="Normal 4 38 5 2 2 5 2" xfId="39118" xr:uid="{00000000-0005-0000-0000-000006B90000}"/>
    <cellStyle name="Normal 4 38 5 2 2 6" xfId="22212" xr:uid="{00000000-0005-0000-0000-000007B90000}"/>
    <cellStyle name="Normal 4 38 5 2 2 6 2" xfId="44738" xr:uid="{00000000-0005-0000-0000-000008B90000}"/>
    <cellStyle name="Normal 4 38 5 2 2 7" xfId="27878" xr:uid="{00000000-0005-0000-0000-000009B90000}"/>
    <cellStyle name="Normal 4 38 5 2 2 8" xfId="51306" xr:uid="{00000000-0005-0000-0000-00000AB90000}"/>
    <cellStyle name="Normal 4 38 5 2 3" xfId="6273" xr:uid="{00000000-0005-0000-0000-00000BB90000}"/>
    <cellStyle name="Normal 4 38 5 2 3 2" xfId="11889" xr:uid="{00000000-0005-0000-0000-00000CB90000}"/>
    <cellStyle name="Normal 4 38 5 2 3 2 2" xfId="34430" xr:uid="{00000000-0005-0000-0000-00000DB90000}"/>
    <cellStyle name="Normal 4 38 5 2 3 3" xfId="17519" xr:uid="{00000000-0005-0000-0000-00000EB90000}"/>
    <cellStyle name="Normal 4 38 5 2 3 3 2" xfId="40054" xr:uid="{00000000-0005-0000-0000-00000FB90000}"/>
    <cellStyle name="Normal 4 38 5 2 3 4" xfId="23148" xr:uid="{00000000-0005-0000-0000-000010B90000}"/>
    <cellStyle name="Normal 4 38 5 2 3 4 2" xfId="45674" xr:uid="{00000000-0005-0000-0000-000011B90000}"/>
    <cellStyle name="Normal 4 38 5 2 3 5" xfId="28814" xr:uid="{00000000-0005-0000-0000-000012B90000}"/>
    <cellStyle name="Normal 4 38 5 2 4" xfId="8145" xr:uid="{00000000-0005-0000-0000-000013B90000}"/>
    <cellStyle name="Normal 4 38 5 2 4 2" xfId="13761" xr:uid="{00000000-0005-0000-0000-000014B90000}"/>
    <cellStyle name="Normal 4 38 5 2 4 2 2" xfId="36302" xr:uid="{00000000-0005-0000-0000-000015B90000}"/>
    <cellStyle name="Normal 4 38 5 2 4 3" xfId="19391" xr:uid="{00000000-0005-0000-0000-000016B90000}"/>
    <cellStyle name="Normal 4 38 5 2 4 3 2" xfId="41926" xr:uid="{00000000-0005-0000-0000-000017B90000}"/>
    <cellStyle name="Normal 4 38 5 2 4 4" xfId="25020" xr:uid="{00000000-0005-0000-0000-000018B90000}"/>
    <cellStyle name="Normal 4 38 5 2 4 4 2" xfId="47546" xr:uid="{00000000-0005-0000-0000-000019B90000}"/>
    <cellStyle name="Normal 4 38 5 2 4 5" xfId="30686" xr:uid="{00000000-0005-0000-0000-00001AB90000}"/>
    <cellStyle name="Normal 4 38 5 2 5" xfId="10017" xr:uid="{00000000-0005-0000-0000-00001BB90000}"/>
    <cellStyle name="Normal 4 38 5 2 5 2" xfId="32558" xr:uid="{00000000-0005-0000-0000-00001CB90000}"/>
    <cellStyle name="Normal 4 38 5 2 6" xfId="15647" xr:uid="{00000000-0005-0000-0000-00001DB90000}"/>
    <cellStyle name="Normal 4 38 5 2 6 2" xfId="38182" xr:uid="{00000000-0005-0000-0000-00001EB90000}"/>
    <cellStyle name="Normal 4 38 5 2 7" xfId="21276" xr:uid="{00000000-0005-0000-0000-00001FB90000}"/>
    <cellStyle name="Normal 4 38 5 2 7 2" xfId="43802" xr:uid="{00000000-0005-0000-0000-000020B90000}"/>
    <cellStyle name="Normal 4 38 5 2 8" xfId="26942" xr:uid="{00000000-0005-0000-0000-000021B90000}"/>
    <cellStyle name="Normal 4 38 5 2 9" xfId="49433" xr:uid="{00000000-0005-0000-0000-000022B90000}"/>
    <cellStyle name="Normal 4 38 5 3" xfId="4869" xr:uid="{00000000-0005-0000-0000-000023B90000}"/>
    <cellStyle name="Normal 4 38 5 3 2" xfId="6741" xr:uid="{00000000-0005-0000-0000-000024B90000}"/>
    <cellStyle name="Normal 4 38 5 3 2 2" xfId="12357" xr:uid="{00000000-0005-0000-0000-000025B90000}"/>
    <cellStyle name="Normal 4 38 5 3 2 2 2" xfId="34898" xr:uid="{00000000-0005-0000-0000-000026B90000}"/>
    <cellStyle name="Normal 4 38 5 3 2 3" xfId="17987" xr:uid="{00000000-0005-0000-0000-000027B90000}"/>
    <cellStyle name="Normal 4 38 5 3 2 3 2" xfId="40522" xr:uid="{00000000-0005-0000-0000-000028B90000}"/>
    <cellStyle name="Normal 4 38 5 3 2 4" xfId="23616" xr:uid="{00000000-0005-0000-0000-000029B90000}"/>
    <cellStyle name="Normal 4 38 5 3 2 4 2" xfId="46142" xr:uid="{00000000-0005-0000-0000-00002AB90000}"/>
    <cellStyle name="Normal 4 38 5 3 2 5" xfId="29282" xr:uid="{00000000-0005-0000-0000-00002BB90000}"/>
    <cellStyle name="Normal 4 38 5 3 3" xfId="8613" xr:uid="{00000000-0005-0000-0000-00002CB90000}"/>
    <cellStyle name="Normal 4 38 5 3 3 2" xfId="14229" xr:uid="{00000000-0005-0000-0000-00002DB90000}"/>
    <cellStyle name="Normal 4 38 5 3 3 2 2" xfId="36770" xr:uid="{00000000-0005-0000-0000-00002EB90000}"/>
    <cellStyle name="Normal 4 38 5 3 3 3" xfId="19859" xr:uid="{00000000-0005-0000-0000-00002FB90000}"/>
    <cellStyle name="Normal 4 38 5 3 3 3 2" xfId="42394" xr:uid="{00000000-0005-0000-0000-000030B90000}"/>
    <cellStyle name="Normal 4 38 5 3 3 4" xfId="25488" xr:uid="{00000000-0005-0000-0000-000031B90000}"/>
    <cellStyle name="Normal 4 38 5 3 3 4 2" xfId="48014" xr:uid="{00000000-0005-0000-0000-000032B90000}"/>
    <cellStyle name="Normal 4 38 5 3 3 5" xfId="31154" xr:uid="{00000000-0005-0000-0000-000033B90000}"/>
    <cellStyle name="Normal 4 38 5 3 4" xfId="10485" xr:uid="{00000000-0005-0000-0000-000034B90000}"/>
    <cellStyle name="Normal 4 38 5 3 4 2" xfId="33026" xr:uid="{00000000-0005-0000-0000-000035B90000}"/>
    <cellStyle name="Normal 4 38 5 3 5" xfId="16115" xr:uid="{00000000-0005-0000-0000-000036B90000}"/>
    <cellStyle name="Normal 4 38 5 3 5 2" xfId="38650" xr:uid="{00000000-0005-0000-0000-000037B90000}"/>
    <cellStyle name="Normal 4 38 5 3 6" xfId="21744" xr:uid="{00000000-0005-0000-0000-000038B90000}"/>
    <cellStyle name="Normal 4 38 5 3 6 2" xfId="44270" xr:uid="{00000000-0005-0000-0000-000039B90000}"/>
    <cellStyle name="Normal 4 38 5 3 7" xfId="27410" xr:uid="{00000000-0005-0000-0000-00003AB90000}"/>
    <cellStyle name="Normal 4 38 5 3 8" xfId="50838" xr:uid="{00000000-0005-0000-0000-00003BB90000}"/>
    <cellStyle name="Normal 4 38 5 4" xfId="5805" xr:uid="{00000000-0005-0000-0000-00003CB90000}"/>
    <cellStyle name="Normal 4 38 5 4 2" xfId="11421" xr:uid="{00000000-0005-0000-0000-00003DB90000}"/>
    <cellStyle name="Normal 4 38 5 4 2 2" xfId="33962" xr:uid="{00000000-0005-0000-0000-00003EB90000}"/>
    <cellStyle name="Normal 4 38 5 4 3" xfId="17051" xr:uid="{00000000-0005-0000-0000-00003FB90000}"/>
    <cellStyle name="Normal 4 38 5 4 3 2" xfId="39586" xr:uid="{00000000-0005-0000-0000-000040B90000}"/>
    <cellStyle name="Normal 4 38 5 4 4" xfId="22680" xr:uid="{00000000-0005-0000-0000-000041B90000}"/>
    <cellStyle name="Normal 4 38 5 4 4 2" xfId="45206" xr:uid="{00000000-0005-0000-0000-000042B90000}"/>
    <cellStyle name="Normal 4 38 5 4 5" xfId="28346" xr:uid="{00000000-0005-0000-0000-000043B90000}"/>
    <cellStyle name="Normal 4 38 5 5" xfId="7677" xr:uid="{00000000-0005-0000-0000-000044B90000}"/>
    <cellStyle name="Normal 4 38 5 5 2" xfId="13293" xr:uid="{00000000-0005-0000-0000-000045B90000}"/>
    <cellStyle name="Normal 4 38 5 5 2 2" xfId="35834" xr:uid="{00000000-0005-0000-0000-000046B90000}"/>
    <cellStyle name="Normal 4 38 5 5 3" xfId="18923" xr:uid="{00000000-0005-0000-0000-000047B90000}"/>
    <cellStyle name="Normal 4 38 5 5 3 2" xfId="41458" xr:uid="{00000000-0005-0000-0000-000048B90000}"/>
    <cellStyle name="Normal 4 38 5 5 4" xfId="24552" xr:uid="{00000000-0005-0000-0000-000049B90000}"/>
    <cellStyle name="Normal 4 38 5 5 4 2" xfId="47078" xr:uid="{00000000-0005-0000-0000-00004AB90000}"/>
    <cellStyle name="Normal 4 38 5 5 5" xfId="30218" xr:uid="{00000000-0005-0000-0000-00004BB90000}"/>
    <cellStyle name="Normal 4 38 5 6" xfId="9549" xr:uid="{00000000-0005-0000-0000-00004CB90000}"/>
    <cellStyle name="Normal 4 38 5 6 2" xfId="32090" xr:uid="{00000000-0005-0000-0000-00004DB90000}"/>
    <cellStyle name="Normal 4 38 5 7" xfId="15179" xr:uid="{00000000-0005-0000-0000-00004EB90000}"/>
    <cellStyle name="Normal 4 38 5 7 2" xfId="37714" xr:uid="{00000000-0005-0000-0000-00004FB90000}"/>
    <cellStyle name="Normal 4 38 5 8" xfId="20808" xr:uid="{00000000-0005-0000-0000-000050B90000}"/>
    <cellStyle name="Normal 4 38 5 8 2" xfId="43334" xr:uid="{00000000-0005-0000-0000-000051B90000}"/>
    <cellStyle name="Normal 4 38 5 9" xfId="26474" xr:uid="{00000000-0005-0000-0000-000052B90000}"/>
    <cellStyle name="Normal 4 38 6" xfId="4167" xr:uid="{00000000-0005-0000-0000-000053B90000}"/>
    <cellStyle name="Normal 4 38 6 10" xfId="50136" xr:uid="{00000000-0005-0000-0000-000054B90000}"/>
    <cellStyle name="Normal 4 38 6 2" xfId="5103" xr:uid="{00000000-0005-0000-0000-000055B90000}"/>
    <cellStyle name="Normal 4 38 6 2 2" xfId="6975" xr:uid="{00000000-0005-0000-0000-000056B90000}"/>
    <cellStyle name="Normal 4 38 6 2 2 2" xfId="12591" xr:uid="{00000000-0005-0000-0000-000057B90000}"/>
    <cellStyle name="Normal 4 38 6 2 2 2 2" xfId="35132" xr:uid="{00000000-0005-0000-0000-000058B90000}"/>
    <cellStyle name="Normal 4 38 6 2 2 3" xfId="18221" xr:uid="{00000000-0005-0000-0000-000059B90000}"/>
    <cellStyle name="Normal 4 38 6 2 2 3 2" xfId="40756" xr:uid="{00000000-0005-0000-0000-00005AB90000}"/>
    <cellStyle name="Normal 4 38 6 2 2 4" xfId="23850" xr:uid="{00000000-0005-0000-0000-00005BB90000}"/>
    <cellStyle name="Normal 4 38 6 2 2 4 2" xfId="46376" xr:uid="{00000000-0005-0000-0000-00005CB90000}"/>
    <cellStyle name="Normal 4 38 6 2 2 5" xfId="29516" xr:uid="{00000000-0005-0000-0000-00005DB90000}"/>
    <cellStyle name="Normal 4 38 6 2 3" xfId="8847" xr:uid="{00000000-0005-0000-0000-00005EB90000}"/>
    <cellStyle name="Normal 4 38 6 2 3 2" xfId="14463" xr:uid="{00000000-0005-0000-0000-00005FB90000}"/>
    <cellStyle name="Normal 4 38 6 2 3 2 2" xfId="37004" xr:uid="{00000000-0005-0000-0000-000060B90000}"/>
    <cellStyle name="Normal 4 38 6 2 3 3" xfId="20093" xr:uid="{00000000-0005-0000-0000-000061B90000}"/>
    <cellStyle name="Normal 4 38 6 2 3 3 2" xfId="42628" xr:uid="{00000000-0005-0000-0000-000062B90000}"/>
    <cellStyle name="Normal 4 38 6 2 3 4" xfId="25722" xr:uid="{00000000-0005-0000-0000-000063B90000}"/>
    <cellStyle name="Normal 4 38 6 2 3 4 2" xfId="48248" xr:uid="{00000000-0005-0000-0000-000064B90000}"/>
    <cellStyle name="Normal 4 38 6 2 3 5" xfId="31388" xr:uid="{00000000-0005-0000-0000-000065B90000}"/>
    <cellStyle name="Normal 4 38 6 2 4" xfId="10719" xr:uid="{00000000-0005-0000-0000-000066B90000}"/>
    <cellStyle name="Normal 4 38 6 2 4 2" xfId="33260" xr:uid="{00000000-0005-0000-0000-000067B90000}"/>
    <cellStyle name="Normal 4 38 6 2 5" xfId="16349" xr:uid="{00000000-0005-0000-0000-000068B90000}"/>
    <cellStyle name="Normal 4 38 6 2 5 2" xfId="38884" xr:uid="{00000000-0005-0000-0000-000069B90000}"/>
    <cellStyle name="Normal 4 38 6 2 6" xfId="21978" xr:uid="{00000000-0005-0000-0000-00006AB90000}"/>
    <cellStyle name="Normal 4 38 6 2 6 2" xfId="44504" xr:uid="{00000000-0005-0000-0000-00006BB90000}"/>
    <cellStyle name="Normal 4 38 6 2 7" xfId="27644" xr:uid="{00000000-0005-0000-0000-00006CB90000}"/>
    <cellStyle name="Normal 4 38 6 2 8" xfId="51072" xr:uid="{00000000-0005-0000-0000-00006DB90000}"/>
    <cellStyle name="Normal 4 38 6 3" xfId="6039" xr:uid="{00000000-0005-0000-0000-00006EB90000}"/>
    <cellStyle name="Normal 4 38 6 3 2" xfId="11655" xr:uid="{00000000-0005-0000-0000-00006FB90000}"/>
    <cellStyle name="Normal 4 38 6 3 2 2" xfId="34196" xr:uid="{00000000-0005-0000-0000-000070B90000}"/>
    <cellStyle name="Normal 4 38 6 3 3" xfId="17285" xr:uid="{00000000-0005-0000-0000-000071B90000}"/>
    <cellStyle name="Normal 4 38 6 3 3 2" xfId="39820" xr:uid="{00000000-0005-0000-0000-000072B90000}"/>
    <cellStyle name="Normal 4 38 6 3 4" xfId="22914" xr:uid="{00000000-0005-0000-0000-000073B90000}"/>
    <cellStyle name="Normal 4 38 6 3 4 2" xfId="45440" xr:uid="{00000000-0005-0000-0000-000074B90000}"/>
    <cellStyle name="Normal 4 38 6 3 5" xfId="28580" xr:uid="{00000000-0005-0000-0000-000075B90000}"/>
    <cellStyle name="Normal 4 38 6 4" xfId="7911" xr:uid="{00000000-0005-0000-0000-000076B90000}"/>
    <cellStyle name="Normal 4 38 6 4 2" xfId="13527" xr:uid="{00000000-0005-0000-0000-000077B90000}"/>
    <cellStyle name="Normal 4 38 6 4 2 2" xfId="36068" xr:uid="{00000000-0005-0000-0000-000078B90000}"/>
    <cellStyle name="Normal 4 38 6 4 3" xfId="19157" xr:uid="{00000000-0005-0000-0000-000079B90000}"/>
    <cellStyle name="Normal 4 38 6 4 3 2" xfId="41692" xr:uid="{00000000-0005-0000-0000-00007AB90000}"/>
    <cellStyle name="Normal 4 38 6 4 4" xfId="24786" xr:uid="{00000000-0005-0000-0000-00007BB90000}"/>
    <cellStyle name="Normal 4 38 6 4 4 2" xfId="47312" xr:uid="{00000000-0005-0000-0000-00007CB90000}"/>
    <cellStyle name="Normal 4 38 6 4 5" xfId="30452" xr:uid="{00000000-0005-0000-0000-00007DB90000}"/>
    <cellStyle name="Normal 4 38 6 5" xfId="9783" xr:uid="{00000000-0005-0000-0000-00007EB90000}"/>
    <cellStyle name="Normal 4 38 6 5 2" xfId="32324" xr:uid="{00000000-0005-0000-0000-00007FB90000}"/>
    <cellStyle name="Normal 4 38 6 6" xfId="15413" xr:uid="{00000000-0005-0000-0000-000080B90000}"/>
    <cellStyle name="Normal 4 38 6 6 2" xfId="37948" xr:uid="{00000000-0005-0000-0000-000081B90000}"/>
    <cellStyle name="Normal 4 38 6 7" xfId="21042" xr:uid="{00000000-0005-0000-0000-000082B90000}"/>
    <cellStyle name="Normal 4 38 6 7 2" xfId="43568" xr:uid="{00000000-0005-0000-0000-000083B90000}"/>
    <cellStyle name="Normal 4 38 6 8" xfId="26708" xr:uid="{00000000-0005-0000-0000-000084B90000}"/>
    <cellStyle name="Normal 4 38 6 9" xfId="49199" xr:uid="{00000000-0005-0000-0000-000085B90000}"/>
    <cellStyle name="Normal 4 38 7" xfId="4635" xr:uid="{00000000-0005-0000-0000-000086B90000}"/>
    <cellStyle name="Normal 4 38 7 2" xfId="6507" xr:uid="{00000000-0005-0000-0000-000087B90000}"/>
    <cellStyle name="Normal 4 38 7 2 2" xfId="12123" xr:uid="{00000000-0005-0000-0000-000088B90000}"/>
    <cellStyle name="Normal 4 38 7 2 2 2" xfId="34664" xr:uid="{00000000-0005-0000-0000-000089B90000}"/>
    <cellStyle name="Normal 4 38 7 2 3" xfId="17753" xr:uid="{00000000-0005-0000-0000-00008AB90000}"/>
    <cellStyle name="Normal 4 38 7 2 3 2" xfId="40288" xr:uid="{00000000-0005-0000-0000-00008BB90000}"/>
    <cellStyle name="Normal 4 38 7 2 4" xfId="23382" xr:uid="{00000000-0005-0000-0000-00008CB90000}"/>
    <cellStyle name="Normal 4 38 7 2 4 2" xfId="45908" xr:uid="{00000000-0005-0000-0000-00008DB90000}"/>
    <cellStyle name="Normal 4 38 7 2 5" xfId="29048" xr:uid="{00000000-0005-0000-0000-00008EB90000}"/>
    <cellStyle name="Normal 4 38 7 3" xfId="8379" xr:uid="{00000000-0005-0000-0000-00008FB90000}"/>
    <cellStyle name="Normal 4 38 7 3 2" xfId="13995" xr:uid="{00000000-0005-0000-0000-000090B90000}"/>
    <cellStyle name="Normal 4 38 7 3 2 2" xfId="36536" xr:uid="{00000000-0005-0000-0000-000091B90000}"/>
    <cellStyle name="Normal 4 38 7 3 3" xfId="19625" xr:uid="{00000000-0005-0000-0000-000092B90000}"/>
    <cellStyle name="Normal 4 38 7 3 3 2" xfId="42160" xr:uid="{00000000-0005-0000-0000-000093B90000}"/>
    <cellStyle name="Normal 4 38 7 3 4" xfId="25254" xr:uid="{00000000-0005-0000-0000-000094B90000}"/>
    <cellStyle name="Normal 4 38 7 3 4 2" xfId="47780" xr:uid="{00000000-0005-0000-0000-000095B90000}"/>
    <cellStyle name="Normal 4 38 7 3 5" xfId="30920" xr:uid="{00000000-0005-0000-0000-000096B90000}"/>
    <cellStyle name="Normal 4 38 7 4" xfId="10251" xr:uid="{00000000-0005-0000-0000-000097B90000}"/>
    <cellStyle name="Normal 4 38 7 4 2" xfId="32792" xr:uid="{00000000-0005-0000-0000-000098B90000}"/>
    <cellStyle name="Normal 4 38 7 5" xfId="15881" xr:uid="{00000000-0005-0000-0000-000099B90000}"/>
    <cellStyle name="Normal 4 38 7 5 2" xfId="38416" xr:uid="{00000000-0005-0000-0000-00009AB90000}"/>
    <cellStyle name="Normal 4 38 7 6" xfId="21510" xr:uid="{00000000-0005-0000-0000-00009BB90000}"/>
    <cellStyle name="Normal 4 38 7 6 2" xfId="44036" xr:uid="{00000000-0005-0000-0000-00009CB90000}"/>
    <cellStyle name="Normal 4 38 7 7" xfId="27176" xr:uid="{00000000-0005-0000-0000-00009DB90000}"/>
    <cellStyle name="Normal 4 38 7 8" xfId="50604" xr:uid="{00000000-0005-0000-0000-00009EB90000}"/>
    <cellStyle name="Normal 4 38 8" xfId="5571" xr:uid="{00000000-0005-0000-0000-00009FB90000}"/>
    <cellStyle name="Normal 4 38 8 2" xfId="11187" xr:uid="{00000000-0005-0000-0000-0000A0B90000}"/>
    <cellStyle name="Normal 4 38 8 2 2" xfId="33728" xr:uid="{00000000-0005-0000-0000-0000A1B90000}"/>
    <cellStyle name="Normal 4 38 8 3" xfId="16817" xr:uid="{00000000-0005-0000-0000-0000A2B90000}"/>
    <cellStyle name="Normal 4 38 8 3 2" xfId="39352" xr:uid="{00000000-0005-0000-0000-0000A3B90000}"/>
    <cellStyle name="Normal 4 38 8 4" xfId="22446" xr:uid="{00000000-0005-0000-0000-0000A4B90000}"/>
    <cellStyle name="Normal 4 38 8 4 2" xfId="44972" xr:uid="{00000000-0005-0000-0000-0000A5B90000}"/>
    <cellStyle name="Normal 4 38 8 5" xfId="28112" xr:uid="{00000000-0005-0000-0000-0000A6B90000}"/>
    <cellStyle name="Normal 4 38 9" xfId="7443" xr:uid="{00000000-0005-0000-0000-0000A7B90000}"/>
    <cellStyle name="Normal 4 38 9 2" xfId="13059" xr:uid="{00000000-0005-0000-0000-0000A8B90000}"/>
    <cellStyle name="Normal 4 38 9 2 2" xfId="35600" xr:uid="{00000000-0005-0000-0000-0000A9B90000}"/>
    <cellStyle name="Normal 4 38 9 3" xfId="18689" xr:uid="{00000000-0005-0000-0000-0000AAB90000}"/>
    <cellStyle name="Normal 4 38 9 3 2" xfId="41224" xr:uid="{00000000-0005-0000-0000-0000ABB90000}"/>
    <cellStyle name="Normal 4 38 9 4" xfId="24318" xr:uid="{00000000-0005-0000-0000-0000ACB90000}"/>
    <cellStyle name="Normal 4 38 9 4 2" xfId="46844" xr:uid="{00000000-0005-0000-0000-0000ADB90000}"/>
    <cellStyle name="Normal 4 38 9 5" xfId="29984" xr:uid="{00000000-0005-0000-0000-0000AEB90000}"/>
    <cellStyle name="Normal 4 39" xfId="3430" xr:uid="{00000000-0005-0000-0000-0000AFB90000}"/>
    <cellStyle name="Normal 4 4" xfId="3431" xr:uid="{00000000-0005-0000-0000-0000B0B90000}"/>
    <cellStyle name="Normal 4 4 10" xfId="3432" xr:uid="{00000000-0005-0000-0000-0000B1B90000}"/>
    <cellStyle name="Normal 4 4 11" xfId="3433" xr:uid="{00000000-0005-0000-0000-0000B2B90000}"/>
    <cellStyle name="Normal 4 4 12" xfId="3434" xr:uid="{00000000-0005-0000-0000-0000B3B90000}"/>
    <cellStyle name="Normal 4 4 13" xfId="3435" xr:uid="{00000000-0005-0000-0000-0000B4B90000}"/>
    <cellStyle name="Normal 4 4 14" xfId="3436" xr:uid="{00000000-0005-0000-0000-0000B5B90000}"/>
    <cellStyle name="Normal 4 4 15" xfId="3437" xr:uid="{00000000-0005-0000-0000-0000B6B90000}"/>
    <cellStyle name="Normal 4 4 2" xfId="3438" xr:uid="{00000000-0005-0000-0000-0000B7B90000}"/>
    <cellStyle name="Normal 4 4 3" xfId="3439" xr:uid="{00000000-0005-0000-0000-0000B8B90000}"/>
    <cellStyle name="Normal 4 4 4" xfId="3440" xr:uid="{00000000-0005-0000-0000-0000B9B90000}"/>
    <cellStyle name="Normal 4 4 5" xfId="3441" xr:uid="{00000000-0005-0000-0000-0000BAB90000}"/>
    <cellStyle name="Normal 4 4 6" xfId="3442" xr:uid="{00000000-0005-0000-0000-0000BBB90000}"/>
    <cellStyle name="Normal 4 4 7" xfId="3443" xr:uid="{00000000-0005-0000-0000-0000BCB90000}"/>
    <cellStyle name="Normal 4 4 8" xfId="3444" xr:uid="{00000000-0005-0000-0000-0000BDB90000}"/>
    <cellStyle name="Normal 4 4 9" xfId="3445" xr:uid="{00000000-0005-0000-0000-0000BEB90000}"/>
    <cellStyle name="Normal 4 40" xfId="3446" xr:uid="{00000000-0005-0000-0000-0000BFB90000}"/>
    <cellStyle name="Normal 4 41" xfId="3447" xr:uid="{00000000-0005-0000-0000-0000C0B90000}"/>
    <cellStyle name="Normal 4 41 2" xfId="3448" xr:uid="{00000000-0005-0000-0000-0000C1B90000}"/>
    <cellStyle name="Normal 4 42" xfId="3449" xr:uid="{00000000-0005-0000-0000-0000C2B90000}"/>
    <cellStyle name="Normal 4 43" xfId="20541" xr:uid="{00000000-0005-0000-0000-0000C3B90000}"/>
    <cellStyle name="Normal 4 44" xfId="26212" xr:uid="{00000000-0005-0000-0000-0000C4B90000}"/>
    <cellStyle name="Normal 4 44 2" xfId="48690" xr:uid="{00000000-0005-0000-0000-0000C5B90000}"/>
    <cellStyle name="Normal 4 5" xfId="3450" xr:uid="{00000000-0005-0000-0000-0000C6B90000}"/>
    <cellStyle name="Normal 4 5 10" xfId="3451" xr:uid="{00000000-0005-0000-0000-0000C7B90000}"/>
    <cellStyle name="Normal 4 5 11" xfId="3452" xr:uid="{00000000-0005-0000-0000-0000C8B90000}"/>
    <cellStyle name="Normal 4 5 12" xfId="3453" xr:uid="{00000000-0005-0000-0000-0000C9B90000}"/>
    <cellStyle name="Normal 4 5 13" xfId="3454" xr:uid="{00000000-0005-0000-0000-0000CAB90000}"/>
    <cellStyle name="Normal 4 5 14" xfId="3455" xr:uid="{00000000-0005-0000-0000-0000CBB90000}"/>
    <cellStyle name="Normal 4 5 15" xfId="3456" xr:uid="{00000000-0005-0000-0000-0000CCB90000}"/>
    <cellStyle name="Normal 4 5 2" xfId="3457" xr:uid="{00000000-0005-0000-0000-0000CDB90000}"/>
    <cellStyle name="Normal 4 5 3" xfId="3458" xr:uid="{00000000-0005-0000-0000-0000CEB90000}"/>
    <cellStyle name="Normal 4 5 4" xfId="3459" xr:uid="{00000000-0005-0000-0000-0000CFB90000}"/>
    <cellStyle name="Normal 4 5 5" xfId="3460" xr:uid="{00000000-0005-0000-0000-0000D0B90000}"/>
    <cellStyle name="Normal 4 5 6" xfId="3461" xr:uid="{00000000-0005-0000-0000-0000D1B90000}"/>
    <cellStyle name="Normal 4 5 7" xfId="3462" xr:uid="{00000000-0005-0000-0000-0000D2B90000}"/>
    <cellStyle name="Normal 4 5 8" xfId="3463" xr:uid="{00000000-0005-0000-0000-0000D3B90000}"/>
    <cellStyle name="Normal 4 5 9" xfId="3464" xr:uid="{00000000-0005-0000-0000-0000D4B90000}"/>
    <cellStyle name="Normal 4 6" xfId="3465" xr:uid="{00000000-0005-0000-0000-0000D5B90000}"/>
    <cellStyle name="Normal 4 6 10" xfId="3466" xr:uid="{00000000-0005-0000-0000-0000D6B90000}"/>
    <cellStyle name="Normal 4 6 11" xfId="3467" xr:uid="{00000000-0005-0000-0000-0000D7B90000}"/>
    <cellStyle name="Normal 4 6 12" xfId="3468" xr:uid="{00000000-0005-0000-0000-0000D8B90000}"/>
    <cellStyle name="Normal 4 6 13" xfId="3469" xr:uid="{00000000-0005-0000-0000-0000D9B90000}"/>
    <cellStyle name="Normal 4 6 14" xfId="3470" xr:uid="{00000000-0005-0000-0000-0000DAB90000}"/>
    <cellStyle name="Normal 4 6 15" xfId="3471" xr:uid="{00000000-0005-0000-0000-0000DBB90000}"/>
    <cellStyle name="Normal 4 6 2" xfId="3472" xr:uid="{00000000-0005-0000-0000-0000DCB90000}"/>
    <cellStyle name="Normal 4 6 3" xfId="3473" xr:uid="{00000000-0005-0000-0000-0000DDB90000}"/>
    <cellStyle name="Normal 4 6 4" xfId="3474" xr:uid="{00000000-0005-0000-0000-0000DEB90000}"/>
    <cellStyle name="Normal 4 6 5" xfId="3475" xr:uid="{00000000-0005-0000-0000-0000DFB90000}"/>
    <cellStyle name="Normal 4 6 6" xfId="3476" xr:uid="{00000000-0005-0000-0000-0000E0B90000}"/>
    <cellStyle name="Normal 4 6 7" xfId="3477" xr:uid="{00000000-0005-0000-0000-0000E1B90000}"/>
    <cellStyle name="Normal 4 6 8" xfId="3478" xr:uid="{00000000-0005-0000-0000-0000E2B90000}"/>
    <cellStyle name="Normal 4 6 9" xfId="3479" xr:uid="{00000000-0005-0000-0000-0000E3B90000}"/>
    <cellStyle name="Normal 4 7" xfId="3480" xr:uid="{00000000-0005-0000-0000-0000E4B90000}"/>
    <cellStyle name="Normal 4 7 10" xfId="3481" xr:uid="{00000000-0005-0000-0000-0000E5B90000}"/>
    <cellStyle name="Normal 4 7 11" xfId="3482" xr:uid="{00000000-0005-0000-0000-0000E6B90000}"/>
    <cellStyle name="Normal 4 7 12" xfId="3483" xr:uid="{00000000-0005-0000-0000-0000E7B90000}"/>
    <cellStyle name="Normal 4 7 13" xfId="3484" xr:uid="{00000000-0005-0000-0000-0000E8B90000}"/>
    <cellStyle name="Normal 4 7 14" xfId="3485" xr:uid="{00000000-0005-0000-0000-0000E9B90000}"/>
    <cellStyle name="Normal 4 7 15" xfId="3486" xr:uid="{00000000-0005-0000-0000-0000EAB90000}"/>
    <cellStyle name="Normal 4 7 2" xfId="3487" xr:uid="{00000000-0005-0000-0000-0000EBB90000}"/>
    <cellStyle name="Normal 4 7 3" xfId="3488" xr:uid="{00000000-0005-0000-0000-0000ECB90000}"/>
    <cellStyle name="Normal 4 7 4" xfId="3489" xr:uid="{00000000-0005-0000-0000-0000EDB90000}"/>
    <cellStyle name="Normal 4 7 5" xfId="3490" xr:uid="{00000000-0005-0000-0000-0000EEB90000}"/>
    <cellStyle name="Normal 4 7 6" xfId="3491" xr:uid="{00000000-0005-0000-0000-0000EFB90000}"/>
    <cellStyle name="Normal 4 7 7" xfId="3492" xr:uid="{00000000-0005-0000-0000-0000F0B90000}"/>
    <cellStyle name="Normal 4 7 8" xfId="3493" xr:uid="{00000000-0005-0000-0000-0000F1B90000}"/>
    <cellStyle name="Normal 4 7 9" xfId="3494" xr:uid="{00000000-0005-0000-0000-0000F2B90000}"/>
    <cellStyle name="Normal 4 8" xfId="3495" xr:uid="{00000000-0005-0000-0000-0000F3B90000}"/>
    <cellStyle name="Normal 4 8 10" xfId="3496" xr:uid="{00000000-0005-0000-0000-0000F4B90000}"/>
    <cellStyle name="Normal 4 8 11" xfId="3497" xr:uid="{00000000-0005-0000-0000-0000F5B90000}"/>
    <cellStyle name="Normal 4 8 12" xfId="3498" xr:uid="{00000000-0005-0000-0000-0000F6B90000}"/>
    <cellStyle name="Normal 4 8 13" xfId="3499" xr:uid="{00000000-0005-0000-0000-0000F7B90000}"/>
    <cellStyle name="Normal 4 8 14" xfId="3500" xr:uid="{00000000-0005-0000-0000-0000F8B90000}"/>
    <cellStyle name="Normal 4 8 15" xfId="3501" xr:uid="{00000000-0005-0000-0000-0000F9B90000}"/>
    <cellStyle name="Normal 4 8 2" xfId="3502" xr:uid="{00000000-0005-0000-0000-0000FAB90000}"/>
    <cellStyle name="Normal 4 8 3" xfId="3503" xr:uid="{00000000-0005-0000-0000-0000FBB90000}"/>
    <cellStyle name="Normal 4 8 4" xfId="3504" xr:uid="{00000000-0005-0000-0000-0000FCB90000}"/>
    <cellStyle name="Normal 4 8 5" xfId="3505" xr:uid="{00000000-0005-0000-0000-0000FDB90000}"/>
    <cellStyle name="Normal 4 8 6" xfId="3506" xr:uid="{00000000-0005-0000-0000-0000FEB90000}"/>
    <cellStyle name="Normal 4 8 7" xfId="3507" xr:uid="{00000000-0005-0000-0000-0000FFB90000}"/>
    <cellStyle name="Normal 4 8 8" xfId="3508" xr:uid="{00000000-0005-0000-0000-000000BA0000}"/>
    <cellStyle name="Normal 4 8 9" xfId="3509" xr:uid="{00000000-0005-0000-0000-000001BA0000}"/>
    <cellStyle name="Normal 4 9" xfId="3510" xr:uid="{00000000-0005-0000-0000-000002BA0000}"/>
    <cellStyle name="Normal 4 9 10" xfId="3511" xr:uid="{00000000-0005-0000-0000-000003BA0000}"/>
    <cellStyle name="Normal 4 9 11" xfId="3512" xr:uid="{00000000-0005-0000-0000-000004BA0000}"/>
    <cellStyle name="Normal 4 9 12" xfId="3513" xr:uid="{00000000-0005-0000-0000-000005BA0000}"/>
    <cellStyle name="Normal 4 9 13" xfId="3514" xr:uid="{00000000-0005-0000-0000-000006BA0000}"/>
    <cellStyle name="Normal 4 9 14" xfId="3515" xr:uid="{00000000-0005-0000-0000-000007BA0000}"/>
    <cellStyle name="Normal 4 9 15" xfId="3516" xr:uid="{00000000-0005-0000-0000-000008BA0000}"/>
    <cellStyle name="Normal 4 9 2" xfId="3517" xr:uid="{00000000-0005-0000-0000-000009BA0000}"/>
    <cellStyle name="Normal 4 9 3" xfId="3518" xr:uid="{00000000-0005-0000-0000-00000ABA0000}"/>
    <cellStyle name="Normal 4 9 4" xfId="3519" xr:uid="{00000000-0005-0000-0000-00000BBA0000}"/>
    <cellStyle name="Normal 4 9 5" xfId="3520" xr:uid="{00000000-0005-0000-0000-00000CBA0000}"/>
    <cellStyle name="Normal 4 9 6" xfId="3521" xr:uid="{00000000-0005-0000-0000-00000DBA0000}"/>
    <cellStyle name="Normal 4 9 7" xfId="3522" xr:uid="{00000000-0005-0000-0000-00000EBA0000}"/>
    <cellStyle name="Normal 4 9 8" xfId="3523" xr:uid="{00000000-0005-0000-0000-00000FBA0000}"/>
    <cellStyle name="Normal 4 9 9" xfId="3524" xr:uid="{00000000-0005-0000-0000-000010BA0000}"/>
    <cellStyle name="Normal 40" xfId="3525" xr:uid="{00000000-0005-0000-0000-000011BA0000}"/>
    <cellStyle name="Normal 41" xfId="3526" xr:uid="{00000000-0005-0000-0000-000012BA0000}"/>
    <cellStyle name="Normal 41 2" xfId="3527" xr:uid="{00000000-0005-0000-0000-000013BA0000}"/>
    <cellStyle name="Normal 42" xfId="3528" xr:uid="{00000000-0005-0000-0000-000014BA0000}"/>
    <cellStyle name="Normal 42 2" xfId="3529" xr:uid="{00000000-0005-0000-0000-000015BA0000}"/>
    <cellStyle name="Normal 43" xfId="3530" xr:uid="{00000000-0005-0000-0000-000016BA0000}"/>
    <cellStyle name="Normal 43 2" xfId="3531" xr:uid="{00000000-0005-0000-0000-000017BA0000}"/>
    <cellStyle name="Normal 44" xfId="3532" xr:uid="{00000000-0005-0000-0000-000018BA0000}"/>
    <cellStyle name="Normal 44 2" xfId="3533" xr:uid="{00000000-0005-0000-0000-000019BA0000}"/>
    <cellStyle name="Normal 45" xfId="3534" xr:uid="{00000000-0005-0000-0000-00001ABA0000}"/>
    <cellStyle name="Normal 45 2" xfId="3535" xr:uid="{00000000-0005-0000-0000-00001BBA0000}"/>
    <cellStyle name="Normal 46" xfId="3536" xr:uid="{00000000-0005-0000-0000-00001CBA0000}"/>
    <cellStyle name="Normal 46 2" xfId="3537" xr:uid="{00000000-0005-0000-0000-00001DBA0000}"/>
    <cellStyle name="Normal 47" xfId="3538" xr:uid="{00000000-0005-0000-0000-00001EBA0000}"/>
    <cellStyle name="Normal 47 2" xfId="3539" xr:uid="{00000000-0005-0000-0000-00001FBA0000}"/>
    <cellStyle name="Normal 48" xfId="3540" xr:uid="{00000000-0005-0000-0000-000020BA0000}"/>
    <cellStyle name="Normal 48 2" xfId="3541" xr:uid="{00000000-0005-0000-0000-000021BA0000}"/>
    <cellStyle name="Normal 49" xfId="3542" xr:uid="{00000000-0005-0000-0000-000022BA0000}"/>
    <cellStyle name="Normal 49 2" xfId="3543" xr:uid="{00000000-0005-0000-0000-000023BA0000}"/>
    <cellStyle name="Normal 5" xfId="3544" xr:uid="{00000000-0005-0000-0000-000024BA0000}"/>
    <cellStyle name="Normal 5 10" xfId="20535" xr:uid="{00000000-0005-0000-0000-000025BA0000}"/>
    <cellStyle name="Normal 5 10 2" xfId="43069" xr:uid="{00000000-0005-0000-0000-000026BA0000}"/>
    <cellStyle name="Normal 5 10 3" xfId="48701" xr:uid="{00000000-0005-0000-0000-000027BA0000}"/>
    <cellStyle name="Normal 5 11" xfId="48693" xr:uid="{00000000-0005-0000-0000-000028BA0000}"/>
    <cellStyle name="Normal 5 2" xfId="3545" xr:uid="{00000000-0005-0000-0000-000029BA0000}"/>
    <cellStyle name="Normal 5 2 2" xfId="3546" xr:uid="{00000000-0005-0000-0000-00002ABA0000}"/>
    <cellStyle name="Normal 5 2 2 2" xfId="3547" xr:uid="{00000000-0005-0000-0000-00002BBA0000}"/>
    <cellStyle name="Normal 5 2 3" xfId="14942" xr:uid="{00000000-0005-0000-0000-00002CBA0000}"/>
    <cellStyle name="Normal 5 2 4" xfId="14907" xr:uid="{00000000-0005-0000-0000-00002DBA0000}"/>
    <cellStyle name="Normal 5 2 4 2" xfId="37447" xr:uid="{00000000-0005-0000-0000-00002EBA0000}"/>
    <cellStyle name="Normal 5 2 5" xfId="48697" xr:uid="{00000000-0005-0000-0000-00002FBA0000}"/>
    <cellStyle name="Normal 5 3" xfId="3548" xr:uid="{00000000-0005-0000-0000-000030BA0000}"/>
    <cellStyle name="Normal 5 4" xfId="3549" xr:uid="{00000000-0005-0000-0000-000031BA0000}"/>
    <cellStyle name="Normal 5 4 2" xfId="3550" xr:uid="{00000000-0005-0000-0000-000032BA0000}"/>
    <cellStyle name="Normal 5 5" xfId="3551" xr:uid="{00000000-0005-0000-0000-000033BA0000}"/>
    <cellStyle name="Normal 5 5 10" xfId="9316" xr:uid="{00000000-0005-0000-0000-000034BA0000}"/>
    <cellStyle name="Normal 5 5 10 2" xfId="31857" xr:uid="{00000000-0005-0000-0000-000035BA0000}"/>
    <cellStyle name="Normal 5 5 11" xfId="14945" xr:uid="{00000000-0005-0000-0000-000036BA0000}"/>
    <cellStyle name="Normal 5 5 11 2" xfId="37480" xr:uid="{00000000-0005-0000-0000-000037BA0000}"/>
    <cellStyle name="Normal 5 5 12" xfId="20575" xr:uid="{00000000-0005-0000-0000-000038BA0000}"/>
    <cellStyle name="Normal 5 5 12 2" xfId="43101" xr:uid="{00000000-0005-0000-0000-000039BA0000}"/>
    <cellStyle name="Normal 5 5 13" xfId="26241" xr:uid="{00000000-0005-0000-0000-00003ABA0000}"/>
    <cellStyle name="Normal 5 5 14" xfId="48732" xr:uid="{00000000-0005-0000-0000-00003BBA0000}"/>
    <cellStyle name="Normal 5 5 15" xfId="49669" xr:uid="{00000000-0005-0000-0000-00003CBA0000}"/>
    <cellStyle name="Normal 5 5 2" xfId="3737" xr:uid="{00000000-0005-0000-0000-00003DBA0000}"/>
    <cellStyle name="Normal 5 5 2 10" xfId="14985" xr:uid="{00000000-0005-0000-0000-00003EBA0000}"/>
    <cellStyle name="Normal 5 5 2 10 2" xfId="37520" xr:uid="{00000000-0005-0000-0000-00003FBA0000}"/>
    <cellStyle name="Normal 5 5 2 11" xfId="20614" xr:uid="{00000000-0005-0000-0000-000040BA0000}"/>
    <cellStyle name="Normal 5 5 2 11 2" xfId="43140" xr:uid="{00000000-0005-0000-0000-000041BA0000}"/>
    <cellStyle name="Normal 5 5 2 12" xfId="26280" xr:uid="{00000000-0005-0000-0000-000042BA0000}"/>
    <cellStyle name="Normal 5 5 2 13" xfId="48771" xr:uid="{00000000-0005-0000-0000-000043BA0000}"/>
    <cellStyle name="Normal 5 5 2 14" xfId="49708" xr:uid="{00000000-0005-0000-0000-000044BA0000}"/>
    <cellStyle name="Normal 5 5 2 2" xfId="3895" xr:uid="{00000000-0005-0000-0000-000045BA0000}"/>
    <cellStyle name="Normal 5 5 2 2 10" xfId="26436" xr:uid="{00000000-0005-0000-0000-000046BA0000}"/>
    <cellStyle name="Normal 5 5 2 2 11" xfId="48927" xr:uid="{00000000-0005-0000-0000-000047BA0000}"/>
    <cellStyle name="Normal 5 5 2 2 12" xfId="49864" xr:uid="{00000000-0005-0000-0000-000048BA0000}"/>
    <cellStyle name="Normal 5 5 2 2 2" xfId="4129" xr:uid="{00000000-0005-0000-0000-000049BA0000}"/>
    <cellStyle name="Normal 5 5 2 2 2 10" xfId="49161" xr:uid="{00000000-0005-0000-0000-00004ABA0000}"/>
    <cellStyle name="Normal 5 5 2 2 2 11" xfId="50098" xr:uid="{00000000-0005-0000-0000-00004BBA0000}"/>
    <cellStyle name="Normal 5 5 2 2 2 2" xfId="4597" xr:uid="{00000000-0005-0000-0000-00004CBA0000}"/>
    <cellStyle name="Normal 5 5 2 2 2 2 10" xfId="50566" xr:uid="{00000000-0005-0000-0000-00004DBA0000}"/>
    <cellStyle name="Normal 5 5 2 2 2 2 2" xfId="5533" xr:uid="{00000000-0005-0000-0000-00004EBA0000}"/>
    <cellStyle name="Normal 5 5 2 2 2 2 2 2" xfId="7405" xr:uid="{00000000-0005-0000-0000-00004FBA0000}"/>
    <cellStyle name="Normal 5 5 2 2 2 2 2 2 2" xfId="13021" xr:uid="{00000000-0005-0000-0000-000050BA0000}"/>
    <cellStyle name="Normal 5 5 2 2 2 2 2 2 2 2" xfId="35562" xr:uid="{00000000-0005-0000-0000-000051BA0000}"/>
    <cellStyle name="Normal 5 5 2 2 2 2 2 2 3" xfId="18651" xr:uid="{00000000-0005-0000-0000-000052BA0000}"/>
    <cellStyle name="Normal 5 5 2 2 2 2 2 2 3 2" xfId="41186" xr:uid="{00000000-0005-0000-0000-000053BA0000}"/>
    <cellStyle name="Normal 5 5 2 2 2 2 2 2 4" xfId="24280" xr:uid="{00000000-0005-0000-0000-000054BA0000}"/>
    <cellStyle name="Normal 5 5 2 2 2 2 2 2 4 2" xfId="46806" xr:uid="{00000000-0005-0000-0000-000055BA0000}"/>
    <cellStyle name="Normal 5 5 2 2 2 2 2 2 5" xfId="29946" xr:uid="{00000000-0005-0000-0000-000056BA0000}"/>
    <cellStyle name="Normal 5 5 2 2 2 2 2 3" xfId="9277" xr:uid="{00000000-0005-0000-0000-000057BA0000}"/>
    <cellStyle name="Normal 5 5 2 2 2 2 2 3 2" xfId="14893" xr:uid="{00000000-0005-0000-0000-000058BA0000}"/>
    <cellStyle name="Normal 5 5 2 2 2 2 2 3 2 2" xfId="37434" xr:uid="{00000000-0005-0000-0000-000059BA0000}"/>
    <cellStyle name="Normal 5 5 2 2 2 2 2 3 3" xfId="20523" xr:uid="{00000000-0005-0000-0000-00005ABA0000}"/>
    <cellStyle name="Normal 5 5 2 2 2 2 2 3 3 2" xfId="43058" xr:uid="{00000000-0005-0000-0000-00005BBA0000}"/>
    <cellStyle name="Normal 5 5 2 2 2 2 2 3 4" xfId="26152" xr:uid="{00000000-0005-0000-0000-00005CBA0000}"/>
    <cellStyle name="Normal 5 5 2 2 2 2 2 3 4 2" xfId="48678" xr:uid="{00000000-0005-0000-0000-00005DBA0000}"/>
    <cellStyle name="Normal 5 5 2 2 2 2 2 3 5" xfId="31818" xr:uid="{00000000-0005-0000-0000-00005EBA0000}"/>
    <cellStyle name="Normal 5 5 2 2 2 2 2 4" xfId="11149" xr:uid="{00000000-0005-0000-0000-00005FBA0000}"/>
    <cellStyle name="Normal 5 5 2 2 2 2 2 4 2" xfId="33690" xr:uid="{00000000-0005-0000-0000-000060BA0000}"/>
    <cellStyle name="Normal 5 5 2 2 2 2 2 5" xfId="16779" xr:uid="{00000000-0005-0000-0000-000061BA0000}"/>
    <cellStyle name="Normal 5 5 2 2 2 2 2 5 2" xfId="39314" xr:uid="{00000000-0005-0000-0000-000062BA0000}"/>
    <cellStyle name="Normal 5 5 2 2 2 2 2 6" xfId="22408" xr:uid="{00000000-0005-0000-0000-000063BA0000}"/>
    <cellStyle name="Normal 5 5 2 2 2 2 2 6 2" xfId="44934" xr:uid="{00000000-0005-0000-0000-000064BA0000}"/>
    <cellStyle name="Normal 5 5 2 2 2 2 2 7" xfId="28074" xr:uid="{00000000-0005-0000-0000-000065BA0000}"/>
    <cellStyle name="Normal 5 5 2 2 2 2 2 8" xfId="51502" xr:uid="{00000000-0005-0000-0000-000066BA0000}"/>
    <cellStyle name="Normal 5 5 2 2 2 2 3" xfId="6469" xr:uid="{00000000-0005-0000-0000-000067BA0000}"/>
    <cellStyle name="Normal 5 5 2 2 2 2 3 2" xfId="12085" xr:uid="{00000000-0005-0000-0000-000068BA0000}"/>
    <cellStyle name="Normal 5 5 2 2 2 2 3 2 2" xfId="34626" xr:uid="{00000000-0005-0000-0000-000069BA0000}"/>
    <cellStyle name="Normal 5 5 2 2 2 2 3 3" xfId="17715" xr:uid="{00000000-0005-0000-0000-00006ABA0000}"/>
    <cellStyle name="Normal 5 5 2 2 2 2 3 3 2" xfId="40250" xr:uid="{00000000-0005-0000-0000-00006BBA0000}"/>
    <cellStyle name="Normal 5 5 2 2 2 2 3 4" xfId="23344" xr:uid="{00000000-0005-0000-0000-00006CBA0000}"/>
    <cellStyle name="Normal 5 5 2 2 2 2 3 4 2" xfId="45870" xr:uid="{00000000-0005-0000-0000-00006DBA0000}"/>
    <cellStyle name="Normal 5 5 2 2 2 2 3 5" xfId="29010" xr:uid="{00000000-0005-0000-0000-00006EBA0000}"/>
    <cellStyle name="Normal 5 5 2 2 2 2 4" xfId="8341" xr:uid="{00000000-0005-0000-0000-00006FBA0000}"/>
    <cellStyle name="Normal 5 5 2 2 2 2 4 2" xfId="13957" xr:uid="{00000000-0005-0000-0000-000070BA0000}"/>
    <cellStyle name="Normal 5 5 2 2 2 2 4 2 2" xfId="36498" xr:uid="{00000000-0005-0000-0000-000071BA0000}"/>
    <cellStyle name="Normal 5 5 2 2 2 2 4 3" xfId="19587" xr:uid="{00000000-0005-0000-0000-000072BA0000}"/>
    <cellStyle name="Normal 5 5 2 2 2 2 4 3 2" xfId="42122" xr:uid="{00000000-0005-0000-0000-000073BA0000}"/>
    <cellStyle name="Normal 5 5 2 2 2 2 4 4" xfId="25216" xr:uid="{00000000-0005-0000-0000-000074BA0000}"/>
    <cellStyle name="Normal 5 5 2 2 2 2 4 4 2" xfId="47742" xr:uid="{00000000-0005-0000-0000-000075BA0000}"/>
    <cellStyle name="Normal 5 5 2 2 2 2 4 5" xfId="30882" xr:uid="{00000000-0005-0000-0000-000076BA0000}"/>
    <cellStyle name="Normal 5 5 2 2 2 2 5" xfId="10213" xr:uid="{00000000-0005-0000-0000-000077BA0000}"/>
    <cellStyle name="Normal 5 5 2 2 2 2 5 2" xfId="32754" xr:uid="{00000000-0005-0000-0000-000078BA0000}"/>
    <cellStyle name="Normal 5 5 2 2 2 2 6" xfId="15843" xr:uid="{00000000-0005-0000-0000-000079BA0000}"/>
    <cellStyle name="Normal 5 5 2 2 2 2 6 2" xfId="38378" xr:uid="{00000000-0005-0000-0000-00007ABA0000}"/>
    <cellStyle name="Normal 5 5 2 2 2 2 7" xfId="21472" xr:uid="{00000000-0005-0000-0000-00007BBA0000}"/>
    <cellStyle name="Normal 5 5 2 2 2 2 7 2" xfId="43998" xr:uid="{00000000-0005-0000-0000-00007CBA0000}"/>
    <cellStyle name="Normal 5 5 2 2 2 2 8" xfId="27138" xr:uid="{00000000-0005-0000-0000-00007DBA0000}"/>
    <cellStyle name="Normal 5 5 2 2 2 2 9" xfId="49629" xr:uid="{00000000-0005-0000-0000-00007EBA0000}"/>
    <cellStyle name="Normal 5 5 2 2 2 3" xfId="5065" xr:uid="{00000000-0005-0000-0000-00007FBA0000}"/>
    <cellStyle name="Normal 5 5 2 2 2 3 2" xfId="6937" xr:uid="{00000000-0005-0000-0000-000080BA0000}"/>
    <cellStyle name="Normal 5 5 2 2 2 3 2 2" xfId="12553" xr:uid="{00000000-0005-0000-0000-000081BA0000}"/>
    <cellStyle name="Normal 5 5 2 2 2 3 2 2 2" xfId="35094" xr:uid="{00000000-0005-0000-0000-000082BA0000}"/>
    <cellStyle name="Normal 5 5 2 2 2 3 2 3" xfId="18183" xr:uid="{00000000-0005-0000-0000-000083BA0000}"/>
    <cellStyle name="Normal 5 5 2 2 2 3 2 3 2" xfId="40718" xr:uid="{00000000-0005-0000-0000-000084BA0000}"/>
    <cellStyle name="Normal 5 5 2 2 2 3 2 4" xfId="23812" xr:uid="{00000000-0005-0000-0000-000085BA0000}"/>
    <cellStyle name="Normal 5 5 2 2 2 3 2 4 2" xfId="46338" xr:uid="{00000000-0005-0000-0000-000086BA0000}"/>
    <cellStyle name="Normal 5 5 2 2 2 3 2 5" xfId="29478" xr:uid="{00000000-0005-0000-0000-000087BA0000}"/>
    <cellStyle name="Normal 5 5 2 2 2 3 3" xfId="8809" xr:uid="{00000000-0005-0000-0000-000088BA0000}"/>
    <cellStyle name="Normal 5 5 2 2 2 3 3 2" xfId="14425" xr:uid="{00000000-0005-0000-0000-000089BA0000}"/>
    <cellStyle name="Normal 5 5 2 2 2 3 3 2 2" xfId="36966" xr:uid="{00000000-0005-0000-0000-00008ABA0000}"/>
    <cellStyle name="Normal 5 5 2 2 2 3 3 3" xfId="20055" xr:uid="{00000000-0005-0000-0000-00008BBA0000}"/>
    <cellStyle name="Normal 5 5 2 2 2 3 3 3 2" xfId="42590" xr:uid="{00000000-0005-0000-0000-00008CBA0000}"/>
    <cellStyle name="Normal 5 5 2 2 2 3 3 4" xfId="25684" xr:uid="{00000000-0005-0000-0000-00008DBA0000}"/>
    <cellStyle name="Normal 5 5 2 2 2 3 3 4 2" xfId="48210" xr:uid="{00000000-0005-0000-0000-00008EBA0000}"/>
    <cellStyle name="Normal 5 5 2 2 2 3 3 5" xfId="31350" xr:uid="{00000000-0005-0000-0000-00008FBA0000}"/>
    <cellStyle name="Normal 5 5 2 2 2 3 4" xfId="10681" xr:uid="{00000000-0005-0000-0000-000090BA0000}"/>
    <cellStyle name="Normal 5 5 2 2 2 3 4 2" xfId="33222" xr:uid="{00000000-0005-0000-0000-000091BA0000}"/>
    <cellStyle name="Normal 5 5 2 2 2 3 5" xfId="16311" xr:uid="{00000000-0005-0000-0000-000092BA0000}"/>
    <cellStyle name="Normal 5 5 2 2 2 3 5 2" xfId="38846" xr:uid="{00000000-0005-0000-0000-000093BA0000}"/>
    <cellStyle name="Normal 5 5 2 2 2 3 6" xfId="21940" xr:uid="{00000000-0005-0000-0000-000094BA0000}"/>
    <cellStyle name="Normal 5 5 2 2 2 3 6 2" xfId="44466" xr:uid="{00000000-0005-0000-0000-000095BA0000}"/>
    <cellStyle name="Normal 5 5 2 2 2 3 7" xfId="27606" xr:uid="{00000000-0005-0000-0000-000096BA0000}"/>
    <cellStyle name="Normal 5 5 2 2 2 3 8" xfId="51034" xr:uid="{00000000-0005-0000-0000-000097BA0000}"/>
    <cellStyle name="Normal 5 5 2 2 2 4" xfId="6001" xr:uid="{00000000-0005-0000-0000-000098BA0000}"/>
    <cellStyle name="Normal 5 5 2 2 2 4 2" xfId="11617" xr:uid="{00000000-0005-0000-0000-000099BA0000}"/>
    <cellStyle name="Normal 5 5 2 2 2 4 2 2" xfId="34158" xr:uid="{00000000-0005-0000-0000-00009ABA0000}"/>
    <cellStyle name="Normal 5 5 2 2 2 4 3" xfId="17247" xr:uid="{00000000-0005-0000-0000-00009BBA0000}"/>
    <cellStyle name="Normal 5 5 2 2 2 4 3 2" xfId="39782" xr:uid="{00000000-0005-0000-0000-00009CBA0000}"/>
    <cellStyle name="Normal 5 5 2 2 2 4 4" xfId="22876" xr:uid="{00000000-0005-0000-0000-00009DBA0000}"/>
    <cellStyle name="Normal 5 5 2 2 2 4 4 2" xfId="45402" xr:uid="{00000000-0005-0000-0000-00009EBA0000}"/>
    <cellStyle name="Normal 5 5 2 2 2 4 5" xfId="28542" xr:uid="{00000000-0005-0000-0000-00009FBA0000}"/>
    <cellStyle name="Normal 5 5 2 2 2 5" xfId="7873" xr:uid="{00000000-0005-0000-0000-0000A0BA0000}"/>
    <cellStyle name="Normal 5 5 2 2 2 5 2" xfId="13489" xr:uid="{00000000-0005-0000-0000-0000A1BA0000}"/>
    <cellStyle name="Normal 5 5 2 2 2 5 2 2" xfId="36030" xr:uid="{00000000-0005-0000-0000-0000A2BA0000}"/>
    <cellStyle name="Normal 5 5 2 2 2 5 3" xfId="19119" xr:uid="{00000000-0005-0000-0000-0000A3BA0000}"/>
    <cellStyle name="Normal 5 5 2 2 2 5 3 2" xfId="41654" xr:uid="{00000000-0005-0000-0000-0000A4BA0000}"/>
    <cellStyle name="Normal 5 5 2 2 2 5 4" xfId="24748" xr:uid="{00000000-0005-0000-0000-0000A5BA0000}"/>
    <cellStyle name="Normal 5 5 2 2 2 5 4 2" xfId="47274" xr:uid="{00000000-0005-0000-0000-0000A6BA0000}"/>
    <cellStyle name="Normal 5 5 2 2 2 5 5" xfId="30414" xr:uid="{00000000-0005-0000-0000-0000A7BA0000}"/>
    <cellStyle name="Normal 5 5 2 2 2 6" xfId="9745" xr:uid="{00000000-0005-0000-0000-0000A8BA0000}"/>
    <cellStyle name="Normal 5 5 2 2 2 6 2" xfId="32286" xr:uid="{00000000-0005-0000-0000-0000A9BA0000}"/>
    <cellStyle name="Normal 5 5 2 2 2 7" xfId="15375" xr:uid="{00000000-0005-0000-0000-0000AABA0000}"/>
    <cellStyle name="Normal 5 5 2 2 2 7 2" xfId="37910" xr:uid="{00000000-0005-0000-0000-0000ABBA0000}"/>
    <cellStyle name="Normal 5 5 2 2 2 8" xfId="21004" xr:uid="{00000000-0005-0000-0000-0000ACBA0000}"/>
    <cellStyle name="Normal 5 5 2 2 2 8 2" xfId="43530" xr:uid="{00000000-0005-0000-0000-0000ADBA0000}"/>
    <cellStyle name="Normal 5 5 2 2 2 9" xfId="26670" xr:uid="{00000000-0005-0000-0000-0000AEBA0000}"/>
    <cellStyle name="Normal 5 5 2 2 3" xfId="4363" xr:uid="{00000000-0005-0000-0000-0000AFBA0000}"/>
    <cellStyle name="Normal 5 5 2 2 3 10" xfId="50332" xr:uid="{00000000-0005-0000-0000-0000B0BA0000}"/>
    <cellStyle name="Normal 5 5 2 2 3 2" xfId="5299" xr:uid="{00000000-0005-0000-0000-0000B1BA0000}"/>
    <cellStyle name="Normal 5 5 2 2 3 2 2" xfId="7171" xr:uid="{00000000-0005-0000-0000-0000B2BA0000}"/>
    <cellStyle name="Normal 5 5 2 2 3 2 2 2" xfId="12787" xr:uid="{00000000-0005-0000-0000-0000B3BA0000}"/>
    <cellStyle name="Normal 5 5 2 2 3 2 2 2 2" xfId="35328" xr:uid="{00000000-0005-0000-0000-0000B4BA0000}"/>
    <cellStyle name="Normal 5 5 2 2 3 2 2 3" xfId="18417" xr:uid="{00000000-0005-0000-0000-0000B5BA0000}"/>
    <cellStyle name="Normal 5 5 2 2 3 2 2 3 2" xfId="40952" xr:uid="{00000000-0005-0000-0000-0000B6BA0000}"/>
    <cellStyle name="Normal 5 5 2 2 3 2 2 4" xfId="24046" xr:uid="{00000000-0005-0000-0000-0000B7BA0000}"/>
    <cellStyle name="Normal 5 5 2 2 3 2 2 4 2" xfId="46572" xr:uid="{00000000-0005-0000-0000-0000B8BA0000}"/>
    <cellStyle name="Normal 5 5 2 2 3 2 2 5" xfId="29712" xr:uid="{00000000-0005-0000-0000-0000B9BA0000}"/>
    <cellStyle name="Normal 5 5 2 2 3 2 3" xfId="9043" xr:uid="{00000000-0005-0000-0000-0000BABA0000}"/>
    <cellStyle name="Normal 5 5 2 2 3 2 3 2" xfId="14659" xr:uid="{00000000-0005-0000-0000-0000BBBA0000}"/>
    <cellStyle name="Normal 5 5 2 2 3 2 3 2 2" xfId="37200" xr:uid="{00000000-0005-0000-0000-0000BCBA0000}"/>
    <cellStyle name="Normal 5 5 2 2 3 2 3 3" xfId="20289" xr:uid="{00000000-0005-0000-0000-0000BDBA0000}"/>
    <cellStyle name="Normal 5 5 2 2 3 2 3 3 2" xfId="42824" xr:uid="{00000000-0005-0000-0000-0000BEBA0000}"/>
    <cellStyle name="Normal 5 5 2 2 3 2 3 4" xfId="25918" xr:uid="{00000000-0005-0000-0000-0000BFBA0000}"/>
    <cellStyle name="Normal 5 5 2 2 3 2 3 4 2" xfId="48444" xr:uid="{00000000-0005-0000-0000-0000C0BA0000}"/>
    <cellStyle name="Normal 5 5 2 2 3 2 3 5" xfId="31584" xr:uid="{00000000-0005-0000-0000-0000C1BA0000}"/>
    <cellStyle name="Normal 5 5 2 2 3 2 4" xfId="10915" xr:uid="{00000000-0005-0000-0000-0000C2BA0000}"/>
    <cellStyle name="Normal 5 5 2 2 3 2 4 2" xfId="33456" xr:uid="{00000000-0005-0000-0000-0000C3BA0000}"/>
    <cellStyle name="Normal 5 5 2 2 3 2 5" xfId="16545" xr:uid="{00000000-0005-0000-0000-0000C4BA0000}"/>
    <cellStyle name="Normal 5 5 2 2 3 2 5 2" xfId="39080" xr:uid="{00000000-0005-0000-0000-0000C5BA0000}"/>
    <cellStyle name="Normal 5 5 2 2 3 2 6" xfId="22174" xr:uid="{00000000-0005-0000-0000-0000C6BA0000}"/>
    <cellStyle name="Normal 5 5 2 2 3 2 6 2" xfId="44700" xr:uid="{00000000-0005-0000-0000-0000C7BA0000}"/>
    <cellStyle name="Normal 5 5 2 2 3 2 7" xfId="27840" xr:uid="{00000000-0005-0000-0000-0000C8BA0000}"/>
    <cellStyle name="Normal 5 5 2 2 3 2 8" xfId="51268" xr:uid="{00000000-0005-0000-0000-0000C9BA0000}"/>
    <cellStyle name="Normal 5 5 2 2 3 3" xfId="6235" xr:uid="{00000000-0005-0000-0000-0000CABA0000}"/>
    <cellStyle name="Normal 5 5 2 2 3 3 2" xfId="11851" xr:uid="{00000000-0005-0000-0000-0000CBBA0000}"/>
    <cellStyle name="Normal 5 5 2 2 3 3 2 2" xfId="34392" xr:uid="{00000000-0005-0000-0000-0000CCBA0000}"/>
    <cellStyle name="Normal 5 5 2 2 3 3 3" xfId="17481" xr:uid="{00000000-0005-0000-0000-0000CDBA0000}"/>
    <cellStyle name="Normal 5 5 2 2 3 3 3 2" xfId="40016" xr:uid="{00000000-0005-0000-0000-0000CEBA0000}"/>
    <cellStyle name="Normal 5 5 2 2 3 3 4" xfId="23110" xr:uid="{00000000-0005-0000-0000-0000CFBA0000}"/>
    <cellStyle name="Normal 5 5 2 2 3 3 4 2" xfId="45636" xr:uid="{00000000-0005-0000-0000-0000D0BA0000}"/>
    <cellStyle name="Normal 5 5 2 2 3 3 5" xfId="28776" xr:uid="{00000000-0005-0000-0000-0000D1BA0000}"/>
    <cellStyle name="Normal 5 5 2 2 3 4" xfId="8107" xr:uid="{00000000-0005-0000-0000-0000D2BA0000}"/>
    <cellStyle name="Normal 5 5 2 2 3 4 2" xfId="13723" xr:uid="{00000000-0005-0000-0000-0000D3BA0000}"/>
    <cellStyle name="Normal 5 5 2 2 3 4 2 2" xfId="36264" xr:uid="{00000000-0005-0000-0000-0000D4BA0000}"/>
    <cellStyle name="Normal 5 5 2 2 3 4 3" xfId="19353" xr:uid="{00000000-0005-0000-0000-0000D5BA0000}"/>
    <cellStyle name="Normal 5 5 2 2 3 4 3 2" xfId="41888" xr:uid="{00000000-0005-0000-0000-0000D6BA0000}"/>
    <cellStyle name="Normal 5 5 2 2 3 4 4" xfId="24982" xr:uid="{00000000-0005-0000-0000-0000D7BA0000}"/>
    <cellStyle name="Normal 5 5 2 2 3 4 4 2" xfId="47508" xr:uid="{00000000-0005-0000-0000-0000D8BA0000}"/>
    <cellStyle name="Normal 5 5 2 2 3 4 5" xfId="30648" xr:uid="{00000000-0005-0000-0000-0000D9BA0000}"/>
    <cellStyle name="Normal 5 5 2 2 3 5" xfId="9979" xr:uid="{00000000-0005-0000-0000-0000DABA0000}"/>
    <cellStyle name="Normal 5 5 2 2 3 5 2" xfId="32520" xr:uid="{00000000-0005-0000-0000-0000DBBA0000}"/>
    <cellStyle name="Normal 5 5 2 2 3 6" xfId="15609" xr:uid="{00000000-0005-0000-0000-0000DCBA0000}"/>
    <cellStyle name="Normal 5 5 2 2 3 6 2" xfId="38144" xr:uid="{00000000-0005-0000-0000-0000DDBA0000}"/>
    <cellStyle name="Normal 5 5 2 2 3 7" xfId="21238" xr:uid="{00000000-0005-0000-0000-0000DEBA0000}"/>
    <cellStyle name="Normal 5 5 2 2 3 7 2" xfId="43764" xr:uid="{00000000-0005-0000-0000-0000DFBA0000}"/>
    <cellStyle name="Normal 5 5 2 2 3 8" xfId="26904" xr:uid="{00000000-0005-0000-0000-0000E0BA0000}"/>
    <cellStyle name="Normal 5 5 2 2 3 9" xfId="49395" xr:uid="{00000000-0005-0000-0000-0000E1BA0000}"/>
    <cellStyle name="Normal 5 5 2 2 4" xfId="4831" xr:uid="{00000000-0005-0000-0000-0000E2BA0000}"/>
    <cellStyle name="Normal 5 5 2 2 4 2" xfId="6703" xr:uid="{00000000-0005-0000-0000-0000E3BA0000}"/>
    <cellStyle name="Normal 5 5 2 2 4 2 2" xfId="12319" xr:uid="{00000000-0005-0000-0000-0000E4BA0000}"/>
    <cellStyle name="Normal 5 5 2 2 4 2 2 2" xfId="34860" xr:uid="{00000000-0005-0000-0000-0000E5BA0000}"/>
    <cellStyle name="Normal 5 5 2 2 4 2 3" xfId="17949" xr:uid="{00000000-0005-0000-0000-0000E6BA0000}"/>
    <cellStyle name="Normal 5 5 2 2 4 2 3 2" xfId="40484" xr:uid="{00000000-0005-0000-0000-0000E7BA0000}"/>
    <cellStyle name="Normal 5 5 2 2 4 2 4" xfId="23578" xr:uid="{00000000-0005-0000-0000-0000E8BA0000}"/>
    <cellStyle name="Normal 5 5 2 2 4 2 4 2" xfId="46104" xr:uid="{00000000-0005-0000-0000-0000E9BA0000}"/>
    <cellStyle name="Normal 5 5 2 2 4 2 5" xfId="29244" xr:uid="{00000000-0005-0000-0000-0000EABA0000}"/>
    <cellStyle name="Normal 5 5 2 2 4 3" xfId="8575" xr:uid="{00000000-0005-0000-0000-0000EBBA0000}"/>
    <cellStyle name="Normal 5 5 2 2 4 3 2" xfId="14191" xr:uid="{00000000-0005-0000-0000-0000ECBA0000}"/>
    <cellStyle name="Normal 5 5 2 2 4 3 2 2" xfId="36732" xr:uid="{00000000-0005-0000-0000-0000EDBA0000}"/>
    <cellStyle name="Normal 5 5 2 2 4 3 3" xfId="19821" xr:uid="{00000000-0005-0000-0000-0000EEBA0000}"/>
    <cellStyle name="Normal 5 5 2 2 4 3 3 2" xfId="42356" xr:uid="{00000000-0005-0000-0000-0000EFBA0000}"/>
    <cellStyle name="Normal 5 5 2 2 4 3 4" xfId="25450" xr:uid="{00000000-0005-0000-0000-0000F0BA0000}"/>
    <cellStyle name="Normal 5 5 2 2 4 3 4 2" xfId="47976" xr:uid="{00000000-0005-0000-0000-0000F1BA0000}"/>
    <cellStyle name="Normal 5 5 2 2 4 3 5" xfId="31116" xr:uid="{00000000-0005-0000-0000-0000F2BA0000}"/>
    <cellStyle name="Normal 5 5 2 2 4 4" xfId="10447" xr:uid="{00000000-0005-0000-0000-0000F3BA0000}"/>
    <cellStyle name="Normal 5 5 2 2 4 4 2" xfId="32988" xr:uid="{00000000-0005-0000-0000-0000F4BA0000}"/>
    <cellStyle name="Normal 5 5 2 2 4 5" xfId="16077" xr:uid="{00000000-0005-0000-0000-0000F5BA0000}"/>
    <cellStyle name="Normal 5 5 2 2 4 5 2" xfId="38612" xr:uid="{00000000-0005-0000-0000-0000F6BA0000}"/>
    <cellStyle name="Normal 5 5 2 2 4 6" xfId="21706" xr:uid="{00000000-0005-0000-0000-0000F7BA0000}"/>
    <cellStyle name="Normal 5 5 2 2 4 6 2" xfId="44232" xr:uid="{00000000-0005-0000-0000-0000F8BA0000}"/>
    <cellStyle name="Normal 5 5 2 2 4 7" xfId="27372" xr:uid="{00000000-0005-0000-0000-0000F9BA0000}"/>
    <cellStyle name="Normal 5 5 2 2 4 8" xfId="50800" xr:uid="{00000000-0005-0000-0000-0000FABA0000}"/>
    <cellStyle name="Normal 5 5 2 2 5" xfId="5767" xr:uid="{00000000-0005-0000-0000-0000FBBA0000}"/>
    <cellStyle name="Normal 5 5 2 2 5 2" xfId="11383" xr:uid="{00000000-0005-0000-0000-0000FCBA0000}"/>
    <cellStyle name="Normal 5 5 2 2 5 2 2" xfId="33924" xr:uid="{00000000-0005-0000-0000-0000FDBA0000}"/>
    <cellStyle name="Normal 5 5 2 2 5 3" xfId="17013" xr:uid="{00000000-0005-0000-0000-0000FEBA0000}"/>
    <cellStyle name="Normal 5 5 2 2 5 3 2" xfId="39548" xr:uid="{00000000-0005-0000-0000-0000FFBA0000}"/>
    <cellStyle name="Normal 5 5 2 2 5 4" xfId="22642" xr:uid="{00000000-0005-0000-0000-000000BB0000}"/>
    <cellStyle name="Normal 5 5 2 2 5 4 2" xfId="45168" xr:uid="{00000000-0005-0000-0000-000001BB0000}"/>
    <cellStyle name="Normal 5 5 2 2 5 5" xfId="28308" xr:uid="{00000000-0005-0000-0000-000002BB0000}"/>
    <cellStyle name="Normal 5 5 2 2 6" xfId="7639" xr:uid="{00000000-0005-0000-0000-000003BB0000}"/>
    <cellStyle name="Normal 5 5 2 2 6 2" xfId="13255" xr:uid="{00000000-0005-0000-0000-000004BB0000}"/>
    <cellStyle name="Normal 5 5 2 2 6 2 2" xfId="35796" xr:uid="{00000000-0005-0000-0000-000005BB0000}"/>
    <cellStyle name="Normal 5 5 2 2 6 3" xfId="18885" xr:uid="{00000000-0005-0000-0000-000006BB0000}"/>
    <cellStyle name="Normal 5 5 2 2 6 3 2" xfId="41420" xr:uid="{00000000-0005-0000-0000-000007BB0000}"/>
    <cellStyle name="Normal 5 5 2 2 6 4" xfId="24514" xr:uid="{00000000-0005-0000-0000-000008BB0000}"/>
    <cellStyle name="Normal 5 5 2 2 6 4 2" xfId="47040" xr:uid="{00000000-0005-0000-0000-000009BB0000}"/>
    <cellStyle name="Normal 5 5 2 2 6 5" xfId="30180" xr:uid="{00000000-0005-0000-0000-00000ABB0000}"/>
    <cellStyle name="Normal 5 5 2 2 7" xfId="9511" xr:uid="{00000000-0005-0000-0000-00000BBB0000}"/>
    <cellStyle name="Normal 5 5 2 2 7 2" xfId="32052" xr:uid="{00000000-0005-0000-0000-00000CBB0000}"/>
    <cellStyle name="Normal 5 5 2 2 8" xfId="15141" xr:uid="{00000000-0005-0000-0000-00000DBB0000}"/>
    <cellStyle name="Normal 5 5 2 2 8 2" xfId="37676" xr:uid="{00000000-0005-0000-0000-00000EBB0000}"/>
    <cellStyle name="Normal 5 5 2 2 9" xfId="20770" xr:uid="{00000000-0005-0000-0000-00000FBB0000}"/>
    <cellStyle name="Normal 5 5 2 2 9 2" xfId="43296" xr:uid="{00000000-0005-0000-0000-000010BB0000}"/>
    <cellStyle name="Normal 5 5 2 3" xfId="3817" xr:uid="{00000000-0005-0000-0000-000011BB0000}"/>
    <cellStyle name="Normal 5 5 2 3 10" xfId="26358" xr:uid="{00000000-0005-0000-0000-000012BB0000}"/>
    <cellStyle name="Normal 5 5 2 3 11" xfId="48849" xr:uid="{00000000-0005-0000-0000-000013BB0000}"/>
    <cellStyle name="Normal 5 5 2 3 12" xfId="49786" xr:uid="{00000000-0005-0000-0000-000014BB0000}"/>
    <cellStyle name="Normal 5 5 2 3 2" xfId="4051" xr:uid="{00000000-0005-0000-0000-000015BB0000}"/>
    <cellStyle name="Normal 5 5 2 3 2 10" xfId="49083" xr:uid="{00000000-0005-0000-0000-000016BB0000}"/>
    <cellStyle name="Normal 5 5 2 3 2 11" xfId="50020" xr:uid="{00000000-0005-0000-0000-000017BB0000}"/>
    <cellStyle name="Normal 5 5 2 3 2 2" xfId="4519" xr:uid="{00000000-0005-0000-0000-000018BB0000}"/>
    <cellStyle name="Normal 5 5 2 3 2 2 10" xfId="50488" xr:uid="{00000000-0005-0000-0000-000019BB0000}"/>
    <cellStyle name="Normal 5 5 2 3 2 2 2" xfId="5455" xr:uid="{00000000-0005-0000-0000-00001ABB0000}"/>
    <cellStyle name="Normal 5 5 2 3 2 2 2 2" xfId="7327" xr:uid="{00000000-0005-0000-0000-00001BBB0000}"/>
    <cellStyle name="Normal 5 5 2 3 2 2 2 2 2" xfId="12943" xr:uid="{00000000-0005-0000-0000-00001CBB0000}"/>
    <cellStyle name="Normal 5 5 2 3 2 2 2 2 2 2" xfId="35484" xr:uid="{00000000-0005-0000-0000-00001DBB0000}"/>
    <cellStyle name="Normal 5 5 2 3 2 2 2 2 3" xfId="18573" xr:uid="{00000000-0005-0000-0000-00001EBB0000}"/>
    <cellStyle name="Normal 5 5 2 3 2 2 2 2 3 2" xfId="41108" xr:uid="{00000000-0005-0000-0000-00001FBB0000}"/>
    <cellStyle name="Normal 5 5 2 3 2 2 2 2 4" xfId="24202" xr:uid="{00000000-0005-0000-0000-000020BB0000}"/>
    <cellStyle name="Normal 5 5 2 3 2 2 2 2 4 2" xfId="46728" xr:uid="{00000000-0005-0000-0000-000021BB0000}"/>
    <cellStyle name="Normal 5 5 2 3 2 2 2 2 5" xfId="29868" xr:uid="{00000000-0005-0000-0000-000022BB0000}"/>
    <cellStyle name="Normal 5 5 2 3 2 2 2 3" xfId="9199" xr:uid="{00000000-0005-0000-0000-000023BB0000}"/>
    <cellStyle name="Normal 5 5 2 3 2 2 2 3 2" xfId="14815" xr:uid="{00000000-0005-0000-0000-000024BB0000}"/>
    <cellStyle name="Normal 5 5 2 3 2 2 2 3 2 2" xfId="37356" xr:uid="{00000000-0005-0000-0000-000025BB0000}"/>
    <cellStyle name="Normal 5 5 2 3 2 2 2 3 3" xfId="20445" xr:uid="{00000000-0005-0000-0000-000026BB0000}"/>
    <cellStyle name="Normal 5 5 2 3 2 2 2 3 3 2" xfId="42980" xr:uid="{00000000-0005-0000-0000-000027BB0000}"/>
    <cellStyle name="Normal 5 5 2 3 2 2 2 3 4" xfId="26074" xr:uid="{00000000-0005-0000-0000-000028BB0000}"/>
    <cellStyle name="Normal 5 5 2 3 2 2 2 3 4 2" xfId="48600" xr:uid="{00000000-0005-0000-0000-000029BB0000}"/>
    <cellStyle name="Normal 5 5 2 3 2 2 2 3 5" xfId="31740" xr:uid="{00000000-0005-0000-0000-00002ABB0000}"/>
    <cellStyle name="Normal 5 5 2 3 2 2 2 4" xfId="11071" xr:uid="{00000000-0005-0000-0000-00002BBB0000}"/>
    <cellStyle name="Normal 5 5 2 3 2 2 2 4 2" xfId="33612" xr:uid="{00000000-0005-0000-0000-00002CBB0000}"/>
    <cellStyle name="Normal 5 5 2 3 2 2 2 5" xfId="16701" xr:uid="{00000000-0005-0000-0000-00002DBB0000}"/>
    <cellStyle name="Normal 5 5 2 3 2 2 2 5 2" xfId="39236" xr:uid="{00000000-0005-0000-0000-00002EBB0000}"/>
    <cellStyle name="Normal 5 5 2 3 2 2 2 6" xfId="22330" xr:uid="{00000000-0005-0000-0000-00002FBB0000}"/>
    <cellStyle name="Normal 5 5 2 3 2 2 2 6 2" xfId="44856" xr:uid="{00000000-0005-0000-0000-000030BB0000}"/>
    <cellStyle name="Normal 5 5 2 3 2 2 2 7" xfId="27996" xr:uid="{00000000-0005-0000-0000-000031BB0000}"/>
    <cellStyle name="Normal 5 5 2 3 2 2 2 8" xfId="51424" xr:uid="{00000000-0005-0000-0000-000032BB0000}"/>
    <cellStyle name="Normal 5 5 2 3 2 2 3" xfId="6391" xr:uid="{00000000-0005-0000-0000-000033BB0000}"/>
    <cellStyle name="Normal 5 5 2 3 2 2 3 2" xfId="12007" xr:uid="{00000000-0005-0000-0000-000034BB0000}"/>
    <cellStyle name="Normal 5 5 2 3 2 2 3 2 2" xfId="34548" xr:uid="{00000000-0005-0000-0000-000035BB0000}"/>
    <cellStyle name="Normal 5 5 2 3 2 2 3 3" xfId="17637" xr:uid="{00000000-0005-0000-0000-000036BB0000}"/>
    <cellStyle name="Normal 5 5 2 3 2 2 3 3 2" xfId="40172" xr:uid="{00000000-0005-0000-0000-000037BB0000}"/>
    <cellStyle name="Normal 5 5 2 3 2 2 3 4" xfId="23266" xr:uid="{00000000-0005-0000-0000-000038BB0000}"/>
    <cellStyle name="Normal 5 5 2 3 2 2 3 4 2" xfId="45792" xr:uid="{00000000-0005-0000-0000-000039BB0000}"/>
    <cellStyle name="Normal 5 5 2 3 2 2 3 5" xfId="28932" xr:uid="{00000000-0005-0000-0000-00003ABB0000}"/>
    <cellStyle name="Normal 5 5 2 3 2 2 4" xfId="8263" xr:uid="{00000000-0005-0000-0000-00003BBB0000}"/>
    <cellStyle name="Normal 5 5 2 3 2 2 4 2" xfId="13879" xr:uid="{00000000-0005-0000-0000-00003CBB0000}"/>
    <cellStyle name="Normal 5 5 2 3 2 2 4 2 2" xfId="36420" xr:uid="{00000000-0005-0000-0000-00003DBB0000}"/>
    <cellStyle name="Normal 5 5 2 3 2 2 4 3" xfId="19509" xr:uid="{00000000-0005-0000-0000-00003EBB0000}"/>
    <cellStyle name="Normal 5 5 2 3 2 2 4 3 2" xfId="42044" xr:uid="{00000000-0005-0000-0000-00003FBB0000}"/>
    <cellStyle name="Normal 5 5 2 3 2 2 4 4" xfId="25138" xr:uid="{00000000-0005-0000-0000-000040BB0000}"/>
    <cellStyle name="Normal 5 5 2 3 2 2 4 4 2" xfId="47664" xr:uid="{00000000-0005-0000-0000-000041BB0000}"/>
    <cellStyle name="Normal 5 5 2 3 2 2 4 5" xfId="30804" xr:uid="{00000000-0005-0000-0000-000042BB0000}"/>
    <cellStyle name="Normal 5 5 2 3 2 2 5" xfId="10135" xr:uid="{00000000-0005-0000-0000-000043BB0000}"/>
    <cellStyle name="Normal 5 5 2 3 2 2 5 2" xfId="32676" xr:uid="{00000000-0005-0000-0000-000044BB0000}"/>
    <cellStyle name="Normal 5 5 2 3 2 2 6" xfId="15765" xr:uid="{00000000-0005-0000-0000-000045BB0000}"/>
    <cellStyle name="Normal 5 5 2 3 2 2 6 2" xfId="38300" xr:uid="{00000000-0005-0000-0000-000046BB0000}"/>
    <cellStyle name="Normal 5 5 2 3 2 2 7" xfId="21394" xr:uid="{00000000-0005-0000-0000-000047BB0000}"/>
    <cellStyle name="Normal 5 5 2 3 2 2 7 2" xfId="43920" xr:uid="{00000000-0005-0000-0000-000048BB0000}"/>
    <cellStyle name="Normal 5 5 2 3 2 2 8" xfId="27060" xr:uid="{00000000-0005-0000-0000-000049BB0000}"/>
    <cellStyle name="Normal 5 5 2 3 2 2 9" xfId="49551" xr:uid="{00000000-0005-0000-0000-00004ABB0000}"/>
    <cellStyle name="Normal 5 5 2 3 2 3" xfId="4987" xr:uid="{00000000-0005-0000-0000-00004BBB0000}"/>
    <cellStyle name="Normal 5 5 2 3 2 3 2" xfId="6859" xr:uid="{00000000-0005-0000-0000-00004CBB0000}"/>
    <cellStyle name="Normal 5 5 2 3 2 3 2 2" xfId="12475" xr:uid="{00000000-0005-0000-0000-00004DBB0000}"/>
    <cellStyle name="Normal 5 5 2 3 2 3 2 2 2" xfId="35016" xr:uid="{00000000-0005-0000-0000-00004EBB0000}"/>
    <cellStyle name="Normal 5 5 2 3 2 3 2 3" xfId="18105" xr:uid="{00000000-0005-0000-0000-00004FBB0000}"/>
    <cellStyle name="Normal 5 5 2 3 2 3 2 3 2" xfId="40640" xr:uid="{00000000-0005-0000-0000-000050BB0000}"/>
    <cellStyle name="Normal 5 5 2 3 2 3 2 4" xfId="23734" xr:uid="{00000000-0005-0000-0000-000051BB0000}"/>
    <cellStyle name="Normal 5 5 2 3 2 3 2 4 2" xfId="46260" xr:uid="{00000000-0005-0000-0000-000052BB0000}"/>
    <cellStyle name="Normal 5 5 2 3 2 3 2 5" xfId="29400" xr:uid="{00000000-0005-0000-0000-000053BB0000}"/>
    <cellStyle name="Normal 5 5 2 3 2 3 3" xfId="8731" xr:uid="{00000000-0005-0000-0000-000054BB0000}"/>
    <cellStyle name="Normal 5 5 2 3 2 3 3 2" xfId="14347" xr:uid="{00000000-0005-0000-0000-000055BB0000}"/>
    <cellStyle name="Normal 5 5 2 3 2 3 3 2 2" xfId="36888" xr:uid="{00000000-0005-0000-0000-000056BB0000}"/>
    <cellStyle name="Normal 5 5 2 3 2 3 3 3" xfId="19977" xr:uid="{00000000-0005-0000-0000-000057BB0000}"/>
    <cellStyle name="Normal 5 5 2 3 2 3 3 3 2" xfId="42512" xr:uid="{00000000-0005-0000-0000-000058BB0000}"/>
    <cellStyle name="Normal 5 5 2 3 2 3 3 4" xfId="25606" xr:uid="{00000000-0005-0000-0000-000059BB0000}"/>
    <cellStyle name="Normal 5 5 2 3 2 3 3 4 2" xfId="48132" xr:uid="{00000000-0005-0000-0000-00005ABB0000}"/>
    <cellStyle name="Normal 5 5 2 3 2 3 3 5" xfId="31272" xr:uid="{00000000-0005-0000-0000-00005BBB0000}"/>
    <cellStyle name="Normal 5 5 2 3 2 3 4" xfId="10603" xr:uid="{00000000-0005-0000-0000-00005CBB0000}"/>
    <cellStyle name="Normal 5 5 2 3 2 3 4 2" xfId="33144" xr:uid="{00000000-0005-0000-0000-00005DBB0000}"/>
    <cellStyle name="Normal 5 5 2 3 2 3 5" xfId="16233" xr:uid="{00000000-0005-0000-0000-00005EBB0000}"/>
    <cellStyle name="Normal 5 5 2 3 2 3 5 2" xfId="38768" xr:uid="{00000000-0005-0000-0000-00005FBB0000}"/>
    <cellStyle name="Normal 5 5 2 3 2 3 6" xfId="21862" xr:uid="{00000000-0005-0000-0000-000060BB0000}"/>
    <cellStyle name="Normal 5 5 2 3 2 3 6 2" xfId="44388" xr:uid="{00000000-0005-0000-0000-000061BB0000}"/>
    <cellStyle name="Normal 5 5 2 3 2 3 7" xfId="27528" xr:uid="{00000000-0005-0000-0000-000062BB0000}"/>
    <cellStyle name="Normal 5 5 2 3 2 3 8" xfId="50956" xr:uid="{00000000-0005-0000-0000-000063BB0000}"/>
    <cellStyle name="Normal 5 5 2 3 2 4" xfId="5923" xr:uid="{00000000-0005-0000-0000-000064BB0000}"/>
    <cellStyle name="Normal 5 5 2 3 2 4 2" xfId="11539" xr:uid="{00000000-0005-0000-0000-000065BB0000}"/>
    <cellStyle name="Normal 5 5 2 3 2 4 2 2" xfId="34080" xr:uid="{00000000-0005-0000-0000-000066BB0000}"/>
    <cellStyle name="Normal 5 5 2 3 2 4 3" xfId="17169" xr:uid="{00000000-0005-0000-0000-000067BB0000}"/>
    <cellStyle name="Normal 5 5 2 3 2 4 3 2" xfId="39704" xr:uid="{00000000-0005-0000-0000-000068BB0000}"/>
    <cellStyle name="Normal 5 5 2 3 2 4 4" xfId="22798" xr:uid="{00000000-0005-0000-0000-000069BB0000}"/>
    <cellStyle name="Normal 5 5 2 3 2 4 4 2" xfId="45324" xr:uid="{00000000-0005-0000-0000-00006ABB0000}"/>
    <cellStyle name="Normal 5 5 2 3 2 4 5" xfId="28464" xr:uid="{00000000-0005-0000-0000-00006BBB0000}"/>
    <cellStyle name="Normal 5 5 2 3 2 5" xfId="7795" xr:uid="{00000000-0005-0000-0000-00006CBB0000}"/>
    <cellStyle name="Normal 5 5 2 3 2 5 2" xfId="13411" xr:uid="{00000000-0005-0000-0000-00006DBB0000}"/>
    <cellStyle name="Normal 5 5 2 3 2 5 2 2" xfId="35952" xr:uid="{00000000-0005-0000-0000-00006EBB0000}"/>
    <cellStyle name="Normal 5 5 2 3 2 5 3" xfId="19041" xr:uid="{00000000-0005-0000-0000-00006FBB0000}"/>
    <cellStyle name="Normal 5 5 2 3 2 5 3 2" xfId="41576" xr:uid="{00000000-0005-0000-0000-000070BB0000}"/>
    <cellStyle name="Normal 5 5 2 3 2 5 4" xfId="24670" xr:uid="{00000000-0005-0000-0000-000071BB0000}"/>
    <cellStyle name="Normal 5 5 2 3 2 5 4 2" xfId="47196" xr:uid="{00000000-0005-0000-0000-000072BB0000}"/>
    <cellStyle name="Normal 5 5 2 3 2 5 5" xfId="30336" xr:uid="{00000000-0005-0000-0000-000073BB0000}"/>
    <cellStyle name="Normal 5 5 2 3 2 6" xfId="9667" xr:uid="{00000000-0005-0000-0000-000074BB0000}"/>
    <cellStyle name="Normal 5 5 2 3 2 6 2" xfId="32208" xr:uid="{00000000-0005-0000-0000-000075BB0000}"/>
    <cellStyle name="Normal 5 5 2 3 2 7" xfId="15297" xr:uid="{00000000-0005-0000-0000-000076BB0000}"/>
    <cellStyle name="Normal 5 5 2 3 2 7 2" xfId="37832" xr:uid="{00000000-0005-0000-0000-000077BB0000}"/>
    <cellStyle name="Normal 5 5 2 3 2 8" xfId="20926" xr:uid="{00000000-0005-0000-0000-000078BB0000}"/>
    <cellStyle name="Normal 5 5 2 3 2 8 2" xfId="43452" xr:uid="{00000000-0005-0000-0000-000079BB0000}"/>
    <cellStyle name="Normal 5 5 2 3 2 9" xfId="26592" xr:uid="{00000000-0005-0000-0000-00007ABB0000}"/>
    <cellStyle name="Normal 5 5 2 3 3" xfId="4285" xr:uid="{00000000-0005-0000-0000-00007BBB0000}"/>
    <cellStyle name="Normal 5 5 2 3 3 10" xfId="50254" xr:uid="{00000000-0005-0000-0000-00007CBB0000}"/>
    <cellStyle name="Normal 5 5 2 3 3 2" xfId="5221" xr:uid="{00000000-0005-0000-0000-00007DBB0000}"/>
    <cellStyle name="Normal 5 5 2 3 3 2 2" xfId="7093" xr:uid="{00000000-0005-0000-0000-00007EBB0000}"/>
    <cellStyle name="Normal 5 5 2 3 3 2 2 2" xfId="12709" xr:uid="{00000000-0005-0000-0000-00007FBB0000}"/>
    <cellStyle name="Normal 5 5 2 3 3 2 2 2 2" xfId="35250" xr:uid="{00000000-0005-0000-0000-000080BB0000}"/>
    <cellStyle name="Normal 5 5 2 3 3 2 2 3" xfId="18339" xr:uid="{00000000-0005-0000-0000-000081BB0000}"/>
    <cellStyle name="Normal 5 5 2 3 3 2 2 3 2" xfId="40874" xr:uid="{00000000-0005-0000-0000-000082BB0000}"/>
    <cellStyle name="Normal 5 5 2 3 3 2 2 4" xfId="23968" xr:uid="{00000000-0005-0000-0000-000083BB0000}"/>
    <cellStyle name="Normal 5 5 2 3 3 2 2 4 2" xfId="46494" xr:uid="{00000000-0005-0000-0000-000084BB0000}"/>
    <cellStyle name="Normal 5 5 2 3 3 2 2 5" xfId="29634" xr:uid="{00000000-0005-0000-0000-000085BB0000}"/>
    <cellStyle name="Normal 5 5 2 3 3 2 3" xfId="8965" xr:uid="{00000000-0005-0000-0000-000086BB0000}"/>
    <cellStyle name="Normal 5 5 2 3 3 2 3 2" xfId="14581" xr:uid="{00000000-0005-0000-0000-000087BB0000}"/>
    <cellStyle name="Normal 5 5 2 3 3 2 3 2 2" xfId="37122" xr:uid="{00000000-0005-0000-0000-000088BB0000}"/>
    <cellStyle name="Normal 5 5 2 3 3 2 3 3" xfId="20211" xr:uid="{00000000-0005-0000-0000-000089BB0000}"/>
    <cellStyle name="Normal 5 5 2 3 3 2 3 3 2" xfId="42746" xr:uid="{00000000-0005-0000-0000-00008ABB0000}"/>
    <cellStyle name="Normal 5 5 2 3 3 2 3 4" xfId="25840" xr:uid="{00000000-0005-0000-0000-00008BBB0000}"/>
    <cellStyle name="Normal 5 5 2 3 3 2 3 4 2" xfId="48366" xr:uid="{00000000-0005-0000-0000-00008CBB0000}"/>
    <cellStyle name="Normal 5 5 2 3 3 2 3 5" xfId="31506" xr:uid="{00000000-0005-0000-0000-00008DBB0000}"/>
    <cellStyle name="Normal 5 5 2 3 3 2 4" xfId="10837" xr:uid="{00000000-0005-0000-0000-00008EBB0000}"/>
    <cellStyle name="Normal 5 5 2 3 3 2 4 2" xfId="33378" xr:uid="{00000000-0005-0000-0000-00008FBB0000}"/>
    <cellStyle name="Normal 5 5 2 3 3 2 5" xfId="16467" xr:uid="{00000000-0005-0000-0000-000090BB0000}"/>
    <cellStyle name="Normal 5 5 2 3 3 2 5 2" xfId="39002" xr:uid="{00000000-0005-0000-0000-000091BB0000}"/>
    <cellStyle name="Normal 5 5 2 3 3 2 6" xfId="22096" xr:uid="{00000000-0005-0000-0000-000092BB0000}"/>
    <cellStyle name="Normal 5 5 2 3 3 2 6 2" xfId="44622" xr:uid="{00000000-0005-0000-0000-000093BB0000}"/>
    <cellStyle name="Normal 5 5 2 3 3 2 7" xfId="27762" xr:uid="{00000000-0005-0000-0000-000094BB0000}"/>
    <cellStyle name="Normal 5 5 2 3 3 2 8" xfId="51190" xr:uid="{00000000-0005-0000-0000-000095BB0000}"/>
    <cellStyle name="Normal 5 5 2 3 3 3" xfId="6157" xr:uid="{00000000-0005-0000-0000-000096BB0000}"/>
    <cellStyle name="Normal 5 5 2 3 3 3 2" xfId="11773" xr:uid="{00000000-0005-0000-0000-000097BB0000}"/>
    <cellStyle name="Normal 5 5 2 3 3 3 2 2" xfId="34314" xr:uid="{00000000-0005-0000-0000-000098BB0000}"/>
    <cellStyle name="Normal 5 5 2 3 3 3 3" xfId="17403" xr:uid="{00000000-0005-0000-0000-000099BB0000}"/>
    <cellStyle name="Normal 5 5 2 3 3 3 3 2" xfId="39938" xr:uid="{00000000-0005-0000-0000-00009ABB0000}"/>
    <cellStyle name="Normal 5 5 2 3 3 3 4" xfId="23032" xr:uid="{00000000-0005-0000-0000-00009BBB0000}"/>
    <cellStyle name="Normal 5 5 2 3 3 3 4 2" xfId="45558" xr:uid="{00000000-0005-0000-0000-00009CBB0000}"/>
    <cellStyle name="Normal 5 5 2 3 3 3 5" xfId="28698" xr:uid="{00000000-0005-0000-0000-00009DBB0000}"/>
    <cellStyle name="Normal 5 5 2 3 3 4" xfId="8029" xr:uid="{00000000-0005-0000-0000-00009EBB0000}"/>
    <cellStyle name="Normal 5 5 2 3 3 4 2" xfId="13645" xr:uid="{00000000-0005-0000-0000-00009FBB0000}"/>
    <cellStyle name="Normal 5 5 2 3 3 4 2 2" xfId="36186" xr:uid="{00000000-0005-0000-0000-0000A0BB0000}"/>
    <cellStyle name="Normal 5 5 2 3 3 4 3" xfId="19275" xr:uid="{00000000-0005-0000-0000-0000A1BB0000}"/>
    <cellStyle name="Normal 5 5 2 3 3 4 3 2" xfId="41810" xr:uid="{00000000-0005-0000-0000-0000A2BB0000}"/>
    <cellStyle name="Normal 5 5 2 3 3 4 4" xfId="24904" xr:uid="{00000000-0005-0000-0000-0000A3BB0000}"/>
    <cellStyle name="Normal 5 5 2 3 3 4 4 2" xfId="47430" xr:uid="{00000000-0005-0000-0000-0000A4BB0000}"/>
    <cellStyle name="Normal 5 5 2 3 3 4 5" xfId="30570" xr:uid="{00000000-0005-0000-0000-0000A5BB0000}"/>
    <cellStyle name="Normal 5 5 2 3 3 5" xfId="9901" xr:uid="{00000000-0005-0000-0000-0000A6BB0000}"/>
    <cellStyle name="Normal 5 5 2 3 3 5 2" xfId="32442" xr:uid="{00000000-0005-0000-0000-0000A7BB0000}"/>
    <cellStyle name="Normal 5 5 2 3 3 6" xfId="15531" xr:uid="{00000000-0005-0000-0000-0000A8BB0000}"/>
    <cellStyle name="Normal 5 5 2 3 3 6 2" xfId="38066" xr:uid="{00000000-0005-0000-0000-0000A9BB0000}"/>
    <cellStyle name="Normal 5 5 2 3 3 7" xfId="21160" xr:uid="{00000000-0005-0000-0000-0000AABB0000}"/>
    <cellStyle name="Normal 5 5 2 3 3 7 2" xfId="43686" xr:uid="{00000000-0005-0000-0000-0000ABBB0000}"/>
    <cellStyle name="Normal 5 5 2 3 3 8" xfId="26826" xr:uid="{00000000-0005-0000-0000-0000ACBB0000}"/>
    <cellStyle name="Normal 5 5 2 3 3 9" xfId="49317" xr:uid="{00000000-0005-0000-0000-0000ADBB0000}"/>
    <cellStyle name="Normal 5 5 2 3 4" xfId="4753" xr:uid="{00000000-0005-0000-0000-0000AEBB0000}"/>
    <cellStyle name="Normal 5 5 2 3 4 2" xfId="6625" xr:uid="{00000000-0005-0000-0000-0000AFBB0000}"/>
    <cellStyle name="Normal 5 5 2 3 4 2 2" xfId="12241" xr:uid="{00000000-0005-0000-0000-0000B0BB0000}"/>
    <cellStyle name="Normal 5 5 2 3 4 2 2 2" xfId="34782" xr:uid="{00000000-0005-0000-0000-0000B1BB0000}"/>
    <cellStyle name="Normal 5 5 2 3 4 2 3" xfId="17871" xr:uid="{00000000-0005-0000-0000-0000B2BB0000}"/>
    <cellStyle name="Normal 5 5 2 3 4 2 3 2" xfId="40406" xr:uid="{00000000-0005-0000-0000-0000B3BB0000}"/>
    <cellStyle name="Normal 5 5 2 3 4 2 4" xfId="23500" xr:uid="{00000000-0005-0000-0000-0000B4BB0000}"/>
    <cellStyle name="Normal 5 5 2 3 4 2 4 2" xfId="46026" xr:uid="{00000000-0005-0000-0000-0000B5BB0000}"/>
    <cellStyle name="Normal 5 5 2 3 4 2 5" xfId="29166" xr:uid="{00000000-0005-0000-0000-0000B6BB0000}"/>
    <cellStyle name="Normal 5 5 2 3 4 3" xfId="8497" xr:uid="{00000000-0005-0000-0000-0000B7BB0000}"/>
    <cellStyle name="Normal 5 5 2 3 4 3 2" xfId="14113" xr:uid="{00000000-0005-0000-0000-0000B8BB0000}"/>
    <cellStyle name="Normal 5 5 2 3 4 3 2 2" xfId="36654" xr:uid="{00000000-0005-0000-0000-0000B9BB0000}"/>
    <cellStyle name="Normal 5 5 2 3 4 3 3" xfId="19743" xr:uid="{00000000-0005-0000-0000-0000BABB0000}"/>
    <cellStyle name="Normal 5 5 2 3 4 3 3 2" xfId="42278" xr:uid="{00000000-0005-0000-0000-0000BBBB0000}"/>
    <cellStyle name="Normal 5 5 2 3 4 3 4" xfId="25372" xr:uid="{00000000-0005-0000-0000-0000BCBB0000}"/>
    <cellStyle name="Normal 5 5 2 3 4 3 4 2" xfId="47898" xr:uid="{00000000-0005-0000-0000-0000BDBB0000}"/>
    <cellStyle name="Normal 5 5 2 3 4 3 5" xfId="31038" xr:uid="{00000000-0005-0000-0000-0000BEBB0000}"/>
    <cellStyle name="Normal 5 5 2 3 4 4" xfId="10369" xr:uid="{00000000-0005-0000-0000-0000BFBB0000}"/>
    <cellStyle name="Normal 5 5 2 3 4 4 2" xfId="32910" xr:uid="{00000000-0005-0000-0000-0000C0BB0000}"/>
    <cellStyle name="Normal 5 5 2 3 4 5" xfId="15999" xr:uid="{00000000-0005-0000-0000-0000C1BB0000}"/>
    <cellStyle name="Normal 5 5 2 3 4 5 2" xfId="38534" xr:uid="{00000000-0005-0000-0000-0000C2BB0000}"/>
    <cellStyle name="Normal 5 5 2 3 4 6" xfId="21628" xr:uid="{00000000-0005-0000-0000-0000C3BB0000}"/>
    <cellStyle name="Normal 5 5 2 3 4 6 2" xfId="44154" xr:uid="{00000000-0005-0000-0000-0000C4BB0000}"/>
    <cellStyle name="Normal 5 5 2 3 4 7" xfId="27294" xr:uid="{00000000-0005-0000-0000-0000C5BB0000}"/>
    <cellStyle name="Normal 5 5 2 3 4 8" xfId="50722" xr:uid="{00000000-0005-0000-0000-0000C6BB0000}"/>
    <cellStyle name="Normal 5 5 2 3 5" xfId="5689" xr:uid="{00000000-0005-0000-0000-0000C7BB0000}"/>
    <cellStyle name="Normal 5 5 2 3 5 2" xfId="11305" xr:uid="{00000000-0005-0000-0000-0000C8BB0000}"/>
    <cellStyle name="Normal 5 5 2 3 5 2 2" xfId="33846" xr:uid="{00000000-0005-0000-0000-0000C9BB0000}"/>
    <cellStyle name="Normal 5 5 2 3 5 3" xfId="16935" xr:uid="{00000000-0005-0000-0000-0000CABB0000}"/>
    <cellStyle name="Normal 5 5 2 3 5 3 2" xfId="39470" xr:uid="{00000000-0005-0000-0000-0000CBBB0000}"/>
    <cellStyle name="Normal 5 5 2 3 5 4" xfId="22564" xr:uid="{00000000-0005-0000-0000-0000CCBB0000}"/>
    <cellStyle name="Normal 5 5 2 3 5 4 2" xfId="45090" xr:uid="{00000000-0005-0000-0000-0000CDBB0000}"/>
    <cellStyle name="Normal 5 5 2 3 5 5" xfId="28230" xr:uid="{00000000-0005-0000-0000-0000CEBB0000}"/>
    <cellStyle name="Normal 5 5 2 3 6" xfId="7561" xr:uid="{00000000-0005-0000-0000-0000CFBB0000}"/>
    <cellStyle name="Normal 5 5 2 3 6 2" xfId="13177" xr:uid="{00000000-0005-0000-0000-0000D0BB0000}"/>
    <cellStyle name="Normal 5 5 2 3 6 2 2" xfId="35718" xr:uid="{00000000-0005-0000-0000-0000D1BB0000}"/>
    <cellStyle name="Normal 5 5 2 3 6 3" xfId="18807" xr:uid="{00000000-0005-0000-0000-0000D2BB0000}"/>
    <cellStyle name="Normal 5 5 2 3 6 3 2" xfId="41342" xr:uid="{00000000-0005-0000-0000-0000D3BB0000}"/>
    <cellStyle name="Normal 5 5 2 3 6 4" xfId="24436" xr:uid="{00000000-0005-0000-0000-0000D4BB0000}"/>
    <cellStyle name="Normal 5 5 2 3 6 4 2" xfId="46962" xr:uid="{00000000-0005-0000-0000-0000D5BB0000}"/>
    <cellStyle name="Normal 5 5 2 3 6 5" xfId="30102" xr:uid="{00000000-0005-0000-0000-0000D6BB0000}"/>
    <cellStyle name="Normal 5 5 2 3 7" xfId="9433" xr:uid="{00000000-0005-0000-0000-0000D7BB0000}"/>
    <cellStyle name="Normal 5 5 2 3 7 2" xfId="31974" xr:uid="{00000000-0005-0000-0000-0000D8BB0000}"/>
    <cellStyle name="Normal 5 5 2 3 8" xfId="15063" xr:uid="{00000000-0005-0000-0000-0000D9BB0000}"/>
    <cellStyle name="Normal 5 5 2 3 8 2" xfId="37598" xr:uid="{00000000-0005-0000-0000-0000DABB0000}"/>
    <cellStyle name="Normal 5 5 2 3 9" xfId="20692" xr:uid="{00000000-0005-0000-0000-0000DBBB0000}"/>
    <cellStyle name="Normal 5 5 2 3 9 2" xfId="43218" xr:uid="{00000000-0005-0000-0000-0000DCBB0000}"/>
    <cellStyle name="Normal 5 5 2 4" xfId="3973" xr:uid="{00000000-0005-0000-0000-0000DDBB0000}"/>
    <cellStyle name="Normal 5 5 2 4 10" xfId="49005" xr:uid="{00000000-0005-0000-0000-0000DEBB0000}"/>
    <cellStyle name="Normal 5 5 2 4 11" xfId="49942" xr:uid="{00000000-0005-0000-0000-0000DFBB0000}"/>
    <cellStyle name="Normal 5 5 2 4 2" xfId="4441" xr:uid="{00000000-0005-0000-0000-0000E0BB0000}"/>
    <cellStyle name="Normal 5 5 2 4 2 10" xfId="50410" xr:uid="{00000000-0005-0000-0000-0000E1BB0000}"/>
    <cellStyle name="Normal 5 5 2 4 2 2" xfId="5377" xr:uid="{00000000-0005-0000-0000-0000E2BB0000}"/>
    <cellStyle name="Normal 5 5 2 4 2 2 2" xfId="7249" xr:uid="{00000000-0005-0000-0000-0000E3BB0000}"/>
    <cellStyle name="Normal 5 5 2 4 2 2 2 2" xfId="12865" xr:uid="{00000000-0005-0000-0000-0000E4BB0000}"/>
    <cellStyle name="Normal 5 5 2 4 2 2 2 2 2" xfId="35406" xr:uid="{00000000-0005-0000-0000-0000E5BB0000}"/>
    <cellStyle name="Normal 5 5 2 4 2 2 2 3" xfId="18495" xr:uid="{00000000-0005-0000-0000-0000E6BB0000}"/>
    <cellStyle name="Normal 5 5 2 4 2 2 2 3 2" xfId="41030" xr:uid="{00000000-0005-0000-0000-0000E7BB0000}"/>
    <cellStyle name="Normal 5 5 2 4 2 2 2 4" xfId="24124" xr:uid="{00000000-0005-0000-0000-0000E8BB0000}"/>
    <cellStyle name="Normal 5 5 2 4 2 2 2 4 2" xfId="46650" xr:uid="{00000000-0005-0000-0000-0000E9BB0000}"/>
    <cellStyle name="Normal 5 5 2 4 2 2 2 5" xfId="29790" xr:uid="{00000000-0005-0000-0000-0000EABB0000}"/>
    <cellStyle name="Normal 5 5 2 4 2 2 3" xfId="9121" xr:uid="{00000000-0005-0000-0000-0000EBBB0000}"/>
    <cellStyle name="Normal 5 5 2 4 2 2 3 2" xfId="14737" xr:uid="{00000000-0005-0000-0000-0000ECBB0000}"/>
    <cellStyle name="Normal 5 5 2 4 2 2 3 2 2" xfId="37278" xr:uid="{00000000-0005-0000-0000-0000EDBB0000}"/>
    <cellStyle name="Normal 5 5 2 4 2 2 3 3" xfId="20367" xr:uid="{00000000-0005-0000-0000-0000EEBB0000}"/>
    <cellStyle name="Normal 5 5 2 4 2 2 3 3 2" xfId="42902" xr:uid="{00000000-0005-0000-0000-0000EFBB0000}"/>
    <cellStyle name="Normal 5 5 2 4 2 2 3 4" xfId="25996" xr:uid="{00000000-0005-0000-0000-0000F0BB0000}"/>
    <cellStyle name="Normal 5 5 2 4 2 2 3 4 2" xfId="48522" xr:uid="{00000000-0005-0000-0000-0000F1BB0000}"/>
    <cellStyle name="Normal 5 5 2 4 2 2 3 5" xfId="31662" xr:uid="{00000000-0005-0000-0000-0000F2BB0000}"/>
    <cellStyle name="Normal 5 5 2 4 2 2 4" xfId="10993" xr:uid="{00000000-0005-0000-0000-0000F3BB0000}"/>
    <cellStyle name="Normal 5 5 2 4 2 2 4 2" xfId="33534" xr:uid="{00000000-0005-0000-0000-0000F4BB0000}"/>
    <cellStyle name="Normal 5 5 2 4 2 2 5" xfId="16623" xr:uid="{00000000-0005-0000-0000-0000F5BB0000}"/>
    <cellStyle name="Normal 5 5 2 4 2 2 5 2" xfId="39158" xr:uid="{00000000-0005-0000-0000-0000F6BB0000}"/>
    <cellStyle name="Normal 5 5 2 4 2 2 6" xfId="22252" xr:uid="{00000000-0005-0000-0000-0000F7BB0000}"/>
    <cellStyle name="Normal 5 5 2 4 2 2 6 2" xfId="44778" xr:uid="{00000000-0005-0000-0000-0000F8BB0000}"/>
    <cellStyle name="Normal 5 5 2 4 2 2 7" xfId="27918" xr:uid="{00000000-0005-0000-0000-0000F9BB0000}"/>
    <cellStyle name="Normal 5 5 2 4 2 2 8" xfId="51346" xr:uid="{00000000-0005-0000-0000-0000FABB0000}"/>
    <cellStyle name="Normal 5 5 2 4 2 3" xfId="6313" xr:uid="{00000000-0005-0000-0000-0000FBBB0000}"/>
    <cellStyle name="Normal 5 5 2 4 2 3 2" xfId="11929" xr:uid="{00000000-0005-0000-0000-0000FCBB0000}"/>
    <cellStyle name="Normal 5 5 2 4 2 3 2 2" xfId="34470" xr:uid="{00000000-0005-0000-0000-0000FDBB0000}"/>
    <cellStyle name="Normal 5 5 2 4 2 3 3" xfId="17559" xr:uid="{00000000-0005-0000-0000-0000FEBB0000}"/>
    <cellStyle name="Normal 5 5 2 4 2 3 3 2" xfId="40094" xr:uid="{00000000-0005-0000-0000-0000FFBB0000}"/>
    <cellStyle name="Normal 5 5 2 4 2 3 4" xfId="23188" xr:uid="{00000000-0005-0000-0000-000000BC0000}"/>
    <cellStyle name="Normal 5 5 2 4 2 3 4 2" xfId="45714" xr:uid="{00000000-0005-0000-0000-000001BC0000}"/>
    <cellStyle name="Normal 5 5 2 4 2 3 5" xfId="28854" xr:uid="{00000000-0005-0000-0000-000002BC0000}"/>
    <cellStyle name="Normal 5 5 2 4 2 4" xfId="8185" xr:uid="{00000000-0005-0000-0000-000003BC0000}"/>
    <cellStyle name="Normal 5 5 2 4 2 4 2" xfId="13801" xr:uid="{00000000-0005-0000-0000-000004BC0000}"/>
    <cellStyle name="Normal 5 5 2 4 2 4 2 2" xfId="36342" xr:uid="{00000000-0005-0000-0000-000005BC0000}"/>
    <cellStyle name="Normal 5 5 2 4 2 4 3" xfId="19431" xr:uid="{00000000-0005-0000-0000-000006BC0000}"/>
    <cellStyle name="Normal 5 5 2 4 2 4 3 2" xfId="41966" xr:uid="{00000000-0005-0000-0000-000007BC0000}"/>
    <cellStyle name="Normal 5 5 2 4 2 4 4" xfId="25060" xr:uid="{00000000-0005-0000-0000-000008BC0000}"/>
    <cellStyle name="Normal 5 5 2 4 2 4 4 2" xfId="47586" xr:uid="{00000000-0005-0000-0000-000009BC0000}"/>
    <cellStyle name="Normal 5 5 2 4 2 4 5" xfId="30726" xr:uid="{00000000-0005-0000-0000-00000ABC0000}"/>
    <cellStyle name="Normal 5 5 2 4 2 5" xfId="10057" xr:uid="{00000000-0005-0000-0000-00000BBC0000}"/>
    <cellStyle name="Normal 5 5 2 4 2 5 2" xfId="32598" xr:uid="{00000000-0005-0000-0000-00000CBC0000}"/>
    <cellStyle name="Normal 5 5 2 4 2 6" xfId="15687" xr:uid="{00000000-0005-0000-0000-00000DBC0000}"/>
    <cellStyle name="Normal 5 5 2 4 2 6 2" xfId="38222" xr:uid="{00000000-0005-0000-0000-00000EBC0000}"/>
    <cellStyle name="Normal 5 5 2 4 2 7" xfId="21316" xr:uid="{00000000-0005-0000-0000-00000FBC0000}"/>
    <cellStyle name="Normal 5 5 2 4 2 7 2" xfId="43842" xr:uid="{00000000-0005-0000-0000-000010BC0000}"/>
    <cellStyle name="Normal 5 5 2 4 2 8" xfId="26982" xr:uid="{00000000-0005-0000-0000-000011BC0000}"/>
    <cellStyle name="Normal 5 5 2 4 2 9" xfId="49473" xr:uid="{00000000-0005-0000-0000-000012BC0000}"/>
    <cellStyle name="Normal 5 5 2 4 3" xfId="4909" xr:uid="{00000000-0005-0000-0000-000013BC0000}"/>
    <cellStyle name="Normal 5 5 2 4 3 2" xfId="6781" xr:uid="{00000000-0005-0000-0000-000014BC0000}"/>
    <cellStyle name="Normal 5 5 2 4 3 2 2" xfId="12397" xr:uid="{00000000-0005-0000-0000-000015BC0000}"/>
    <cellStyle name="Normal 5 5 2 4 3 2 2 2" xfId="34938" xr:uid="{00000000-0005-0000-0000-000016BC0000}"/>
    <cellStyle name="Normal 5 5 2 4 3 2 3" xfId="18027" xr:uid="{00000000-0005-0000-0000-000017BC0000}"/>
    <cellStyle name="Normal 5 5 2 4 3 2 3 2" xfId="40562" xr:uid="{00000000-0005-0000-0000-000018BC0000}"/>
    <cellStyle name="Normal 5 5 2 4 3 2 4" xfId="23656" xr:uid="{00000000-0005-0000-0000-000019BC0000}"/>
    <cellStyle name="Normal 5 5 2 4 3 2 4 2" xfId="46182" xr:uid="{00000000-0005-0000-0000-00001ABC0000}"/>
    <cellStyle name="Normal 5 5 2 4 3 2 5" xfId="29322" xr:uid="{00000000-0005-0000-0000-00001BBC0000}"/>
    <cellStyle name="Normal 5 5 2 4 3 3" xfId="8653" xr:uid="{00000000-0005-0000-0000-00001CBC0000}"/>
    <cellStyle name="Normal 5 5 2 4 3 3 2" xfId="14269" xr:uid="{00000000-0005-0000-0000-00001DBC0000}"/>
    <cellStyle name="Normal 5 5 2 4 3 3 2 2" xfId="36810" xr:uid="{00000000-0005-0000-0000-00001EBC0000}"/>
    <cellStyle name="Normal 5 5 2 4 3 3 3" xfId="19899" xr:uid="{00000000-0005-0000-0000-00001FBC0000}"/>
    <cellStyle name="Normal 5 5 2 4 3 3 3 2" xfId="42434" xr:uid="{00000000-0005-0000-0000-000020BC0000}"/>
    <cellStyle name="Normal 5 5 2 4 3 3 4" xfId="25528" xr:uid="{00000000-0005-0000-0000-000021BC0000}"/>
    <cellStyle name="Normal 5 5 2 4 3 3 4 2" xfId="48054" xr:uid="{00000000-0005-0000-0000-000022BC0000}"/>
    <cellStyle name="Normal 5 5 2 4 3 3 5" xfId="31194" xr:uid="{00000000-0005-0000-0000-000023BC0000}"/>
    <cellStyle name="Normal 5 5 2 4 3 4" xfId="10525" xr:uid="{00000000-0005-0000-0000-000024BC0000}"/>
    <cellStyle name="Normal 5 5 2 4 3 4 2" xfId="33066" xr:uid="{00000000-0005-0000-0000-000025BC0000}"/>
    <cellStyle name="Normal 5 5 2 4 3 5" xfId="16155" xr:uid="{00000000-0005-0000-0000-000026BC0000}"/>
    <cellStyle name="Normal 5 5 2 4 3 5 2" xfId="38690" xr:uid="{00000000-0005-0000-0000-000027BC0000}"/>
    <cellStyle name="Normal 5 5 2 4 3 6" xfId="21784" xr:uid="{00000000-0005-0000-0000-000028BC0000}"/>
    <cellStyle name="Normal 5 5 2 4 3 6 2" xfId="44310" xr:uid="{00000000-0005-0000-0000-000029BC0000}"/>
    <cellStyle name="Normal 5 5 2 4 3 7" xfId="27450" xr:uid="{00000000-0005-0000-0000-00002ABC0000}"/>
    <cellStyle name="Normal 5 5 2 4 3 8" xfId="50878" xr:uid="{00000000-0005-0000-0000-00002BBC0000}"/>
    <cellStyle name="Normal 5 5 2 4 4" xfId="5845" xr:uid="{00000000-0005-0000-0000-00002CBC0000}"/>
    <cellStyle name="Normal 5 5 2 4 4 2" xfId="11461" xr:uid="{00000000-0005-0000-0000-00002DBC0000}"/>
    <cellStyle name="Normal 5 5 2 4 4 2 2" xfId="34002" xr:uid="{00000000-0005-0000-0000-00002EBC0000}"/>
    <cellStyle name="Normal 5 5 2 4 4 3" xfId="17091" xr:uid="{00000000-0005-0000-0000-00002FBC0000}"/>
    <cellStyle name="Normal 5 5 2 4 4 3 2" xfId="39626" xr:uid="{00000000-0005-0000-0000-000030BC0000}"/>
    <cellStyle name="Normal 5 5 2 4 4 4" xfId="22720" xr:uid="{00000000-0005-0000-0000-000031BC0000}"/>
    <cellStyle name="Normal 5 5 2 4 4 4 2" xfId="45246" xr:uid="{00000000-0005-0000-0000-000032BC0000}"/>
    <cellStyle name="Normal 5 5 2 4 4 5" xfId="28386" xr:uid="{00000000-0005-0000-0000-000033BC0000}"/>
    <cellStyle name="Normal 5 5 2 4 5" xfId="7717" xr:uid="{00000000-0005-0000-0000-000034BC0000}"/>
    <cellStyle name="Normal 5 5 2 4 5 2" xfId="13333" xr:uid="{00000000-0005-0000-0000-000035BC0000}"/>
    <cellStyle name="Normal 5 5 2 4 5 2 2" xfId="35874" xr:uid="{00000000-0005-0000-0000-000036BC0000}"/>
    <cellStyle name="Normal 5 5 2 4 5 3" xfId="18963" xr:uid="{00000000-0005-0000-0000-000037BC0000}"/>
    <cellStyle name="Normal 5 5 2 4 5 3 2" xfId="41498" xr:uid="{00000000-0005-0000-0000-000038BC0000}"/>
    <cellStyle name="Normal 5 5 2 4 5 4" xfId="24592" xr:uid="{00000000-0005-0000-0000-000039BC0000}"/>
    <cellStyle name="Normal 5 5 2 4 5 4 2" xfId="47118" xr:uid="{00000000-0005-0000-0000-00003ABC0000}"/>
    <cellStyle name="Normal 5 5 2 4 5 5" xfId="30258" xr:uid="{00000000-0005-0000-0000-00003BBC0000}"/>
    <cellStyle name="Normal 5 5 2 4 6" xfId="9589" xr:uid="{00000000-0005-0000-0000-00003CBC0000}"/>
    <cellStyle name="Normal 5 5 2 4 6 2" xfId="32130" xr:uid="{00000000-0005-0000-0000-00003DBC0000}"/>
    <cellStyle name="Normal 5 5 2 4 7" xfId="15219" xr:uid="{00000000-0005-0000-0000-00003EBC0000}"/>
    <cellStyle name="Normal 5 5 2 4 7 2" xfId="37754" xr:uid="{00000000-0005-0000-0000-00003FBC0000}"/>
    <cellStyle name="Normal 5 5 2 4 8" xfId="20848" xr:uid="{00000000-0005-0000-0000-000040BC0000}"/>
    <cellStyle name="Normal 5 5 2 4 8 2" xfId="43374" xr:uid="{00000000-0005-0000-0000-000041BC0000}"/>
    <cellStyle name="Normal 5 5 2 4 9" xfId="26514" xr:uid="{00000000-0005-0000-0000-000042BC0000}"/>
    <cellStyle name="Normal 5 5 2 5" xfId="4207" xr:uid="{00000000-0005-0000-0000-000043BC0000}"/>
    <cellStyle name="Normal 5 5 2 5 10" xfId="50176" xr:uid="{00000000-0005-0000-0000-000044BC0000}"/>
    <cellStyle name="Normal 5 5 2 5 2" xfId="5143" xr:uid="{00000000-0005-0000-0000-000045BC0000}"/>
    <cellStyle name="Normal 5 5 2 5 2 2" xfId="7015" xr:uid="{00000000-0005-0000-0000-000046BC0000}"/>
    <cellStyle name="Normal 5 5 2 5 2 2 2" xfId="12631" xr:uid="{00000000-0005-0000-0000-000047BC0000}"/>
    <cellStyle name="Normal 5 5 2 5 2 2 2 2" xfId="35172" xr:uid="{00000000-0005-0000-0000-000048BC0000}"/>
    <cellStyle name="Normal 5 5 2 5 2 2 3" xfId="18261" xr:uid="{00000000-0005-0000-0000-000049BC0000}"/>
    <cellStyle name="Normal 5 5 2 5 2 2 3 2" xfId="40796" xr:uid="{00000000-0005-0000-0000-00004ABC0000}"/>
    <cellStyle name="Normal 5 5 2 5 2 2 4" xfId="23890" xr:uid="{00000000-0005-0000-0000-00004BBC0000}"/>
    <cellStyle name="Normal 5 5 2 5 2 2 4 2" xfId="46416" xr:uid="{00000000-0005-0000-0000-00004CBC0000}"/>
    <cellStyle name="Normal 5 5 2 5 2 2 5" xfId="29556" xr:uid="{00000000-0005-0000-0000-00004DBC0000}"/>
    <cellStyle name="Normal 5 5 2 5 2 3" xfId="8887" xr:uid="{00000000-0005-0000-0000-00004EBC0000}"/>
    <cellStyle name="Normal 5 5 2 5 2 3 2" xfId="14503" xr:uid="{00000000-0005-0000-0000-00004FBC0000}"/>
    <cellStyle name="Normal 5 5 2 5 2 3 2 2" xfId="37044" xr:uid="{00000000-0005-0000-0000-000050BC0000}"/>
    <cellStyle name="Normal 5 5 2 5 2 3 3" xfId="20133" xr:uid="{00000000-0005-0000-0000-000051BC0000}"/>
    <cellStyle name="Normal 5 5 2 5 2 3 3 2" xfId="42668" xr:uid="{00000000-0005-0000-0000-000052BC0000}"/>
    <cellStyle name="Normal 5 5 2 5 2 3 4" xfId="25762" xr:uid="{00000000-0005-0000-0000-000053BC0000}"/>
    <cellStyle name="Normal 5 5 2 5 2 3 4 2" xfId="48288" xr:uid="{00000000-0005-0000-0000-000054BC0000}"/>
    <cellStyle name="Normal 5 5 2 5 2 3 5" xfId="31428" xr:uid="{00000000-0005-0000-0000-000055BC0000}"/>
    <cellStyle name="Normal 5 5 2 5 2 4" xfId="10759" xr:uid="{00000000-0005-0000-0000-000056BC0000}"/>
    <cellStyle name="Normal 5 5 2 5 2 4 2" xfId="33300" xr:uid="{00000000-0005-0000-0000-000057BC0000}"/>
    <cellStyle name="Normal 5 5 2 5 2 5" xfId="16389" xr:uid="{00000000-0005-0000-0000-000058BC0000}"/>
    <cellStyle name="Normal 5 5 2 5 2 5 2" xfId="38924" xr:uid="{00000000-0005-0000-0000-000059BC0000}"/>
    <cellStyle name="Normal 5 5 2 5 2 6" xfId="22018" xr:uid="{00000000-0005-0000-0000-00005ABC0000}"/>
    <cellStyle name="Normal 5 5 2 5 2 6 2" xfId="44544" xr:uid="{00000000-0005-0000-0000-00005BBC0000}"/>
    <cellStyle name="Normal 5 5 2 5 2 7" xfId="27684" xr:uid="{00000000-0005-0000-0000-00005CBC0000}"/>
    <cellStyle name="Normal 5 5 2 5 2 8" xfId="51112" xr:uid="{00000000-0005-0000-0000-00005DBC0000}"/>
    <cellStyle name="Normal 5 5 2 5 3" xfId="6079" xr:uid="{00000000-0005-0000-0000-00005EBC0000}"/>
    <cellStyle name="Normal 5 5 2 5 3 2" xfId="11695" xr:uid="{00000000-0005-0000-0000-00005FBC0000}"/>
    <cellStyle name="Normal 5 5 2 5 3 2 2" xfId="34236" xr:uid="{00000000-0005-0000-0000-000060BC0000}"/>
    <cellStyle name="Normal 5 5 2 5 3 3" xfId="17325" xr:uid="{00000000-0005-0000-0000-000061BC0000}"/>
    <cellStyle name="Normal 5 5 2 5 3 3 2" xfId="39860" xr:uid="{00000000-0005-0000-0000-000062BC0000}"/>
    <cellStyle name="Normal 5 5 2 5 3 4" xfId="22954" xr:uid="{00000000-0005-0000-0000-000063BC0000}"/>
    <cellStyle name="Normal 5 5 2 5 3 4 2" xfId="45480" xr:uid="{00000000-0005-0000-0000-000064BC0000}"/>
    <cellStyle name="Normal 5 5 2 5 3 5" xfId="28620" xr:uid="{00000000-0005-0000-0000-000065BC0000}"/>
    <cellStyle name="Normal 5 5 2 5 4" xfId="7951" xr:uid="{00000000-0005-0000-0000-000066BC0000}"/>
    <cellStyle name="Normal 5 5 2 5 4 2" xfId="13567" xr:uid="{00000000-0005-0000-0000-000067BC0000}"/>
    <cellStyle name="Normal 5 5 2 5 4 2 2" xfId="36108" xr:uid="{00000000-0005-0000-0000-000068BC0000}"/>
    <cellStyle name="Normal 5 5 2 5 4 3" xfId="19197" xr:uid="{00000000-0005-0000-0000-000069BC0000}"/>
    <cellStyle name="Normal 5 5 2 5 4 3 2" xfId="41732" xr:uid="{00000000-0005-0000-0000-00006ABC0000}"/>
    <cellStyle name="Normal 5 5 2 5 4 4" xfId="24826" xr:uid="{00000000-0005-0000-0000-00006BBC0000}"/>
    <cellStyle name="Normal 5 5 2 5 4 4 2" xfId="47352" xr:uid="{00000000-0005-0000-0000-00006CBC0000}"/>
    <cellStyle name="Normal 5 5 2 5 4 5" xfId="30492" xr:uid="{00000000-0005-0000-0000-00006DBC0000}"/>
    <cellStyle name="Normal 5 5 2 5 5" xfId="9823" xr:uid="{00000000-0005-0000-0000-00006EBC0000}"/>
    <cellStyle name="Normal 5 5 2 5 5 2" xfId="32364" xr:uid="{00000000-0005-0000-0000-00006FBC0000}"/>
    <cellStyle name="Normal 5 5 2 5 6" xfId="15453" xr:uid="{00000000-0005-0000-0000-000070BC0000}"/>
    <cellStyle name="Normal 5 5 2 5 6 2" xfId="37988" xr:uid="{00000000-0005-0000-0000-000071BC0000}"/>
    <cellStyle name="Normal 5 5 2 5 7" xfId="21082" xr:uid="{00000000-0005-0000-0000-000072BC0000}"/>
    <cellStyle name="Normal 5 5 2 5 7 2" xfId="43608" xr:uid="{00000000-0005-0000-0000-000073BC0000}"/>
    <cellStyle name="Normal 5 5 2 5 8" xfId="26748" xr:uid="{00000000-0005-0000-0000-000074BC0000}"/>
    <cellStyle name="Normal 5 5 2 5 9" xfId="49239" xr:uid="{00000000-0005-0000-0000-000075BC0000}"/>
    <cellStyle name="Normal 5 5 2 6" xfId="4675" xr:uid="{00000000-0005-0000-0000-000076BC0000}"/>
    <cellStyle name="Normal 5 5 2 6 2" xfId="6547" xr:uid="{00000000-0005-0000-0000-000077BC0000}"/>
    <cellStyle name="Normal 5 5 2 6 2 2" xfId="12163" xr:uid="{00000000-0005-0000-0000-000078BC0000}"/>
    <cellStyle name="Normal 5 5 2 6 2 2 2" xfId="34704" xr:uid="{00000000-0005-0000-0000-000079BC0000}"/>
    <cellStyle name="Normal 5 5 2 6 2 3" xfId="17793" xr:uid="{00000000-0005-0000-0000-00007ABC0000}"/>
    <cellStyle name="Normal 5 5 2 6 2 3 2" xfId="40328" xr:uid="{00000000-0005-0000-0000-00007BBC0000}"/>
    <cellStyle name="Normal 5 5 2 6 2 4" xfId="23422" xr:uid="{00000000-0005-0000-0000-00007CBC0000}"/>
    <cellStyle name="Normal 5 5 2 6 2 4 2" xfId="45948" xr:uid="{00000000-0005-0000-0000-00007DBC0000}"/>
    <cellStyle name="Normal 5 5 2 6 2 5" xfId="29088" xr:uid="{00000000-0005-0000-0000-00007EBC0000}"/>
    <cellStyle name="Normal 5 5 2 6 3" xfId="8419" xr:uid="{00000000-0005-0000-0000-00007FBC0000}"/>
    <cellStyle name="Normal 5 5 2 6 3 2" xfId="14035" xr:uid="{00000000-0005-0000-0000-000080BC0000}"/>
    <cellStyle name="Normal 5 5 2 6 3 2 2" xfId="36576" xr:uid="{00000000-0005-0000-0000-000081BC0000}"/>
    <cellStyle name="Normal 5 5 2 6 3 3" xfId="19665" xr:uid="{00000000-0005-0000-0000-000082BC0000}"/>
    <cellStyle name="Normal 5 5 2 6 3 3 2" xfId="42200" xr:uid="{00000000-0005-0000-0000-000083BC0000}"/>
    <cellStyle name="Normal 5 5 2 6 3 4" xfId="25294" xr:uid="{00000000-0005-0000-0000-000084BC0000}"/>
    <cellStyle name="Normal 5 5 2 6 3 4 2" xfId="47820" xr:uid="{00000000-0005-0000-0000-000085BC0000}"/>
    <cellStyle name="Normal 5 5 2 6 3 5" xfId="30960" xr:uid="{00000000-0005-0000-0000-000086BC0000}"/>
    <cellStyle name="Normal 5 5 2 6 4" xfId="10291" xr:uid="{00000000-0005-0000-0000-000087BC0000}"/>
    <cellStyle name="Normal 5 5 2 6 4 2" xfId="32832" xr:uid="{00000000-0005-0000-0000-000088BC0000}"/>
    <cellStyle name="Normal 5 5 2 6 5" xfId="15921" xr:uid="{00000000-0005-0000-0000-000089BC0000}"/>
    <cellStyle name="Normal 5 5 2 6 5 2" xfId="38456" xr:uid="{00000000-0005-0000-0000-00008ABC0000}"/>
    <cellStyle name="Normal 5 5 2 6 6" xfId="21550" xr:uid="{00000000-0005-0000-0000-00008BBC0000}"/>
    <cellStyle name="Normal 5 5 2 6 6 2" xfId="44076" xr:uid="{00000000-0005-0000-0000-00008CBC0000}"/>
    <cellStyle name="Normal 5 5 2 6 7" xfId="27216" xr:uid="{00000000-0005-0000-0000-00008DBC0000}"/>
    <cellStyle name="Normal 5 5 2 6 8" xfId="50644" xr:uid="{00000000-0005-0000-0000-00008EBC0000}"/>
    <cellStyle name="Normal 5 5 2 7" xfId="5611" xr:uid="{00000000-0005-0000-0000-00008FBC0000}"/>
    <cellStyle name="Normal 5 5 2 7 2" xfId="11227" xr:uid="{00000000-0005-0000-0000-000090BC0000}"/>
    <cellStyle name="Normal 5 5 2 7 2 2" xfId="33768" xr:uid="{00000000-0005-0000-0000-000091BC0000}"/>
    <cellStyle name="Normal 5 5 2 7 3" xfId="16857" xr:uid="{00000000-0005-0000-0000-000092BC0000}"/>
    <cellStyle name="Normal 5 5 2 7 3 2" xfId="39392" xr:uid="{00000000-0005-0000-0000-000093BC0000}"/>
    <cellStyle name="Normal 5 5 2 7 4" xfId="22486" xr:uid="{00000000-0005-0000-0000-000094BC0000}"/>
    <cellStyle name="Normal 5 5 2 7 4 2" xfId="45012" xr:uid="{00000000-0005-0000-0000-000095BC0000}"/>
    <cellStyle name="Normal 5 5 2 7 5" xfId="28152" xr:uid="{00000000-0005-0000-0000-000096BC0000}"/>
    <cellStyle name="Normal 5 5 2 8" xfId="7483" xr:uid="{00000000-0005-0000-0000-000097BC0000}"/>
    <cellStyle name="Normal 5 5 2 8 2" xfId="13099" xr:uid="{00000000-0005-0000-0000-000098BC0000}"/>
    <cellStyle name="Normal 5 5 2 8 2 2" xfId="35640" xr:uid="{00000000-0005-0000-0000-000099BC0000}"/>
    <cellStyle name="Normal 5 5 2 8 3" xfId="18729" xr:uid="{00000000-0005-0000-0000-00009ABC0000}"/>
    <cellStyle name="Normal 5 5 2 8 3 2" xfId="41264" xr:uid="{00000000-0005-0000-0000-00009BBC0000}"/>
    <cellStyle name="Normal 5 5 2 8 4" xfId="24358" xr:uid="{00000000-0005-0000-0000-00009CBC0000}"/>
    <cellStyle name="Normal 5 5 2 8 4 2" xfId="46884" xr:uid="{00000000-0005-0000-0000-00009DBC0000}"/>
    <cellStyle name="Normal 5 5 2 8 5" xfId="30024" xr:uid="{00000000-0005-0000-0000-00009EBC0000}"/>
    <cellStyle name="Normal 5 5 2 9" xfId="9355" xr:uid="{00000000-0005-0000-0000-00009FBC0000}"/>
    <cellStyle name="Normal 5 5 2 9 2" xfId="31896" xr:uid="{00000000-0005-0000-0000-0000A0BC0000}"/>
    <cellStyle name="Normal 5 5 3" xfId="3856" xr:uid="{00000000-0005-0000-0000-0000A1BC0000}"/>
    <cellStyle name="Normal 5 5 3 10" xfId="26397" xr:uid="{00000000-0005-0000-0000-0000A2BC0000}"/>
    <cellStyle name="Normal 5 5 3 11" xfId="48888" xr:uid="{00000000-0005-0000-0000-0000A3BC0000}"/>
    <cellStyle name="Normal 5 5 3 12" xfId="49825" xr:uid="{00000000-0005-0000-0000-0000A4BC0000}"/>
    <cellStyle name="Normal 5 5 3 2" xfId="4090" xr:uid="{00000000-0005-0000-0000-0000A5BC0000}"/>
    <cellStyle name="Normal 5 5 3 2 10" xfId="49122" xr:uid="{00000000-0005-0000-0000-0000A6BC0000}"/>
    <cellStyle name="Normal 5 5 3 2 11" xfId="50059" xr:uid="{00000000-0005-0000-0000-0000A7BC0000}"/>
    <cellStyle name="Normal 5 5 3 2 2" xfId="4558" xr:uid="{00000000-0005-0000-0000-0000A8BC0000}"/>
    <cellStyle name="Normal 5 5 3 2 2 10" xfId="50527" xr:uid="{00000000-0005-0000-0000-0000A9BC0000}"/>
    <cellStyle name="Normal 5 5 3 2 2 2" xfId="5494" xr:uid="{00000000-0005-0000-0000-0000AABC0000}"/>
    <cellStyle name="Normal 5 5 3 2 2 2 2" xfId="7366" xr:uid="{00000000-0005-0000-0000-0000ABBC0000}"/>
    <cellStyle name="Normal 5 5 3 2 2 2 2 2" xfId="12982" xr:uid="{00000000-0005-0000-0000-0000ACBC0000}"/>
    <cellStyle name="Normal 5 5 3 2 2 2 2 2 2" xfId="35523" xr:uid="{00000000-0005-0000-0000-0000ADBC0000}"/>
    <cellStyle name="Normal 5 5 3 2 2 2 2 3" xfId="18612" xr:uid="{00000000-0005-0000-0000-0000AEBC0000}"/>
    <cellStyle name="Normal 5 5 3 2 2 2 2 3 2" xfId="41147" xr:uid="{00000000-0005-0000-0000-0000AFBC0000}"/>
    <cellStyle name="Normal 5 5 3 2 2 2 2 4" xfId="24241" xr:uid="{00000000-0005-0000-0000-0000B0BC0000}"/>
    <cellStyle name="Normal 5 5 3 2 2 2 2 4 2" xfId="46767" xr:uid="{00000000-0005-0000-0000-0000B1BC0000}"/>
    <cellStyle name="Normal 5 5 3 2 2 2 2 5" xfId="29907" xr:uid="{00000000-0005-0000-0000-0000B2BC0000}"/>
    <cellStyle name="Normal 5 5 3 2 2 2 3" xfId="9238" xr:uid="{00000000-0005-0000-0000-0000B3BC0000}"/>
    <cellStyle name="Normal 5 5 3 2 2 2 3 2" xfId="14854" xr:uid="{00000000-0005-0000-0000-0000B4BC0000}"/>
    <cellStyle name="Normal 5 5 3 2 2 2 3 2 2" xfId="37395" xr:uid="{00000000-0005-0000-0000-0000B5BC0000}"/>
    <cellStyle name="Normal 5 5 3 2 2 2 3 3" xfId="20484" xr:uid="{00000000-0005-0000-0000-0000B6BC0000}"/>
    <cellStyle name="Normal 5 5 3 2 2 2 3 3 2" xfId="43019" xr:uid="{00000000-0005-0000-0000-0000B7BC0000}"/>
    <cellStyle name="Normal 5 5 3 2 2 2 3 4" xfId="26113" xr:uid="{00000000-0005-0000-0000-0000B8BC0000}"/>
    <cellStyle name="Normal 5 5 3 2 2 2 3 4 2" xfId="48639" xr:uid="{00000000-0005-0000-0000-0000B9BC0000}"/>
    <cellStyle name="Normal 5 5 3 2 2 2 3 5" xfId="31779" xr:uid="{00000000-0005-0000-0000-0000BABC0000}"/>
    <cellStyle name="Normal 5 5 3 2 2 2 4" xfId="11110" xr:uid="{00000000-0005-0000-0000-0000BBBC0000}"/>
    <cellStyle name="Normal 5 5 3 2 2 2 4 2" xfId="33651" xr:uid="{00000000-0005-0000-0000-0000BCBC0000}"/>
    <cellStyle name="Normal 5 5 3 2 2 2 5" xfId="16740" xr:uid="{00000000-0005-0000-0000-0000BDBC0000}"/>
    <cellStyle name="Normal 5 5 3 2 2 2 5 2" xfId="39275" xr:uid="{00000000-0005-0000-0000-0000BEBC0000}"/>
    <cellStyle name="Normal 5 5 3 2 2 2 6" xfId="22369" xr:uid="{00000000-0005-0000-0000-0000BFBC0000}"/>
    <cellStyle name="Normal 5 5 3 2 2 2 6 2" xfId="44895" xr:uid="{00000000-0005-0000-0000-0000C0BC0000}"/>
    <cellStyle name="Normal 5 5 3 2 2 2 7" xfId="28035" xr:uid="{00000000-0005-0000-0000-0000C1BC0000}"/>
    <cellStyle name="Normal 5 5 3 2 2 2 8" xfId="51463" xr:uid="{00000000-0005-0000-0000-0000C2BC0000}"/>
    <cellStyle name="Normal 5 5 3 2 2 3" xfId="6430" xr:uid="{00000000-0005-0000-0000-0000C3BC0000}"/>
    <cellStyle name="Normal 5 5 3 2 2 3 2" xfId="12046" xr:uid="{00000000-0005-0000-0000-0000C4BC0000}"/>
    <cellStyle name="Normal 5 5 3 2 2 3 2 2" xfId="34587" xr:uid="{00000000-0005-0000-0000-0000C5BC0000}"/>
    <cellStyle name="Normal 5 5 3 2 2 3 3" xfId="17676" xr:uid="{00000000-0005-0000-0000-0000C6BC0000}"/>
    <cellStyle name="Normal 5 5 3 2 2 3 3 2" xfId="40211" xr:uid="{00000000-0005-0000-0000-0000C7BC0000}"/>
    <cellStyle name="Normal 5 5 3 2 2 3 4" xfId="23305" xr:uid="{00000000-0005-0000-0000-0000C8BC0000}"/>
    <cellStyle name="Normal 5 5 3 2 2 3 4 2" xfId="45831" xr:uid="{00000000-0005-0000-0000-0000C9BC0000}"/>
    <cellStyle name="Normal 5 5 3 2 2 3 5" xfId="28971" xr:uid="{00000000-0005-0000-0000-0000CABC0000}"/>
    <cellStyle name="Normal 5 5 3 2 2 4" xfId="8302" xr:uid="{00000000-0005-0000-0000-0000CBBC0000}"/>
    <cellStyle name="Normal 5 5 3 2 2 4 2" xfId="13918" xr:uid="{00000000-0005-0000-0000-0000CCBC0000}"/>
    <cellStyle name="Normal 5 5 3 2 2 4 2 2" xfId="36459" xr:uid="{00000000-0005-0000-0000-0000CDBC0000}"/>
    <cellStyle name="Normal 5 5 3 2 2 4 3" xfId="19548" xr:uid="{00000000-0005-0000-0000-0000CEBC0000}"/>
    <cellStyle name="Normal 5 5 3 2 2 4 3 2" xfId="42083" xr:uid="{00000000-0005-0000-0000-0000CFBC0000}"/>
    <cellStyle name="Normal 5 5 3 2 2 4 4" xfId="25177" xr:uid="{00000000-0005-0000-0000-0000D0BC0000}"/>
    <cellStyle name="Normal 5 5 3 2 2 4 4 2" xfId="47703" xr:uid="{00000000-0005-0000-0000-0000D1BC0000}"/>
    <cellStyle name="Normal 5 5 3 2 2 4 5" xfId="30843" xr:uid="{00000000-0005-0000-0000-0000D2BC0000}"/>
    <cellStyle name="Normal 5 5 3 2 2 5" xfId="10174" xr:uid="{00000000-0005-0000-0000-0000D3BC0000}"/>
    <cellStyle name="Normal 5 5 3 2 2 5 2" xfId="32715" xr:uid="{00000000-0005-0000-0000-0000D4BC0000}"/>
    <cellStyle name="Normal 5 5 3 2 2 6" xfId="15804" xr:uid="{00000000-0005-0000-0000-0000D5BC0000}"/>
    <cellStyle name="Normal 5 5 3 2 2 6 2" xfId="38339" xr:uid="{00000000-0005-0000-0000-0000D6BC0000}"/>
    <cellStyle name="Normal 5 5 3 2 2 7" xfId="21433" xr:uid="{00000000-0005-0000-0000-0000D7BC0000}"/>
    <cellStyle name="Normal 5 5 3 2 2 7 2" xfId="43959" xr:uid="{00000000-0005-0000-0000-0000D8BC0000}"/>
    <cellStyle name="Normal 5 5 3 2 2 8" xfId="27099" xr:uid="{00000000-0005-0000-0000-0000D9BC0000}"/>
    <cellStyle name="Normal 5 5 3 2 2 9" xfId="49590" xr:uid="{00000000-0005-0000-0000-0000DABC0000}"/>
    <cellStyle name="Normal 5 5 3 2 3" xfId="5026" xr:uid="{00000000-0005-0000-0000-0000DBBC0000}"/>
    <cellStyle name="Normal 5 5 3 2 3 2" xfId="6898" xr:uid="{00000000-0005-0000-0000-0000DCBC0000}"/>
    <cellStyle name="Normal 5 5 3 2 3 2 2" xfId="12514" xr:uid="{00000000-0005-0000-0000-0000DDBC0000}"/>
    <cellStyle name="Normal 5 5 3 2 3 2 2 2" xfId="35055" xr:uid="{00000000-0005-0000-0000-0000DEBC0000}"/>
    <cellStyle name="Normal 5 5 3 2 3 2 3" xfId="18144" xr:uid="{00000000-0005-0000-0000-0000DFBC0000}"/>
    <cellStyle name="Normal 5 5 3 2 3 2 3 2" xfId="40679" xr:uid="{00000000-0005-0000-0000-0000E0BC0000}"/>
    <cellStyle name="Normal 5 5 3 2 3 2 4" xfId="23773" xr:uid="{00000000-0005-0000-0000-0000E1BC0000}"/>
    <cellStyle name="Normal 5 5 3 2 3 2 4 2" xfId="46299" xr:uid="{00000000-0005-0000-0000-0000E2BC0000}"/>
    <cellStyle name="Normal 5 5 3 2 3 2 5" xfId="29439" xr:uid="{00000000-0005-0000-0000-0000E3BC0000}"/>
    <cellStyle name="Normal 5 5 3 2 3 3" xfId="8770" xr:uid="{00000000-0005-0000-0000-0000E4BC0000}"/>
    <cellStyle name="Normal 5 5 3 2 3 3 2" xfId="14386" xr:uid="{00000000-0005-0000-0000-0000E5BC0000}"/>
    <cellStyle name="Normal 5 5 3 2 3 3 2 2" xfId="36927" xr:uid="{00000000-0005-0000-0000-0000E6BC0000}"/>
    <cellStyle name="Normal 5 5 3 2 3 3 3" xfId="20016" xr:uid="{00000000-0005-0000-0000-0000E7BC0000}"/>
    <cellStyle name="Normal 5 5 3 2 3 3 3 2" xfId="42551" xr:uid="{00000000-0005-0000-0000-0000E8BC0000}"/>
    <cellStyle name="Normal 5 5 3 2 3 3 4" xfId="25645" xr:uid="{00000000-0005-0000-0000-0000E9BC0000}"/>
    <cellStyle name="Normal 5 5 3 2 3 3 4 2" xfId="48171" xr:uid="{00000000-0005-0000-0000-0000EABC0000}"/>
    <cellStyle name="Normal 5 5 3 2 3 3 5" xfId="31311" xr:uid="{00000000-0005-0000-0000-0000EBBC0000}"/>
    <cellStyle name="Normal 5 5 3 2 3 4" xfId="10642" xr:uid="{00000000-0005-0000-0000-0000ECBC0000}"/>
    <cellStyle name="Normal 5 5 3 2 3 4 2" xfId="33183" xr:uid="{00000000-0005-0000-0000-0000EDBC0000}"/>
    <cellStyle name="Normal 5 5 3 2 3 5" xfId="16272" xr:uid="{00000000-0005-0000-0000-0000EEBC0000}"/>
    <cellStyle name="Normal 5 5 3 2 3 5 2" xfId="38807" xr:uid="{00000000-0005-0000-0000-0000EFBC0000}"/>
    <cellStyle name="Normal 5 5 3 2 3 6" xfId="21901" xr:uid="{00000000-0005-0000-0000-0000F0BC0000}"/>
    <cellStyle name="Normal 5 5 3 2 3 6 2" xfId="44427" xr:uid="{00000000-0005-0000-0000-0000F1BC0000}"/>
    <cellStyle name="Normal 5 5 3 2 3 7" xfId="27567" xr:uid="{00000000-0005-0000-0000-0000F2BC0000}"/>
    <cellStyle name="Normal 5 5 3 2 3 8" xfId="50995" xr:uid="{00000000-0005-0000-0000-0000F3BC0000}"/>
    <cellStyle name="Normal 5 5 3 2 4" xfId="5962" xr:uid="{00000000-0005-0000-0000-0000F4BC0000}"/>
    <cellStyle name="Normal 5 5 3 2 4 2" xfId="11578" xr:uid="{00000000-0005-0000-0000-0000F5BC0000}"/>
    <cellStyle name="Normal 5 5 3 2 4 2 2" xfId="34119" xr:uid="{00000000-0005-0000-0000-0000F6BC0000}"/>
    <cellStyle name="Normal 5 5 3 2 4 3" xfId="17208" xr:uid="{00000000-0005-0000-0000-0000F7BC0000}"/>
    <cellStyle name="Normal 5 5 3 2 4 3 2" xfId="39743" xr:uid="{00000000-0005-0000-0000-0000F8BC0000}"/>
    <cellStyle name="Normal 5 5 3 2 4 4" xfId="22837" xr:uid="{00000000-0005-0000-0000-0000F9BC0000}"/>
    <cellStyle name="Normal 5 5 3 2 4 4 2" xfId="45363" xr:uid="{00000000-0005-0000-0000-0000FABC0000}"/>
    <cellStyle name="Normal 5 5 3 2 4 5" xfId="28503" xr:uid="{00000000-0005-0000-0000-0000FBBC0000}"/>
    <cellStyle name="Normal 5 5 3 2 5" xfId="7834" xr:uid="{00000000-0005-0000-0000-0000FCBC0000}"/>
    <cellStyle name="Normal 5 5 3 2 5 2" xfId="13450" xr:uid="{00000000-0005-0000-0000-0000FDBC0000}"/>
    <cellStyle name="Normal 5 5 3 2 5 2 2" xfId="35991" xr:uid="{00000000-0005-0000-0000-0000FEBC0000}"/>
    <cellStyle name="Normal 5 5 3 2 5 3" xfId="19080" xr:uid="{00000000-0005-0000-0000-0000FFBC0000}"/>
    <cellStyle name="Normal 5 5 3 2 5 3 2" xfId="41615" xr:uid="{00000000-0005-0000-0000-000000BD0000}"/>
    <cellStyle name="Normal 5 5 3 2 5 4" xfId="24709" xr:uid="{00000000-0005-0000-0000-000001BD0000}"/>
    <cellStyle name="Normal 5 5 3 2 5 4 2" xfId="47235" xr:uid="{00000000-0005-0000-0000-000002BD0000}"/>
    <cellStyle name="Normal 5 5 3 2 5 5" xfId="30375" xr:uid="{00000000-0005-0000-0000-000003BD0000}"/>
    <cellStyle name="Normal 5 5 3 2 6" xfId="9706" xr:uid="{00000000-0005-0000-0000-000004BD0000}"/>
    <cellStyle name="Normal 5 5 3 2 6 2" xfId="32247" xr:uid="{00000000-0005-0000-0000-000005BD0000}"/>
    <cellStyle name="Normal 5 5 3 2 7" xfId="15336" xr:uid="{00000000-0005-0000-0000-000006BD0000}"/>
    <cellStyle name="Normal 5 5 3 2 7 2" xfId="37871" xr:uid="{00000000-0005-0000-0000-000007BD0000}"/>
    <cellStyle name="Normal 5 5 3 2 8" xfId="20965" xr:uid="{00000000-0005-0000-0000-000008BD0000}"/>
    <cellStyle name="Normal 5 5 3 2 8 2" xfId="43491" xr:uid="{00000000-0005-0000-0000-000009BD0000}"/>
    <cellStyle name="Normal 5 5 3 2 9" xfId="26631" xr:uid="{00000000-0005-0000-0000-00000ABD0000}"/>
    <cellStyle name="Normal 5 5 3 3" xfId="4324" xr:uid="{00000000-0005-0000-0000-00000BBD0000}"/>
    <cellStyle name="Normal 5 5 3 3 10" xfId="50293" xr:uid="{00000000-0005-0000-0000-00000CBD0000}"/>
    <cellStyle name="Normal 5 5 3 3 2" xfId="5260" xr:uid="{00000000-0005-0000-0000-00000DBD0000}"/>
    <cellStyle name="Normal 5 5 3 3 2 2" xfId="7132" xr:uid="{00000000-0005-0000-0000-00000EBD0000}"/>
    <cellStyle name="Normal 5 5 3 3 2 2 2" xfId="12748" xr:uid="{00000000-0005-0000-0000-00000FBD0000}"/>
    <cellStyle name="Normal 5 5 3 3 2 2 2 2" xfId="35289" xr:uid="{00000000-0005-0000-0000-000010BD0000}"/>
    <cellStyle name="Normal 5 5 3 3 2 2 3" xfId="18378" xr:uid="{00000000-0005-0000-0000-000011BD0000}"/>
    <cellStyle name="Normal 5 5 3 3 2 2 3 2" xfId="40913" xr:uid="{00000000-0005-0000-0000-000012BD0000}"/>
    <cellStyle name="Normal 5 5 3 3 2 2 4" xfId="24007" xr:uid="{00000000-0005-0000-0000-000013BD0000}"/>
    <cellStyle name="Normal 5 5 3 3 2 2 4 2" xfId="46533" xr:uid="{00000000-0005-0000-0000-000014BD0000}"/>
    <cellStyle name="Normal 5 5 3 3 2 2 5" xfId="29673" xr:uid="{00000000-0005-0000-0000-000015BD0000}"/>
    <cellStyle name="Normal 5 5 3 3 2 3" xfId="9004" xr:uid="{00000000-0005-0000-0000-000016BD0000}"/>
    <cellStyle name="Normal 5 5 3 3 2 3 2" xfId="14620" xr:uid="{00000000-0005-0000-0000-000017BD0000}"/>
    <cellStyle name="Normal 5 5 3 3 2 3 2 2" xfId="37161" xr:uid="{00000000-0005-0000-0000-000018BD0000}"/>
    <cellStyle name="Normal 5 5 3 3 2 3 3" xfId="20250" xr:uid="{00000000-0005-0000-0000-000019BD0000}"/>
    <cellStyle name="Normal 5 5 3 3 2 3 3 2" xfId="42785" xr:uid="{00000000-0005-0000-0000-00001ABD0000}"/>
    <cellStyle name="Normal 5 5 3 3 2 3 4" xfId="25879" xr:uid="{00000000-0005-0000-0000-00001BBD0000}"/>
    <cellStyle name="Normal 5 5 3 3 2 3 4 2" xfId="48405" xr:uid="{00000000-0005-0000-0000-00001CBD0000}"/>
    <cellStyle name="Normal 5 5 3 3 2 3 5" xfId="31545" xr:uid="{00000000-0005-0000-0000-00001DBD0000}"/>
    <cellStyle name="Normal 5 5 3 3 2 4" xfId="10876" xr:uid="{00000000-0005-0000-0000-00001EBD0000}"/>
    <cellStyle name="Normal 5 5 3 3 2 4 2" xfId="33417" xr:uid="{00000000-0005-0000-0000-00001FBD0000}"/>
    <cellStyle name="Normal 5 5 3 3 2 5" xfId="16506" xr:uid="{00000000-0005-0000-0000-000020BD0000}"/>
    <cellStyle name="Normal 5 5 3 3 2 5 2" xfId="39041" xr:uid="{00000000-0005-0000-0000-000021BD0000}"/>
    <cellStyle name="Normal 5 5 3 3 2 6" xfId="22135" xr:uid="{00000000-0005-0000-0000-000022BD0000}"/>
    <cellStyle name="Normal 5 5 3 3 2 6 2" xfId="44661" xr:uid="{00000000-0005-0000-0000-000023BD0000}"/>
    <cellStyle name="Normal 5 5 3 3 2 7" xfId="27801" xr:uid="{00000000-0005-0000-0000-000024BD0000}"/>
    <cellStyle name="Normal 5 5 3 3 2 8" xfId="51229" xr:uid="{00000000-0005-0000-0000-000025BD0000}"/>
    <cellStyle name="Normal 5 5 3 3 3" xfId="6196" xr:uid="{00000000-0005-0000-0000-000026BD0000}"/>
    <cellStyle name="Normal 5 5 3 3 3 2" xfId="11812" xr:uid="{00000000-0005-0000-0000-000027BD0000}"/>
    <cellStyle name="Normal 5 5 3 3 3 2 2" xfId="34353" xr:uid="{00000000-0005-0000-0000-000028BD0000}"/>
    <cellStyle name="Normal 5 5 3 3 3 3" xfId="17442" xr:uid="{00000000-0005-0000-0000-000029BD0000}"/>
    <cellStyle name="Normal 5 5 3 3 3 3 2" xfId="39977" xr:uid="{00000000-0005-0000-0000-00002ABD0000}"/>
    <cellStyle name="Normal 5 5 3 3 3 4" xfId="23071" xr:uid="{00000000-0005-0000-0000-00002BBD0000}"/>
    <cellStyle name="Normal 5 5 3 3 3 4 2" xfId="45597" xr:uid="{00000000-0005-0000-0000-00002CBD0000}"/>
    <cellStyle name="Normal 5 5 3 3 3 5" xfId="28737" xr:uid="{00000000-0005-0000-0000-00002DBD0000}"/>
    <cellStyle name="Normal 5 5 3 3 4" xfId="8068" xr:uid="{00000000-0005-0000-0000-00002EBD0000}"/>
    <cellStyle name="Normal 5 5 3 3 4 2" xfId="13684" xr:uid="{00000000-0005-0000-0000-00002FBD0000}"/>
    <cellStyle name="Normal 5 5 3 3 4 2 2" xfId="36225" xr:uid="{00000000-0005-0000-0000-000030BD0000}"/>
    <cellStyle name="Normal 5 5 3 3 4 3" xfId="19314" xr:uid="{00000000-0005-0000-0000-000031BD0000}"/>
    <cellStyle name="Normal 5 5 3 3 4 3 2" xfId="41849" xr:uid="{00000000-0005-0000-0000-000032BD0000}"/>
    <cellStyle name="Normal 5 5 3 3 4 4" xfId="24943" xr:uid="{00000000-0005-0000-0000-000033BD0000}"/>
    <cellStyle name="Normal 5 5 3 3 4 4 2" xfId="47469" xr:uid="{00000000-0005-0000-0000-000034BD0000}"/>
    <cellStyle name="Normal 5 5 3 3 4 5" xfId="30609" xr:uid="{00000000-0005-0000-0000-000035BD0000}"/>
    <cellStyle name="Normal 5 5 3 3 5" xfId="9940" xr:uid="{00000000-0005-0000-0000-000036BD0000}"/>
    <cellStyle name="Normal 5 5 3 3 5 2" xfId="32481" xr:uid="{00000000-0005-0000-0000-000037BD0000}"/>
    <cellStyle name="Normal 5 5 3 3 6" xfId="15570" xr:uid="{00000000-0005-0000-0000-000038BD0000}"/>
    <cellStyle name="Normal 5 5 3 3 6 2" xfId="38105" xr:uid="{00000000-0005-0000-0000-000039BD0000}"/>
    <cellStyle name="Normal 5 5 3 3 7" xfId="21199" xr:uid="{00000000-0005-0000-0000-00003ABD0000}"/>
    <cellStyle name="Normal 5 5 3 3 7 2" xfId="43725" xr:uid="{00000000-0005-0000-0000-00003BBD0000}"/>
    <cellStyle name="Normal 5 5 3 3 8" xfId="26865" xr:uid="{00000000-0005-0000-0000-00003CBD0000}"/>
    <cellStyle name="Normal 5 5 3 3 9" xfId="49356" xr:uid="{00000000-0005-0000-0000-00003DBD0000}"/>
    <cellStyle name="Normal 5 5 3 4" xfId="4792" xr:uid="{00000000-0005-0000-0000-00003EBD0000}"/>
    <cellStyle name="Normal 5 5 3 4 2" xfId="6664" xr:uid="{00000000-0005-0000-0000-00003FBD0000}"/>
    <cellStyle name="Normal 5 5 3 4 2 2" xfId="12280" xr:uid="{00000000-0005-0000-0000-000040BD0000}"/>
    <cellStyle name="Normal 5 5 3 4 2 2 2" xfId="34821" xr:uid="{00000000-0005-0000-0000-000041BD0000}"/>
    <cellStyle name="Normal 5 5 3 4 2 3" xfId="17910" xr:uid="{00000000-0005-0000-0000-000042BD0000}"/>
    <cellStyle name="Normal 5 5 3 4 2 3 2" xfId="40445" xr:uid="{00000000-0005-0000-0000-000043BD0000}"/>
    <cellStyle name="Normal 5 5 3 4 2 4" xfId="23539" xr:uid="{00000000-0005-0000-0000-000044BD0000}"/>
    <cellStyle name="Normal 5 5 3 4 2 4 2" xfId="46065" xr:uid="{00000000-0005-0000-0000-000045BD0000}"/>
    <cellStyle name="Normal 5 5 3 4 2 5" xfId="29205" xr:uid="{00000000-0005-0000-0000-000046BD0000}"/>
    <cellStyle name="Normal 5 5 3 4 3" xfId="8536" xr:uid="{00000000-0005-0000-0000-000047BD0000}"/>
    <cellStyle name="Normal 5 5 3 4 3 2" xfId="14152" xr:uid="{00000000-0005-0000-0000-000048BD0000}"/>
    <cellStyle name="Normal 5 5 3 4 3 2 2" xfId="36693" xr:uid="{00000000-0005-0000-0000-000049BD0000}"/>
    <cellStyle name="Normal 5 5 3 4 3 3" xfId="19782" xr:uid="{00000000-0005-0000-0000-00004ABD0000}"/>
    <cellStyle name="Normal 5 5 3 4 3 3 2" xfId="42317" xr:uid="{00000000-0005-0000-0000-00004BBD0000}"/>
    <cellStyle name="Normal 5 5 3 4 3 4" xfId="25411" xr:uid="{00000000-0005-0000-0000-00004CBD0000}"/>
    <cellStyle name="Normal 5 5 3 4 3 4 2" xfId="47937" xr:uid="{00000000-0005-0000-0000-00004DBD0000}"/>
    <cellStyle name="Normal 5 5 3 4 3 5" xfId="31077" xr:uid="{00000000-0005-0000-0000-00004EBD0000}"/>
    <cellStyle name="Normal 5 5 3 4 4" xfId="10408" xr:uid="{00000000-0005-0000-0000-00004FBD0000}"/>
    <cellStyle name="Normal 5 5 3 4 4 2" xfId="32949" xr:uid="{00000000-0005-0000-0000-000050BD0000}"/>
    <cellStyle name="Normal 5 5 3 4 5" xfId="16038" xr:uid="{00000000-0005-0000-0000-000051BD0000}"/>
    <cellStyle name="Normal 5 5 3 4 5 2" xfId="38573" xr:uid="{00000000-0005-0000-0000-000052BD0000}"/>
    <cellStyle name="Normal 5 5 3 4 6" xfId="21667" xr:uid="{00000000-0005-0000-0000-000053BD0000}"/>
    <cellStyle name="Normal 5 5 3 4 6 2" xfId="44193" xr:uid="{00000000-0005-0000-0000-000054BD0000}"/>
    <cellStyle name="Normal 5 5 3 4 7" xfId="27333" xr:uid="{00000000-0005-0000-0000-000055BD0000}"/>
    <cellStyle name="Normal 5 5 3 4 8" xfId="50761" xr:uid="{00000000-0005-0000-0000-000056BD0000}"/>
    <cellStyle name="Normal 5 5 3 5" xfId="5728" xr:uid="{00000000-0005-0000-0000-000057BD0000}"/>
    <cellStyle name="Normal 5 5 3 5 2" xfId="11344" xr:uid="{00000000-0005-0000-0000-000058BD0000}"/>
    <cellStyle name="Normal 5 5 3 5 2 2" xfId="33885" xr:uid="{00000000-0005-0000-0000-000059BD0000}"/>
    <cellStyle name="Normal 5 5 3 5 3" xfId="16974" xr:uid="{00000000-0005-0000-0000-00005ABD0000}"/>
    <cellStyle name="Normal 5 5 3 5 3 2" xfId="39509" xr:uid="{00000000-0005-0000-0000-00005BBD0000}"/>
    <cellStyle name="Normal 5 5 3 5 4" xfId="22603" xr:uid="{00000000-0005-0000-0000-00005CBD0000}"/>
    <cellStyle name="Normal 5 5 3 5 4 2" xfId="45129" xr:uid="{00000000-0005-0000-0000-00005DBD0000}"/>
    <cellStyle name="Normal 5 5 3 5 5" xfId="28269" xr:uid="{00000000-0005-0000-0000-00005EBD0000}"/>
    <cellStyle name="Normal 5 5 3 6" xfId="7600" xr:uid="{00000000-0005-0000-0000-00005FBD0000}"/>
    <cellStyle name="Normal 5 5 3 6 2" xfId="13216" xr:uid="{00000000-0005-0000-0000-000060BD0000}"/>
    <cellStyle name="Normal 5 5 3 6 2 2" xfId="35757" xr:uid="{00000000-0005-0000-0000-000061BD0000}"/>
    <cellStyle name="Normal 5 5 3 6 3" xfId="18846" xr:uid="{00000000-0005-0000-0000-000062BD0000}"/>
    <cellStyle name="Normal 5 5 3 6 3 2" xfId="41381" xr:uid="{00000000-0005-0000-0000-000063BD0000}"/>
    <cellStyle name="Normal 5 5 3 6 4" xfId="24475" xr:uid="{00000000-0005-0000-0000-000064BD0000}"/>
    <cellStyle name="Normal 5 5 3 6 4 2" xfId="47001" xr:uid="{00000000-0005-0000-0000-000065BD0000}"/>
    <cellStyle name="Normal 5 5 3 6 5" xfId="30141" xr:uid="{00000000-0005-0000-0000-000066BD0000}"/>
    <cellStyle name="Normal 5 5 3 7" xfId="9472" xr:uid="{00000000-0005-0000-0000-000067BD0000}"/>
    <cellStyle name="Normal 5 5 3 7 2" xfId="32013" xr:uid="{00000000-0005-0000-0000-000068BD0000}"/>
    <cellStyle name="Normal 5 5 3 8" xfId="15102" xr:uid="{00000000-0005-0000-0000-000069BD0000}"/>
    <cellStyle name="Normal 5 5 3 8 2" xfId="37637" xr:uid="{00000000-0005-0000-0000-00006ABD0000}"/>
    <cellStyle name="Normal 5 5 3 9" xfId="20731" xr:uid="{00000000-0005-0000-0000-00006BBD0000}"/>
    <cellStyle name="Normal 5 5 3 9 2" xfId="43257" xr:uid="{00000000-0005-0000-0000-00006CBD0000}"/>
    <cellStyle name="Normal 5 5 4" xfId="3778" xr:uid="{00000000-0005-0000-0000-00006DBD0000}"/>
    <cellStyle name="Normal 5 5 4 10" xfId="26319" xr:uid="{00000000-0005-0000-0000-00006EBD0000}"/>
    <cellStyle name="Normal 5 5 4 11" xfId="48810" xr:uid="{00000000-0005-0000-0000-00006FBD0000}"/>
    <cellStyle name="Normal 5 5 4 12" xfId="49747" xr:uid="{00000000-0005-0000-0000-000070BD0000}"/>
    <cellStyle name="Normal 5 5 4 2" xfId="4012" xr:uid="{00000000-0005-0000-0000-000071BD0000}"/>
    <cellStyle name="Normal 5 5 4 2 10" xfId="49044" xr:uid="{00000000-0005-0000-0000-000072BD0000}"/>
    <cellStyle name="Normal 5 5 4 2 11" xfId="49981" xr:uid="{00000000-0005-0000-0000-000073BD0000}"/>
    <cellStyle name="Normal 5 5 4 2 2" xfId="4480" xr:uid="{00000000-0005-0000-0000-000074BD0000}"/>
    <cellStyle name="Normal 5 5 4 2 2 10" xfId="50449" xr:uid="{00000000-0005-0000-0000-000075BD0000}"/>
    <cellStyle name="Normal 5 5 4 2 2 2" xfId="5416" xr:uid="{00000000-0005-0000-0000-000076BD0000}"/>
    <cellStyle name="Normal 5 5 4 2 2 2 2" xfId="7288" xr:uid="{00000000-0005-0000-0000-000077BD0000}"/>
    <cellStyle name="Normal 5 5 4 2 2 2 2 2" xfId="12904" xr:uid="{00000000-0005-0000-0000-000078BD0000}"/>
    <cellStyle name="Normal 5 5 4 2 2 2 2 2 2" xfId="35445" xr:uid="{00000000-0005-0000-0000-000079BD0000}"/>
    <cellStyle name="Normal 5 5 4 2 2 2 2 3" xfId="18534" xr:uid="{00000000-0005-0000-0000-00007ABD0000}"/>
    <cellStyle name="Normal 5 5 4 2 2 2 2 3 2" xfId="41069" xr:uid="{00000000-0005-0000-0000-00007BBD0000}"/>
    <cellStyle name="Normal 5 5 4 2 2 2 2 4" xfId="24163" xr:uid="{00000000-0005-0000-0000-00007CBD0000}"/>
    <cellStyle name="Normal 5 5 4 2 2 2 2 4 2" xfId="46689" xr:uid="{00000000-0005-0000-0000-00007DBD0000}"/>
    <cellStyle name="Normal 5 5 4 2 2 2 2 5" xfId="29829" xr:uid="{00000000-0005-0000-0000-00007EBD0000}"/>
    <cellStyle name="Normal 5 5 4 2 2 2 3" xfId="9160" xr:uid="{00000000-0005-0000-0000-00007FBD0000}"/>
    <cellStyle name="Normal 5 5 4 2 2 2 3 2" xfId="14776" xr:uid="{00000000-0005-0000-0000-000080BD0000}"/>
    <cellStyle name="Normal 5 5 4 2 2 2 3 2 2" xfId="37317" xr:uid="{00000000-0005-0000-0000-000081BD0000}"/>
    <cellStyle name="Normal 5 5 4 2 2 2 3 3" xfId="20406" xr:uid="{00000000-0005-0000-0000-000082BD0000}"/>
    <cellStyle name="Normal 5 5 4 2 2 2 3 3 2" xfId="42941" xr:uid="{00000000-0005-0000-0000-000083BD0000}"/>
    <cellStyle name="Normal 5 5 4 2 2 2 3 4" xfId="26035" xr:uid="{00000000-0005-0000-0000-000084BD0000}"/>
    <cellStyle name="Normal 5 5 4 2 2 2 3 4 2" xfId="48561" xr:uid="{00000000-0005-0000-0000-000085BD0000}"/>
    <cellStyle name="Normal 5 5 4 2 2 2 3 5" xfId="31701" xr:uid="{00000000-0005-0000-0000-000086BD0000}"/>
    <cellStyle name="Normal 5 5 4 2 2 2 4" xfId="11032" xr:uid="{00000000-0005-0000-0000-000087BD0000}"/>
    <cellStyle name="Normal 5 5 4 2 2 2 4 2" xfId="33573" xr:uid="{00000000-0005-0000-0000-000088BD0000}"/>
    <cellStyle name="Normal 5 5 4 2 2 2 5" xfId="16662" xr:uid="{00000000-0005-0000-0000-000089BD0000}"/>
    <cellStyle name="Normal 5 5 4 2 2 2 5 2" xfId="39197" xr:uid="{00000000-0005-0000-0000-00008ABD0000}"/>
    <cellStyle name="Normal 5 5 4 2 2 2 6" xfId="22291" xr:uid="{00000000-0005-0000-0000-00008BBD0000}"/>
    <cellStyle name="Normal 5 5 4 2 2 2 6 2" xfId="44817" xr:uid="{00000000-0005-0000-0000-00008CBD0000}"/>
    <cellStyle name="Normal 5 5 4 2 2 2 7" xfId="27957" xr:uid="{00000000-0005-0000-0000-00008DBD0000}"/>
    <cellStyle name="Normal 5 5 4 2 2 2 8" xfId="51385" xr:uid="{00000000-0005-0000-0000-00008EBD0000}"/>
    <cellStyle name="Normal 5 5 4 2 2 3" xfId="6352" xr:uid="{00000000-0005-0000-0000-00008FBD0000}"/>
    <cellStyle name="Normal 5 5 4 2 2 3 2" xfId="11968" xr:uid="{00000000-0005-0000-0000-000090BD0000}"/>
    <cellStyle name="Normal 5 5 4 2 2 3 2 2" xfId="34509" xr:uid="{00000000-0005-0000-0000-000091BD0000}"/>
    <cellStyle name="Normal 5 5 4 2 2 3 3" xfId="17598" xr:uid="{00000000-0005-0000-0000-000092BD0000}"/>
    <cellStyle name="Normal 5 5 4 2 2 3 3 2" xfId="40133" xr:uid="{00000000-0005-0000-0000-000093BD0000}"/>
    <cellStyle name="Normal 5 5 4 2 2 3 4" xfId="23227" xr:uid="{00000000-0005-0000-0000-000094BD0000}"/>
    <cellStyle name="Normal 5 5 4 2 2 3 4 2" xfId="45753" xr:uid="{00000000-0005-0000-0000-000095BD0000}"/>
    <cellStyle name="Normal 5 5 4 2 2 3 5" xfId="28893" xr:uid="{00000000-0005-0000-0000-000096BD0000}"/>
    <cellStyle name="Normal 5 5 4 2 2 4" xfId="8224" xr:uid="{00000000-0005-0000-0000-000097BD0000}"/>
    <cellStyle name="Normal 5 5 4 2 2 4 2" xfId="13840" xr:uid="{00000000-0005-0000-0000-000098BD0000}"/>
    <cellStyle name="Normal 5 5 4 2 2 4 2 2" xfId="36381" xr:uid="{00000000-0005-0000-0000-000099BD0000}"/>
    <cellStyle name="Normal 5 5 4 2 2 4 3" xfId="19470" xr:uid="{00000000-0005-0000-0000-00009ABD0000}"/>
    <cellStyle name="Normal 5 5 4 2 2 4 3 2" xfId="42005" xr:uid="{00000000-0005-0000-0000-00009BBD0000}"/>
    <cellStyle name="Normal 5 5 4 2 2 4 4" xfId="25099" xr:uid="{00000000-0005-0000-0000-00009CBD0000}"/>
    <cellStyle name="Normal 5 5 4 2 2 4 4 2" xfId="47625" xr:uid="{00000000-0005-0000-0000-00009DBD0000}"/>
    <cellStyle name="Normal 5 5 4 2 2 4 5" xfId="30765" xr:uid="{00000000-0005-0000-0000-00009EBD0000}"/>
    <cellStyle name="Normal 5 5 4 2 2 5" xfId="10096" xr:uid="{00000000-0005-0000-0000-00009FBD0000}"/>
    <cellStyle name="Normal 5 5 4 2 2 5 2" xfId="32637" xr:uid="{00000000-0005-0000-0000-0000A0BD0000}"/>
    <cellStyle name="Normal 5 5 4 2 2 6" xfId="15726" xr:uid="{00000000-0005-0000-0000-0000A1BD0000}"/>
    <cellStyle name="Normal 5 5 4 2 2 6 2" xfId="38261" xr:uid="{00000000-0005-0000-0000-0000A2BD0000}"/>
    <cellStyle name="Normal 5 5 4 2 2 7" xfId="21355" xr:uid="{00000000-0005-0000-0000-0000A3BD0000}"/>
    <cellStyle name="Normal 5 5 4 2 2 7 2" xfId="43881" xr:uid="{00000000-0005-0000-0000-0000A4BD0000}"/>
    <cellStyle name="Normal 5 5 4 2 2 8" xfId="27021" xr:uid="{00000000-0005-0000-0000-0000A5BD0000}"/>
    <cellStyle name="Normal 5 5 4 2 2 9" xfId="49512" xr:uid="{00000000-0005-0000-0000-0000A6BD0000}"/>
    <cellStyle name="Normal 5 5 4 2 3" xfId="4948" xr:uid="{00000000-0005-0000-0000-0000A7BD0000}"/>
    <cellStyle name="Normal 5 5 4 2 3 2" xfId="6820" xr:uid="{00000000-0005-0000-0000-0000A8BD0000}"/>
    <cellStyle name="Normal 5 5 4 2 3 2 2" xfId="12436" xr:uid="{00000000-0005-0000-0000-0000A9BD0000}"/>
    <cellStyle name="Normal 5 5 4 2 3 2 2 2" xfId="34977" xr:uid="{00000000-0005-0000-0000-0000AABD0000}"/>
    <cellStyle name="Normal 5 5 4 2 3 2 3" xfId="18066" xr:uid="{00000000-0005-0000-0000-0000ABBD0000}"/>
    <cellStyle name="Normal 5 5 4 2 3 2 3 2" xfId="40601" xr:uid="{00000000-0005-0000-0000-0000ACBD0000}"/>
    <cellStyle name="Normal 5 5 4 2 3 2 4" xfId="23695" xr:uid="{00000000-0005-0000-0000-0000ADBD0000}"/>
    <cellStyle name="Normal 5 5 4 2 3 2 4 2" xfId="46221" xr:uid="{00000000-0005-0000-0000-0000AEBD0000}"/>
    <cellStyle name="Normal 5 5 4 2 3 2 5" xfId="29361" xr:uid="{00000000-0005-0000-0000-0000AFBD0000}"/>
    <cellStyle name="Normal 5 5 4 2 3 3" xfId="8692" xr:uid="{00000000-0005-0000-0000-0000B0BD0000}"/>
    <cellStyle name="Normal 5 5 4 2 3 3 2" xfId="14308" xr:uid="{00000000-0005-0000-0000-0000B1BD0000}"/>
    <cellStyle name="Normal 5 5 4 2 3 3 2 2" xfId="36849" xr:uid="{00000000-0005-0000-0000-0000B2BD0000}"/>
    <cellStyle name="Normal 5 5 4 2 3 3 3" xfId="19938" xr:uid="{00000000-0005-0000-0000-0000B3BD0000}"/>
    <cellStyle name="Normal 5 5 4 2 3 3 3 2" xfId="42473" xr:uid="{00000000-0005-0000-0000-0000B4BD0000}"/>
    <cellStyle name="Normal 5 5 4 2 3 3 4" xfId="25567" xr:uid="{00000000-0005-0000-0000-0000B5BD0000}"/>
    <cellStyle name="Normal 5 5 4 2 3 3 4 2" xfId="48093" xr:uid="{00000000-0005-0000-0000-0000B6BD0000}"/>
    <cellStyle name="Normal 5 5 4 2 3 3 5" xfId="31233" xr:uid="{00000000-0005-0000-0000-0000B7BD0000}"/>
    <cellStyle name="Normal 5 5 4 2 3 4" xfId="10564" xr:uid="{00000000-0005-0000-0000-0000B8BD0000}"/>
    <cellStyle name="Normal 5 5 4 2 3 4 2" xfId="33105" xr:uid="{00000000-0005-0000-0000-0000B9BD0000}"/>
    <cellStyle name="Normal 5 5 4 2 3 5" xfId="16194" xr:uid="{00000000-0005-0000-0000-0000BABD0000}"/>
    <cellStyle name="Normal 5 5 4 2 3 5 2" xfId="38729" xr:uid="{00000000-0005-0000-0000-0000BBBD0000}"/>
    <cellStyle name="Normal 5 5 4 2 3 6" xfId="21823" xr:uid="{00000000-0005-0000-0000-0000BCBD0000}"/>
    <cellStyle name="Normal 5 5 4 2 3 6 2" xfId="44349" xr:uid="{00000000-0005-0000-0000-0000BDBD0000}"/>
    <cellStyle name="Normal 5 5 4 2 3 7" xfId="27489" xr:uid="{00000000-0005-0000-0000-0000BEBD0000}"/>
    <cellStyle name="Normal 5 5 4 2 3 8" xfId="50917" xr:uid="{00000000-0005-0000-0000-0000BFBD0000}"/>
    <cellStyle name="Normal 5 5 4 2 4" xfId="5884" xr:uid="{00000000-0005-0000-0000-0000C0BD0000}"/>
    <cellStyle name="Normal 5 5 4 2 4 2" xfId="11500" xr:uid="{00000000-0005-0000-0000-0000C1BD0000}"/>
    <cellStyle name="Normal 5 5 4 2 4 2 2" xfId="34041" xr:uid="{00000000-0005-0000-0000-0000C2BD0000}"/>
    <cellStyle name="Normal 5 5 4 2 4 3" xfId="17130" xr:uid="{00000000-0005-0000-0000-0000C3BD0000}"/>
    <cellStyle name="Normal 5 5 4 2 4 3 2" xfId="39665" xr:uid="{00000000-0005-0000-0000-0000C4BD0000}"/>
    <cellStyle name="Normal 5 5 4 2 4 4" xfId="22759" xr:uid="{00000000-0005-0000-0000-0000C5BD0000}"/>
    <cellStyle name="Normal 5 5 4 2 4 4 2" xfId="45285" xr:uid="{00000000-0005-0000-0000-0000C6BD0000}"/>
    <cellStyle name="Normal 5 5 4 2 4 5" xfId="28425" xr:uid="{00000000-0005-0000-0000-0000C7BD0000}"/>
    <cellStyle name="Normal 5 5 4 2 5" xfId="7756" xr:uid="{00000000-0005-0000-0000-0000C8BD0000}"/>
    <cellStyle name="Normal 5 5 4 2 5 2" xfId="13372" xr:uid="{00000000-0005-0000-0000-0000C9BD0000}"/>
    <cellStyle name="Normal 5 5 4 2 5 2 2" xfId="35913" xr:uid="{00000000-0005-0000-0000-0000CABD0000}"/>
    <cellStyle name="Normal 5 5 4 2 5 3" xfId="19002" xr:uid="{00000000-0005-0000-0000-0000CBBD0000}"/>
    <cellStyle name="Normal 5 5 4 2 5 3 2" xfId="41537" xr:uid="{00000000-0005-0000-0000-0000CCBD0000}"/>
    <cellStyle name="Normal 5 5 4 2 5 4" xfId="24631" xr:uid="{00000000-0005-0000-0000-0000CDBD0000}"/>
    <cellStyle name="Normal 5 5 4 2 5 4 2" xfId="47157" xr:uid="{00000000-0005-0000-0000-0000CEBD0000}"/>
    <cellStyle name="Normal 5 5 4 2 5 5" xfId="30297" xr:uid="{00000000-0005-0000-0000-0000CFBD0000}"/>
    <cellStyle name="Normal 5 5 4 2 6" xfId="9628" xr:uid="{00000000-0005-0000-0000-0000D0BD0000}"/>
    <cellStyle name="Normal 5 5 4 2 6 2" xfId="32169" xr:uid="{00000000-0005-0000-0000-0000D1BD0000}"/>
    <cellStyle name="Normal 5 5 4 2 7" xfId="15258" xr:uid="{00000000-0005-0000-0000-0000D2BD0000}"/>
    <cellStyle name="Normal 5 5 4 2 7 2" xfId="37793" xr:uid="{00000000-0005-0000-0000-0000D3BD0000}"/>
    <cellStyle name="Normal 5 5 4 2 8" xfId="20887" xr:uid="{00000000-0005-0000-0000-0000D4BD0000}"/>
    <cellStyle name="Normal 5 5 4 2 8 2" xfId="43413" xr:uid="{00000000-0005-0000-0000-0000D5BD0000}"/>
    <cellStyle name="Normal 5 5 4 2 9" xfId="26553" xr:uid="{00000000-0005-0000-0000-0000D6BD0000}"/>
    <cellStyle name="Normal 5 5 4 3" xfId="4246" xr:uid="{00000000-0005-0000-0000-0000D7BD0000}"/>
    <cellStyle name="Normal 5 5 4 3 10" xfId="50215" xr:uid="{00000000-0005-0000-0000-0000D8BD0000}"/>
    <cellStyle name="Normal 5 5 4 3 2" xfId="5182" xr:uid="{00000000-0005-0000-0000-0000D9BD0000}"/>
    <cellStyle name="Normal 5 5 4 3 2 2" xfId="7054" xr:uid="{00000000-0005-0000-0000-0000DABD0000}"/>
    <cellStyle name="Normal 5 5 4 3 2 2 2" xfId="12670" xr:uid="{00000000-0005-0000-0000-0000DBBD0000}"/>
    <cellStyle name="Normal 5 5 4 3 2 2 2 2" xfId="35211" xr:uid="{00000000-0005-0000-0000-0000DCBD0000}"/>
    <cellStyle name="Normal 5 5 4 3 2 2 3" xfId="18300" xr:uid="{00000000-0005-0000-0000-0000DDBD0000}"/>
    <cellStyle name="Normal 5 5 4 3 2 2 3 2" xfId="40835" xr:uid="{00000000-0005-0000-0000-0000DEBD0000}"/>
    <cellStyle name="Normal 5 5 4 3 2 2 4" xfId="23929" xr:uid="{00000000-0005-0000-0000-0000DFBD0000}"/>
    <cellStyle name="Normal 5 5 4 3 2 2 4 2" xfId="46455" xr:uid="{00000000-0005-0000-0000-0000E0BD0000}"/>
    <cellStyle name="Normal 5 5 4 3 2 2 5" xfId="29595" xr:uid="{00000000-0005-0000-0000-0000E1BD0000}"/>
    <cellStyle name="Normal 5 5 4 3 2 3" xfId="8926" xr:uid="{00000000-0005-0000-0000-0000E2BD0000}"/>
    <cellStyle name="Normal 5 5 4 3 2 3 2" xfId="14542" xr:uid="{00000000-0005-0000-0000-0000E3BD0000}"/>
    <cellStyle name="Normal 5 5 4 3 2 3 2 2" xfId="37083" xr:uid="{00000000-0005-0000-0000-0000E4BD0000}"/>
    <cellStyle name="Normal 5 5 4 3 2 3 3" xfId="20172" xr:uid="{00000000-0005-0000-0000-0000E5BD0000}"/>
    <cellStyle name="Normal 5 5 4 3 2 3 3 2" xfId="42707" xr:uid="{00000000-0005-0000-0000-0000E6BD0000}"/>
    <cellStyle name="Normal 5 5 4 3 2 3 4" xfId="25801" xr:uid="{00000000-0005-0000-0000-0000E7BD0000}"/>
    <cellStyle name="Normal 5 5 4 3 2 3 4 2" xfId="48327" xr:uid="{00000000-0005-0000-0000-0000E8BD0000}"/>
    <cellStyle name="Normal 5 5 4 3 2 3 5" xfId="31467" xr:uid="{00000000-0005-0000-0000-0000E9BD0000}"/>
    <cellStyle name="Normal 5 5 4 3 2 4" xfId="10798" xr:uid="{00000000-0005-0000-0000-0000EABD0000}"/>
    <cellStyle name="Normal 5 5 4 3 2 4 2" xfId="33339" xr:uid="{00000000-0005-0000-0000-0000EBBD0000}"/>
    <cellStyle name="Normal 5 5 4 3 2 5" xfId="16428" xr:uid="{00000000-0005-0000-0000-0000ECBD0000}"/>
    <cellStyle name="Normal 5 5 4 3 2 5 2" xfId="38963" xr:uid="{00000000-0005-0000-0000-0000EDBD0000}"/>
    <cellStyle name="Normal 5 5 4 3 2 6" xfId="22057" xr:uid="{00000000-0005-0000-0000-0000EEBD0000}"/>
    <cellStyle name="Normal 5 5 4 3 2 6 2" xfId="44583" xr:uid="{00000000-0005-0000-0000-0000EFBD0000}"/>
    <cellStyle name="Normal 5 5 4 3 2 7" xfId="27723" xr:uid="{00000000-0005-0000-0000-0000F0BD0000}"/>
    <cellStyle name="Normal 5 5 4 3 2 8" xfId="51151" xr:uid="{00000000-0005-0000-0000-0000F1BD0000}"/>
    <cellStyle name="Normal 5 5 4 3 3" xfId="6118" xr:uid="{00000000-0005-0000-0000-0000F2BD0000}"/>
    <cellStyle name="Normal 5 5 4 3 3 2" xfId="11734" xr:uid="{00000000-0005-0000-0000-0000F3BD0000}"/>
    <cellStyle name="Normal 5 5 4 3 3 2 2" xfId="34275" xr:uid="{00000000-0005-0000-0000-0000F4BD0000}"/>
    <cellStyle name="Normal 5 5 4 3 3 3" xfId="17364" xr:uid="{00000000-0005-0000-0000-0000F5BD0000}"/>
    <cellStyle name="Normal 5 5 4 3 3 3 2" xfId="39899" xr:uid="{00000000-0005-0000-0000-0000F6BD0000}"/>
    <cellStyle name="Normal 5 5 4 3 3 4" xfId="22993" xr:uid="{00000000-0005-0000-0000-0000F7BD0000}"/>
    <cellStyle name="Normal 5 5 4 3 3 4 2" xfId="45519" xr:uid="{00000000-0005-0000-0000-0000F8BD0000}"/>
    <cellStyle name="Normal 5 5 4 3 3 5" xfId="28659" xr:uid="{00000000-0005-0000-0000-0000F9BD0000}"/>
    <cellStyle name="Normal 5 5 4 3 4" xfId="7990" xr:uid="{00000000-0005-0000-0000-0000FABD0000}"/>
    <cellStyle name="Normal 5 5 4 3 4 2" xfId="13606" xr:uid="{00000000-0005-0000-0000-0000FBBD0000}"/>
    <cellStyle name="Normal 5 5 4 3 4 2 2" xfId="36147" xr:uid="{00000000-0005-0000-0000-0000FCBD0000}"/>
    <cellStyle name="Normal 5 5 4 3 4 3" xfId="19236" xr:uid="{00000000-0005-0000-0000-0000FDBD0000}"/>
    <cellStyle name="Normal 5 5 4 3 4 3 2" xfId="41771" xr:uid="{00000000-0005-0000-0000-0000FEBD0000}"/>
    <cellStyle name="Normal 5 5 4 3 4 4" xfId="24865" xr:uid="{00000000-0005-0000-0000-0000FFBD0000}"/>
    <cellStyle name="Normal 5 5 4 3 4 4 2" xfId="47391" xr:uid="{00000000-0005-0000-0000-000000BE0000}"/>
    <cellStyle name="Normal 5 5 4 3 4 5" xfId="30531" xr:uid="{00000000-0005-0000-0000-000001BE0000}"/>
    <cellStyle name="Normal 5 5 4 3 5" xfId="9862" xr:uid="{00000000-0005-0000-0000-000002BE0000}"/>
    <cellStyle name="Normal 5 5 4 3 5 2" xfId="32403" xr:uid="{00000000-0005-0000-0000-000003BE0000}"/>
    <cellStyle name="Normal 5 5 4 3 6" xfId="15492" xr:uid="{00000000-0005-0000-0000-000004BE0000}"/>
    <cellStyle name="Normal 5 5 4 3 6 2" xfId="38027" xr:uid="{00000000-0005-0000-0000-000005BE0000}"/>
    <cellStyle name="Normal 5 5 4 3 7" xfId="21121" xr:uid="{00000000-0005-0000-0000-000006BE0000}"/>
    <cellStyle name="Normal 5 5 4 3 7 2" xfId="43647" xr:uid="{00000000-0005-0000-0000-000007BE0000}"/>
    <cellStyle name="Normal 5 5 4 3 8" xfId="26787" xr:uid="{00000000-0005-0000-0000-000008BE0000}"/>
    <cellStyle name="Normal 5 5 4 3 9" xfId="49278" xr:uid="{00000000-0005-0000-0000-000009BE0000}"/>
    <cellStyle name="Normal 5 5 4 4" xfId="4714" xr:uid="{00000000-0005-0000-0000-00000ABE0000}"/>
    <cellStyle name="Normal 5 5 4 4 2" xfId="6586" xr:uid="{00000000-0005-0000-0000-00000BBE0000}"/>
    <cellStyle name="Normal 5 5 4 4 2 2" xfId="12202" xr:uid="{00000000-0005-0000-0000-00000CBE0000}"/>
    <cellStyle name="Normal 5 5 4 4 2 2 2" xfId="34743" xr:uid="{00000000-0005-0000-0000-00000DBE0000}"/>
    <cellStyle name="Normal 5 5 4 4 2 3" xfId="17832" xr:uid="{00000000-0005-0000-0000-00000EBE0000}"/>
    <cellStyle name="Normal 5 5 4 4 2 3 2" xfId="40367" xr:uid="{00000000-0005-0000-0000-00000FBE0000}"/>
    <cellStyle name="Normal 5 5 4 4 2 4" xfId="23461" xr:uid="{00000000-0005-0000-0000-000010BE0000}"/>
    <cellStyle name="Normal 5 5 4 4 2 4 2" xfId="45987" xr:uid="{00000000-0005-0000-0000-000011BE0000}"/>
    <cellStyle name="Normal 5 5 4 4 2 5" xfId="29127" xr:uid="{00000000-0005-0000-0000-000012BE0000}"/>
    <cellStyle name="Normal 5 5 4 4 3" xfId="8458" xr:uid="{00000000-0005-0000-0000-000013BE0000}"/>
    <cellStyle name="Normal 5 5 4 4 3 2" xfId="14074" xr:uid="{00000000-0005-0000-0000-000014BE0000}"/>
    <cellStyle name="Normal 5 5 4 4 3 2 2" xfId="36615" xr:uid="{00000000-0005-0000-0000-000015BE0000}"/>
    <cellStyle name="Normal 5 5 4 4 3 3" xfId="19704" xr:uid="{00000000-0005-0000-0000-000016BE0000}"/>
    <cellStyle name="Normal 5 5 4 4 3 3 2" xfId="42239" xr:uid="{00000000-0005-0000-0000-000017BE0000}"/>
    <cellStyle name="Normal 5 5 4 4 3 4" xfId="25333" xr:uid="{00000000-0005-0000-0000-000018BE0000}"/>
    <cellStyle name="Normal 5 5 4 4 3 4 2" xfId="47859" xr:uid="{00000000-0005-0000-0000-000019BE0000}"/>
    <cellStyle name="Normal 5 5 4 4 3 5" xfId="30999" xr:uid="{00000000-0005-0000-0000-00001ABE0000}"/>
    <cellStyle name="Normal 5 5 4 4 4" xfId="10330" xr:uid="{00000000-0005-0000-0000-00001BBE0000}"/>
    <cellStyle name="Normal 5 5 4 4 4 2" xfId="32871" xr:uid="{00000000-0005-0000-0000-00001CBE0000}"/>
    <cellStyle name="Normal 5 5 4 4 5" xfId="15960" xr:uid="{00000000-0005-0000-0000-00001DBE0000}"/>
    <cellStyle name="Normal 5 5 4 4 5 2" xfId="38495" xr:uid="{00000000-0005-0000-0000-00001EBE0000}"/>
    <cellStyle name="Normal 5 5 4 4 6" xfId="21589" xr:uid="{00000000-0005-0000-0000-00001FBE0000}"/>
    <cellStyle name="Normal 5 5 4 4 6 2" xfId="44115" xr:uid="{00000000-0005-0000-0000-000020BE0000}"/>
    <cellStyle name="Normal 5 5 4 4 7" xfId="27255" xr:uid="{00000000-0005-0000-0000-000021BE0000}"/>
    <cellStyle name="Normal 5 5 4 4 8" xfId="50683" xr:uid="{00000000-0005-0000-0000-000022BE0000}"/>
    <cellStyle name="Normal 5 5 4 5" xfId="5650" xr:uid="{00000000-0005-0000-0000-000023BE0000}"/>
    <cellStyle name="Normal 5 5 4 5 2" xfId="11266" xr:uid="{00000000-0005-0000-0000-000024BE0000}"/>
    <cellStyle name="Normal 5 5 4 5 2 2" xfId="33807" xr:uid="{00000000-0005-0000-0000-000025BE0000}"/>
    <cellStyle name="Normal 5 5 4 5 3" xfId="16896" xr:uid="{00000000-0005-0000-0000-000026BE0000}"/>
    <cellStyle name="Normal 5 5 4 5 3 2" xfId="39431" xr:uid="{00000000-0005-0000-0000-000027BE0000}"/>
    <cellStyle name="Normal 5 5 4 5 4" xfId="22525" xr:uid="{00000000-0005-0000-0000-000028BE0000}"/>
    <cellStyle name="Normal 5 5 4 5 4 2" xfId="45051" xr:uid="{00000000-0005-0000-0000-000029BE0000}"/>
    <cellStyle name="Normal 5 5 4 5 5" xfId="28191" xr:uid="{00000000-0005-0000-0000-00002ABE0000}"/>
    <cellStyle name="Normal 5 5 4 6" xfId="7522" xr:uid="{00000000-0005-0000-0000-00002BBE0000}"/>
    <cellStyle name="Normal 5 5 4 6 2" xfId="13138" xr:uid="{00000000-0005-0000-0000-00002CBE0000}"/>
    <cellStyle name="Normal 5 5 4 6 2 2" xfId="35679" xr:uid="{00000000-0005-0000-0000-00002DBE0000}"/>
    <cellStyle name="Normal 5 5 4 6 3" xfId="18768" xr:uid="{00000000-0005-0000-0000-00002EBE0000}"/>
    <cellStyle name="Normal 5 5 4 6 3 2" xfId="41303" xr:uid="{00000000-0005-0000-0000-00002FBE0000}"/>
    <cellStyle name="Normal 5 5 4 6 4" xfId="24397" xr:uid="{00000000-0005-0000-0000-000030BE0000}"/>
    <cellStyle name="Normal 5 5 4 6 4 2" xfId="46923" xr:uid="{00000000-0005-0000-0000-000031BE0000}"/>
    <cellStyle name="Normal 5 5 4 6 5" xfId="30063" xr:uid="{00000000-0005-0000-0000-000032BE0000}"/>
    <cellStyle name="Normal 5 5 4 7" xfId="9394" xr:uid="{00000000-0005-0000-0000-000033BE0000}"/>
    <cellStyle name="Normal 5 5 4 7 2" xfId="31935" xr:uid="{00000000-0005-0000-0000-000034BE0000}"/>
    <cellStyle name="Normal 5 5 4 8" xfId="15024" xr:uid="{00000000-0005-0000-0000-000035BE0000}"/>
    <cellStyle name="Normal 5 5 4 8 2" xfId="37559" xr:uid="{00000000-0005-0000-0000-000036BE0000}"/>
    <cellStyle name="Normal 5 5 4 9" xfId="20653" xr:uid="{00000000-0005-0000-0000-000037BE0000}"/>
    <cellStyle name="Normal 5 5 4 9 2" xfId="43179" xr:uid="{00000000-0005-0000-0000-000038BE0000}"/>
    <cellStyle name="Normal 5 5 5" xfId="3934" xr:uid="{00000000-0005-0000-0000-000039BE0000}"/>
    <cellStyle name="Normal 5 5 5 10" xfId="48966" xr:uid="{00000000-0005-0000-0000-00003ABE0000}"/>
    <cellStyle name="Normal 5 5 5 11" xfId="49903" xr:uid="{00000000-0005-0000-0000-00003BBE0000}"/>
    <cellStyle name="Normal 5 5 5 2" xfId="4402" xr:uid="{00000000-0005-0000-0000-00003CBE0000}"/>
    <cellStyle name="Normal 5 5 5 2 10" xfId="50371" xr:uid="{00000000-0005-0000-0000-00003DBE0000}"/>
    <cellStyle name="Normal 5 5 5 2 2" xfId="5338" xr:uid="{00000000-0005-0000-0000-00003EBE0000}"/>
    <cellStyle name="Normal 5 5 5 2 2 2" xfId="7210" xr:uid="{00000000-0005-0000-0000-00003FBE0000}"/>
    <cellStyle name="Normal 5 5 5 2 2 2 2" xfId="12826" xr:uid="{00000000-0005-0000-0000-000040BE0000}"/>
    <cellStyle name="Normal 5 5 5 2 2 2 2 2" xfId="35367" xr:uid="{00000000-0005-0000-0000-000041BE0000}"/>
    <cellStyle name="Normal 5 5 5 2 2 2 3" xfId="18456" xr:uid="{00000000-0005-0000-0000-000042BE0000}"/>
    <cellStyle name="Normal 5 5 5 2 2 2 3 2" xfId="40991" xr:uid="{00000000-0005-0000-0000-000043BE0000}"/>
    <cellStyle name="Normal 5 5 5 2 2 2 4" xfId="24085" xr:uid="{00000000-0005-0000-0000-000044BE0000}"/>
    <cellStyle name="Normal 5 5 5 2 2 2 4 2" xfId="46611" xr:uid="{00000000-0005-0000-0000-000045BE0000}"/>
    <cellStyle name="Normal 5 5 5 2 2 2 5" xfId="29751" xr:uid="{00000000-0005-0000-0000-000046BE0000}"/>
    <cellStyle name="Normal 5 5 5 2 2 3" xfId="9082" xr:uid="{00000000-0005-0000-0000-000047BE0000}"/>
    <cellStyle name="Normal 5 5 5 2 2 3 2" xfId="14698" xr:uid="{00000000-0005-0000-0000-000048BE0000}"/>
    <cellStyle name="Normal 5 5 5 2 2 3 2 2" xfId="37239" xr:uid="{00000000-0005-0000-0000-000049BE0000}"/>
    <cellStyle name="Normal 5 5 5 2 2 3 3" xfId="20328" xr:uid="{00000000-0005-0000-0000-00004ABE0000}"/>
    <cellStyle name="Normal 5 5 5 2 2 3 3 2" xfId="42863" xr:uid="{00000000-0005-0000-0000-00004BBE0000}"/>
    <cellStyle name="Normal 5 5 5 2 2 3 4" xfId="25957" xr:uid="{00000000-0005-0000-0000-00004CBE0000}"/>
    <cellStyle name="Normal 5 5 5 2 2 3 4 2" xfId="48483" xr:uid="{00000000-0005-0000-0000-00004DBE0000}"/>
    <cellStyle name="Normal 5 5 5 2 2 3 5" xfId="31623" xr:uid="{00000000-0005-0000-0000-00004EBE0000}"/>
    <cellStyle name="Normal 5 5 5 2 2 4" xfId="10954" xr:uid="{00000000-0005-0000-0000-00004FBE0000}"/>
    <cellStyle name="Normal 5 5 5 2 2 4 2" xfId="33495" xr:uid="{00000000-0005-0000-0000-000050BE0000}"/>
    <cellStyle name="Normal 5 5 5 2 2 5" xfId="16584" xr:uid="{00000000-0005-0000-0000-000051BE0000}"/>
    <cellStyle name="Normal 5 5 5 2 2 5 2" xfId="39119" xr:uid="{00000000-0005-0000-0000-000052BE0000}"/>
    <cellStyle name="Normal 5 5 5 2 2 6" xfId="22213" xr:uid="{00000000-0005-0000-0000-000053BE0000}"/>
    <cellStyle name="Normal 5 5 5 2 2 6 2" xfId="44739" xr:uid="{00000000-0005-0000-0000-000054BE0000}"/>
    <cellStyle name="Normal 5 5 5 2 2 7" xfId="27879" xr:uid="{00000000-0005-0000-0000-000055BE0000}"/>
    <cellStyle name="Normal 5 5 5 2 2 8" xfId="51307" xr:uid="{00000000-0005-0000-0000-000056BE0000}"/>
    <cellStyle name="Normal 5 5 5 2 3" xfId="6274" xr:uid="{00000000-0005-0000-0000-000057BE0000}"/>
    <cellStyle name="Normal 5 5 5 2 3 2" xfId="11890" xr:uid="{00000000-0005-0000-0000-000058BE0000}"/>
    <cellStyle name="Normal 5 5 5 2 3 2 2" xfId="34431" xr:uid="{00000000-0005-0000-0000-000059BE0000}"/>
    <cellStyle name="Normal 5 5 5 2 3 3" xfId="17520" xr:uid="{00000000-0005-0000-0000-00005ABE0000}"/>
    <cellStyle name="Normal 5 5 5 2 3 3 2" xfId="40055" xr:uid="{00000000-0005-0000-0000-00005BBE0000}"/>
    <cellStyle name="Normal 5 5 5 2 3 4" xfId="23149" xr:uid="{00000000-0005-0000-0000-00005CBE0000}"/>
    <cellStyle name="Normal 5 5 5 2 3 4 2" xfId="45675" xr:uid="{00000000-0005-0000-0000-00005DBE0000}"/>
    <cellStyle name="Normal 5 5 5 2 3 5" xfId="28815" xr:uid="{00000000-0005-0000-0000-00005EBE0000}"/>
    <cellStyle name="Normal 5 5 5 2 4" xfId="8146" xr:uid="{00000000-0005-0000-0000-00005FBE0000}"/>
    <cellStyle name="Normal 5 5 5 2 4 2" xfId="13762" xr:uid="{00000000-0005-0000-0000-000060BE0000}"/>
    <cellStyle name="Normal 5 5 5 2 4 2 2" xfId="36303" xr:uid="{00000000-0005-0000-0000-000061BE0000}"/>
    <cellStyle name="Normal 5 5 5 2 4 3" xfId="19392" xr:uid="{00000000-0005-0000-0000-000062BE0000}"/>
    <cellStyle name="Normal 5 5 5 2 4 3 2" xfId="41927" xr:uid="{00000000-0005-0000-0000-000063BE0000}"/>
    <cellStyle name="Normal 5 5 5 2 4 4" xfId="25021" xr:uid="{00000000-0005-0000-0000-000064BE0000}"/>
    <cellStyle name="Normal 5 5 5 2 4 4 2" xfId="47547" xr:uid="{00000000-0005-0000-0000-000065BE0000}"/>
    <cellStyle name="Normal 5 5 5 2 4 5" xfId="30687" xr:uid="{00000000-0005-0000-0000-000066BE0000}"/>
    <cellStyle name="Normal 5 5 5 2 5" xfId="10018" xr:uid="{00000000-0005-0000-0000-000067BE0000}"/>
    <cellStyle name="Normal 5 5 5 2 5 2" xfId="32559" xr:uid="{00000000-0005-0000-0000-000068BE0000}"/>
    <cellStyle name="Normal 5 5 5 2 6" xfId="15648" xr:uid="{00000000-0005-0000-0000-000069BE0000}"/>
    <cellStyle name="Normal 5 5 5 2 6 2" xfId="38183" xr:uid="{00000000-0005-0000-0000-00006ABE0000}"/>
    <cellStyle name="Normal 5 5 5 2 7" xfId="21277" xr:uid="{00000000-0005-0000-0000-00006BBE0000}"/>
    <cellStyle name="Normal 5 5 5 2 7 2" xfId="43803" xr:uid="{00000000-0005-0000-0000-00006CBE0000}"/>
    <cellStyle name="Normal 5 5 5 2 8" xfId="26943" xr:uid="{00000000-0005-0000-0000-00006DBE0000}"/>
    <cellStyle name="Normal 5 5 5 2 9" xfId="49434" xr:uid="{00000000-0005-0000-0000-00006EBE0000}"/>
    <cellStyle name="Normal 5 5 5 3" xfId="4870" xr:uid="{00000000-0005-0000-0000-00006FBE0000}"/>
    <cellStyle name="Normal 5 5 5 3 2" xfId="6742" xr:uid="{00000000-0005-0000-0000-000070BE0000}"/>
    <cellStyle name="Normal 5 5 5 3 2 2" xfId="12358" xr:uid="{00000000-0005-0000-0000-000071BE0000}"/>
    <cellStyle name="Normal 5 5 5 3 2 2 2" xfId="34899" xr:uid="{00000000-0005-0000-0000-000072BE0000}"/>
    <cellStyle name="Normal 5 5 5 3 2 3" xfId="17988" xr:uid="{00000000-0005-0000-0000-000073BE0000}"/>
    <cellStyle name="Normal 5 5 5 3 2 3 2" xfId="40523" xr:uid="{00000000-0005-0000-0000-000074BE0000}"/>
    <cellStyle name="Normal 5 5 5 3 2 4" xfId="23617" xr:uid="{00000000-0005-0000-0000-000075BE0000}"/>
    <cellStyle name="Normal 5 5 5 3 2 4 2" xfId="46143" xr:uid="{00000000-0005-0000-0000-000076BE0000}"/>
    <cellStyle name="Normal 5 5 5 3 2 5" xfId="29283" xr:uid="{00000000-0005-0000-0000-000077BE0000}"/>
    <cellStyle name="Normal 5 5 5 3 3" xfId="8614" xr:uid="{00000000-0005-0000-0000-000078BE0000}"/>
    <cellStyle name="Normal 5 5 5 3 3 2" xfId="14230" xr:uid="{00000000-0005-0000-0000-000079BE0000}"/>
    <cellStyle name="Normal 5 5 5 3 3 2 2" xfId="36771" xr:uid="{00000000-0005-0000-0000-00007ABE0000}"/>
    <cellStyle name="Normal 5 5 5 3 3 3" xfId="19860" xr:uid="{00000000-0005-0000-0000-00007BBE0000}"/>
    <cellStyle name="Normal 5 5 5 3 3 3 2" xfId="42395" xr:uid="{00000000-0005-0000-0000-00007CBE0000}"/>
    <cellStyle name="Normal 5 5 5 3 3 4" xfId="25489" xr:uid="{00000000-0005-0000-0000-00007DBE0000}"/>
    <cellStyle name="Normal 5 5 5 3 3 4 2" xfId="48015" xr:uid="{00000000-0005-0000-0000-00007EBE0000}"/>
    <cellStyle name="Normal 5 5 5 3 3 5" xfId="31155" xr:uid="{00000000-0005-0000-0000-00007FBE0000}"/>
    <cellStyle name="Normal 5 5 5 3 4" xfId="10486" xr:uid="{00000000-0005-0000-0000-000080BE0000}"/>
    <cellStyle name="Normal 5 5 5 3 4 2" xfId="33027" xr:uid="{00000000-0005-0000-0000-000081BE0000}"/>
    <cellStyle name="Normal 5 5 5 3 5" xfId="16116" xr:uid="{00000000-0005-0000-0000-000082BE0000}"/>
    <cellStyle name="Normal 5 5 5 3 5 2" xfId="38651" xr:uid="{00000000-0005-0000-0000-000083BE0000}"/>
    <cellStyle name="Normal 5 5 5 3 6" xfId="21745" xr:uid="{00000000-0005-0000-0000-000084BE0000}"/>
    <cellStyle name="Normal 5 5 5 3 6 2" xfId="44271" xr:uid="{00000000-0005-0000-0000-000085BE0000}"/>
    <cellStyle name="Normal 5 5 5 3 7" xfId="27411" xr:uid="{00000000-0005-0000-0000-000086BE0000}"/>
    <cellStyle name="Normal 5 5 5 3 8" xfId="50839" xr:uid="{00000000-0005-0000-0000-000087BE0000}"/>
    <cellStyle name="Normal 5 5 5 4" xfId="5806" xr:uid="{00000000-0005-0000-0000-000088BE0000}"/>
    <cellStyle name="Normal 5 5 5 4 2" xfId="11422" xr:uid="{00000000-0005-0000-0000-000089BE0000}"/>
    <cellStyle name="Normal 5 5 5 4 2 2" xfId="33963" xr:uid="{00000000-0005-0000-0000-00008ABE0000}"/>
    <cellStyle name="Normal 5 5 5 4 3" xfId="17052" xr:uid="{00000000-0005-0000-0000-00008BBE0000}"/>
    <cellStyle name="Normal 5 5 5 4 3 2" xfId="39587" xr:uid="{00000000-0005-0000-0000-00008CBE0000}"/>
    <cellStyle name="Normal 5 5 5 4 4" xfId="22681" xr:uid="{00000000-0005-0000-0000-00008DBE0000}"/>
    <cellStyle name="Normal 5 5 5 4 4 2" xfId="45207" xr:uid="{00000000-0005-0000-0000-00008EBE0000}"/>
    <cellStyle name="Normal 5 5 5 4 5" xfId="28347" xr:uid="{00000000-0005-0000-0000-00008FBE0000}"/>
    <cellStyle name="Normal 5 5 5 5" xfId="7678" xr:uid="{00000000-0005-0000-0000-000090BE0000}"/>
    <cellStyle name="Normal 5 5 5 5 2" xfId="13294" xr:uid="{00000000-0005-0000-0000-000091BE0000}"/>
    <cellStyle name="Normal 5 5 5 5 2 2" xfId="35835" xr:uid="{00000000-0005-0000-0000-000092BE0000}"/>
    <cellStyle name="Normal 5 5 5 5 3" xfId="18924" xr:uid="{00000000-0005-0000-0000-000093BE0000}"/>
    <cellStyle name="Normal 5 5 5 5 3 2" xfId="41459" xr:uid="{00000000-0005-0000-0000-000094BE0000}"/>
    <cellStyle name="Normal 5 5 5 5 4" xfId="24553" xr:uid="{00000000-0005-0000-0000-000095BE0000}"/>
    <cellStyle name="Normal 5 5 5 5 4 2" xfId="47079" xr:uid="{00000000-0005-0000-0000-000096BE0000}"/>
    <cellStyle name="Normal 5 5 5 5 5" xfId="30219" xr:uid="{00000000-0005-0000-0000-000097BE0000}"/>
    <cellStyle name="Normal 5 5 5 6" xfId="9550" xr:uid="{00000000-0005-0000-0000-000098BE0000}"/>
    <cellStyle name="Normal 5 5 5 6 2" xfId="32091" xr:uid="{00000000-0005-0000-0000-000099BE0000}"/>
    <cellStyle name="Normal 5 5 5 7" xfId="15180" xr:uid="{00000000-0005-0000-0000-00009ABE0000}"/>
    <cellStyle name="Normal 5 5 5 7 2" xfId="37715" xr:uid="{00000000-0005-0000-0000-00009BBE0000}"/>
    <cellStyle name="Normal 5 5 5 8" xfId="20809" xr:uid="{00000000-0005-0000-0000-00009CBE0000}"/>
    <cellStyle name="Normal 5 5 5 8 2" xfId="43335" xr:uid="{00000000-0005-0000-0000-00009DBE0000}"/>
    <cellStyle name="Normal 5 5 5 9" xfId="26475" xr:uid="{00000000-0005-0000-0000-00009EBE0000}"/>
    <cellStyle name="Normal 5 5 6" xfId="4168" xr:uid="{00000000-0005-0000-0000-00009FBE0000}"/>
    <cellStyle name="Normal 5 5 6 10" xfId="50137" xr:uid="{00000000-0005-0000-0000-0000A0BE0000}"/>
    <cellStyle name="Normal 5 5 6 2" xfId="5104" xr:uid="{00000000-0005-0000-0000-0000A1BE0000}"/>
    <cellStyle name="Normal 5 5 6 2 2" xfId="6976" xr:uid="{00000000-0005-0000-0000-0000A2BE0000}"/>
    <cellStyle name="Normal 5 5 6 2 2 2" xfId="12592" xr:uid="{00000000-0005-0000-0000-0000A3BE0000}"/>
    <cellStyle name="Normal 5 5 6 2 2 2 2" xfId="35133" xr:uid="{00000000-0005-0000-0000-0000A4BE0000}"/>
    <cellStyle name="Normal 5 5 6 2 2 3" xfId="18222" xr:uid="{00000000-0005-0000-0000-0000A5BE0000}"/>
    <cellStyle name="Normal 5 5 6 2 2 3 2" xfId="40757" xr:uid="{00000000-0005-0000-0000-0000A6BE0000}"/>
    <cellStyle name="Normal 5 5 6 2 2 4" xfId="23851" xr:uid="{00000000-0005-0000-0000-0000A7BE0000}"/>
    <cellStyle name="Normal 5 5 6 2 2 4 2" xfId="46377" xr:uid="{00000000-0005-0000-0000-0000A8BE0000}"/>
    <cellStyle name="Normal 5 5 6 2 2 5" xfId="29517" xr:uid="{00000000-0005-0000-0000-0000A9BE0000}"/>
    <cellStyle name="Normal 5 5 6 2 3" xfId="8848" xr:uid="{00000000-0005-0000-0000-0000AABE0000}"/>
    <cellStyle name="Normal 5 5 6 2 3 2" xfId="14464" xr:uid="{00000000-0005-0000-0000-0000ABBE0000}"/>
    <cellStyle name="Normal 5 5 6 2 3 2 2" xfId="37005" xr:uid="{00000000-0005-0000-0000-0000ACBE0000}"/>
    <cellStyle name="Normal 5 5 6 2 3 3" xfId="20094" xr:uid="{00000000-0005-0000-0000-0000ADBE0000}"/>
    <cellStyle name="Normal 5 5 6 2 3 3 2" xfId="42629" xr:uid="{00000000-0005-0000-0000-0000AEBE0000}"/>
    <cellStyle name="Normal 5 5 6 2 3 4" xfId="25723" xr:uid="{00000000-0005-0000-0000-0000AFBE0000}"/>
    <cellStyle name="Normal 5 5 6 2 3 4 2" xfId="48249" xr:uid="{00000000-0005-0000-0000-0000B0BE0000}"/>
    <cellStyle name="Normal 5 5 6 2 3 5" xfId="31389" xr:uid="{00000000-0005-0000-0000-0000B1BE0000}"/>
    <cellStyle name="Normal 5 5 6 2 4" xfId="10720" xr:uid="{00000000-0005-0000-0000-0000B2BE0000}"/>
    <cellStyle name="Normal 5 5 6 2 4 2" xfId="33261" xr:uid="{00000000-0005-0000-0000-0000B3BE0000}"/>
    <cellStyle name="Normal 5 5 6 2 5" xfId="16350" xr:uid="{00000000-0005-0000-0000-0000B4BE0000}"/>
    <cellStyle name="Normal 5 5 6 2 5 2" xfId="38885" xr:uid="{00000000-0005-0000-0000-0000B5BE0000}"/>
    <cellStyle name="Normal 5 5 6 2 6" xfId="21979" xr:uid="{00000000-0005-0000-0000-0000B6BE0000}"/>
    <cellStyle name="Normal 5 5 6 2 6 2" xfId="44505" xr:uid="{00000000-0005-0000-0000-0000B7BE0000}"/>
    <cellStyle name="Normal 5 5 6 2 7" xfId="27645" xr:uid="{00000000-0005-0000-0000-0000B8BE0000}"/>
    <cellStyle name="Normal 5 5 6 2 8" xfId="51073" xr:uid="{00000000-0005-0000-0000-0000B9BE0000}"/>
    <cellStyle name="Normal 5 5 6 3" xfId="6040" xr:uid="{00000000-0005-0000-0000-0000BABE0000}"/>
    <cellStyle name="Normal 5 5 6 3 2" xfId="11656" xr:uid="{00000000-0005-0000-0000-0000BBBE0000}"/>
    <cellStyle name="Normal 5 5 6 3 2 2" xfId="34197" xr:uid="{00000000-0005-0000-0000-0000BCBE0000}"/>
    <cellStyle name="Normal 5 5 6 3 3" xfId="17286" xr:uid="{00000000-0005-0000-0000-0000BDBE0000}"/>
    <cellStyle name="Normal 5 5 6 3 3 2" xfId="39821" xr:uid="{00000000-0005-0000-0000-0000BEBE0000}"/>
    <cellStyle name="Normal 5 5 6 3 4" xfId="22915" xr:uid="{00000000-0005-0000-0000-0000BFBE0000}"/>
    <cellStyle name="Normal 5 5 6 3 4 2" xfId="45441" xr:uid="{00000000-0005-0000-0000-0000C0BE0000}"/>
    <cellStyle name="Normal 5 5 6 3 5" xfId="28581" xr:uid="{00000000-0005-0000-0000-0000C1BE0000}"/>
    <cellStyle name="Normal 5 5 6 4" xfId="7912" xr:uid="{00000000-0005-0000-0000-0000C2BE0000}"/>
    <cellStyle name="Normal 5 5 6 4 2" xfId="13528" xr:uid="{00000000-0005-0000-0000-0000C3BE0000}"/>
    <cellStyle name="Normal 5 5 6 4 2 2" xfId="36069" xr:uid="{00000000-0005-0000-0000-0000C4BE0000}"/>
    <cellStyle name="Normal 5 5 6 4 3" xfId="19158" xr:uid="{00000000-0005-0000-0000-0000C5BE0000}"/>
    <cellStyle name="Normal 5 5 6 4 3 2" xfId="41693" xr:uid="{00000000-0005-0000-0000-0000C6BE0000}"/>
    <cellStyle name="Normal 5 5 6 4 4" xfId="24787" xr:uid="{00000000-0005-0000-0000-0000C7BE0000}"/>
    <cellStyle name="Normal 5 5 6 4 4 2" xfId="47313" xr:uid="{00000000-0005-0000-0000-0000C8BE0000}"/>
    <cellStyle name="Normal 5 5 6 4 5" xfId="30453" xr:uid="{00000000-0005-0000-0000-0000C9BE0000}"/>
    <cellStyle name="Normal 5 5 6 5" xfId="9784" xr:uid="{00000000-0005-0000-0000-0000CABE0000}"/>
    <cellStyle name="Normal 5 5 6 5 2" xfId="32325" xr:uid="{00000000-0005-0000-0000-0000CBBE0000}"/>
    <cellStyle name="Normal 5 5 6 6" xfId="15414" xr:uid="{00000000-0005-0000-0000-0000CCBE0000}"/>
    <cellStyle name="Normal 5 5 6 6 2" xfId="37949" xr:uid="{00000000-0005-0000-0000-0000CDBE0000}"/>
    <cellStyle name="Normal 5 5 6 7" xfId="21043" xr:uid="{00000000-0005-0000-0000-0000CEBE0000}"/>
    <cellStyle name="Normal 5 5 6 7 2" xfId="43569" xr:uid="{00000000-0005-0000-0000-0000CFBE0000}"/>
    <cellStyle name="Normal 5 5 6 8" xfId="26709" xr:uid="{00000000-0005-0000-0000-0000D0BE0000}"/>
    <cellStyle name="Normal 5 5 6 9" xfId="49200" xr:uid="{00000000-0005-0000-0000-0000D1BE0000}"/>
    <cellStyle name="Normal 5 5 7" xfId="4636" xr:uid="{00000000-0005-0000-0000-0000D2BE0000}"/>
    <cellStyle name="Normal 5 5 7 2" xfId="6508" xr:uid="{00000000-0005-0000-0000-0000D3BE0000}"/>
    <cellStyle name="Normal 5 5 7 2 2" xfId="12124" xr:uid="{00000000-0005-0000-0000-0000D4BE0000}"/>
    <cellStyle name="Normal 5 5 7 2 2 2" xfId="34665" xr:uid="{00000000-0005-0000-0000-0000D5BE0000}"/>
    <cellStyle name="Normal 5 5 7 2 3" xfId="17754" xr:uid="{00000000-0005-0000-0000-0000D6BE0000}"/>
    <cellStyle name="Normal 5 5 7 2 3 2" xfId="40289" xr:uid="{00000000-0005-0000-0000-0000D7BE0000}"/>
    <cellStyle name="Normal 5 5 7 2 4" xfId="23383" xr:uid="{00000000-0005-0000-0000-0000D8BE0000}"/>
    <cellStyle name="Normal 5 5 7 2 4 2" xfId="45909" xr:uid="{00000000-0005-0000-0000-0000D9BE0000}"/>
    <cellStyle name="Normal 5 5 7 2 5" xfId="29049" xr:uid="{00000000-0005-0000-0000-0000DABE0000}"/>
    <cellStyle name="Normal 5 5 7 3" xfId="8380" xr:uid="{00000000-0005-0000-0000-0000DBBE0000}"/>
    <cellStyle name="Normal 5 5 7 3 2" xfId="13996" xr:uid="{00000000-0005-0000-0000-0000DCBE0000}"/>
    <cellStyle name="Normal 5 5 7 3 2 2" xfId="36537" xr:uid="{00000000-0005-0000-0000-0000DDBE0000}"/>
    <cellStyle name="Normal 5 5 7 3 3" xfId="19626" xr:uid="{00000000-0005-0000-0000-0000DEBE0000}"/>
    <cellStyle name="Normal 5 5 7 3 3 2" xfId="42161" xr:uid="{00000000-0005-0000-0000-0000DFBE0000}"/>
    <cellStyle name="Normal 5 5 7 3 4" xfId="25255" xr:uid="{00000000-0005-0000-0000-0000E0BE0000}"/>
    <cellStyle name="Normal 5 5 7 3 4 2" xfId="47781" xr:uid="{00000000-0005-0000-0000-0000E1BE0000}"/>
    <cellStyle name="Normal 5 5 7 3 5" xfId="30921" xr:uid="{00000000-0005-0000-0000-0000E2BE0000}"/>
    <cellStyle name="Normal 5 5 7 4" xfId="10252" xr:uid="{00000000-0005-0000-0000-0000E3BE0000}"/>
    <cellStyle name="Normal 5 5 7 4 2" xfId="32793" xr:uid="{00000000-0005-0000-0000-0000E4BE0000}"/>
    <cellStyle name="Normal 5 5 7 5" xfId="15882" xr:uid="{00000000-0005-0000-0000-0000E5BE0000}"/>
    <cellStyle name="Normal 5 5 7 5 2" xfId="38417" xr:uid="{00000000-0005-0000-0000-0000E6BE0000}"/>
    <cellStyle name="Normal 5 5 7 6" xfId="21511" xr:uid="{00000000-0005-0000-0000-0000E7BE0000}"/>
    <cellStyle name="Normal 5 5 7 6 2" xfId="44037" xr:uid="{00000000-0005-0000-0000-0000E8BE0000}"/>
    <cellStyle name="Normal 5 5 7 7" xfId="27177" xr:uid="{00000000-0005-0000-0000-0000E9BE0000}"/>
    <cellStyle name="Normal 5 5 7 8" xfId="50605" xr:uid="{00000000-0005-0000-0000-0000EABE0000}"/>
    <cellStyle name="Normal 5 5 8" xfId="5572" xr:uid="{00000000-0005-0000-0000-0000EBBE0000}"/>
    <cellStyle name="Normal 5 5 8 2" xfId="11188" xr:uid="{00000000-0005-0000-0000-0000ECBE0000}"/>
    <cellStyle name="Normal 5 5 8 2 2" xfId="33729" xr:uid="{00000000-0005-0000-0000-0000EDBE0000}"/>
    <cellStyle name="Normal 5 5 8 3" xfId="16818" xr:uid="{00000000-0005-0000-0000-0000EEBE0000}"/>
    <cellStyle name="Normal 5 5 8 3 2" xfId="39353" xr:uid="{00000000-0005-0000-0000-0000EFBE0000}"/>
    <cellStyle name="Normal 5 5 8 4" xfId="22447" xr:uid="{00000000-0005-0000-0000-0000F0BE0000}"/>
    <cellStyle name="Normal 5 5 8 4 2" xfId="44973" xr:uid="{00000000-0005-0000-0000-0000F1BE0000}"/>
    <cellStyle name="Normal 5 5 8 5" xfId="28113" xr:uid="{00000000-0005-0000-0000-0000F2BE0000}"/>
    <cellStyle name="Normal 5 5 9" xfId="7444" xr:uid="{00000000-0005-0000-0000-0000F3BE0000}"/>
    <cellStyle name="Normal 5 5 9 2" xfId="13060" xr:uid="{00000000-0005-0000-0000-0000F4BE0000}"/>
    <cellStyle name="Normal 5 5 9 2 2" xfId="35601" xr:uid="{00000000-0005-0000-0000-0000F5BE0000}"/>
    <cellStyle name="Normal 5 5 9 3" xfId="18690" xr:uid="{00000000-0005-0000-0000-0000F6BE0000}"/>
    <cellStyle name="Normal 5 5 9 3 2" xfId="41225" xr:uid="{00000000-0005-0000-0000-0000F7BE0000}"/>
    <cellStyle name="Normal 5 5 9 4" xfId="24319" xr:uid="{00000000-0005-0000-0000-0000F8BE0000}"/>
    <cellStyle name="Normal 5 5 9 4 2" xfId="46845" xr:uid="{00000000-0005-0000-0000-0000F9BE0000}"/>
    <cellStyle name="Normal 5 5 9 5" xfId="29985" xr:uid="{00000000-0005-0000-0000-0000FABE0000}"/>
    <cellStyle name="Normal 5 6" xfId="3552" xr:uid="{00000000-0005-0000-0000-0000FBBE0000}"/>
    <cellStyle name="Normal 5 7" xfId="3553" xr:uid="{00000000-0005-0000-0000-0000FCBE0000}"/>
    <cellStyle name="Normal 5 8" xfId="3554" xr:uid="{00000000-0005-0000-0000-0000FDBE0000}"/>
    <cellStyle name="Normal 5 9" xfId="20546" xr:uid="{00000000-0005-0000-0000-0000FEBE0000}"/>
    <cellStyle name="Normal 50" xfId="3555" xr:uid="{00000000-0005-0000-0000-0000FFBE0000}"/>
    <cellStyle name="Normal 50 2" xfId="3556" xr:uid="{00000000-0005-0000-0000-000000BF0000}"/>
    <cellStyle name="Normal 51" xfId="3557" xr:uid="{00000000-0005-0000-0000-000001BF0000}"/>
    <cellStyle name="Normal 51 2" xfId="3558" xr:uid="{00000000-0005-0000-0000-000002BF0000}"/>
    <cellStyle name="Normal 52" xfId="3559" xr:uid="{00000000-0005-0000-0000-000003BF0000}"/>
    <cellStyle name="Normal 52 2" xfId="3560" xr:uid="{00000000-0005-0000-0000-000004BF0000}"/>
    <cellStyle name="Normal 53" xfId="3561" xr:uid="{00000000-0005-0000-0000-000005BF0000}"/>
    <cellStyle name="Normal 53 2" xfId="3562" xr:uid="{00000000-0005-0000-0000-000006BF0000}"/>
    <cellStyle name="Normal 54" xfId="3563" xr:uid="{00000000-0005-0000-0000-000007BF0000}"/>
    <cellStyle name="Normal 54 2" xfId="3564" xr:uid="{00000000-0005-0000-0000-000008BF0000}"/>
    <cellStyle name="Normal 55" xfId="3565" xr:uid="{00000000-0005-0000-0000-000009BF0000}"/>
    <cellStyle name="Normal 55 2" xfId="3566" xr:uid="{00000000-0005-0000-0000-00000ABF0000}"/>
    <cellStyle name="Normal 56" xfId="3567" xr:uid="{00000000-0005-0000-0000-00000BBF0000}"/>
    <cellStyle name="Normal 56 2" xfId="3568" xr:uid="{00000000-0005-0000-0000-00000CBF0000}"/>
    <cellStyle name="Normal 57" xfId="3569" xr:uid="{00000000-0005-0000-0000-00000DBF0000}"/>
    <cellStyle name="Normal 57 2" xfId="3570" xr:uid="{00000000-0005-0000-0000-00000EBF0000}"/>
    <cellStyle name="Normal 58" xfId="3571" xr:uid="{00000000-0005-0000-0000-00000FBF0000}"/>
    <cellStyle name="Normal 59" xfId="3572" xr:uid="{00000000-0005-0000-0000-000010BF0000}"/>
    <cellStyle name="Normal 6" xfId="3573" xr:uid="{00000000-0005-0000-0000-000011BF0000}"/>
    <cellStyle name="Normal 6 2" xfId="3574" xr:uid="{00000000-0005-0000-0000-000012BF0000}"/>
    <cellStyle name="Normal 6 2 2" xfId="3575" xr:uid="{00000000-0005-0000-0000-000013BF0000}"/>
    <cellStyle name="Normal 6 2 3" xfId="3576" xr:uid="{00000000-0005-0000-0000-000014BF0000}"/>
    <cellStyle name="Normal 6 3" xfId="3577" xr:uid="{00000000-0005-0000-0000-000015BF0000}"/>
    <cellStyle name="Normal 6 4" xfId="3578" xr:uid="{00000000-0005-0000-0000-000016BF0000}"/>
    <cellStyle name="Normal 6 5" xfId="3579" xr:uid="{00000000-0005-0000-0000-000017BF0000}"/>
    <cellStyle name="Normal 6 5 10" xfId="9317" xr:uid="{00000000-0005-0000-0000-000018BF0000}"/>
    <cellStyle name="Normal 6 5 10 2" xfId="31858" xr:uid="{00000000-0005-0000-0000-000019BF0000}"/>
    <cellStyle name="Normal 6 5 11" xfId="14946" xr:uid="{00000000-0005-0000-0000-00001ABF0000}"/>
    <cellStyle name="Normal 6 5 11 2" xfId="37481" xr:uid="{00000000-0005-0000-0000-00001BBF0000}"/>
    <cellStyle name="Normal 6 5 12" xfId="20576" xr:uid="{00000000-0005-0000-0000-00001CBF0000}"/>
    <cellStyle name="Normal 6 5 12 2" xfId="43102" xr:uid="{00000000-0005-0000-0000-00001DBF0000}"/>
    <cellStyle name="Normal 6 5 13" xfId="26242" xr:uid="{00000000-0005-0000-0000-00001EBF0000}"/>
    <cellStyle name="Normal 6 5 14" xfId="48733" xr:uid="{00000000-0005-0000-0000-00001FBF0000}"/>
    <cellStyle name="Normal 6 5 15" xfId="49670" xr:uid="{00000000-0005-0000-0000-000020BF0000}"/>
    <cellStyle name="Normal 6 5 2" xfId="3738" xr:uid="{00000000-0005-0000-0000-000021BF0000}"/>
    <cellStyle name="Normal 6 5 2 10" xfId="14986" xr:uid="{00000000-0005-0000-0000-000022BF0000}"/>
    <cellStyle name="Normal 6 5 2 10 2" xfId="37521" xr:uid="{00000000-0005-0000-0000-000023BF0000}"/>
    <cellStyle name="Normal 6 5 2 11" xfId="20615" xr:uid="{00000000-0005-0000-0000-000024BF0000}"/>
    <cellStyle name="Normal 6 5 2 11 2" xfId="43141" xr:uid="{00000000-0005-0000-0000-000025BF0000}"/>
    <cellStyle name="Normal 6 5 2 12" xfId="26281" xr:uid="{00000000-0005-0000-0000-000026BF0000}"/>
    <cellStyle name="Normal 6 5 2 13" xfId="48772" xr:uid="{00000000-0005-0000-0000-000027BF0000}"/>
    <cellStyle name="Normal 6 5 2 14" xfId="49709" xr:uid="{00000000-0005-0000-0000-000028BF0000}"/>
    <cellStyle name="Normal 6 5 2 2" xfId="3896" xr:uid="{00000000-0005-0000-0000-000029BF0000}"/>
    <cellStyle name="Normal 6 5 2 2 10" xfId="26437" xr:uid="{00000000-0005-0000-0000-00002ABF0000}"/>
    <cellStyle name="Normal 6 5 2 2 11" xfId="48928" xr:uid="{00000000-0005-0000-0000-00002BBF0000}"/>
    <cellStyle name="Normal 6 5 2 2 12" xfId="49865" xr:uid="{00000000-0005-0000-0000-00002CBF0000}"/>
    <cellStyle name="Normal 6 5 2 2 2" xfId="4130" xr:uid="{00000000-0005-0000-0000-00002DBF0000}"/>
    <cellStyle name="Normal 6 5 2 2 2 10" xfId="49162" xr:uid="{00000000-0005-0000-0000-00002EBF0000}"/>
    <cellStyle name="Normal 6 5 2 2 2 11" xfId="50099" xr:uid="{00000000-0005-0000-0000-00002FBF0000}"/>
    <cellStyle name="Normal 6 5 2 2 2 2" xfId="4598" xr:uid="{00000000-0005-0000-0000-000030BF0000}"/>
    <cellStyle name="Normal 6 5 2 2 2 2 10" xfId="50567" xr:uid="{00000000-0005-0000-0000-000031BF0000}"/>
    <cellStyle name="Normal 6 5 2 2 2 2 2" xfId="5534" xr:uid="{00000000-0005-0000-0000-000032BF0000}"/>
    <cellStyle name="Normal 6 5 2 2 2 2 2 2" xfId="7406" xr:uid="{00000000-0005-0000-0000-000033BF0000}"/>
    <cellStyle name="Normal 6 5 2 2 2 2 2 2 2" xfId="13022" xr:uid="{00000000-0005-0000-0000-000034BF0000}"/>
    <cellStyle name="Normal 6 5 2 2 2 2 2 2 2 2" xfId="35563" xr:uid="{00000000-0005-0000-0000-000035BF0000}"/>
    <cellStyle name="Normal 6 5 2 2 2 2 2 2 3" xfId="18652" xr:uid="{00000000-0005-0000-0000-000036BF0000}"/>
    <cellStyle name="Normal 6 5 2 2 2 2 2 2 3 2" xfId="41187" xr:uid="{00000000-0005-0000-0000-000037BF0000}"/>
    <cellStyle name="Normal 6 5 2 2 2 2 2 2 4" xfId="24281" xr:uid="{00000000-0005-0000-0000-000038BF0000}"/>
    <cellStyle name="Normal 6 5 2 2 2 2 2 2 4 2" xfId="46807" xr:uid="{00000000-0005-0000-0000-000039BF0000}"/>
    <cellStyle name="Normal 6 5 2 2 2 2 2 2 5" xfId="29947" xr:uid="{00000000-0005-0000-0000-00003ABF0000}"/>
    <cellStyle name="Normal 6 5 2 2 2 2 2 3" xfId="9278" xr:uid="{00000000-0005-0000-0000-00003BBF0000}"/>
    <cellStyle name="Normal 6 5 2 2 2 2 2 3 2" xfId="14894" xr:uid="{00000000-0005-0000-0000-00003CBF0000}"/>
    <cellStyle name="Normal 6 5 2 2 2 2 2 3 2 2" xfId="37435" xr:uid="{00000000-0005-0000-0000-00003DBF0000}"/>
    <cellStyle name="Normal 6 5 2 2 2 2 2 3 3" xfId="20524" xr:uid="{00000000-0005-0000-0000-00003EBF0000}"/>
    <cellStyle name="Normal 6 5 2 2 2 2 2 3 3 2" xfId="43059" xr:uid="{00000000-0005-0000-0000-00003FBF0000}"/>
    <cellStyle name="Normal 6 5 2 2 2 2 2 3 4" xfId="26153" xr:uid="{00000000-0005-0000-0000-000040BF0000}"/>
    <cellStyle name="Normal 6 5 2 2 2 2 2 3 4 2" xfId="48679" xr:uid="{00000000-0005-0000-0000-000041BF0000}"/>
    <cellStyle name="Normal 6 5 2 2 2 2 2 3 5" xfId="31819" xr:uid="{00000000-0005-0000-0000-000042BF0000}"/>
    <cellStyle name="Normal 6 5 2 2 2 2 2 4" xfId="11150" xr:uid="{00000000-0005-0000-0000-000043BF0000}"/>
    <cellStyle name="Normal 6 5 2 2 2 2 2 4 2" xfId="33691" xr:uid="{00000000-0005-0000-0000-000044BF0000}"/>
    <cellStyle name="Normal 6 5 2 2 2 2 2 5" xfId="16780" xr:uid="{00000000-0005-0000-0000-000045BF0000}"/>
    <cellStyle name="Normal 6 5 2 2 2 2 2 5 2" xfId="39315" xr:uid="{00000000-0005-0000-0000-000046BF0000}"/>
    <cellStyle name="Normal 6 5 2 2 2 2 2 6" xfId="22409" xr:uid="{00000000-0005-0000-0000-000047BF0000}"/>
    <cellStyle name="Normal 6 5 2 2 2 2 2 6 2" xfId="44935" xr:uid="{00000000-0005-0000-0000-000048BF0000}"/>
    <cellStyle name="Normal 6 5 2 2 2 2 2 7" xfId="28075" xr:uid="{00000000-0005-0000-0000-000049BF0000}"/>
    <cellStyle name="Normal 6 5 2 2 2 2 2 8" xfId="51503" xr:uid="{00000000-0005-0000-0000-00004ABF0000}"/>
    <cellStyle name="Normal 6 5 2 2 2 2 3" xfId="6470" xr:uid="{00000000-0005-0000-0000-00004BBF0000}"/>
    <cellStyle name="Normal 6 5 2 2 2 2 3 2" xfId="12086" xr:uid="{00000000-0005-0000-0000-00004CBF0000}"/>
    <cellStyle name="Normal 6 5 2 2 2 2 3 2 2" xfId="34627" xr:uid="{00000000-0005-0000-0000-00004DBF0000}"/>
    <cellStyle name="Normal 6 5 2 2 2 2 3 3" xfId="17716" xr:uid="{00000000-0005-0000-0000-00004EBF0000}"/>
    <cellStyle name="Normal 6 5 2 2 2 2 3 3 2" xfId="40251" xr:uid="{00000000-0005-0000-0000-00004FBF0000}"/>
    <cellStyle name="Normal 6 5 2 2 2 2 3 4" xfId="23345" xr:uid="{00000000-0005-0000-0000-000050BF0000}"/>
    <cellStyle name="Normal 6 5 2 2 2 2 3 4 2" xfId="45871" xr:uid="{00000000-0005-0000-0000-000051BF0000}"/>
    <cellStyle name="Normal 6 5 2 2 2 2 3 5" xfId="29011" xr:uid="{00000000-0005-0000-0000-000052BF0000}"/>
    <cellStyle name="Normal 6 5 2 2 2 2 4" xfId="8342" xr:uid="{00000000-0005-0000-0000-000053BF0000}"/>
    <cellStyle name="Normal 6 5 2 2 2 2 4 2" xfId="13958" xr:uid="{00000000-0005-0000-0000-000054BF0000}"/>
    <cellStyle name="Normal 6 5 2 2 2 2 4 2 2" xfId="36499" xr:uid="{00000000-0005-0000-0000-000055BF0000}"/>
    <cellStyle name="Normal 6 5 2 2 2 2 4 3" xfId="19588" xr:uid="{00000000-0005-0000-0000-000056BF0000}"/>
    <cellStyle name="Normal 6 5 2 2 2 2 4 3 2" xfId="42123" xr:uid="{00000000-0005-0000-0000-000057BF0000}"/>
    <cellStyle name="Normal 6 5 2 2 2 2 4 4" xfId="25217" xr:uid="{00000000-0005-0000-0000-000058BF0000}"/>
    <cellStyle name="Normal 6 5 2 2 2 2 4 4 2" xfId="47743" xr:uid="{00000000-0005-0000-0000-000059BF0000}"/>
    <cellStyle name="Normal 6 5 2 2 2 2 4 5" xfId="30883" xr:uid="{00000000-0005-0000-0000-00005ABF0000}"/>
    <cellStyle name="Normal 6 5 2 2 2 2 5" xfId="10214" xr:uid="{00000000-0005-0000-0000-00005BBF0000}"/>
    <cellStyle name="Normal 6 5 2 2 2 2 5 2" xfId="32755" xr:uid="{00000000-0005-0000-0000-00005CBF0000}"/>
    <cellStyle name="Normal 6 5 2 2 2 2 6" xfId="15844" xr:uid="{00000000-0005-0000-0000-00005DBF0000}"/>
    <cellStyle name="Normal 6 5 2 2 2 2 6 2" xfId="38379" xr:uid="{00000000-0005-0000-0000-00005EBF0000}"/>
    <cellStyle name="Normal 6 5 2 2 2 2 7" xfId="21473" xr:uid="{00000000-0005-0000-0000-00005FBF0000}"/>
    <cellStyle name="Normal 6 5 2 2 2 2 7 2" xfId="43999" xr:uid="{00000000-0005-0000-0000-000060BF0000}"/>
    <cellStyle name="Normal 6 5 2 2 2 2 8" xfId="27139" xr:uid="{00000000-0005-0000-0000-000061BF0000}"/>
    <cellStyle name="Normal 6 5 2 2 2 2 9" xfId="49630" xr:uid="{00000000-0005-0000-0000-000062BF0000}"/>
    <cellStyle name="Normal 6 5 2 2 2 3" xfId="5066" xr:uid="{00000000-0005-0000-0000-000063BF0000}"/>
    <cellStyle name="Normal 6 5 2 2 2 3 2" xfId="6938" xr:uid="{00000000-0005-0000-0000-000064BF0000}"/>
    <cellStyle name="Normal 6 5 2 2 2 3 2 2" xfId="12554" xr:uid="{00000000-0005-0000-0000-000065BF0000}"/>
    <cellStyle name="Normal 6 5 2 2 2 3 2 2 2" xfId="35095" xr:uid="{00000000-0005-0000-0000-000066BF0000}"/>
    <cellStyle name="Normal 6 5 2 2 2 3 2 3" xfId="18184" xr:uid="{00000000-0005-0000-0000-000067BF0000}"/>
    <cellStyle name="Normal 6 5 2 2 2 3 2 3 2" xfId="40719" xr:uid="{00000000-0005-0000-0000-000068BF0000}"/>
    <cellStyle name="Normal 6 5 2 2 2 3 2 4" xfId="23813" xr:uid="{00000000-0005-0000-0000-000069BF0000}"/>
    <cellStyle name="Normal 6 5 2 2 2 3 2 4 2" xfId="46339" xr:uid="{00000000-0005-0000-0000-00006ABF0000}"/>
    <cellStyle name="Normal 6 5 2 2 2 3 2 5" xfId="29479" xr:uid="{00000000-0005-0000-0000-00006BBF0000}"/>
    <cellStyle name="Normal 6 5 2 2 2 3 3" xfId="8810" xr:uid="{00000000-0005-0000-0000-00006CBF0000}"/>
    <cellStyle name="Normal 6 5 2 2 2 3 3 2" xfId="14426" xr:uid="{00000000-0005-0000-0000-00006DBF0000}"/>
    <cellStyle name="Normal 6 5 2 2 2 3 3 2 2" xfId="36967" xr:uid="{00000000-0005-0000-0000-00006EBF0000}"/>
    <cellStyle name="Normal 6 5 2 2 2 3 3 3" xfId="20056" xr:uid="{00000000-0005-0000-0000-00006FBF0000}"/>
    <cellStyle name="Normal 6 5 2 2 2 3 3 3 2" xfId="42591" xr:uid="{00000000-0005-0000-0000-000070BF0000}"/>
    <cellStyle name="Normal 6 5 2 2 2 3 3 4" xfId="25685" xr:uid="{00000000-0005-0000-0000-000071BF0000}"/>
    <cellStyle name="Normal 6 5 2 2 2 3 3 4 2" xfId="48211" xr:uid="{00000000-0005-0000-0000-000072BF0000}"/>
    <cellStyle name="Normal 6 5 2 2 2 3 3 5" xfId="31351" xr:uid="{00000000-0005-0000-0000-000073BF0000}"/>
    <cellStyle name="Normal 6 5 2 2 2 3 4" xfId="10682" xr:uid="{00000000-0005-0000-0000-000074BF0000}"/>
    <cellStyle name="Normal 6 5 2 2 2 3 4 2" xfId="33223" xr:uid="{00000000-0005-0000-0000-000075BF0000}"/>
    <cellStyle name="Normal 6 5 2 2 2 3 5" xfId="16312" xr:uid="{00000000-0005-0000-0000-000076BF0000}"/>
    <cellStyle name="Normal 6 5 2 2 2 3 5 2" xfId="38847" xr:uid="{00000000-0005-0000-0000-000077BF0000}"/>
    <cellStyle name="Normal 6 5 2 2 2 3 6" xfId="21941" xr:uid="{00000000-0005-0000-0000-000078BF0000}"/>
    <cellStyle name="Normal 6 5 2 2 2 3 6 2" xfId="44467" xr:uid="{00000000-0005-0000-0000-000079BF0000}"/>
    <cellStyle name="Normal 6 5 2 2 2 3 7" xfId="27607" xr:uid="{00000000-0005-0000-0000-00007ABF0000}"/>
    <cellStyle name="Normal 6 5 2 2 2 3 8" xfId="51035" xr:uid="{00000000-0005-0000-0000-00007BBF0000}"/>
    <cellStyle name="Normal 6 5 2 2 2 4" xfId="6002" xr:uid="{00000000-0005-0000-0000-00007CBF0000}"/>
    <cellStyle name="Normal 6 5 2 2 2 4 2" xfId="11618" xr:uid="{00000000-0005-0000-0000-00007DBF0000}"/>
    <cellStyle name="Normal 6 5 2 2 2 4 2 2" xfId="34159" xr:uid="{00000000-0005-0000-0000-00007EBF0000}"/>
    <cellStyle name="Normal 6 5 2 2 2 4 3" xfId="17248" xr:uid="{00000000-0005-0000-0000-00007FBF0000}"/>
    <cellStyle name="Normal 6 5 2 2 2 4 3 2" xfId="39783" xr:uid="{00000000-0005-0000-0000-000080BF0000}"/>
    <cellStyle name="Normal 6 5 2 2 2 4 4" xfId="22877" xr:uid="{00000000-0005-0000-0000-000081BF0000}"/>
    <cellStyle name="Normal 6 5 2 2 2 4 4 2" xfId="45403" xr:uid="{00000000-0005-0000-0000-000082BF0000}"/>
    <cellStyle name="Normal 6 5 2 2 2 4 5" xfId="28543" xr:uid="{00000000-0005-0000-0000-000083BF0000}"/>
    <cellStyle name="Normal 6 5 2 2 2 5" xfId="7874" xr:uid="{00000000-0005-0000-0000-000084BF0000}"/>
    <cellStyle name="Normal 6 5 2 2 2 5 2" xfId="13490" xr:uid="{00000000-0005-0000-0000-000085BF0000}"/>
    <cellStyle name="Normal 6 5 2 2 2 5 2 2" xfId="36031" xr:uid="{00000000-0005-0000-0000-000086BF0000}"/>
    <cellStyle name="Normal 6 5 2 2 2 5 3" xfId="19120" xr:uid="{00000000-0005-0000-0000-000087BF0000}"/>
    <cellStyle name="Normal 6 5 2 2 2 5 3 2" xfId="41655" xr:uid="{00000000-0005-0000-0000-000088BF0000}"/>
    <cellStyle name="Normal 6 5 2 2 2 5 4" xfId="24749" xr:uid="{00000000-0005-0000-0000-000089BF0000}"/>
    <cellStyle name="Normal 6 5 2 2 2 5 4 2" xfId="47275" xr:uid="{00000000-0005-0000-0000-00008ABF0000}"/>
    <cellStyle name="Normal 6 5 2 2 2 5 5" xfId="30415" xr:uid="{00000000-0005-0000-0000-00008BBF0000}"/>
    <cellStyle name="Normal 6 5 2 2 2 6" xfId="9746" xr:uid="{00000000-0005-0000-0000-00008CBF0000}"/>
    <cellStyle name="Normal 6 5 2 2 2 6 2" xfId="32287" xr:uid="{00000000-0005-0000-0000-00008DBF0000}"/>
    <cellStyle name="Normal 6 5 2 2 2 7" xfId="15376" xr:uid="{00000000-0005-0000-0000-00008EBF0000}"/>
    <cellStyle name="Normal 6 5 2 2 2 7 2" xfId="37911" xr:uid="{00000000-0005-0000-0000-00008FBF0000}"/>
    <cellStyle name="Normal 6 5 2 2 2 8" xfId="21005" xr:uid="{00000000-0005-0000-0000-000090BF0000}"/>
    <cellStyle name="Normal 6 5 2 2 2 8 2" xfId="43531" xr:uid="{00000000-0005-0000-0000-000091BF0000}"/>
    <cellStyle name="Normal 6 5 2 2 2 9" xfId="26671" xr:uid="{00000000-0005-0000-0000-000092BF0000}"/>
    <cellStyle name="Normal 6 5 2 2 3" xfId="4364" xr:uid="{00000000-0005-0000-0000-000093BF0000}"/>
    <cellStyle name="Normal 6 5 2 2 3 10" xfId="50333" xr:uid="{00000000-0005-0000-0000-000094BF0000}"/>
    <cellStyle name="Normal 6 5 2 2 3 2" xfId="5300" xr:uid="{00000000-0005-0000-0000-000095BF0000}"/>
    <cellStyle name="Normal 6 5 2 2 3 2 2" xfId="7172" xr:uid="{00000000-0005-0000-0000-000096BF0000}"/>
    <cellStyle name="Normal 6 5 2 2 3 2 2 2" xfId="12788" xr:uid="{00000000-0005-0000-0000-000097BF0000}"/>
    <cellStyle name="Normal 6 5 2 2 3 2 2 2 2" xfId="35329" xr:uid="{00000000-0005-0000-0000-000098BF0000}"/>
    <cellStyle name="Normal 6 5 2 2 3 2 2 3" xfId="18418" xr:uid="{00000000-0005-0000-0000-000099BF0000}"/>
    <cellStyle name="Normal 6 5 2 2 3 2 2 3 2" xfId="40953" xr:uid="{00000000-0005-0000-0000-00009ABF0000}"/>
    <cellStyle name="Normal 6 5 2 2 3 2 2 4" xfId="24047" xr:uid="{00000000-0005-0000-0000-00009BBF0000}"/>
    <cellStyle name="Normal 6 5 2 2 3 2 2 4 2" xfId="46573" xr:uid="{00000000-0005-0000-0000-00009CBF0000}"/>
    <cellStyle name="Normal 6 5 2 2 3 2 2 5" xfId="29713" xr:uid="{00000000-0005-0000-0000-00009DBF0000}"/>
    <cellStyle name="Normal 6 5 2 2 3 2 3" xfId="9044" xr:uid="{00000000-0005-0000-0000-00009EBF0000}"/>
    <cellStyle name="Normal 6 5 2 2 3 2 3 2" xfId="14660" xr:uid="{00000000-0005-0000-0000-00009FBF0000}"/>
    <cellStyle name="Normal 6 5 2 2 3 2 3 2 2" xfId="37201" xr:uid="{00000000-0005-0000-0000-0000A0BF0000}"/>
    <cellStyle name="Normal 6 5 2 2 3 2 3 3" xfId="20290" xr:uid="{00000000-0005-0000-0000-0000A1BF0000}"/>
    <cellStyle name="Normal 6 5 2 2 3 2 3 3 2" xfId="42825" xr:uid="{00000000-0005-0000-0000-0000A2BF0000}"/>
    <cellStyle name="Normal 6 5 2 2 3 2 3 4" xfId="25919" xr:uid="{00000000-0005-0000-0000-0000A3BF0000}"/>
    <cellStyle name="Normal 6 5 2 2 3 2 3 4 2" xfId="48445" xr:uid="{00000000-0005-0000-0000-0000A4BF0000}"/>
    <cellStyle name="Normal 6 5 2 2 3 2 3 5" xfId="31585" xr:uid="{00000000-0005-0000-0000-0000A5BF0000}"/>
    <cellStyle name="Normal 6 5 2 2 3 2 4" xfId="10916" xr:uid="{00000000-0005-0000-0000-0000A6BF0000}"/>
    <cellStyle name="Normal 6 5 2 2 3 2 4 2" xfId="33457" xr:uid="{00000000-0005-0000-0000-0000A7BF0000}"/>
    <cellStyle name="Normal 6 5 2 2 3 2 5" xfId="16546" xr:uid="{00000000-0005-0000-0000-0000A8BF0000}"/>
    <cellStyle name="Normal 6 5 2 2 3 2 5 2" xfId="39081" xr:uid="{00000000-0005-0000-0000-0000A9BF0000}"/>
    <cellStyle name="Normal 6 5 2 2 3 2 6" xfId="22175" xr:uid="{00000000-0005-0000-0000-0000AABF0000}"/>
    <cellStyle name="Normal 6 5 2 2 3 2 6 2" xfId="44701" xr:uid="{00000000-0005-0000-0000-0000ABBF0000}"/>
    <cellStyle name="Normal 6 5 2 2 3 2 7" xfId="27841" xr:uid="{00000000-0005-0000-0000-0000ACBF0000}"/>
    <cellStyle name="Normal 6 5 2 2 3 2 8" xfId="51269" xr:uid="{00000000-0005-0000-0000-0000ADBF0000}"/>
    <cellStyle name="Normal 6 5 2 2 3 3" xfId="6236" xr:uid="{00000000-0005-0000-0000-0000AEBF0000}"/>
    <cellStyle name="Normal 6 5 2 2 3 3 2" xfId="11852" xr:uid="{00000000-0005-0000-0000-0000AFBF0000}"/>
    <cellStyle name="Normal 6 5 2 2 3 3 2 2" xfId="34393" xr:uid="{00000000-0005-0000-0000-0000B0BF0000}"/>
    <cellStyle name="Normal 6 5 2 2 3 3 3" xfId="17482" xr:uid="{00000000-0005-0000-0000-0000B1BF0000}"/>
    <cellStyle name="Normal 6 5 2 2 3 3 3 2" xfId="40017" xr:uid="{00000000-0005-0000-0000-0000B2BF0000}"/>
    <cellStyle name="Normal 6 5 2 2 3 3 4" xfId="23111" xr:uid="{00000000-0005-0000-0000-0000B3BF0000}"/>
    <cellStyle name="Normal 6 5 2 2 3 3 4 2" xfId="45637" xr:uid="{00000000-0005-0000-0000-0000B4BF0000}"/>
    <cellStyle name="Normal 6 5 2 2 3 3 5" xfId="28777" xr:uid="{00000000-0005-0000-0000-0000B5BF0000}"/>
    <cellStyle name="Normal 6 5 2 2 3 4" xfId="8108" xr:uid="{00000000-0005-0000-0000-0000B6BF0000}"/>
    <cellStyle name="Normal 6 5 2 2 3 4 2" xfId="13724" xr:uid="{00000000-0005-0000-0000-0000B7BF0000}"/>
    <cellStyle name="Normal 6 5 2 2 3 4 2 2" xfId="36265" xr:uid="{00000000-0005-0000-0000-0000B8BF0000}"/>
    <cellStyle name="Normal 6 5 2 2 3 4 3" xfId="19354" xr:uid="{00000000-0005-0000-0000-0000B9BF0000}"/>
    <cellStyle name="Normal 6 5 2 2 3 4 3 2" xfId="41889" xr:uid="{00000000-0005-0000-0000-0000BABF0000}"/>
    <cellStyle name="Normal 6 5 2 2 3 4 4" xfId="24983" xr:uid="{00000000-0005-0000-0000-0000BBBF0000}"/>
    <cellStyle name="Normal 6 5 2 2 3 4 4 2" xfId="47509" xr:uid="{00000000-0005-0000-0000-0000BCBF0000}"/>
    <cellStyle name="Normal 6 5 2 2 3 4 5" xfId="30649" xr:uid="{00000000-0005-0000-0000-0000BDBF0000}"/>
    <cellStyle name="Normal 6 5 2 2 3 5" xfId="9980" xr:uid="{00000000-0005-0000-0000-0000BEBF0000}"/>
    <cellStyle name="Normal 6 5 2 2 3 5 2" xfId="32521" xr:uid="{00000000-0005-0000-0000-0000BFBF0000}"/>
    <cellStyle name="Normal 6 5 2 2 3 6" xfId="15610" xr:uid="{00000000-0005-0000-0000-0000C0BF0000}"/>
    <cellStyle name="Normal 6 5 2 2 3 6 2" xfId="38145" xr:uid="{00000000-0005-0000-0000-0000C1BF0000}"/>
    <cellStyle name="Normal 6 5 2 2 3 7" xfId="21239" xr:uid="{00000000-0005-0000-0000-0000C2BF0000}"/>
    <cellStyle name="Normal 6 5 2 2 3 7 2" xfId="43765" xr:uid="{00000000-0005-0000-0000-0000C3BF0000}"/>
    <cellStyle name="Normal 6 5 2 2 3 8" xfId="26905" xr:uid="{00000000-0005-0000-0000-0000C4BF0000}"/>
    <cellStyle name="Normal 6 5 2 2 3 9" xfId="49396" xr:uid="{00000000-0005-0000-0000-0000C5BF0000}"/>
    <cellStyle name="Normal 6 5 2 2 4" xfId="4832" xr:uid="{00000000-0005-0000-0000-0000C6BF0000}"/>
    <cellStyle name="Normal 6 5 2 2 4 2" xfId="6704" xr:uid="{00000000-0005-0000-0000-0000C7BF0000}"/>
    <cellStyle name="Normal 6 5 2 2 4 2 2" xfId="12320" xr:uid="{00000000-0005-0000-0000-0000C8BF0000}"/>
    <cellStyle name="Normal 6 5 2 2 4 2 2 2" xfId="34861" xr:uid="{00000000-0005-0000-0000-0000C9BF0000}"/>
    <cellStyle name="Normal 6 5 2 2 4 2 3" xfId="17950" xr:uid="{00000000-0005-0000-0000-0000CABF0000}"/>
    <cellStyle name="Normal 6 5 2 2 4 2 3 2" xfId="40485" xr:uid="{00000000-0005-0000-0000-0000CBBF0000}"/>
    <cellStyle name="Normal 6 5 2 2 4 2 4" xfId="23579" xr:uid="{00000000-0005-0000-0000-0000CCBF0000}"/>
    <cellStyle name="Normal 6 5 2 2 4 2 4 2" xfId="46105" xr:uid="{00000000-0005-0000-0000-0000CDBF0000}"/>
    <cellStyle name="Normal 6 5 2 2 4 2 5" xfId="29245" xr:uid="{00000000-0005-0000-0000-0000CEBF0000}"/>
    <cellStyle name="Normal 6 5 2 2 4 3" xfId="8576" xr:uid="{00000000-0005-0000-0000-0000CFBF0000}"/>
    <cellStyle name="Normal 6 5 2 2 4 3 2" xfId="14192" xr:uid="{00000000-0005-0000-0000-0000D0BF0000}"/>
    <cellStyle name="Normal 6 5 2 2 4 3 2 2" xfId="36733" xr:uid="{00000000-0005-0000-0000-0000D1BF0000}"/>
    <cellStyle name="Normal 6 5 2 2 4 3 3" xfId="19822" xr:uid="{00000000-0005-0000-0000-0000D2BF0000}"/>
    <cellStyle name="Normal 6 5 2 2 4 3 3 2" xfId="42357" xr:uid="{00000000-0005-0000-0000-0000D3BF0000}"/>
    <cellStyle name="Normal 6 5 2 2 4 3 4" xfId="25451" xr:uid="{00000000-0005-0000-0000-0000D4BF0000}"/>
    <cellStyle name="Normal 6 5 2 2 4 3 4 2" xfId="47977" xr:uid="{00000000-0005-0000-0000-0000D5BF0000}"/>
    <cellStyle name="Normal 6 5 2 2 4 3 5" xfId="31117" xr:uid="{00000000-0005-0000-0000-0000D6BF0000}"/>
    <cellStyle name="Normal 6 5 2 2 4 4" xfId="10448" xr:uid="{00000000-0005-0000-0000-0000D7BF0000}"/>
    <cellStyle name="Normal 6 5 2 2 4 4 2" xfId="32989" xr:uid="{00000000-0005-0000-0000-0000D8BF0000}"/>
    <cellStyle name="Normal 6 5 2 2 4 5" xfId="16078" xr:uid="{00000000-0005-0000-0000-0000D9BF0000}"/>
    <cellStyle name="Normal 6 5 2 2 4 5 2" xfId="38613" xr:uid="{00000000-0005-0000-0000-0000DABF0000}"/>
    <cellStyle name="Normal 6 5 2 2 4 6" xfId="21707" xr:uid="{00000000-0005-0000-0000-0000DBBF0000}"/>
    <cellStyle name="Normal 6 5 2 2 4 6 2" xfId="44233" xr:uid="{00000000-0005-0000-0000-0000DCBF0000}"/>
    <cellStyle name="Normal 6 5 2 2 4 7" xfId="27373" xr:uid="{00000000-0005-0000-0000-0000DDBF0000}"/>
    <cellStyle name="Normal 6 5 2 2 4 8" xfId="50801" xr:uid="{00000000-0005-0000-0000-0000DEBF0000}"/>
    <cellStyle name="Normal 6 5 2 2 5" xfId="5768" xr:uid="{00000000-0005-0000-0000-0000DFBF0000}"/>
    <cellStyle name="Normal 6 5 2 2 5 2" xfId="11384" xr:uid="{00000000-0005-0000-0000-0000E0BF0000}"/>
    <cellStyle name="Normal 6 5 2 2 5 2 2" xfId="33925" xr:uid="{00000000-0005-0000-0000-0000E1BF0000}"/>
    <cellStyle name="Normal 6 5 2 2 5 3" xfId="17014" xr:uid="{00000000-0005-0000-0000-0000E2BF0000}"/>
    <cellStyle name="Normal 6 5 2 2 5 3 2" xfId="39549" xr:uid="{00000000-0005-0000-0000-0000E3BF0000}"/>
    <cellStyle name="Normal 6 5 2 2 5 4" xfId="22643" xr:uid="{00000000-0005-0000-0000-0000E4BF0000}"/>
    <cellStyle name="Normal 6 5 2 2 5 4 2" xfId="45169" xr:uid="{00000000-0005-0000-0000-0000E5BF0000}"/>
    <cellStyle name="Normal 6 5 2 2 5 5" xfId="28309" xr:uid="{00000000-0005-0000-0000-0000E6BF0000}"/>
    <cellStyle name="Normal 6 5 2 2 6" xfId="7640" xr:uid="{00000000-0005-0000-0000-0000E7BF0000}"/>
    <cellStyle name="Normal 6 5 2 2 6 2" xfId="13256" xr:uid="{00000000-0005-0000-0000-0000E8BF0000}"/>
    <cellStyle name="Normal 6 5 2 2 6 2 2" xfId="35797" xr:uid="{00000000-0005-0000-0000-0000E9BF0000}"/>
    <cellStyle name="Normal 6 5 2 2 6 3" xfId="18886" xr:uid="{00000000-0005-0000-0000-0000EABF0000}"/>
    <cellStyle name="Normal 6 5 2 2 6 3 2" xfId="41421" xr:uid="{00000000-0005-0000-0000-0000EBBF0000}"/>
    <cellStyle name="Normal 6 5 2 2 6 4" xfId="24515" xr:uid="{00000000-0005-0000-0000-0000ECBF0000}"/>
    <cellStyle name="Normal 6 5 2 2 6 4 2" xfId="47041" xr:uid="{00000000-0005-0000-0000-0000EDBF0000}"/>
    <cellStyle name="Normal 6 5 2 2 6 5" xfId="30181" xr:uid="{00000000-0005-0000-0000-0000EEBF0000}"/>
    <cellStyle name="Normal 6 5 2 2 7" xfId="9512" xr:uid="{00000000-0005-0000-0000-0000EFBF0000}"/>
    <cellStyle name="Normal 6 5 2 2 7 2" xfId="32053" xr:uid="{00000000-0005-0000-0000-0000F0BF0000}"/>
    <cellStyle name="Normal 6 5 2 2 8" xfId="15142" xr:uid="{00000000-0005-0000-0000-0000F1BF0000}"/>
    <cellStyle name="Normal 6 5 2 2 8 2" xfId="37677" xr:uid="{00000000-0005-0000-0000-0000F2BF0000}"/>
    <cellStyle name="Normal 6 5 2 2 9" xfId="20771" xr:uid="{00000000-0005-0000-0000-0000F3BF0000}"/>
    <cellStyle name="Normal 6 5 2 2 9 2" xfId="43297" xr:uid="{00000000-0005-0000-0000-0000F4BF0000}"/>
    <cellStyle name="Normal 6 5 2 3" xfId="3818" xr:uid="{00000000-0005-0000-0000-0000F5BF0000}"/>
    <cellStyle name="Normal 6 5 2 3 10" xfId="26359" xr:uid="{00000000-0005-0000-0000-0000F6BF0000}"/>
    <cellStyle name="Normal 6 5 2 3 11" xfId="48850" xr:uid="{00000000-0005-0000-0000-0000F7BF0000}"/>
    <cellStyle name="Normal 6 5 2 3 12" xfId="49787" xr:uid="{00000000-0005-0000-0000-0000F8BF0000}"/>
    <cellStyle name="Normal 6 5 2 3 2" xfId="4052" xr:uid="{00000000-0005-0000-0000-0000F9BF0000}"/>
    <cellStyle name="Normal 6 5 2 3 2 10" xfId="49084" xr:uid="{00000000-0005-0000-0000-0000FABF0000}"/>
    <cellStyle name="Normal 6 5 2 3 2 11" xfId="50021" xr:uid="{00000000-0005-0000-0000-0000FBBF0000}"/>
    <cellStyle name="Normal 6 5 2 3 2 2" xfId="4520" xr:uid="{00000000-0005-0000-0000-0000FCBF0000}"/>
    <cellStyle name="Normal 6 5 2 3 2 2 10" xfId="50489" xr:uid="{00000000-0005-0000-0000-0000FDBF0000}"/>
    <cellStyle name="Normal 6 5 2 3 2 2 2" xfId="5456" xr:uid="{00000000-0005-0000-0000-0000FEBF0000}"/>
    <cellStyle name="Normal 6 5 2 3 2 2 2 2" xfId="7328" xr:uid="{00000000-0005-0000-0000-0000FFBF0000}"/>
    <cellStyle name="Normal 6 5 2 3 2 2 2 2 2" xfId="12944" xr:uid="{00000000-0005-0000-0000-000000C00000}"/>
    <cellStyle name="Normal 6 5 2 3 2 2 2 2 2 2" xfId="35485" xr:uid="{00000000-0005-0000-0000-000001C00000}"/>
    <cellStyle name="Normal 6 5 2 3 2 2 2 2 3" xfId="18574" xr:uid="{00000000-0005-0000-0000-000002C00000}"/>
    <cellStyle name="Normal 6 5 2 3 2 2 2 2 3 2" xfId="41109" xr:uid="{00000000-0005-0000-0000-000003C00000}"/>
    <cellStyle name="Normal 6 5 2 3 2 2 2 2 4" xfId="24203" xr:uid="{00000000-0005-0000-0000-000004C00000}"/>
    <cellStyle name="Normal 6 5 2 3 2 2 2 2 4 2" xfId="46729" xr:uid="{00000000-0005-0000-0000-000005C00000}"/>
    <cellStyle name="Normal 6 5 2 3 2 2 2 2 5" xfId="29869" xr:uid="{00000000-0005-0000-0000-000006C00000}"/>
    <cellStyle name="Normal 6 5 2 3 2 2 2 3" xfId="9200" xr:uid="{00000000-0005-0000-0000-000007C00000}"/>
    <cellStyle name="Normal 6 5 2 3 2 2 2 3 2" xfId="14816" xr:uid="{00000000-0005-0000-0000-000008C00000}"/>
    <cellStyle name="Normal 6 5 2 3 2 2 2 3 2 2" xfId="37357" xr:uid="{00000000-0005-0000-0000-000009C00000}"/>
    <cellStyle name="Normal 6 5 2 3 2 2 2 3 3" xfId="20446" xr:uid="{00000000-0005-0000-0000-00000AC00000}"/>
    <cellStyle name="Normal 6 5 2 3 2 2 2 3 3 2" xfId="42981" xr:uid="{00000000-0005-0000-0000-00000BC00000}"/>
    <cellStyle name="Normal 6 5 2 3 2 2 2 3 4" xfId="26075" xr:uid="{00000000-0005-0000-0000-00000CC00000}"/>
    <cellStyle name="Normal 6 5 2 3 2 2 2 3 4 2" xfId="48601" xr:uid="{00000000-0005-0000-0000-00000DC00000}"/>
    <cellStyle name="Normal 6 5 2 3 2 2 2 3 5" xfId="31741" xr:uid="{00000000-0005-0000-0000-00000EC00000}"/>
    <cellStyle name="Normal 6 5 2 3 2 2 2 4" xfId="11072" xr:uid="{00000000-0005-0000-0000-00000FC00000}"/>
    <cellStyle name="Normal 6 5 2 3 2 2 2 4 2" xfId="33613" xr:uid="{00000000-0005-0000-0000-000010C00000}"/>
    <cellStyle name="Normal 6 5 2 3 2 2 2 5" xfId="16702" xr:uid="{00000000-0005-0000-0000-000011C00000}"/>
    <cellStyle name="Normal 6 5 2 3 2 2 2 5 2" xfId="39237" xr:uid="{00000000-0005-0000-0000-000012C00000}"/>
    <cellStyle name="Normal 6 5 2 3 2 2 2 6" xfId="22331" xr:uid="{00000000-0005-0000-0000-000013C00000}"/>
    <cellStyle name="Normal 6 5 2 3 2 2 2 6 2" xfId="44857" xr:uid="{00000000-0005-0000-0000-000014C00000}"/>
    <cellStyle name="Normal 6 5 2 3 2 2 2 7" xfId="27997" xr:uid="{00000000-0005-0000-0000-000015C00000}"/>
    <cellStyle name="Normal 6 5 2 3 2 2 2 8" xfId="51425" xr:uid="{00000000-0005-0000-0000-000016C00000}"/>
    <cellStyle name="Normal 6 5 2 3 2 2 3" xfId="6392" xr:uid="{00000000-0005-0000-0000-000017C00000}"/>
    <cellStyle name="Normal 6 5 2 3 2 2 3 2" xfId="12008" xr:uid="{00000000-0005-0000-0000-000018C00000}"/>
    <cellStyle name="Normal 6 5 2 3 2 2 3 2 2" xfId="34549" xr:uid="{00000000-0005-0000-0000-000019C00000}"/>
    <cellStyle name="Normal 6 5 2 3 2 2 3 3" xfId="17638" xr:uid="{00000000-0005-0000-0000-00001AC00000}"/>
    <cellStyle name="Normal 6 5 2 3 2 2 3 3 2" xfId="40173" xr:uid="{00000000-0005-0000-0000-00001BC00000}"/>
    <cellStyle name="Normal 6 5 2 3 2 2 3 4" xfId="23267" xr:uid="{00000000-0005-0000-0000-00001CC00000}"/>
    <cellStyle name="Normal 6 5 2 3 2 2 3 4 2" xfId="45793" xr:uid="{00000000-0005-0000-0000-00001DC00000}"/>
    <cellStyle name="Normal 6 5 2 3 2 2 3 5" xfId="28933" xr:uid="{00000000-0005-0000-0000-00001EC00000}"/>
    <cellStyle name="Normal 6 5 2 3 2 2 4" xfId="8264" xr:uid="{00000000-0005-0000-0000-00001FC00000}"/>
    <cellStyle name="Normal 6 5 2 3 2 2 4 2" xfId="13880" xr:uid="{00000000-0005-0000-0000-000020C00000}"/>
    <cellStyle name="Normal 6 5 2 3 2 2 4 2 2" xfId="36421" xr:uid="{00000000-0005-0000-0000-000021C00000}"/>
    <cellStyle name="Normal 6 5 2 3 2 2 4 3" xfId="19510" xr:uid="{00000000-0005-0000-0000-000022C00000}"/>
    <cellStyle name="Normal 6 5 2 3 2 2 4 3 2" xfId="42045" xr:uid="{00000000-0005-0000-0000-000023C00000}"/>
    <cellStyle name="Normal 6 5 2 3 2 2 4 4" xfId="25139" xr:uid="{00000000-0005-0000-0000-000024C00000}"/>
    <cellStyle name="Normal 6 5 2 3 2 2 4 4 2" xfId="47665" xr:uid="{00000000-0005-0000-0000-000025C00000}"/>
    <cellStyle name="Normal 6 5 2 3 2 2 4 5" xfId="30805" xr:uid="{00000000-0005-0000-0000-000026C00000}"/>
    <cellStyle name="Normal 6 5 2 3 2 2 5" xfId="10136" xr:uid="{00000000-0005-0000-0000-000027C00000}"/>
    <cellStyle name="Normal 6 5 2 3 2 2 5 2" xfId="32677" xr:uid="{00000000-0005-0000-0000-000028C00000}"/>
    <cellStyle name="Normal 6 5 2 3 2 2 6" xfId="15766" xr:uid="{00000000-0005-0000-0000-000029C00000}"/>
    <cellStyle name="Normal 6 5 2 3 2 2 6 2" xfId="38301" xr:uid="{00000000-0005-0000-0000-00002AC00000}"/>
    <cellStyle name="Normal 6 5 2 3 2 2 7" xfId="21395" xr:uid="{00000000-0005-0000-0000-00002BC00000}"/>
    <cellStyle name="Normal 6 5 2 3 2 2 7 2" xfId="43921" xr:uid="{00000000-0005-0000-0000-00002CC00000}"/>
    <cellStyle name="Normal 6 5 2 3 2 2 8" xfId="27061" xr:uid="{00000000-0005-0000-0000-00002DC00000}"/>
    <cellStyle name="Normal 6 5 2 3 2 2 9" xfId="49552" xr:uid="{00000000-0005-0000-0000-00002EC00000}"/>
    <cellStyle name="Normal 6 5 2 3 2 3" xfId="4988" xr:uid="{00000000-0005-0000-0000-00002FC00000}"/>
    <cellStyle name="Normal 6 5 2 3 2 3 2" xfId="6860" xr:uid="{00000000-0005-0000-0000-000030C00000}"/>
    <cellStyle name="Normal 6 5 2 3 2 3 2 2" xfId="12476" xr:uid="{00000000-0005-0000-0000-000031C00000}"/>
    <cellStyle name="Normal 6 5 2 3 2 3 2 2 2" xfId="35017" xr:uid="{00000000-0005-0000-0000-000032C00000}"/>
    <cellStyle name="Normal 6 5 2 3 2 3 2 3" xfId="18106" xr:uid="{00000000-0005-0000-0000-000033C00000}"/>
    <cellStyle name="Normal 6 5 2 3 2 3 2 3 2" xfId="40641" xr:uid="{00000000-0005-0000-0000-000034C00000}"/>
    <cellStyle name="Normal 6 5 2 3 2 3 2 4" xfId="23735" xr:uid="{00000000-0005-0000-0000-000035C00000}"/>
    <cellStyle name="Normal 6 5 2 3 2 3 2 4 2" xfId="46261" xr:uid="{00000000-0005-0000-0000-000036C00000}"/>
    <cellStyle name="Normal 6 5 2 3 2 3 2 5" xfId="29401" xr:uid="{00000000-0005-0000-0000-000037C00000}"/>
    <cellStyle name="Normal 6 5 2 3 2 3 3" xfId="8732" xr:uid="{00000000-0005-0000-0000-000038C00000}"/>
    <cellStyle name="Normal 6 5 2 3 2 3 3 2" xfId="14348" xr:uid="{00000000-0005-0000-0000-000039C00000}"/>
    <cellStyle name="Normal 6 5 2 3 2 3 3 2 2" xfId="36889" xr:uid="{00000000-0005-0000-0000-00003AC00000}"/>
    <cellStyle name="Normal 6 5 2 3 2 3 3 3" xfId="19978" xr:uid="{00000000-0005-0000-0000-00003BC00000}"/>
    <cellStyle name="Normal 6 5 2 3 2 3 3 3 2" xfId="42513" xr:uid="{00000000-0005-0000-0000-00003CC00000}"/>
    <cellStyle name="Normal 6 5 2 3 2 3 3 4" xfId="25607" xr:uid="{00000000-0005-0000-0000-00003DC00000}"/>
    <cellStyle name="Normal 6 5 2 3 2 3 3 4 2" xfId="48133" xr:uid="{00000000-0005-0000-0000-00003EC00000}"/>
    <cellStyle name="Normal 6 5 2 3 2 3 3 5" xfId="31273" xr:uid="{00000000-0005-0000-0000-00003FC00000}"/>
    <cellStyle name="Normal 6 5 2 3 2 3 4" xfId="10604" xr:uid="{00000000-0005-0000-0000-000040C00000}"/>
    <cellStyle name="Normal 6 5 2 3 2 3 4 2" xfId="33145" xr:uid="{00000000-0005-0000-0000-000041C00000}"/>
    <cellStyle name="Normal 6 5 2 3 2 3 5" xfId="16234" xr:uid="{00000000-0005-0000-0000-000042C00000}"/>
    <cellStyle name="Normal 6 5 2 3 2 3 5 2" xfId="38769" xr:uid="{00000000-0005-0000-0000-000043C00000}"/>
    <cellStyle name="Normal 6 5 2 3 2 3 6" xfId="21863" xr:uid="{00000000-0005-0000-0000-000044C00000}"/>
    <cellStyle name="Normal 6 5 2 3 2 3 6 2" xfId="44389" xr:uid="{00000000-0005-0000-0000-000045C00000}"/>
    <cellStyle name="Normal 6 5 2 3 2 3 7" xfId="27529" xr:uid="{00000000-0005-0000-0000-000046C00000}"/>
    <cellStyle name="Normal 6 5 2 3 2 3 8" xfId="50957" xr:uid="{00000000-0005-0000-0000-000047C00000}"/>
    <cellStyle name="Normal 6 5 2 3 2 4" xfId="5924" xr:uid="{00000000-0005-0000-0000-000048C00000}"/>
    <cellStyle name="Normal 6 5 2 3 2 4 2" xfId="11540" xr:uid="{00000000-0005-0000-0000-000049C00000}"/>
    <cellStyle name="Normal 6 5 2 3 2 4 2 2" xfId="34081" xr:uid="{00000000-0005-0000-0000-00004AC00000}"/>
    <cellStyle name="Normal 6 5 2 3 2 4 3" xfId="17170" xr:uid="{00000000-0005-0000-0000-00004BC00000}"/>
    <cellStyle name="Normal 6 5 2 3 2 4 3 2" xfId="39705" xr:uid="{00000000-0005-0000-0000-00004CC00000}"/>
    <cellStyle name="Normal 6 5 2 3 2 4 4" xfId="22799" xr:uid="{00000000-0005-0000-0000-00004DC00000}"/>
    <cellStyle name="Normal 6 5 2 3 2 4 4 2" xfId="45325" xr:uid="{00000000-0005-0000-0000-00004EC00000}"/>
    <cellStyle name="Normal 6 5 2 3 2 4 5" xfId="28465" xr:uid="{00000000-0005-0000-0000-00004FC00000}"/>
    <cellStyle name="Normal 6 5 2 3 2 5" xfId="7796" xr:uid="{00000000-0005-0000-0000-000050C00000}"/>
    <cellStyle name="Normal 6 5 2 3 2 5 2" xfId="13412" xr:uid="{00000000-0005-0000-0000-000051C00000}"/>
    <cellStyle name="Normal 6 5 2 3 2 5 2 2" xfId="35953" xr:uid="{00000000-0005-0000-0000-000052C00000}"/>
    <cellStyle name="Normal 6 5 2 3 2 5 3" xfId="19042" xr:uid="{00000000-0005-0000-0000-000053C00000}"/>
    <cellStyle name="Normal 6 5 2 3 2 5 3 2" xfId="41577" xr:uid="{00000000-0005-0000-0000-000054C00000}"/>
    <cellStyle name="Normal 6 5 2 3 2 5 4" xfId="24671" xr:uid="{00000000-0005-0000-0000-000055C00000}"/>
    <cellStyle name="Normal 6 5 2 3 2 5 4 2" xfId="47197" xr:uid="{00000000-0005-0000-0000-000056C00000}"/>
    <cellStyle name="Normal 6 5 2 3 2 5 5" xfId="30337" xr:uid="{00000000-0005-0000-0000-000057C00000}"/>
    <cellStyle name="Normal 6 5 2 3 2 6" xfId="9668" xr:uid="{00000000-0005-0000-0000-000058C00000}"/>
    <cellStyle name="Normal 6 5 2 3 2 6 2" xfId="32209" xr:uid="{00000000-0005-0000-0000-000059C00000}"/>
    <cellStyle name="Normal 6 5 2 3 2 7" xfId="15298" xr:uid="{00000000-0005-0000-0000-00005AC00000}"/>
    <cellStyle name="Normal 6 5 2 3 2 7 2" xfId="37833" xr:uid="{00000000-0005-0000-0000-00005BC00000}"/>
    <cellStyle name="Normal 6 5 2 3 2 8" xfId="20927" xr:uid="{00000000-0005-0000-0000-00005CC00000}"/>
    <cellStyle name="Normal 6 5 2 3 2 8 2" xfId="43453" xr:uid="{00000000-0005-0000-0000-00005DC00000}"/>
    <cellStyle name="Normal 6 5 2 3 2 9" xfId="26593" xr:uid="{00000000-0005-0000-0000-00005EC00000}"/>
    <cellStyle name="Normal 6 5 2 3 3" xfId="4286" xr:uid="{00000000-0005-0000-0000-00005FC00000}"/>
    <cellStyle name="Normal 6 5 2 3 3 10" xfId="50255" xr:uid="{00000000-0005-0000-0000-000060C00000}"/>
    <cellStyle name="Normal 6 5 2 3 3 2" xfId="5222" xr:uid="{00000000-0005-0000-0000-000061C00000}"/>
    <cellStyle name="Normal 6 5 2 3 3 2 2" xfId="7094" xr:uid="{00000000-0005-0000-0000-000062C00000}"/>
    <cellStyle name="Normal 6 5 2 3 3 2 2 2" xfId="12710" xr:uid="{00000000-0005-0000-0000-000063C00000}"/>
    <cellStyle name="Normal 6 5 2 3 3 2 2 2 2" xfId="35251" xr:uid="{00000000-0005-0000-0000-000064C00000}"/>
    <cellStyle name="Normal 6 5 2 3 3 2 2 3" xfId="18340" xr:uid="{00000000-0005-0000-0000-000065C00000}"/>
    <cellStyle name="Normal 6 5 2 3 3 2 2 3 2" xfId="40875" xr:uid="{00000000-0005-0000-0000-000066C00000}"/>
    <cellStyle name="Normal 6 5 2 3 3 2 2 4" xfId="23969" xr:uid="{00000000-0005-0000-0000-000067C00000}"/>
    <cellStyle name="Normal 6 5 2 3 3 2 2 4 2" xfId="46495" xr:uid="{00000000-0005-0000-0000-000068C00000}"/>
    <cellStyle name="Normal 6 5 2 3 3 2 2 5" xfId="29635" xr:uid="{00000000-0005-0000-0000-000069C00000}"/>
    <cellStyle name="Normal 6 5 2 3 3 2 3" xfId="8966" xr:uid="{00000000-0005-0000-0000-00006AC00000}"/>
    <cellStyle name="Normal 6 5 2 3 3 2 3 2" xfId="14582" xr:uid="{00000000-0005-0000-0000-00006BC00000}"/>
    <cellStyle name="Normal 6 5 2 3 3 2 3 2 2" xfId="37123" xr:uid="{00000000-0005-0000-0000-00006CC00000}"/>
    <cellStyle name="Normal 6 5 2 3 3 2 3 3" xfId="20212" xr:uid="{00000000-0005-0000-0000-00006DC00000}"/>
    <cellStyle name="Normal 6 5 2 3 3 2 3 3 2" xfId="42747" xr:uid="{00000000-0005-0000-0000-00006EC00000}"/>
    <cellStyle name="Normal 6 5 2 3 3 2 3 4" xfId="25841" xr:uid="{00000000-0005-0000-0000-00006FC00000}"/>
    <cellStyle name="Normal 6 5 2 3 3 2 3 4 2" xfId="48367" xr:uid="{00000000-0005-0000-0000-000070C00000}"/>
    <cellStyle name="Normal 6 5 2 3 3 2 3 5" xfId="31507" xr:uid="{00000000-0005-0000-0000-000071C00000}"/>
    <cellStyle name="Normal 6 5 2 3 3 2 4" xfId="10838" xr:uid="{00000000-0005-0000-0000-000072C00000}"/>
    <cellStyle name="Normal 6 5 2 3 3 2 4 2" xfId="33379" xr:uid="{00000000-0005-0000-0000-000073C00000}"/>
    <cellStyle name="Normal 6 5 2 3 3 2 5" xfId="16468" xr:uid="{00000000-0005-0000-0000-000074C00000}"/>
    <cellStyle name="Normal 6 5 2 3 3 2 5 2" xfId="39003" xr:uid="{00000000-0005-0000-0000-000075C00000}"/>
    <cellStyle name="Normal 6 5 2 3 3 2 6" xfId="22097" xr:uid="{00000000-0005-0000-0000-000076C00000}"/>
    <cellStyle name="Normal 6 5 2 3 3 2 6 2" xfId="44623" xr:uid="{00000000-0005-0000-0000-000077C00000}"/>
    <cellStyle name="Normal 6 5 2 3 3 2 7" xfId="27763" xr:uid="{00000000-0005-0000-0000-000078C00000}"/>
    <cellStyle name="Normal 6 5 2 3 3 2 8" xfId="51191" xr:uid="{00000000-0005-0000-0000-000079C00000}"/>
    <cellStyle name="Normal 6 5 2 3 3 3" xfId="6158" xr:uid="{00000000-0005-0000-0000-00007AC00000}"/>
    <cellStyle name="Normal 6 5 2 3 3 3 2" xfId="11774" xr:uid="{00000000-0005-0000-0000-00007BC00000}"/>
    <cellStyle name="Normal 6 5 2 3 3 3 2 2" xfId="34315" xr:uid="{00000000-0005-0000-0000-00007CC00000}"/>
    <cellStyle name="Normal 6 5 2 3 3 3 3" xfId="17404" xr:uid="{00000000-0005-0000-0000-00007DC00000}"/>
    <cellStyle name="Normal 6 5 2 3 3 3 3 2" xfId="39939" xr:uid="{00000000-0005-0000-0000-00007EC00000}"/>
    <cellStyle name="Normal 6 5 2 3 3 3 4" xfId="23033" xr:uid="{00000000-0005-0000-0000-00007FC00000}"/>
    <cellStyle name="Normal 6 5 2 3 3 3 4 2" xfId="45559" xr:uid="{00000000-0005-0000-0000-000080C00000}"/>
    <cellStyle name="Normal 6 5 2 3 3 3 5" xfId="28699" xr:uid="{00000000-0005-0000-0000-000081C00000}"/>
    <cellStyle name="Normal 6 5 2 3 3 4" xfId="8030" xr:uid="{00000000-0005-0000-0000-000082C00000}"/>
    <cellStyle name="Normal 6 5 2 3 3 4 2" xfId="13646" xr:uid="{00000000-0005-0000-0000-000083C00000}"/>
    <cellStyle name="Normal 6 5 2 3 3 4 2 2" xfId="36187" xr:uid="{00000000-0005-0000-0000-000084C00000}"/>
    <cellStyle name="Normal 6 5 2 3 3 4 3" xfId="19276" xr:uid="{00000000-0005-0000-0000-000085C00000}"/>
    <cellStyle name="Normal 6 5 2 3 3 4 3 2" xfId="41811" xr:uid="{00000000-0005-0000-0000-000086C00000}"/>
    <cellStyle name="Normal 6 5 2 3 3 4 4" xfId="24905" xr:uid="{00000000-0005-0000-0000-000087C00000}"/>
    <cellStyle name="Normal 6 5 2 3 3 4 4 2" xfId="47431" xr:uid="{00000000-0005-0000-0000-000088C00000}"/>
    <cellStyle name="Normal 6 5 2 3 3 4 5" xfId="30571" xr:uid="{00000000-0005-0000-0000-000089C00000}"/>
    <cellStyle name="Normal 6 5 2 3 3 5" xfId="9902" xr:uid="{00000000-0005-0000-0000-00008AC00000}"/>
    <cellStyle name="Normal 6 5 2 3 3 5 2" xfId="32443" xr:uid="{00000000-0005-0000-0000-00008BC00000}"/>
    <cellStyle name="Normal 6 5 2 3 3 6" xfId="15532" xr:uid="{00000000-0005-0000-0000-00008CC00000}"/>
    <cellStyle name="Normal 6 5 2 3 3 6 2" xfId="38067" xr:uid="{00000000-0005-0000-0000-00008DC00000}"/>
    <cellStyle name="Normal 6 5 2 3 3 7" xfId="21161" xr:uid="{00000000-0005-0000-0000-00008EC00000}"/>
    <cellStyle name="Normal 6 5 2 3 3 7 2" xfId="43687" xr:uid="{00000000-0005-0000-0000-00008FC00000}"/>
    <cellStyle name="Normal 6 5 2 3 3 8" xfId="26827" xr:uid="{00000000-0005-0000-0000-000090C00000}"/>
    <cellStyle name="Normal 6 5 2 3 3 9" xfId="49318" xr:uid="{00000000-0005-0000-0000-000091C00000}"/>
    <cellStyle name="Normal 6 5 2 3 4" xfId="4754" xr:uid="{00000000-0005-0000-0000-000092C00000}"/>
    <cellStyle name="Normal 6 5 2 3 4 2" xfId="6626" xr:uid="{00000000-0005-0000-0000-000093C00000}"/>
    <cellStyle name="Normal 6 5 2 3 4 2 2" xfId="12242" xr:uid="{00000000-0005-0000-0000-000094C00000}"/>
    <cellStyle name="Normal 6 5 2 3 4 2 2 2" xfId="34783" xr:uid="{00000000-0005-0000-0000-000095C00000}"/>
    <cellStyle name="Normal 6 5 2 3 4 2 3" xfId="17872" xr:uid="{00000000-0005-0000-0000-000096C00000}"/>
    <cellStyle name="Normal 6 5 2 3 4 2 3 2" xfId="40407" xr:uid="{00000000-0005-0000-0000-000097C00000}"/>
    <cellStyle name="Normal 6 5 2 3 4 2 4" xfId="23501" xr:uid="{00000000-0005-0000-0000-000098C00000}"/>
    <cellStyle name="Normal 6 5 2 3 4 2 4 2" xfId="46027" xr:uid="{00000000-0005-0000-0000-000099C00000}"/>
    <cellStyle name="Normal 6 5 2 3 4 2 5" xfId="29167" xr:uid="{00000000-0005-0000-0000-00009AC00000}"/>
    <cellStyle name="Normal 6 5 2 3 4 3" xfId="8498" xr:uid="{00000000-0005-0000-0000-00009BC00000}"/>
    <cellStyle name="Normal 6 5 2 3 4 3 2" xfId="14114" xr:uid="{00000000-0005-0000-0000-00009CC00000}"/>
    <cellStyle name="Normal 6 5 2 3 4 3 2 2" xfId="36655" xr:uid="{00000000-0005-0000-0000-00009DC00000}"/>
    <cellStyle name="Normal 6 5 2 3 4 3 3" xfId="19744" xr:uid="{00000000-0005-0000-0000-00009EC00000}"/>
    <cellStyle name="Normal 6 5 2 3 4 3 3 2" xfId="42279" xr:uid="{00000000-0005-0000-0000-00009FC00000}"/>
    <cellStyle name="Normal 6 5 2 3 4 3 4" xfId="25373" xr:uid="{00000000-0005-0000-0000-0000A0C00000}"/>
    <cellStyle name="Normal 6 5 2 3 4 3 4 2" xfId="47899" xr:uid="{00000000-0005-0000-0000-0000A1C00000}"/>
    <cellStyle name="Normal 6 5 2 3 4 3 5" xfId="31039" xr:uid="{00000000-0005-0000-0000-0000A2C00000}"/>
    <cellStyle name="Normal 6 5 2 3 4 4" xfId="10370" xr:uid="{00000000-0005-0000-0000-0000A3C00000}"/>
    <cellStyle name="Normal 6 5 2 3 4 4 2" xfId="32911" xr:uid="{00000000-0005-0000-0000-0000A4C00000}"/>
    <cellStyle name="Normal 6 5 2 3 4 5" xfId="16000" xr:uid="{00000000-0005-0000-0000-0000A5C00000}"/>
    <cellStyle name="Normal 6 5 2 3 4 5 2" xfId="38535" xr:uid="{00000000-0005-0000-0000-0000A6C00000}"/>
    <cellStyle name="Normal 6 5 2 3 4 6" xfId="21629" xr:uid="{00000000-0005-0000-0000-0000A7C00000}"/>
    <cellStyle name="Normal 6 5 2 3 4 6 2" xfId="44155" xr:uid="{00000000-0005-0000-0000-0000A8C00000}"/>
    <cellStyle name="Normal 6 5 2 3 4 7" xfId="27295" xr:uid="{00000000-0005-0000-0000-0000A9C00000}"/>
    <cellStyle name="Normal 6 5 2 3 4 8" xfId="50723" xr:uid="{00000000-0005-0000-0000-0000AAC00000}"/>
    <cellStyle name="Normal 6 5 2 3 5" xfId="5690" xr:uid="{00000000-0005-0000-0000-0000ABC00000}"/>
    <cellStyle name="Normal 6 5 2 3 5 2" xfId="11306" xr:uid="{00000000-0005-0000-0000-0000ACC00000}"/>
    <cellStyle name="Normal 6 5 2 3 5 2 2" xfId="33847" xr:uid="{00000000-0005-0000-0000-0000ADC00000}"/>
    <cellStyle name="Normal 6 5 2 3 5 3" xfId="16936" xr:uid="{00000000-0005-0000-0000-0000AEC00000}"/>
    <cellStyle name="Normal 6 5 2 3 5 3 2" xfId="39471" xr:uid="{00000000-0005-0000-0000-0000AFC00000}"/>
    <cellStyle name="Normal 6 5 2 3 5 4" xfId="22565" xr:uid="{00000000-0005-0000-0000-0000B0C00000}"/>
    <cellStyle name="Normal 6 5 2 3 5 4 2" xfId="45091" xr:uid="{00000000-0005-0000-0000-0000B1C00000}"/>
    <cellStyle name="Normal 6 5 2 3 5 5" xfId="28231" xr:uid="{00000000-0005-0000-0000-0000B2C00000}"/>
    <cellStyle name="Normal 6 5 2 3 6" xfId="7562" xr:uid="{00000000-0005-0000-0000-0000B3C00000}"/>
    <cellStyle name="Normal 6 5 2 3 6 2" xfId="13178" xr:uid="{00000000-0005-0000-0000-0000B4C00000}"/>
    <cellStyle name="Normal 6 5 2 3 6 2 2" xfId="35719" xr:uid="{00000000-0005-0000-0000-0000B5C00000}"/>
    <cellStyle name="Normal 6 5 2 3 6 3" xfId="18808" xr:uid="{00000000-0005-0000-0000-0000B6C00000}"/>
    <cellStyle name="Normal 6 5 2 3 6 3 2" xfId="41343" xr:uid="{00000000-0005-0000-0000-0000B7C00000}"/>
    <cellStyle name="Normal 6 5 2 3 6 4" xfId="24437" xr:uid="{00000000-0005-0000-0000-0000B8C00000}"/>
    <cellStyle name="Normal 6 5 2 3 6 4 2" xfId="46963" xr:uid="{00000000-0005-0000-0000-0000B9C00000}"/>
    <cellStyle name="Normal 6 5 2 3 6 5" xfId="30103" xr:uid="{00000000-0005-0000-0000-0000BAC00000}"/>
    <cellStyle name="Normal 6 5 2 3 7" xfId="9434" xr:uid="{00000000-0005-0000-0000-0000BBC00000}"/>
    <cellStyle name="Normal 6 5 2 3 7 2" xfId="31975" xr:uid="{00000000-0005-0000-0000-0000BCC00000}"/>
    <cellStyle name="Normal 6 5 2 3 8" xfId="15064" xr:uid="{00000000-0005-0000-0000-0000BDC00000}"/>
    <cellStyle name="Normal 6 5 2 3 8 2" xfId="37599" xr:uid="{00000000-0005-0000-0000-0000BEC00000}"/>
    <cellStyle name="Normal 6 5 2 3 9" xfId="20693" xr:uid="{00000000-0005-0000-0000-0000BFC00000}"/>
    <cellStyle name="Normal 6 5 2 3 9 2" xfId="43219" xr:uid="{00000000-0005-0000-0000-0000C0C00000}"/>
    <cellStyle name="Normal 6 5 2 4" xfId="3974" xr:uid="{00000000-0005-0000-0000-0000C1C00000}"/>
    <cellStyle name="Normal 6 5 2 4 10" xfId="49006" xr:uid="{00000000-0005-0000-0000-0000C2C00000}"/>
    <cellStyle name="Normal 6 5 2 4 11" xfId="49943" xr:uid="{00000000-0005-0000-0000-0000C3C00000}"/>
    <cellStyle name="Normal 6 5 2 4 2" xfId="4442" xr:uid="{00000000-0005-0000-0000-0000C4C00000}"/>
    <cellStyle name="Normal 6 5 2 4 2 10" xfId="50411" xr:uid="{00000000-0005-0000-0000-0000C5C00000}"/>
    <cellStyle name="Normal 6 5 2 4 2 2" xfId="5378" xr:uid="{00000000-0005-0000-0000-0000C6C00000}"/>
    <cellStyle name="Normal 6 5 2 4 2 2 2" xfId="7250" xr:uid="{00000000-0005-0000-0000-0000C7C00000}"/>
    <cellStyle name="Normal 6 5 2 4 2 2 2 2" xfId="12866" xr:uid="{00000000-0005-0000-0000-0000C8C00000}"/>
    <cellStyle name="Normal 6 5 2 4 2 2 2 2 2" xfId="35407" xr:uid="{00000000-0005-0000-0000-0000C9C00000}"/>
    <cellStyle name="Normal 6 5 2 4 2 2 2 3" xfId="18496" xr:uid="{00000000-0005-0000-0000-0000CAC00000}"/>
    <cellStyle name="Normal 6 5 2 4 2 2 2 3 2" xfId="41031" xr:uid="{00000000-0005-0000-0000-0000CBC00000}"/>
    <cellStyle name="Normal 6 5 2 4 2 2 2 4" xfId="24125" xr:uid="{00000000-0005-0000-0000-0000CCC00000}"/>
    <cellStyle name="Normal 6 5 2 4 2 2 2 4 2" xfId="46651" xr:uid="{00000000-0005-0000-0000-0000CDC00000}"/>
    <cellStyle name="Normal 6 5 2 4 2 2 2 5" xfId="29791" xr:uid="{00000000-0005-0000-0000-0000CEC00000}"/>
    <cellStyle name="Normal 6 5 2 4 2 2 3" xfId="9122" xr:uid="{00000000-0005-0000-0000-0000CFC00000}"/>
    <cellStyle name="Normal 6 5 2 4 2 2 3 2" xfId="14738" xr:uid="{00000000-0005-0000-0000-0000D0C00000}"/>
    <cellStyle name="Normal 6 5 2 4 2 2 3 2 2" xfId="37279" xr:uid="{00000000-0005-0000-0000-0000D1C00000}"/>
    <cellStyle name="Normal 6 5 2 4 2 2 3 3" xfId="20368" xr:uid="{00000000-0005-0000-0000-0000D2C00000}"/>
    <cellStyle name="Normal 6 5 2 4 2 2 3 3 2" xfId="42903" xr:uid="{00000000-0005-0000-0000-0000D3C00000}"/>
    <cellStyle name="Normal 6 5 2 4 2 2 3 4" xfId="25997" xr:uid="{00000000-0005-0000-0000-0000D4C00000}"/>
    <cellStyle name="Normal 6 5 2 4 2 2 3 4 2" xfId="48523" xr:uid="{00000000-0005-0000-0000-0000D5C00000}"/>
    <cellStyle name="Normal 6 5 2 4 2 2 3 5" xfId="31663" xr:uid="{00000000-0005-0000-0000-0000D6C00000}"/>
    <cellStyle name="Normal 6 5 2 4 2 2 4" xfId="10994" xr:uid="{00000000-0005-0000-0000-0000D7C00000}"/>
    <cellStyle name="Normal 6 5 2 4 2 2 4 2" xfId="33535" xr:uid="{00000000-0005-0000-0000-0000D8C00000}"/>
    <cellStyle name="Normal 6 5 2 4 2 2 5" xfId="16624" xr:uid="{00000000-0005-0000-0000-0000D9C00000}"/>
    <cellStyle name="Normal 6 5 2 4 2 2 5 2" xfId="39159" xr:uid="{00000000-0005-0000-0000-0000DAC00000}"/>
    <cellStyle name="Normal 6 5 2 4 2 2 6" xfId="22253" xr:uid="{00000000-0005-0000-0000-0000DBC00000}"/>
    <cellStyle name="Normal 6 5 2 4 2 2 6 2" xfId="44779" xr:uid="{00000000-0005-0000-0000-0000DCC00000}"/>
    <cellStyle name="Normal 6 5 2 4 2 2 7" xfId="27919" xr:uid="{00000000-0005-0000-0000-0000DDC00000}"/>
    <cellStyle name="Normal 6 5 2 4 2 2 8" xfId="51347" xr:uid="{00000000-0005-0000-0000-0000DEC00000}"/>
    <cellStyle name="Normal 6 5 2 4 2 3" xfId="6314" xr:uid="{00000000-0005-0000-0000-0000DFC00000}"/>
    <cellStyle name="Normal 6 5 2 4 2 3 2" xfId="11930" xr:uid="{00000000-0005-0000-0000-0000E0C00000}"/>
    <cellStyle name="Normal 6 5 2 4 2 3 2 2" xfId="34471" xr:uid="{00000000-0005-0000-0000-0000E1C00000}"/>
    <cellStyle name="Normal 6 5 2 4 2 3 3" xfId="17560" xr:uid="{00000000-0005-0000-0000-0000E2C00000}"/>
    <cellStyle name="Normal 6 5 2 4 2 3 3 2" xfId="40095" xr:uid="{00000000-0005-0000-0000-0000E3C00000}"/>
    <cellStyle name="Normal 6 5 2 4 2 3 4" xfId="23189" xr:uid="{00000000-0005-0000-0000-0000E4C00000}"/>
    <cellStyle name="Normal 6 5 2 4 2 3 4 2" xfId="45715" xr:uid="{00000000-0005-0000-0000-0000E5C00000}"/>
    <cellStyle name="Normal 6 5 2 4 2 3 5" xfId="28855" xr:uid="{00000000-0005-0000-0000-0000E6C00000}"/>
    <cellStyle name="Normal 6 5 2 4 2 4" xfId="8186" xr:uid="{00000000-0005-0000-0000-0000E7C00000}"/>
    <cellStyle name="Normal 6 5 2 4 2 4 2" xfId="13802" xr:uid="{00000000-0005-0000-0000-0000E8C00000}"/>
    <cellStyle name="Normal 6 5 2 4 2 4 2 2" xfId="36343" xr:uid="{00000000-0005-0000-0000-0000E9C00000}"/>
    <cellStyle name="Normal 6 5 2 4 2 4 3" xfId="19432" xr:uid="{00000000-0005-0000-0000-0000EAC00000}"/>
    <cellStyle name="Normal 6 5 2 4 2 4 3 2" xfId="41967" xr:uid="{00000000-0005-0000-0000-0000EBC00000}"/>
    <cellStyle name="Normal 6 5 2 4 2 4 4" xfId="25061" xr:uid="{00000000-0005-0000-0000-0000ECC00000}"/>
    <cellStyle name="Normal 6 5 2 4 2 4 4 2" xfId="47587" xr:uid="{00000000-0005-0000-0000-0000EDC00000}"/>
    <cellStyle name="Normal 6 5 2 4 2 4 5" xfId="30727" xr:uid="{00000000-0005-0000-0000-0000EEC00000}"/>
    <cellStyle name="Normal 6 5 2 4 2 5" xfId="10058" xr:uid="{00000000-0005-0000-0000-0000EFC00000}"/>
    <cellStyle name="Normal 6 5 2 4 2 5 2" xfId="32599" xr:uid="{00000000-0005-0000-0000-0000F0C00000}"/>
    <cellStyle name="Normal 6 5 2 4 2 6" xfId="15688" xr:uid="{00000000-0005-0000-0000-0000F1C00000}"/>
    <cellStyle name="Normal 6 5 2 4 2 6 2" xfId="38223" xr:uid="{00000000-0005-0000-0000-0000F2C00000}"/>
    <cellStyle name="Normal 6 5 2 4 2 7" xfId="21317" xr:uid="{00000000-0005-0000-0000-0000F3C00000}"/>
    <cellStyle name="Normal 6 5 2 4 2 7 2" xfId="43843" xr:uid="{00000000-0005-0000-0000-0000F4C00000}"/>
    <cellStyle name="Normal 6 5 2 4 2 8" xfId="26983" xr:uid="{00000000-0005-0000-0000-0000F5C00000}"/>
    <cellStyle name="Normal 6 5 2 4 2 9" xfId="49474" xr:uid="{00000000-0005-0000-0000-0000F6C00000}"/>
    <cellStyle name="Normal 6 5 2 4 3" xfId="4910" xr:uid="{00000000-0005-0000-0000-0000F7C00000}"/>
    <cellStyle name="Normal 6 5 2 4 3 2" xfId="6782" xr:uid="{00000000-0005-0000-0000-0000F8C00000}"/>
    <cellStyle name="Normal 6 5 2 4 3 2 2" xfId="12398" xr:uid="{00000000-0005-0000-0000-0000F9C00000}"/>
    <cellStyle name="Normal 6 5 2 4 3 2 2 2" xfId="34939" xr:uid="{00000000-0005-0000-0000-0000FAC00000}"/>
    <cellStyle name="Normal 6 5 2 4 3 2 3" xfId="18028" xr:uid="{00000000-0005-0000-0000-0000FBC00000}"/>
    <cellStyle name="Normal 6 5 2 4 3 2 3 2" xfId="40563" xr:uid="{00000000-0005-0000-0000-0000FCC00000}"/>
    <cellStyle name="Normal 6 5 2 4 3 2 4" xfId="23657" xr:uid="{00000000-0005-0000-0000-0000FDC00000}"/>
    <cellStyle name="Normal 6 5 2 4 3 2 4 2" xfId="46183" xr:uid="{00000000-0005-0000-0000-0000FEC00000}"/>
    <cellStyle name="Normal 6 5 2 4 3 2 5" xfId="29323" xr:uid="{00000000-0005-0000-0000-0000FFC00000}"/>
    <cellStyle name="Normal 6 5 2 4 3 3" xfId="8654" xr:uid="{00000000-0005-0000-0000-000000C10000}"/>
    <cellStyle name="Normal 6 5 2 4 3 3 2" xfId="14270" xr:uid="{00000000-0005-0000-0000-000001C10000}"/>
    <cellStyle name="Normal 6 5 2 4 3 3 2 2" xfId="36811" xr:uid="{00000000-0005-0000-0000-000002C10000}"/>
    <cellStyle name="Normal 6 5 2 4 3 3 3" xfId="19900" xr:uid="{00000000-0005-0000-0000-000003C10000}"/>
    <cellStyle name="Normal 6 5 2 4 3 3 3 2" xfId="42435" xr:uid="{00000000-0005-0000-0000-000004C10000}"/>
    <cellStyle name="Normal 6 5 2 4 3 3 4" xfId="25529" xr:uid="{00000000-0005-0000-0000-000005C10000}"/>
    <cellStyle name="Normal 6 5 2 4 3 3 4 2" xfId="48055" xr:uid="{00000000-0005-0000-0000-000006C10000}"/>
    <cellStyle name="Normal 6 5 2 4 3 3 5" xfId="31195" xr:uid="{00000000-0005-0000-0000-000007C10000}"/>
    <cellStyle name="Normal 6 5 2 4 3 4" xfId="10526" xr:uid="{00000000-0005-0000-0000-000008C10000}"/>
    <cellStyle name="Normal 6 5 2 4 3 4 2" xfId="33067" xr:uid="{00000000-0005-0000-0000-000009C10000}"/>
    <cellStyle name="Normal 6 5 2 4 3 5" xfId="16156" xr:uid="{00000000-0005-0000-0000-00000AC10000}"/>
    <cellStyle name="Normal 6 5 2 4 3 5 2" xfId="38691" xr:uid="{00000000-0005-0000-0000-00000BC10000}"/>
    <cellStyle name="Normal 6 5 2 4 3 6" xfId="21785" xr:uid="{00000000-0005-0000-0000-00000CC10000}"/>
    <cellStyle name="Normal 6 5 2 4 3 6 2" xfId="44311" xr:uid="{00000000-0005-0000-0000-00000DC10000}"/>
    <cellStyle name="Normal 6 5 2 4 3 7" xfId="27451" xr:uid="{00000000-0005-0000-0000-00000EC10000}"/>
    <cellStyle name="Normal 6 5 2 4 3 8" xfId="50879" xr:uid="{00000000-0005-0000-0000-00000FC10000}"/>
    <cellStyle name="Normal 6 5 2 4 4" xfId="5846" xr:uid="{00000000-0005-0000-0000-000010C10000}"/>
    <cellStyle name="Normal 6 5 2 4 4 2" xfId="11462" xr:uid="{00000000-0005-0000-0000-000011C10000}"/>
    <cellStyle name="Normal 6 5 2 4 4 2 2" xfId="34003" xr:uid="{00000000-0005-0000-0000-000012C10000}"/>
    <cellStyle name="Normal 6 5 2 4 4 3" xfId="17092" xr:uid="{00000000-0005-0000-0000-000013C10000}"/>
    <cellStyle name="Normal 6 5 2 4 4 3 2" xfId="39627" xr:uid="{00000000-0005-0000-0000-000014C10000}"/>
    <cellStyle name="Normal 6 5 2 4 4 4" xfId="22721" xr:uid="{00000000-0005-0000-0000-000015C10000}"/>
    <cellStyle name="Normal 6 5 2 4 4 4 2" xfId="45247" xr:uid="{00000000-0005-0000-0000-000016C10000}"/>
    <cellStyle name="Normal 6 5 2 4 4 5" xfId="28387" xr:uid="{00000000-0005-0000-0000-000017C10000}"/>
    <cellStyle name="Normal 6 5 2 4 5" xfId="7718" xr:uid="{00000000-0005-0000-0000-000018C10000}"/>
    <cellStyle name="Normal 6 5 2 4 5 2" xfId="13334" xr:uid="{00000000-0005-0000-0000-000019C10000}"/>
    <cellStyle name="Normal 6 5 2 4 5 2 2" xfId="35875" xr:uid="{00000000-0005-0000-0000-00001AC10000}"/>
    <cellStyle name="Normal 6 5 2 4 5 3" xfId="18964" xr:uid="{00000000-0005-0000-0000-00001BC10000}"/>
    <cellStyle name="Normal 6 5 2 4 5 3 2" xfId="41499" xr:uid="{00000000-0005-0000-0000-00001CC10000}"/>
    <cellStyle name="Normal 6 5 2 4 5 4" xfId="24593" xr:uid="{00000000-0005-0000-0000-00001DC10000}"/>
    <cellStyle name="Normal 6 5 2 4 5 4 2" xfId="47119" xr:uid="{00000000-0005-0000-0000-00001EC10000}"/>
    <cellStyle name="Normal 6 5 2 4 5 5" xfId="30259" xr:uid="{00000000-0005-0000-0000-00001FC10000}"/>
    <cellStyle name="Normal 6 5 2 4 6" xfId="9590" xr:uid="{00000000-0005-0000-0000-000020C10000}"/>
    <cellStyle name="Normal 6 5 2 4 6 2" xfId="32131" xr:uid="{00000000-0005-0000-0000-000021C10000}"/>
    <cellStyle name="Normal 6 5 2 4 7" xfId="15220" xr:uid="{00000000-0005-0000-0000-000022C10000}"/>
    <cellStyle name="Normal 6 5 2 4 7 2" xfId="37755" xr:uid="{00000000-0005-0000-0000-000023C10000}"/>
    <cellStyle name="Normal 6 5 2 4 8" xfId="20849" xr:uid="{00000000-0005-0000-0000-000024C10000}"/>
    <cellStyle name="Normal 6 5 2 4 8 2" xfId="43375" xr:uid="{00000000-0005-0000-0000-000025C10000}"/>
    <cellStyle name="Normal 6 5 2 4 9" xfId="26515" xr:uid="{00000000-0005-0000-0000-000026C10000}"/>
    <cellStyle name="Normal 6 5 2 5" xfId="4208" xr:uid="{00000000-0005-0000-0000-000027C10000}"/>
    <cellStyle name="Normal 6 5 2 5 10" xfId="50177" xr:uid="{00000000-0005-0000-0000-000028C10000}"/>
    <cellStyle name="Normal 6 5 2 5 2" xfId="5144" xr:uid="{00000000-0005-0000-0000-000029C10000}"/>
    <cellStyle name="Normal 6 5 2 5 2 2" xfId="7016" xr:uid="{00000000-0005-0000-0000-00002AC10000}"/>
    <cellStyle name="Normal 6 5 2 5 2 2 2" xfId="12632" xr:uid="{00000000-0005-0000-0000-00002BC10000}"/>
    <cellStyle name="Normal 6 5 2 5 2 2 2 2" xfId="35173" xr:uid="{00000000-0005-0000-0000-00002CC10000}"/>
    <cellStyle name="Normal 6 5 2 5 2 2 3" xfId="18262" xr:uid="{00000000-0005-0000-0000-00002DC10000}"/>
    <cellStyle name="Normal 6 5 2 5 2 2 3 2" xfId="40797" xr:uid="{00000000-0005-0000-0000-00002EC10000}"/>
    <cellStyle name="Normal 6 5 2 5 2 2 4" xfId="23891" xr:uid="{00000000-0005-0000-0000-00002FC10000}"/>
    <cellStyle name="Normal 6 5 2 5 2 2 4 2" xfId="46417" xr:uid="{00000000-0005-0000-0000-000030C10000}"/>
    <cellStyle name="Normal 6 5 2 5 2 2 5" xfId="29557" xr:uid="{00000000-0005-0000-0000-000031C10000}"/>
    <cellStyle name="Normal 6 5 2 5 2 3" xfId="8888" xr:uid="{00000000-0005-0000-0000-000032C10000}"/>
    <cellStyle name="Normal 6 5 2 5 2 3 2" xfId="14504" xr:uid="{00000000-0005-0000-0000-000033C10000}"/>
    <cellStyle name="Normal 6 5 2 5 2 3 2 2" xfId="37045" xr:uid="{00000000-0005-0000-0000-000034C10000}"/>
    <cellStyle name="Normal 6 5 2 5 2 3 3" xfId="20134" xr:uid="{00000000-0005-0000-0000-000035C10000}"/>
    <cellStyle name="Normal 6 5 2 5 2 3 3 2" xfId="42669" xr:uid="{00000000-0005-0000-0000-000036C10000}"/>
    <cellStyle name="Normal 6 5 2 5 2 3 4" xfId="25763" xr:uid="{00000000-0005-0000-0000-000037C10000}"/>
    <cellStyle name="Normal 6 5 2 5 2 3 4 2" xfId="48289" xr:uid="{00000000-0005-0000-0000-000038C10000}"/>
    <cellStyle name="Normal 6 5 2 5 2 3 5" xfId="31429" xr:uid="{00000000-0005-0000-0000-000039C10000}"/>
    <cellStyle name="Normal 6 5 2 5 2 4" xfId="10760" xr:uid="{00000000-0005-0000-0000-00003AC10000}"/>
    <cellStyle name="Normal 6 5 2 5 2 4 2" xfId="33301" xr:uid="{00000000-0005-0000-0000-00003BC10000}"/>
    <cellStyle name="Normal 6 5 2 5 2 5" xfId="16390" xr:uid="{00000000-0005-0000-0000-00003CC10000}"/>
    <cellStyle name="Normal 6 5 2 5 2 5 2" xfId="38925" xr:uid="{00000000-0005-0000-0000-00003DC10000}"/>
    <cellStyle name="Normal 6 5 2 5 2 6" xfId="22019" xr:uid="{00000000-0005-0000-0000-00003EC10000}"/>
    <cellStyle name="Normal 6 5 2 5 2 6 2" xfId="44545" xr:uid="{00000000-0005-0000-0000-00003FC10000}"/>
    <cellStyle name="Normal 6 5 2 5 2 7" xfId="27685" xr:uid="{00000000-0005-0000-0000-000040C10000}"/>
    <cellStyle name="Normal 6 5 2 5 2 8" xfId="51113" xr:uid="{00000000-0005-0000-0000-000041C10000}"/>
    <cellStyle name="Normal 6 5 2 5 3" xfId="6080" xr:uid="{00000000-0005-0000-0000-000042C10000}"/>
    <cellStyle name="Normal 6 5 2 5 3 2" xfId="11696" xr:uid="{00000000-0005-0000-0000-000043C10000}"/>
    <cellStyle name="Normal 6 5 2 5 3 2 2" xfId="34237" xr:uid="{00000000-0005-0000-0000-000044C10000}"/>
    <cellStyle name="Normal 6 5 2 5 3 3" xfId="17326" xr:uid="{00000000-0005-0000-0000-000045C10000}"/>
    <cellStyle name="Normal 6 5 2 5 3 3 2" xfId="39861" xr:uid="{00000000-0005-0000-0000-000046C10000}"/>
    <cellStyle name="Normal 6 5 2 5 3 4" xfId="22955" xr:uid="{00000000-0005-0000-0000-000047C10000}"/>
    <cellStyle name="Normal 6 5 2 5 3 4 2" xfId="45481" xr:uid="{00000000-0005-0000-0000-000048C10000}"/>
    <cellStyle name="Normal 6 5 2 5 3 5" xfId="28621" xr:uid="{00000000-0005-0000-0000-000049C10000}"/>
    <cellStyle name="Normal 6 5 2 5 4" xfId="7952" xr:uid="{00000000-0005-0000-0000-00004AC10000}"/>
    <cellStyle name="Normal 6 5 2 5 4 2" xfId="13568" xr:uid="{00000000-0005-0000-0000-00004BC10000}"/>
    <cellStyle name="Normal 6 5 2 5 4 2 2" xfId="36109" xr:uid="{00000000-0005-0000-0000-00004CC10000}"/>
    <cellStyle name="Normal 6 5 2 5 4 3" xfId="19198" xr:uid="{00000000-0005-0000-0000-00004DC10000}"/>
    <cellStyle name="Normal 6 5 2 5 4 3 2" xfId="41733" xr:uid="{00000000-0005-0000-0000-00004EC10000}"/>
    <cellStyle name="Normal 6 5 2 5 4 4" xfId="24827" xr:uid="{00000000-0005-0000-0000-00004FC10000}"/>
    <cellStyle name="Normal 6 5 2 5 4 4 2" xfId="47353" xr:uid="{00000000-0005-0000-0000-000050C10000}"/>
    <cellStyle name="Normal 6 5 2 5 4 5" xfId="30493" xr:uid="{00000000-0005-0000-0000-000051C10000}"/>
    <cellStyle name="Normal 6 5 2 5 5" xfId="9824" xr:uid="{00000000-0005-0000-0000-000052C10000}"/>
    <cellStyle name="Normal 6 5 2 5 5 2" xfId="32365" xr:uid="{00000000-0005-0000-0000-000053C10000}"/>
    <cellStyle name="Normal 6 5 2 5 6" xfId="15454" xr:uid="{00000000-0005-0000-0000-000054C10000}"/>
    <cellStyle name="Normal 6 5 2 5 6 2" xfId="37989" xr:uid="{00000000-0005-0000-0000-000055C10000}"/>
    <cellStyle name="Normal 6 5 2 5 7" xfId="21083" xr:uid="{00000000-0005-0000-0000-000056C10000}"/>
    <cellStyle name="Normal 6 5 2 5 7 2" xfId="43609" xr:uid="{00000000-0005-0000-0000-000057C10000}"/>
    <cellStyle name="Normal 6 5 2 5 8" xfId="26749" xr:uid="{00000000-0005-0000-0000-000058C10000}"/>
    <cellStyle name="Normal 6 5 2 5 9" xfId="49240" xr:uid="{00000000-0005-0000-0000-000059C10000}"/>
    <cellStyle name="Normal 6 5 2 6" xfId="4676" xr:uid="{00000000-0005-0000-0000-00005AC10000}"/>
    <cellStyle name="Normal 6 5 2 6 2" xfId="6548" xr:uid="{00000000-0005-0000-0000-00005BC10000}"/>
    <cellStyle name="Normal 6 5 2 6 2 2" xfId="12164" xr:uid="{00000000-0005-0000-0000-00005CC10000}"/>
    <cellStyle name="Normal 6 5 2 6 2 2 2" xfId="34705" xr:uid="{00000000-0005-0000-0000-00005DC10000}"/>
    <cellStyle name="Normal 6 5 2 6 2 3" xfId="17794" xr:uid="{00000000-0005-0000-0000-00005EC10000}"/>
    <cellStyle name="Normal 6 5 2 6 2 3 2" xfId="40329" xr:uid="{00000000-0005-0000-0000-00005FC10000}"/>
    <cellStyle name="Normal 6 5 2 6 2 4" xfId="23423" xr:uid="{00000000-0005-0000-0000-000060C10000}"/>
    <cellStyle name="Normal 6 5 2 6 2 4 2" xfId="45949" xr:uid="{00000000-0005-0000-0000-000061C10000}"/>
    <cellStyle name="Normal 6 5 2 6 2 5" xfId="29089" xr:uid="{00000000-0005-0000-0000-000062C10000}"/>
    <cellStyle name="Normal 6 5 2 6 3" xfId="8420" xr:uid="{00000000-0005-0000-0000-000063C10000}"/>
    <cellStyle name="Normal 6 5 2 6 3 2" xfId="14036" xr:uid="{00000000-0005-0000-0000-000064C10000}"/>
    <cellStyle name="Normal 6 5 2 6 3 2 2" xfId="36577" xr:uid="{00000000-0005-0000-0000-000065C10000}"/>
    <cellStyle name="Normal 6 5 2 6 3 3" xfId="19666" xr:uid="{00000000-0005-0000-0000-000066C10000}"/>
    <cellStyle name="Normal 6 5 2 6 3 3 2" xfId="42201" xr:uid="{00000000-0005-0000-0000-000067C10000}"/>
    <cellStyle name="Normal 6 5 2 6 3 4" xfId="25295" xr:uid="{00000000-0005-0000-0000-000068C10000}"/>
    <cellStyle name="Normal 6 5 2 6 3 4 2" xfId="47821" xr:uid="{00000000-0005-0000-0000-000069C10000}"/>
    <cellStyle name="Normal 6 5 2 6 3 5" xfId="30961" xr:uid="{00000000-0005-0000-0000-00006AC10000}"/>
    <cellStyle name="Normal 6 5 2 6 4" xfId="10292" xr:uid="{00000000-0005-0000-0000-00006BC10000}"/>
    <cellStyle name="Normal 6 5 2 6 4 2" xfId="32833" xr:uid="{00000000-0005-0000-0000-00006CC10000}"/>
    <cellStyle name="Normal 6 5 2 6 5" xfId="15922" xr:uid="{00000000-0005-0000-0000-00006DC10000}"/>
    <cellStyle name="Normal 6 5 2 6 5 2" xfId="38457" xr:uid="{00000000-0005-0000-0000-00006EC10000}"/>
    <cellStyle name="Normal 6 5 2 6 6" xfId="21551" xr:uid="{00000000-0005-0000-0000-00006FC10000}"/>
    <cellStyle name="Normal 6 5 2 6 6 2" xfId="44077" xr:uid="{00000000-0005-0000-0000-000070C10000}"/>
    <cellStyle name="Normal 6 5 2 6 7" xfId="27217" xr:uid="{00000000-0005-0000-0000-000071C10000}"/>
    <cellStyle name="Normal 6 5 2 6 8" xfId="50645" xr:uid="{00000000-0005-0000-0000-000072C10000}"/>
    <cellStyle name="Normal 6 5 2 7" xfId="5612" xr:uid="{00000000-0005-0000-0000-000073C10000}"/>
    <cellStyle name="Normal 6 5 2 7 2" xfId="11228" xr:uid="{00000000-0005-0000-0000-000074C10000}"/>
    <cellStyle name="Normal 6 5 2 7 2 2" xfId="33769" xr:uid="{00000000-0005-0000-0000-000075C10000}"/>
    <cellStyle name="Normal 6 5 2 7 3" xfId="16858" xr:uid="{00000000-0005-0000-0000-000076C10000}"/>
    <cellStyle name="Normal 6 5 2 7 3 2" xfId="39393" xr:uid="{00000000-0005-0000-0000-000077C10000}"/>
    <cellStyle name="Normal 6 5 2 7 4" xfId="22487" xr:uid="{00000000-0005-0000-0000-000078C10000}"/>
    <cellStyle name="Normal 6 5 2 7 4 2" xfId="45013" xr:uid="{00000000-0005-0000-0000-000079C10000}"/>
    <cellStyle name="Normal 6 5 2 7 5" xfId="28153" xr:uid="{00000000-0005-0000-0000-00007AC10000}"/>
    <cellStyle name="Normal 6 5 2 8" xfId="7484" xr:uid="{00000000-0005-0000-0000-00007BC10000}"/>
    <cellStyle name="Normal 6 5 2 8 2" xfId="13100" xr:uid="{00000000-0005-0000-0000-00007CC10000}"/>
    <cellStyle name="Normal 6 5 2 8 2 2" xfId="35641" xr:uid="{00000000-0005-0000-0000-00007DC10000}"/>
    <cellStyle name="Normal 6 5 2 8 3" xfId="18730" xr:uid="{00000000-0005-0000-0000-00007EC10000}"/>
    <cellStyle name="Normal 6 5 2 8 3 2" xfId="41265" xr:uid="{00000000-0005-0000-0000-00007FC10000}"/>
    <cellStyle name="Normal 6 5 2 8 4" xfId="24359" xr:uid="{00000000-0005-0000-0000-000080C10000}"/>
    <cellStyle name="Normal 6 5 2 8 4 2" xfId="46885" xr:uid="{00000000-0005-0000-0000-000081C10000}"/>
    <cellStyle name="Normal 6 5 2 8 5" xfId="30025" xr:uid="{00000000-0005-0000-0000-000082C10000}"/>
    <cellStyle name="Normal 6 5 2 9" xfId="9356" xr:uid="{00000000-0005-0000-0000-000083C10000}"/>
    <cellStyle name="Normal 6 5 2 9 2" xfId="31897" xr:uid="{00000000-0005-0000-0000-000084C10000}"/>
    <cellStyle name="Normal 6 5 3" xfId="3857" xr:uid="{00000000-0005-0000-0000-000085C10000}"/>
    <cellStyle name="Normal 6 5 3 10" xfId="26398" xr:uid="{00000000-0005-0000-0000-000086C10000}"/>
    <cellStyle name="Normal 6 5 3 11" xfId="48889" xr:uid="{00000000-0005-0000-0000-000087C10000}"/>
    <cellStyle name="Normal 6 5 3 12" xfId="49826" xr:uid="{00000000-0005-0000-0000-000088C10000}"/>
    <cellStyle name="Normal 6 5 3 2" xfId="4091" xr:uid="{00000000-0005-0000-0000-000089C10000}"/>
    <cellStyle name="Normal 6 5 3 2 10" xfId="49123" xr:uid="{00000000-0005-0000-0000-00008AC10000}"/>
    <cellStyle name="Normal 6 5 3 2 11" xfId="50060" xr:uid="{00000000-0005-0000-0000-00008BC10000}"/>
    <cellStyle name="Normal 6 5 3 2 2" xfId="4559" xr:uid="{00000000-0005-0000-0000-00008CC10000}"/>
    <cellStyle name="Normal 6 5 3 2 2 10" xfId="50528" xr:uid="{00000000-0005-0000-0000-00008DC10000}"/>
    <cellStyle name="Normal 6 5 3 2 2 2" xfId="5495" xr:uid="{00000000-0005-0000-0000-00008EC10000}"/>
    <cellStyle name="Normal 6 5 3 2 2 2 2" xfId="7367" xr:uid="{00000000-0005-0000-0000-00008FC10000}"/>
    <cellStyle name="Normal 6 5 3 2 2 2 2 2" xfId="12983" xr:uid="{00000000-0005-0000-0000-000090C10000}"/>
    <cellStyle name="Normal 6 5 3 2 2 2 2 2 2" xfId="35524" xr:uid="{00000000-0005-0000-0000-000091C10000}"/>
    <cellStyle name="Normal 6 5 3 2 2 2 2 3" xfId="18613" xr:uid="{00000000-0005-0000-0000-000092C10000}"/>
    <cellStyle name="Normal 6 5 3 2 2 2 2 3 2" xfId="41148" xr:uid="{00000000-0005-0000-0000-000093C10000}"/>
    <cellStyle name="Normal 6 5 3 2 2 2 2 4" xfId="24242" xr:uid="{00000000-0005-0000-0000-000094C10000}"/>
    <cellStyle name="Normal 6 5 3 2 2 2 2 4 2" xfId="46768" xr:uid="{00000000-0005-0000-0000-000095C10000}"/>
    <cellStyle name="Normal 6 5 3 2 2 2 2 5" xfId="29908" xr:uid="{00000000-0005-0000-0000-000096C10000}"/>
    <cellStyle name="Normal 6 5 3 2 2 2 3" xfId="9239" xr:uid="{00000000-0005-0000-0000-000097C10000}"/>
    <cellStyle name="Normal 6 5 3 2 2 2 3 2" xfId="14855" xr:uid="{00000000-0005-0000-0000-000098C10000}"/>
    <cellStyle name="Normal 6 5 3 2 2 2 3 2 2" xfId="37396" xr:uid="{00000000-0005-0000-0000-000099C10000}"/>
    <cellStyle name="Normal 6 5 3 2 2 2 3 3" xfId="20485" xr:uid="{00000000-0005-0000-0000-00009AC10000}"/>
    <cellStyle name="Normal 6 5 3 2 2 2 3 3 2" xfId="43020" xr:uid="{00000000-0005-0000-0000-00009BC10000}"/>
    <cellStyle name="Normal 6 5 3 2 2 2 3 4" xfId="26114" xr:uid="{00000000-0005-0000-0000-00009CC10000}"/>
    <cellStyle name="Normal 6 5 3 2 2 2 3 4 2" xfId="48640" xr:uid="{00000000-0005-0000-0000-00009DC10000}"/>
    <cellStyle name="Normal 6 5 3 2 2 2 3 5" xfId="31780" xr:uid="{00000000-0005-0000-0000-00009EC10000}"/>
    <cellStyle name="Normal 6 5 3 2 2 2 4" xfId="11111" xr:uid="{00000000-0005-0000-0000-00009FC10000}"/>
    <cellStyle name="Normal 6 5 3 2 2 2 4 2" xfId="33652" xr:uid="{00000000-0005-0000-0000-0000A0C10000}"/>
    <cellStyle name="Normal 6 5 3 2 2 2 5" xfId="16741" xr:uid="{00000000-0005-0000-0000-0000A1C10000}"/>
    <cellStyle name="Normal 6 5 3 2 2 2 5 2" xfId="39276" xr:uid="{00000000-0005-0000-0000-0000A2C10000}"/>
    <cellStyle name="Normal 6 5 3 2 2 2 6" xfId="22370" xr:uid="{00000000-0005-0000-0000-0000A3C10000}"/>
    <cellStyle name="Normal 6 5 3 2 2 2 6 2" xfId="44896" xr:uid="{00000000-0005-0000-0000-0000A4C10000}"/>
    <cellStyle name="Normal 6 5 3 2 2 2 7" xfId="28036" xr:uid="{00000000-0005-0000-0000-0000A5C10000}"/>
    <cellStyle name="Normal 6 5 3 2 2 2 8" xfId="51464" xr:uid="{00000000-0005-0000-0000-0000A6C10000}"/>
    <cellStyle name="Normal 6 5 3 2 2 3" xfId="6431" xr:uid="{00000000-0005-0000-0000-0000A7C10000}"/>
    <cellStyle name="Normal 6 5 3 2 2 3 2" xfId="12047" xr:uid="{00000000-0005-0000-0000-0000A8C10000}"/>
    <cellStyle name="Normal 6 5 3 2 2 3 2 2" xfId="34588" xr:uid="{00000000-0005-0000-0000-0000A9C10000}"/>
    <cellStyle name="Normal 6 5 3 2 2 3 3" xfId="17677" xr:uid="{00000000-0005-0000-0000-0000AAC10000}"/>
    <cellStyle name="Normal 6 5 3 2 2 3 3 2" xfId="40212" xr:uid="{00000000-0005-0000-0000-0000ABC10000}"/>
    <cellStyle name="Normal 6 5 3 2 2 3 4" xfId="23306" xr:uid="{00000000-0005-0000-0000-0000ACC10000}"/>
    <cellStyle name="Normal 6 5 3 2 2 3 4 2" xfId="45832" xr:uid="{00000000-0005-0000-0000-0000ADC10000}"/>
    <cellStyle name="Normal 6 5 3 2 2 3 5" xfId="28972" xr:uid="{00000000-0005-0000-0000-0000AEC10000}"/>
    <cellStyle name="Normal 6 5 3 2 2 4" xfId="8303" xr:uid="{00000000-0005-0000-0000-0000AFC10000}"/>
    <cellStyle name="Normal 6 5 3 2 2 4 2" xfId="13919" xr:uid="{00000000-0005-0000-0000-0000B0C10000}"/>
    <cellStyle name="Normal 6 5 3 2 2 4 2 2" xfId="36460" xr:uid="{00000000-0005-0000-0000-0000B1C10000}"/>
    <cellStyle name="Normal 6 5 3 2 2 4 3" xfId="19549" xr:uid="{00000000-0005-0000-0000-0000B2C10000}"/>
    <cellStyle name="Normal 6 5 3 2 2 4 3 2" xfId="42084" xr:uid="{00000000-0005-0000-0000-0000B3C10000}"/>
    <cellStyle name="Normal 6 5 3 2 2 4 4" xfId="25178" xr:uid="{00000000-0005-0000-0000-0000B4C10000}"/>
    <cellStyle name="Normal 6 5 3 2 2 4 4 2" xfId="47704" xr:uid="{00000000-0005-0000-0000-0000B5C10000}"/>
    <cellStyle name="Normal 6 5 3 2 2 4 5" xfId="30844" xr:uid="{00000000-0005-0000-0000-0000B6C10000}"/>
    <cellStyle name="Normal 6 5 3 2 2 5" xfId="10175" xr:uid="{00000000-0005-0000-0000-0000B7C10000}"/>
    <cellStyle name="Normal 6 5 3 2 2 5 2" xfId="32716" xr:uid="{00000000-0005-0000-0000-0000B8C10000}"/>
    <cellStyle name="Normal 6 5 3 2 2 6" xfId="15805" xr:uid="{00000000-0005-0000-0000-0000B9C10000}"/>
    <cellStyle name="Normal 6 5 3 2 2 6 2" xfId="38340" xr:uid="{00000000-0005-0000-0000-0000BAC10000}"/>
    <cellStyle name="Normal 6 5 3 2 2 7" xfId="21434" xr:uid="{00000000-0005-0000-0000-0000BBC10000}"/>
    <cellStyle name="Normal 6 5 3 2 2 7 2" xfId="43960" xr:uid="{00000000-0005-0000-0000-0000BCC10000}"/>
    <cellStyle name="Normal 6 5 3 2 2 8" xfId="27100" xr:uid="{00000000-0005-0000-0000-0000BDC10000}"/>
    <cellStyle name="Normal 6 5 3 2 2 9" xfId="49591" xr:uid="{00000000-0005-0000-0000-0000BEC10000}"/>
    <cellStyle name="Normal 6 5 3 2 3" xfId="5027" xr:uid="{00000000-0005-0000-0000-0000BFC10000}"/>
    <cellStyle name="Normal 6 5 3 2 3 2" xfId="6899" xr:uid="{00000000-0005-0000-0000-0000C0C10000}"/>
    <cellStyle name="Normal 6 5 3 2 3 2 2" xfId="12515" xr:uid="{00000000-0005-0000-0000-0000C1C10000}"/>
    <cellStyle name="Normal 6 5 3 2 3 2 2 2" xfId="35056" xr:uid="{00000000-0005-0000-0000-0000C2C10000}"/>
    <cellStyle name="Normal 6 5 3 2 3 2 3" xfId="18145" xr:uid="{00000000-0005-0000-0000-0000C3C10000}"/>
    <cellStyle name="Normal 6 5 3 2 3 2 3 2" xfId="40680" xr:uid="{00000000-0005-0000-0000-0000C4C10000}"/>
    <cellStyle name="Normal 6 5 3 2 3 2 4" xfId="23774" xr:uid="{00000000-0005-0000-0000-0000C5C10000}"/>
    <cellStyle name="Normal 6 5 3 2 3 2 4 2" xfId="46300" xr:uid="{00000000-0005-0000-0000-0000C6C10000}"/>
    <cellStyle name="Normal 6 5 3 2 3 2 5" xfId="29440" xr:uid="{00000000-0005-0000-0000-0000C7C10000}"/>
    <cellStyle name="Normal 6 5 3 2 3 3" xfId="8771" xr:uid="{00000000-0005-0000-0000-0000C8C10000}"/>
    <cellStyle name="Normal 6 5 3 2 3 3 2" xfId="14387" xr:uid="{00000000-0005-0000-0000-0000C9C10000}"/>
    <cellStyle name="Normal 6 5 3 2 3 3 2 2" xfId="36928" xr:uid="{00000000-0005-0000-0000-0000CAC10000}"/>
    <cellStyle name="Normal 6 5 3 2 3 3 3" xfId="20017" xr:uid="{00000000-0005-0000-0000-0000CBC10000}"/>
    <cellStyle name="Normal 6 5 3 2 3 3 3 2" xfId="42552" xr:uid="{00000000-0005-0000-0000-0000CCC10000}"/>
    <cellStyle name="Normal 6 5 3 2 3 3 4" xfId="25646" xr:uid="{00000000-0005-0000-0000-0000CDC10000}"/>
    <cellStyle name="Normal 6 5 3 2 3 3 4 2" xfId="48172" xr:uid="{00000000-0005-0000-0000-0000CEC10000}"/>
    <cellStyle name="Normal 6 5 3 2 3 3 5" xfId="31312" xr:uid="{00000000-0005-0000-0000-0000CFC10000}"/>
    <cellStyle name="Normal 6 5 3 2 3 4" xfId="10643" xr:uid="{00000000-0005-0000-0000-0000D0C10000}"/>
    <cellStyle name="Normal 6 5 3 2 3 4 2" xfId="33184" xr:uid="{00000000-0005-0000-0000-0000D1C10000}"/>
    <cellStyle name="Normal 6 5 3 2 3 5" xfId="16273" xr:uid="{00000000-0005-0000-0000-0000D2C10000}"/>
    <cellStyle name="Normal 6 5 3 2 3 5 2" xfId="38808" xr:uid="{00000000-0005-0000-0000-0000D3C10000}"/>
    <cellStyle name="Normal 6 5 3 2 3 6" xfId="21902" xr:uid="{00000000-0005-0000-0000-0000D4C10000}"/>
    <cellStyle name="Normal 6 5 3 2 3 6 2" xfId="44428" xr:uid="{00000000-0005-0000-0000-0000D5C10000}"/>
    <cellStyle name="Normal 6 5 3 2 3 7" xfId="27568" xr:uid="{00000000-0005-0000-0000-0000D6C10000}"/>
    <cellStyle name="Normal 6 5 3 2 3 8" xfId="50996" xr:uid="{00000000-0005-0000-0000-0000D7C10000}"/>
    <cellStyle name="Normal 6 5 3 2 4" xfId="5963" xr:uid="{00000000-0005-0000-0000-0000D8C10000}"/>
    <cellStyle name="Normal 6 5 3 2 4 2" xfId="11579" xr:uid="{00000000-0005-0000-0000-0000D9C10000}"/>
    <cellStyle name="Normal 6 5 3 2 4 2 2" xfId="34120" xr:uid="{00000000-0005-0000-0000-0000DAC10000}"/>
    <cellStyle name="Normal 6 5 3 2 4 3" xfId="17209" xr:uid="{00000000-0005-0000-0000-0000DBC10000}"/>
    <cellStyle name="Normal 6 5 3 2 4 3 2" xfId="39744" xr:uid="{00000000-0005-0000-0000-0000DCC10000}"/>
    <cellStyle name="Normal 6 5 3 2 4 4" xfId="22838" xr:uid="{00000000-0005-0000-0000-0000DDC10000}"/>
    <cellStyle name="Normal 6 5 3 2 4 4 2" xfId="45364" xr:uid="{00000000-0005-0000-0000-0000DEC10000}"/>
    <cellStyle name="Normal 6 5 3 2 4 5" xfId="28504" xr:uid="{00000000-0005-0000-0000-0000DFC10000}"/>
    <cellStyle name="Normal 6 5 3 2 5" xfId="7835" xr:uid="{00000000-0005-0000-0000-0000E0C10000}"/>
    <cellStyle name="Normal 6 5 3 2 5 2" xfId="13451" xr:uid="{00000000-0005-0000-0000-0000E1C10000}"/>
    <cellStyle name="Normal 6 5 3 2 5 2 2" xfId="35992" xr:uid="{00000000-0005-0000-0000-0000E2C10000}"/>
    <cellStyle name="Normal 6 5 3 2 5 3" xfId="19081" xr:uid="{00000000-0005-0000-0000-0000E3C10000}"/>
    <cellStyle name="Normal 6 5 3 2 5 3 2" xfId="41616" xr:uid="{00000000-0005-0000-0000-0000E4C10000}"/>
    <cellStyle name="Normal 6 5 3 2 5 4" xfId="24710" xr:uid="{00000000-0005-0000-0000-0000E5C10000}"/>
    <cellStyle name="Normal 6 5 3 2 5 4 2" xfId="47236" xr:uid="{00000000-0005-0000-0000-0000E6C10000}"/>
    <cellStyle name="Normal 6 5 3 2 5 5" xfId="30376" xr:uid="{00000000-0005-0000-0000-0000E7C10000}"/>
    <cellStyle name="Normal 6 5 3 2 6" xfId="9707" xr:uid="{00000000-0005-0000-0000-0000E8C10000}"/>
    <cellStyle name="Normal 6 5 3 2 6 2" xfId="32248" xr:uid="{00000000-0005-0000-0000-0000E9C10000}"/>
    <cellStyle name="Normal 6 5 3 2 7" xfId="15337" xr:uid="{00000000-0005-0000-0000-0000EAC10000}"/>
    <cellStyle name="Normal 6 5 3 2 7 2" xfId="37872" xr:uid="{00000000-0005-0000-0000-0000EBC10000}"/>
    <cellStyle name="Normal 6 5 3 2 8" xfId="20966" xr:uid="{00000000-0005-0000-0000-0000ECC10000}"/>
    <cellStyle name="Normal 6 5 3 2 8 2" xfId="43492" xr:uid="{00000000-0005-0000-0000-0000EDC10000}"/>
    <cellStyle name="Normal 6 5 3 2 9" xfId="26632" xr:uid="{00000000-0005-0000-0000-0000EEC10000}"/>
    <cellStyle name="Normal 6 5 3 3" xfId="4325" xr:uid="{00000000-0005-0000-0000-0000EFC10000}"/>
    <cellStyle name="Normal 6 5 3 3 10" xfId="50294" xr:uid="{00000000-0005-0000-0000-0000F0C10000}"/>
    <cellStyle name="Normal 6 5 3 3 2" xfId="5261" xr:uid="{00000000-0005-0000-0000-0000F1C10000}"/>
    <cellStyle name="Normal 6 5 3 3 2 2" xfId="7133" xr:uid="{00000000-0005-0000-0000-0000F2C10000}"/>
    <cellStyle name="Normal 6 5 3 3 2 2 2" xfId="12749" xr:uid="{00000000-0005-0000-0000-0000F3C10000}"/>
    <cellStyle name="Normal 6 5 3 3 2 2 2 2" xfId="35290" xr:uid="{00000000-0005-0000-0000-0000F4C10000}"/>
    <cellStyle name="Normal 6 5 3 3 2 2 3" xfId="18379" xr:uid="{00000000-0005-0000-0000-0000F5C10000}"/>
    <cellStyle name="Normal 6 5 3 3 2 2 3 2" xfId="40914" xr:uid="{00000000-0005-0000-0000-0000F6C10000}"/>
    <cellStyle name="Normal 6 5 3 3 2 2 4" xfId="24008" xr:uid="{00000000-0005-0000-0000-0000F7C10000}"/>
    <cellStyle name="Normal 6 5 3 3 2 2 4 2" xfId="46534" xr:uid="{00000000-0005-0000-0000-0000F8C10000}"/>
    <cellStyle name="Normal 6 5 3 3 2 2 5" xfId="29674" xr:uid="{00000000-0005-0000-0000-0000F9C10000}"/>
    <cellStyle name="Normal 6 5 3 3 2 3" xfId="9005" xr:uid="{00000000-0005-0000-0000-0000FAC10000}"/>
    <cellStyle name="Normal 6 5 3 3 2 3 2" xfId="14621" xr:uid="{00000000-0005-0000-0000-0000FBC10000}"/>
    <cellStyle name="Normal 6 5 3 3 2 3 2 2" xfId="37162" xr:uid="{00000000-0005-0000-0000-0000FCC10000}"/>
    <cellStyle name="Normal 6 5 3 3 2 3 3" xfId="20251" xr:uid="{00000000-0005-0000-0000-0000FDC10000}"/>
    <cellStyle name="Normal 6 5 3 3 2 3 3 2" xfId="42786" xr:uid="{00000000-0005-0000-0000-0000FEC10000}"/>
    <cellStyle name="Normal 6 5 3 3 2 3 4" xfId="25880" xr:uid="{00000000-0005-0000-0000-0000FFC10000}"/>
    <cellStyle name="Normal 6 5 3 3 2 3 4 2" xfId="48406" xr:uid="{00000000-0005-0000-0000-000000C20000}"/>
    <cellStyle name="Normal 6 5 3 3 2 3 5" xfId="31546" xr:uid="{00000000-0005-0000-0000-000001C20000}"/>
    <cellStyle name="Normal 6 5 3 3 2 4" xfId="10877" xr:uid="{00000000-0005-0000-0000-000002C20000}"/>
    <cellStyle name="Normal 6 5 3 3 2 4 2" xfId="33418" xr:uid="{00000000-0005-0000-0000-000003C20000}"/>
    <cellStyle name="Normal 6 5 3 3 2 5" xfId="16507" xr:uid="{00000000-0005-0000-0000-000004C20000}"/>
    <cellStyle name="Normal 6 5 3 3 2 5 2" xfId="39042" xr:uid="{00000000-0005-0000-0000-000005C20000}"/>
    <cellStyle name="Normal 6 5 3 3 2 6" xfId="22136" xr:uid="{00000000-0005-0000-0000-000006C20000}"/>
    <cellStyle name="Normal 6 5 3 3 2 6 2" xfId="44662" xr:uid="{00000000-0005-0000-0000-000007C20000}"/>
    <cellStyle name="Normal 6 5 3 3 2 7" xfId="27802" xr:uid="{00000000-0005-0000-0000-000008C20000}"/>
    <cellStyle name="Normal 6 5 3 3 2 8" xfId="51230" xr:uid="{00000000-0005-0000-0000-000009C20000}"/>
    <cellStyle name="Normal 6 5 3 3 3" xfId="6197" xr:uid="{00000000-0005-0000-0000-00000AC20000}"/>
    <cellStyle name="Normal 6 5 3 3 3 2" xfId="11813" xr:uid="{00000000-0005-0000-0000-00000BC20000}"/>
    <cellStyle name="Normal 6 5 3 3 3 2 2" xfId="34354" xr:uid="{00000000-0005-0000-0000-00000CC20000}"/>
    <cellStyle name="Normal 6 5 3 3 3 3" xfId="17443" xr:uid="{00000000-0005-0000-0000-00000DC20000}"/>
    <cellStyle name="Normal 6 5 3 3 3 3 2" xfId="39978" xr:uid="{00000000-0005-0000-0000-00000EC20000}"/>
    <cellStyle name="Normal 6 5 3 3 3 4" xfId="23072" xr:uid="{00000000-0005-0000-0000-00000FC20000}"/>
    <cellStyle name="Normal 6 5 3 3 3 4 2" xfId="45598" xr:uid="{00000000-0005-0000-0000-000010C20000}"/>
    <cellStyle name="Normal 6 5 3 3 3 5" xfId="28738" xr:uid="{00000000-0005-0000-0000-000011C20000}"/>
    <cellStyle name="Normal 6 5 3 3 4" xfId="8069" xr:uid="{00000000-0005-0000-0000-000012C20000}"/>
    <cellStyle name="Normal 6 5 3 3 4 2" xfId="13685" xr:uid="{00000000-0005-0000-0000-000013C20000}"/>
    <cellStyle name="Normal 6 5 3 3 4 2 2" xfId="36226" xr:uid="{00000000-0005-0000-0000-000014C20000}"/>
    <cellStyle name="Normal 6 5 3 3 4 3" xfId="19315" xr:uid="{00000000-0005-0000-0000-000015C20000}"/>
    <cellStyle name="Normal 6 5 3 3 4 3 2" xfId="41850" xr:uid="{00000000-0005-0000-0000-000016C20000}"/>
    <cellStyle name="Normal 6 5 3 3 4 4" xfId="24944" xr:uid="{00000000-0005-0000-0000-000017C20000}"/>
    <cellStyle name="Normal 6 5 3 3 4 4 2" xfId="47470" xr:uid="{00000000-0005-0000-0000-000018C20000}"/>
    <cellStyle name="Normal 6 5 3 3 4 5" xfId="30610" xr:uid="{00000000-0005-0000-0000-000019C20000}"/>
    <cellStyle name="Normal 6 5 3 3 5" xfId="9941" xr:uid="{00000000-0005-0000-0000-00001AC20000}"/>
    <cellStyle name="Normal 6 5 3 3 5 2" xfId="32482" xr:uid="{00000000-0005-0000-0000-00001BC20000}"/>
    <cellStyle name="Normal 6 5 3 3 6" xfId="15571" xr:uid="{00000000-0005-0000-0000-00001CC20000}"/>
    <cellStyle name="Normal 6 5 3 3 6 2" xfId="38106" xr:uid="{00000000-0005-0000-0000-00001DC20000}"/>
    <cellStyle name="Normal 6 5 3 3 7" xfId="21200" xr:uid="{00000000-0005-0000-0000-00001EC20000}"/>
    <cellStyle name="Normal 6 5 3 3 7 2" xfId="43726" xr:uid="{00000000-0005-0000-0000-00001FC20000}"/>
    <cellStyle name="Normal 6 5 3 3 8" xfId="26866" xr:uid="{00000000-0005-0000-0000-000020C20000}"/>
    <cellStyle name="Normal 6 5 3 3 9" xfId="49357" xr:uid="{00000000-0005-0000-0000-000021C20000}"/>
    <cellStyle name="Normal 6 5 3 4" xfId="4793" xr:uid="{00000000-0005-0000-0000-000022C20000}"/>
    <cellStyle name="Normal 6 5 3 4 2" xfId="6665" xr:uid="{00000000-0005-0000-0000-000023C20000}"/>
    <cellStyle name="Normal 6 5 3 4 2 2" xfId="12281" xr:uid="{00000000-0005-0000-0000-000024C20000}"/>
    <cellStyle name="Normal 6 5 3 4 2 2 2" xfId="34822" xr:uid="{00000000-0005-0000-0000-000025C20000}"/>
    <cellStyle name="Normal 6 5 3 4 2 3" xfId="17911" xr:uid="{00000000-0005-0000-0000-000026C20000}"/>
    <cellStyle name="Normal 6 5 3 4 2 3 2" xfId="40446" xr:uid="{00000000-0005-0000-0000-000027C20000}"/>
    <cellStyle name="Normal 6 5 3 4 2 4" xfId="23540" xr:uid="{00000000-0005-0000-0000-000028C20000}"/>
    <cellStyle name="Normal 6 5 3 4 2 4 2" xfId="46066" xr:uid="{00000000-0005-0000-0000-000029C20000}"/>
    <cellStyle name="Normal 6 5 3 4 2 5" xfId="29206" xr:uid="{00000000-0005-0000-0000-00002AC20000}"/>
    <cellStyle name="Normal 6 5 3 4 3" xfId="8537" xr:uid="{00000000-0005-0000-0000-00002BC20000}"/>
    <cellStyle name="Normal 6 5 3 4 3 2" xfId="14153" xr:uid="{00000000-0005-0000-0000-00002CC20000}"/>
    <cellStyle name="Normal 6 5 3 4 3 2 2" xfId="36694" xr:uid="{00000000-0005-0000-0000-00002DC20000}"/>
    <cellStyle name="Normal 6 5 3 4 3 3" xfId="19783" xr:uid="{00000000-0005-0000-0000-00002EC20000}"/>
    <cellStyle name="Normal 6 5 3 4 3 3 2" xfId="42318" xr:uid="{00000000-0005-0000-0000-00002FC20000}"/>
    <cellStyle name="Normal 6 5 3 4 3 4" xfId="25412" xr:uid="{00000000-0005-0000-0000-000030C20000}"/>
    <cellStyle name="Normal 6 5 3 4 3 4 2" xfId="47938" xr:uid="{00000000-0005-0000-0000-000031C20000}"/>
    <cellStyle name="Normal 6 5 3 4 3 5" xfId="31078" xr:uid="{00000000-0005-0000-0000-000032C20000}"/>
    <cellStyle name="Normal 6 5 3 4 4" xfId="10409" xr:uid="{00000000-0005-0000-0000-000033C20000}"/>
    <cellStyle name="Normal 6 5 3 4 4 2" xfId="32950" xr:uid="{00000000-0005-0000-0000-000034C20000}"/>
    <cellStyle name="Normal 6 5 3 4 5" xfId="16039" xr:uid="{00000000-0005-0000-0000-000035C20000}"/>
    <cellStyle name="Normal 6 5 3 4 5 2" xfId="38574" xr:uid="{00000000-0005-0000-0000-000036C20000}"/>
    <cellStyle name="Normal 6 5 3 4 6" xfId="21668" xr:uid="{00000000-0005-0000-0000-000037C20000}"/>
    <cellStyle name="Normal 6 5 3 4 6 2" xfId="44194" xr:uid="{00000000-0005-0000-0000-000038C20000}"/>
    <cellStyle name="Normal 6 5 3 4 7" xfId="27334" xr:uid="{00000000-0005-0000-0000-000039C20000}"/>
    <cellStyle name="Normal 6 5 3 4 8" xfId="50762" xr:uid="{00000000-0005-0000-0000-00003AC20000}"/>
    <cellStyle name="Normal 6 5 3 5" xfId="5729" xr:uid="{00000000-0005-0000-0000-00003BC20000}"/>
    <cellStyle name="Normal 6 5 3 5 2" xfId="11345" xr:uid="{00000000-0005-0000-0000-00003CC20000}"/>
    <cellStyle name="Normal 6 5 3 5 2 2" xfId="33886" xr:uid="{00000000-0005-0000-0000-00003DC20000}"/>
    <cellStyle name="Normal 6 5 3 5 3" xfId="16975" xr:uid="{00000000-0005-0000-0000-00003EC20000}"/>
    <cellStyle name="Normal 6 5 3 5 3 2" xfId="39510" xr:uid="{00000000-0005-0000-0000-00003FC20000}"/>
    <cellStyle name="Normal 6 5 3 5 4" xfId="22604" xr:uid="{00000000-0005-0000-0000-000040C20000}"/>
    <cellStyle name="Normal 6 5 3 5 4 2" xfId="45130" xr:uid="{00000000-0005-0000-0000-000041C20000}"/>
    <cellStyle name="Normal 6 5 3 5 5" xfId="28270" xr:uid="{00000000-0005-0000-0000-000042C20000}"/>
    <cellStyle name="Normal 6 5 3 6" xfId="7601" xr:uid="{00000000-0005-0000-0000-000043C20000}"/>
    <cellStyle name="Normal 6 5 3 6 2" xfId="13217" xr:uid="{00000000-0005-0000-0000-000044C20000}"/>
    <cellStyle name="Normal 6 5 3 6 2 2" xfId="35758" xr:uid="{00000000-0005-0000-0000-000045C20000}"/>
    <cellStyle name="Normal 6 5 3 6 3" xfId="18847" xr:uid="{00000000-0005-0000-0000-000046C20000}"/>
    <cellStyle name="Normal 6 5 3 6 3 2" xfId="41382" xr:uid="{00000000-0005-0000-0000-000047C20000}"/>
    <cellStyle name="Normal 6 5 3 6 4" xfId="24476" xr:uid="{00000000-0005-0000-0000-000048C20000}"/>
    <cellStyle name="Normal 6 5 3 6 4 2" xfId="47002" xr:uid="{00000000-0005-0000-0000-000049C20000}"/>
    <cellStyle name="Normal 6 5 3 6 5" xfId="30142" xr:uid="{00000000-0005-0000-0000-00004AC20000}"/>
    <cellStyle name="Normal 6 5 3 7" xfId="9473" xr:uid="{00000000-0005-0000-0000-00004BC20000}"/>
    <cellStyle name="Normal 6 5 3 7 2" xfId="32014" xr:uid="{00000000-0005-0000-0000-00004CC20000}"/>
    <cellStyle name="Normal 6 5 3 8" xfId="15103" xr:uid="{00000000-0005-0000-0000-00004DC20000}"/>
    <cellStyle name="Normal 6 5 3 8 2" xfId="37638" xr:uid="{00000000-0005-0000-0000-00004EC20000}"/>
    <cellStyle name="Normal 6 5 3 9" xfId="20732" xr:uid="{00000000-0005-0000-0000-00004FC20000}"/>
    <cellStyle name="Normal 6 5 3 9 2" xfId="43258" xr:uid="{00000000-0005-0000-0000-000050C20000}"/>
    <cellStyle name="Normal 6 5 4" xfId="3779" xr:uid="{00000000-0005-0000-0000-000051C20000}"/>
    <cellStyle name="Normal 6 5 4 10" xfId="26320" xr:uid="{00000000-0005-0000-0000-000052C20000}"/>
    <cellStyle name="Normal 6 5 4 11" xfId="48811" xr:uid="{00000000-0005-0000-0000-000053C20000}"/>
    <cellStyle name="Normal 6 5 4 12" xfId="49748" xr:uid="{00000000-0005-0000-0000-000054C20000}"/>
    <cellStyle name="Normal 6 5 4 2" xfId="4013" xr:uid="{00000000-0005-0000-0000-000055C20000}"/>
    <cellStyle name="Normal 6 5 4 2 10" xfId="49045" xr:uid="{00000000-0005-0000-0000-000056C20000}"/>
    <cellStyle name="Normal 6 5 4 2 11" xfId="49982" xr:uid="{00000000-0005-0000-0000-000057C20000}"/>
    <cellStyle name="Normal 6 5 4 2 2" xfId="4481" xr:uid="{00000000-0005-0000-0000-000058C20000}"/>
    <cellStyle name="Normal 6 5 4 2 2 10" xfId="50450" xr:uid="{00000000-0005-0000-0000-000059C20000}"/>
    <cellStyle name="Normal 6 5 4 2 2 2" xfId="5417" xr:uid="{00000000-0005-0000-0000-00005AC20000}"/>
    <cellStyle name="Normal 6 5 4 2 2 2 2" xfId="7289" xr:uid="{00000000-0005-0000-0000-00005BC20000}"/>
    <cellStyle name="Normal 6 5 4 2 2 2 2 2" xfId="12905" xr:uid="{00000000-0005-0000-0000-00005CC20000}"/>
    <cellStyle name="Normal 6 5 4 2 2 2 2 2 2" xfId="35446" xr:uid="{00000000-0005-0000-0000-00005DC20000}"/>
    <cellStyle name="Normal 6 5 4 2 2 2 2 3" xfId="18535" xr:uid="{00000000-0005-0000-0000-00005EC20000}"/>
    <cellStyle name="Normal 6 5 4 2 2 2 2 3 2" xfId="41070" xr:uid="{00000000-0005-0000-0000-00005FC20000}"/>
    <cellStyle name="Normal 6 5 4 2 2 2 2 4" xfId="24164" xr:uid="{00000000-0005-0000-0000-000060C20000}"/>
    <cellStyle name="Normal 6 5 4 2 2 2 2 4 2" xfId="46690" xr:uid="{00000000-0005-0000-0000-000061C20000}"/>
    <cellStyle name="Normal 6 5 4 2 2 2 2 5" xfId="29830" xr:uid="{00000000-0005-0000-0000-000062C20000}"/>
    <cellStyle name="Normal 6 5 4 2 2 2 3" xfId="9161" xr:uid="{00000000-0005-0000-0000-000063C20000}"/>
    <cellStyle name="Normal 6 5 4 2 2 2 3 2" xfId="14777" xr:uid="{00000000-0005-0000-0000-000064C20000}"/>
    <cellStyle name="Normal 6 5 4 2 2 2 3 2 2" xfId="37318" xr:uid="{00000000-0005-0000-0000-000065C20000}"/>
    <cellStyle name="Normal 6 5 4 2 2 2 3 3" xfId="20407" xr:uid="{00000000-0005-0000-0000-000066C20000}"/>
    <cellStyle name="Normal 6 5 4 2 2 2 3 3 2" xfId="42942" xr:uid="{00000000-0005-0000-0000-000067C20000}"/>
    <cellStyle name="Normal 6 5 4 2 2 2 3 4" xfId="26036" xr:uid="{00000000-0005-0000-0000-000068C20000}"/>
    <cellStyle name="Normal 6 5 4 2 2 2 3 4 2" xfId="48562" xr:uid="{00000000-0005-0000-0000-000069C20000}"/>
    <cellStyle name="Normal 6 5 4 2 2 2 3 5" xfId="31702" xr:uid="{00000000-0005-0000-0000-00006AC20000}"/>
    <cellStyle name="Normal 6 5 4 2 2 2 4" xfId="11033" xr:uid="{00000000-0005-0000-0000-00006BC20000}"/>
    <cellStyle name="Normal 6 5 4 2 2 2 4 2" xfId="33574" xr:uid="{00000000-0005-0000-0000-00006CC20000}"/>
    <cellStyle name="Normal 6 5 4 2 2 2 5" xfId="16663" xr:uid="{00000000-0005-0000-0000-00006DC20000}"/>
    <cellStyle name="Normal 6 5 4 2 2 2 5 2" xfId="39198" xr:uid="{00000000-0005-0000-0000-00006EC20000}"/>
    <cellStyle name="Normal 6 5 4 2 2 2 6" xfId="22292" xr:uid="{00000000-0005-0000-0000-00006FC20000}"/>
    <cellStyle name="Normal 6 5 4 2 2 2 6 2" xfId="44818" xr:uid="{00000000-0005-0000-0000-000070C20000}"/>
    <cellStyle name="Normal 6 5 4 2 2 2 7" xfId="27958" xr:uid="{00000000-0005-0000-0000-000071C20000}"/>
    <cellStyle name="Normal 6 5 4 2 2 2 8" xfId="51386" xr:uid="{00000000-0005-0000-0000-000072C20000}"/>
    <cellStyle name="Normal 6 5 4 2 2 3" xfId="6353" xr:uid="{00000000-0005-0000-0000-000073C20000}"/>
    <cellStyle name="Normal 6 5 4 2 2 3 2" xfId="11969" xr:uid="{00000000-0005-0000-0000-000074C20000}"/>
    <cellStyle name="Normal 6 5 4 2 2 3 2 2" xfId="34510" xr:uid="{00000000-0005-0000-0000-000075C20000}"/>
    <cellStyle name="Normal 6 5 4 2 2 3 3" xfId="17599" xr:uid="{00000000-0005-0000-0000-000076C20000}"/>
    <cellStyle name="Normal 6 5 4 2 2 3 3 2" xfId="40134" xr:uid="{00000000-0005-0000-0000-000077C20000}"/>
    <cellStyle name="Normal 6 5 4 2 2 3 4" xfId="23228" xr:uid="{00000000-0005-0000-0000-000078C20000}"/>
    <cellStyle name="Normal 6 5 4 2 2 3 4 2" xfId="45754" xr:uid="{00000000-0005-0000-0000-000079C20000}"/>
    <cellStyle name="Normal 6 5 4 2 2 3 5" xfId="28894" xr:uid="{00000000-0005-0000-0000-00007AC20000}"/>
    <cellStyle name="Normal 6 5 4 2 2 4" xfId="8225" xr:uid="{00000000-0005-0000-0000-00007BC20000}"/>
    <cellStyle name="Normal 6 5 4 2 2 4 2" xfId="13841" xr:uid="{00000000-0005-0000-0000-00007CC20000}"/>
    <cellStyle name="Normal 6 5 4 2 2 4 2 2" xfId="36382" xr:uid="{00000000-0005-0000-0000-00007DC20000}"/>
    <cellStyle name="Normal 6 5 4 2 2 4 3" xfId="19471" xr:uid="{00000000-0005-0000-0000-00007EC20000}"/>
    <cellStyle name="Normal 6 5 4 2 2 4 3 2" xfId="42006" xr:uid="{00000000-0005-0000-0000-00007FC20000}"/>
    <cellStyle name="Normal 6 5 4 2 2 4 4" xfId="25100" xr:uid="{00000000-0005-0000-0000-000080C20000}"/>
    <cellStyle name="Normal 6 5 4 2 2 4 4 2" xfId="47626" xr:uid="{00000000-0005-0000-0000-000081C20000}"/>
    <cellStyle name="Normal 6 5 4 2 2 4 5" xfId="30766" xr:uid="{00000000-0005-0000-0000-000082C20000}"/>
    <cellStyle name="Normal 6 5 4 2 2 5" xfId="10097" xr:uid="{00000000-0005-0000-0000-000083C20000}"/>
    <cellStyle name="Normal 6 5 4 2 2 5 2" xfId="32638" xr:uid="{00000000-0005-0000-0000-000084C20000}"/>
    <cellStyle name="Normal 6 5 4 2 2 6" xfId="15727" xr:uid="{00000000-0005-0000-0000-000085C20000}"/>
    <cellStyle name="Normal 6 5 4 2 2 6 2" xfId="38262" xr:uid="{00000000-0005-0000-0000-000086C20000}"/>
    <cellStyle name="Normal 6 5 4 2 2 7" xfId="21356" xr:uid="{00000000-0005-0000-0000-000087C20000}"/>
    <cellStyle name="Normal 6 5 4 2 2 7 2" xfId="43882" xr:uid="{00000000-0005-0000-0000-000088C20000}"/>
    <cellStyle name="Normal 6 5 4 2 2 8" xfId="27022" xr:uid="{00000000-0005-0000-0000-000089C20000}"/>
    <cellStyle name="Normal 6 5 4 2 2 9" xfId="49513" xr:uid="{00000000-0005-0000-0000-00008AC20000}"/>
    <cellStyle name="Normal 6 5 4 2 3" xfId="4949" xr:uid="{00000000-0005-0000-0000-00008BC20000}"/>
    <cellStyle name="Normal 6 5 4 2 3 2" xfId="6821" xr:uid="{00000000-0005-0000-0000-00008CC20000}"/>
    <cellStyle name="Normal 6 5 4 2 3 2 2" xfId="12437" xr:uid="{00000000-0005-0000-0000-00008DC20000}"/>
    <cellStyle name="Normal 6 5 4 2 3 2 2 2" xfId="34978" xr:uid="{00000000-0005-0000-0000-00008EC20000}"/>
    <cellStyle name="Normal 6 5 4 2 3 2 3" xfId="18067" xr:uid="{00000000-0005-0000-0000-00008FC20000}"/>
    <cellStyle name="Normal 6 5 4 2 3 2 3 2" xfId="40602" xr:uid="{00000000-0005-0000-0000-000090C20000}"/>
    <cellStyle name="Normal 6 5 4 2 3 2 4" xfId="23696" xr:uid="{00000000-0005-0000-0000-000091C20000}"/>
    <cellStyle name="Normal 6 5 4 2 3 2 4 2" xfId="46222" xr:uid="{00000000-0005-0000-0000-000092C20000}"/>
    <cellStyle name="Normal 6 5 4 2 3 2 5" xfId="29362" xr:uid="{00000000-0005-0000-0000-000093C20000}"/>
    <cellStyle name="Normal 6 5 4 2 3 3" xfId="8693" xr:uid="{00000000-0005-0000-0000-000094C20000}"/>
    <cellStyle name="Normal 6 5 4 2 3 3 2" xfId="14309" xr:uid="{00000000-0005-0000-0000-000095C20000}"/>
    <cellStyle name="Normal 6 5 4 2 3 3 2 2" xfId="36850" xr:uid="{00000000-0005-0000-0000-000096C20000}"/>
    <cellStyle name="Normal 6 5 4 2 3 3 3" xfId="19939" xr:uid="{00000000-0005-0000-0000-000097C20000}"/>
    <cellStyle name="Normal 6 5 4 2 3 3 3 2" xfId="42474" xr:uid="{00000000-0005-0000-0000-000098C20000}"/>
    <cellStyle name="Normal 6 5 4 2 3 3 4" xfId="25568" xr:uid="{00000000-0005-0000-0000-000099C20000}"/>
    <cellStyle name="Normal 6 5 4 2 3 3 4 2" xfId="48094" xr:uid="{00000000-0005-0000-0000-00009AC20000}"/>
    <cellStyle name="Normal 6 5 4 2 3 3 5" xfId="31234" xr:uid="{00000000-0005-0000-0000-00009BC20000}"/>
    <cellStyle name="Normal 6 5 4 2 3 4" xfId="10565" xr:uid="{00000000-0005-0000-0000-00009CC20000}"/>
    <cellStyle name="Normal 6 5 4 2 3 4 2" xfId="33106" xr:uid="{00000000-0005-0000-0000-00009DC20000}"/>
    <cellStyle name="Normal 6 5 4 2 3 5" xfId="16195" xr:uid="{00000000-0005-0000-0000-00009EC20000}"/>
    <cellStyle name="Normal 6 5 4 2 3 5 2" xfId="38730" xr:uid="{00000000-0005-0000-0000-00009FC20000}"/>
    <cellStyle name="Normal 6 5 4 2 3 6" xfId="21824" xr:uid="{00000000-0005-0000-0000-0000A0C20000}"/>
    <cellStyle name="Normal 6 5 4 2 3 6 2" xfId="44350" xr:uid="{00000000-0005-0000-0000-0000A1C20000}"/>
    <cellStyle name="Normal 6 5 4 2 3 7" xfId="27490" xr:uid="{00000000-0005-0000-0000-0000A2C20000}"/>
    <cellStyle name="Normal 6 5 4 2 3 8" xfId="50918" xr:uid="{00000000-0005-0000-0000-0000A3C20000}"/>
    <cellStyle name="Normal 6 5 4 2 4" xfId="5885" xr:uid="{00000000-0005-0000-0000-0000A4C20000}"/>
    <cellStyle name="Normal 6 5 4 2 4 2" xfId="11501" xr:uid="{00000000-0005-0000-0000-0000A5C20000}"/>
    <cellStyle name="Normal 6 5 4 2 4 2 2" xfId="34042" xr:uid="{00000000-0005-0000-0000-0000A6C20000}"/>
    <cellStyle name="Normal 6 5 4 2 4 3" xfId="17131" xr:uid="{00000000-0005-0000-0000-0000A7C20000}"/>
    <cellStyle name="Normal 6 5 4 2 4 3 2" xfId="39666" xr:uid="{00000000-0005-0000-0000-0000A8C20000}"/>
    <cellStyle name="Normal 6 5 4 2 4 4" xfId="22760" xr:uid="{00000000-0005-0000-0000-0000A9C20000}"/>
    <cellStyle name="Normal 6 5 4 2 4 4 2" xfId="45286" xr:uid="{00000000-0005-0000-0000-0000AAC20000}"/>
    <cellStyle name="Normal 6 5 4 2 4 5" xfId="28426" xr:uid="{00000000-0005-0000-0000-0000ABC20000}"/>
    <cellStyle name="Normal 6 5 4 2 5" xfId="7757" xr:uid="{00000000-0005-0000-0000-0000ACC20000}"/>
    <cellStyle name="Normal 6 5 4 2 5 2" xfId="13373" xr:uid="{00000000-0005-0000-0000-0000ADC20000}"/>
    <cellStyle name="Normal 6 5 4 2 5 2 2" xfId="35914" xr:uid="{00000000-0005-0000-0000-0000AEC20000}"/>
    <cellStyle name="Normal 6 5 4 2 5 3" xfId="19003" xr:uid="{00000000-0005-0000-0000-0000AFC20000}"/>
    <cellStyle name="Normal 6 5 4 2 5 3 2" xfId="41538" xr:uid="{00000000-0005-0000-0000-0000B0C20000}"/>
    <cellStyle name="Normal 6 5 4 2 5 4" xfId="24632" xr:uid="{00000000-0005-0000-0000-0000B1C20000}"/>
    <cellStyle name="Normal 6 5 4 2 5 4 2" xfId="47158" xr:uid="{00000000-0005-0000-0000-0000B2C20000}"/>
    <cellStyle name="Normal 6 5 4 2 5 5" xfId="30298" xr:uid="{00000000-0005-0000-0000-0000B3C20000}"/>
    <cellStyle name="Normal 6 5 4 2 6" xfId="9629" xr:uid="{00000000-0005-0000-0000-0000B4C20000}"/>
    <cellStyle name="Normal 6 5 4 2 6 2" xfId="32170" xr:uid="{00000000-0005-0000-0000-0000B5C20000}"/>
    <cellStyle name="Normal 6 5 4 2 7" xfId="15259" xr:uid="{00000000-0005-0000-0000-0000B6C20000}"/>
    <cellStyle name="Normal 6 5 4 2 7 2" xfId="37794" xr:uid="{00000000-0005-0000-0000-0000B7C20000}"/>
    <cellStyle name="Normal 6 5 4 2 8" xfId="20888" xr:uid="{00000000-0005-0000-0000-0000B8C20000}"/>
    <cellStyle name="Normal 6 5 4 2 8 2" xfId="43414" xr:uid="{00000000-0005-0000-0000-0000B9C20000}"/>
    <cellStyle name="Normal 6 5 4 2 9" xfId="26554" xr:uid="{00000000-0005-0000-0000-0000BAC20000}"/>
    <cellStyle name="Normal 6 5 4 3" xfId="4247" xr:uid="{00000000-0005-0000-0000-0000BBC20000}"/>
    <cellStyle name="Normal 6 5 4 3 10" xfId="50216" xr:uid="{00000000-0005-0000-0000-0000BCC20000}"/>
    <cellStyle name="Normal 6 5 4 3 2" xfId="5183" xr:uid="{00000000-0005-0000-0000-0000BDC20000}"/>
    <cellStyle name="Normal 6 5 4 3 2 2" xfId="7055" xr:uid="{00000000-0005-0000-0000-0000BEC20000}"/>
    <cellStyle name="Normal 6 5 4 3 2 2 2" xfId="12671" xr:uid="{00000000-0005-0000-0000-0000BFC20000}"/>
    <cellStyle name="Normal 6 5 4 3 2 2 2 2" xfId="35212" xr:uid="{00000000-0005-0000-0000-0000C0C20000}"/>
    <cellStyle name="Normal 6 5 4 3 2 2 3" xfId="18301" xr:uid="{00000000-0005-0000-0000-0000C1C20000}"/>
    <cellStyle name="Normal 6 5 4 3 2 2 3 2" xfId="40836" xr:uid="{00000000-0005-0000-0000-0000C2C20000}"/>
    <cellStyle name="Normal 6 5 4 3 2 2 4" xfId="23930" xr:uid="{00000000-0005-0000-0000-0000C3C20000}"/>
    <cellStyle name="Normal 6 5 4 3 2 2 4 2" xfId="46456" xr:uid="{00000000-0005-0000-0000-0000C4C20000}"/>
    <cellStyle name="Normal 6 5 4 3 2 2 5" xfId="29596" xr:uid="{00000000-0005-0000-0000-0000C5C20000}"/>
    <cellStyle name="Normal 6 5 4 3 2 3" xfId="8927" xr:uid="{00000000-0005-0000-0000-0000C6C20000}"/>
    <cellStyle name="Normal 6 5 4 3 2 3 2" xfId="14543" xr:uid="{00000000-0005-0000-0000-0000C7C20000}"/>
    <cellStyle name="Normal 6 5 4 3 2 3 2 2" xfId="37084" xr:uid="{00000000-0005-0000-0000-0000C8C20000}"/>
    <cellStyle name="Normal 6 5 4 3 2 3 3" xfId="20173" xr:uid="{00000000-0005-0000-0000-0000C9C20000}"/>
    <cellStyle name="Normal 6 5 4 3 2 3 3 2" xfId="42708" xr:uid="{00000000-0005-0000-0000-0000CAC20000}"/>
    <cellStyle name="Normal 6 5 4 3 2 3 4" xfId="25802" xr:uid="{00000000-0005-0000-0000-0000CBC20000}"/>
    <cellStyle name="Normal 6 5 4 3 2 3 4 2" xfId="48328" xr:uid="{00000000-0005-0000-0000-0000CCC20000}"/>
    <cellStyle name="Normal 6 5 4 3 2 3 5" xfId="31468" xr:uid="{00000000-0005-0000-0000-0000CDC20000}"/>
    <cellStyle name="Normal 6 5 4 3 2 4" xfId="10799" xr:uid="{00000000-0005-0000-0000-0000CEC20000}"/>
    <cellStyle name="Normal 6 5 4 3 2 4 2" xfId="33340" xr:uid="{00000000-0005-0000-0000-0000CFC20000}"/>
    <cellStyle name="Normal 6 5 4 3 2 5" xfId="16429" xr:uid="{00000000-0005-0000-0000-0000D0C20000}"/>
    <cellStyle name="Normal 6 5 4 3 2 5 2" xfId="38964" xr:uid="{00000000-0005-0000-0000-0000D1C20000}"/>
    <cellStyle name="Normal 6 5 4 3 2 6" xfId="22058" xr:uid="{00000000-0005-0000-0000-0000D2C20000}"/>
    <cellStyle name="Normal 6 5 4 3 2 6 2" xfId="44584" xr:uid="{00000000-0005-0000-0000-0000D3C20000}"/>
    <cellStyle name="Normal 6 5 4 3 2 7" xfId="27724" xr:uid="{00000000-0005-0000-0000-0000D4C20000}"/>
    <cellStyle name="Normal 6 5 4 3 2 8" xfId="51152" xr:uid="{00000000-0005-0000-0000-0000D5C20000}"/>
    <cellStyle name="Normal 6 5 4 3 3" xfId="6119" xr:uid="{00000000-0005-0000-0000-0000D6C20000}"/>
    <cellStyle name="Normal 6 5 4 3 3 2" xfId="11735" xr:uid="{00000000-0005-0000-0000-0000D7C20000}"/>
    <cellStyle name="Normal 6 5 4 3 3 2 2" xfId="34276" xr:uid="{00000000-0005-0000-0000-0000D8C20000}"/>
    <cellStyle name="Normal 6 5 4 3 3 3" xfId="17365" xr:uid="{00000000-0005-0000-0000-0000D9C20000}"/>
    <cellStyle name="Normal 6 5 4 3 3 3 2" xfId="39900" xr:uid="{00000000-0005-0000-0000-0000DAC20000}"/>
    <cellStyle name="Normal 6 5 4 3 3 4" xfId="22994" xr:uid="{00000000-0005-0000-0000-0000DBC20000}"/>
    <cellStyle name="Normal 6 5 4 3 3 4 2" xfId="45520" xr:uid="{00000000-0005-0000-0000-0000DCC20000}"/>
    <cellStyle name="Normal 6 5 4 3 3 5" xfId="28660" xr:uid="{00000000-0005-0000-0000-0000DDC20000}"/>
    <cellStyle name="Normal 6 5 4 3 4" xfId="7991" xr:uid="{00000000-0005-0000-0000-0000DEC20000}"/>
    <cellStyle name="Normal 6 5 4 3 4 2" xfId="13607" xr:uid="{00000000-0005-0000-0000-0000DFC20000}"/>
    <cellStyle name="Normal 6 5 4 3 4 2 2" xfId="36148" xr:uid="{00000000-0005-0000-0000-0000E0C20000}"/>
    <cellStyle name="Normal 6 5 4 3 4 3" xfId="19237" xr:uid="{00000000-0005-0000-0000-0000E1C20000}"/>
    <cellStyle name="Normal 6 5 4 3 4 3 2" xfId="41772" xr:uid="{00000000-0005-0000-0000-0000E2C20000}"/>
    <cellStyle name="Normal 6 5 4 3 4 4" xfId="24866" xr:uid="{00000000-0005-0000-0000-0000E3C20000}"/>
    <cellStyle name="Normal 6 5 4 3 4 4 2" xfId="47392" xr:uid="{00000000-0005-0000-0000-0000E4C20000}"/>
    <cellStyle name="Normal 6 5 4 3 4 5" xfId="30532" xr:uid="{00000000-0005-0000-0000-0000E5C20000}"/>
    <cellStyle name="Normal 6 5 4 3 5" xfId="9863" xr:uid="{00000000-0005-0000-0000-0000E6C20000}"/>
    <cellStyle name="Normal 6 5 4 3 5 2" xfId="32404" xr:uid="{00000000-0005-0000-0000-0000E7C20000}"/>
    <cellStyle name="Normal 6 5 4 3 6" xfId="15493" xr:uid="{00000000-0005-0000-0000-0000E8C20000}"/>
    <cellStyle name="Normal 6 5 4 3 6 2" xfId="38028" xr:uid="{00000000-0005-0000-0000-0000E9C20000}"/>
    <cellStyle name="Normal 6 5 4 3 7" xfId="21122" xr:uid="{00000000-0005-0000-0000-0000EAC20000}"/>
    <cellStyle name="Normal 6 5 4 3 7 2" xfId="43648" xr:uid="{00000000-0005-0000-0000-0000EBC20000}"/>
    <cellStyle name="Normal 6 5 4 3 8" xfId="26788" xr:uid="{00000000-0005-0000-0000-0000ECC20000}"/>
    <cellStyle name="Normal 6 5 4 3 9" xfId="49279" xr:uid="{00000000-0005-0000-0000-0000EDC20000}"/>
    <cellStyle name="Normal 6 5 4 4" xfId="4715" xr:uid="{00000000-0005-0000-0000-0000EEC20000}"/>
    <cellStyle name="Normal 6 5 4 4 2" xfId="6587" xr:uid="{00000000-0005-0000-0000-0000EFC20000}"/>
    <cellStyle name="Normal 6 5 4 4 2 2" xfId="12203" xr:uid="{00000000-0005-0000-0000-0000F0C20000}"/>
    <cellStyle name="Normal 6 5 4 4 2 2 2" xfId="34744" xr:uid="{00000000-0005-0000-0000-0000F1C20000}"/>
    <cellStyle name="Normal 6 5 4 4 2 3" xfId="17833" xr:uid="{00000000-0005-0000-0000-0000F2C20000}"/>
    <cellStyle name="Normal 6 5 4 4 2 3 2" xfId="40368" xr:uid="{00000000-0005-0000-0000-0000F3C20000}"/>
    <cellStyle name="Normal 6 5 4 4 2 4" xfId="23462" xr:uid="{00000000-0005-0000-0000-0000F4C20000}"/>
    <cellStyle name="Normal 6 5 4 4 2 4 2" xfId="45988" xr:uid="{00000000-0005-0000-0000-0000F5C20000}"/>
    <cellStyle name="Normal 6 5 4 4 2 5" xfId="29128" xr:uid="{00000000-0005-0000-0000-0000F6C20000}"/>
    <cellStyle name="Normal 6 5 4 4 3" xfId="8459" xr:uid="{00000000-0005-0000-0000-0000F7C20000}"/>
    <cellStyle name="Normal 6 5 4 4 3 2" xfId="14075" xr:uid="{00000000-0005-0000-0000-0000F8C20000}"/>
    <cellStyle name="Normal 6 5 4 4 3 2 2" xfId="36616" xr:uid="{00000000-0005-0000-0000-0000F9C20000}"/>
    <cellStyle name="Normal 6 5 4 4 3 3" xfId="19705" xr:uid="{00000000-0005-0000-0000-0000FAC20000}"/>
    <cellStyle name="Normal 6 5 4 4 3 3 2" xfId="42240" xr:uid="{00000000-0005-0000-0000-0000FBC20000}"/>
    <cellStyle name="Normal 6 5 4 4 3 4" xfId="25334" xr:uid="{00000000-0005-0000-0000-0000FCC20000}"/>
    <cellStyle name="Normal 6 5 4 4 3 4 2" xfId="47860" xr:uid="{00000000-0005-0000-0000-0000FDC20000}"/>
    <cellStyle name="Normal 6 5 4 4 3 5" xfId="31000" xr:uid="{00000000-0005-0000-0000-0000FEC20000}"/>
    <cellStyle name="Normal 6 5 4 4 4" xfId="10331" xr:uid="{00000000-0005-0000-0000-0000FFC20000}"/>
    <cellStyle name="Normal 6 5 4 4 4 2" xfId="32872" xr:uid="{00000000-0005-0000-0000-000000C30000}"/>
    <cellStyle name="Normal 6 5 4 4 5" xfId="15961" xr:uid="{00000000-0005-0000-0000-000001C30000}"/>
    <cellStyle name="Normal 6 5 4 4 5 2" xfId="38496" xr:uid="{00000000-0005-0000-0000-000002C30000}"/>
    <cellStyle name="Normal 6 5 4 4 6" xfId="21590" xr:uid="{00000000-0005-0000-0000-000003C30000}"/>
    <cellStyle name="Normal 6 5 4 4 6 2" xfId="44116" xr:uid="{00000000-0005-0000-0000-000004C30000}"/>
    <cellStyle name="Normal 6 5 4 4 7" xfId="27256" xr:uid="{00000000-0005-0000-0000-000005C30000}"/>
    <cellStyle name="Normal 6 5 4 4 8" xfId="50684" xr:uid="{00000000-0005-0000-0000-000006C30000}"/>
    <cellStyle name="Normal 6 5 4 5" xfId="5651" xr:uid="{00000000-0005-0000-0000-000007C30000}"/>
    <cellStyle name="Normal 6 5 4 5 2" xfId="11267" xr:uid="{00000000-0005-0000-0000-000008C30000}"/>
    <cellStyle name="Normal 6 5 4 5 2 2" xfId="33808" xr:uid="{00000000-0005-0000-0000-000009C30000}"/>
    <cellStyle name="Normal 6 5 4 5 3" xfId="16897" xr:uid="{00000000-0005-0000-0000-00000AC30000}"/>
    <cellStyle name="Normal 6 5 4 5 3 2" xfId="39432" xr:uid="{00000000-0005-0000-0000-00000BC30000}"/>
    <cellStyle name="Normal 6 5 4 5 4" xfId="22526" xr:uid="{00000000-0005-0000-0000-00000CC30000}"/>
    <cellStyle name="Normal 6 5 4 5 4 2" xfId="45052" xr:uid="{00000000-0005-0000-0000-00000DC30000}"/>
    <cellStyle name="Normal 6 5 4 5 5" xfId="28192" xr:uid="{00000000-0005-0000-0000-00000EC30000}"/>
    <cellStyle name="Normal 6 5 4 6" xfId="7523" xr:uid="{00000000-0005-0000-0000-00000FC30000}"/>
    <cellStyle name="Normal 6 5 4 6 2" xfId="13139" xr:uid="{00000000-0005-0000-0000-000010C30000}"/>
    <cellStyle name="Normal 6 5 4 6 2 2" xfId="35680" xr:uid="{00000000-0005-0000-0000-000011C30000}"/>
    <cellStyle name="Normal 6 5 4 6 3" xfId="18769" xr:uid="{00000000-0005-0000-0000-000012C30000}"/>
    <cellStyle name="Normal 6 5 4 6 3 2" xfId="41304" xr:uid="{00000000-0005-0000-0000-000013C30000}"/>
    <cellStyle name="Normal 6 5 4 6 4" xfId="24398" xr:uid="{00000000-0005-0000-0000-000014C30000}"/>
    <cellStyle name="Normal 6 5 4 6 4 2" xfId="46924" xr:uid="{00000000-0005-0000-0000-000015C30000}"/>
    <cellStyle name="Normal 6 5 4 6 5" xfId="30064" xr:uid="{00000000-0005-0000-0000-000016C30000}"/>
    <cellStyle name="Normal 6 5 4 7" xfId="9395" xr:uid="{00000000-0005-0000-0000-000017C30000}"/>
    <cellStyle name="Normal 6 5 4 7 2" xfId="31936" xr:uid="{00000000-0005-0000-0000-000018C30000}"/>
    <cellStyle name="Normal 6 5 4 8" xfId="15025" xr:uid="{00000000-0005-0000-0000-000019C30000}"/>
    <cellStyle name="Normal 6 5 4 8 2" xfId="37560" xr:uid="{00000000-0005-0000-0000-00001AC30000}"/>
    <cellStyle name="Normal 6 5 4 9" xfId="20654" xr:uid="{00000000-0005-0000-0000-00001BC30000}"/>
    <cellStyle name="Normal 6 5 4 9 2" xfId="43180" xr:uid="{00000000-0005-0000-0000-00001CC30000}"/>
    <cellStyle name="Normal 6 5 5" xfId="3935" xr:uid="{00000000-0005-0000-0000-00001DC30000}"/>
    <cellStyle name="Normal 6 5 5 10" xfId="48967" xr:uid="{00000000-0005-0000-0000-00001EC30000}"/>
    <cellStyle name="Normal 6 5 5 11" xfId="49904" xr:uid="{00000000-0005-0000-0000-00001FC30000}"/>
    <cellStyle name="Normal 6 5 5 2" xfId="4403" xr:uid="{00000000-0005-0000-0000-000020C30000}"/>
    <cellStyle name="Normal 6 5 5 2 10" xfId="50372" xr:uid="{00000000-0005-0000-0000-000021C30000}"/>
    <cellStyle name="Normal 6 5 5 2 2" xfId="5339" xr:uid="{00000000-0005-0000-0000-000022C30000}"/>
    <cellStyle name="Normal 6 5 5 2 2 2" xfId="7211" xr:uid="{00000000-0005-0000-0000-000023C30000}"/>
    <cellStyle name="Normal 6 5 5 2 2 2 2" xfId="12827" xr:uid="{00000000-0005-0000-0000-000024C30000}"/>
    <cellStyle name="Normal 6 5 5 2 2 2 2 2" xfId="35368" xr:uid="{00000000-0005-0000-0000-000025C30000}"/>
    <cellStyle name="Normal 6 5 5 2 2 2 3" xfId="18457" xr:uid="{00000000-0005-0000-0000-000026C30000}"/>
    <cellStyle name="Normal 6 5 5 2 2 2 3 2" xfId="40992" xr:uid="{00000000-0005-0000-0000-000027C30000}"/>
    <cellStyle name="Normal 6 5 5 2 2 2 4" xfId="24086" xr:uid="{00000000-0005-0000-0000-000028C30000}"/>
    <cellStyle name="Normal 6 5 5 2 2 2 4 2" xfId="46612" xr:uid="{00000000-0005-0000-0000-000029C30000}"/>
    <cellStyle name="Normal 6 5 5 2 2 2 5" xfId="29752" xr:uid="{00000000-0005-0000-0000-00002AC30000}"/>
    <cellStyle name="Normal 6 5 5 2 2 3" xfId="9083" xr:uid="{00000000-0005-0000-0000-00002BC30000}"/>
    <cellStyle name="Normal 6 5 5 2 2 3 2" xfId="14699" xr:uid="{00000000-0005-0000-0000-00002CC30000}"/>
    <cellStyle name="Normal 6 5 5 2 2 3 2 2" xfId="37240" xr:uid="{00000000-0005-0000-0000-00002DC30000}"/>
    <cellStyle name="Normal 6 5 5 2 2 3 3" xfId="20329" xr:uid="{00000000-0005-0000-0000-00002EC30000}"/>
    <cellStyle name="Normal 6 5 5 2 2 3 3 2" xfId="42864" xr:uid="{00000000-0005-0000-0000-00002FC30000}"/>
    <cellStyle name="Normal 6 5 5 2 2 3 4" xfId="25958" xr:uid="{00000000-0005-0000-0000-000030C30000}"/>
    <cellStyle name="Normal 6 5 5 2 2 3 4 2" xfId="48484" xr:uid="{00000000-0005-0000-0000-000031C30000}"/>
    <cellStyle name="Normal 6 5 5 2 2 3 5" xfId="31624" xr:uid="{00000000-0005-0000-0000-000032C30000}"/>
    <cellStyle name="Normal 6 5 5 2 2 4" xfId="10955" xr:uid="{00000000-0005-0000-0000-000033C30000}"/>
    <cellStyle name="Normal 6 5 5 2 2 4 2" xfId="33496" xr:uid="{00000000-0005-0000-0000-000034C30000}"/>
    <cellStyle name="Normal 6 5 5 2 2 5" xfId="16585" xr:uid="{00000000-0005-0000-0000-000035C30000}"/>
    <cellStyle name="Normal 6 5 5 2 2 5 2" xfId="39120" xr:uid="{00000000-0005-0000-0000-000036C30000}"/>
    <cellStyle name="Normal 6 5 5 2 2 6" xfId="22214" xr:uid="{00000000-0005-0000-0000-000037C30000}"/>
    <cellStyle name="Normal 6 5 5 2 2 6 2" xfId="44740" xr:uid="{00000000-0005-0000-0000-000038C30000}"/>
    <cellStyle name="Normal 6 5 5 2 2 7" xfId="27880" xr:uid="{00000000-0005-0000-0000-000039C30000}"/>
    <cellStyle name="Normal 6 5 5 2 2 8" xfId="51308" xr:uid="{00000000-0005-0000-0000-00003AC30000}"/>
    <cellStyle name="Normal 6 5 5 2 3" xfId="6275" xr:uid="{00000000-0005-0000-0000-00003BC30000}"/>
    <cellStyle name="Normal 6 5 5 2 3 2" xfId="11891" xr:uid="{00000000-0005-0000-0000-00003CC30000}"/>
    <cellStyle name="Normal 6 5 5 2 3 2 2" xfId="34432" xr:uid="{00000000-0005-0000-0000-00003DC30000}"/>
    <cellStyle name="Normal 6 5 5 2 3 3" xfId="17521" xr:uid="{00000000-0005-0000-0000-00003EC30000}"/>
    <cellStyle name="Normal 6 5 5 2 3 3 2" xfId="40056" xr:uid="{00000000-0005-0000-0000-00003FC30000}"/>
    <cellStyle name="Normal 6 5 5 2 3 4" xfId="23150" xr:uid="{00000000-0005-0000-0000-000040C30000}"/>
    <cellStyle name="Normal 6 5 5 2 3 4 2" xfId="45676" xr:uid="{00000000-0005-0000-0000-000041C30000}"/>
    <cellStyle name="Normal 6 5 5 2 3 5" xfId="28816" xr:uid="{00000000-0005-0000-0000-000042C30000}"/>
    <cellStyle name="Normal 6 5 5 2 4" xfId="8147" xr:uid="{00000000-0005-0000-0000-000043C30000}"/>
    <cellStyle name="Normal 6 5 5 2 4 2" xfId="13763" xr:uid="{00000000-0005-0000-0000-000044C30000}"/>
    <cellStyle name="Normal 6 5 5 2 4 2 2" xfId="36304" xr:uid="{00000000-0005-0000-0000-000045C30000}"/>
    <cellStyle name="Normal 6 5 5 2 4 3" xfId="19393" xr:uid="{00000000-0005-0000-0000-000046C30000}"/>
    <cellStyle name="Normal 6 5 5 2 4 3 2" xfId="41928" xr:uid="{00000000-0005-0000-0000-000047C30000}"/>
    <cellStyle name="Normal 6 5 5 2 4 4" xfId="25022" xr:uid="{00000000-0005-0000-0000-000048C30000}"/>
    <cellStyle name="Normal 6 5 5 2 4 4 2" xfId="47548" xr:uid="{00000000-0005-0000-0000-000049C30000}"/>
    <cellStyle name="Normal 6 5 5 2 4 5" xfId="30688" xr:uid="{00000000-0005-0000-0000-00004AC30000}"/>
    <cellStyle name="Normal 6 5 5 2 5" xfId="10019" xr:uid="{00000000-0005-0000-0000-00004BC30000}"/>
    <cellStyle name="Normal 6 5 5 2 5 2" xfId="32560" xr:uid="{00000000-0005-0000-0000-00004CC30000}"/>
    <cellStyle name="Normal 6 5 5 2 6" xfId="15649" xr:uid="{00000000-0005-0000-0000-00004DC30000}"/>
    <cellStyle name="Normal 6 5 5 2 6 2" xfId="38184" xr:uid="{00000000-0005-0000-0000-00004EC30000}"/>
    <cellStyle name="Normal 6 5 5 2 7" xfId="21278" xr:uid="{00000000-0005-0000-0000-00004FC30000}"/>
    <cellStyle name="Normal 6 5 5 2 7 2" xfId="43804" xr:uid="{00000000-0005-0000-0000-000050C30000}"/>
    <cellStyle name="Normal 6 5 5 2 8" xfId="26944" xr:uid="{00000000-0005-0000-0000-000051C30000}"/>
    <cellStyle name="Normal 6 5 5 2 9" xfId="49435" xr:uid="{00000000-0005-0000-0000-000052C30000}"/>
    <cellStyle name="Normal 6 5 5 3" xfId="4871" xr:uid="{00000000-0005-0000-0000-000053C30000}"/>
    <cellStyle name="Normal 6 5 5 3 2" xfId="6743" xr:uid="{00000000-0005-0000-0000-000054C30000}"/>
    <cellStyle name="Normal 6 5 5 3 2 2" xfId="12359" xr:uid="{00000000-0005-0000-0000-000055C30000}"/>
    <cellStyle name="Normal 6 5 5 3 2 2 2" xfId="34900" xr:uid="{00000000-0005-0000-0000-000056C30000}"/>
    <cellStyle name="Normal 6 5 5 3 2 3" xfId="17989" xr:uid="{00000000-0005-0000-0000-000057C30000}"/>
    <cellStyle name="Normal 6 5 5 3 2 3 2" xfId="40524" xr:uid="{00000000-0005-0000-0000-000058C30000}"/>
    <cellStyle name="Normal 6 5 5 3 2 4" xfId="23618" xr:uid="{00000000-0005-0000-0000-000059C30000}"/>
    <cellStyle name="Normal 6 5 5 3 2 4 2" xfId="46144" xr:uid="{00000000-0005-0000-0000-00005AC30000}"/>
    <cellStyle name="Normal 6 5 5 3 2 5" xfId="29284" xr:uid="{00000000-0005-0000-0000-00005BC30000}"/>
    <cellStyle name="Normal 6 5 5 3 3" xfId="8615" xr:uid="{00000000-0005-0000-0000-00005CC30000}"/>
    <cellStyle name="Normal 6 5 5 3 3 2" xfId="14231" xr:uid="{00000000-0005-0000-0000-00005DC30000}"/>
    <cellStyle name="Normal 6 5 5 3 3 2 2" xfId="36772" xr:uid="{00000000-0005-0000-0000-00005EC30000}"/>
    <cellStyle name="Normal 6 5 5 3 3 3" xfId="19861" xr:uid="{00000000-0005-0000-0000-00005FC30000}"/>
    <cellStyle name="Normal 6 5 5 3 3 3 2" xfId="42396" xr:uid="{00000000-0005-0000-0000-000060C30000}"/>
    <cellStyle name="Normal 6 5 5 3 3 4" xfId="25490" xr:uid="{00000000-0005-0000-0000-000061C30000}"/>
    <cellStyle name="Normal 6 5 5 3 3 4 2" xfId="48016" xr:uid="{00000000-0005-0000-0000-000062C30000}"/>
    <cellStyle name="Normal 6 5 5 3 3 5" xfId="31156" xr:uid="{00000000-0005-0000-0000-000063C30000}"/>
    <cellStyle name="Normal 6 5 5 3 4" xfId="10487" xr:uid="{00000000-0005-0000-0000-000064C30000}"/>
    <cellStyle name="Normal 6 5 5 3 4 2" xfId="33028" xr:uid="{00000000-0005-0000-0000-000065C30000}"/>
    <cellStyle name="Normal 6 5 5 3 5" xfId="16117" xr:uid="{00000000-0005-0000-0000-000066C30000}"/>
    <cellStyle name="Normal 6 5 5 3 5 2" xfId="38652" xr:uid="{00000000-0005-0000-0000-000067C30000}"/>
    <cellStyle name="Normal 6 5 5 3 6" xfId="21746" xr:uid="{00000000-0005-0000-0000-000068C30000}"/>
    <cellStyle name="Normal 6 5 5 3 6 2" xfId="44272" xr:uid="{00000000-0005-0000-0000-000069C30000}"/>
    <cellStyle name="Normal 6 5 5 3 7" xfId="27412" xr:uid="{00000000-0005-0000-0000-00006AC30000}"/>
    <cellStyle name="Normal 6 5 5 3 8" xfId="50840" xr:uid="{00000000-0005-0000-0000-00006BC30000}"/>
    <cellStyle name="Normal 6 5 5 4" xfId="5807" xr:uid="{00000000-0005-0000-0000-00006CC30000}"/>
    <cellStyle name="Normal 6 5 5 4 2" xfId="11423" xr:uid="{00000000-0005-0000-0000-00006DC30000}"/>
    <cellStyle name="Normal 6 5 5 4 2 2" xfId="33964" xr:uid="{00000000-0005-0000-0000-00006EC30000}"/>
    <cellStyle name="Normal 6 5 5 4 3" xfId="17053" xr:uid="{00000000-0005-0000-0000-00006FC30000}"/>
    <cellStyle name="Normal 6 5 5 4 3 2" xfId="39588" xr:uid="{00000000-0005-0000-0000-000070C30000}"/>
    <cellStyle name="Normal 6 5 5 4 4" xfId="22682" xr:uid="{00000000-0005-0000-0000-000071C30000}"/>
    <cellStyle name="Normal 6 5 5 4 4 2" xfId="45208" xr:uid="{00000000-0005-0000-0000-000072C30000}"/>
    <cellStyle name="Normal 6 5 5 4 5" xfId="28348" xr:uid="{00000000-0005-0000-0000-000073C30000}"/>
    <cellStyle name="Normal 6 5 5 5" xfId="7679" xr:uid="{00000000-0005-0000-0000-000074C30000}"/>
    <cellStyle name="Normal 6 5 5 5 2" xfId="13295" xr:uid="{00000000-0005-0000-0000-000075C30000}"/>
    <cellStyle name="Normal 6 5 5 5 2 2" xfId="35836" xr:uid="{00000000-0005-0000-0000-000076C30000}"/>
    <cellStyle name="Normal 6 5 5 5 3" xfId="18925" xr:uid="{00000000-0005-0000-0000-000077C30000}"/>
    <cellStyle name="Normal 6 5 5 5 3 2" xfId="41460" xr:uid="{00000000-0005-0000-0000-000078C30000}"/>
    <cellStyle name="Normal 6 5 5 5 4" xfId="24554" xr:uid="{00000000-0005-0000-0000-000079C30000}"/>
    <cellStyle name="Normal 6 5 5 5 4 2" xfId="47080" xr:uid="{00000000-0005-0000-0000-00007AC30000}"/>
    <cellStyle name="Normal 6 5 5 5 5" xfId="30220" xr:uid="{00000000-0005-0000-0000-00007BC30000}"/>
    <cellStyle name="Normal 6 5 5 6" xfId="9551" xr:uid="{00000000-0005-0000-0000-00007CC30000}"/>
    <cellStyle name="Normal 6 5 5 6 2" xfId="32092" xr:uid="{00000000-0005-0000-0000-00007DC30000}"/>
    <cellStyle name="Normal 6 5 5 7" xfId="15181" xr:uid="{00000000-0005-0000-0000-00007EC30000}"/>
    <cellStyle name="Normal 6 5 5 7 2" xfId="37716" xr:uid="{00000000-0005-0000-0000-00007FC30000}"/>
    <cellStyle name="Normal 6 5 5 8" xfId="20810" xr:uid="{00000000-0005-0000-0000-000080C30000}"/>
    <cellStyle name="Normal 6 5 5 8 2" xfId="43336" xr:uid="{00000000-0005-0000-0000-000081C30000}"/>
    <cellStyle name="Normal 6 5 5 9" xfId="26476" xr:uid="{00000000-0005-0000-0000-000082C30000}"/>
    <cellStyle name="Normal 6 5 6" xfId="4169" xr:uid="{00000000-0005-0000-0000-000083C30000}"/>
    <cellStyle name="Normal 6 5 6 10" xfId="50138" xr:uid="{00000000-0005-0000-0000-000084C30000}"/>
    <cellStyle name="Normal 6 5 6 2" xfId="5105" xr:uid="{00000000-0005-0000-0000-000085C30000}"/>
    <cellStyle name="Normal 6 5 6 2 2" xfId="6977" xr:uid="{00000000-0005-0000-0000-000086C30000}"/>
    <cellStyle name="Normal 6 5 6 2 2 2" xfId="12593" xr:uid="{00000000-0005-0000-0000-000087C30000}"/>
    <cellStyle name="Normal 6 5 6 2 2 2 2" xfId="35134" xr:uid="{00000000-0005-0000-0000-000088C30000}"/>
    <cellStyle name="Normal 6 5 6 2 2 3" xfId="18223" xr:uid="{00000000-0005-0000-0000-000089C30000}"/>
    <cellStyle name="Normal 6 5 6 2 2 3 2" xfId="40758" xr:uid="{00000000-0005-0000-0000-00008AC30000}"/>
    <cellStyle name="Normal 6 5 6 2 2 4" xfId="23852" xr:uid="{00000000-0005-0000-0000-00008BC30000}"/>
    <cellStyle name="Normal 6 5 6 2 2 4 2" xfId="46378" xr:uid="{00000000-0005-0000-0000-00008CC30000}"/>
    <cellStyle name="Normal 6 5 6 2 2 5" xfId="29518" xr:uid="{00000000-0005-0000-0000-00008DC30000}"/>
    <cellStyle name="Normal 6 5 6 2 3" xfId="8849" xr:uid="{00000000-0005-0000-0000-00008EC30000}"/>
    <cellStyle name="Normal 6 5 6 2 3 2" xfId="14465" xr:uid="{00000000-0005-0000-0000-00008FC30000}"/>
    <cellStyle name="Normal 6 5 6 2 3 2 2" xfId="37006" xr:uid="{00000000-0005-0000-0000-000090C30000}"/>
    <cellStyle name="Normal 6 5 6 2 3 3" xfId="20095" xr:uid="{00000000-0005-0000-0000-000091C30000}"/>
    <cellStyle name="Normal 6 5 6 2 3 3 2" xfId="42630" xr:uid="{00000000-0005-0000-0000-000092C30000}"/>
    <cellStyle name="Normal 6 5 6 2 3 4" xfId="25724" xr:uid="{00000000-0005-0000-0000-000093C30000}"/>
    <cellStyle name="Normal 6 5 6 2 3 4 2" xfId="48250" xr:uid="{00000000-0005-0000-0000-000094C30000}"/>
    <cellStyle name="Normal 6 5 6 2 3 5" xfId="31390" xr:uid="{00000000-0005-0000-0000-000095C30000}"/>
    <cellStyle name="Normal 6 5 6 2 4" xfId="10721" xr:uid="{00000000-0005-0000-0000-000096C30000}"/>
    <cellStyle name="Normal 6 5 6 2 4 2" xfId="33262" xr:uid="{00000000-0005-0000-0000-000097C30000}"/>
    <cellStyle name="Normal 6 5 6 2 5" xfId="16351" xr:uid="{00000000-0005-0000-0000-000098C30000}"/>
    <cellStyle name="Normal 6 5 6 2 5 2" xfId="38886" xr:uid="{00000000-0005-0000-0000-000099C30000}"/>
    <cellStyle name="Normal 6 5 6 2 6" xfId="21980" xr:uid="{00000000-0005-0000-0000-00009AC30000}"/>
    <cellStyle name="Normal 6 5 6 2 6 2" xfId="44506" xr:uid="{00000000-0005-0000-0000-00009BC30000}"/>
    <cellStyle name="Normal 6 5 6 2 7" xfId="27646" xr:uid="{00000000-0005-0000-0000-00009CC30000}"/>
    <cellStyle name="Normal 6 5 6 2 8" xfId="51074" xr:uid="{00000000-0005-0000-0000-00009DC30000}"/>
    <cellStyle name="Normal 6 5 6 3" xfId="6041" xr:uid="{00000000-0005-0000-0000-00009EC30000}"/>
    <cellStyle name="Normal 6 5 6 3 2" xfId="11657" xr:uid="{00000000-0005-0000-0000-00009FC30000}"/>
    <cellStyle name="Normal 6 5 6 3 2 2" xfId="34198" xr:uid="{00000000-0005-0000-0000-0000A0C30000}"/>
    <cellStyle name="Normal 6 5 6 3 3" xfId="17287" xr:uid="{00000000-0005-0000-0000-0000A1C30000}"/>
    <cellStyle name="Normal 6 5 6 3 3 2" xfId="39822" xr:uid="{00000000-0005-0000-0000-0000A2C30000}"/>
    <cellStyle name="Normal 6 5 6 3 4" xfId="22916" xr:uid="{00000000-0005-0000-0000-0000A3C30000}"/>
    <cellStyle name="Normal 6 5 6 3 4 2" xfId="45442" xr:uid="{00000000-0005-0000-0000-0000A4C30000}"/>
    <cellStyle name="Normal 6 5 6 3 5" xfId="28582" xr:uid="{00000000-0005-0000-0000-0000A5C30000}"/>
    <cellStyle name="Normal 6 5 6 4" xfId="7913" xr:uid="{00000000-0005-0000-0000-0000A6C30000}"/>
    <cellStyle name="Normal 6 5 6 4 2" xfId="13529" xr:uid="{00000000-0005-0000-0000-0000A7C30000}"/>
    <cellStyle name="Normal 6 5 6 4 2 2" xfId="36070" xr:uid="{00000000-0005-0000-0000-0000A8C30000}"/>
    <cellStyle name="Normal 6 5 6 4 3" xfId="19159" xr:uid="{00000000-0005-0000-0000-0000A9C30000}"/>
    <cellStyle name="Normal 6 5 6 4 3 2" xfId="41694" xr:uid="{00000000-0005-0000-0000-0000AAC30000}"/>
    <cellStyle name="Normal 6 5 6 4 4" xfId="24788" xr:uid="{00000000-0005-0000-0000-0000ABC30000}"/>
    <cellStyle name="Normal 6 5 6 4 4 2" xfId="47314" xr:uid="{00000000-0005-0000-0000-0000ACC30000}"/>
    <cellStyle name="Normal 6 5 6 4 5" xfId="30454" xr:uid="{00000000-0005-0000-0000-0000ADC30000}"/>
    <cellStyle name="Normal 6 5 6 5" xfId="9785" xr:uid="{00000000-0005-0000-0000-0000AEC30000}"/>
    <cellStyle name="Normal 6 5 6 5 2" xfId="32326" xr:uid="{00000000-0005-0000-0000-0000AFC30000}"/>
    <cellStyle name="Normal 6 5 6 6" xfId="15415" xr:uid="{00000000-0005-0000-0000-0000B0C30000}"/>
    <cellStyle name="Normal 6 5 6 6 2" xfId="37950" xr:uid="{00000000-0005-0000-0000-0000B1C30000}"/>
    <cellStyle name="Normal 6 5 6 7" xfId="21044" xr:uid="{00000000-0005-0000-0000-0000B2C30000}"/>
    <cellStyle name="Normal 6 5 6 7 2" xfId="43570" xr:uid="{00000000-0005-0000-0000-0000B3C30000}"/>
    <cellStyle name="Normal 6 5 6 8" xfId="26710" xr:uid="{00000000-0005-0000-0000-0000B4C30000}"/>
    <cellStyle name="Normal 6 5 6 9" xfId="49201" xr:uid="{00000000-0005-0000-0000-0000B5C30000}"/>
    <cellStyle name="Normal 6 5 7" xfId="4637" xr:uid="{00000000-0005-0000-0000-0000B6C30000}"/>
    <cellStyle name="Normal 6 5 7 2" xfId="6509" xr:uid="{00000000-0005-0000-0000-0000B7C30000}"/>
    <cellStyle name="Normal 6 5 7 2 2" xfId="12125" xr:uid="{00000000-0005-0000-0000-0000B8C30000}"/>
    <cellStyle name="Normal 6 5 7 2 2 2" xfId="34666" xr:uid="{00000000-0005-0000-0000-0000B9C30000}"/>
    <cellStyle name="Normal 6 5 7 2 3" xfId="17755" xr:uid="{00000000-0005-0000-0000-0000BAC30000}"/>
    <cellStyle name="Normal 6 5 7 2 3 2" xfId="40290" xr:uid="{00000000-0005-0000-0000-0000BBC30000}"/>
    <cellStyle name="Normal 6 5 7 2 4" xfId="23384" xr:uid="{00000000-0005-0000-0000-0000BCC30000}"/>
    <cellStyle name="Normal 6 5 7 2 4 2" xfId="45910" xr:uid="{00000000-0005-0000-0000-0000BDC30000}"/>
    <cellStyle name="Normal 6 5 7 2 5" xfId="29050" xr:uid="{00000000-0005-0000-0000-0000BEC30000}"/>
    <cellStyle name="Normal 6 5 7 3" xfId="8381" xr:uid="{00000000-0005-0000-0000-0000BFC30000}"/>
    <cellStyle name="Normal 6 5 7 3 2" xfId="13997" xr:uid="{00000000-0005-0000-0000-0000C0C30000}"/>
    <cellStyle name="Normal 6 5 7 3 2 2" xfId="36538" xr:uid="{00000000-0005-0000-0000-0000C1C30000}"/>
    <cellStyle name="Normal 6 5 7 3 3" xfId="19627" xr:uid="{00000000-0005-0000-0000-0000C2C30000}"/>
    <cellStyle name="Normal 6 5 7 3 3 2" xfId="42162" xr:uid="{00000000-0005-0000-0000-0000C3C30000}"/>
    <cellStyle name="Normal 6 5 7 3 4" xfId="25256" xr:uid="{00000000-0005-0000-0000-0000C4C30000}"/>
    <cellStyle name="Normal 6 5 7 3 4 2" xfId="47782" xr:uid="{00000000-0005-0000-0000-0000C5C30000}"/>
    <cellStyle name="Normal 6 5 7 3 5" xfId="30922" xr:uid="{00000000-0005-0000-0000-0000C6C30000}"/>
    <cellStyle name="Normal 6 5 7 4" xfId="10253" xr:uid="{00000000-0005-0000-0000-0000C7C30000}"/>
    <cellStyle name="Normal 6 5 7 4 2" xfId="32794" xr:uid="{00000000-0005-0000-0000-0000C8C30000}"/>
    <cellStyle name="Normal 6 5 7 5" xfId="15883" xr:uid="{00000000-0005-0000-0000-0000C9C30000}"/>
    <cellStyle name="Normal 6 5 7 5 2" xfId="38418" xr:uid="{00000000-0005-0000-0000-0000CAC30000}"/>
    <cellStyle name="Normal 6 5 7 6" xfId="21512" xr:uid="{00000000-0005-0000-0000-0000CBC30000}"/>
    <cellStyle name="Normal 6 5 7 6 2" xfId="44038" xr:uid="{00000000-0005-0000-0000-0000CCC30000}"/>
    <cellStyle name="Normal 6 5 7 7" xfId="27178" xr:uid="{00000000-0005-0000-0000-0000CDC30000}"/>
    <cellStyle name="Normal 6 5 7 8" xfId="50606" xr:uid="{00000000-0005-0000-0000-0000CEC30000}"/>
    <cellStyle name="Normal 6 5 8" xfId="5573" xr:uid="{00000000-0005-0000-0000-0000CFC30000}"/>
    <cellStyle name="Normal 6 5 8 2" xfId="11189" xr:uid="{00000000-0005-0000-0000-0000D0C30000}"/>
    <cellStyle name="Normal 6 5 8 2 2" xfId="33730" xr:uid="{00000000-0005-0000-0000-0000D1C30000}"/>
    <cellStyle name="Normal 6 5 8 3" xfId="16819" xr:uid="{00000000-0005-0000-0000-0000D2C30000}"/>
    <cellStyle name="Normal 6 5 8 3 2" xfId="39354" xr:uid="{00000000-0005-0000-0000-0000D3C30000}"/>
    <cellStyle name="Normal 6 5 8 4" xfId="22448" xr:uid="{00000000-0005-0000-0000-0000D4C30000}"/>
    <cellStyle name="Normal 6 5 8 4 2" xfId="44974" xr:uid="{00000000-0005-0000-0000-0000D5C30000}"/>
    <cellStyle name="Normal 6 5 8 5" xfId="28114" xr:uid="{00000000-0005-0000-0000-0000D6C30000}"/>
    <cellStyle name="Normal 6 5 9" xfId="7445" xr:uid="{00000000-0005-0000-0000-0000D7C30000}"/>
    <cellStyle name="Normal 6 5 9 2" xfId="13061" xr:uid="{00000000-0005-0000-0000-0000D8C30000}"/>
    <cellStyle name="Normal 6 5 9 2 2" xfId="35602" xr:uid="{00000000-0005-0000-0000-0000D9C30000}"/>
    <cellStyle name="Normal 6 5 9 3" xfId="18691" xr:uid="{00000000-0005-0000-0000-0000DAC30000}"/>
    <cellStyle name="Normal 6 5 9 3 2" xfId="41226" xr:uid="{00000000-0005-0000-0000-0000DBC30000}"/>
    <cellStyle name="Normal 6 5 9 4" xfId="24320" xr:uid="{00000000-0005-0000-0000-0000DCC30000}"/>
    <cellStyle name="Normal 6 5 9 4 2" xfId="46846" xr:uid="{00000000-0005-0000-0000-0000DDC30000}"/>
    <cellStyle name="Normal 6 5 9 5" xfId="29986" xr:uid="{00000000-0005-0000-0000-0000DEC30000}"/>
    <cellStyle name="Normal 6 6" xfId="3580" xr:uid="{00000000-0005-0000-0000-0000DFC30000}"/>
    <cellStyle name="Normal 6 7" xfId="14922" xr:uid="{00000000-0005-0000-0000-0000E0C30000}"/>
    <cellStyle name="Normal 6 8" xfId="20534" xr:uid="{00000000-0005-0000-0000-0000E1C30000}"/>
    <cellStyle name="Normal 60" xfId="3581" xr:uid="{00000000-0005-0000-0000-0000E2C30000}"/>
    <cellStyle name="Normal 60 2" xfId="3582" xr:uid="{00000000-0005-0000-0000-0000E3C30000}"/>
    <cellStyle name="Normal 61" xfId="3583" xr:uid="{00000000-0005-0000-0000-0000E4C30000}"/>
    <cellStyle name="Normal 61 2" xfId="3584" xr:uid="{00000000-0005-0000-0000-0000E5C30000}"/>
    <cellStyle name="Normal 62" xfId="3585" xr:uid="{00000000-0005-0000-0000-0000E6C30000}"/>
    <cellStyle name="Normal 62 2" xfId="3586" xr:uid="{00000000-0005-0000-0000-0000E7C30000}"/>
    <cellStyle name="Normal 63" xfId="3587" xr:uid="{00000000-0005-0000-0000-0000E8C30000}"/>
    <cellStyle name="Normal 63 2" xfId="3588" xr:uid="{00000000-0005-0000-0000-0000E9C30000}"/>
    <cellStyle name="Normal 64" xfId="3589" xr:uid="{00000000-0005-0000-0000-0000EAC30000}"/>
    <cellStyle name="Normal 64 2" xfId="3590" xr:uid="{00000000-0005-0000-0000-0000EBC30000}"/>
    <cellStyle name="Normal 65" xfId="3591" xr:uid="{00000000-0005-0000-0000-0000ECC30000}"/>
    <cellStyle name="Normal 65 2" xfId="3592" xr:uid="{00000000-0005-0000-0000-0000EDC30000}"/>
    <cellStyle name="Normal 66" xfId="3593" xr:uid="{00000000-0005-0000-0000-0000EEC30000}"/>
    <cellStyle name="Normal 66 2" xfId="3594" xr:uid="{00000000-0005-0000-0000-0000EFC30000}"/>
    <cellStyle name="Normal 67" xfId="3595" xr:uid="{00000000-0005-0000-0000-0000F0C30000}"/>
    <cellStyle name="Normal 67 2" xfId="3596" xr:uid="{00000000-0005-0000-0000-0000F1C30000}"/>
    <cellStyle name="Normal 68" xfId="3597" xr:uid="{00000000-0005-0000-0000-0000F2C30000}"/>
    <cellStyle name="Normal 68 2" xfId="3598" xr:uid="{00000000-0005-0000-0000-0000F3C30000}"/>
    <cellStyle name="Normal 69" xfId="3599" xr:uid="{00000000-0005-0000-0000-0000F4C30000}"/>
    <cellStyle name="Normal 69 2" xfId="3600" xr:uid="{00000000-0005-0000-0000-0000F5C30000}"/>
    <cellStyle name="Normal 7" xfId="3601" xr:uid="{00000000-0005-0000-0000-0000F6C30000}"/>
    <cellStyle name="Normal 7 2" xfId="3602" xr:uid="{00000000-0005-0000-0000-0000F7C30000}"/>
    <cellStyle name="Normal 7 3" xfId="3603" xr:uid="{00000000-0005-0000-0000-0000F8C30000}"/>
    <cellStyle name="Normal 7 4" xfId="3604" xr:uid="{00000000-0005-0000-0000-0000F9C30000}"/>
    <cellStyle name="Normal 7 5" xfId="20542" xr:uid="{00000000-0005-0000-0000-0000FAC30000}"/>
    <cellStyle name="Normal 7 6" xfId="20537" xr:uid="{00000000-0005-0000-0000-0000FBC30000}"/>
    <cellStyle name="Normal 7 6 2" xfId="43070" xr:uid="{00000000-0005-0000-0000-0000FCC30000}"/>
    <cellStyle name="Normal 7 6 3" xfId="48700" xr:uid="{00000000-0005-0000-0000-0000FDC30000}"/>
    <cellStyle name="Normal 7 7" xfId="20543" xr:uid="{00000000-0005-0000-0000-0000FEC30000}"/>
    <cellStyle name="Normal 7 7 2" xfId="43072" xr:uid="{00000000-0005-0000-0000-0000FFC30000}"/>
    <cellStyle name="Normal 7 8" xfId="48695" xr:uid="{00000000-0005-0000-0000-000000C40000}"/>
    <cellStyle name="Normal 70" xfId="3605" xr:uid="{00000000-0005-0000-0000-000001C40000}"/>
    <cellStyle name="Normal 70 2" xfId="3606" xr:uid="{00000000-0005-0000-0000-000002C40000}"/>
    <cellStyle name="Normal 71" xfId="3607" xr:uid="{00000000-0005-0000-0000-000003C40000}"/>
    <cellStyle name="Normal 71 2" xfId="3608" xr:uid="{00000000-0005-0000-0000-000004C40000}"/>
    <cellStyle name="Normal 72" xfId="3609" xr:uid="{00000000-0005-0000-0000-000005C40000}"/>
    <cellStyle name="Normal 72 2" xfId="3610" xr:uid="{00000000-0005-0000-0000-000006C40000}"/>
    <cellStyle name="Normal 73" xfId="3611" xr:uid="{00000000-0005-0000-0000-000007C40000}"/>
    <cellStyle name="Normal 73 2" xfId="3612" xr:uid="{00000000-0005-0000-0000-000008C40000}"/>
    <cellStyle name="Normal 74" xfId="3613" xr:uid="{00000000-0005-0000-0000-000009C40000}"/>
    <cellStyle name="Normal 74 2" xfId="3614" xr:uid="{00000000-0005-0000-0000-00000AC40000}"/>
    <cellStyle name="Normal 75" xfId="3615" xr:uid="{00000000-0005-0000-0000-00000BC40000}"/>
    <cellStyle name="Normal 75 2" xfId="3616" xr:uid="{00000000-0005-0000-0000-00000CC40000}"/>
    <cellStyle name="Normal 76" xfId="3617" xr:uid="{00000000-0005-0000-0000-00000DC40000}"/>
    <cellStyle name="Normal 76 2" xfId="3618" xr:uid="{00000000-0005-0000-0000-00000EC40000}"/>
    <cellStyle name="Normal 77" xfId="3619" xr:uid="{00000000-0005-0000-0000-00000FC40000}"/>
    <cellStyle name="Normal 77 2" xfId="3620" xr:uid="{00000000-0005-0000-0000-000010C40000}"/>
    <cellStyle name="Normal 78" xfId="3621" xr:uid="{00000000-0005-0000-0000-000011C40000}"/>
    <cellStyle name="Normal 78 2" xfId="3622" xr:uid="{00000000-0005-0000-0000-000012C40000}"/>
    <cellStyle name="Normal 79" xfId="3623" xr:uid="{00000000-0005-0000-0000-000013C40000}"/>
    <cellStyle name="Normal 79 2" xfId="3624" xr:uid="{00000000-0005-0000-0000-000014C40000}"/>
    <cellStyle name="Normal 8" xfId="3625" xr:uid="{00000000-0005-0000-0000-000015C40000}"/>
    <cellStyle name="Normal 8 2" xfId="3626" xr:uid="{00000000-0005-0000-0000-000016C40000}"/>
    <cellStyle name="Normal 8 3" xfId="3627" xr:uid="{00000000-0005-0000-0000-000017C40000}"/>
    <cellStyle name="Normal 8 4" xfId="3628" xr:uid="{00000000-0005-0000-0000-000018C40000}"/>
    <cellStyle name="Normal 80" xfId="3629" xr:uid="{00000000-0005-0000-0000-000019C40000}"/>
    <cellStyle name="Normal 80 2" xfId="3630" xr:uid="{00000000-0005-0000-0000-00001AC40000}"/>
    <cellStyle name="Normal 81" xfId="3631" xr:uid="{00000000-0005-0000-0000-00001BC40000}"/>
    <cellStyle name="Normal 81 2" xfId="3632" xr:uid="{00000000-0005-0000-0000-00001CC40000}"/>
    <cellStyle name="Normal 82" xfId="3633" xr:uid="{00000000-0005-0000-0000-00001DC40000}"/>
    <cellStyle name="Normal 82 2" xfId="3634" xr:uid="{00000000-0005-0000-0000-00001EC40000}"/>
    <cellStyle name="Normal 83" xfId="3635" xr:uid="{00000000-0005-0000-0000-00001FC40000}"/>
    <cellStyle name="Normal 83 2" xfId="3636" xr:uid="{00000000-0005-0000-0000-000020C40000}"/>
    <cellStyle name="Normal 84" xfId="3637" xr:uid="{00000000-0005-0000-0000-000021C40000}"/>
    <cellStyle name="Normal 84 2" xfId="3638" xr:uid="{00000000-0005-0000-0000-000022C40000}"/>
    <cellStyle name="Normal 85" xfId="3639" xr:uid="{00000000-0005-0000-0000-000023C40000}"/>
    <cellStyle name="Normal 85 2" xfId="3640" xr:uid="{00000000-0005-0000-0000-000024C40000}"/>
    <cellStyle name="Normal 86" xfId="3641" xr:uid="{00000000-0005-0000-0000-000025C40000}"/>
    <cellStyle name="Normal 86 2" xfId="3642" xr:uid="{00000000-0005-0000-0000-000026C40000}"/>
    <cellStyle name="Normal 87" xfId="3643" xr:uid="{00000000-0005-0000-0000-000027C40000}"/>
    <cellStyle name="Normal 87 2" xfId="3644" xr:uid="{00000000-0005-0000-0000-000028C40000}"/>
    <cellStyle name="Normal 88" xfId="3645" xr:uid="{00000000-0005-0000-0000-000029C40000}"/>
    <cellStyle name="Normal 88 2" xfId="3646" xr:uid="{00000000-0005-0000-0000-00002AC40000}"/>
    <cellStyle name="Normal 89" xfId="3647" xr:uid="{00000000-0005-0000-0000-00002BC40000}"/>
    <cellStyle name="Normal 89 2" xfId="3648" xr:uid="{00000000-0005-0000-0000-00002CC40000}"/>
    <cellStyle name="Normal 9" xfId="3649" xr:uid="{00000000-0005-0000-0000-00002DC40000}"/>
    <cellStyle name="Normal 9 2" xfId="3650" xr:uid="{00000000-0005-0000-0000-00002EC40000}"/>
    <cellStyle name="Normal 9 3" xfId="3651" xr:uid="{00000000-0005-0000-0000-00002FC40000}"/>
    <cellStyle name="Normal 90" xfId="3652" xr:uid="{00000000-0005-0000-0000-000030C40000}"/>
    <cellStyle name="Normal 90 2" xfId="3653" xr:uid="{00000000-0005-0000-0000-000031C40000}"/>
    <cellStyle name="Normal 91" xfId="3654" xr:uid="{00000000-0005-0000-0000-000032C40000}"/>
    <cellStyle name="Normal 91 2" xfId="3655" xr:uid="{00000000-0005-0000-0000-000033C40000}"/>
    <cellStyle name="Normal 92" xfId="3656" xr:uid="{00000000-0005-0000-0000-000034C40000}"/>
    <cellStyle name="Normal 92 2" xfId="3657" xr:uid="{00000000-0005-0000-0000-000035C40000}"/>
    <cellStyle name="Normal 93" xfId="3658" xr:uid="{00000000-0005-0000-0000-000036C40000}"/>
    <cellStyle name="Normal 93 2" xfId="3659" xr:uid="{00000000-0005-0000-0000-000037C40000}"/>
    <cellStyle name="Normal 94" xfId="3660" xr:uid="{00000000-0005-0000-0000-000038C40000}"/>
    <cellStyle name="Normal 94 2" xfId="3661" xr:uid="{00000000-0005-0000-0000-000039C40000}"/>
    <cellStyle name="Normal 95" xfId="3662" xr:uid="{00000000-0005-0000-0000-00003AC40000}"/>
    <cellStyle name="Normal 95 2" xfId="3663" xr:uid="{00000000-0005-0000-0000-00003BC40000}"/>
    <cellStyle name="Normal 96" xfId="3664" xr:uid="{00000000-0005-0000-0000-00003CC40000}"/>
    <cellStyle name="Normal 96 2" xfId="3665" xr:uid="{00000000-0005-0000-0000-00003DC40000}"/>
    <cellStyle name="Normal 97" xfId="3666" xr:uid="{00000000-0005-0000-0000-00003EC40000}"/>
    <cellStyle name="Normal 97 2" xfId="3667" xr:uid="{00000000-0005-0000-0000-00003FC40000}"/>
    <cellStyle name="Normal 98" xfId="3668" xr:uid="{00000000-0005-0000-0000-000040C40000}"/>
    <cellStyle name="Normal 98 2" xfId="3669" xr:uid="{00000000-0005-0000-0000-000041C40000}"/>
    <cellStyle name="Normal 99" xfId="3670" xr:uid="{00000000-0005-0000-0000-000042C40000}"/>
    <cellStyle name="Normal 99 2" xfId="3671" xr:uid="{00000000-0005-0000-0000-000043C40000}"/>
    <cellStyle name="Note" xfId="126" builtinId="10" customBuiltin="1"/>
    <cellStyle name="Note 2" xfId="171" xr:uid="{00000000-0005-0000-0000-000045C40000}"/>
    <cellStyle name="Note 2 2" xfId="3673" xr:uid="{00000000-0005-0000-0000-000046C40000}"/>
    <cellStyle name="Note 2 3" xfId="3674" xr:uid="{00000000-0005-0000-0000-000047C40000}"/>
    <cellStyle name="Note 2 4" xfId="3675" xr:uid="{00000000-0005-0000-0000-000048C40000}"/>
    <cellStyle name="Note 2 5" xfId="3672" xr:uid="{00000000-0005-0000-0000-000049C40000}"/>
    <cellStyle name="Note 2 6" xfId="26180" xr:uid="{00000000-0005-0000-0000-00004AC40000}"/>
    <cellStyle name="Note 3" xfId="3676" xr:uid="{00000000-0005-0000-0000-00004BC40000}"/>
    <cellStyle name="Note 4" xfId="3677" xr:uid="{00000000-0005-0000-0000-00004CC40000}"/>
    <cellStyle name="Note 5" xfId="3678" xr:uid="{00000000-0005-0000-0000-00004DC40000}"/>
    <cellStyle name="Note 6" xfId="3679" xr:uid="{00000000-0005-0000-0000-00004EC40000}"/>
    <cellStyle name="Output" xfId="121" builtinId="21" customBuiltin="1"/>
    <cellStyle name="Output 2" xfId="166" xr:uid="{00000000-0005-0000-0000-000050C40000}"/>
    <cellStyle name="Output 2 2" xfId="26175" xr:uid="{00000000-0005-0000-0000-000051C40000}"/>
    <cellStyle name="Percent" xfId="153" builtinId="5"/>
    <cellStyle name="Percent 10" xfId="3681" xr:uid="{00000000-0005-0000-0000-000053C40000}"/>
    <cellStyle name="Percent 11" xfId="297" xr:uid="{00000000-0005-0000-0000-000054C40000}"/>
    <cellStyle name="Percent 11 10" xfId="9292" xr:uid="{00000000-0005-0000-0000-000055C40000}"/>
    <cellStyle name="Percent 11 10 2" xfId="31833" xr:uid="{00000000-0005-0000-0000-000056C40000}"/>
    <cellStyle name="Percent 11 11" xfId="14912" xr:uid="{00000000-0005-0000-0000-000057C40000}"/>
    <cellStyle name="Percent 11 11 2" xfId="37452" xr:uid="{00000000-0005-0000-0000-000058C40000}"/>
    <cellStyle name="Percent 11 12" xfId="20551" xr:uid="{00000000-0005-0000-0000-000059C40000}"/>
    <cellStyle name="Percent 11 12 2" xfId="43077" xr:uid="{00000000-0005-0000-0000-00005AC40000}"/>
    <cellStyle name="Percent 11 13" xfId="26217" xr:uid="{00000000-0005-0000-0000-00005BC40000}"/>
    <cellStyle name="Percent 11 14" xfId="48708" xr:uid="{00000000-0005-0000-0000-00005CC40000}"/>
    <cellStyle name="Percent 11 15" xfId="49645" xr:uid="{00000000-0005-0000-0000-00005DC40000}"/>
    <cellStyle name="Percent 11 2" xfId="3713" xr:uid="{00000000-0005-0000-0000-00005EC40000}"/>
    <cellStyle name="Percent 11 2 10" xfId="14961" xr:uid="{00000000-0005-0000-0000-00005FC40000}"/>
    <cellStyle name="Percent 11 2 10 2" xfId="37496" xr:uid="{00000000-0005-0000-0000-000060C40000}"/>
    <cellStyle name="Percent 11 2 11" xfId="20590" xr:uid="{00000000-0005-0000-0000-000061C40000}"/>
    <cellStyle name="Percent 11 2 11 2" xfId="43116" xr:uid="{00000000-0005-0000-0000-000062C40000}"/>
    <cellStyle name="Percent 11 2 12" xfId="26256" xr:uid="{00000000-0005-0000-0000-000063C40000}"/>
    <cellStyle name="Percent 11 2 13" xfId="48747" xr:uid="{00000000-0005-0000-0000-000064C40000}"/>
    <cellStyle name="Percent 11 2 14" xfId="49684" xr:uid="{00000000-0005-0000-0000-000065C40000}"/>
    <cellStyle name="Percent 11 2 2" xfId="3871" xr:uid="{00000000-0005-0000-0000-000066C40000}"/>
    <cellStyle name="Percent 11 2 2 10" xfId="26412" xr:uid="{00000000-0005-0000-0000-000067C40000}"/>
    <cellStyle name="Percent 11 2 2 11" xfId="48903" xr:uid="{00000000-0005-0000-0000-000068C40000}"/>
    <cellStyle name="Percent 11 2 2 12" xfId="49840" xr:uid="{00000000-0005-0000-0000-000069C40000}"/>
    <cellStyle name="Percent 11 2 2 2" xfId="4105" xr:uid="{00000000-0005-0000-0000-00006AC40000}"/>
    <cellStyle name="Percent 11 2 2 2 10" xfId="49137" xr:uid="{00000000-0005-0000-0000-00006BC40000}"/>
    <cellStyle name="Percent 11 2 2 2 11" xfId="50074" xr:uid="{00000000-0005-0000-0000-00006CC40000}"/>
    <cellStyle name="Percent 11 2 2 2 2" xfId="4573" xr:uid="{00000000-0005-0000-0000-00006DC40000}"/>
    <cellStyle name="Percent 11 2 2 2 2 10" xfId="50542" xr:uid="{00000000-0005-0000-0000-00006EC40000}"/>
    <cellStyle name="Percent 11 2 2 2 2 2" xfId="5509" xr:uid="{00000000-0005-0000-0000-00006FC40000}"/>
    <cellStyle name="Percent 11 2 2 2 2 2 2" xfId="7381" xr:uid="{00000000-0005-0000-0000-000070C40000}"/>
    <cellStyle name="Percent 11 2 2 2 2 2 2 2" xfId="12997" xr:uid="{00000000-0005-0000-0000-000071C40000}"/>
    <cellStyle name="Percent 11 2 2 2 2 2 2 2 2" xfId="35538" xr:uid="{00000000-0005-0000-0000-000072C40000}"/>
    <cellStyle name="Percent 11 2 2 2 2 2 2 3" xfId="18627" xr:uid="{00000000-0005-0000-0000-000073C40000}"/>
    <cellStyle name="Percent 11 2 2 2 2 2 2 3 2" xfId="41162" xr:uid="{00000000-0005-0000-0000-000074C40000}"/>
    <cellStyle name="Percent 11 2 2 2 2 2 2 4" xfId="24256" xr:uid="{00000000-0005-0000-0000-000075C40000}"/>
    <cellStyle name="Percent 11 2 2 2 2 2 2 4 2" xfId="46782" xr:uid="{00000000-0005-0000-0000-000076C40000}"/>
    <cellStyle name="Percent 11 2 2 2 2 2 2 5" xfId="29922" xr:uid="{00000000-0005-0000-0000-000077C40000}"/>
    <cellStyle name="Percent 11 2 2 2 2 2 3" xfId="9253" xr:uid="{00000000-0005-0000-0000-000078C40000}"/>
    <cellStyle name="Percent 11 2 2 2 2 2 3 2" xfId="14869" xr:uid="{00000000-0005-0000-0000-000079C40000}"/>
    <cellStyle name="Percent 11 2 2 2 2 2 3 2 2" xfId="37410" xr:uid="{00000000-0005-0000-0000-00007AC40000}"/>
    <cellStyle name="Percent 11 2 2 2 2 2 3 3" xfId="20499" xr:uid="{00000000-0005-0000-0000-00007BC40000}"/>
    <cellStyle name="Percent 11 2 2 2 2 2 3 3 2" xfId="43034" xr:uid="{00000000-0005-0000-0000-00007CC40000}"/>
    <cellStyle name="Percent 11 2 2 2 2 2 3 4" xfId="26128" xr:uid="{00000000-0005-0000-0000-00007DC40000}"/>
    <cellStyle name="Percent 11 2 2 2 2 2 3 4 2" xfId="48654" xr:uid="{00000000-0005-0000-0000-00007EC40000}"/>
    <cellStyle name="Percent 11 2 2 2 2 2 3 5" xfId="31794" xr:uid="{00000000-0005-0000-0000-00007FC40000}"/>
    <cellStyle name="Percent 11 2 2 2 2 2 4" xfId="11125" xr:uid="{00000000-0005-0000-0000-000080C40000}"/>
    <cellStyle name="Percent 11 2 2 2 2 2 4 2" xfId="33666" xr:uid="{00000000-0005-0000-0000-000081C40000}"/>
    <cellStyle name="Percent 11 2 2 2 2 2 5" xfId="16755" xr:uid="{00000000-0005-0000-0000-000082C40000}"/>
    <cellStyle name="Percent 11 2 2 2 2 2 5 2" xfId="39290" xr:uid="{00000000-0005-0000-0000-000083C40000}"/>
    <cellStyle name="Percent 11 2 2 2 2 2 6" xfId="22384" xr:uid="{00000000-0005-0000-0000-000084C40000}"/>
    <cellStyle name="Percent 11 2 2 2 2 2 6 2" xfId="44910" xr:uid="{00000000-0005-0000-0000-000085C40000}"/>
    <cellStyle name="Percent 11 2 2 2 2 2 7" xfId="28050" xr:uid="{00000000-0005-0000-0000-000086C40000}"/>
    <cellStyle name="Percent 11 2 2 2 2 2 8" xfId="51478" xr:uid="{00000000-0005-0000-0000-000087C40000}"/>
    <cellStyle name="Percent 11 2 2 2 2 3" xfId="6445" xr:uid="{00000000-0005-0000-0000-000088C40000}"/>
    <cellStyle name="Percent 11 2 2 2 2 3 2" xfId="12061" xr:uid="{00000000-0005-0000-0000-000089C40000}"/>
    <cellStyle name="Percent 11 2 2 2 2 3 2 2" xfId="34602" xr:uid="{00000000-0005-0000-0000-00008AC40000}"/>
    <cellStyle name="Percent 11 2 2 2 2 3 3" xfId="17691" xr:uid="{00000000-0005-0000-0000-00008BC40000}"/>
    <cellStyle name="Percent 11 2 2 2 2 3 3 2" xfId="40226" xr:uid="{00000000-0005-0000-0000-00008CC40000}"/>
    <cellStyle name="Percent 11 2 2 2 2 3 4" xfId="23320" xr:uid="{00000000-0005-0000-0000-00008DC40000}"/>
    <cellStyle name="Percent 11 2 2 2 2 3 4 2" xfId="45846" xr:uid="{00000000-0005-0000-0000-00008EC40000}"/>
    <cellStyle name="Percent 11 2 2 2 2 3 5" xfId="28986" xr:uid="{00000000-0005-0000-0000-00008FC40000}"/>
    <cellStyle name="Percent 11 2 2 2 2 4" xfId="8317" xr:uid="{00000000-0005-0000-0000-000090C40000}"/>
    <cellStyle name="Percent 11 2 2 2 2 4 2" xfId="13933" xr:uid="{00000000-0005-0000-0000-000091C40000}"/>
    <cellStyle name="Percent 11 2 2 2 2 4 2 2" xfId="36474" xr:uid="{00000000-0005-0000-0000-000092C40000}"/>
    <cellStyle name="Percent 11 2 2 2 2 4 3" xfId="19563" xr:uid="{00000000-0005-0000-0000-000093C40000}"/>
    <cellStyle name="Percent 11 2 2 2 2 4 3 2" xfId="42098" xr:uid="{00000000-0005-0000-0000-000094C40000}"/>
    <cellStyle name="Percent 11 2 2 2 2 4 4" xfId="25192" xr:uid="{00000000-0005-0000-0000-000095C40000}"/>
    <cellStyle name="Percent 11 2 2 2 2 4 4 2" xfId="47718" xr:uid="{00000000-0005-0000-0000-000096C40000}"/>
    <cellStyle name="Percent 11 2 2 2 2 4 5" xfId="30858" xr:uid="{00000000-0005-0000-0000-000097C40000}"/>
    <cellStyle name="Percent 11 2 2 2 2 5" xfId="10189" xr:uid="{00000000-0005-0000-0000-000098C40000}"/>
    <cellStyle name="Percent 11 2 2 2 2 5 2" xfId="32730" xr:uid="{00000000-0005-0000-0000-000099C40000}"/>
    <cellStyle name="Percent 11 2 2 2 2 6" xfId="15819" xr:uid="{00000000-0005-0000-0000-00009AC40000}"/>
    <cellStyle name="Percent 11 2 2 2 2 6 2" xfId="38354" xr:uid="{00000000-0005-0000-0000-00009BC40000}"/>
    <cellStyle name="Percent 11 2 2 2 2 7" xfId="21448" xr:uid="{00000000-0005-0000-0000-00009CC40000}"/>
    <cellStyle name="Percent 11 2 2 2 2 7 2" xfId="43974" xr:uid="{00000000-0005-0000-0000-00009DC40000}"/>
    <cellStyle name="Percent 11 2 2 2 2 8" xfId="27114" xr:uid="{00000000-0005-0000-0000-00009EC40000}"/>
    <cellStyle name="Percent 11 2 2 2 2 9" xfId="49605" xr:uid="{00000000-0005-0000-0000-00009FC40000}"/>
    <cellStyle name="Percent 11 2 2 2 3" xfId="5041" xr:uid="{00000000-0005-0000-0000-0000A0C40000}"/>
    <cellStyle name="Percent 11 2 2 2 3 2" xfId="6913" xr:uid="{00000000-0005-0000-0000-0000A1C40000}"/>
    <cellStyle name="Percent 11 2 2 2 3 2 2" xfId="12529" xr:uid="{00000000-0005-0000-0000-0000A2C40000}"/>
    <cellStyle name="Percent 11 2 2 2 3 2 2 2" xfId="35070" xr:uid="{00000000-0005-0000-0000-0000A3C40000}"/>
    <cellStyle name="Percent 11 2 2 2 3 2 3" xfId="18159" xr:uid="{00000000-0005-0000-0000-0000A4C40000}"/>
    <cellStyle name="Percent 11 2 2 2 3 2 3 2" xfId="40694" xr:uid="{00000000-0005-0000-0000-0000A5C40000}"/>
    <cellStyle name="Percent 11 2 2 2 3 2 4" xfId="23788" xr:uid="{00000000-0005-0000-0000-0000A6C40000}"/>
    <cellStyle name="Percent 11 2 2 2 3 2 4 2" xfId="46314" xr:uid="{00000000-0005-0000-0000-0000A7C40000}"/>
    <cellStyle name="Percent 11 2 2 2 3 2 5" xfId="29454" xr:uid="{00000000-0005-0000-0000-0000A8C40000}"/>
    <cellStyle name="Percent 11 2 2 2 3 3" xfId="8785" xr:uid="{00000000-0005-0000-0000-0000A9C40000}"/>
    <cellStyle name="Percent 11 2 2 2 3 3 2" xfId="14401" xr:uid="{00000000-0005-0000-0000-0000AAC40000}"/>
    <cellStyle name="Percent 11 2 2 2 3 3 2 2" xfId="36942" xr:uid="{00000000-0005-0000-0000-0000ABC40000}"/>
    <cellStyle name="Percent 11 2 2 2 3 3 3" xfId="20031" xr:uid="{00000000-0005-0000-0000-0000ACC40000}"/>
    <cellStyle name="Percent 11 2 2 2 3 3 3 2" xfId="42566" xr:uid="{00000000-0005-0000-0000-0000ADC40000}"/>
    <cellStyle name="Percent 11 2 2 2 3 3 4" xfId="25660" xr:uid="{00000000-0005-0000-0000-0000AEC40000}"/>
    <cellStyle name="Percent 11 2 2 2 3 3 4 2" xfId="48186" xr:uid="{00000000-0005-0000-0000-0000AFC40000}"/>
    <cellStyle name="Percent 11 2 2 2 3 3 5" xfId="31326" xr:uid="{00000000-0005-0000-0000-0000B0C40000}"/>
    <cellStyle name="Percent 11 2 2 2 3 4" xfId="10657" xr:uid="{00000000-0005-0000-0000-0000B1C40000}"/>
    <cellStyle name="Percent 11 2 2 2 3 4 2" xfId="33198" xr:uid="{00000000-0005-0000-0000-0000B2C40000}"/>
    <cellStyle name="Percent 11 2 2 2 3 5" xfId="16287" xr:uid="{00000000-0005-0000-0000-0000B3C40000}"/>
    <cellStyle name="Percent 11 2 2 2 3 5 2" xfId="38822" xr:uid="{00000000-0005-0000-0000-0000B4C40000}"/>
    <cellStyle name="Percent 11 2 2 2 3 6" xfId="21916" xr:uid="{00000000-0005-0000-0000-0000B5C40000}"/>
    <cellStyle name="Percent 11 2 2 2 3 6 2" xfId="44442" xr:uid="{00000000-0005-0000-0000-0000B6C40000}"/>
    <cellStyle name="Percent 11 2 2 2 3 7" xfId="27582" xr:uid="{00000000-0005-0000-0000-0000B7C40000}"/>
    <cellStyle name="Percent 11 2 2 2 3 8" xfId="51010" xr:uid="{00000000-0005-0000-0000-0000B8C40000}"/>
    <cellStyle name="Percent 11 2 2 2 4" xfId="5977" xr:uid="{00000000-0005-0000-0000-0000B9C40000}"/>
    <cellStyle name="Percent 11 2 2 2 4 2" xfId="11593" xr:uid="{00000000-0005-0000-0000-0000BAC40000}"/>
    <cellStyle name="Percent 11 2 2 2 4 2 2" xfId="34134" xr:uid="{00000000-0005-0000-0000-0000BBC40000}"/>
    <cellStyle name="Percent 11 2 2 2 4 3" xfId="17223" xr:uid="{00000000-0005-0000-0000-0000BCC40000}"/>
    <cellStyle name="Percent 11 2 2 2 4 3 2" xfId="39758" xr:uid="{00000000-0005-0000-0000-0000BDC40000}"/>
    <cellStyle name="Percent 11 2 2 2 4 4" xfId="22852" xr:uid="{00000000-0005-0000-0000-0000BEC40000}"/>
    <cellStyle name="Percent 11 2 2 2 4 4 2" xfId="45378" xr:uid="{00000000-0005-0000-0000-0000BFC40000}"/>
    <cellStyle name="Percent 11 2 2 2 4 5" xfId="28518" xr:uid="{00000000-0005-0000-0000-0000C0C40000}"/>
    <cellStyle name="Percent 11 2 2 2 5" xfId="7849" xr:uid="{00000000-0005-0000-0000-0000C1C40000}"/>
    <cellStyle name="Percent 11 2 2 2 5 2" xfId="13465" xr:uid="{00000000-0005-0000-0000-0000C2C40000}"/>
    <cellStyle name="Percent 11 2 2 2 5 2 2" xfId="36006" xr:uid="{00000000-0005-0000-0000-0000C3C40000}"/>
    <cellStyle name="Percent 11 2 2 2 5 3" xfId="19095" xr:uid="{00000000-0005-0000-0000-0000C4C40000}"/>
    <cellStyle name="Percent 11 2 2 2 5 3 2" xfId="41630" xr:uid="{00000000-0005-0000-0000-0000C5C40000}"/>
    <cellStyle name="Percent 11 2 2 2 5 4" xfId="24724" xr:uid="{00000000-0005-0000-0000-0000C6C40000}"/>
    <cellStyle name="Percent 11 2 2 2 5 4 2" xfId="47250" xr:uid="{00000000-0005-0000-0000-0000C7C40000}"/>
    <cellStyle name="Percent 11 2 2 2 5 5" xfId="30390" xr:uid="{00000000-0005-0000-0000-0000C8C40000}"/>
    <cellStyle name="Percent 11 2 2 2 6" xfId="9721" xr:uid="{00000000-0005-0000-0000-0000C9C40000}"/>
    <cellStyle name="Percent 11 2 2 2 6 2" xfId="32262" xr:uid="{00000000-0005-0000-0000-0000CAC40000}"/>
    <cellStyle name="Percent 11 2 2 2 7" xfId="15351" xr:uid="{00000000-0005-0000-0000-0000CBC40000}"/>
    <cellStyle name="Percent 11 2 2 2 7 2" xfId="37886" xr:uid="{00000000-0005-0000-0000-0000CCC40000}"/>
    <cellStyle name="Percent 11 2 2 2 8" xfId="20980" xr:uid="{00000000-0005-0000-0000-0000CDC40000}"/>
    <cellStyle name="Percent 11 2 2 2 8 2" xfId="43506" xr:uid="{00000000-0005-0000-0000-0000CEC40000}"/>
    <cellStyle name="Percent 11 2 2 2 9" xfId="26646" xr:uid="{00000000-0005-0000-0000-0000CFC40000}"/>
    <cellStyle name="Percent 11 2 2 3" xfId="4339" xr:uid="{00000000-0005-0000-0000-0000D0C40000}"/>
    <cellStyle name="Percent 11 2 2 3 10" xfId="50308" xr:uid="{00000000-0005-0000-0000-0000D1C40000}"/>
    <cellStyle name="Percent 11 2 2 3 2" xfId="5275" xr:uid="{00000000-0005-0000-0000-0000D2C40000}"/>
    <cellStyle name="Percent 11 2 2 3 2 2" xfId="7147" xr:uid="{00000000-0005-0000-0000-0000D3C40000}"/>
    <cellStyle name="Percent 11 2 2 3 2 2 2" xfId="12763" xr:uid="{00000000-0005-0000-0000-0000D4C40000}"/>
    <cellStyle name="Percent 11 2 2 3 2 2 2 2" xfId="35304" xr:uid="{00000000-0005-0000-0000-0000D5C40000}"/>
    <cellStyle name="Percent 11 2 2 3 2 2 3" xfId="18393" xr:uid="{00000000-0005-0000-0000-0000D6C40000}"/>
    <cellStyle name="Percent 11 2 2 3 2 2 3 2" xfId="40928" xr:uid="{00000000-0005-0000-0000-0000D7C40000}"/>
    <cellStyle name="Percent 11 2 2 3 2 2 4" xfId="24022" xr:uid="{00000000-0005-0000-0000-0000D8C40000}"/>
    <cellStyle name="Percent 11 2 2 3 2 2 4 2" xfId="46548" xr:uid="{00000000-0005-0000-0000-0000D9C40000}"/>
    <cellStyle name="Percent 11 2 2 3 2 2 5" xfId="29688" xr:uid="{00000000-0005-0000-0000-0000DAC40000}"/>
    <cellStyle name="Percent 11 2 2 3 2 3" xfId="9019" xr:uid="{00000000-0005-0000-0000-0000DBC40000}"/>
    <cellStyle name="Percent 11 2 2 3 2 3 2" xfId="14635" xr:uid="{00000000-0005-0000-0000-0000DCC40000}"/>
    <cellStyle name="Percent 11 2 2 3 2 3 2 2" xfId="37176" xr:uid="{00000000-0005-0000-0000-0000DDC40000}"/>
    <cellStyle name="Percent 11 2 2 3 2 3 3" xfId="20265" xr:uid="{00000000-0005-0000-0000-0000DEC40000}"/>
    <cellStyle name="Percent 11 2 2 3 2 3 3 2" xfId="42800" xr:uid="{00000000-0005-0000-0000-0000DFC40000}"/>
    <cellStyle name="Percent 11 2 2 3 2 3 4" xfId="25894" xr:uid="{00000000-0005-0000-0000-0000E0C40000}"/>
    <cellStyle name="Percent 11 2 2 3 2 3 4 2" xfId="48420" xr:uid="{00000000-0005-0000-0000-0000E1C40000}"/>
    <cellStyle name="Percent 11 2 2 3 2 3 5" xfId="31560" xr:uid="{00000000-0005-0000-0000-0000E2C40000}"/>
    <cellStyle name="Percent 11 2 2 3 2 4" xfId="10891" xr:uid="{00000000-0005-0000-0000-0000E3C40000}"/>
    <cellStyle name="Percent 11 2 2 3 2 4 2" xfId="33432" xr:uid="{00000000-0005-0000-0000-0000E4C40000}"/>
    <cellStyle name="Percent 11 2 2 3 2 5" xfId="16521" xr:uid="{00000000-0005-0000-0000-0000E5C40000}"/>
    <cellStyle name="Percent 11 2 2 3 2 5 2" xfId="39056" xr:uid="{00000000-0005-0000-0000-0000E6C40000}"/>
    <cellStyle name="Percent 11 2 2 3 2 6" xfId="22150" xr:uid="{00000000-0005-0000-0000-0000E7C40000}"/>
    <cellStyle name="Percent 11 2 2 3 2 6 2" xfId="44676" xr:uid="{00000000-0005-0000-0000-0000E8C40000}"/>
    <cellStyle name="Percent 11 2 2 3 2 7" xfId="27816" xr:uid="{00000000-0005-0000-0000-0000E9C40000}"/>
    <cellStyle name="Percent 11 2 2 3 2 8" xfId="51244" xr:uid="{00000000-0005-0000-0000-0000EAC40000}"/>
    <cellStyle name="Percent 11 2 2 3 3" xfId="6211" xr:uid="{00000000-0005-0000-0000-0000EBC40000}"/>
    <cellStyle name="Percent 11 2 2 3 3 2" xfId="11827" xr:uid="{00000000-0005-0000-0000-0000ECC40000}"/>
    <cellStyle name="Percent 11 2 2 3 3 2 2" xfId="34368" xr:uid="{00000000-0005-0000-0000-0000EDC40000}"/>
    <cellStyle name="Percent 11 2 2 3 3 3" xfId="17457" xr:uid="{00000000-0005-0000-0000-0000EEC40000}"/>
    <cellStyle name="Percent 11 2 2 3 3 3 2" xfId="39992" xr:uid="{00000000-0005-0000-0000-0000EFC40000}"/>
    <cellStyle name="Percent 11 2 2 3 3 4" xfId="23086" xr:uid="{00000000-0005-0000-0000-0000F0C40000}"/>
    <cellStyle name="Percent 11 2 2 3 3 4 2" xfId="45612" xr:uid="{00000000-0005-0000-0000-0000F1C40000}"/>
    <cellStyle name="Percent 11 2 2 3 3 5" xfId="28752" xr:uid="{00000000-0005-0000-0000-0000F2C40000}"/>
    <cellStyle name="Percent 11 2 2 3 4" xfId="8083" xr:uid="{00000000-0005-0000-0000-0000F3C40000}"/>
    <cellStyle name="Percent 11 2 2 3 4 2" xfId="13699" xr:uid="{00000000-0005-0000-0000-0000F4C40000}"/>
    <cellStyle name="Percent 11 2 2 3 4 2 2" xfId="36240" xr:uid="{00000000-0005-0000-0000-0000F5C40000}"/>
    <cellStyle name="Percent 11 2 2 3 4 3" xfId="19329" xr:uid="{00000000-0005-0000-0000-0000F6C40000}"/>
    <cellStyle name="Percent 11 2 2 3 4 3 2" xfId="41864" xr:uid="{00000000-0005-0000-0000-0000F7C40000}"/>
    <cellStyle name="Percent 11 2 2 3 4 4" xfId="24958" xr:uid="{00000000-0005-0000-0000-0000F8C40000}"/>
    <cellStyle name="Percent 11 2 2 3 4 4 2" xfId="47484" xr:uid="{00000000-0005-0000-0000-0000F9C40000}"/>
    <cellStyle name="Percent 11 2 2 3 4 5" xfId="30624" xr:uid="{00000000-0005-0000-0000-0000FAC40000}"/>
    <cellStyle name="Percent 11 2 2 3 5" xfId="9955" xr:uid="{00000000-0005-0000-0000-0000FBC40000}"/>
    <cellStyle name="Percent 11 2 2 3 5 2" xfId="32496" xr:uid="{00000000-0005-0000-0000-0000FCC40000}"/>
    <cellStyle name="Percent 11 2 2 3 6" xfId="15585" xr:uid="{00000000-0005-0000-0000-0000FDC40000}"/>
    <cellStyle name="Percent 11 2 2 3 6 2" xfId="38120" xr:uid="{00000000-0005-0000-0000-0000FEC40000}"/>
    <cellStyle name="Percent 11 2 2 3 7" xfId="21214" xr:uid="{00000000-0005-0000-0000-0000FFC40000}"/>
    <cellStyle name="Percent 11 2 2 3 7 2" xfId="43740" xr:uid="{00000000-0005-0000-0000-000000C50000}"/>
    <cellStyle name="Percent 11 2 2 3 8" xfId="26880" xr:uid="{00000000-0005-0000-0000-000001C50000}"/>
    <cellStyle name="Percent 11 2 2 3 9" xfId="49371" xr:uid="{00000000-0005-0000-0000-000002C50000}"/>
    <cellStyle name="Percent 11 2 2 4" xfId="4807" xr:uid="{00000000-0005-0000-0000-000003C50000}"/>
    <cellStyle name="Percent 11 2 2 4 2" xfId="6679" xr:uid="{00000000-0005-0000-0000-000004C50000}"/>
    <cellStyle name="Percent 11 2 2 4 2 2" xfId="12295" xr:uid="{00000000-0005-0000-0000-000005C50000}"/>
    <cellStyle name="Percent 11 2 2 4 2 2 2" xfId="34836" xr:uid="{00000000-0005-0000-0000-000006C50000}"/>
    <cellStyle name="Percent 11 2 2 4 2 3" xfId="17925" xr:uid="{00000000-0005-0000-0000-000007C50000}"/>
    <cellStyle name="Percent 11 2 2 4 2 3 2" xfId="40460" xr:uid="{00000000-0005-0000-0000-000008C50000}"/>
    <cellStyle name="Percent 11 2 2 4 2 4" xfId="23554" xr:uid="{00000000-0005-0000-0000-000009C50000}"/>
    <cellStyle name="Percent 11 2 2 4 2 4 2" xfId="46080" xr:uid="{00000000-0005-0000-0000-00000AC50000}"/>
    <cellStyle name="Percent 11 2 2 4 2 5" xfId="29220" xr:uid="{00000000-0005-0000-0000-00000BC50000}"/>
    <cellStyle name="Percent 11 2 2 4 3" xfId="8551" xr:uid="{00000000-0005-0000-0000-00000CC50000}"/>
    <cellStyle name="Percent 11 2 2 4 3 2" xfId="14167" xr:uid="{00000000-0005-0000-0000-00000DC50000}"/>
    <cellStyle name="Percent 11 2 2 4 3 2 2" xfId="36708" xr:uid="{00000000-0005-0000-0000-00000EC50000}"/>
    <cellStyle name="Percent 11 2 2 4 3 3" xfId="19797" xr:uid="{00000000-0005-0000-0000-00000FC50000}"/>
    <cellStyle name="Percent 11 2 2 4 3 3 2" xfId="42332" xr:uid="{00000000-0005-0000-0000-000010C50000}"/>
    <cellStyle name="Percent 11 2 2 4 3 4" xfId="25426" xr:uid="{00000000-0005-0000-0000-000011C50000}"/>
    <cellStyle name="Percent 11 2 2 4 3 4 2" xfId="47952" xr:uid="{00000000-0005-0000-0000-000012C50000}"/>
    <cellStyle name="Percent 11 2 2 4 3 5" xfId="31092" xr:uid="{00000000-0005-0000-0000-000013C50000}"/>
    <cellStyle name="Percent 11 2 2 4 4" xfId="10423" xr:uid="{00000000-0005-0000-0000-000014C50000}"/>
    <cellStyle name="Percent 11 2 2 4 4 2" xfId="32964" xr:uid="{00000000-0005-0000-0000-000015C50000}"/>
    <cellStyle name="Percent 11 2 2 4 5" xfId="16053" xr:uid="{00000000-0005-0000-0000-000016C50000}"/>
    <cellStyle name="Percent 11 2 2 4 5 2" xfId="38588" xr:uid="{00000000-0005-0000-0000-000017C50000}"/>
    <cellStyle name="Percent 11 2 2 4 6" xfId="21682" xr:uid="{00000000-0005-0000-0000-000018C50000}"/>
    <cellStyle name="Percent 11 2 2 4 6 2" xfId="44208" xr:uid="{00000000-0005-0000-0000-000019C50000}"/>
    <cellStyle name="Percent 11 2 2 4 7" xfId="27348" xr:uid="{00000000-0005-0000-0000-00001AC50000}"/>
    <cellStyle name="Percent 11 2 2 4 8" xfId="50776" xr:uid="{00000000-0005-0000-0000-00001BC50000}"/>
    <cellStyle name="Percent 11 2 2 5" xfId="5743" xr:uid="{00000000-0005-0000-0000-00001CC50000}"/>
    <cellStyle name="Percent 11 2 2 5 2" xfId="11359" xr:uid="{00000000-0005-0000-0000-00001DC50000}"/>
    <cellStyle name="Percent 11 2 2 5 2 2" xfId="33900" xr:uid="{00000000-0005-0000-0000-00001EC50000}"/>
    <cellStyle name="Percent 11 2 2 5 3" xfId="16989" xr:uid="{00000000-0005-0000-0000-00001FC50000}"/>
    <cellStyle name="Percent 11 2 2 5 3 2" xfId="39524" xr:uid="{00000000-0005-0000-0000-000020C50000}"/>
    <cellStyle name="Percent 11 2 2 5 4" xfId="22618" xr:uid="{00000000-0005-0000-0000-000021C50000}"/>
    <cellStyle name="Percent 11 2 2 5 4 2" xfId="45144" xr:uid="{00000000-0005-0000-0000-000022C50000}"/>
    <cellStyle name="Percent 11 2 2 5 5" xfId="28284" xr:uid="{00000000-0005-0000-0000-000023C50000}"/>
    <cellStyle name="Percent 11 2 2 6" xfId="7615" xr:uid="{00000000-0005-0000-0000-000024C50000}"/>
    <cellStyle name="Percent 11 2 2 6 2" xfId="13231" xr:uid="{00000000-0005-0000-0000-000025C50000}"/>
    <cellStyle name="Percent 11 2 2 6 2 2" xfId="35772" xr:uid="{00000000-0005-0000-0000-000026C50000}"/>
    <cellStyle name="Percent 11 2 2 6 3" xfId="18861" xr:uid="{00000000-0005-0000-0000-000027C50000}"/>
    <cellStyle name="Percent 11 2 2 6 3 2" xfId="41396" xr:uid="{00000000-0005-0000-0000-000028C50000}"/>
    <cellStyle name="Percent 11 2 2 6 4" xfId="24490" xr:uid="{00000000-0005-0000-0000-000029C50000}"/>
    <cellStyle name="Percent 11 2 2 6 4 2" xfId="47016" xr:uid="{00000000-0005-0000-0000-00002AC50000}"/>
    <cellStyle name="Percent 11 2 2 6 5" xfId="30156" xr:uid="{00000000-0005-0000-0000-00002BC50000}"/>
    <cellStyle name="Percent 11 2 2 7" xfId="9487" xr:uid="{00000000-0005-0000-0000-00002CC50000}"/>
    <cellStyle name="Percent 11 2 2 7 2" xfId="32028" xr:uid="{00000000-0005-0000-0000-00002DC50000}"/>
    <cellStyle name="Percent 11 2 2 8" xfId="15117" xr:uid="{00000000-0005-0000-0000-00002EC50000}"/>
    <cellStyle name="Percent 11 2 2 8 2" xfId="37652" xr:uid="{00000000-0005-0000-0000-00002FC50000}"/>
    <cellStyle name="Percent 11 2 2 9" xfId="20746" xr:uid="{00000000-0005-0000-0000-000030C50000}"/>
    <cellStyle name="Percent 11 2 2 9 2" xfId="43272" xr:uid="{00000000-0005-0000-0000-000031C50000}"/>
    <cellStyle name="Percent 11 2 3" xfId="3793" xr:uid="{00000000-0005-0000-0000-000032C50000}"/>
    <cellStyle name="Percent 11 2 3 10" xfId="26334" xr:uid="{00000000-0005-0000-0000-000033C50000}"/>
    <cellStyle name="Percent 11 2 3 11" xfId="48825" xr:uid="{00000000-0005-0000-0000-000034C50000}"/>
    <cellStyle name="Percent 11 2 3 12" xfId="49762" xr:uid="{00000000-0005-0000-0000-000035C50000}"/>
    <cellStyle name="Percent 11 2 3 2" xfId="4027" xr:uid="{00000000-0005-0000-0000-000036C50000}"/>
    <cellStyle name="Percent 11 2 3 2 10" xfId="49059" xr:uid="{00000000-0005-0000-0000-000037C50000}"/>
    <cellStyle name="Percent 11 2 3 2 11" xfId="49996" xr:uid="{00000000-0005-0000-0000-000038C50000}"/>
    <cellStyle name="Percent 11 2 3 2 2" xfId="4495" xr:uid="{00000000-0005-0000-0000-000039C50000}"/>
    <cellStyle name="Percent 11 2 3 2 2 10" xfId="50464" xr:uid="{00000000-0005-0000-0000-00003AC50000}"/>
    <cellStyle name="Percent 11 2 3 2 2 2" xfId="5431" xr:uid="{00000000-0005-0000-0000-00003BC50000}"/>
    <cellStyle name="Percent 11 2 3 2 2 2 2" xfId="7303" xr:uid="{00000000-0005-0000-0000-00003CC50000}"/>
    <cellStyle name="Percent 11 2 3 2 2 2 2 2" xfId="12919" xr:uid="{00000000-0005-0000-0000-00003DC50000}"/>
    <cellStyle name="Percent 11 2 3 2 2 2 2 2 2" xfId="35460" xr:uid="{00000000-0005-0000-0000-00003EC50000}"/>
    <cellStyle name="Percent 11 2 3 2 2 2 2 3" xfId="18549" xr:uid="{00000000-0005-0000-0000-00003FC50000}"/>
    <cellStyle name="Percent 11 2 3 2 2 2 2 3 2" xfId="41084" xr:uid="{00000000-0005-0000-0000-000040C50000}"/>
    <cellStyle name="Percent 11 2 3 2 2 2 2 4" xfId="24178" xr:uid="{00000000-0005-0000-0000-000041C50000}"/>
    <cellStyle name="Percent 11 2 3 2 2 2 2 4 2" xfId="46704" xr:uid="{00000000-0005-0000-0000-000042C50000}"/>
    <cellStyle name="Percent 11 2 3 2 2 2 2 5" xfId="29844" xr:uid="{00000000-0005-0000-0000-000043C50000}"/>
    <cellStyle name="Percent 11 2 3 2 2 2 3" xfId="9175" xr:uid="{00000000-0005-0000-0000-000044C50000}"/>
    <cellStyle name="Percent 11 2 3 2 2 2 3 2" xfId="14791" xr:uid="{00000000-0005-0000-0000-000045C50000}"/>
    <cellStyle name="Percent 11 2 3 2 2 2 3 2 2" xfId="37332" xr:uid="{00000000-0005-0000-0000-000046C50000}"/>
    <cellStyle name="Percent 11 2 3 2 2 2 3 3" xfId="20421" xr:uid="{00000000-0005-0000-0000-000047C50000}"/>
    <cellStyle name="Percent 11 2 3 2 2 2 3 3 2" xfId="42956" xr:uid="{00000000-0005-0000-0000-000048C50000}"/>
    <cellStyle name="Percent 11 2 3 2 2 2 3 4" xfId="26050" xr:uid="{00000000-0005-0000-0000-000049C50000}"/>
    <cellStyle name="Percent 11 2 3 2 2 2 3 4 2" xfId="48576" xr:uid="{00000000-0005-0000-0000-00004AC50000}"/>
    <cellStyle name="Percent 11 2 3 2 2 2 3 5" xfId="31716" xr:uid="{00000000-0005-0000-0000-00004BC50000}"/>
    <cellStyle name="Percent 11 2 3 2 2 2 4" xfId="11047" xr:uid="{00000000-0005-0000-0000-00004CC50000}"/>
    <cellStyle name="Percent 11 2 3 2 2 2 4 2" xfId="33588" xr:uid="{00000000-0005-0000-0000-00004DC50000}"/>
    <cellStyle name="Percent 11 2 3 2 2 2 5" xfId="16677" xr:uid="{00000000-0005-0000-0000-00004EC50000}"/>
    <cellStyle name="Percent 11 2 3 2 2 2 5 2" xfId="39212" xr:uid="{00000000-0005-0000-0000-00004FC50000}"/>
    <cellStyle name="Percent 11 2 3 2 2 2 6" xfId="22306" xr:uid="{00000000-0005-0000-0000-000050C50000}"/>
    <cellStyle name="Percent 11 2 3 2 2 2 6 2" xfId="44832" xr:uid="{00000000-0005-0000-0000-000051C50000}"/>
    <cellStyle name="Percent 11 2 3 2 2 2 7" xfId="27972" xr:uid="{00000000-0005-0000-0000-000052C50000}"/>
    <cellStyle name="Percent 11 2 3 2 2 2 8" xfId="51400" xr:uid="{00000000-0005-0000-0000-000053C50000}"/>
    <cellStyle name="Percent 11 2 3 2 2 3" xfId="6367" xr:uid="{00000000-0005-0000-0000-000054C50000}"/>
    <cellStyle name="Percent 11 2 3 2 2 3 2" xfId="11983" xr:uid="{00000000-0005-0000-0000-000055C50000}"/>
    <cellStyle name="Percent 11 2 3 2 2 3 2 2" xfId="34524" xr:uid="{00000000-0005-0000-0000-000056C50000}"/>
    <cellStyle name="Percent 11 2 3 2 2 3 3" xfId="17613" xr:uid="{00000000-0005-0000-0000-000057C50000}"/>
    <cellStyle name="Percent 11 2 3 2 2 3 3 2" xfId="40148" xr:uid="{00000000-0005-0000-0000-000058C50000}"/>
    <cellStyle name="Percent 11 2 3 2 2 3 4" xfId="23242" xr:uid="{00000000-0005-0000-0000-000059C50000}"/>
    <cellStyle name="Percent 11 2 3 2 2 3 4 2" xfId="45768" xr:uid="{00000000-0005-0000-0000-00005AC50000}"/>
    <cellStyle name="Percent 11 2 3 2 2 3 5" xfId="28908" xr:uid="{00000000-0005-0000-0000-00005BC50000}"/>
    <cellStyle name="Percent 11 2 3 2 2 4" xfId="8239" xr:uid="{00000000-0005-0000-0000-00005CC50000}"/>
    <cellStyle name="Percent 11 2 3 2 2 4 2" xfId="13855" xr:uid="{00000000-0005-0000-0000-00005DC50000}"/>
    <cellStyle name="Percent 11 2 3 2 2 4 2 2" xfId="36396" xr:uid="{00000000-0005-0000-0000-00005EC50000}"/>
    <cellStyle name="Percent 11 2 3 2 2 4 3" xfId="19485" xr:uid="{00000000-0005-0000-0000-00005FC50000}"/>
    <cellStyle name="Percent 11 2 3 2 2 4 3 2" xfId="42020" xr:uid="{00000000-0005-0000-0000-000060C50000}"/>
    <cellStyle name="Percent 11 2 3 2 2 4 4" xfId="25114" xr:uid="{00000000-0005-0000-0000-000061C50000}"/>
    <cellStyle name="Percent 11 2 3 2 2 4 4 2" xfId="47640" xr:uid="{00000000-0005-0000-0000-000062C50000}"/>
    <cellStyle name="Percent 11 2 3 2 2 4 5" xfId="30780" xr:uid="{00000000-0005-0000-0000-000063C50000}"/>
    <cellStyle name="Percent 11 2 3 2 2 5" xfId="10111" xr:uid="{00000000-0005-0000-0000-000064C50000}"/>
    <cellStyle name="Percent 11 2 3 2 2 5 2" xfId="32652" xr:uid="{00000000-0005-0000-0000-000065C50000}"/>
    <cellStyle name="Percent 11 2 3 2 2 6" xfId="15741" xr:uid="{00000000-0005-0000-0000-000066C50000}"/>
    <cellStyle name="Percent 11 2 3 2 2 6 2" xfId="38276" xr:uid="{00000000-0005-0000-0000-000067C50000}"/>
    <cellStyle name="Percent 11 2 3 2 2 7" xfId="21370" xr:uid="{00000000-0005-0000-0000-000068C50000}"/>
    <cellStyle name="Percent 11 2 3 2 2 7 2" xfId="43896" xr:uid="{00000000-0005-0000-0000-000069C50000}"/>
    <cellStyle name="Percent 11 2 3 2 2 8" xfId="27036" xr:uid="{00000000-0005-0000-0000-00006AC50000}"/>
    <cellStyle name="Percent 11 2 3 2 2 9" xfId="49527" xr:uid="{00000000-0005-0000-0000-00006BC50000}"/>
    <cellStyle name="Percent 11 2 3 2 3" xfId="4963" xr:uid="{00000000-0005-0000-0000-00006CC50000}"/>
    <cellStyle name="Percent 11 2 3 2 3 2" xfId="6835" xr:uid="{00000000-0005-0000-0000-00006DC50000}"/>
    <cellStyle name="Percent 11 2 3 2 3 2 2" xfId="12451" xr:uid="{00000000-0005-0000-0000-00006EC50000}"/>
    <cellStyle name="Percent 11 2 3 2 3 2 2 2" xfId="34992" xr:uid="{00000000-0005-0000-0000-00006FC50000}"/>
    <cellStyle name="Percent 11 2 3 2 3 2 3" xfId="18081" xr:uid="{00000000-0005-0000-0000-000070C50000}"/>
    <cellStyle name="Percent 11 2 3 2 3 2 3 2" xfId="40616" xr:uid="{00000000-0005-0000-0000-000071C50000}"/>
    <cellStyle name="Percent 11 2 3 2 3 2 4" xfId="23710" xr:uid="{00000000-0005-0000-0000-000072C50000}"/>
    <cellStyle name="Percent 11 2 3 2 3 2 4 2" xfId="46236" xr:uid="{00000000-0005-0000-0000-000073C50000}"/>
    <cellStyle name="Percent 11 2 3 2 3 2 5" xfId="29376" xr:uid="{00000000-0005-0000-0000-000074C50000}"/>
    <cellStyle name="Percent 11 2 3 2 3 3" xfId="8707" xr:uid="{00000000-0005-0000-0000-000075C50000}"/>
    <cellStyle name="Percent 11 2 3 2 3 3 2" xfId="14323" xr:uid="{00000000-0005-0000-0000-000076C50000}"/>
    <cellStyle name="Percent 11 2 3 2 3 3 2 2" xfId="36864" xr:uid="{00000000-0005-0000-0000-000077C50000}"/>
    <cellStyle name="Percent 11 2 3 2 3 3 3" xfId="19953" xr:uid="{00000000-0005-0000-0000-000078C50000}"/>
    <cellStyle name="Percent 11 2 3 2 3 3 3 2" xfId="42488" xr:uid="{00000000-0005-0000-0000-000079C50000}"/>
    <cellStyle name="Percent 11 2 3 2 3 3 4" xfId="25582" xr:uid="{00000000-0005-0000-0000-00007AC50000}"/>
    <cellStyle name="Percent 11 2 3 2 3 3 4 2" xfId="48108" xr:uid="{00000000-0005-0000-0000-00007BC50000}"/>
    <cellStyle name="Percent 11 2 3 2 3 3 5" xfId="31248" xr:uid="{00000000-0005-0000-0000-00007CC50000}"/>
    <cellStyle name="Percent 11 2 3 2 3 4" xfId="10579" xr:uid="{00000000-0005-0000-0000-00007DC50000}"/>
    <cellStyle name="Percent 11 2 3 2 3 4 2" xfId="33120" xr:uid="{00000000-0005-0000-0000-00007EC50000}"/>
    <cellStyle name="Percent 11 2 3 2 3 5" xfId="16209" xr:uid="{00000000-0005-0000-0000-00007FC50000}"/>
    <cellStyle name="Percent 11 2 3 2 3 5 2" xfId="38744" xr:uid="{00000000-0005-0000-0000-000080C50000}"/>
    <cellStyle name="Percent 11 2 3 2 3 6" xfId="21838" xr:uid="{00000000-0005-0000-0000-000081C50000}"/>
    <cellStyle name="Percent 11 2 3 2 3 6 2" xfId="44364" xr:uid="{00000000-0005-0000-0000-000082C50000}"/>
    <cellStyle name="Percent 11 2 3 2 3 7" xfId="27504" xr:uid="{00000000-0005-0000-0000-000083C50000}"/>
    <cellStyle name="Percent 11 2 3 2 3 8" xfId="50932" xr:uid="{00000000-0005-0000-0000-000084C50000}"/>
    <cellStyle name="Percent 11 2 3 2 4" xfId="5899" xr:uid="{00000000-0005-0000-0000-000085C50000}"/>
    <cellStyle name="Percent 11 2 3 2 4 2" xfId="11515" xr:uid="{00000000-0005-0000-0000-000086C50000}"/>
    <cellStyle name="Percent 11 2 3 2 4 2 2" xfId="34056" xr:uid="{00000000-0005-0000-0000-000087C50000}"/>
    <cellStyle name="Percent 11 2 3 2 4 3" xfId="17145" xr:uid="{00000000-0005-0000-0000-000088C50000}"/>
    <cellStyle name="Percent 11 2 3 2 4 3 2" xfId="39680" xr:uid="{00000000-0005-0000-0000-000089C50000}"/>
    <cellStyle name="Percent 11 2 3 2 4 4" xfId="22774" xr:uid="{00000000-0005-0000-0000-00008AC50000}"/>
    <cellStyle name="Percent 11 2 3 2 4 4 2" xfId="45300" xr:uid="{00000000-0005-0000-0000-00008BC50000}"/>
    <cellStyle name="Percent 11 2 3 2 4 5" xfId="28440" xr:uid="{00000000-0005-0000-0000-00008CC50000}"/>
    <cellStyle name="Percent 11 2 3 2 5" xfId="7771" xr:uid="{00000000-0005-0000-0000-00008DC50000}"/>
    <cellStyle name="Percent 11 2 3 2 5 2" xfId="13387" xr:uid="{00000000-0005-0000-0000-00008EC50000}"/>
    <cellStyle name="Percent 11 2 3 2 5 2 2" xfId="35928" xr:uid="{00000000-0005-0000-0000-00008FC50000}"/>
    <cellStyle name="Percent 11 2 3 2 5 3" xfId="19017" xr:uid="{00000000-0005-0000-0000-000090C50000}"/>
    <cellStyle name="Percent 11 2 3 2 5 3 2" xfId="41552" xr:uid="{00000000-0005-0000-0000-000091C50000}"/>
    <cellStyle name="Percent 11 2 3 2 5 4" xfId="24646" xr:uid="{00000000-0005-0000-0000-000092C50000}"/>
    <cellStyle name="Percent 11 2 3 2 5 4 2" xfId="47172" xr:uid="{00000000-0005-0000-0000-000093C50000}"/>
    <cellStyle name="Percent 11 2 3 2 5 5" xfId="30312" xr:uid="{00000000-0005-0000-0000-000094C50000}"/>
    <cellStyle name="Percent 11 2 3 2 6" xfId="9643" xr:uid="{00000000-0005-0000-0000-000095C50000}"/>
    <cellStyle name="Percent 11 2 3 2 6 2" xfId="32184" xr:uid="{00000000-0005-0000-0000-000096C50000}"/>
    <cellStyle name="Percent 11 2 3 2 7" xfId="15273" xr:uid="{00000000-0005-0000-0000-000097C50000}"/>
    <cellStyle name="Percent 11 2 3 2 7 2" xfId="37808" xr:uid="{00000000-0005-0000-0000-000098C50000}"/>
    <cellStyle name="Percent 11 2 3 2 8" xfId="20902" xr:uid="{00000000-0005-0000-0000-000099C50000}"/>
    <cellStyle name="Percent 11 2 3 2 8 2" xfId="43428" xr:uid="{00000000-0005-0000-0000-00009AC50000}"/>
    <cellStyle name="Percent 11 2 3 2 9" xfId="26568" xr:uid="{00000000-0005-0000-0000-00009BC50000}"/>
    <cellStyle name="Percent 11 2 3 3" xfId="4261" xr:uid="{00000000-0005-0000-0000-00009CC50000}"/>
    <cellStyle name="Percent 11 2 3 3 10" xfId="50230" xr:uid="{00000000-0005-0000-0000-00009DC50000}"/>
    <cellStyle name="Percent 11 2 3 3 2" xfId="5197" xr:uid="{00000000-0005-0000-0000-00009EC50000}"/>
    <cellStyle name="Percent 11 2 3 3 2 2" xfId="7069" xr:uid="{00000000-0005-0000-0000-00009FC50000}"/>
    <cellStyle name="Percent 11 2 3 3 2 2 2" xfId="12685" xr:uid="{00000000-0005-0000-0000-0000A0C50000}"/>
    <cellStyle name="Percent 11 2 3 3 2 2 2 2" xfId="35226" xr:uid="{00000000-0005-0000-0000-0000A1C50000}"/>
    <cellStyle name="Percent 11 2 3 3 2 2 3" xfId="18315" xr:uid="{00000000-0005-0000-0000-0000A2C50000}"/>
    <cellStyle name="Percent 11 2 3 3 2 2 3 2" xfId="40850" xr:uid="{00000000-0005-0000-0000-0000A3C50000}"/>
    <cellStyle name="Percent 11 2 3 3 2 2 4" xfId="23944" xr:uid="{00000000-0005-0000-0000-0000A4C50000}"/>
    <cellStyle name="Percent 11 2 3 3 2 2 4 2" xfId="46470" xr:uid="{00000000-0005-0000-0000-0000A5C50000}"/>
    <cellStyle name="Percent 11 2 3 3 2 2 5" xfId="29610" xr:uid="{00000000-0005-0000-0000-0000A6C50000}"/>
    <cellStyle name="Percent 11 2 3 3 2 3" xfId="8941" xr:uid="{00000000-0005-0000-0000-0000A7C50000}"/>
    <cellStyle name="Percent 11 2 3 3 2 3 2" xfId="14557" xr:uid="{00000000-0005-0000-0000-0000A8C50000}"/>
    <cellStyle name="Percent 11 2 3 3 2 3 2 2" xfId="37098" xr:uid="{00000000-0005-0000-0000-0000A9C50000}"/>
    <cellStyle name="Percent 11 2 3 3 2 3 3" xfId="20187" xr:uid="{00000000-0005-0000-0000-0000AAC50000}"/>
    <cellStyle name="Percent 11 2 3 3 2 3 3 2" xfId="42722" xr:uid="{00000000-0005-0000-0000-0000ABC50000}"/>
    <cellStyle name="Percent 11 2 3 3 2 3 4" xfId="25816" xr:uid="{00000000-0005-0000-0000-0000ACC50000}"/>
    <cellStyle name="Percent 11 2 3 3 2 3 4 2" xfId="48342" xr:uid="{00000000-0005-0000-0000-0000ADC50000}"/>
    <cellStyle name="Percent 11 2 3 3 2 3 5" xfId="31482" xr:uid="{00000000-0005-0000-0000-0000AEC50000}"/>
    <cellStyle name="Percent 11 2 3 3 2 4" xfId="10813" xr:uid="{00000000-0005-0000-0000-0000AFC50000}"/>
    <cellStyle name="Percent 11 2 3 3 2 4 2" xfId="33354" xr:uid="{00000000-0005-0000-0000-0000B0C50000}"/>
    <cellStyle name="Percent 11 2 3 3 2 5" xfId="16443" xr:uid="{00000000-0005-0000-0000-0000B1C50000}"/>
    <cellStyle name="Percent 11 2 3 3 2 5 2" xfId="38978" xr:uid="{00000000-0005-0000-0000-0000B2C50000}"/>
    <cellStyle name="Percent 11 2 3 3 2 6" xfId="22072" xr:uid="{00000000-0005-0000-0000-0000B3C50000}"/>
    <cellStyle name="Percent 11 2 3 3 2 6 2" xfId="44598" xr:uid="{00000000-0005-0000-0000-0000B4C50000}"/>
    <cellStyle name="Percent 11 2 3 3 2 7" xfId="27738" xr:uid="{00000000-0005-0000-0000-0000B5C50000}"/>
    <cellStyle name="Percent 11 2 3 3 2 8" xfId="51166" xr:uid="{00000000-0005-0000-0000-0000B6C50000}"/>
    <cellStyle name="Percent 11 2 3 3 3" xfId="6133" xr:uid="{00000000-0005-0000-0000-0000B7C50000}"/>
    <cellStyle name="Percent 11 2 3 3 3 2" xfId="11749" xr:uid="{00000000-0005-0000-0000-0000B8C50000}"/>
    <cellStyle name="Percent 11 2 3 3 3 2 2" xfId="34290" xr:uid="{00000000-0005-0000-0000-0000B9C50000}"/>
    <cellStyle name="Percent 11 2 3 3 3 3" xfId="17379" xr:uid="{00000000-0005-0000-0000-0000BAC50000}"/>
    <cellStyle name="Percent 11 2 3 3 3 3 2" xfId="39914" xr:uid="{00000000-0005-0000-0000-0000BBC50000}"/>
    <cellStyle name="Percent 11 2 3 3 3 4" xfId="23008" xr:uid="{00000000-0005-0000-0000-0000BCC50000}"/>
    <cellStyle name="Percent 11 2 3 3 3 4 2" xfId="45534" xr:uid="{00000000-0005-0000-0000-0000BDC50000}"/>
    <cellStyle name="Percent 11 2 3 3 3 5" xfId="28674" xr:uid="{00000000-0005-0000-0000-0000BEC50000}"/>
    <cellStyle name="Percent 11 2 3 3 4" xfId="8005" xr:uid="{00000000-0005-0000-0000-0000BFC50000}"/>
    <cellStyle name="Percent 11 2 3 3 4 2" xfId="13621" xr:uid="{00000000-0005-0000-0000-0000C0C50000}"/>
    <cellStyle name="Percent 11 2 3 3 4 2 2" xfId="36162" xr:uid="{00000000-0005-0000-0000-0000C1C50000}"/>
    <cellStyle name="Percent 11 2 3 3 4 3" xfId="19251" xr:uid="{00000000-0005-0000-0000-0000C2C50000}"/>
    <cellStyle name="Percent 11 2 3 3 4 3 2" xfId="41786" xr:uid="{00000000-0005-0000-0000-0000C3C50000}"/>
    <cellStyle name="Percent 11 2 3 3 4 4" xfId="24880" xr:uid="{00000000-0005-0000-0000-0000C4C50000}"/>
    <cellStyle name="Percent 11 2 3 3 4 4 2" xfId="47406" xr:uid="{00000000-0005-0000-0000-0000C5C50000}"/>
    <cellStyle name="Percent 11 2 3 3 4 5" xfId="30546" xr:uid="{00000000-0005-0000-0000-0000C6C50000}"/>
    <cellStyle name="Percent 11 2 3 3 5" xfId="9877" xr:uid="{00000000-0005-0000-0000-0000C7C50000}"/>
    <cellStyle name="Percent 11 2 3 3 5 2" xfId="32418" xr:uid="{00000000-0005-0000-0000-0000C8C50000}"/>
    <cellStyle name="Percent 11 2 3 3 6" xfId="15507" xr:uid="{00000000-0005-0000-0000-0000C9C50000}"/>
    <cellStyle name="Percent 11 2 3 3 6 2" xfId="38042" xr:uid="{00000000-0005-0000-0000-0000CAC50000}"/>
    <cellStyle name="Percent 11 2 3 3 7" xfId="21136" xr:uid="{00000000-0005-0000-0000-0000CBC50000}"/>
    <cellStyle name="Percent 11 2 3 3 7 2" xfId="43662" xr:uid="{00000000-0005-0000-0000-0000CCC50000}"/>
    <cellStyle name="Percent 11 2 3 3 8" xfId="26802" xr:uid="{00000000-0005-0000-0000-0000CDC50000}"/>
    <cellStyle name="Percent 11 2 3 3 9" xfId="49293" xr:uid="{00000000-0005-0000-0000-0000CEC50000}"/>
    <cellStyle name="Percent 11 2 3 4" xfId="4729" xr:uid="{00000000-0005-0000-0000-0000CFC50000}"/>
    <cellStyle name="Percent 11 2 3 4 2" xfId="6601" xr:uid="{00000000-0005-0000-0000-0000D0C50000}"/>
    <cellStyle name="Percent 11 2 3 4 2 2" xfId="12217" xr:uid="{00000000-0005-0000-0000-0000D1C50000}"/>
    <cellStyle name="Percent 11 2 3 4 2 2 2" xfId="34758" xr:uid="{00000000-0005-0000-0000-0000D2C50000}"/>
    <cellStyle name="Percent 11 2 3 4 2 3" xfId="17847" xr:uid="{00000000-0005-0000-0000-0000D3C50000}"/>
    <cellStyle name="Percent 11 2 3 4 2 3 2" xfId="40382" xr:uid="{00000000-0005-0000-0000-0000D4C50000}"/>
    <cellStyle name="Percent 11 2 3 4 2 4" xfId="23476" xr:uid="{00000000-0005-0000-0000-0000D5C50000}"/>
    <cellStyle name="Percent 11 2 3 4 2 4 2" xfId="46002" xr:uid="{00000000-0005-0000-0000-0000D6C50000}"/>
    <cellStyle name="Percent 11 2 3 4 2 5" xfId="29142" xr:uid="{00000000-0005-0000-0000-0000D7C50000}"/>
    <cellStyle name="Percent 11 2 3 4 3" xfId="8473" xr:uid="{00000000-0005-0000-0000-0000D8C50000}"/>
    <cellStyle name="Percent 11 2 3 4 3 2" xfId="14089" xr:uid="{00000000-0005-0000-0000-0000D9C50000}"/>
    <cellStyle name="Percent 11 2 3 4 3 2 2" xfId="36630" xr:uid="{00000000-0005-0000-0000-0000DAC50000}"/>
    <cellStyle name="Percent 11 2 3 4 3 3" xfId="19719" xr:uid="{00000000-0005-0000-0000-0000DBC50000}"/>
    <cellStyle name="Percent 11 2 3 4 3 3 2" xfId="42254" xr:uid="{00000000-0005-0000-0000-0000DCC50000}"/>
    <cellStyle name="Percent 11 2 3 4 3 4" xfId="25348" xr:uid="{00000000-0005-0000-0000-0000DDC50000}"/>
    <cellStyle name="Percent 11 2 3 4 3 4 2" xfId="47874" xr:uid="{00000000-0005-0000-0000-0000DEC50000}"/>
    <cellStyle name="Percent 11 2 3 4 3 5" xfId="31014" xr:uid="{00000000-0005-0000-0000-0000DFC50000}"/>
    <cellStyle name="Percent 11 2 3 4 4" xfId="10345" xr:uid="{00000000-0005-0000-0000-0000E0C50000}"/>
    <cellStyle name="Percent 11 2 3 4 4 2" xfId="32886" xr:uid="{00000000-0005-0000-0000-0000E1C50000}"/>
    <cellStyle name="Percent 11 2 3 4 5" xfId="15975" xr:uid="{00000000-0005-0000-0000-0000E2C50000}"/>
    <cellStyle name="Percent 11 2 3 4 5 2" xfId="38510" xr:uid="{00000000-0005-0000-0000-0000E3C50000}"/>
    <cellStyle name="Percent 11 2 3 4 6" xfId="21604" xr:uid="{00000000-0005-0000-0000-0000E4C50000}"/>
    <cellStyle name="Percent 11 2 3 4 6 2" xfId="44130" xr:uid="{00000000-0005-0000-0000-0000E5C50000}"/>
    <cellStyle name="Percent 11 2 3 4 7" xfId="27270" xr:uid="{00000000-0005-0000-0000-0000E6C50000}"/>
    <cellStyle name="Percent 11 2 3 4 8" xfId="50698" xr:uid="{00000000-0005-0000-0000-0000E7C50000}"/>
    <cellStyle name="Percent 11 2 3 5" xfId="5665" xr:uid="{00000000-0005-0000-0000-0000E8C50000}"/>
    <cellStyle name="Percent 11 2 3 5 2" xfId="11281" xr:uid="{00000000-0005-0000-0000-0000E9C50000}"/>
    <cellStyle name="Percent 11 2 3 5 2 2" xfId="33822" xr:uid="{00000000-0005-0000-0000-0000EAC50000}"/>
    <cellStyle name="Percent 11 2 3 5 3" xfId="16911" xr:uid="{00000000-0005-0000-0000-0000EBC50000}"/>
    <cellStyle name="Percent 11 2 3 5 3 2" xfId="39446" xr:uid="{00000000-0005-0000-0000-0000ECC50000}"/>
    <cellStyle name="Percent 11 2 3 5 4" xfId="22540" xr:uid="{00000000-0005-0000-0000-0000EDC50000}"/>
    <cellStyle name="Percent 11 2 3 5 4 2" xfId="45066" xr:uid="{00000000-0005-0000-0000-0000EEC50000}"/>
    <cellStyle name="Percent 11 2 3 5 5" xfId="28206" xr:uid="{00000000-0005-0000-0000-0000EFC50000}"/>
    <cellStyle name="Percent 11 2 3 6" xfId="7537" xr:uid="{00000000-0005-0000-0000-0000F0C50000}"/>
    <cellStyle name="Percent 11 2 3 6 2" xfId="13153" xr:uid="{00000000-0005-0000-0000-0000F1C50000}"/>
    <cellStyle name="Percent 11 2 3 6 2 2" xfId="35694" xr:uid="{00000000-0005-0000-0000-0000F2C50000}"/>
    <cellStyle name="Percent 11 2 3 6 3" xfId="18783" xr:uid="{00000000-0005-0000-0000-0000F3C50000}"/>
    <cellStyle name="Percent 11 2 3 6 3 2" xfId="41318" xr:uid="{00000000-0005-0000-0000-0000F4C50000}"/>
    <cellStyle name="Percent 11 2 3 6 4" xfId="24412" xr:uid="{00000000-0005-0000-0000-0000F5C50000}"/>
    <cellStyle name="Percent 11 2 3 6 4 2" xfId="46938" xr:uid="{00000000-0005-0000-0000-0000F6C50000}"/>
    <cellStyle name="Percent 11 2 3 6 5" xfId="30078" xr:uid="{00000000-0005-0000-0000-0000F7C50000}"/>
    <cellStyle name="Percent 11 2 3 7" xfId="9409" xr:uid="{00000000-0005-0000-0000-0000F8C50000}"/>
    <cellStyle name="Percent 11 2 3 7 2" xfId="31950" xr:uid="{00000000-0005-0000-0000-0000F9C50000}"/>
    <cellStyle name="Percent 11 2 3 8" xfId="15039" xr:uid="{00000000-0005-0000-0000-0000FAC50000}"/>
    <cellStyle name="Percent 11 2 3 8 2" xfId="37574" xr:uid="{00000000-0005-0000-0000-0000FBC50000}"/>
    <cellStyle name="Percent 11 2 3 9" xfId="20668" xr:uid="{00000000-0005-0000-0000-0000FCC50000}"/>
    <cellStyle name="Percent 11 2 3 9 2" xfId="43194" xr:uid="{00000000-0005-0000-0000-0000FDC50000}"/>
    <cellStyle name="Percent 11 2 4" xfId="3949" xr:uid="{00000000-0005-0000-0000-0000FEC50000}"/>
    <cellStyle name="Percent 11 2 4 10" xfId="48981" xr:uid="{00000000-0005-0000-0000-0000FFC50000}"/>
    <cellStyle name="Percent 11 2 4 11" xfId="49918" xr:uid="{00000000-0005-0000-0000-000000C60000}"/>
    <cellStyle name="Percent 11 2 4 2" xfId="4417" xr:uid="{00000000-0005-0000-0000-000001C60000}"/>
    <cellStyle name="Percent 11 2 4 2 10" xfId="50386" xr:uid="{00000000-0005-0000-0000-000002C60000}"/>
    <cellStyle name="Percent 11 2 4 2 2" xfId="5353" xr:uid="{00000000-0005-0000-0000-000003C60000}"/>
    <cellStyle name="Percent 11 2 4 2 2 2" xfId="7225" xr:uid="{00000000-0005-0000-0000-000004C60000}"/>
    <cellStyle name="Percent 11 2 4 2 2 2 2" xfId="12841" xr:uid="{00000000-0005-0000-0000-000005C60000}"/>
    <cellStyle name="Percent 11 2 4 2 2 2 2 2" xfId="35382" xr:uid="{00000000-0005-0000-0000-000006C60000}"/>
    <cellStyle name="Percent 11 2 4 2 2 2 3" xfId="18471" xr:uid="{00000000-0005-0000-0000-000007C60000}"/>
    <cellStyle name="Percent 11 2 4 2 2 2 3 2" xfId="41006" xr:uid="{00000000-0005-0000-0000-000008C60000}"/>
    <cellStyle name="Percent 11 2 4 2 2 2 4" xfId="24100" xr:uid="{00000000-0005-0000-0000-000009C60000}"/>
    <cellStyle name="Percent 11 2 4 2 2 2 4 2" xfId="46626" xr:uid="{00000000-0005-0000-0000-00000AC60000}"/>
    <cellStyle name="Percent 11 2 4 2 2 2 5" xfId="29766" xr:uid="{00000000-0005-0000-0000-00000BC60000}"/>
    <cellStyle name="Percent 11 2 4 2 2 3" xfId="9097" xr:uid="{00000000-0005-0000-0000-00000CC60000}"/>
    <cellStyle name="Percent 11 2 4 2 2 3 2" xfId="14713" xr:uid="{00000000-0005-0000-0000-00000DC60000}"/>
    <cellStyle name="Percent 11 2 4 2 2 3 2 2" xfId="37254" xr:uid="{00000000-0005-0000-0000-00000EC60000}"/>
    <cellStyle name="Percent 11 2 4 2 2 3 3" xfId="20343" xr:uid="{00000000-0005-0000-0000-00000FC60000}"/>
    <cellStyle name="Percent 11 2 4 2 2 3 3 2" xfId="42878" xr:uid="{00000000-0005-0000-0000-000010C60000}"/>
    <cellStyle name="Percent 11 2 4 2 2 3 4" xfId="25972" xr:uid="{00000000-0005-0000-0000-000011C60000}"/>
    <cellStyle name="Percent 11 2 4 2 2 3 4 2" xfId="48498" xr:uid="{00000000-0005-0000-0000-000012C60000}"/>
    <cellStyle name="Percent 11 2 4 2 2 3 5" xfId="31638" xr:uid="{00000000-0005-0000-0000-000013C60000}"/>
    <cellStyle name="Percent 11 2 4 2 2 4" xfId="10969" xr:uid="{00000000-0005-0000-0000-000014C60000}"/>
    <cellStyle name="Percent 11 2 4 2 2 4 2" xfId="33510" xr:uid="{00000000-0005-0000-0000-000015C60000}"/>
    <cellStyle name="Percent 11 2 4 2 2 5" xfId="16599" xr:uid="{00000000-0005-0000-0000-000016C60000}"/>
    <cellStyle name="Percent 11 2 4 2 2 5 2" xfId="39134" xr:uid="{00000000-0005-0000-0000-000017C60000}"/>
    <cellStyle name="Percent 11 2 4 2 2 6" xfId="22228" xr:uid="{00000000-0005-0000-0000-000018C60000}"/>
    <cellStyle name="Percent 11 2 4 2 2 6 2" xfId="44754" xr:uid="{00000000-0005-0000-0000-000019C60000}"/>
    <cellStyle name="Percent 11 2 4 2 2 7" xfId="27894" xr:uid="{00000000-0005-0000-0000-00001AC60000}"/>
    <cellStyle name="Percent 11 2 4 2 2 8" xfId="51322" xr:uid="{00000000-0005-0000-0000-00001BC60000}"/>
    <cellStyle name="Percent 11 2 4 2 3" xfId="6289" xr:uid="{00000000-0005-0000-0000-00001CC60000}"/>
    <cellStyle name="Percent 11 2 4 2 3 2" xfId="11905" xr:uid="{00000000-0005-0000-0000-00001DC60000}"/>
    <cellStyle name="Percent 11 2 4 2 3 2 2" xfId="34446" xr:uid="{00000000-0005-0000-0000-00001EC60000}"/>
    <cellStyle name="Percent 11 2 4 2 3 3" xfId="17535" xr:uid="{00000000-0005-0000-0000-00001FC60000}"/>
    <cellStyle name="Percent 11 2 4 2 3 3 2" xfId="40070" xr:uid="{00000000-0005-0000-0000-000020C60000}"/>
    <cellStyle name="Percent 11 2 4 2 3 4" xfId="23164" xr:uid="{00000000-0005-0000-0000-000021C60000}"/>
    <cellStyle name="Percent 11 2 4 2 3 4 2" xfId="45690" xr:uid="{00000000-0005-0000-0000-000022C60000}"/>
    <cellStyle name="Percent 11 2 4 2 3 5" xfId="28830" xr:uid="{00000000-0005-0000-0000-000023C60000}"/>
    <cellStyle name="Percent 11 2 4 2 4" xfId="8161" xr:uid="{00000000-0005-0000-0000-000024C60000}"/>
    <cellStyle name="Percent 11 2 4 2 4 2" xfId="13777" xr:uid="{00000000-0005-0000-0000-000025C60000}"/>
    <cellStyle name="Percent 11 2 4 2 4 2 2" xfId="36318" xr:uid="{00000000-0005-0000-0000-000026C60000}"/>
    <cellStyle name="Percent 11 2 4 2 4 3" xfId="19407" xr:uid="{00000000-0005-0000-0000-000027C60000}"/>
    <cellStyle name="Percent 11 2 4 2 4 3 2" xfId="41942" xr:uid="{00000000-0005-0000-0000-000028C60000}"/>
    <cellStyle name="Percent 11 2 4 2 4 4" xfId="25036" xr:uid="{00000000-0005-0000-0000-000029C60000}"/>
    <cellStyle name="Percent 11 2 4 2 4 4 2" xfId="47562" xr:uid="{00000000-0005-0000-0000-00002AC60000}"/>
    <cellStyle name="Percent 11 2 4 2 4 5" xfId="30702" xr:uid="{00000000-0005-0000-0000-00002BC60000}"/>
    <cellStyle name="Percent 11 2 4 2 5" xfId="10033" xr:uid="{00000000-0005-0000-0000-00002CC60000}"/>
    <cellStyle name="Percent 11 2 4 2 5 2" xfId="32574" xr:uid="{00000000-0005-0000-0000-00002DC60000}"/>
    <cellStyle name="Percent 11 2 4 2 6" xfId="15663" xr:uid="{00000000-0005-0000-0000-00002EC60000}"/>
    <cellStyle name="Percent 11 2 4 2 6 2" xfId="38198" xr:uid="{00000000-0005-0000-0000-00002FC60000}"/>
    <cellStyle name="Percent 11 2 4 2 7" xfId="21292" xr:uid="{00000000-0005-0000-0000-000030C60000}"/>
    <cellStyle name="Percent 11 2 4 2 7 2" xfId="43818" xr:uid="{00000000-0005-0000-0000-000031C60000}"/>
    <cellStyle name="Percent 11 2 4 2 8" xfId="26958" xr:uid="{00000000-0005-0000-0000-000032C60000}"/>
    <cellStyle name="Percent 11 2 4 2 9" xfId="49449" xr:uid="{00000000-0005-0000-0000-000033C60000}"/>
    <cellStyle name="Percent 11 2 4 3" xfId="4885" xr:uid="{00000000-0005-0000-0000-000034C60000}"/>
    <cellStyle name="Percent 11 2 4 3 2" xfId="6757" xr:uid="{00000000-0005-0000-0000-000035C60000}"/>
    <cellStyle name="Percent 11 2 4 3 2 2" xfId="12373" xr:uid="{00000000-0005-0000-0000-000036C60000}"/>
    <cellStyle name="Percent 11 2 4 3 2 2 2" xfId="34914" xr:uid="{00000000-0005-0000-0000-000037C60000}"/>
    <cellStyle name="Percent 11 2 4 3 2 3" xfId="18003" xr:uid="{00000000-0005-0000-0000-000038C60000}"/>
    <cellStyle name="Percent 11 2 4 3 2 3 2" xfId="40538" xr:uid="{00000000-0005-0000-0000-000039C60000}"/>
    <cellStyle name="Percent 11 2 4 3 2 4" xfId="23632" xr:uid="{00000000-0005-0000-0000-00003AC60000}"/>
    <cellStyle name="Percent 11 2 4 3 2 4 2" xfId="46158" xr:uid="{00000000-0005-0000-0000-00003BC60000}"/>
    <cellStyle name="Percent 11 2 4 3 2 5" xfId="29298" xr:uid="{00000000-0005-0000-0000-00003CC60000}"/>
    <cellStyle name="Percent 11 2 4 3 3" xfId="8629" xr:uid="{00000000-0005-0000-0000-00003DC60000}"/>
    <cellStyle name="Percent 11 2 4 3 3 2" xfId="14245" xr:uid="{00000000-0005-0000-0000-00003EC60000}"/>
    <cellStyle name="Percent 11 2 4 3 3 2 2" xfId="36786" xr:uid="{00000000-0005-0000-0000-00003FC60000}"/>
    <cellStyle name="Percent 11 2 4 3 3 3" xfId="19875" xr:uid="{00000000-0005-0000-0000-000040C60000}"/>
    <cellStyle name="Percent 11 2 4 3 3 3 2" xfId="42410" xr:uid="{00000000-0005-0000-0000-000041C60000}"/>
    <cellStyle name="Percent 11 2 4 3 3 4" xfId="25504" xr:uid="{00000000-0005-0000-0000-000042C60000}"/>
    <cellStyle name="Percent 11 2 4 3 3 4 2" xfId="48030" xr:uid="{00000000-0005-0000-0000-000043C60000}"/>
    <cellStyle name="Percent 11 2 4 3 3 5" xfId="31170" xr:uid="{00000000-0005-0000-0000-000044C60000}"/>
    <cellStyle name="Percent 11 2 4 3 4" xfId="10501" xr:uid="{00000000-0005-0000-0000-000045C60000}"/>
    <cellStyle name="Percent 11 2 4 3 4 2" xfId="33042" xr:uid="{00000000-0005-0000-0000-000046C60000}"/>
    <cellStyle name="Percent 11 2 4 3 5" xfId="16131" xr:uid="{00000000-0005-0000-0000-000047C60000}"/>
    <cellStyle name="Percent 11 2 4 3 5 2" xfId="38666" xr:uid="{00000000-0005-0000-0000-000048C60000}"/>
    <cellStyle name="Percent 11 2 4 3 6" xfId="21760" xr:uid="{00000000-0005-0000-0000-000049C60000}"/>
    <cellStyle name="Percent 11 2 4 3 6 2" xfId="44286" xr:uid="{00000000-0005-0000-0000-00004AC60000}"/>
    <cellStyle name="Percent 11 2 4 3 7" xfId="27426" xr:uid="{00000000-0005-0000-0000-00004BC60000}"/>
    <cellStyle name="Percent 11 2 4 3 8" xfId="50854" xr:uid="{00000000-0005-0000-0000-00004CC60000}"/>
    <cellStyle name="Percent 11 2 4 4" xfId="5821" xr:uid="{00000000-0005-0000-0000-00004DC60000}"/>
    <cellStyle name="Percent 11 2 4 4 2" xfId="11437" xr:uid="{00000000-0005-0000-0000-00004EC60000}"/>
    <cellStyle name="Percent 11 2 4 4 2 2" xfId="33978" xr:uid="{00000000-0005-0000-0000-00004FC60000}"/>
    <cellStyle name="Percent 11 2 4 4 3" xfId="17067" xr:uid="{00000000-0005-0000-0000-000050C60000}"/>
    <cellStyle name="Percent 11 2 4 4 3 2" xfId="39602" xr:uid="{00000000-0005-0000-0000-000051C60000}"/>
    <cellStyle name="Percent 11 2 4 4 4" xfId="22696" xr:uid="{00000000-0005-0000-0000-000052C60000}"/>
    <cellStyle name="Percent 11 2 4 4 4 2" xfId="45222" xr:uid="{00000000-0005-0000-0000-000053C60000}"/>
    <cellStyle name="Percent 11 2 4 4 5" xfId="28362" xr:uid="{00000000-0005-0000-0000-000054C60000}"/>
    <cellStyle name="Percent 11 2 4 5" xfId="7693" xr:uid="{00000000-0005-0000-0000-000055C60000}"/>
    <cellStyle name="Percent 11 2 4 5 2" xfId="13309" xr:uid="{00000000-0005-0000-0000-000056C60000}"/>
    <cellStyle name="Percent 11 2 4 5 2 2" xfId="35850" xr:uid="{00000000-0005-0000-0000-000057C60000}"/>
    <cellStyle name="Percent 11 2 4 5 3" xfId="18939" xr:uid="{00000000-0005-0000-0000-000058C60000}"/>
    <cellStyle name="Percent 11 2 4 5 3 2" xfId="41474" xr:uid="{00000000-0005-0000-0000-000059C60000}"/>
    <cellStyle name="Percent 11 2 4 5 4" xfId="24568" xr:uid="{00000000-0005-0000-0000-00005AC60000}"/>
    <cellStyle name="Percent 11 2 4 5 4 2" xfId="47094" xr:uid="{00000000-0005-0000-0000-00005BC60000}"/>
    <cellStyle name="Percent 11 2 4 5 5" xfId="30234" xr:uid="{00000000-0005-0000-0000-00005CC60000}"/>
    <cellStyle name="Percent 11 2 4 6" xfId="9565" xr:uid="{00000000-0005-0000-0000-00005DC60000}"/>
    <cellStyle name="Percent 11 2 4 6 2" xfId="32106" xr:uid="{00000000-0005-0000-0000-00005EC60000}"/>
    <cellStyle name="Percent 11 2 4 7" xfId="15195" xr:uid="{00000000-0005-0000-0000-00005FC60000}"/>
    <cellStyle name="Percent 11 2 4 7 2" xfId="37730" xr:uid="{00000000-0005-0000-0000-000060C60000}"/>
    <cellStyle name="Percent 11 2 4 8" xfId="20824" xr:uid="{00000000-0005-0000-0000-000061C60000}"/>
    <cellStyle name="Percent 11 2 4 8 2" xfId="43350" xr:uid="{00000000-0005-0000-0000-000062C60000}"/>
    <cellStyle name="Percent 11 2 4 9" xfId="26490" xr:uid="{00000000-0005-0000-0000-000063C60000}"/>
    <cellStyle name="Percent 11 2 5" xfId="4183" xr:uid="{00000000-0005-0000-0000-000064C60000}"/>
    <cellStyle name="Percent 11 2 5 10" xfId="50152" xr:uid="{00000000-0005-0000-0000-000065C60000}"/>
    <cellStyle name="Percent 11 2 5 2" xfId="5119" xr:uid="{00000000-0005-0000-0000-000066C60000}"/>
    <cellStyle name="Percent 11 2 5 2 2" xfId="6991" xr:uid="{00000000-0005-0000-0000-000067C60000}"/>
    <cellStyle name="Percent 11 2 5 2 2 2" xfId="12607" xr:uid="{00000000-0005-0000-0000-000068C60000}"/>
    <cellStyle name="Percent 11 2 5 2 2 2 2" xfId="35148" xr:uid="{00000000-0005-0000-0000-000069C60000}"/>
    <cellStyle name="Percent 11 2 5 2 2 3" xfId="18237" xr:uid="{00000000-0005-0000-0000-00006AC60000}"/>
    <cellStyle name="Percent 11 2 5 2 2 3 2" xfId="40772" xr:uid="{00000000-0005-0000-0000-00006BC60000}"/>
    <cellStyle name="Percent 11 2 5 2 2 4" xfId="23866" xr:uid="{00000000-0005-0000-0000-00006CC60000}"/>
    <cellStyle name="Percent 11 2 5 2 2 4 2" xfId="46392" xr:uid="{00000000-0005-0000-0000-00006DC60000}"/>
    <cellStyle name="Percent 11 2 5 2 2 5" xfId="29532" xr:uid="{00000000-0005-0000-0000-00006EC60000}"/>
    <cellStyle name="Percent 11 2 5 2 3" xfId="8863" xr:uid="{00000000-0005-0000-0000-00006FC60000}"/>
    <cellStyle name="Percent 11 2 5 2 3 2" xfId="14479" xr:uid="{00000000-0005-0000-0000-000070C60000}"/>
    <cellStyle name="Percent 11 2 5 2 3 2 2" xfId="37020" xr:uid="{00000000-0005-0000-0000-000071C60000}"/>
    <cellStyle name="Percent 11 2 5 2 3 3" xfId="20109" xr:uid="{00000000-0005-0000-0000-000072C60000}"/>
    <cellStyle name="Percent 11 2 5 2 3 3 2" xfId="42644" xr:uid="{00000000-0005-0000-0000-000073C60000}"/>
    <cellStyle name="Percent 11 2 5 2 3 4" xfId="25738" xr:uid="{00000000-0005-0000-0000-000074C60000}"/>
    <cellStyle name="Percent 11 2 5 2 3 4 2" xfId="48264" xr:uid="{00000000-0005-0000-0000-000075C60000}"/>
    <cellStyle name="Percent 11 2 5 2 3 5" xfId="31404" xr:uid="{00000000-0005-0000-0000-000076C60000}"/>
    <cellStyle name="Percent 11 2 5 2 4" xfId="10735" xr:uid="{00000000-0005-0000-0000-000077C60000}"/>
    <cellStyle name="Percent 11 2 5 2 4 2" xfId="33276" xr:uid="{00000000-0005-0000-0000-000078C60000}"/>
    <cellStyle name="Percent 11 2 5 2 5" xfId="16365" xr:uid="{00000000-0005-0000-0000-000079C60000}"/>
    <cellStyle name="Percent 11 2 5 2 5 2" xfId="38900" xr:uid="{00000000-0005-0000-0000-00007AC60000}"/>
    <cellStyle name="Percent 11 2 5 2 6" xfId="21994" xr:uid="{00000000-0005-0000-0000-00007BC60000}"/>
    <cellStyle name="Percent 11 2 5 2 6 2" xfId="44520" xr:uid="{00000000-0005-0000-0000-00007CC60000}"/>
    <cellStyle name="Percent 11 2 5 2 7" xfId="27660" xr:uid="{00000000-0005-0000-0000-00007DC60000}"/>
    <cellStyle name="Percent 11 2 5 2 8" xfId="51088" xr:uid="{00000000-0005-0000-0000-00007EC60000}"/>
    <cellStyle name="Percent 11 2 5 3" xfId="6055" xr:uid="{00000000-0005-0000-0000-00007FC60000}"/>
    <cellStyle name="Percent 11 2 5 3 2" xfId="11671" xr:uid="{00000000-0005-0000-0000-000080C60000}"/>
    <cellStyle name="Percent 11 2 5 3 2 2" xfId="34212" xr:uid="{00000000-0005-0000-0000-000081C60000}"/>
    <cellStyle name="Percent 11 2 5 3 3" xfId="17301" xr:uid="{00000000-0005-0000-0000-000082C60000}"/>
    <cellStyle name="Percent 11 2 5 3 3 2" xfId="39836" xr:uid="{00000000-0005-0000-0000-000083C60000}"/>
    <cellStyle name="Percent 11 2 5 3 4" xfId="22930" xr:uid="{00000000-0005-0000-0000-000084C60000}"/>
    <cellStyle name="Percent 11 2 5 3 4 2" xfId="45456" xr:uid="{00000000-0005-0000-0000-000085C60000}"/>
    <cellStyle name="Percent 11 2 5 3 5" xfId="28596" xr:uid="{00000000-0005-0000-0000-000086C60000}"/>
    <cellStyle name="Percent 11 2 5 4" xfId="7927" xr:uid="{00000000-0005-0000-0000-000087C60000}"/>
    <cellStyle name="Percent 11 2 5 4 2" xfId="13543" xr:uid="{00000000-0005-0000-0000-000088C60000}"/>
    <cellStyle name="Percent 11 2 5 4 2 2" xfId="36084" xr:uid="{00000000-0005-0000-0000-000089C60000}"/>
    <cellStyle name="Percent 11 2 5 4 3" xfId="19173" xr:uid="{00000000-0005-0000-0000-00008AC60000}"/>
    <cellStyle name="Percent 11 2 5 4 3 2" xfId="41708" xr:uid="{00000000-0005-0000-0000-00008BC60000}"/>
    <cellStyle name="Percent 11 2 5 4 4" xfId="24802" xr:uid="{00000000-0005-0000-0000-00008CC60000}"/>
    <cellStyle name="Percent 11 2 5 4 4 2" xfId="47328" xr:uid="{00000000-0005-0000-0000-00008DC60000}"/>
    <cellStyle name="Percent 11 2 5 4 5" xfId="30468" xr:uid="{00000000-0005-0000-0000-00008EC60000}"/>
    <cellStyle name="Percent 11 2 5 5" xfId="9799" xr:uid="{00000000-0005-0000-0000-00008FC60000}"/>
    <cellStyle name="Percent 11 2 5 5 2" xfId="32340" xr:uid="{00000000-0005-0000-0000-000090C60000}"/>
    <cellStyle name="Percent 11 2 5 6" xfId="15429" xr:uid="{00000000-0005-0000-0000-000091C60000}"/>
    <cellStyle name="Percent 11 2 5 6 2" xfId="37964" xr:uid="{00000000-0005-0000-0000-000092C60000}"/>
    <cellStyle name="Percent 11 2 5 7" xfId="21058" xr:uid="{00000000-0005-0000-0000-000093C60000}"/>
    <cellStyle name="Percent 11 2 5 7 2" xfId="43584" xr:uid="{00000000-0005-0000-0000-000094C60000}"/>
    <cellStyle name="Percent 11 2 5 8" xfId="26724" xr:uid="{00000000-0005-0000-0000-000095C60000}"/>
    <cellStyle name="Percent 11 2 5 9" xfId="49215" xr:uid="{00000000-0005-0000-0000-000096C60000}"/>
    <cellStyle name="Percent 11 2 6" xfId="4651" xr:uid="{00000000-0005-0000-0000-000097C60000}"/>
    <cellStyle name="Percent 11 2 6 2" xfId="6523" xr:uid="{00000000-0005-0000-0000-000098C60000}"/>
    <cellStyle name="Percent 11 2 6 2 2" xfId="12139" xr:uid="{00000000-0005-0000-0000-000099C60000}"/>
    <cellStyle name="Percent 11 2 6 2 2 2" xfId="34680" xr:uid="{00000000-0005-0000-0000-00009AC60000}"/>
    <cellStyle name="Percent 11 2 6 2 3" xfId="17769" xr:uid="{00000000-0005-0000-0000-00009BC60000}"/>
    <cellStyle name="Percent 11 2 6 2 3 2" xfId="40304" xr:uid="{00000000-0005-0000-0000-00009CC60000}"/>
    <cellStyle name="Percent 11 2 6 2 4" xfId="23398" xr:uid="{00000000-0005-0000-0000-00009DC60000}"/>
    <cellStyle name="Percent 11 2 6 2 4 2" xfId="45924" xr:uid="{00000000-0005-0000-0000-00009EC60000}"/>
    <cellStyle name="Percent 11 2 6 2 5" xfId="29064" xr:uid="{00000000-0005-0000-0000-00009FC60000}"/>
    <cellStyle name="Percent 11 2 6 3" xfId="8395" xr:uid="{00000000-0005-0000-0000-0000A0C60000}"/>
    <cellStyle name="Percent 11 2 6 3 2" xfId="14011" xr:uid="{00000000-0005-0000-0000-0000A1C60000}"/>
    <cellStyle name="Percent 11 2 6 3 2 2" xfId="36552" xr:uid="{00000000-0005-0000-0000-0000A2C60000}"/>
    <cellStyle name="Percent 11 2 6 3 3" xfId="19641" xr:uid="{00000000-0005-0000-0000-0000A3C60000}"/>
    <cellStyle name="Percent 11 2 6 3 3 2" xfId="42176" xr:uid="{00000000-0005-0000-0000-0000A4C60000}"/>
    <cellStyle name="Percent 11 2 6 3 4" xfId="25270" xr:uid="{00000000-0005-0000-0000-0000A5C60000}"/>
    <cellStyle name="Percent 11 2 6 3 4 2" xfId="47796" xr:uid="{00000000-0005-0000-0000-0000A6C60000}"/>
    <cellStyle name="Percent 11 2 6 3 5" xfId="30936" xr:uid="{00000000-0005-0000-0000-0000A7C60000}"/>
    <cellStyle name="Percent 11 2 6 4" xfId="10267" xr:uid="{00000000-0005-0000-0000-0000A8C60000}"/>
    <cellStyle name="Percent 11 2 6 4 2" xfId="32808" xr:uid="{00000000-0005-0000-0000-0000A9C60000}"/>
    <cellStyle name="Percent 11 2 6 5" xfId="15897" xr:uid="{00000000-0005-0000-0000-0000AAC60000}"/>
    <cellStyle name="Percent 11 2 6 5 2" xfId="38432" xr:uid="{00000000-0005-0000-0000-0000ABC60000}"/>
    <cellStyle name="Percent 11 2 6 6" xfId="21526" xr:uid="{00000000-0005-0000-0000-0000ACC60000}"/>
    <cellStyle name="Percent 11 2 6 6 2" xfId="44052" xr:uid="{00000000-0005-0000-0000-0000ADC60000}"/>
    <cellStyle name="Percent 11 2 6 7" xfId="27192" xr:uid="{00000000-0005-0000-0000-0000AEC60000}"/>
    <cellStyle name="Percent 11 2 6 8" xfId="50620" xr:uid="{00000000-0005-0000-0000-0000AFC60000}"/>
    <cellStyle name="Percent 11 2 7" xfId="5587" xr:uid="{00000000-0005-0000-0000-0000B0C60000}"/>
    <cellStyle name="Percent 11 2 7 2" xfId="11203" xr:uid="{00000000-0005-0000-0000-0000B1C60000}"/>
    <cellStyle name="Percent 11 2 7 2 2" xfId="33744" xr:uid="{00000000-0005-0000-0000-0000B2C60000}"/>
    <cellStyle name="Percent 11 2 7 3" xfId="16833" xr:uid="{00000000-0005-0000-0000-0000B3C60000}"/>
    <cellStyle name="Percent 11 2 7 3 2" xfId="39368" xr:uid="{00000000-0005-0000-0000-0000B4C60000}"/>
    <cellStyle name="Percent 11 2 7 4" xfId="22462" xr:uid="{00000000-0005-0000-0000-0000B5C60000}"/>
    <cellStyle name="Percent 11 2 7 4 2" xfId="44988" xr:uid="{00000000-0005-0000-0000-0000B6C60000}"/>
    <cellStyle name="Percent 11 2 7 5" xfId="28128" xr:uid="{00000000-0005-0000-0000-0000B7C60000}"/>
    <cellStyle name="Percent 11 2 8" xfId="7459" xr:uid="{00000000-0005-0000-0000-0000B8C60000}"/>
    <cellStyle name="Percent 11 2 8 2" xfId="13075" xr:uid="{00000000-0005-0000-0000-0000B9C60000}"/>
    <cellStyle name="Percent 11 2 8 2 2" xfId="35616" xr:uid="{00000000-0005-0000-0000-0000BAC60000}"/>
    <cellStyle name="Percent 11 2 8 3" xfId="18705" xr:uid="{00000000-0005-0000-0000-0000BBC60000}"/>
    <cellStyle name="Percent 11 2 8 3 2" xfId="41240" xr:uid="{00000000-0005-0000-0000-0000BCC60000}"/>
    <cellStyle name="Percent 11 2 8 4" xfId="24334" xr:uid="{00000000-0005-0000-0000-0000BDC60000}"/>
    <cellStyle name="Percent 11 2 8 4 2" xfId="46860" xr:uid="{00000000-0005-0000-0000-0000BEC60000}"/>
    <cellStyle name="Percent 11 2 8 5" xfId="30000" xr:uid="{00000000-0005-0000-0000-0000BFC60000}"/>
    <cellStyle name="Percent 11 2 9" xfId="9331" xr:uid="{00000000-0005-0000-0000-0000C0C60000}"/>
    <cellStyle name="Percent 11 2 9 2" xfId="31872" xr:uid="{00000000-0005-0000-0000-0000C1C60000}"/>
    <cellStyle name="Percent 11 3" xfId="3832" xr:uid="{00000000-0005-0000-0000-0000C2C60000}"/>
    <cellStyle name="Percent 11 3 10" xfId="26373" xr:uid="{00000000-0005-0000-0000-0000C3C60000}"/>
    <cellStyle name="Percent 11 3 11" xfId="48864" xr:uid="{00000000-0005-0000-0000-0000C4C60000}"/>
    <cellStyle name="Percent 11 3 12" xfId="49801" xr:uid="{00000000-0005-0000-0000-0000C5C60000}"/>
    <cellStyle name="Percent 11 3 2" xfId="4066" xr:uid="{00000000-0005-0000-0000-0000C6C60000}"/>
    <cellStyle name="Percent 11 3 2 10" xfId="49098" xr:uid="{00000000-0005-0000-0000-0000C7C60000}"/>
    <cellStyle name="Percent 11 3 2 11" xfId="50035" xr:uid="{00000000-0005-0000-0000-0000C8C60000}"/>
    <cellStyle name="Percent 11 3 2 2" xfId="4534" xr:uid="{00000000-0005-0000-0000-0000C9C60000}"/>
    <cellStyle name="Percent 11 3 2 2 10" xfId="50503" xr:uid="{00000000-0005-0000-0000-0000CAC60000}"/>
    <cellStyle name="Percent 11 3 2 2 2" xfId="5470" xr:uid="{00000000-0005-0000-0000-0000CBC60000}"/>
    <cellStyle name="Percent 11 3 2 2 2 2" xfId="7342" xr:uid="{00000000-0005-0000-0000-0000CCC60000}"/>
    <cellStyle name="Percent 11 3 2 2 2 2 2" xfId="12958" xr:uid="{00000000-0005-0000-0000-0000CDC60000}"/>
    <cellStyle name="Percent 11 3 2 2 2 2 2 2" xfId="35499" xr:uid="{00000000-0005-0000-0000-0000CEC60000}"/>
    <cellStyle name="Percent 11 3 2 2 2 2 3" xfId="18588" xr:uid="{00000000-0005-0000-0000-0000CFC60000}"/>
    <cellStyle name="Percent 11 3 2 2 2 2 3 2" xfId="41123" xr:uid="{00000000-0005-0000-0000-0000D0C60000}"/>
    <cellStyle name="Percent 11 3 2 2 2 2 4" xfId="24217" xr:uid="{00000000-0005-0000-0000-0000D1C60000}"/>
    <cellStyle name="Percent 11 3 2 2 2 2 4 2" xfId="46743" xr:uid="{00000000-0005-0000-0000-0000D2C60000}"/>
    <cellStyle name="Percent 11 3 2 2 2 2 5" xfId="29883" xr:uid="{00000000-0005-0000-0000-0000D3C60000}"/>
    <cellStyle name="Percent 11 3 2 2 2 3" xfId="9214" xr:uid="{00000000-0005-0000-0000-0000D4C60000}"/>
    <cellStyle name="Percent 11 3 2 2 2 3 2" xfId="14830" xr:uid="{00000000-0005-0000-0000-0000D5C60000}"/>
    <cellStyle name="Percent 11 3 2 2 2 3 2 2" xfId="37371" xr:uid="{00000000-0005-0000-0000-0000D6C60000}"/>
    <cellStyle name="Percent 11 3 2 2 2 3 3" xfId="20460" xr:uid="{00000000-0005-0000-0000-0000D7C60000}"/>
    <cellStyle name="Percent 11 3 2 2 2 3 3 2" xfId="42995" xr:uid="{00000000-0005-0000-0000-0000D8C60000}"/>
    <cellStyle name="Percent 11 3 2 2 2 3 4" xfId="26089" xr:uid="{00000000-0005-0000-0000-0000D9C60000}"/>
    <cellStyle name="Percent 11 3 2 2 2 3 4 2" xfId="48615" xr:uid="{00000000-0005-0000-0000-0000DAC60000}"/>
    <cellStyle name="Percent 11 3 2 2 2 3 5" xfId="31755" xr:uid="{00000000-0005-0000-0000-0000DBC60000}"/>
    <cellStyle name="Percent 11 3 2 2 2 4" xfId="11086" xr:uid="{00000000-0005-0000-0000-0000DCC60000}"/>
    <cellStyle name="Percent 11 3 2 2 2 4 2" xfId="33627" xr:uid="{00000000-0005-0000-0000-0000DDC60000}"/>
    <cellStyle name="Percent 11 3 2 2 2 5" xfId="16716" xr:uid="{00000000-0005-0000-0000-0000DEC60000}"/>
    <cellStyle name="Percent 11 3 2 2 2 5 2" xfId="39251" xr:uid="{00000000-0005-0000-0000-0000DFC60000}"/>
    <cellStyle name="Percent 11 3 2 2 2 6" xfId="22345" xr:uid="{00000000-0005-0000-0000-0000E0C60000}"/>
    <cellStyle name="Percent 11 3 2 2 2 6 2" xfId="44871" xr:uid="{00000000-0005-0000-0000-0000E1C60000}"/>
    <cellStyle name="Percent 11 3 2 2 2 7" xfId="28011" xr:uid="{00000000-0005-0000-0000-0000E2C60000}"/>
    <cellStyle name="Percent 11 3 2 2 2 8" xfId="51439" xr:uid="{00000000-0005-0000-0000-0000E3C60000}"/>
    <cellStyle name="Percent 11 3 2 2 3" xfId="6406" xr:uid="{00000000-0005-0000-0000-0000E4C60000}"/>
    <cellStyle name="Percent 11 3 2 2 3 2" xfId="12022" xr:uid="{00000000-0005-0000-0000-0000E5C60000}"/>
    <cellStyle name="Percent 11 3 2 2 3 2 2" xfId="34563" xr:uid="{00000000-0005-0000-0000-0000E6C60000}"/>
    <cellStyle name="Percent 11 3 2 2 3 3" xfId="17652" xr:uid="{00000000-0005-0000-0000-0000E7C60000}"/>
    <cellStyle name="Percent 11 3 2 2 3 3 2" xfId="40187" xr:uid="{00000000-0005-0000-0000-0000E8C60000}"/>
    <cellStyle name="Percent 11 3 2 2 3 4" xfId="23281" xr:uid="{00000000-0005-0000-0000-0000E9C60000}"/>
    <cellStyle name="Percent 11 3 2 2 3 4 2" xfId="45807" xr:uid="{00000000-0005-0000-0000-0000EAC60000}"/>
    <cellStyle name="Percent 11 3 2 2 3 5" xfId="28947" xr:uid="{00000000-0005-0000-0000-0000EBC60000}"/>
    <cellStyle name="Percent 11 3 2 2 4" xfId="8278" xr:uid="{00000000-0005-0000-0000-0000ECC60000}"/>
    <cellStyle name="Percent 11 3 2 2 4 2" xfId="13894" xr:uid="{00000000-0005-0000-0000-0000EDC60000}"/>
    <cellStyle name="Percent 11 3 2 2 4 2 2" xfId="36435" xr:uid="{00000000-0005-0000-0000-0000EEC60000}"/>
    <cellStyle name="Percent 11 3 2 2 4 3" xfId="19524" xr:uid="{00000000-0005-0000-0000-0000EFC60000}"/>
    <cellStyle name="Percent 11 3 2 2 4 3 2" xfId="42059" xr:uid="{00000000-0005-0000-0000-0000F0C60000}"/>
    <cellStyle name="Percent 11 3 2 2 4 4" xfId="25153" xr:uid="{00000000-0005-0000-0000-0000F1C60000}"/>
    <cellStyle name="Percent 11 3 2 2 4 4 2" xfId="47679" xr:uid="{00000000-0005-0000-0000-0000F2C60000}"/>
    <cellStyle name="Percent 11 3 2 2 4 5" xfId="30819" xr:uid="{00000000-0005-0000-0000-0000F3C60000}"/>
    <cellStyle name="Percent 11 3 2 2 5" xfId="10150" xr:uid="{00000000-0005-0000-0000-0000F4C60000}"/>
    <cellStyle name="Percent 11 3 2 2 5 2" xfId="32691" xr:uid="{00000000-0005-0000-0000-0000F5C60000}"/>
    <cellStyle name="Percent 11 3 2 2 6" xfId="15780" xr:uid="{00000000-0005-0000-0000-0000F6C60000}"/>
    <cellStyle name="Percent 11 3 2 2 6 2" xfId="38315" xr:uid="{00000000-0005-0000-0000-0000F7C60000}"/>
    <cellStyle name="Percent 11 3 2 2 7" xfId="21409" xr:uid="{00000000-0005-0000-0000-0000F8C60000}"/>
    <cellStyle name="Percent 11 3 2 2 7 2" xfId="43935" xr:uid="{00000000-0005-0000-0000-0000F9C60000}"/>
    <cellStyle name="Percent 11 3 2 2 8" xfId="27075" xr:uid="{00000000-0005-0000-0000-0000FAC60000}"/>
    <cellStyle name="Percent 11 3 2 2 9" xfId="49566" xr:uid="{00000000-0005-0000-0000-0000FBC60000}"/>
    <cellStyle name="Percent 11 3 2 3" xfId="5002" xr:uid="{00000000-0005-0000-0000-0000FCC60000}"/>
    <cellStyle name="Percent 11 3 2 3 2" xfId="6874" xr:uid="{00000000-0005-0000-0000-0000FDC60000}"/>
    <cellStyle name="Percent 11 3 2 3 2 2" xfId="12490" xr:uid="{00000000-0005-0000-0000-0000FEC60000}"/>
    <cellStyle name="Percent 11 3 2 3 2 2 2" xfId="35031" xr:uid="{00000000-0005-0000-0000-0000FFC60000}"/>
    <cellStyle name="Percent 11 3 2 3 2 3" xfId="18120" xr:uid="{00000000-0005-0000-0000-000000C70000}"/>
    <cellStyle name="Percent 11 3 2 3 2 3 2" xfId="40655" xr:uid="{00000000-0005-0000-0000-000001C70000}"/>
    <cellStyle name="Percent 11 3 2 3 2 4" xfId="23749" xr:uid="{00000000-0005-0000-0000-000002C70000}"/>
    <cellStyle name="Percent 11 3 2 3 2 4 2" xfId="46275" xr:uid="{00000000-0005-0000-0000-000003C70000}"/>
    <cellStyle name="Percent 11 3 2 3 2 5" xfId="29415" xr:uid="{00000000-0005-0000-0000-000004C70000}"/>
    <cellStyle name="Percent 11 3 2 3 3" xfId="8746" xr:uid="{00000000-0005-0000-0000-000005C70000}"/>
    <cellStyle name="Percent 11 3 2 3 3 2" xfId="14362" xr:uid="{00000000-0005-0000-0000-000006C70000}"/>
    <cellStyle name="Percent 11 3 2 3 3 2 2" xfId="36903" xr:uid="{00000000-0005-0000-0000-000007C70000}"/>
    <cellStyle name="Percent 11 3 2 3 3 3" xfId="19992" xr:uid="{00000000-0005-0000-0000-000008C70000}"/>
    <cellStyle name="Percent 11 3 2 3 3 3 2" xfId="42527" xr:uid="{00000000-0005-0000-0000-000009C70000}"/>
    <cellStyle name="Percent 11 3 2 3 3 4" xfId="25621" xr:uid="{00000000-0005-0000-0000-00000AC70000}"/>
    <cellStyle name="Percent 11 3 2 3 3 4 2" xfId="48147" xr:uid="{00000000-0005-0000-0000-00000BC70000}"/>
    <cellStyle name="Percent 11 3 2 3 3 5" xfId="31287" xr:uid="{00000000-0005-0000-0000-00000CC70000}"/>
    <cellStyle name="Percent 11 3 2 3 4" xfId="10618" xr:uid="{00000000-0005-0000-0000-00000DC70000}"/>
    <cellStyle name="Percent 11 3 2 3 4 2" xfId="33159" xr:uid="{00000000-0005-0000-0000-00000EC70000}"/>
    <cellStyle name="Percent 11 3 2 3 5" xfId="16248" xr:uid="{00000000-0005-0000-0000-00000FC70000}"/>
    <cellStyle name="Percent 11 3 2 3 5 2" xfId="38783" xr:uid="{00000000-0005-0000-0000-000010C70000}"/>
    <cellStyle name="Percent 11 3 2 3 6" xfId="21877" xr:uid="{00000000-0005-0000-0000-000011C70000}"/>
    <cellStyle name="Percent 11 3 2 3 6 2" xfId="44403" xr:uid="{00000000-0005-0000-0000-000012C70000}"/>
    <cellStyle name="Percent 11 3 2 3 7" xfId="27543" xr:uid="{00000000-0005-0000-0000-000013C70000}"/>
    <cellStyle name="Percent 11 3 2 3 8" xfId="50971" xr:uid="{00000000-0005-0000-0000-000014C70000}"/>
    <cellStyle name="Percent 11 3 2 4" xfId="5938" xr:uid="{00000000-0005-0000-0000-000015C70000}"/>
    <cellStyle name="Percent 11 3 2 4 2" xfId="11554" xr:uid="{00000000-0005-0000-0000-000016C70000}"/>
    <cellStyle name="Percent 11 3 2 4 2 2" xfId="34095" xr:uid="{00000000-0005-0000-0000-000017C70000}"/>
    <cellStyle name="Percent 11 3 2 4 3" xfId="17184" xr:uid="{00000000-0005-0000-0000-000018C70000}"/>
    <cellStyle name="Percent 11 3 2 4 3 2" xfId="39719" xr:uid="{00000000-0005-0000-0000-000019C70000}"/>
    <cellStyle name="Percent 11 3 2 4 4" xfId="22813" xr:uid="{00000000-0005-0000-0000-00001AC70000}"/>
    <cellStyle name="Percent 11 3 2 4 4 2" xfId="45339" xr:uid="{00000000-0005-0000-0000-00001BC70000}"/>
    <cellStyle name="Percent 11 3 2 4 5" xfId="28479" xr:uid="{00000000-0005-0000-0000-00001CC70000}"/>
    <cellStyle name="Percent 11 3 2 5" xfId="7810" xr:uid="{00000000-0005-0000-0000-00001DC70000}"/>
    <cellStyle name="Percent 11 3 2 5 2" xfId="13426" xr:uid="{00000000-0005-0000-0000-00001EC70000}"/>
    <cellStyle name="Percent 11 3 2 5 2 2" xfId="35967" xr:uid="{00000000-0005-0000-0000-00001FC70000}"/>
    <cellStyle name="Percent 11 3 2 5 3" xfId="19056" xr:uid="{00000000-0005-0000-0000-000020C70000}"/>
    <cellStyle name="Percent 11 3 2 5 3 2" xfId="41591" xr:uid="{00000000-0005-0000-0000-000021C70000}"/>
    <cellStyle name="Percent 11 3 2 5 4" xfId="24685" xr:uid="{00000000-0005-0000-0000-000022C70000}"/>
    <cellStyle name="Percent 11 3 2 5 4 2" xfId="47211" xr:uid="{00000000-0005-0000-0000-000023C70000}"/>
    <cellStyle name="Percent 11 3 2 5 5" xfId="30351" xr:uid="{00000000-0005-0000-0000-000024C70000}"/>
    <cellStyle name="Percent 11 3 2 6" xfId="9682" xr:uid="{00000000-0005-0000-0000-000025C70000}"/>
    <cellStyle name="Percent 11 3 2 6 2" xfId="32223" xr:uid="{00000000-0005-0000-0000-000026C70000}"/>
    <cellStyle name="Percent 11 3 2 7" xfId="15312" xr:uid="{00000000-0005-0000-0000-000027C70000}"/>
    <cellStyle name="Percent 11 3 2 7 2" xfId="37847" xr:uid="{00000000-0005-0000-0000-000028C70000}"/>
    <cellStyle name="Percent 11 3 2 8" xfId="20941" xr:uid="{00000000-0005-0000-0000-000029C70000}"/>
    <cellStyle name="Percent 11 3 2 8 2" xfId="43467" xr:uid="{00000000-0005-0000-0000-00002AC70000}"/>
    <cellStyle name="Percent 11 3 2 9" xfId="26607" xr:uid="{00000000-0005-0000-0000-00002BC70000}"/>
    <cellStyle name="Percent 11 3 3" xfId="4300" xr:uid="{00000000-0005-0000-0000-00002CC70000}"/>
    <cellStyle name="Percent 11 3 3 10" xfId="50269" xr:uid="{00000000-0005-0000-0000-00002DC70000}"/>
    <cellStyle name="Percent 11 3 3 2" xfId="5236" xr:uid="{00000000-0005-0000-0000-00002EC70000}"/>
    <cellStyle name="Percent 11 3 3 2 2" xfId="7108" xr:uid="{00000000-0005-0000-0000-00002FC70000}"/>
    <cellStyle name="Percent 11 3 3 2 2 2" xfId="12724" xr:uid="{00000000-0005-0000-0000-000030C70000}"/>
    <cellStyle name="Percent 11 3 3 2 2 2 2" xfId="35265" xr:uid="{00000000-0005-0000-0000-000031C70000}"/>
    <cellStyle name="Percent 11 3 3 2 2 3" xfId="18354" xr:uid="{00000000-0005-0000-0000-000032C70000}"/>
    <cellStyle name="Percent 11 3 3 2 2 3 2" xfId="40889" xr:uid="{00000000-0005-0000-0000-000033C70000}"/>
    <cellStyle name="Percent 11 3 3 2 2 4" xfId="23983" xr:uid="{00000000-0005-0000-0000-000034C70000}"/>
    <cellStyle name="Percent 11 3 3 2 2 4 2" xfId="46509" xr:uid="{00000000-0005-0000-0000-000035C70000}"/>
    <cellStyle name="Percent 11 3 3 2 2 5" xfId="29649" xr:uid="{00000000-0005-0000-0000-000036C70000}"/>
    <cellStyle name="Percent 11 3 3 2 3" xfId="8980" xr:uid="{00000000-0005-0000-0000-000037C70000}"/>
    <cellStyle name="Percent 11 3 3 2 3 2" xfId="14596" xr:uid="{00000000-0005-0000-0000-000038C70000}"/>
    <cellStyle name="Percent 11 3 3 2 3 2 2" xfId="37137" xr:uid="{00000000-0005-0000-0000-000039C70000}"/>
    <cellStyle name="Percent 11 3 3 2 3 3" xfId="20226" xr:uid="{00000000-0005-0000-0000-00003AC70000}"/>
    <cellStyle name="Percent 11 3 3 2 3 3 2" xfId="42761" xr:uid="{00000000-0005-0000-0000-00003BC70000}"/>
    <cellStyle name="Percent 11 3 3 2 3 4" xfId="25855" xr:uid="{00000000-0005-0000-0000-00003CC70000}"/>
    <cellStyle name="Percent 11 3 3 2 3 4 2" xfId="48381" xr:uid="{00000000-0005-0000-0000-00003DC70000}"/>
    <cellStyle name="Percent 11 3 3 2 3 5" xfId="31521" xr:uid="{00000000-0005-0000-0000-00003EC70000}"/>
    <cellStyle name="Percent 11 3 3 2 4" xfId="10852" xr:uid="{00000000-0005-0000-0000-00003FC70000}"/>
    <cellStyle name="Percent 11 3 3 2 4 2" xfId="33393" xr:uid="{00000000-0005-0000-0000-000040C70000}"/>
    <cellStyle name="Percent 11 3 3 2 5" xfId="16482" xr:uid="{00000000-0005-0000-0000-000041C70000}"/>
    <cellStyle name="Percent 11 3 3 2 5 2" xfId="39017" xr:uid="{00000000-0005-0000-0000-000042C70000}"/>
    <cellStyle name="Percent 11 3 3 2 6" xfId="22111" xr:uid="{00000000-0005-0000-0000-000043C70000}"/>
    <cellStyle name="Percent 11 3 3 2 6 2" xfId="44637" xr:uid="{00000000-0005-0000-0000-000044C70000}"/>
    <cellStyle name="Percent 11 3 3 2 7" xfId="27777" xr:uid="{00000000-0005-0000-0000-000045C70000}"/>
    <cellStyle name="Percent 11 3 3 2 8" xfId="51205" xr:uid="{00000000-0005-0000-0000-000046C70000}"/>
    <cellStyle name="Percent 11 3 3 3" xfId="6172" xr:uid="{00000000-0005-0000-0000-000047C70000}"/>
    <cellStyle name="Percent 11 3 3 3 2" xfId="11788" xr:uid="{00000000-0005-0000-0000-000048C70000}"/>
    <cellStyle name="Percent 11 3 3 3 2 2" xfId="34329" xr:uid="{00000000-0005-0000-0000-000049C70000}"/>
    <cellStyle name="Percent 11 3 3 3 3" xfId="17418" xr:uid="{00000000-0005-0000-0000-00004AC70000}"/>
    <cellStyle name="Percent 11 3 3 3 3 2" xfId="39953" xr:uid="{00000000-0005-0000-0000-00004BC70000}"/>
    <cellStyle name="Percent 11 3 3 3 4" xfId="23047" xr:uid="{00000000-0005-0000-0000-00004CC70000}"/>
    <cellStyle name="Percent 11 3 3 3 4 2" xfId="45573" xr:uid="{00000000-0005-0000-0000-00004DC70000}"/>
    <cellStyle name="Percent 11 3 3 3 5" xfId="28713" xr:uid="{00000000-0005-0000-0000-00004EC70000}"/>
    <cellStyle name="Percent 11 3 3 4" xfId="8044" xr:uid="{00000000-0005-0000-0000-00004FC70000}"/>
    <cellStyle name="Percent 11 3 3 4 2" xfId="13660" xr:uid="{00000000-0005-0000-0000-000050C70000}"/>
    <cellStyle name="Percent 11 3 3 4 2 2" xfId="36201" xr:uid="{00000000-0005-0000-0000-000051C70000}"/>
    <cellStyle name="Percent 11 3 3 4 3" xfId="19290" xr:uid="{00000000-0005-0000-0000-000052C70000}"/>
    <cellStyle name="Percent 11 3 3 4 3 2" xfId="41825" xr:uid="{00000000-0005-0000-0000-000053C70000}"/>
    <cellStyle name="Percent 11 3 3 4 4" xfId="24919" xr:uid="{00000000-0005-0000-0000-000054C70000}"/>
    <cellStyle name="Percent 11 3 3 4 4 2" xfId="47445" xr:uid="{00000000-0005-0000-0000-000055C70000}"/>
    <cellStyle name="Percent 11 3 3 4 5" xfId="30585" xr:uid="{00000000-0005-0000-0000-000056C70000}"/>
    <cellStyle name="Percent 11 3 3 5" xfId="9916" xr:uid="{00000000-0005-0000-0000-000057C70000}"/>
    <cellStyle name="Percent 11 3 3 5 2" xfId="32457" xr:uid="{00000000-0005-0000-0000-000058C70000}"/>
    <cellStyle name="Percent 11 3 3 6" xfId="15546" xr:uid="{00000000-0005-0000-0000-000059C70000}"/>
    <cellStyle name="Percent 11 3 3 6 2" xfId="38081" xr:uid="{00000000-0005-0000-0000-00005AC70000}"/>
    <cellStyle name="Percent 11 3 3 7" xfId="21175" xr:uid="{00000000-0005-0000-0000-00005BC70000}"/>
    <cellStyle name="Percent 11 3 3 7 2" xfId="43701" xr:uid="{00000000-0005-0000-0000-00005CC70000}"/>
    <cellStyle name="Percent 11 3 3 8" xfId="26841" xr:uid="{00000000-0005-0000-0000-00005DC70000}"/>
    <cellStyle name="Percent 11 3 3 9" xfId="49332" xr:uid="{00000000-0005-0000-0000-00005EC70000}"/>
    <cellStyle name="Percent 11 3 4" xfId="4768" xr:uid="{00000000-0005-0000-0000-00005FC70000}"/>
    <cellStyle name="Percent 11 3 4 2" xfId="6640" xr:uid="{00000000-0005-0000-0000-000060C70000}"/>
    <cellStyle name="Percent 11 3 4 2 2" xfId="12256" xr:uid="{00000000-0005-0000-0000-000061C70000}"/>
    <cellStyle name="Percent 11 3 4 2 2 2" xfId="34797" xr:uid="{00000000-0005-0000-0000-000062C70000}"/>
    <cellStyle name="Percent 11 3 4 2 3" xfId="17886" xr:uid="{00000000-0005-0000-0000-000063C70000}"/>
    <cellStyle name="Percent 11 3 4 2 3 2" xfId="40421" xr:uid="{00000000-0005-0000-0000-000064C70000}"/>
    <cellStyle name="Percent 11 3 4 2 4" xfId="23515" xr:uid="{00000000-0005-0000-0000-000065C70000}"/>
    <cellStyle name="Percent 11 3 4 2 4 2" xfId="46041" xr:uid="{00000000-0005-0000-0000-000066C70000}"/>
    <cellStyle name="Percent 11 3 4 2 5" xfId="29181" xr:uid="{00000000-0005-0000-0000-000067C70000}"/>
    <cellStyle name="Percent 11 3 4 3" xfId="8512" xr:uid="{00000000-0005-0000-0000-000068C70000}"/>
    <cellStyle name="Percent 11 3 4 3 2" xfId="14128" xr:uid="{00000000-0005-0000-0000-000069C70000}"/>
    <cellStyle name="Percent 11 3 4 3 2 2" xfId="36669" xr:uid="{00000000-0005-0000-0000-00006AC70000}"/>
    <cellStyle name="Percent 11 3 4 3 3" xfId="19758" xr:uid="{00000000-0005-0000-0000-00006BC70000}"/>
    <cellStyle name="Percent 11 3 4 3 3 2" xfId="42293" xr:uid="{00000000-0005-0000-0000-00006CC70000}"/>
    <cellStyle name="Percent 11 3 4 3 4" xfId="25387" xr:uid="{00000000-0005-0000-0000-00006DC70000}"/>
    <cellStyle name="Percent 11 3 4 3 4 2" xfId="47913" xr:uid="{00000000-0005-0000-0000-00006EC70000}"/>
    <cellStyle name="Percent 11 3 4 3 5" xfId="31053" xr:uid="{00000000-0005-0000-0000-00006FC70000}"/>
    <cellStyle name="Percent 11 3 4 4" xfId="10384" xr:uid="{00000000-0005-0000-0000-000070C70000}"/>
    <cellStyle name="Percent 11 3 4 4 2" xfId="32925" xr:uid="{00000000-0005-0000-0000-000071C70000}"/>
    <cellStyle name="Percent 11 3 4 5" xfId="16014" xr:uid="{00000000-0005-0000-0000-000072C70000}"/>
    <cellStyle name="Percent 11 3 4 5 2" xfId="38549" xr:uid="{00000000-0005-0000-0000-000073C70000}"/>
    <cellStyle name="Percent 11 3 4 6" xfId="21643" xr:uid="{00000000-0005-0000-0000-000074C70000}"/>
    <cellStyle name="Percent 11 3 4 6 2" xfId="44169" xr:uid="{00000000-0005-0000-0000-000075C70000}"/>
    <cellStyle name="Percent 11 3 4 7" xfId="27309" xr:uid="{00000000-0005-0000-0000-000076C70000}"/>
    <cellStyle name="Percent 11 3 4 8" xfId="50737" xr:uid="{00000000-0005-0000-0000-000077C70000}"/>
    <cellStyle name="Percent 11 3 5" xfId="5704" xr:uid="{00000000-0005-0000-0000-000078C70000}"/>
    <cellStyle name="Percent 11 3 5 2" xfId="11320" xr:uid="{00000000-0005-0000-0000-000079C70000}"/>
    <cellStyle name="Percent 11 3 5 2 2" xfId="33861" xr:uid="{00000000-0005-0000-0000-00007AC70000}"/>
    <cellStyle name="Percent 11 3 5 3" xfId="16950" xr:uid="{00000000-0005-0000-0000-00007BC70000}"/>
    <cellStyle name="Percent 11 3 5 3 2" xfId="39485" xr:uid="{00000000-0005-0000-0000-00007CC70000}"/>
    <cellStyle name="Percent 11 3 5 4" xfId="22579" xr:uid="{00000000-0005-0000-0000-00007DC70000}"/>
    <cellStyle name="Percent 11 3 5 4 2" xfId="45105" xr:uid="{00000000-0005-0000-0000-00007EC70000}"/>
    <cellStyle name="Percent 11 3 5 5" xfId="28245" xr:uid="{00000000-0005-0000-0000-00007FC70000}"/>
    <cellStyle name="Percent 11 3 6" xfId="7576" xr:uid="{00000000-0005-0000-0000-000080C70000}"/>
    <cellStyle name="Percent 11 3 6 2" xfId="13192" xr:uid="{00000000-0005-0000-0000-000081C70000}"/>
    <cellStyle name="Percent 11 3 6 2 2" xfId="35733" xr:uid="{00000000-0005-0000-0000-000082C70000}"/>
    <cellStyle name="Percent 11 3 6 3" xfId="18822" xr:uid="{00000000-0005-0000-0000-000083C70000}"/>
    <cellStyle name="Percent 11 3 6 3 2" xfId="41357" xr:uid="{00000000-0005-0000-0000-000084C70000}"/>
    <cellStyle name="Percent 11 3 6 4" xfId="24451" xr:uid="{00000000-0005-0000-0000-000085C70000}"/>
    <cellStyle name="Percent 11 3 6 4 2" xfId="46977" xr:uid="{00000000-0005-0000-0000-000086C70000}"/>
    <cellStyle name="Percent 11 3 6 5" xfId="30117" xr:uid="{00000000-0005-0000-0000-000087C70000}"/>
    <cellStyle name="Percent 11 3 7" xfId="9448" xr:uid="{00000000-0005-0000-0000-000088C70000}"/>
    <cellStyle name="Percent 11 3 7 2" xfId="31989" xr:uid="{00000000-0005-0000-0000-000089C70000}"/>
    <cellStyle name="Percent 11 3 8" xfId="15078" xr:uid="{00000000-0005-0000-0000-00008AC70000}"/>
    <cellStyle name="Percent 11 3 8 2" xfId="37613" xr:uid="{00000000-0005-0000-0000-00008BC70000}"/>
    <cellStyle name="Percent 11 3 9" xfId="20707" xr:uid="{00000000-0005-0000-0000-00008CC70000}"/>
    <cellStyle name="Percent 11 3 9 2" xfId="43233" xr:uid="{00000000-0005-0000-0000-00008DC70000}"/>
    <cellStyle name="Percent 11 4" xfId="3754" xr:uid="{00000000-0005-0000-0000-00008EC70000}"/>
    <cellStyle name="Percent 11 4 10" xfId="26295" xr:uid="{00000000-0005-0000-0000-00008FC70000}"/>
    <cellStyle name="Percent 11 4 11" xfId="48786" xr:uid="{00000000-0005-0000-0000-000090C70000}"/>
    <cellStyle name="Percent 11 4 12" xfId="49723" xr:uid="{00000000-0005-0000-0000-000091C70000}"/>
    <cellStyle name="Percent 11 4 2" xfId="3988" xr:uid="{00000000-0005-0000-0000-000092C70000}"/>
    <cellStyle name="Percent 11 4 2 10" xfId="49020" xr:uid="{00000000-0005-0000-0000-000093C70000}"/>
    <cellStyle name="Percent 11 4 2 11" xfId="49957" xr:uid="{00000000-0005-0000-0000-000094C70000}"/>
    <cellStyle name="Percent 11 4 2 2" xfId="4456" xr:uid="{00000000-0005-0000-0000-000095C70000}"/>
    <cellStyle name="Percent 11 4 2 2 10" xfId="50425" xr:uid="{00000000-0005-0000-0000-000096C70000}"/>
    <cellStyle name="Percent 11 4 2 2 2" xfId="5392" xr:uid="{00000000-0005-0000-0000-000097C70000}"/>
    <cellStyle name="Percent 11 4 2 2 2 2" xfId="7264" xr:uid="{00000000-0005-0000-0000-000098C70000}"/>
    <cellStyle name="Percent 11 4 2 2 2 2 2" xfId="12880" xr:uid="{00000000-0005-0000-0000-000099C70000}"/>
    <cellStyle name="Percent 11 4 2 2 2 2 2 2" xfId="35421" xr:uid="{00000000-0005-0000-0000-00009AC70000}"/>
    <cellStyle name="Percent 11 4 2 2 2 2 3" xfId="18510" xr:uid="{00000000-0005-0000-0000-00009BC70000}"/>
    <cellStyle name="Percent 11 4 2 2 2 2 3 2" xfId="41045" xr:uid="{00000000-0005-0000-0000-00009CC70000}"/>
    <cellStyle name="Percent 11 4 2 2 2 2 4" xfId="24139" xr:uid="{00000000-0005-0000-0000-00009DC70000}"/>
    <cellStyle name="Percent 11 4 2 2 2 2 4 2" xfId="46665" xr:uid="{00000000-0005-0000-0000-00009EC70000}"/>
    <cellStyle name="Percent 11 4 2 2 2 2 5" xfId="29805" xr:uid="{00000000-0005-0000-0000-00009FC70000}"/>
    <cellStyle name="Percent 11 4 2 2 2 3" xfId="9136" xr:uid="{00000000-0005-0000-0000-0000A0C70000}"/>
    <cellStyle name="Percent 11 4 2 2 2 3 2" xfId="14752" xr:uid="{00000000-0005-0000-0000-0000A1C70000}"/>
    <cellStyle name="Percent 11 4 2 2 2 3 2 2" xfId="37293" xr:uid="{00000000-0005-0000-0000-0000A2C70000}"/>
    <cellStyle name="Percent 11 4 2 2 2 3 3" xfId="20382" xr:uid="{00000000-0005-0000-0000-0000A3C70000}"/>
    <cellStyle name="Percent 11 4 2 2 2 3 3 2" xfId="42917" xr:uid="{00000000-0005-0000-0000-0000A4C70000}"/>
    <cellStyle name="Percent 11 4 2 2 2 3 4" xfId="26011" xr:uid="{00000000-0005-0000-0000-0000A5C70000}"/>
    <cellStyle name="Percent 11 4 2 2 2 3 4 2" xfId="48537" xr:uid="{00000000-0005-0000-0000-0000A6C70000}"/>
    <cellStyle name="Percent 11 4 2 2 2 3 5" xfId="31677" xr:uid="{00000000-0005-0000-0000-0000A7C70000}"/>
    <cellStyle name="Percent 11 4 2 2 2 4" xfId="11008" xr:uid="{00000000-0005-0000-0000-0000A8C70000}"/>
    <cellStyle name="Percent 11 4 2 2 2 4 2" xfId="33549" xr:uid="{00000000-0005-0000-0000-0000A9C70000}"/>
    <cellStyle name="Percent 11 4 2 2 2 5" xfId="16638" xr:uid="{00000000-0005-0000-0000-0000AAC70000}"/>
    <cellStyle name="Percent 11 4 2 2 2 5 2" xfId="39173" xr:uid="{00000000-0005-0000-0000-0000ABC70000}"/>
    <cellStyle name="Percent 11 4 2 2 2 6" xfId="22267" xr:uid="{00000000-0005-0000-0000-0000ACC70000}"/>
    <cellStyle name="Percent 11 4 2 2 2 6 2" xfId="44793" xr:uid="{00000000-0005-0000-0000-0000ADC70000}"/>
    <cellStyle name="Percent 11 4 2 2 2 7" xfId="27933" xr:uid="{00000000-0005-0000-0000-0000AEC70000}"/>
    <cellStyle name="Percent 11 4 2 2 2 8" xfId="51361" xr:uid="{00000000-0005-0000-0000-0000AFC70000}"/>
    <cellStyle name="Percent 11 4 2 2 3" xfId="6328" xr:uid="{00000000-0005-0000-0000-0000B0C70000}"/>
    <cellStyle name="Percent 11 4 2 2 3 2" xfId="11944" xr:uid="{00000000-0005-0000-0000-0000B1C70000}"/>
    <cellStyle name="Percent 11 4 2 2 3 2 2" xfId="34485" xr:uid="{00000000-0005-0000-0000-0000B2C70000}"/>
    <cellStyle name="Percent 11 4 2 2 3 3" xfId="17574" xr:uid="{00000000-0005-0000-0000-0000B3C70000}"/>
    <cellStyle name="Percent 11 4 2 2 3 3 2" xfId="40109" xr:uid="{00000000-0005-0000-0000-0000B4C70000}"/>
    <cellStyle name="Percent 11 4 2 2 3 4" xfId="23203" xr:uid="{00000000-0005-0000-0000-0000B5C70000}"/>
    <cellStyle name="Percent 11 4 2 2 3 4 2" xfId="45729" xr:uid="{00000000-0005-0000-0000-0000B6C70000}"/>
    <cellStyle name="Percent 11 4 2 2 3 5" xfId="28869" xr:uid="{00000000-0005-0000-0000-0000B7C70000}"/>
    <cellStyle name="Percent 11 4 2 2 4" xfId="8200" xr:uid="{00000000-0005-0000-0000-0000B8C70000}"/>
    <cellStyle name="Percent 11 4 2 2 4 2" xfId="13816" xr:uid="{00000000-0005-0000-0000-0000B9C70000}"/>
    <cellStyle name="Percent 11 4 2 2 4 2 2" xfId="36357" xr:uid="{00000000-0005-0000-0000-0000BAC70000}"/>
    <cellStyle name="Percent 11 4 2 2 4 3" xfId="19446" xr:uid="{00000000-0005-0000-0000-0000BBC70000}"/>
    <cellStyle name="Percent 11 4 2 2 4 3 2" xfId="41981" xr:uid="{00000000-0005-0000-0000-0000BCC70000}"/>
    <cellStyle name="Percent 11 4 2 2 4 4" xfId="25075" xr:uid="{00000000-0005-0000-0000-0000BDC70000}"/>
    <cellStyle name="Percent 11 4 2 2 4 4 2" xfId="47601" xr:uid="{00000000-0005-0000-0000-0000BEC70000}"/>
    <cellStyle name="Percent 11 4 2 2 4 5" xfId="30741" xr:uid="{00000000-0005-0000-0000-0000BFC70000}"/>
    <cellStyle name="Percent 11 4 2 2 5" xfId="10072" xr:uid="{00000000-0005-0000-0000-0000C0C70000}"/>
    <cellStyle name="Percent 11 4 2 2 5 2" xfId="32613" xr:uid="{00000000-0005-0000-0000-0000C1C70000}"/>
    <cellStyle name="Percent 11 4 2 2 6" xfId="15702" xr:uid="{00000000-0005-0000-0000-0000C2C70000}"/>
    <cellStyle name="Percent 11 4 2 2 6 2" xfId="38237" xr:uid="{00000000-0005-0000-0000-0000C3C70000}"/>
    <cellStyle name="Percent 11 4 2 2 7" xfId="21331" xr:uid="{00000000-0005-0000-0000-0000C4C70000}"/>
    <cellStyle name="Percent 11 4 2 2 7 2" xfId="43857" xr:uid="{00000000-0005-0000-0000-0000C5C70000}"/>
    <cellStyle name="Percent 11 4 2 2 8" xfId="26997" xr:uid="{00000000-0005-0000-0000-0000C6C70000}"/>
    <cellStyle name="Percent 11 4 2 2 9" xfId="49488" xr:uid="{00000000-0005-0000-0000-0000C7C70000}"/>
    <cellStyle name="Percent 11 4 2 3" xfId="4924" xr:uid="{00000000-0005-0000-0000-0000C8C70000}"/>
    <cellStyle name="Percent 11 4 2 3 2" xfId="6796" xr:uid="{00000000-0005-0000-0000-0000C9C70000}"/>
    <cellStyle name="Percent 11 4 2 3 2 2" xfId="12412" xr:uid="{00000000-0005-0000-0000-0000CAC70000}"/>
    <cellStyle name="Percent 11 4 2 3 2 2 2" xfId="34953" xr:uid="{00000000-0005-0000-0000-0000CBC70000}"/>
    <cellStyle name="Percent 11 4 2 3 2 3" xfId="18042" xr:uid="{00000000-0005-0000-0000-0000CCC70000}"/>
    <cellStyle name="Percent 11 4 2 3 2 3 2" xfId="40577" xr:uid="{00000000-0005-0000-0000-0000CDC70000}"/>
    <cellStyle name="Percent 11 4 2 3 2 4" xfId="23671" xr:uid="{00000000-0005-0000-0000-0000CEC70000}"/>
    <cellStyle name="Percent 11 4 2 3 2 4 2" xfId="46197" xr:uid="{00000000-0005-0000-0000-0000CFC70000}"/>
    <cellStyle name="Percent 11 4 2 3 2 5" xfId="29337" xr:uid="{00000000-0005-0000-0000-0000D0C70000}"/>
    <cellStyle name="Percent 11 4 2 3 3" xfId="8668" xr:uid="{00000000-0005-0000-0000-0000D1C70000}"/>
    <cellStyle name="Percent 11 4 2 3 3 2" xfId="14284" xr:uid="{00000000-0005-0000-0000-0000D2C70000}"/>
    <cellStyle name="Percent 11 4 2 3 3 2 2" xfId="36825" xr:uid="{00000000-0005-0000-0000-0000D3C70000}"/>
    <cellStyle name="Percent 11 4 2 3 3 3" xfId="19914" xr:uid="{00000000-0005-0000-0000-0000D4C70000}"/>
    <cellStyle name="Percent 11 4 2 3 3 3 2" xfId="42449" xr:uid="{00000000-0005-0000-0000-0000D5C70000}"/>
    <cellStyle name="Percent 11 4 2 3 3 4" xfId="25543" xr:uid="{00000000-0005-0000-0000-0000D6C70000}"/>
    <cellStyle name="Percent 11 4 2 3 3 4 2" xfId="48069" xr:uid="{00000000-0005-0000-0000-0000D7C70000}"/>
    <cellStyle name="Percent 11 4 2 3 3 5" xfId="31209" xr:uid="{00000000-0005-0000-0000-0000D8C70000}"/>
    <cellStyle name="Percent 11 4 2 3 4" xfId="10540" xr:uid="{00000000-0005-0000-0000-0000D9C70000}"/>
    <cellStyle name="Percent 11 4 2 3 4 2" xfId="33081" xr:uid="{00000000-0005-0000-0000-0000DAC70000}"/>
    <cellStyle name="Percent 11 4 2 3 5" xfId="16170" xr:uid="{00000000-0005-0000-0000-0000DBC70000}"/>
    <cellStyle name="Percent 11 4 2 3 5 2" xfId="38705" xr:uid="{00000000-0005-0000-0000-0000DCC70000}"/>
    <cellStyle name="Percent 11 4 2 3 6" xfId="21799" xr:uid="{00000000-0005-0000-0000-0000DDC70000}"/>
    <cellStyle name="Percent 11 4 2 3 6 2" xfId="44325" xr:uid="{00000000-0005-0000-0000-0000DEC70000}"/>
    <cellStyle name="Percent 11 4 2 3 7" xfId="27465" xr:uid="{00000000-0005-0000-0000-0000DFC70000}"/>
    <cellStyle name="Percent 11 4 2 3 8" xfId="50893" xr:uid="{00000000-0005-0000-0000-0000E0C70000}"/>
    <cellStyle name="Percent 11 4 2 4" xfId="5860" xr:uid="{00000000-0005-0000-0000-0000E1C70000}"/>
    <cellStyle name="Percent 11 4 2 4 2" xfId="11476" xr:uid="{00000000-0005-0000-0000-0000E2C70000}"/>
    <cellStyle name="Percent 11 4 2 4 2 2" xfId="34017" xr:uid="{00000000-0005-0000-0000-0000E3C70000}"/>
    <cellStyle name="Percent 11 4 2 4 3" xfId="17106" xr:uid="{00000000-0005-0000-0000-0000E4C70000}"/>
    <cellStyle name="Percent 11 4 2 4 3 2" xfId="39641" xr:uid="{00000000-0005-0000-0000-0000E5C70000}"/>
    <cellStyle name="Percent 11 4 2 4 4" xfId="22735" xr:uid="{00000000-0005-0000-0000-0000E6C70000}"/>
    <cellStyle name="Percent 11 4 2 4 4 2" xfId="45261" xr:uid="{00000000-0005-0000-0000-0000E7C70000}"/>
    <cellStyle name="Percent 11 4 2 4 5" xfId="28401" xr:uid="{00000000-0005-0000-0000-0000E8C70000}"/>
    <cellStyle name="Percent 11 4 2 5" xfId="7732" xr:uid="{00000000-0005-0000-0000-0000E9C70000}"/>
    <cellStyle name="Percent 11 4 2 5 2" xfId="13348" xr:uid="{00000000-0005-0000-0000-0000EAC70000}"/>
    <cellStyle name="Percent 11 4 2 5 2 2" xfId="35889" xr:uid="{00000000-0005-0000-0000-0000EBC70000}"/>
    <cellStyle name="Percent 11 4 2 5 3" xfId="18978" xr:uid="{00000000-0005-0000-0000-0000ECC70000}"/>
    <cellStyle name="Percent 11 4 2 5 3 2" xfId="41513" xr:uid="{00000000-0005-0000-0000-0000EDC70000}"/>
    <cellStyle name="Percent 11 4 2 5 4" xfId="24607" xr:uid="{00000000-0005-0000-0000-0000EEC70000}"/>
    <cellStyle name="Percent 11 4 2 5 4 2" xfId="47133" xr:uid="{00000000-0005-0000-0000-0000EFC70000}"/>
    <cellStyle name="Percent 11 4 2 5 5" xfId="30273" xr:uid="{00000000-0005-0000-0000-0000F0C70000}"/>
    <cellStyle name="Percent 11 4 2 6" xfId="9604" xr:uid="{00000000-0005-0000-0000-0000F1C70000}"/>
    <cellStyle name="Percent 11 4 2 6 2" xfId="32145" xr:uid="{00000000-0005-0000-0000-0000F2C70000}"/>
    <cellStyle name="Percent 11 4 2 7" xfId="15234" xr:uid="{00000000-0005-0000-0000-0000F3C70000}"/>
    <cellStyle name="Percent 11 4 2 7 2" xfId="37769" xr:uid="{00000000-0005-0000-0000-0000F4C70000}"/>
    <cellStyle name="Percent 11 4 2 8" xfId="20863" xr:uid="{00000000-0005-0000-0000-0000F5C70000}"/>
    <cellStyle name="Percent 11 4 2 8 2" xfId="43389" xr:uid="{00000000-0005-0000-0000-0000F6C70000}"/>
    <cellStyle name="Percent 11 4 2 9" xfId="26529" xr:uid="{00000000-0005-0000-0000-0000F7C70000}"/>
    <cellStyle name="Percent 11 4 3" xfId="4222" xr:uid="{00000000-0005-0000-0000-0000F8C70000}"/>
    <cellStyle name="Percent 11 4 3 10" xfId="50191" xr:uid="{00000000-0005-0000-0000-0000F9C70000}"/>
    <cellStyle name="Percent 11 4 3 2" xfId="5158" xr:uid="{00000000-0005-0000-0000-0000FAC70000}"/>
    <cellStyle name="Percent 11 4 3 2 2" xfId="7030" xr:uid="{00000000-0005-0000-0000-0000FBC70000}"/>
    <cellStyle name="Percent 11 4 3 2 2 2" xfId="12646" xr:uid="{00000000-0005-0000-0000-0000FCC70000}"/>
    <cellStyle name="Percent 11 4 3 2 2 2 2" xfId="35187" xr:uid="{00000000-0005-0000-0000-0000FDC70000}"/>
    <cellStyle name="Percent 11 4 3 2 2 3" xfId="18276" xr:uid="{00000000-0005-0000-0000-0000FEC70000}"/>
    <cellStyle name="Percent 11 4 3 2 2 3 2" xfId="40811" xr:uid="{00000000-0005-0000-0000-0000FFC70000}"/>
    <cellStyle name="Percent 11 4 3 2 2 4" xfId="23905" xr:uid="{00000000-0005-0000-0000-000000C80000}"/>
    <cellStyle name="Percent 11 4 3 2 2 4 2" xfId="46431" xr:uid="{00000000-0005-0000-0000-000001C80000}"/>
    <cellStyle name="Percent 11 4 3 2 2 5" xfId="29571" xr:uid="{00000000-0005-0000-0000-000002C80000}"/>
    <cellStyle name="Percent 11 4 3 2 3" xfId="8902" xr:uid="{00000000-0005-0000-0000-000003C80000}"/>
    <cellStyle name="Percent 11 4 3 2 3 2" xfId="14518" xr:uid="{00000000-0005-0000-0000-000004C80000}"/>
    <cellStyle name="Percent 11 4 3 2 3 2 2" xfId="37059" xr:uid="{00000000-0005-0000-0000-000005C80000}"/>
    <cellStyle name="Percent 11 4 3 2 3 3" xfId="20148" xr:uid="{00000000-0005-0000-0000-000006C80000}"/>
    <cellStyle name="Percent 11 4 3 2 3 3 2" xfId="42683" xr:uid="{00000000-0005-0000-0000-000007C80000}"/>
    <cellStyle name="Percent 11 4 3 2 3 4" xfId="25777" xr:uid="{00000000-0005-0000-0000-000008C80000}"/>
    <cellStyle name="Percent 11 4 3 2 3 4 2" xfId="48303" xr:uid="{00000000-0005-0000-0000-000009C80000}"/>
    <cellStyle name="Percent 11 4 3 2 3 5" xfId="31443" xr:uid="{00000000-0005-0000-0000-00000AC80000}"/>
    <cellStyle name="Percent 11 4 3 2 4" xfId="10774" xr:uid="{00000000-0005-0000-0000-00000BC80000}"/>
    <cellStyle name="Percent 11 4 3 2 4 2" xfId="33315" xr:uid="{00000000-0005-0000-0000-00000CC80000}"/>
    <cellStyle name="Percent 11 4 3 2 5" xfId="16404" xr:uid="{00000000-0005-0000-0000-00000DC80000}"/>
    <cellStyle name="Percent 11 4 3 2 5 2" xfId="38939" xr:uid="{00000000-0005-0000-0000-00000EC80000}"/>
    <cellStyle name="Percent 11 4 3 2 6" xfId="22033" xr:uid="{00000000-0005-0000-0000-00000FC80000}"/>
    <cellStyle name="Percent 11 4 3 2 6 2" xfId="44559" xr:uid="{00000000-0005-0000-0000-000010C80000}"/>
    <cellStyle name="Percent 11 4 3 2 7" xfId="27699" xr:uid="{00000000-0005-0000-0000-000011C80000}"/>
    <cellStyle name="Percent 11 4 3 2 8" xfId="51127" xr:uid="{00000000-0005-0000-0000-000012C80000}"/>
    <cellStyle name="Percent 11 4 3 3" xfId="6094" xr:uid="{00000000-0005-0000-0000-000013C80000}"/>
    <cellStyle name="Percent 11 4 3 3 2" xfId="11710" xr:uid="{00000000-0005-0000-0000-000014C80000}"/>
    <cellStyle name="Percent 11 4 3 3 2 2" xfId="34251" xr:uid="{00000000-0005-0000-0000-000015C80000}"/>
    <cellStyle name="Percent 11 4 3 3 3" xfId="17340" xr:uid="{00000000-0005-0000-0000-000016C80000}"/>
    <cellStyle name="Percent 11 4 3 3 3 2" xfId="39875" xr:uid="{00000000-0005-0000-0000-000017C80000}"/>
    <cellStyle name="Percent 11 4 3 3 4" xfId="22969" xr:uid="{00000000-0005-0000-0000-000018C80000}"/>
    <cellStyle name="Percent 11 4 3 3 4 2" xfId="45495" xr:uid="{00000000-0005-0000-0000-000019C80000}"/>
    <cellStyle name="Percent 11 4 3 3 5" xfId="28635" xr:uid="{00000000-0005-0000-0000-00001AC80000}"/>
    <cellStyle name="Percent 11 4 3 4" xfId="7966" xr:uid="{00000000-0005-0000-0000-00001BC80000}"/>
    <cellStyle name="Percent 11 4 3 4 2" xfId="13582" xr:uid="{00000000-0005-0000-0000-00001CC80000}"/>
    <cellStyle name="Percent 11 4 3 4 2 2" xfId="36123" xr:uid="{00000000-0005-0000-0000-00001DC80000}"/>
    <cellStyle name="Percent 11 4 3 4 3" xfId="19212" xr:uid="{00000000-0005-0000-0000-00001EC80000}"/>
    <cellStyle name="Percent 11 4 3 4 3 2" xfId="41747" xr:uid="{00000000-0005-0000-0000-00001FC80000}"/>
    <cellStyle name="Percent 11 4 3 4 4" xfId="24841" xr:uid="{00000000-0005-0000-0000-000020C80000}"/>
    <cellStyle name="Percent 11 4 3 4 4 2" xfId="47367" xr:uid="{00000000-0005-0000-0000-000021C80000}"/>
    <cellStyle name="Percent 11 4 3 4 5" xfId="30507" xr:uid="{00000000-0005-0000-0000-000022C80000}"/>
    <cellStyle name="Percent 11 4 3 5" xfId="9838" xr:uid="{00000000-0005-0000-0000-000023C80000}"/>
    <cellStyle name="Percent 11 4 3 5 2" xfId="32379" xr:uid="{00000000-0005-0000-0000-000024C80000}"/>
    <cellStyle name="Percent 11 4 3 6" xfId="15468" xr:uid="{00000000-0005-0000-0000-000025C80000}"/>
    <cellStyle name="Percent 11 4 3 6 2" xfId="38003" xr:uid="{00000000-0005-0000-0000-000026C80000}"/>
    <cellStyle name="Percent 11 4 3 7" xfId="21097" xr:uid="{00000000-0005-0000-0000-000027C80000}"/>
    <cellStyle name="Percent 11 4 3 7 2" xfId="43623" xr:uid="{00000000-0005-0000-0000-000028C80000}"/>
    <cellStyle name="Percent 11 4 3 8" xfId="26763" xr:uid="{00000000-0005-0000-0000-000029C80000}"/>
    <cellStyle name="Percent 11 4 3 9" xfId="49254" xr:uid="{00000000-0005-0000-0000-00002AC80000}"/>
    <cellStyle name="Percent 11 4 4" xfId="4690" xr:uid="{00000000-0005-0000-0000-00002BC80000}"/>
    <cellStyle name="Percent 11 4 4 2" xfId="6562" xr:uid="{00000000-0005-0000-0000-00002CC80000}"/>
    <cellStyle name="Percent 11 4 4 2 2" xfId="12178" xr:uid="{00000000-0005-0000-0000-00002DC80000}"/>
    <cellStyle name="Percent 11 4 4 2 2 2" xfId="34719" xr:uid="{00000000-0005-0000-0000-00002EC80000}"/>
    <cellStyle name="Percent 11 4 4 2 3" xfId="17808" xr:uid="{00000000-0005-0000-0000-00002FC80000}"/>
    <cellStyle name="Percent 11 4 4 2 3 2" xfId="40343" xr:uid="{00000000-0005-0000-0000-000030C80000}"/>
    <cellStyle name="Percent 11 4 4 2 4" xfId="23437" xr:uid="{00000000-0005-0000-0000-000031C80000}"/>
    <cellStyle name="Percent 11 4 4 2 4 2" xfId="45963" xr:uid="{00000000-0005-0000-0000-000032C80000}"/>
    <cellStyle name="Percent 11 4 4 2 5" xfId="29103" xr:uid="{00000000-0005-0000-0000-000033C80000}"/>
    <cellStyle name="Percent 11 4 4 3" xfId="8434" xr:uid="{00000000-0005-0000-0000-000034C80000}"/>
    <cellStyle name="Percent 11 4 4 3 2" xfId="14050" xr:uid="{00000000-0005-0000-0000-000035C80000}"/>
    <cellStyle name="Percent 11 4 4 3 2 2" xfId="36591" xr:uid="{00000000-0005-0000-0000-000036C80000}"/>
    <cellStyle name="Percent 11 4 4 3 3" xfId="19680" xr:uid="{00000000-0005-0000-0000-000037C80000}"/>
    <cellStyle name="Percent 11 4 4 3 3 2" xfId="42215" xr:uid="{00000000-0005-0000-0000-000038C80000}"/>
    <cellStyle name="Percent 11 4 4 3 4" xfId="25309" xr:uid="{00000000-0005-0000-0000-000039C80000}"/>
    <cellStyle name="Percent 11 4 4 3 4 2" xfId="47835" xr:uid="{00000000-0005-0000-0000-00003AC80000}"/>
    <cellStyle name="Percent 11 4 4 3 5" xfId="30975" xr:uid="{00000000-0005-0000-0000-00003BC80000}"/>
    <cellStyle name="Percent 11 4 4 4" xfId="10306" xr:uid="{00000000-0005-0000-0000-00003CC80000}"/>
    <cellStyle name="Percent 11 4 4 4 2" xfId="32847" xr:uid="{00000000-0005-0000-0000-00003DC80000}"/>
    <cellStyle name="Percent 11 4 4 5" xfId="15936" xr:uid="{00000000-0005-0000-0000-00003EC80000}"/>
    <cellStyle name="Percent 11 4 4 5 2" xfId="38471" xr:uid="{00000000-0005-0000-0000-00003FC80000}"/>
    <cellStyle name="Percent 11 4 4 6" xfId="21565" xr:uid="{00000000-0005-0000-0000-000040C80000}"/>
    <cellStyle name="Percent 11 4 4 6 2" xfId="44091" xr:uid="{00000000-0005-0000-0000-000041C80000}"/>
    <cellStyle name="Percent 11 4 4 7" xfId="27231" xr:uid="{00000000-0005-0000-0000-000042C80000}"/>
    <cellStyle name="Percent 11 4 4 8" xfId="50659" xr:uid="{00000000-0005-0000-0000-000043C80000}"/>
    <cellStyle name="Percent 11 4 5" xfId="5626" xr:uid="{00000000-0005-0000-0000-000044C80000}"/>
    <cellStyle name="Percent 11 4 5 2" xfId="11242" xr:uid="{00000000-0005-0000-0000-000045C80000}"/>
    <cellStyle name="Percent 11 4 5 2 2" xfId="33783" xr:uid="{00000000-0005-0000-0000-000046C80000}"/>
    <cellStyle name="Percent 11 4 5 3" xfId="16872" xr:uid="{00000000-0005-0000-0000-000047C80000}"/>
    <cellStyle name="Percent 11 4 5 3 2" xfId="39407" xr:uid="{00000000-0005-0000-0000-000048C80000}"/>
    <cellStyle name="Percent 11 4 5 4" xfId="22501" xr:uid="{00000000-0005-0000-0000-000049C80000}"/>
    <cellStyle name="Percent 11 4 5 4 2" xfId="45027" xr:uid="{00000000-0005-0000-0000-00004AC80000}"/>
    <cellStyle name="Percent 11 4 5 5" xfId="28167" xr:uid="{00000000-0005-0000-0000-00004BC80000}"/>
    <cellStyle name="Percent 11 4 6" xfId="7498" xr:uid="{00000000-0005-0000-0000-00004CC80000}"/>
    <cellStyle name="Percent 11 4 6 2" xfId="13114" xr:uid="{00000000-0005-0000-0000-00004DC80000}"/>
    <cellStyle name="Percent 11 4 6 2 2" xfId="35655" xr:uid="{00000000-0005-0000-0000-00004EC80000}"/>
    <cellStyle name="Percent 11 4 6 3" xfId="18744" xr:uid="{00000000-0005-0000-0000-00004FC80000}"/>
    <cellStyle name="Percent 11 4 6 3 2" xfId="41279" xr:uid="{00000000-0005-0000-0000-000050C80000}"/>
    <cellStyle name="Percent 11 4 6 4" xfId="24373" xr:uid="{00000000-0005-0000-0000-000051C80000}"/>
    <cellStyle name="Percent 11 4 6 4 2" xfId="46899" xr:uid="{00000000-0005-0000-0000-000052C80000}"/>
    <cellStyle name="Percent 11 4 6 5" xfId="30039" xr:uid="{00000000-0005-0000-0000-000053C80000}"/>
    <cellStyle name="Percent 11 4 7" xfId="9370" xr:uid="{00000000-0005-0000-0000-000054C80000}"/>
    <cellStyle name="Percent 11 4 7 2" xfId="31911" xr:uid="{00000000-0005-0000-0000-000055C80000}"/>
    <cellStyle name="Percent 11 4 8" xfId="15000" xr:uid="{00000000-0005-0000-0000-000056C80000}"/>
    <cellStyle name="Percent 11 4 8 2" xfId="37535" xr:uid="{00000000-0005-0000-0000-000057C80000}"/>
    <cellStyle name="Percent 11 4 9" xfId="20629" xr:uid="{00000000-0005-0000-0000-000058C80000}"/>
    <cellStyle name="Percent 11 4 9 2" xfId="43155" xr:uid="{00000000-0005-0000-0000-000059C80000}"/>
    <cellStyle name="Percent 11 5" xfId="3910" xr:uid="{00000000-0005-0000-0000-00005AC80000}"/>
    <cellStyle name="Percent 11 5 10" xfId="48942" xr:uid="{00000000-0005-0000-0000-00005BC80000}"/>
    <cellStyle name="Percent 11 5 11" xfId="49879" xr:uid="{00000000-0005-0000-0000-00005CC80000}"/>
    <cellStyle name="Percent 11 5 2" xfId="4378" xr:uid="{00000000-0005-0000-0000-00005DC80000}"/>
    <cellStyle name="Percent 11 5 2 10" xfId="50347" xr:uid="{00000000-0005-0000-0000-00005EC80000}"/>
    <cellStyle name="Percent 11 5 2 2" xfId="5314" xr:uid="{00000000-0005-0000-0000-00005FC80000}"/>
    <cellStyle name="Percent 11 5 2 2 2" xfId="7186" xr:uid="{00000000-0005-0000-0000-000060C80000}"/>
    <cellStyle name="Percent 11 5 2 2 2 2" xfId="12802" xr:uid="{00000000-0005-0000-0000-000061C80000}"/>
    <cellStyle name="Percent 11 5 2 2 2 2 2" xfId="35343" xr:uid="{00000000-0005-0000-0000-000062C80000}"/>
    <cellStyle name="Percent 11 5 2 2 2 3" xfId="18432" xr:uid="{00000000-0005-0000-0000-000063C80000}"/>
    <cellStyle name="Percent 11 5 2 2 2 3 2" xfId="40967" xr:uid="{00000000-0005-0000-0000-000064C80000}"/>
    <cellStyle name="Percent 11 5 2 2 2 4" xfId="24061" xr:uid="{00000000-0005-0000-0000-000065C80000}"/>
    <cellStyle name="Percent 11 5 2 2 2 4 2" xfId="46587" xr:uid="{00000000-0005-0000-0000-000066C80000}"/>
    <cellStyle name="Percent 11 5 2 2 2 5" xfId="29727" xr:uid="{00000000-0005-0000-0000-000067C80000}"/>
    <cellStyle name="Percent 11 5 2 2 3" xfId="9058" xr:uid="{00000000-0005-0000-0000-000068C80000}"/>
    <cellStyle name="Percent 11 5 2 2 3 2" xfId="14674" xr:uid="{00000000-0005-0000-0000-000069C80000}"/>
    <cellStyle name="Percent 11 5 2 2 3 2 2" xfId="37215" xr:uid="{00000000-0005-0000-0000-00006AC80000}"/>
    <cellStyle name="Percent 11 5 2 2 3 3" xfId="20304" xr:uid="{00000000-0005-0000-0000-00006BC80000}"/>
    <cellStyle name="Percent 11 5 2 2 3 3 2" xfId="42839" xr:uid="{00000000-0005-0000-0000-00006CC80000}"/>
    <cellStyle name="Percent 11 5 2 2 3 4" xfId="25933" xr:uid="{00000000-0005-0000-0000-00006DC80000}"/>
    <cellStyle name="Percent 11 5 2 2 3 4 2" xfId="48459" xr:uid="{00000000-0005-0000-0000-00006EC80000}"/>
    <cellStyle name="Percent 11 5 2 2 3 5" xfId="31599" xr:uid="{00000000-0005-0000-0000-00006FC80000}"/>
    <cellStyle name="Percent 11 5 2 2 4" xfId="10930" xr:uid="{00000000-0005-0000-0000-000070C80000}"/>
    <cellStyle name="Percent 11 5 2 2 4 2" xfId="33471" xr:uid="{00000000-0005-0000-0000-000071C80000}"/>
    <cellStyle name="Percent 11 5 2 2 5" xfId="16560" xr:uid="{00000000-0005-0000-0000-000072C80000}"/>
    <cellStyle name="Percent 11 5 2 2 5 2" xfId="39095" xr:uid="{00000000-0005-0000-0000-000073C80000}"/>
    <cellStyle name="Percent 11 5 2 2 6" xfId="22189" xr:uid="{00000000-0005-0000-0000-000074C80000}"/>
    <cellStyle name="Percent 11 5 2 2 6 2" xfId="44715" xr:uid="{00000000-0005-0000-0000-000075C80000}"/>
    <cellStyle name="Percent 11 5 2 2 7" xfId="27855" xr:uid="{00000000-0005-0000-0000-000076C80000}"/>
    <cellStyle name="Percent 11 5 2 2 8" xfId="51283" xr:uid="{00000000-0005-0000-0000-000077C80000}"/>
    <cellStyle name="Percent 11 5 2 3" xfId="6250" xr:uid="{00000000-0005-0000-0000-000078C80000}"/>
    <cellStyle name="Percent 11 5 2 3 2" xfId="11866" xr:uid="{00000000-0005-0000-0000-000079C80000}"/>
    <cellStyle name="Percent 11 5 2 3 2 2" xfId="34407" xr:uid="{00000000-0005-0000-0000-00007AC80000}"/>
    <cellStyle name="Percent 11 5 2 3 3" xfId="17496" xr:uid="{00000000-0005-0000-0000-00007BC80000}"/>
    <cellStyle name="Percent 11 5 2 3 3 2" xfId="40031" xr:uid="{00000000-0005-0000-0000-00007CC80000}"/>
    <cellStyle name="Percent 11 5 2 3 4" xfId="23125" xr:uid="{00000000-0005-0000-0000-00007DC80000}"/>
    <cellStyle name="Percent 11 5 2 3 4 2" xfId="45651" xr:uid="{00000000-0005-0000-0000-00007EC80000}"/>
    <cellStyle name="Percent 11 5 2 3 5" xfId="28791" xr:uid="{00000000-0005-0000-0000-00007FC80000}"/>
    <cellStyle name="Percent 11 5 2 4" xfId="8122" xr:uid="{00000000-0005-0000-0000-000080C80000}"/>
    <cellStyle name="Percent 11 5 2 4 2" xfId="13738" xr:uid="{00000000-0005-0000-0000-000081C80000}"/>
    <cellStyle name="Percent 11 5 2 4 2 2" xfId="36279" xr:uid="{00000000-0005-0000-0000-000082C80000}"/>
    <cellStyle name="Percent 11 5 2 4 3" xfId="19368" xr:uid="{00000000-0005-0000-0000-000083C80000}"/>
    <cellStyle name="Percent 11 5 2 4 3 2" xfId="41903" xr:uid="{00000000-0005-0000-0000-000084C80000}"/>
    <cellStyle name="Percent 11 5 2 4 4" xfId="24997" xr:uid="{00000000-0005-0000-0000-000085C80000}"/>
    <cellStyle name="Percent 11 5 2 4 4 2" xfId="47523" xr:uid="{00000000-0005-0000-0000-000086C80000}"/>
    <cellStyle name="Percent 11 5 2 4 5" xfId="30663" xr:uid="{00000000-0005-0000-0000-000087C80000}"/>
    <cellStyle name="Percent 11 5 2 5" xfId="9994" xr:uid="{00000000-0005-0000-0000-000088C80000}"/>
    <cellStyle name="Percent 11 5 2 5 2" xfId="32535" xr:uid="{00000000-0005-0000-0000-000089C80000}"/>
    <cellStyle name="Percent 11 5 2 6" xfId="15624" xr:uid="{00000000-0005-0000-0000-00008AC80000}"/>
    <cellStyle name="Percent 11 5 2 6 2" xfId="38159" xr:uid="{00000000-0005-0000-0000-00008BC80000}"/>
    <cellStyle name="Percent 11 5 2 7" xfId="21253" xr:uid="{00000000-0005-0000-0000-00008CC80000}"/>
    <cellStyle name="Percent 11 5 2 7 2" xfId="43779" xr:uid="{00000000-0005-0000-0000-00008DC80000}"/>
    <cellStyle name="Percent 11 5 2 8" xfId="26919" xr:uid="{00000000-0005-0000-0000-00008EC80000}"/>
    <cellStyle name="Percent 11 5 2 9" xfId="49410" xr:uid="{00000000-0005-0000-0000-00008FC80000}"/>
    <cellStyle name="Percent 11 5 3" xfId="4846" xr:uid="{00000000-0005-0000-0000-000090C80000}"/>
    <cellStyle name="Percent 11 5 3 2" xfId="6718" xr:uid="{00000000-0005-0000-0000-000091C80000}"/>
    <cellStyle name="Percent 11 5 3 2 2" xfId="12334" xr:uid="{00000000-0005-0000-0000-000092C80000}"/>
    <cellStyle name="Percent 11 5 3 2 2 2" xfId="34875" xr:uid="{00000000-0005-0000-0000-000093C80000}"/>
    <cellStyle name="Percent 11 5 3 2 3" xfId="17964" xr:uid="{00000000-0005-0000-0000-000094C80000}"/>
    <cellStyle name="Percent 11 5 3 2 3 2" xfId="40499" xr:uid="{00000000-0005-0000-0000-000095C80000}"/>
    <cellStyle name="Percent 11 5 3 2 4" xfId="23593" xr:uid="{00000000-0005-0000-0000-000096C80000}"/>
    <cellStyle name="Percent 11 5 3 2 4 2" xfId="46119" xr:uid="{00000000-0005-0000-0000-000097C80000}"/>
    <cellStyle name="Percent 11 5 3 2 5" xfId="29259" xr:uid="{00000000-0005-0000-0000-000098C80000}"/>
    <cellStyle name="Percent 11 5 3 3" xfId="8590" xr:uid="{00000000-0005-0000-0000-000099C80000}"/>
    <cellStyle name="Percent 11 5 3 3 2" xfId="14206" xr:uid="{00000000-0005-0000-0000-00009AC80000}"/>
    <cellStyle name="Percent 11 5 3 3 2 2" xfId="36747" xr:uid="{00000000-0005-0000-0000-00009BC80000}"/>
    <cellStyle name="Percent 11 5 3 3 3" xfId="19836" xr:uid="{00000000-0005-0000-0000-00009CC80000}"/>
    <cellStyle name="Percent 11 5 3 3 3 2" xfId="42371" xr:uid="{00000000-0005-0000-0000-00009DC80000}"/>
    <cellStyle name="Percent 11 5 3 3 4" xfId="25465" xr:uid="{00000000-0005-0000-0000-00009EC80000}"/>
    <cellStyle name="Percent 11 5 3 3 4 2" xfId="47991" xr:uid="{00000000-0005-0000-0000-00009FC80000}"/>
    <cellStyle name="Percent 11 5 3 3 5" xfId="31131" xr:uid="{00000000-0005-0000-0000-0000A0C80000}"/>
    <cellStyle name="Percent 11 5 3 4" xfId="10462" xr:uid="{00000000-0005-0000-0000-0000A1C80000}"/>
    <cellStyle name="Percent 11 5 3 4 2" xfId="33003" xr:uid="{00000000-0005-0000-0000-0000A2C80000}"/>
    <cellStyle name="Percent 11 5 3 5" xfId="16092" xr:uid="{00000000-0005-0000-0000-0000A3C80000}"/>
    <cellStyle name="Percent 11 5 3 5 2" xfId="38627" xr:uid="{00000000-0005-0000-0000-0000A4C80000}"/>
    <cellStyle name="Percent 11 5 3 6" xfId="21721" xr:uid="{00000000-0005-0000-0000-0000A5C80000}"/>
    <cellStyle name="Percent 11 5 3 6 2" xfId="44247" xr:uid="{00000000-0005-0000-0000-0000A6C80000}"/>
    <cellStyle name="Percent 11 5 3 7" xfId="27387" xr:uid="{00000000-0005-0000-0000-0000A7C80000}"/>
    <cellStyle name="Percent 11 5 3 8" xfId="50815" xr:uid="{00000000-0005-0000-0000-0000A8C80000}"/>
    <cellStyle name="Percent 11 5 4" xfId="5782" xr:uid="{00000000-0005-0000-0000-0000A9C80000}"/>
    <cellStyle name="Percent 11 5 4 2" xfId="11398" xr:uid="{00000000-0005-0000-0000-0000AAC80000}"/>
    <cellStyle name="Percent 11 5 4 2 2" xfId="33939" xr:uid="{00000000-0005-0000-0000-0000ABC80000}"/>
    <cellStyle name="Percent 11 5 4 3" xfId="17028" xr:uid="{00000000-0005-0000-0000-0000ACC80000}"/>
    <cellStyle name="Percent 11 5 4 3 2" xfId="39563" xr:uid="{00000000-0005-0000-0000-0000ADC80000}"/>
    <cellStyle name="Percent 11 5 4 4" xfId="22657" xr:uid="{00000000-0005-0000-0000-0000AEC80000}"/>
    <cellStyle name="Percent 11 5 4 4 2" xfId="45183" xr:uid="{00000000-0005-0000-0000-0000AFC80000}"/>
    <cellStyle name="Percent 11 5 4 5" xfId="28323" xr:uid="{00000000-0005-0000-0000-0000B0C80000}"/>
    <cellStyle name="Percent 11 5 5" xfId="7654" xr:uid="{00000000-0005-0000-0000-0000B1C80000}"/>
    <cellStyle name="Percent 11 5 5 2" xfId="13270" xr:uid="{00000000-0005-0000-0000-0000B2C80000}"/>
    <cellStyle name="Percent 11 5 5 2 2" xfId="35811" xr:uid="{00000000-0005-0000-0000-0000B3C80000}"/>
    <cellStyle name="Percent 11 5 5 3" xfId="18900" xr:uid="{00000000-0005-0000-0000-0000B4C80000}"/>
    <cellStyle name="Percent 11 5 5 3 2" xfId="41435" xr:uid="{00000000-0005-0000-0000-0000B5C80000}"/>
    <cellStyle name="Percent 11 5 5 4" xfId="24529" xr:uid="{00000000-0005-0000-0000-0000B6C80000}"/>
    <cellStyle name="Percent 11 5 5 4 2" xfId="47055" xr:uid="{00000000-0005-0000-0000-0000B7C80000}"/>
    <cellStyle name="Percent 11 5 5 5" xfId="30195" xr:uid="{00000000-0005-0000-0000-0000B8C80000}"/>
    <cellStyle name="Percent 11 5 6" xfId="9526" xr:uid="{00000000-0005-0000-0000-0000B9C80000}"/>
    <cellStyle name="Percent 11 5 6 2" xfId="32067" xr:uid="{00000000-0005-0000-0000-0000BAC80000}"/>
    <cellStyle name="Percent 11 5 7" xfId="15156" xr:uid="{00000000-0005-0000-0000-0000BBC80000}"/>
    <cellStyle name="Percent 11 5 7 2" xfId="37691" xr:uid="{00000000-0005-0000-0000-0000BCC80000}"/>
    <cellStyle name="Percent 11 5 8" xfId="20785" xr:uid="{00000000-0005-0000-0000-0000BDC80000}"/>
    <cellStyle name="Percent 11 5 8 2" xfId="43311" xr:uid="{00000000-0005-0000-0000-0000BEC80000}"/>
    <cellStyle name="Percent 11 5 9" xfId="26451" xr:uid="{00000000-0005-0000-0000-0000BFC80000}"/>
    <cellStyle name="Percent 11 6" xfId="4144" xr:uid="{00000000-0005-0000-0000-0000C0C80000}"/>
    <cellStyle name="Percent 11 6 10" xfId="50113" xr:uid="{00000000-0005-0000-0000-0000C1C80000}"/>
    <cellStyle name="Percent 11 6 2" xfId="5080" xr:uid="{00000000-0005-0000-0000-0000C2C80000}"/>
    <cellStyle name="Percent 11 6 2 2" xfId="6952" xr:uid="{00000000-0005-0000-0000-0000C3C80000}"/>
    <cellStyle name="Percent 11 6 2 2 2" xfId="12568" xr:uid="{00000000-0005-0000-0000-0000C4C80000}"/>
    <cellStyle name="Percent 11 6 2 2 2 2" xfId="35109" xr:uid="{00000000-0005-0000-0000-0000C5C80000}"/>
    <cellStyle name="Percent 11 6 2 2 3" xfId="18198" xr:uid="{00000000-0005-0000-0000-0000C6C80000}"/>
    <cellStyle name="Percent 11 6 2 2 3 2" xfId="40733" xr:uid="{00000000-0005-0000-0000-0000C7C80000}"/>
    <cellStyle name="Percent 11 6 2 2 4" xfId="23827" xr:uid="{00000000-0005-0000-0000-0000C8C80000}"/>
    <cellStyle name="Percent 11 6 2 2 4 2" xfId="46353" xr:uid="{00000000-0005-0000-0000-0000C9C80000}"/>
    <cellStyle name="Percent 11 6 2 2 5" xfId="29493" xr:uid="{00000000-0005-0000-0000-0000CAC80000}"/>
    <cellStyle name="Percent 11 6 2 3" xfId="8824" xr:uid="{00000000-0005-0000-0000-0000CBC80000}"/>
    <cellStyle name="Percent 11 6 2 3 2" xfId="14440" xr:uid="{00000000-0005-0000-0000-0000CCC80000}"/>
    <cellStyle name="Percent 11 6 2 3 2 2" xfId="36981" xr:uid="{00000000-0005-0000-0000-0000CDC80000}"/>
    <cellStyle name="Percent 11 6 2 3 3" xfId="20070" xr:uid="{00000000-0005-0000-0000-0000CEC80000}"/>
    <cellStyle name="Percent 11 6 2 3 3 2" xfId="42605" xr:uid="{00000000-0005-0000-0000-0000CFC80000}"/>
    <cellStyle name="Percent 11 6 2 3 4" xfId="25699" xr:uid="{00000000-0005-0000-0000-0000D0C80000}"/>
    <cellStyle name="Percent 11 6 2 3 4 2" xfId="48225" xr:uid="{00000000-0005-0000-0000-0000D1C80000}"/>
    <cellStyle name="Percent 11 6 2 3 5" xfId="31365" xr:uid="{00000000-0005-0000-0000-0000D2C80000}"/>
    <cellStyle name="Percent 11 6 2 4" xfId="10696" xr:uid="{00000000-0005-0000-0000-0000D3C80000}"/>
    <cellStyle name="Percent 11 6 2 4 2" xfId="33237" xr:uid="{00000000-0005-0000-0000-0000D4C80000}"/>
    <cellStyle name="Percent 11 6 2 5" xfId="16326" xr:uid="{00000000-0005-0000-0000-0000D5C80000}"/>
    <cellStyle name="Percent 11 6 2 5 2" xfId="38861" xr:uid="{00000000-0005-0000-0000-0000D6C80000}"/>
    <cellStyle name="Percent 11 6 2 6" xfId="21955" xr:uid="{00000000-0005-0000-0000-0000D7C80000}"/>
    <cellStyle name="Percent 11 6 2 6 2" xfId="44481" xr:uid="{00000000-0005-0000-0000-0000D8C80000}"/>
    <cellStyle name="Percent 11 6 2 7" xfId="27621" xr:uid="{00000000-0005-0000-0000-0000D9C80000}"/>
    <cellStyle name="Percent 11 6 2 8" xfId="51049" xr:uid="{00000000-0005-0000-0000-0000DAC80000}"/>
    <cellStyle name="Percent 11 6 3" xfId="6016" xr:uid="{00000000-0005-0000-0000-0000DBC80000}"/>
    <cellStyle name="Percent 11 6 3 2" xfId="11632" xr:uid="{00000000-0005-0000-0000-0000DCC80000}"/>
    <cellStyle name="Percent 11 6 3 2 2" xfId="34173" xr:uid="{00000000-0005-0000-0000-0000DDC80000}"/>
    <cellStyle name="Percent 11 6 3 3" xfId="17262" xr:uid="{00000000-0005-0000-0000-0000DEC80000}"/>
    <cellStyle name="Percent 11 6 3 3 2" xfId="39797" xr:uid="{00000000-0005-0000-0000-0000DFC80000}"/>
    <cellStyle name="Percent 11 6 3 4" xfId="22891" xr:uid="{00000000-0005-0000-0000-0000E0C80000}"/>
    <cellStyle name="Percent 11 6 3 4 2" xfId="45417" xr:uid="{00000000-0005-0000-0000-0000E1C80000}"/>
    <cellStyle name="Percent 11 6 3 5" xfId="28557" xr:uid="{00000000-0005-0000-0000-0000E2C80000}"/>
    <cellStyle name="Percent 11 6 4" xfId="7888" xr:uid="{00000000-0005-0000-0000-0000E3C80000}"/>
    <cellStyle name="Percent 11 6 4 2" xfId="13504" xr:uid="{00000000-0005-0000-0000-0000E4C80000}"/>
    <cellStyle name="Percent 11 6 4 2 2" xfId="36045" xr:uid="{00000000-0005-0000-0000-0000E5C80000}"/>
    <cellStyle name="Percent 11 6 4 3" xfId="19134" xr:uid="{00000000-0005-0000-0000-0000E6C80000}"/>
    <cellStyle name="Percent 11 6 4 3 2" xfId="41669" xr:uid="{00000000-0005-0000-0000-0000E7C80000}"/>
    <cellStyle name="Percent 11 6 4 4" xfId="24763" xr:uid="{00000000-0005-0000-0000-0000E8C80000}"/>
    <cellStyle name="Percent 11 6 4 4 2" xfId="47289" xr:uid="{00000000-0005-0000-0000-0000E9C80000}"/>
    <cellStyle name="Percent 11 6 4 5" xfId="30429" xr:uid="{00000000-0005-0000-0000-0000EAC80000}"/>
    <cellStyle name="Percent 11 6 5" xfId="9760" xr:uid="{00000000-0005-0000-0000-0000EBC80000}"/>
    <cellStyle name="Percent 11 6 5 2" xfId="32301" xr:uid="{00000000-0005-0000-0000-0000ECC80000}"/>
    <cellStyle name="Percent 11 6 6" xfId="15390" xr:uid="{00000000-0005-0000-0000-0000EDC80000}"/>
    <cellStyle name="Percent 11 6 6 2" xfId="37925" xr:uid="{00000000-0005-0000-0000-0000EEC80000}"/>
    <cellStyle name="Percent 11 6 7" xfId="21019" xr:uid="{00000000-0005-0000-0000-0000EFC80000}"/>
    <cellStyle name="Percent 11 6 7 2" xfId="43545" xr:uid="{00000000-0005-0000-0000-0000F0C80000}"/>
    <cellStyle name="Percent 11 6 8" xfId="26685" xr:uid="{00000000-0005-0000-0000-0000F1C80000}"/>
    <cellStyle name="Percent 11 6 9" xfId="49176" xr:uid="{00000000-0005-0000-0000-0000F2C80000}"/>
    <cellStyle name="Percent 11 7" xfId="4612" xr:uid="{00000000-0005-0000-0000-0000F3C80000}"/>
    <cellStyle name="Percent 11 7 2" xfId="6484" xr:uid="{00000000-0005-0000-0000-0000F4C80000}"/>
    <cellStyle name="Percent 11 7 2 2" xfId="12100" xr:uid="{00000000-0005-0000-0000-0000F5C80000}"/>
    <cellStyle name="Percent 11 7 2 2 2" xfId="34641" xr:uid="{00000000-0005-0000-0000-0000F6C80000}"/>
    <cellStyle name="Percent 11 7 2 3" xfId="17730" xr:uid="{00000000-0005-0000-0000-0000F7C80000}"/>
    <cellStyle name="Percent 11 7 2 3 2" xfId="40265" xr:uid="{00000000-0005-0000-0000-0000F8C80000}"/>
    <cellStyle name="Percent 11 7 2 4" xfId="23359" xr:uid="{00000000-0005-0000-0000-0000F9C80000}"/>
    <cellStyle name="Percent 11 7 2 4 2" xfId="45885" xr:uid="{00000000-0005-0000-0000-0000FAC80000}"/>
    <cellStyle name="Percent 11 7 2 5" xfId="29025" xr:uid="{00000000-0005-0000-0000-0000FBC80000}"/>
    <cellStyle name="Percent 11 7 3" xfId="8356" xr:uid="{00000000-0005-0000-0000-0000FCC80000}"/>
    <cellStyle name="Percent 11 7 3 2" xfId="13972" xr:uid="{00000000-0005-0000-0000-0000FDC80000}"/>
    <cellStyle name="Percent 11 7 3 2 2" xfId="36513" xr:uid="{00000000-0005-0000-0000-0000FEC80000}"/>
    <cellStyle name="Percent 11 7 3 3" xfId="19602" xr:uid="{00000000-0005-0000-0000-0000FFC80000}"/>
    <cellStyle name="Percent 11 7 3 3 2" xfId="42137" xr:uid="{00000000-0005-0000-0000-000000C90000}"/>
    <cellStyle name="Percent 11 7 3 4" xfId="25231" xr:uid="{00000000-0005-0000-0000-000001C90000}"/>
    <cellStyle name="Percent 11 7 3 4 2" xfId="47757" xr:uid="{00000000-0005-0000-0000-000002C90000}"/>
    <cellStyle name="Percent 11 7 3 5" xfId="30897" xr:uid="{00000000-0005-0000-0000-000003C90000}"/>
    <cellStyle name="Percent 11 7 4" xfId="10228" xr:uid="{00000000-0005-0000-0000-000004C90000}"/>
    <cellStyle name="Percent 11 7 4 2" xfId="32769" xr:uid="{00000000-0005-0000-0000-000005C90000}"/>
    <cellStyle name="Percent 11 7 5" xfId="15858" xr:uid="{00000000-0005-0000-0000-000006C90000}"/>
    <cellStyle name="Percent 11 7 5 2" xfId="38393" xr:uid="{00000000-0005-0000-0000-000007C90000}"/>
    <cellStyle name="Percent 11 7 6" xfId="21487" xr:uid="{00000000-0005-0000-0000-000008C90000}"/>
    <cellStyle name="Percent 11 7 6 2" xfId="44013" xr:uid="{00000000-0005-0000-0000-000009C90000}"/>
    <cellStyle name="Percent 11 7 7" xfId="27153" xr:uid="{00000000-0005-0000-0000-00000AC90000}"/>
    <cellStyle name="Percent 11 7 8" xfId="50581" xr:uid="{00000000-0005-0000-0000-00000BC90000}"/>
    <cellStyle name="Percent 11 8" xfId="5548" xr:uid="{00000000-0005-0000-0000-00000CC90000}"/>
    <cellStyle name="Percent 11 8 2" xfId="11164" xr:uid="{00000000-0005-0000-0000-00000DC90000}"/>
    <cellStyle name="Percent 11 8 2 2" xfId="33705" xr:uid="{00000000-0005-0000-0000-00000EC90000}"/>
    <cellStyle name="Percent 11 8 3" xfId="16794" xr:uid="{00000000-0005-0000-0000-00000FC90000}"/>
    <cellStyle name="Percent 11 8 3 2" xfId="39329" xr:uid="{00000000-0005-0000-0000-000010C90000}"/>
    <cellStyle name="Percent 11 8 4" xfId="22423" xr:uid="{00000000-0005-0000-0000-000011C90000}"/>
    <cellStyle name="Percent 11 8 4 2" xfId="44949" xr:uid="{00000000-0005-0000-0000-000012C90000}"/>
    <cellStyle name="Percent 11 8 5" xfId="28089" xr:uid="{00000000-0005-0000-0000-000013C90000}"/>
    <cellStyle name="Percent 11 9" xfId="7420" xr:uid="{00000000-0005-0000-0000-000014C90000}"/>
    <cellStyle name="Percent 11 9 2" xfId="13036" xr:uid="{00000000-0005-0000-0000-000015C90000}"/>
    <cellStyle name="Percent 11 9 2 2" xfId="35577" xr:uid="{00000000-0005-0000-0000-000016C90000}"/>
    <cellStyle name="Percent 11 9 3" xfId="18666" xr:uid="{00000000-0005-0000-0000-000017C90000}"/>
    <cellStyle name="Percent 11 9 3 2" xfId="41201" xr:uid="{00000000-0005-0000-0000-000018C90000}"/>
    <cellStyle name="Percent 11 9 4" xfId="24295" xr:uid="{00000000-0005-0000-0000-000019C90000}"/>
    <cellStyle name="Percent 11 9 4 2" xfId="46821" xr:uid="{00000000-0005-0000-0000-00001AC90000}"/>
    <cellStyle name="Percent 11 9 5" xfId="29961" xr:uid="{00000000-0005-0000-0000-00001BC90000}"/>
    <cellStyle name="Percent 12" xfId="14921" xr:uid="{00000000-0005-0000-0000-00001CC90000}"/>
    <cellStyle name="Percent 2" xfId="5" xr:uid="{00000000-0005-0000-0000-00001DC90000}"/>
    <cellStyle name="Percent 2 2" xfId="3682" xr:uid="{00000000-0005-0000-0000-00001EC90000}"/>
    <cellStyle name="Percent 2 3" xfId="3683" xr:uid="{00000000-0005-0000-0000-00001FC90000}"/>
    <cellStyle name="Percent 2 4" xfId="3684" xr:uid="{00000000-0005-0000-0000-000020C90000}"/>
    <cellStyle name="Percent 2 5" xfId="3685" xr:uid="{00000000-0005-0000-0000-000021C90000}"/>
    <cellStyle name="Percent 2 6" xfId="3686" xr:uid="{00000000-0005-0000-0000-000022C90000}"/>
    <cellStyle name="Percent 2 7" xfId="301" xr:uid="{00000000-0005-0000-0000-000023C90000}"/>
    <cellStyle name="Percent 3" xfId="203" xr:uid="{00000000-0005-0000-0000-000024C90000}"/>
    <cellStyle name="Percent 3 2" xfId="3688" xr:uid="{00000000-0005-0000-0000-000025C90000}"/>
    <cellStyle name="Percent 3 3" xfId="3689" xr:uid="{00000000-0005-0000-0000-000026C90000}"/>
    <cellStyle name="Percent 3 4" xfId="3690" xr:uid="{00000000-0005-0000-0000-000027C90000}"/>
    <cellStyle name="Percent 3 5" xfId="3691" xr:uid="{00000000-0005-0000-0000-000028C90000}"/>
    <cellStyle name="Percent 3 6" xfId="3687" xr:uid="{00000000-0005-0000-0000-000029C90000}"/>
    <cellStyle name="Percent 4" xfId="3692" xr:uid="{00000000-0005-0000-0000-00002AC90000}"/>
    <cellStyle name="Percent 4 2" xfId="3693" xr:uid="{00000000-0005-0000-0000-00002BC90000}"/>
    <cellStyle name="Percent 5" xfId="3694" xr:uid="{00000000-0005-0000-0000-00002CC90000}"/>
    <cellStyle name="Percent 5 2" xfId="3695" xr:uid="{00000000-0005-0000-0000-00002DC90000}"/>
    <cellStyle name="Percent 6" xfId="3696" xr:uid="{00000000-0005-0000-0000-00002EC90000}"/>
    <cellStyle name="Percent 7" xfId="3697" xr:uid="{00000000-0005-0000-0000-00002FC90000}"/>
    <cellStyle name="Percent 8" xfId="3698" xr:uid="{00000000-0005-0000-0000-000030C90000}"/>
    <cellStyle name="Percent 9" xfId="3699" xr:uid="{00000000-0005-0000-0000-000031C90000}"/>
    <cellStyle name="Title" xfId="112" builtinId="15" customBuiltin="1"/>
    <cellStyle name="Total" xfId="128" builtinId="25" customBuiltin="1"/>
    <cellStyle name="Total 2" xfId="173" xr:uid="{00000000-0005-0000-0000-000034C90000}"/>
    <cellStyle name="Total 2 2" xfId="26182" xr:uid="{00000000-0005-0000-0000-000035C90000}"/>
    <cellStyle name="Warning Text" xfId="125" builtinId="11" customBuiltin="1"/>
    <cellStyle name="Warning Text 2" xfId="170" xr:uid="{00000000-0005-0000-0000-000037C90000}"/>
    <cellStyle name="Warning Text 2 2" xfId="26179" xr:uid="{00000000-0005-0000-0000-000038C9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activeX/activeX2.xml><?xml version="1.0" encoding="utf-8"?>
<ax:ocx xmlns:ax="http://schemas.microsoft.com/office/2006/activeX" xmlns:r="http://schemas.openxmlformats.org/officeDocument/2006/relationships" ax:classid="{8BD21D30-EC42-11CE-9E0D-00AA006002F3}" ax:persistence="persistStreamInit" r:id="rId1"/>
</file>

<file path=xl/activeX/activeX3.xml><?xml version="1.0" encoding="utf-8"?>
<ax:ocx xmlns:ax="http://schemas.microsoft.com/office/2006/activeX" xmlns:r="http://schemas.openxmlformats.org/officeDocument/2006/relationships" ax:classid="{8BD21D30-EC42-11CE-9E0D-00AA006002F3}" ax:persistence="persistStreamInit" r:id="rId1"/>
</file>

<file path=xl/activeX/activeX4.xml><?xml version="1.0" encoding="utf-8"?>
<ax:ocx xmlns:ax="http://schemas.microsoft.com/office/2006/activeX" xmlns:r="http://schemas.openxmlformats.org/officeDocument/2006/relationships" ax:classid="{8BD21D30-EC42-11CE-9E0D-00AA006002F3}" ax:persistence="persistStreamInit" r:id="rId1"/>
</file>

<file path=xl/activeX/activeX5.xml><?xml version="1.0" encoding="utf-8"?>
<ax:ocx xmlns:ax="http://schemas.microsoft.com/office/2006/activeX" xmlns:r="http://schemas.openxmlformats.org/officeDocument/2006/relationships" ax:classid="{8BD21D30-EC42-11CE-9E0D-00AA006002F3}" ax:persistence="persistStreamInit" r:id="rId1"/>
</file>

<file path=xl/activeX/activeX6.xml><?xml version="1.0" encoding="utf-8"?>
<ax:ocx xmlns:ax="http://schemas.microsoft.com/office/2006/activeX" xmlns:r="http://schemas.openxmlformats.org/officeDocument/2006/relationships" ax:classid="{8BD21D30-EC42-11CE-9E0D-00AA006002F3}" ax:persistence="persistStreamInit" r:id="rId1"/>
</file>

<file path=xl/activeX/activeX7.xml><?xml version="1.0" encoding="utf-8"?>
<ax:ocx xmlns:ax="http://schemas.microsoft.com/office/2006/activeX" xmlns:r="http://schemas.openxmlformats.org/officeDocument/2006/relationships" ax:classid="{8BD21D30-EC42-11CE-9E0D-00AA006002F3}" ax:persistence="persistStreamInit" r:id="rId1"/>
</file>

<file path=xl/activeX/activeX8.xml><?xml version="1.0" encoding="utf-8"?>
<ax:ocx xmlns:ax="http://schemas.microsoft.com/office/2006/activeX" xmlns:r="http://schemas.openxmlformats.org/officeDocument/2006/relationships" ax:classid="{8BD21D30-EC42-11CE-9E0D-00AA006002F3}" ax:persistence="persistStreamInit" r:id="rId1"/>
</file>

<file path=xl/activeX/activeX9.xml><?xml version="1.0" encoding="utf-8"?>
<ax:ocx xmlns:ax="http://schemas.microsoft.com/office/2006/activeX" xmlns:r="http://schemas.openxmlformats.org/officeDocument/2006/relationships" ax:classid="{8BD21D30-EC42-11CE-9E0D-00AA006002F3}" ax:persistence="persistStreamInit" r:id="rId1"/>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jpeg"/><Relationship Id="rId4" Type="http://schemas.openxmlformats.org/officeDocument/2006/relationships/hyperlink" Target="#'Table of Contents'!A1"/></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jpeg"/><Relationship Id="rId4" Type="http://schemas.openxmlformats.org/officeDocument/2006/relationships/hyperlink" Target="#'Table of Contents'!A1"/></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jpeg"/><Relationship Id="rId4" Type="http://schemas.openxmlformats.org/officeDocument/2006/relationships/hyperlink" Target="#'Table of Contents'!A1"/></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jpeg"/><Relationship Id="rId4" Type="http://schemas.openxmlformats.org/officeDocument/2006/relationships/hyperlink" Target="#'Table of Contents'!A1"/></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jpeg"/><Relationship Id="rId4" Type="http://schemas.openxmlformats.org/officeDocument/2006/relationships/hyperlink" Target="#'Table of Contents'!A1"/></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jpeg"/><Relationship Id="rId4" Type="http://schemas.openxmlformats.org/officeDocument/2006/relationships/hyperlink" Target="#'Table of Contents'!A1"/></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jpeg"/><Relationship Id="rId4" Type="http://schemas.openxmlformats.org/officeDocument/2006/relationships/hyperlink" Target="#'Table of Contents'!A1"/></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jpeg"/><Relationship Id="rId4" Type="http://schemas.openxmlformats.org/officeDocument/2006/relationships/hyperlink" Target="#'Table of Contents'!A1"/></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jpeg"/><Relationship Id="rId4" Type="http://schemas.openxmlformats.org/officeDocument/2006/relationships/hyperlink" Target="#'Table of Contents'!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9.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3.emf"/></Relationships>
</file>

<file path=xl/drawings/drawing1.xml><?xml version="1.0" encoding="utf-8"?>
<xdr:wsDr xmlns:xdr="http://schemas.openxmlformats.org/drawingml/2006/spreadsheetDrawing" xmlns:a="http://schemas.openxmlformats.org/drawingml/2006/main">
  <xdr:twoCellAnchor editAs="oneCell">
    <xdr:from>
      <xdr:col>9</xdr:col>
      <xdr:colOff>4096622</xdr:colOff>
      <xdr:row>0</xdr:row>
      <xdr:rowOff>31749</xdr:rowOff>
    </xdr:from>
    <xdr:to>
      <xdr:col>9</xdr:col>
      <xdr:colOff>4397376</xdr:colOff>
      <xdr:row>0</xdr:row>
      <xdr:rowOff>336549</xdr:rowOff>
    </xdr:to>
    <xdr:pic macro="[0]!PDF_sheets">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850347" y="31749"/>
          <a:ext cx="300754" cy="304800"/>
        </a:xfrm>
        <a:prstGeom prst="rect">
          <a:avLst/>
        </a:prstGeom>
      </xdr:spPr>
    </xdr:pic>
    <xdr:clientData/>
  </xdr:twoCellAnchor>
  <xdr:twoCellAnchor editAs="oneCell">
    <xdr:from>
      <xdr:col>9</xdr:col>
      <xdr:colOff>3467100</xdr:colOff>
      <xdr:row>0</xdr:row>
      <xdr:rowOff>31749</xdr:rowOff>
    </xdr:from>
    <xdr:to>
      <xdr:col>9</xdr:col>
      <xdr:colOff>3768852</xdr:colOff>
      <xdr:row>0</xdr:row>
      <xdr:rowOff>333501</xdr:rowOff>
    </xdr:to>
    <xdr:pic macro="[0]!PrintSheet_Click">
      <xdr:nvPicPr>
        <xdr:cNvPr id="3" name="PrintSheet">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220825" y="31749"/>
          <a:ext cx="301752" cy="301752"/>
        </a:xfrm>
        <a:prstGeom prst="rect">
          <a:avLst/>
        </a:prstGeom>
      </xdr:spPr>
    </xdr:pic>
    <xdr:clientData/>
  </xdr:twoCellAnchor>
  <xdr:twoCellAnchor editAs="oneCell">
    <xdr:from>
      <xdr:col>1</xdr:col>
      <xdr:colOff>1095375</xdr:colOff>
      <xdr:row>0</xdr:row>
      <xdr:rowOff>114300</xdr:rowOff>
    </xdr:from>
    <xdr:to>
      <xdr:col>1</xdr:col>
      <xdr:colOff>1278255</xdr:colOff>
      <xdr:row>0</xdr:row>
      <xdr:rowOff>297180</xdr:rowOff>
    </xdr:to>
    <xdr:pic macro="[0]!ScrollTop_Click">
      <xdr:nvPicPr>
        <xdr:cNvPr id="4" name="ScrollTop">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47825" y="114300"/>
          <a:ext cx="182880" cy="182880"/>
        </a:xfrm>
        <a:prstGeom prst="rect">
          <a:avLst/>
        </a:prstGeom>
      </xdr:spPr>
    </xdr:pic>
    <xdr:clientData/>
  </xdr:twoCellAnchor>
  <xdr:twoCellAnchor editAs="oneCell">
    <xdr:from>
      <xdr:col>1</xdr:col>
      <xdr:colOff>1323975</xdr:colOff>
      <xdr:row>0</xdr:row>
      <xdr:rowOff>114300</xdr:rowOff>
    </xdr:from>
    <xdr:to>
      <xdr:col>1</xdr:col>
      <xdr:colOff>1506855</xdr:colOff>
      <xdr:row>0</xdr:row>
      <xdr:rowOff>297180</xdr:rowOff>
    </xdr:to>
    <xdr:pic macro="[0]!ScrollBottom_Click">
      <xdr:nvPicPr>
        <xdr:cNvPr id="5" name="ScrollBottom">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flipV="1">
          <a:off x="1876425" y="114300"/>
          <a:ext cx="182880" cy="182880"/>
        </a:xfrm>
        <a:prstGeom prst="rect">
          <a:avLst/>
        </a:prstGeom>
      </xdr:spPr>
    </xdr:pic>
    <xdr:clientData/>
  </xdr:twoCellAnchor>
  <xdr:oneCellAnchor>
    <xdr:from>
      <xdr:col>1</xdr:col>
      <xdr:colOff>1562100</xdr:colOff>
      <xdr:row>0</xdr:row>
      <xdr:rowOff>76200</xdr:rowOff>
    </xdr:from>
    <xdr:ext cx="655308" cy="248851"/>
    <xdr:sp macro="" textlink="">
      <xdr:nvSpPr>
        <xdr:cNvPr id="6" name="TextBox 5">
          <a:hlinkClick xmlns:r="http://schemas.openxmlformats.org/officeDocument/2006/relationships" r:id="rId4"/>
          <a:extLst>
            <a:ext uri="{FF2B5EF4-FFF2-40B4-BE49-F238E27FC236}">
              <a16:creationId xmlns:a16="http://schemas.microsoft.com/office/drawing/2014/main" id="{00000000-0008-0000-0000-000006000000}"/>
            </a:ext>
          </a:extLst>
        </xdr:cNvPr>
        <xdr:cNvSpPr txBox="1"/>
      </xdr:nvSpPr>
      <xdr:spPr>
        <a:xfrm>
          <a:off x="2114550" y="76200"/>
          <a:ext cx="655308"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000" i="0" u="sng">
              <a:solidFill>
                <a:schemeClr val="tx2">
                  <a:lumMod val="60000"/>
                  <a:lumOff val="40000"/>
                </a:schemeClr>
              </a:solidFill>
            </a:rPr>
            <a:t>Contents</a:t>
          </a:r>
        </a:p>
      </xdr:txBody>
    </xdr:sp>
    <xdr:clientData/>
  </xdr:oneCellAnchor>
  <mc:AlternateContent xmlns:mc="http://schemas.openxmlformats.org/markup-compatibility/2006">
    <mc:Choice xmlns:a14="http://schemas.microsoft.com/office/drawing/2010/main" Requires="a14">
      <xdr:twoCellAnchor editAs="oneCell">
        <xdr:from>
          <xdr:col>1</xdr:col>
          <xdr:colOff>76200</xdr:colOff>
          <xdr:row>0</xdr:row>
          <xdr:rowOff>50800</xdr:rowOff>
        </xdr:from>
        <xdr:to>
          <xdr:col>1</xdr:col>
          <xdr:colOff>831850</xdr:colOff>
          <xdr:row>0</xdr:row>
          <xdr:rowOff>298450</xdr:rowOff>
        </xdr:to>
        <xdr:sp macro="" textlink="">
          <xdr:nvSpPr>
            <xdr:cNvPr id="22529" name="ComboBox1" hidden="1">
              <a:extLst>
                <a:ext uri="{63B3BB69-23CF-44E3-9099-C40C66FF867C}">
                  <a14:compatExt spid="_x0000_s22529"/>
                </a:ext>
                <a:ext uri="{FF2B5EF4-FFF2-40B4-BE49-F238E27FC236}">
                  <a16:creationId xmlns:a16="http://schemas.microsoft.com/office/drawing/2014/main" id="{00000000-0008-0000-0000-000001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4</xdr:col>
      <xdr:colOff>21172</xdr:colOff>
      <xdr:row>0</xdr:row>
      <xdr:rowOff>63500</xdr:rowOff>
    </xdr:from>
    <xdr:to>
      <xdr:col>4</xdr:col>
      <xdr:colOff>130900</xdr:colOff>
      <xdr:row>0</xdr:row>
      <xdr:rowOff>173228</xdr:rowOff>
    </xdr:to>
    <xdr:sp macro="" textlink="">
      <xdr:nvSpPr>
        <xdr:cNvPr id="8" name="Rectangle 7">
          <a:extLst>
            <a:ext uri="{FF2B5EF4-FFF2-40B4-BE49-F238E27FC236}">
              <a16:creationId xmlns:a16="http://schemas.microsoft.com/office/drawing/2014/main" id="{00000000-0008-0000-0000-000008000000}"/>
            </a:ext>
          </a:extLst>
        </xdr:cNvPr>
        <xdr:cNvSpPr/>
      </xdr:nvSpPr>
      <xdr:spPr>
        <a:xfrm>
          <a:off x="6155272" y="63500"/>
          <a:ext cx="109728" cy="109728"/>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21172</xdr:colOff>
      <xdr:row>0</xdr:row>
      <xdr:rowOff>215900</xdr:rowOff>
    </xdr:from>
    <xdr:to>
      <xdr:col>4</xdr:col>
      <xdr:colOff>130900</xdr:colOff>
      <xdr:row>0</xdr:row>
      <xdr:rowOff>325628</xdr:rowOff>
    </xdr:to>
    <xdr:sp macro="" textlink="">
      <xdr:nvSpPr>
        <xdr:cNvPr id="9" name="Rectangle 8">
          <a:extLst>
            <a:ext uri="{FF2B5EF4-FFF2-40B4-BE49-F238E27FC236}">
              <a16:creationId xmlns:a16="http://schemas.microsoft.com/office/drawing/2014/main" id="{00000000-0008-0000-0000-000009000000}"/>
            </a:ext>
          </a:extLst>
        </xdr:cNvPr>
        <xdr:cNvSpPr/>
      </xdr:nvSpPr>
      <xdr:spPr>
        <a:xfrm>
          <a:off x="6155272" y="215900"/>
          <a:ext cx="109728" cy="109728"/>
        </a:xfrm>
        <a:prstGeom prst="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4096622</xdr:colOff>
      <xdr:row>0</xdr:row>
      <xdr:rowOff>31749</xdr:rowOff>
    </xdr:from>
    <xdr:to>
      <xdr:col>9</xdr:col>
      <xdr:colOff>4397376</xdr:colOff>
      <xdr:row>0</xdr:row>
      <xdr:rowOff>336549</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850347" y="31749"/>
          <a:ext cx="300754" cy="304800"/>
        </a:xfrm>
        <a:prstGeom prst="rect">
          <a:avLst/>
        </a:prstGeom>
      </xdr:spPr>
    </xdr:pic>
    <xdr:clientData/>
  </xdr:twoCellAnchor>
  <xdr:twoCellAnchor editAs="oneCell">
    <xdr:from>
      <xdr:col>9</xdr:col>
      <xdr:colOff>3467100</xdr:colOff>
      <xdr:row>0</xdr:row>
      <xdr:rowOff>31749</xdr:rowOff>
    </xdr:from>
    <xdr:to>
      <xdr:col>9</xdr:col>
      <xdr:colOff>3768852</xdr:colOff>
      <xdr:row>0</xdr:row>
      <xdr:rowOff>333501</xdr:rowOff>
    </xdr:to>
    <xdr:pic>
      <xdr:nvPicPr>
        <xdr:cNvPr id="3" name="PrintSheet">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220825" y="31749"/>
          <a:ext cx="301752" cy="301752"/>
        </a:xfrm>
        <a:prstGeom prst="rect">
          <a:avLst/>
        </a:prstGeom>
      </xdr:spPr>
    </xdr:pic>
    <xdr:clientData/>
  </xdr:twoCellAnchor>
  <xdr:twoCellAnchor editAs="oneCell">
    <xdr:from>
      <xdr:col>1</xdr:col>
      <xdr:colOff>1095375</xdr:colOff>
      <xdr:row>0</xdr:row>
      <xdr:rowOff>114300</xdr:rowOff>
    </xdr:from>
    <xdr:to>
      <xdr:col>1</xdr:col>
      <xdr:colOff>1278255</xdr:colOff>
      <xdr:row>0</xdr:row>
      <xdr:rowOff>297180</xdr:rowOff>
    </xdr:to>
    <xdr:pic>
      <xdr:nvPicPr>
        <xdr:cNvPr id="4" name="ScrollTop">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47825" y="114300"/>
          <a:ext cx="182880" cy="182880"/>
        </a:xfrm>
        <a:prstGeom prst="rect">
          <a:avLst/>
        </a:prstGeom>
      </xdr:spPr>
    </xdr:pic>
    <xdr:clientData/>
  </xdr:twoCellAnchor>
  <xdr:twoCellAnchor editAs="oneCell">
    <xdr:from>
      <xdr:col>1</xdr:col>
      <xdr:colOff>1323975</xdr:colOff>
      <xdr:row>0</xdr:row>
      <xdr:rowOff>114300</xdr:rowOff>
    </xdr:from>
    <xdr:to>
      <xdr:col>1</xdr:col>
      <xdr:colOff>1506855</xdr:colOff>
      <xdr:row>0</xdr:row>
      <xdr:rowOff>297180</xdr:rowOff>
    </xdr:to>
    <xdr:pic>
      <xdr:nvPicPr>
        <xdr:cNvPr id="5" name="ScrollBottom">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flipV="1">
          <a:off x="1876425" y="114300"/>
          <a:ext cx="182880" cy="182880"/>
        </a:xfrm>
        <a:prstGeom prst="rect">
          <a:avLst/>
        </a:prstGeom>
      </xdr:spPr>
    </xdr:pic>
    <xdr:clientData/>
  </xdr:twoCellAnchor>
  <xdr:oneCellAnchor>
    <xdr:from>
      <xdr:col>1</xdr:col>
      <xdr:colOff>1562100</xdr:colOff>
      <xdr:row>0</xdr:row>
      <xdr:rowOff>76200</xdr:rowOff>
    </xdr:from>
    <xdr:ext cx="655308" cy="248851"/>
    <xdr:sp macro="" textlink="">
      <xdr:nvSpPr>
        <xdr:cNvPr id="6" name="TextBox 5">
          <a:hlinkClick xmlns:r="http://schemas.openxmlformats.org/officeDocument/2006/relationships" r:id="rId4"/>
          <a:extLst>
            <a:ext uri="{FF2B5EF4-FFF2-40B4-BE49-F238E27FC236}">
              <a16:creationId xmlns:a16="http://schemas.microsoft.com/office/drawing/2014/main" id="{00000000-0008-0000-0C00-000006000000}"/>
            </a:ext>
          </a:extLst>
        </xdr:cNvPr>
        <xdr:cNvSpPr txBox="1"/>
      </xdr:nvSpPr>
      <xdr:spPr>
        <a:xfrm>
          <a:off x="2114550" y="76200"/>
          <a:ext cx="655308"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000" i="0" u="sng">
              <a:solidFill>
                <a:schemeClr val="tx2">
                  <a:lumMod val="60000"/>
                  <a:lumOff val="40000"/>
                </a:schemeClr>
              </a:solidFill>
            </a:rPr>
            <a:t>Contents</a:t>
          </a:r>
        </a:p>
      </xdr:txBody>
    </xdr:sp>
    <xdr:clientData/>
  </xdr:oneCellAnchor>
  <mc:AlternateContent xmlns:mc="http://schemas.openxmlformats.org/markup-compatibility/2006">
    <mc:Choice xmlns:a14="http://schemas.microsoft.com/office/drawing/2010/main" Requires="a14">
      <xdr:twoCellAnchor editAs="oneCell">
        <xdr:from>
          <xdr:col>0</xdr:col>
          <xdr:colOff>476250</xdr:colOff>
          <xdr:row>0</xdr:row>
          <xdr:rowOff>38100</xdr:rowOff>
        </xdr:from>
        <xdr:to>
          <xdr:col>1</xdr:col>
          <xdr:colOff>488950</xdr:colOff>
          <xdr:row>0</xdr:row>
          <xdr:rowOff>222250</xdr:rowOff>
        </xdr:to>
        <xdr:sp macro="" textlink="">
          <xdr:nvSpPr>
            <xdr:cNvPr id="30721" name="ComboBox1" hidden="1">
              <a:extLst>
                <a:ext uri="{63B3BB69-23CF-44E3-9099-C40C66FF867C}">
                  <a14:compatExt spid="_x0000_s30721"/>
                </a:ext>
                <a:ext uri="{FF2B5EF4-FFF2-40B4-BE49-F238E27FC236}">
                  <a16:creationId xmlns:a16="http://schemas.microsoft.com/office/drawing/2014/main" id="{00000000-0008-0000-0C00-0000017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4</xdr:col>
      <xdr:colOff>21172</xdr:colOff>
      <xdr:row>0</xdr:row>
      <xdr:rowOff>63500</xdr:rowOff>
    </xdr:from>
    <xdr:to>
      <xdr:col>4</xdr:col>
      <xdr:colOff>130900</xdr:colOff>
      <xdr:row>0</xdr:row>
      <xdr:rowOff>173228</xdr:rowOff>
    </xdr:to>
    <xdr:sp macro="" textlink="">
      <xdr:nvSpPr>
        <xdr:cNvPr id="8" name="Rectangle 7">
          <a:extLst>
            <a:ext uri="{FF2B5EF4-FFF2-40B4-BE49-F238E27FC236}">
              <a16:creationId xmlns:a16="http://schemas.microsoft.com/office/drawing/2014/main" id="{00000000-0008-0000-0C00-000008000000}"/>
            </a:ext>
          </a:extLst>
        </xdr:cNvPr>
        <xdr:cNvSpPr/>
      </xdr:nvSpPr>
      <xdr:spPr>
        <a:xfrm>
          <a:off x="6155272" y="63500"/>
          <a:ext cx="109728" cy="109728"/>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21172</xdr:colOff>
      <xdr:row>0</xdr:row>
      <xdr:rowOff>215900</xdr:rowOff>
    </xdr:from>
    <xdr:to>
      <xdr:col>4</xdr:col>
      <xdr:colOff>130900</xdr:colOff>
      <xdr:row>0</xdr:row>
      <xdr:rowOff>325628</xdr:rowOff>
    </xdr:to>
    <xdr:sp macro="" textlink="">
      <xdr:nvSpPr>
        <xdr:cNvPr id="9" name="Rectangle 8">
          <a:extLst>
            <a:ext uri="{FF2B5EF4-FFF2-40B4-BE49-F238E27FC236}">
              <a16:creationId xmlns:a16="http://schemas.microsoft.com/office/drawing/2014/main" id="{00000000-0008-0000-0C00-000009000000}"/>
            </a:ext>
          </a:extLst>
        </xdr:cNvPr>
        <xdr:cNvSpPr/>
      </xdr:nvSpPr>
      <xdr:spPr>
        <a:xfrm>
          <a:off x="6155272" y="215900"/>
          <a:ext cx="109728" cy="109728"/>
        </a:xfrm>
        <a:prstGeom prst="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1863090</xdr:colOff>
      <xdr:row>2</xdr:row>
      <xdr:rowOff>189865</xdr:rowOff>
    </xdr:to>
    <xdr:pic>
      <xdr:nvPicPr>
        <xdr:cNvPr id="2" name="Picture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9600" y="190500"/>
          <a:ext cx="1863090" cy="52324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88900</xdr:colOff>
          <xdr:row>0</xdr:row>
          <xdr:rowOff>88900</xdr:rowOff>
        </xdr:from>
        <xdr:to>
          <xdr:col>1</xdr:col>
          <xdr:colOff>895350</xdr:colOff>
          <xdr:row>0</xdr:row>
          <xdr:rowOff>298450</xdr:rowOff>
        </xdr:to>
        <xdr:sp macro="" textlink="">
          <xdr:nvSpPr>
            <xdr:cNvPr id="2049" name="ComboBox1" hidden="1">
              <a:extLst>
                <a:ext uri="{63B3BB69-23CF-44E3-9099-C40C66FF867C}">
                  <a14:compatExt spid="_x0000_s2049"/>
                </a:ext>
                <a:ext uri="{FF2B5EF4-FFF2-40B4-BE49-F238E27FC236}">
                  <a16:creationId xmlns:a16="http://schemas.microsoft.com/office/drawing/2014/main" id="{00000000-0008-0000-05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9</xdr:col>
      <xdr:colOff>4096622</xdr:colOff>
      <xdr:row>0</xdr:row>
      <xdr:rowOff>31749</xdr:rowOff>
    </xdr:from>
    <xdr:to>
      <xdr:col>9</xdr:col>
      <xdr:colOff>4397376</xdr:colOff>
      <xdr:row>0</xdr:row>
      <xdr:rowOff>336549</xdr:rowOff>
    </xdr:to>
    <xdr:pic macro="[0]!PDF_sheets">
      <xdr:nvPicPr>
        <xdr:cNvPr id="54" name="Picture 53">
          <a:extLst>
            <a:ext uri="{FF2B5EF4-FFF2-40B4-BE49-F238E27FC236}">
              <a16:creationId xmlns:a16="http://schemas.microsoft.com/office/drawing/2014/main" id="{00000000-0008-0000-0500-00003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01122" y="31749"/>
          <a:ext cx="300754" cy="304800"/>
        </a:xfrm>
        <a:prstGeom prst="rect">
          <a:avLst/>
        </a:prstGeom>
      </xdr:spPr>
    </xdr:pic>
    <xdr:clientData/>
  </xdr:twoCellAnchor>
  <xdr:twoCellAnchor editAs="oneCell">
    <xdr:from>
      <xdr:col>9</xdr:col>
      <xdr:colOff>3467100</xdr:colOff>
      <xdr:row>0</xdr:row>
      <xdr:rowOff>31749</xdr:rowOff>
    </xdr:from>
    <xdr:to>
      <xdr:col>9</xdr:col>
      <xdr:colOff>3768852</xdr:colOff>
      <xdr:row>0</xdr:row>
      <xdr:rowOff>333501</xdr:rowOff>
    </xdr:to>
    <xdr:pic macro="[0]!PrintSheet_Click">
      <xdr:nvPicPr>
        <xdr:cNvPr id="55" name="PrintSheet">
          <a:extLst>
            <a:ext uri="{FF2B5EF4-FFF2-40B4-BE49-F238E27FC236}">
              <a16:creationId xmlns:a16="http://schemas.microsoft.com/office/drawing/2014/main" id="{00000000-0008-0000-0500-00003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071600" y="31749"/>
          <a:ext cx="301752" cy="301752"/>
        </a:xfrm>
        <a:prstGeom prst="rect">
          <a:avLst/>
        </a:prstGeom>
      </xdr:spPr>
    </xdr:pic>
    <xdr:clientData/>
  </xdr:twoCellAnchor>
  <xdr:twoCellAnchor editAs="oneCell">
    <xdr:from>
      <xdr:col>1</xdr:col>
      <xdr:colOff>1095375</xdr:colOff>
      <xdr:row>0</xdr:row>
      <xdr:rowOff>114300</xdr:rowOff>
    </xdr:from>
    <xdr:to>
      <xdr:col>1</xdr:col>
      <xdr:colOff>1278255</xdr:colOff>
      <xdr:row>0</xdr:row>
      <xdr:rowOff>297180</xdr:rowOff>
    </xdr:to>
    <xdr:pic macro="[0]!ScrollTop_Click">
      <xdr:nvPicPr>
        <xdr:cNvPr id="56" name="ScrollTop">
          <a:extLst>
            <a:ext uri="{FF2B5EF4-FFF2-40B4-BE49-F238E27FC236}">
              <a16:creationId xmlns:a16="http://schemas.microsoft.com/office/drawing/2014/main" id="{00000000-0008-0000-0500-00003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47825" y="114300"/>
          <a:ext cx="182880" cy="182880"/>
        </a:xfrm>
        <a:prstGeom prst="rect">
          <a:avLst/>
        </a:prstGeom>
      </xdr:spPr>
    </xdr:pic>
    <xdr:clientData/>
  </xdr:twoCellAnchor>
  <xdr:twoCellAnchor editAs="oneCell">
    <xdr:from>
      <xdr:col>1</xdr:col>
      <xdr:colOff>1323975</xdr:colOff>
      <xdr:row>0</xdr:row>
      <xdr:rowOff>114300</xdr:rowOff>
    </xdr:from>
    <xdr:to>
      <xdr:col>1</xdr:col>
      <xdr:colOff>1506855</xdr:colOff>
      <xdr:row>0</xdr:row>
      <xdr:rowOff>297180</xdr:rowOff>
    </xdr:to>
    <xdr:pic macro="[0]!ScrollBottom_Click">
      <xdr:nvPicPr>
        <xdr:cNvPr id="61" name="ScrollBottom">
          <a:extLst>
            <a:ext uri="{FF2B5EF4-FFF2-40B4-BE49-F238E27FC236}">
              <a16:creationId xmlns:a16="http://schemas.microsoft.com/office/drawing/2014/main" id="{00000000-0008-0000-0500-00003D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flipV="1">
          <a:off x="1876425" y="114300"/>
          <a:ext cx="182880" cy="182880"/>
        </a:xfrm>
        <a:prstGeom prst="rect">
          <a:avLst/>
        </a:prstGeom>
      </xdr:spPr>
    </xdr:pic>
    <xdr:clientData/>
  </xdr:twoCellAnchor>
  <xdr:oneCellAnchor>
    <xdr:from>
      <xdr:col>1</xdr:col>
      <xdr:colOff>1562100</xdr:colOff>
      <xdr:row>0</xdr:row>
      <xdr:rowOff>76200</xdr:rowOff>
    </xdr:from>
    <xdr:ext cx="655308" cy="248851"/>
    <xdr:sp macro="" textlink="">
      <xdr:nvSpPr>
        <xdr:cNvPr id="57" name="TextBox 56">
          <a:hlinkClick xmlns:r="http://schemas.openxmlformats.org/officeDocument/2006/relationships" r:id="rId4"/>
          <a:extLst>
            <a:ext uri="{FF2B5EF4-FFF2-40B4-BE49-F238E27FC236}">
              <a16:creationId xmlns:a16="http://schemas.microsoft.com/office/drawing/2014/main" id="{00000000-0008-0000-0500-000039000000}"/>
            </a:ext>
          </a:extLst>
        </xdr:cNvPr>
        <xdr:cNvSpPr txBox="1"/>
      </xdr:nvSpPr>
      <xdr:spPr>
        <a:xfrm>
          <a:off x="2114550" y="76200"/>
          <a:ext cx="655308"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000" i="0" u="sng">
              <a:solidFill>
                <a:schemeClr val="tx2">
                  <a:lumMod val="60000"/>
                  <a:lumOff val="40000"/>
                </a:schemeClr>
              </a:solidFill>
            </a:rPr>
            <a:t>Contents</a:t>
          </a:r>
        </a:p>
      </xdr:txBody>
    </xdr:sp>
    <xdr:clientData/>
  </xdr:one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57150</xdr:colOff>
          <xdr:row>0</xdr:row>
          <xdr:rowOff>69850</xdr:rowOff>
        </xdr:from>
        <xdr:to>
          <xdr:col>1</xdr:col>
          <xdr:colOff>793750</xdr:colOff>
          <xdr:row>0</xdr:row>
          <xdr:rowOff>298450</xdr:rowOff>
        </xdr:to>
        <xdr:sp macro="" textlink="">
          <xdr:nvSpPr>
            <xdr:cNvPr id="6145" name="ComboBox1" hidden="1">
              <a:extLst>
                <a:ext uri="{63B3BB69-23CF-44E3-9099-C40C66FF867C}">
                  <a14:compatExt spid="_x0000_s6145"/>
                </a:ext>
                <a:ext uri="{FF2B5EF4-FFF2-40B4-BE49-F238E27FC236}">
                  <a16:creationId xmlns:a16="http://schemas.microsoft.com/office/drawing/2014/main" id="{00000000-0008-0000-0600-000001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9</xdr:col>
      <xdr:colOff>4096622</xdr:colOff>
      <xdr:row>0</xdr:row>
      <xdr:rowOff>31749</xdr:rowOff>
    </xdr:from>
    <xdr:to>
      <xdr:col>9</xdr:col>
      <xdr:colOff>4397376</xdr:colOff>
      <xdr:row>0</xdr:row>
      <xdr:rowOff>336549</xdr:rowOff>
    </xdr:to>
    <xdr:pic macro="[0]!PDF_sheets">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850347" y="31749"/>
          <a:ext cx="300754" cy="304800"/>
        </a:xfrm>
        <a:prstGeom prst="rect">
          <a:avLst/>
        </a:prstGeom>
      </xdr:spPr>
    </xdr:pic>
    <xdr:clientData/>
  </xdr:twoCellAnchor>
  <xdr:twoCellAnchor editAs="oneCell">
    <xdr:from>
      <xdr:col>9</xdr:col>
      <xdr:colOff>3467100</xdr:colOff>
      <xdr:row>0</xdr:row>
      <xdr:rowOff>31749</xdr:rowOff>
    </xdr:from>
    <xdr:to>
      <xdr:col>9</xdr:col>
      <xdr:colOff>3768852</xdr:colOff>
      <xdr:row>0</xdr:row>
      <xdr:rowOff>333501</xdr:rowOff>
    </xdr:to>
    <xdr:pic macro="[0]!PrintSheet_Click">
      <xdr:nvPicPr>
        <xdr:cNvPr id="4" name="PrintSheet">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220825" y="31749"/>
          <a:ext cx="301752" cy="301752"/>
        </a:xfrm>
        <a:prstGeom prst="rect">
          <a:avLst/>
        </a:prstGeom>
      </xdr:spPr>
    </xdr:pic>
    <xdr:clientData/>
  </xdr:twoCellAnchor>
  <xdr:twoCellAnchor editAs="oneCell">
    <xdr:from>
      <xdr:col>1</xdr:col>
      <xdr:colOff>1095375</xdr:colOff>
      <xdr:row>0</xdr:row>
      <xdr:rowOff>114300</xdr:rowOff>
    </xdr:from>
    <xdr:to>
      <xdr:col>1</xdr:col>
      <xdr:colOff>1278255</xdr:colOff>
      <xdr:row>0</xdr:row>
      <xdr:rowOff>297180</xdr:rowOff>
    </xdr:to>
    <xdr:pic macro="[0]!ScrollTop_Click">
      <xdr:nvPicPr>
        <xdr:cNvPr id="5" name="ScrollTop">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47825" y="114300"/>
          <a:ext cx="182880" cy="182880"/>
        </a:xfrm>
        <a:prstGeom prst="rect">
          <a:avLst/>
        </a:prstGeom>
      </xdr:spPr>
    </xdr:pic>
    <xdr:clientData/>
  </xdr:twoCellAnchor>
  <xdr:twoCellAnchor editAs="oneCell">
    <xdr:from>
      <xdr:col>1</xdr:col>
      <xdr:colOff>1323975</xdr:colOff>
      <xdr:row>0</xdr:row>
      <xdr:rowOff>114300</xdr:rowOff>
    </xdr:from>
    <xdr:to>
      <xdr:col>1</xdr:col>
      <xdr:colOff>1506855</xdr:colOff>
      <xdr:row>0</xdr:row>
      <xdr:rowOff>297180</xdr:rowOff>
    </xdr:to>
    <xdr:pic macro="[0]!ScrollBottom_Click">
      <xdr:nvPicPr>
        <xdr:cNvPr id="6" name="ScrollBottom">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flipV="1">
          <a:off x="1876425" y="114300"/>
          <a:ext cx="182880" cy="182880"/>
        </a:xfrm>
        <a:prstGeom prst="rect">
          <a:avLst/>
        </a:prstGeom>
      </xdr:spPr>
    </xdr:pic>
    <xdr:clientData/>
  </xdr:twoCellAnchor>
  <xdr:oneCellAnchor>
    <xdr:from>
      <xdr:col>1</xdr:col>
      <xdr:colOff>1562100</xdr:colOff>
      <xdr:row>0</xdr:row>
      <xdr:rowOff>76200</xdr:rowOff>
    </xdr:from>
    <xdr:ext cx="655308" cy="248851"/>
    <xdr:sp macro="" textlink="">
      <xdr:nvSpPr>
        <xdr:cNvPr id="7" name="TextBox 6">
          <a:hlinkClick xmlns:r="http://schemas.openxmlformats.org/officeDocument/2006/relationships" r:id="rId4"/>
          <a:extLst>
            <a:ext uri="{FF2B5EF4-FFF2-40B4-BE49-F238E27FC236}">
              <a16:creationId xmlns:a16="http://schemas.microsoft.com/office/drawing/2014/main" id="{00000000-0008-0000-0600-000007000000}"/>
            </a:ext>
          </a:extLst>
        </xdr:cNvPr>
        <xdr:cNvSpPr txBox="1"/>
      </xdr:nvSpPr>
      <xdr:spPr>
        <a:xfrm>
          <a:off x="2114550" y="76200"/>
          <a:ext cx="655308"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000" i="0" u="sng">
              <a:solidFill>
                <a:schemeClr val="tx2">
                  <a:lumMod val="60000"/>
                  <a:lumOff val="40000"/>
                </a:schemeClr>
              </a:solidFill>
            </a:rPr>
            <a:t>Contents</a:t>
          </a:r>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9</xdr:col>
      <xdr:colOff>4096622</xdr:colOff>
      <xdr:row>0</xdr:row>
      <xdr:rowOff>31749</xdr:rowOff>
    </xdr:from>
    <xdr:to>
      <xdr:col>9</xdr:col>
      <xdr:colOff>4397376</xdr:colOff>
      <xdr:row>0</xdr:row>
      <xdr:rowOff>336549</xdr:rowOff>
    </xdr:to>
    <xdr:pic macro="[0]!PDF_sheets">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850347" y="31749"/>
          <a:ext cx="300754" cy="304800"/>
        </a:xfrm>
        <a:prstGeom prst="rect">
          <a:avLst/>
        </a:prstGeom>
      </xdr:spPr>
    </xdr:pic>
    <xdr:clientData/>
  </xdr:twoCellAnchor>
  <xdr:twoCellAnchor editAs="oneCell">
    <xdr:from>
      <xdr:col>9</xdr:col>
      <xdr:colOff>3467100</xdr:colOff>
      <xdr:row>0</xdr:row>
      <xdr:rowOff>31749</xdr:rowOff>
    </xdr:from>
    <xdr:to>
      <xdr:col>9</xdr:col>
      <xdr:colOff>3768852</xdr:colOff>
      <xdr:row>0</xdr:row>
      <xdr:rowOff>333501</xdr:rowOff>
    </xdr:to>
    <xdr:pic macro="[0]!PrintSheet_Click">
      <xdr:nvPicPr>
        <xdr:cNvPr id="3" name="PrintSheet">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220825" y="31749"/>
          <a:ext cx="301752" cy="301752"/>
        </a:xfrm>
        <a:prstGeom prst="rect">
          <a:avLst/>
        </a:prstGeom>
      </xdr:spPr>
    </xdr:pic>
    <xdr:clientData/>
  </xdr:twoCellAnchor>
  <xdr:twoCellAnchor editAs="oneCell">
    <xdr:from>
      <xdr:col>1</xdr:col>
      <xdr:colOff>1095375</xdr:colOff>
      <xdr:row>0</xdr:row>
      <xdr:rowOff>114300</xdr:rowOff>
    </xdr:from>
    <xdr:to>
      <xdr:col>1</xdr:col>
      <xdr:colOff>1278255</xdr:colOff>
      <xdr:row>0</xdr:row>
      <xdr:rowOff>297180</xdr:rowOff>
    </xdr:to>
    <xdr:pic macro="[0]!ScrollTop_Click">
      <xdr:nvPicPr>
        <xdr:cNvPr id="4" name="ScrollTop">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47825" y="114300"/>
          <a:ext cx="182880" cy="182880"/>
        </a:xfrm>
        <a:prstGeom prst="rect">
          <a:avLst/>
        </a:prstGeom>
      </xdr:spPr>
    </xdr:pic>
    <xdr:clientData/>
  </xdr:twoCellAnchor>
  <xdr:twoCellAnchor editAs="oneCell">
    <xdr:from>
      <xdr:col>1</xdr:col>
      <xdr:colOff>1323975</xdr:colOff>
      <xdr:row>0</xdr:row>
      <xdr:rowOff>114300</xdr:rowOff>
    </xdr:from>
    <xdr:to>
      <xdr:col>1</xdr:col>
      <xdr:colOff>1506855</xdr:colOff>
      <xdr:row>0</xdr:row>
      <xdr:rowOff>297180</xdr:rowOff>
    </xdr:to>
    <xdr:pic macro="[0]!ScrollBottom_Click">
      <xdr:nvPicPr>
        <xdr:cNvPr id="5" name="ScrollBottom">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flipV="1">
          <a:off x="1876425" y="114300"/>
          <a:ext cx="182880" cy="182880"/>
        </a:xfrm>
        <a:prstGeom prst="rect">
          <a:avLst/>
        </a:prstGeom>
      </xdr:spPr>
    </xdr:pic>
    <xdr:clientData/>
  </xdr:twoCellAnchor>
  <xdr:oneCellAnchor>
    <xdr:from>
      <xdr:col>1</xdr:col>
      <xdr:colOff>1562100</xdr:colOff>
      <xdr:row>0</xdr:row>
      <xdr:rowOff>76200</xdr:rowOff>
    </xdr:from>
    <xdr:ext cx="655308" cy="248851"/>
    <xdr:sp macro="" textlink="">
      <xdr:nvSpPr>
        <xdr:cNvPr id="6" name="TextBox 5">
          <a:hlinkClick xmlns:r="http://schemas.openxmlformats.org/officeDocument/2006/relationships" r:id="rId4"/>
          <a:extLst>
            <a:ext uri="{FF2B5EF4-FFF2-40B4-BE49-F238E27FC236}">
              <a16:creationId xmlns:a16="http://schemas.microsoft.com/office/drawing/2014/main" id="{00000000-0008-0000-0700-000006000000}"/>
            </a:ext>
          </a:extLst>
        </xdr:cNvPr>
        <xdr:cNvSpPr txBox="1"/>
      </xdr:nvSpPr>
      <xdr:spPr>
        <a:xfrm>
          <a:off x="2114550" y="76200"/>
          <a:ext cx="655308"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000" i="0" u="sng">
              <a:solidFill>
                <a:schemeClr val="tx2">
                  <a:lumMod val="60000"/>
                  <a:lumOff val="40000"/>
                </a:schemeClr>
              </a:solidFill>
            </a:rPr>
            <a:t>Contents</a:t>
          </a:r>
        </a:p>
      </xdr:txBody>
    </xdr:sp>
    <xdr:clientData/>
  </xdr:oneCellAnchor>
  <mc:AlternateContent xmlns:mc="http://schemas.openxmlformats.org/markup-compatibility/2006">
    <mc:Choice xmlns:a14="http://schemas.microsoft.com/office/drawing/2010/main" Requires="a14">
      <xdr:twoCellAnchor editAs="oneCell">
        <xdr:from>
          <xdr:col>1</xdr:col>
          <xdr:colOff>114300</xdr:colOff>
          <xdr:row>0</xdr:row>
          <xdr:rowOff>76200</xdr:rowOff>
        </xdr:from>
        <xdr:to>
          <xdr:col>1</xdr:col>
          <xdr:colOff>869950</xdr:colOff>
          <xdr:row>0</xdr:row>
          <xdr:rowOff>304800</xdr:rowOff>
        </xdr:to>
        <xdr:sp macro="" textlink="">
          <xdr:nvSpPr>
            <xdr:cNvPr id="14337" name="ComboBox1" hidden="1">
              <a:extLst>
                <a:ext uri="{63B3BB69-23CF-44E3-9099-C40C66FF867C}">
                  <a14:compatExt spid="_x0000_s14337"/>
                </a:ext>
                <a:ext uri="{FF2B5EF4-FFF2-40B4-BE49-F238E27FC236}">
                  <a16:creationId xmlns:a16="http://schemas.microsoft.com/office/drawing/2014/main" id="{00000000-0008-0000-07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9</xdr:col>
      <xdr:colOff>4096622</xdr:colOff>
      <xdr:row>0</xdr:row>
      <xdr:rowOff>31749</xdr:rowOff>
    </xdr:from>
    <xdr:to>
      <xdr:col>9</xdr:col>
      <xdr:colOff>4397376</xdr:colOff>
      <xdr:row>0</xdr:row>
      <xdr:rowOff>336549</xdr:rowOff>
    </xdr:to>
    <xdr:pic macro="[0]!PDF_sheets">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850347" y="31749"/>
          <a:ext cx="300754" cy="304800"/>
        </a:xfrm>
        <a:prstGeom prst="rect">
          <a:avLst/>
        </a:prstGeom>
      </xdr:spPr>
    </xdr:pic>
    <xdr:clientData/>
  </xdr:twoCellAnchor>
  <xdr:twoCellAnchor editAs="oneCell">
    <xdr:from>
      <xdr:col>9</xdr:col>
      <xdr:colOff>3467100</xdr:colOff>
      <xdr:row>0</xdr:row>
      <xdr:rowOff>31749</xdr:rowOff>
    </xdr:from>
    <xdr:to>
      <xdr:col>9</xdr:col>
      <xdr:colOff>3768852</xdr:colOff>
      <xdr:row>0</xdr:row>
      <xdr:rowOff>333501</xdr:rowOff>
    </xdr:to>
    <xdr:pic macro="[0]!PrintSheet_Click">
      <xdr:nvPicPr>
        <xdr:cNvPr id="3" name="PrintSheet">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220825" y="31749"/>
          <a:ext cx="301752" cy="301752"/>
        </a:xfrm>
        <a:prstGeom prst="rect">
          <a:avLst/>
        </a:prstGeom>
      </xdr:spPr>
    </xdr:pic>
    <xdr:clientData/>
  </xdr:twoCellAnchor>
  <xdr:twoCellAnchor editAs="oneCell">
    <xdr:from>
      <xdr:col>1</xdr:col>
      <xdr:colOff>1095375</xdr:colOff>
      <xdr:row>0</xdr:row>
      <xdr:rowOff>114300</xdr:rowOff>
    </xdr:from>
    <xdr:to>
      <xdr:col>1</xdr:col>
      <xdr:colOff>1278255</xdr:colOff>
      <xdr:row>0</xdr:row>
      <xdr:rowOff>297180</xdr:rowOff>
    </xdr:to>
    <xdr:pic macro="[0]!ScrollTop_Click">
      <xdr:nvPicPr>
        <xdr:cNvPr id="4" name="ScrollTop">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47825" y="114300"/>
          <a:ext cx="182880" cy="182880"/>
        </a:xfrm>
        <a:prstGeom prst="rect">
          <a:avLst/>
        </a:prstGeom>
      </xdr:spPr>
    </xdr:pic>
    <xdr:clientData/>
  </xdr:twoCellAnchor>
  <xdr:twoCellAnchor editAs="oneCell">
    <xdr:from>
      <xdr:col>1</xdr:col>
      <xdr:colOff>1323975</xdr:colOff>
      <xdr:row>0</xdr:row>
      <xdr:rowOff>114300</xdr:rowOff>
    </xdr:from>
    <xdr:to>
      <xdr:col>1</xdr:col>
      <xdr:colOff>1506855</xdr:colOff>
      <xdr:row>0</xdr:row>
      <xdr:rowOff>297180</xdr:rowOff>
    </xdr:to>
    <xdr:pic macro="[0]!ScrollBottom_Click">
      <xdr:nvPicPr>
        <xdr:cNvPr id="5" name="ScrollBottom">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flipV="1">
          <a:off x="1876425" y="114300"/>
          <a:ext cx="182880" cy="182880"/>
        </a:xfrm>
        <a:prstGeom prst="rect">
          <a:avLst/>
        </a:prstGeom>
      </xdr:spPr>
    </xdr:pic>
    <xdr:clientData/>
  </xdr:twoCellAnchor>
  <xdr:oneCellAnchor>
    <xdr:from>
      <xdr:col>1</xdr:col>
      <xdr:colOff>1562100</xdr:colOff>
      <xdr:row>0</xdr:row>
      <xdr:rowOff>76200</xdr:rowOff>
    </xdr:from>
    <xdr:ext cx="655308" cy="248851"/>
    <xdr:sp macro="" textlink="">
      <xdr:nvSpPr>
        <xdr:cNvPr id="6" name="TextBox 5">
          <a:hlinkClick xmlns:r="http://schemas.openxmlformats.org/officeDocument/2006/relationships" r:id="rId4"/>
          <a:extLst>
            <a:ext uri="{FF2B5EF4-FFF2-40B4-BE49-F238E27FC236}">
              <a16:creationId xmlns:a16="http://schemas.microsoft.com/office/drawing/2014/main" id="{00000000-0008-0000-0800-000006000000}"/>
            </a:ext>
          </a:extLst>
        </xdr:cNvPr>
        <xdr:cNvSpPr txBox="1"/>
      </xdr:nvSpPr>
      <xdr:spPr>
        <a:xfrm>
          <a:off x="2114550" y="76200"/>
          <a:ext cx="655308"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000" i="0" u="sng">
              <a:solidFill>
                <a:schemeClr val="tx2">
                  <a:lumMod val="60000"/>
                  <a:lumOff val="40000"/>
                </a:schemeClr>
              </a:solidFill>
            </a:rPr>
            <a:t>Contents</a:t>
          </a:r>
        </a:p>
      </xdr:txBody>
    </xdr:sp>
    <xdr:clientData/>
  </xdr:oneCellAnchor>
  <mc:AlternateContent xmlns:mc="http://schemas.openxmlformats.org/markup-compatibility/2006">
    <mc:Choice xmlns:a14="http://schemas.microsoft.com/office/drawing/2010/main" Requires="a14">
      <xdr:twoCellAnchor editAs="oneCell">
        <xdr:from>
          <xdr:col>1</xdr:col>
          <xdr:colOff>57150</xdr:colOff>
          <xdr:row>0</xdr:row>
          <xdr:rowOff>69850</xdr:rowOff>
        </xdr:from>
        <xdr:to>
          <xdr:col>1</xdr:col>
          <xdr:colOff>774700</xdr:colOff>
          <xdr:row>0</xdr:row>
          <xdr:rowOff>279400</xdr:rowOff>
        </xdr:to>
        <xdr:sp macro="" textlink="">
          <xdr:nvSpPr>
            <xdr:cNvPr id="15361" name="ComboBox1" hidden="1">
              <a:extLst>
                <a:ext uri="{63B3BB69-23CF-44E3-9099-C40C66FF867C}">
                  <a14:compatExt spid="_x0000_s15361"/>
                </a:ext>
                <a:ext uri="{FF2B5EF4-FFF2-40B4-BE49-F238E27FC236}">
                  <a16:creationId xmlns:a16="http://schemas.microsoft.com/office/drawing/2014/main" id="{00000000-0008-0000-0800-000001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9</xdr:col>
      <xdr:colOff>4096622</xdr:colOff>
      <xdr:row>0</xdr:row>
      <xdr:rowOff>31749</xdr:rowOff>
    </xdr:from>
    <xdr:to>
      <xdr:col>9</xdr:col>
      <xdr:colOff>4397376</xdr:colOff>
      <xdr:row>0</xdr:row>
      <xdr:rowOff>336549</xdr:rowOff>
    </xdr:to>
    <xdr:pic macro="[0]!PDF_sheets">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850347" y="31749"/>
          <a:ext cx="300754" cy="304800"/>
        </a:xfrm>
        <a:prstGeom prst="rect">
          <a:avLst/>
        </a:prstGeom>
      </xdr:spPr>
    </xdr:pic>
    <xdr:clientData/>
  </xdr:twoCellAnchor>
  <xdr:twoCellAnchor editAs="oneCell">
    <xdr:from>
      <xdr:col>9</xdr:col>
      <xdr:colOff>3467100</xdr:colOff>
      <xdr:row>0</xdr:row>
      <xdr:rowOff>31749</xdr:rowOff>
    </xdr:from>
    <xdr:to>
      <xdr:col>9</xdr:col>
      <xdr:colOff>3768852</xdr:colOff>
      <xdr:row>0</xdr:row>
      <xdr:rowOff>333501</xdr:rowOff>
    </xdr:to>
    <xdr:pic macro="[0]!PrintSheet_Click">
      <xdr:nvPicPr>
        <xdr:cNvPr id="3" name="PrintSheet">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220825" y="31749"/>
          <a:ext cx="301752" cy="301752"/>
        </a:xfrm>
        <a:prstGeom prst="rect">
          <a:avLst/>
        </a:prstGeom>
      </xdr:spPr>
    </xdr:pic>
    <xdr:clientData/>
  </xdr:twoCellAnchor>
  <xdr:twoCellAnchor editAs="oneCell">
    <xdr:from>
      <xdr:col>1</xdr:col>
      <xdr:colOff>1095375</xdr:colOff>
      <xdr:row>0</xdr:row>
      <xdr:rowOff>114300</xdr:rowOff>
    </xdr:from>
    <xdr:to>
      <xdr:col>1</xdr:col>
      <xdr:colOff>1278255</xdr:colOff>
      <xdr:row>0</xdr:row>
      <xdr:rowOff>297180</xdr:rowOff>
    </xdr:to>
    <xdr:pic macro="[0]!ScrollTop_Click">
      <xdr:nvPicPr>
        <xdr:cNvPr id="4" name="ScrollTop">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47825" y="114300"/>
          <a:ext cx="182880" cy="182880"/>
        </a:xfrm>
        <a:prstGeom prst="rect">
          <a:avLst/>
        </a:prstGeom>
      </xdr:spPr>
    </xdr:pic>
    <xdr:clientData/>
  </xdr:twoCellAnchor>
  <xdr:twoCellAnchor editAs="oneCell">
    <xdr:from>
      <xdr:col>1</xdr:col>
      <xdr:colOff>1323975</xdr:colOff>
      <xdr:row>0</xdr:row>
      <xdr:rowOff>114300</xdr:rowOff>
    </xdr:from>
    <xdr:to>
      <xdr:col>1</xdr:col>
      <xdr:colOff>1506855</xdr:colOff>
      <xdr:row>0</xdr:row>
      <xdr:rowOff>297180</xdr:rowOff>
    </xdr:to>
    <xdr:pic macro="[0]!ScrollBottom_Click">
      <xdr:nvPicPr>
        <xdr:cNvPr id="5" name="ScrollBottom">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flipV="1">
          <a:off x="1876425" y="114300"/>
          <a:ext cx="182880" cy="182880"/>
        </a:xfrm>
        <a:prstGeom prst="rect">
          <a:avLst/>
        </a:prstGeom>
      </xdr:spPr>
    </xdr:pic>
    <xdr:clientData/>
  </xdr:twoCellAnchor>
  <xdr:oneCellAnchor>
    <xdr:from>
      <xdr:col>1</xdr:col>
      <xdr:colOff>1562100</xdr:colOff>
      <xdr:row>0</xdr:row>
      <xdr:rowOff>76200</xdr:rowOff>
    </xdr:from>
    <xdr:ext cx="655308" cy="248851"/>
    <xdr:sp macro="" textlink="">
      <xdr:nvSpPr>
        <xdr:cNvPr id="6" name="TextBox 5">
          <a:hlinkClick xmlns:r="http://schemas.openxmlformats.org/officeDocument/2006/relationships" r:id="rId4"/>
          <a:extLst>
            <a:ext uri="{FF2B5EF4-FFF2-40B4-BE49-F238E27FC236}">
              <a16:creationId xmlns:a16="http://schemas.microsoft.com/office/drawing/2014/main" id="{00000000-0008-0000-0900-000006000000}"/>
            </a:ext>
          </a:extLst>
        </xdr:cNvPr>
        <xdr:cNvSpPr txBox="1"/>
      </xdr:nvSpPr>
      <xdr:spPr>
        <a:xfrm>
          <a:off x="2114550" y="76200"/>
          <a:ext cx="655308"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000" i="0" u="sng">
              <a:solidFill>
                <a:schemeClr val="tx2">
                  <a:lumMod val="60000"/>
                  <a:lumOff val="40000"/>
                </a:schemeClr>
              </a:solidFill>
            </a:rPr>
            <a:t>Contents</a:t>
          </a:r>
        </a:p>
      </xdr:txBody>
    </xdr:sp>
    <xdr:clientData/>
  </xdr:oneCellAnchor>
  <mc:AlternateContent xmlns:mc="http://schemas.openxmlformats.org/markup-compatibility/2006">
    <mc:Choice xmlns:a14="http://schemas.microsoft.com/office/drawing/2010/main" Requires="a14">
      <xdr:twoCellAnchor editAs="oneCell">
        <xdr:from>
          <xdr:col>1</xdr:col>
          <xdr:colOff>38100</xdr:colOff>
          <xdr:row>0</xdr:row>
          <xdr:rowOff>69850</xdr:rowOff>
        </xdr:from>
        <xdr:to>
          <xdr:col>1</xdr:col>
          <xdr:colOff>762000</xdr:colOff>
          <xdr:row>0</xdr:row>
          <xdr:rowOff>298450</xdr:rowOff>
        </xdr:to>
        <xdr:sp macro="" textlink="">
          <xdr:nvSpPr>
            <xdr:cNvPr id="17409" name="ComboBox1" hidden="1">
              <a:extLst>
                <a:ext uri="{63B3BB69-23CF-44E3-9099-C40C66FF867C}">
                  <a14:compatExt spid="_x0000_s17409"/>
                </a:ext>
                <a:ext uri="{FF2B5EF4-FFF2-40B4-BE49-F238E27FC236}">
                  <a16:creationId xmlns:a16="http://schemas.microsoft.com/office/drawing/2014/main" id="{00000000-0008-0000-0900-000001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9</xdr:col>
      <xdr:colOff>4096622</xdr:colOff>
      <xdr:row>0</xdr:row>
      <xdr:rowOff>31749</xdr:rowOff>
    </xdr:from>
    <xdr:to>
      <xdr:col>9</xdr:col>
      <xdr:colOff>4397376</xdr:colOff>
      <xdr:row>0</xdr:row>
      <xdr:rowOff>336549</xdr:rowOff>
    </xdr:to>
    <xdr:pic macro="[0]!PDF_sheets">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850347" y="31749"/>
          <a:ext cx="300754" cy="304800"/>
        </a:xfrm>
        <a:prstGeom prst="rect">
          <a:avLst/>
        </a:prstGeom>
      </xdr:spPr>
    </xdr:pic>
    <xdr:clientData/>
  </xdr:twoCellAnchor>
  <xdr:twoCellAnchor editAs="oneCell">
    <xdr:from>
      <xdr:col>9</xdr:col>
      <xdr:colOff>3467100</xdr:colOff>
      <xdr:row>0</xdr:row>
      <xdr:rowOff>31749</xdr:rowOff>
    </xdr:from>
    <xdr:to>
      <xdr:col>9</xdr:col>
      <xdr:colOff>3768852</xdr:colOff>
      <xdr:row>0</xdr:row>
      <xdr:rowOff>333501</xdr:rowOff>
    </xdr:to>
    <xdr:pic macro="[0]!PrintSheet_Click">
      <xdr:nvPicPr>
        <xdr:cNvPr id="3" name="PrintSheet">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220825" y="31749"/>
          <a:ext cx="301752" cy="301752"/>
        </a:xfrm>
        <a:prstGeom prst="rect">
          <a:avLst/>
        </a:prstGeom>
      </xdr:spPr>
    </xdr:pic>
    <xdr:clientData/>
  </xdr:twoCellAnchor>
  <xdr:twoCellAnchor editAs="oneCell">
    <xdr:from>
      <xdr:col>1</xdr:col>
      <xdr:colOff>1095375</xdr:colOff>
      <xdr:row>0</xdr:row>
      <xdr:rowOff>114300</xdr:rowOff>
    </xdr:from>
    <xdr:to>
      <xdr:col>1</xdr:col>
      <xdr:colOff>1278255</xdr:colOff>
      <xdr:row>0</xdr:row>
      <xdr:rowOff>297180</xdr:rowOff>
    </xdr:to>
    <xdr:pic macro="[0]!ScrollTop_Click">
      <xdr:nvPicPr>
        <xdr:cNvPr id="4" name="ScrollTop">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47825" y="114300"/>
          <a:ext cx="182880" cy="182880"/>
        </a:xfrm>
        <a:prstGeom prst="rect">
          <a:avLst/>
        </a:prstGeom>
      </xdr:spPr>
    </xdr:pic>
    <xdr:clientData/>
  </xdr:twoCellAnchor>
  <xdr:twoCellAnchor editAs="oneCell">
    <xdr:from>
      <xdr:col>1</xdr:col>
      <xdr:colOff>1323975</xdr:colOff>
      <xdr:row>0</xdr:row>
      <xdr:rowOff>114300</xdr:rowOff>
    </xdr:from>
    <xdr:to>
      <xdr:col>1</xdr:col>
      <xdr:colOff>1506855</xdr:colOff>
      <xdr:row>0</xdr:row>
      <xdr:rowOff>297180</xdr:rowOff>
    </xdr:to>
    <xdr:pic macro="[0]!ScrollBottom_Click">
      <xdr:nvPicPr>
        <xdr:cNvPr id="5" name="ScrollBottom">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flipV="1">
          <a:off x="1876425" y="114300"/>
          <a:ext cx="182880" cy="182880"/>
        </a:xfrm>
        <a:prstGeom prst="rect">
          <a:avLst/>
        </a:prstGeom>
      </xdr:spPr>
    </xdr:pic>
    <xdr:clientData/>
  </xdr:twoCellAnchor>
  <xdr:oneCellAnchor>
    <xdr:from>
      <xdr:col>1</xdr:col>
      <xdr:colOff>1562100</xdr:colOff>
      <xdr:row>0</xdr:row>
      <xdr:rowOff>76200</xdr:rowOff>
    </xdr:from>
    <xdr:ext cx="655308" cy="248851"/>
    <xdr:sp macro="" textlink="">
      <xdr:nvSpPr>
        <xdr:cNvPr id="6" name="TextBox 5">
          <a:hlinkClick xmlns:r="http://schemas.openxmlformats.org/officeDocument/2006/relationships" r:id="rId4"/>
          <a:extLst>
            <a:ext uri="{FF2B5EF4-FFF2-40B4-BE49-F238E27FC236}">
              <a16:creationId xmlns:a16="http://schemas.microsoft.com/office/drawing/2014/main" id="{00000000-0008-0000-0A00-000006000000}"/>
            </a:ext>
          </a:extLst>
        </xdr:cNvPr>
        <xdr:cNvSpPr txBox="1"/>
      </xdr:nvSpPr>
      <xdr:spPr>
        <a:xfrm>
          <a:off x="2114550" y="76200"/>
          <a:ext cx="655308"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000" i="0" u="sng">
              <a:solidFill>
                <a:schemeClr val="tx2">
                  <a:lumMod val="60000"/>
                  <a:lumOff val="40000"/>
                </a:schemeClr>
              </a:solidFill>
            </a:rPr>
            <a:t>Contents</a:t>
          </a:r>
        </a:p>
      </xdr:txBody>
    </xdr:sp>
    <xdr:clientData/>
  </xdr:oneCellAnchor>
  <mc:AlternateContent xmlns:mc="http://schemas.openxmlformats.org/markup-compatibility/2006">
    <mc:Choice xmlns:a14="http://schemas.microsoft.com/office/drawing/2010/main" Requires="a14">
      <xdr:twoCellAnchor editAs="oneCell">
        <xdr:from>
          <xdr:col>1</xdr:col>
          <xdr:colOff>76200</xdr:colOff>
          <xdr:row>0</xdr:row>
          <xdr:rowOff>50800</xdr:rowOff>
        </xdr:from>
        <xdr:to>
          <xdr:col>1</xdr:col>
          <xdr:colOff>831850</xdr:colOff>
          <xdr:row>0</xdr:row>
          <xdr:rowOff>285750</xdr:rowOff>
        </xdr:to>
        <xdr:sp macro="" textlink="">
          <xdr:nvSpPr>
            <xdr:cNvPr id="19457" name="ComboBox1" hidden="1">
              <a:extLst>
                <a:ext uri="{63B3BB69-23CF-44E3-9099-C40C66FF867C}">
                  <a14:compatExt spid="_x0000_s19457"/>
                </a:ext>
                <a:ext uri="{FF2B5EF4-FFF2-40B4-BE49-F238E27FC236}">
                  <a16:creationId xmlns:a16="http://schemas.microsoft.com/office/drawing/2014/main" id="{00000000-0008-0000-0A00-000001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9</xdr:col>
      <xdr:colOff>4096622</xdr:colOff>
      <xdr:row>0</xdr:row>
      <xdr:rowOff>31749</xdr:rowOff>
    </xdr:from>
    <xdr:to>
      <xdr:col>9</xdr:col>
      <xdr:colOff>4397376</xdr:colOff>
      <xdr:row>0</xdr:row>
      <xdr:rowOff>336549</xdr:rowOff>
    </xdr:to>
    <xdr:pic macro="[0]!PDF_sheets">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850347" y="31749"/>
          <a:ext cx="300754" cy="304800"/>
        </a:xfrm>
        <a:prstGeom prst="rect">
          <a:avLst/>
        </a:prstGeom>
      </xdr:spPr>
    </xdr:pic>
    <xdr:clientData/>
  </xdr:twoCellAnchor>
  <xdr:twoCellAnchor editAs="oneCell">
    <xdr:from>
      <xdr:col>9</xdr:col>
      <xdr:colOff>3467100</xdr:colOff>
      <xdr:row>0</xdr:row>
      <xdr:rowOff>31749</xdr:rowOff>
    </xdr:from>
    <xdr:to>
      <xdr:col>9</xdr:col>
      <xdr:colOff>3768852</xdr:colOff>
      <xdr:row>0</xdr:row>
      <xdr:rowOff>333501</xdr:rowOff>
    </xdr:to>
    <xdr:pic macro="[0]!PrintSheet_Click">
      <xdr:nvPicPr>
        <xdr:cNvPr id="3" name="PrintSheet">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220825" y="31749"/>
          <a:ext cx="301752" cy="301752"/>
        </a:xfrm>
        <a:prstGeom prst="rect">
          <a:avLst/>
        </a:prstGeom>
      </xdr:spPr>
    </xdr:pic>
    <xdr:clientData/>
  </xdr:twoCellAnchor>
  <xdr:twoCellAnchor editAs="oneCell">
    <xdr:from>
      <xdr:col>1</xdr:col>
      <xdr:colOff>1095375</xdr:colOff>
      <xdr:row>0</xdr:row>
      <xdr:rowOff>114300</xdr:rowOff>
    </xdr:from>
    <xdr:to>
      <xdr:col>1</xdr:col>
      <xdr:colOff>1278255</xdr:colOff>
      <xdr:row>0</xdr:row>
      <xdr:rowOff>297180</xdr:rowOff>
    </xdr:to>
    <xdr:pic macro="[0]!ScrollTop_Click">
      <xdr:nvPicPr>
        <xdr:cNvPr id="4" name="ScrollTop">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47825" y="114300"/>
          <a:ext cx="182880" cy="182880"/>
        </a:xfrm>
        <a:prstGeom prst="rect">
          <a:avLst/>
        </a:prstGeom>
      </xdr:spPr>
    </xdr:pic>
    <xdr:clientData/>
  </xdr:twoCellAnchor>
  <xdr:twoCellAnchor editAs="oneCell">
    <xdr:from>
      <xdr:col>1</xdr:col>
      <xdr:colOff>1323975</xdr:colOff>
      <xdr:row>0</xdr:row>
      <xdr:rowOff>114300</xdr:rowOff>
    </xdr:from>
    <xdr:to>
      <xdr:col>1</xdr:col>
      <xdr:colOff>1506855</xdr:colOff>
      <xdr:row>0</xdr:row>
      <xdr:rowOff>297180</xdr:rowOff>
    </xdr:to>
    <xdr:pic macro="[0]!ScrollBottom_Click">
      <xdr:nvPicPr>
        <xdr:cNvPr id="5" name="ScrollBottom">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flipV="1">
          <a:off x="1876425" y="114300"/>
          <a:ext cx="182880" cy="182880"/>
        </a:xfrm>
        <a:prstGeom prst="rect">
          <a:avLst/>
        </a:prstGeom>
      </xdr:spPr>
    </xdr:pic>
    <xdr:clientData/>
  </xdr:twoCellAnchor>
  <xdr:oneCellAnchor>
    <xdr:from>
      <xdr:col>1</xdr:col>
      <xdr:colOff>1562100</xdr:colOff>
      <xdr:row>0</xdr:row>
      <xdr:rowOff>76200</xdr:rowOff>
    </xdr:from>
    <xdr:ext cx="655308" cy="248851"/>
    <xdr:sp macro="" textlink="">
      <xdr:nvSpPr>
        <xdr:cNvPr id="6" name="TextBox 5">
          <a:hlinkClick xmlns:r="http://schemas.openxmlformats.org/officeDocument/2006/relationships" r:id="rId4"/>
          <a:extLst>
            <a:ext uri="{FF2B5EF4-FFF2-40B4-BE49-F238E27FC236}">
              <a16:creationId xmlns:a16="http://schemas.microsoft.com/office/drawing/2014/main" id="{00000000-0008-0000-0B00-000006000000}"/>
            </a:ext>
          </a:extLst>
        </xdr:cNvPr>
        <xdr:cNvSpPr txBox="1"/>
      </xdr:nvSpPr>
      <xdr:spPr>
        <a:xfrm>
          <a:off x="2114550" y="76200"/>
          <a:ext cx="655308"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000" i="0" u="sng">
              <a:solidFill>
                <a:schemeClr val="tx2">
                  <a:lumMod val="60000"/>
                  <a:lumOff val="40000"/>
                </a:schemeClr>
              </a:solidFill>
            </a:rPr>
            <a:t>Contents</a:t>
          </a:r>
        </a:p>
      </xdr:txBody>
    </xdr:sp>
    <xdr:clientData/>
  </xdr:oneCellAnchor>
  <mc:AlternateContent xmlns:mc="http://schemas.openxmlformats.org/markup-compatibility/2006">
    <mc:Choice xmlns:a14="http://schemas.microsoft.com/office/drawing/2010/main" Requires="a14">
      <xdr:twoCellAnchor editAs="oneCell">
        <xdr:from>
          <xdr:col>0</xdr:col>
          <xdr:colOff>152400</xdr:colOff>
          <xdr:row>0</xdr:row>
          <xdr:rowOff>12700</xdr:rowOff>
        </xdr:from>
        <xdr:to>
          <xdr:col>0</xdr:col>
          <xdr:colOff>336550</xdr:colOff>
          <xdr:row>0</xdr:row>
          <xdr:rowOff>69850</xdr:rowOff>
        </xdr:to>
        <xdr:sp macro="" textlink="">
          <xdr:nvSpPr>
            <xdr:cNvPr id="21505" name="ComboBox1" hidden="1">
              <a:extLst>
                <a:ext uri="{63B3BB69-23CF-44E3-9099-C40C66FF867C}">
                  <a14:compatExt spid="_x0000_s21505"/>
                </a:ext>
                <a:ext uri="{FF2B5EF4-FFF2-40B4-BE49-F238E27FC236}">
                  <a16:creationId xmlns:a16="http://schemas.microsoft.com/office/drawing/2014/main" id="{00000000-0008-0000-0B00-0000015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4</xdr:col>
      <xdr:colOff>21172</xdr:colOff>
      <xdr:row>0</xdr:row>
      <xdr:rowOff>63500</xdr:rowOff>
    </xdr:from>
    <xdr:to>
      <xdr:col>4</xdr:col>
      <xdr:colOff>130900</xdr:colOff>
      <xdr:row>0</xdr:row>
      <xdr:rowOff>173228</xdr:rowOff>
    </xdr:to>
    <xdr:sp macro="" textlink="">
      <xdr:nvSpPr>
        <xdr:cNvPr id="8" name="Rectangle 7">
          <a:extLst>
            <a:ext uri="{FF2B5EF4-FFF2-40B4-BE49-F238E27FC236}">
              <a16:creationId xmlns:a16="http://schemas.microsoft.com/office/drawing/2014/main" id="{00000000-0008-0000-0B00-000008000000}"/>
            </a:ext>
          </a:extLst>
        </xdr:cNvPr>
        <xdr:cNvSpPr/>
      </xdr:nvSpPr>
      <xdr:spPr>
        <a:xfrm>
          <a:off x="6155272" y="63500"/>
          <a:ext cx="109728" cy="109728"/>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21172</xdr:colOff>
      <xdr:row>0</xdr:row>
      <xdr:rowOff>215900</xdr:rowOff>
    </xdr:from>
    <xdr:to>
      <xdr:col>4</xdr:col>
      <xdr:colOff>130900</xdr:colOff>
      <xdr:row>0</xdr:row>
      <xdr:rowOff>325628</xdr:rowOff>
    </xdr:to>
    <xdr:sp macro="" textlink="">
      <xdr:nvSpPr>
        <xdr:cNvPr id="9" name="Rectangle 8">
          <a:extLst>
            <a:ext uri="{FF2B5EF4-FFF2-40B4-BE49-F238E27FC236}">
              <a16:creationId xmlns:a16="http://schemas.microsoft.com/office/drawing/2014/main" id="{00000000-0008-0000-0B00-000009000000}"/>
            </a:ext>
          </a:extLst>
        </xdr:cNvPr>
        <xdr:cNvSpPr/>
      </xdr:nvSpPr>
      <xdr:spPr>
        <a:xfrm>
          <a:off x="6155272" y="215900"/>
          <a:ext cx="109728" cy="109728"/>
        </a:xfrm>
        <a:prstGeom prst="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OMPSHAR\Project%20Management%20and%20Reporting\Reporting\CPMI-IOSCO%20Reports\2017Q1\Copy%20of%20CPMI%20IOSCO%20Quantitative%20Disclosure%20Results%20-%20Master.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Table of Contents"/>
      <sheetName val="Q2 '15"/>
      <sheetName val="Q3 '15"/>
      <sheetName val="Q4 '15"/>
      <sheetName val="Q1 '16"/>
      <sheetName val="Q2 '16"/>
      <sheetName val="Q3 '16"/>
      <sheetName val="Q4 '16"/>
      <sheetName val="Q1 '17"/>
      <sheetName val="Q2 '17"/>
      <sheetName val="Q3 '17"/>
      <sheetName val="Q4 '17"/>
      <sheetName val="Copy of CPMI IOSCO Quantitativ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7" Type="http://schemas.openxmlformats.org/officeDocument/2006/relationships/image" Target="../media/image1.emf"/><Relationship Id="rId2" Type="http://schemas.openxmlformats.org/officeDocument/2006/relationships/hyperlink" Target="http://www.dtcc.com/~/media/Files/Downloads/legal/rules/nscc_rules.pdfSection:%20&#8220;PROCEDURE%20XV&#8221;,%20&#8220;III.%20Collateral%20Value%20of%20Eligible%20Clearing%20Fund%20Securities&#8221;" TargetMode="External"/><Relationship Id="rId1" Type="http://schemas.openxmlformats.org/officeDocument/2006/relationships/hyperlink" Target="http://www.dtcc.com/~/media/Files/Downloads/legal/rules/ficc_mbsd_rules.pdfSection:%20&#8220;SCHEDULE%20OF%20HAIRCUTS%20FOR%20ELIGIBLE%20CLEARING%20FUND%20SECURITIES&#8221;" TargetMode="External"/><Relationship Id="rId6" Type="http://schemas.openxmlformats.org/officeDocument/2006/relationships/control" Target="../activeX/activeX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7" Type="http://schemas.openxmlformats.org/officeDocument/2006/relationships/image" Target="../media/image10.emf"/><Relationship Id="rId2" Type="http://schemas.openxmlformats.org/officeDocument/2006/relationships/hyperlink" Target="http://www.dtcc.com/~/media/Files/Downloads/legal/rules/nscc_rules.pdfSection:%20&#8220;PROCEDURE%20XV&#8221;,%20&#8220;III.%20Collateral%20Value%20of%20Eligible%20Clearing%20Fund%20Securities&#8221;" TargetMode="External"/><Relationship Id="rId1" Type="http://schemas.openxmlformats.org/officeDocument/2006/relationships/hyperlink" Target="http://www.dtcc.com/~/media/Files/Downloads/legal/rules/ficc_mbsd_rules.pdfSection:%20&#8220;SCHEDULE%20OF%20HAIRCUTS%20FOR%20ELIGIBLE%20CLEARING%20FUND%20SECURITIES&#8221;" TargetMode="External"/><Relationship Id="rId6" Type="http://schemas.openxmlformats.org/officeDocument/2006/relationships/control" Target="../activeX/activeX6.xml"/><Relationship Id="rId5" Type="http://schemas.openxmlformats.org/officeDocument/2006/relationships/vmlDrawing" Target="../drawings/vmlDrawing6.vml"/><Relationship Id="rId4"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7" Type="http://schemas.openxmlformats.org/officeDocument/2006/relationships/image" Target="../media/image11.emf"/><Relationship Id="rId2" Type="http://schemas.openxmlformats.org/officeDocument/2006/relationships/hyperlink" Target="http://www.dtcc.com/~/media/Files/Downloads/legal/rules/nscc_rules.pdfSection:%20&#8220;PROCEDURE%20XV&#8221;,%20&#8220;III.%20Collateral%20Value%20of%20Eligible%20Clearing%20Fund%20Securities&#8221;" TargetMode="External"/><Relationship Id="rId1" Type="http://schemas.openxmlformats.org/officeDocument/2006/relationships/hyperlink" Target="http://www.dtcc.com/~/media/Files/Downloads/legal/rules/ficc_mbsd_rules.pdfSection:%20&#8220;SCHEDULE%20OF%20HAIRCUTS%20FOR%20ELIGIBLE%20CLEARING%20FUND%20SECURITIES&#8221;" TargetMode="External"/><Relationship Id="rId6" Type="http://schemas.openxmlformats.org/officeDocument/2006/relationships/control" Target="../activeX/activeX7.xml"/><Relationship Id="rId5" Type="http://schemas.openxmlformats.org/officeDocument/2006/relationships/vmlDrawing" Target="../drawings/vmlDrawing7.vml"/><Relationship Id="rId4"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8" Type="http://schemas.openxmlformats.org/officeDocument/2006/relationships/image" Target="../media/image12.emf"/><Relationship Id="rId3" Type="http://schemas.openxmlformats.org/officeDocument/2006/relationships/hyperlink" Target="http://www.dtcc.com/~/media/Files/Downloads/legal/rules/ficc_gov_rules.pdfSection:%20&#8220;SCHEDULE%20OF%20HAIRCUTS%20FOR%20ELIGIBLE%20CLEARING%20FUND%20SECURITIES&#8221;" TargetMode="External"/><Relationship Id="rId7" Type="http://schemas.openxmlformats.org/officeDocument/2006/relationships/control" Target="../activeX/activeX8.xml"/><Relationship Id="rId2" Type="http://schemas.openxmlformats.org/officeDocument/2006/relationships/hyperlink" Target="http://www.dtcc.com/~/media/Files/Downloads/legal/rules/nscc_rules.pdfSection:%20&#8220;PROCEDURE%20XV&#8221;,%20&#8220;III.%20Collateral%20Value%20of%20Eligible%20Clearing%20Fund%20Securities&#8221;" TargetMode="External"/><Relationship Id="rId1" Type="http://schemas.openxmlformats.org/officeDocument/2006/relationships/hyperlink" Target="http://www.dtcc.com/~/media/Files/Downloads/legal/rules/ficc_mbsd_rules.pdfSection:%20&#8220;SCHEDULE%20OF%20HAIRCUTS%20FOR%20ELIGIBLE%20CLEARING%20FUND%20SECURITIES&#8221;" TargetMode="External"/><Relationship Id="rId6" Type="http://schemas.openxmlformats.org/officeDocument/2006/relationships/vmlDrawing" Target="../drawings/vmlDrawing8.vml"/><Relationship Id="rId5" Type="http://schemas.openxmlformats.org/officeDocument/2006/relationships/drawing" Target="../drawings/drawing9.xml"/><Relationship Id="rId4"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7" Type="http://schemas.openxmlformats.org/officeDocument/2006/relationships/image" Target="../media/image13.emf"/><Relationship Id="rId2" Type="http://schemas.openxmlformats.org/officeDocument/2006/relationships/hyperlink" Target="http://www.dtcc.com/~/media/Files/Downloads/legal/rules/nscc_rules.pdfSection:%20&#8220;PROCEDURE%20XV&#8221;,%20&#8220;III.%20Collateral%20Value%20of%20Eligible%20Clearing%20Fund%20Securities&#8221;" TargetMode="External"/><Relationship Id="rId1" Type="http://schemas.openxmlformats.org/officeDocument/2006/relationships/hyperlink" Target="http://www.dtcc.com/~/media/Files/Downloads/legal/rules/ficc_mbsd_rules.pdfSection:%20&#8220;SCHEDULE%20OF%20HAIRCUTS%20FOR%20ELIGIBLE%20CLEARING%20FUND%20SECURITIES&#8221;" TargetMode="External"/><Relationship Id="rId6" Type="http://schemas.openxmlformats.org/officeDocument/2006/relationships/control" Target="../activeX/activeX9.xml"/><Relationship Id="rId5" Type="http://schemas.openxmlformats.org/officeDocument/2006/relationships/vmlDrawing" Target="../drawings/vmlDrawing9.vml"/><Relationship Id="rId4"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www.dtcc.com/~/media/Files/Downloads/legal/rules/nscc_rules.pdfSection:%20&#8220;PROCEDURE%20XV&#8221;,%20&#8220;III.%20Collateral%20Value%20of%20Eligible%20Clearing%20Fund%20Securities&#8221;" TargetMode="External"/><Relationship Id="rId1" Type="http://schemas.openxmlformats.org/officeDocument/2006/relationships/hyperlink" Target="http://www.dtcc.com/~/media/Files/Downloads/legal/rules/ficc_mbsd_rules.pdfSection:%20&#8220;SCHEDULE%20OF%20HAIRCUTS%20FOR%20ELIGIBLE%20CLEARING%20FUND%20SECURITIES&#8221;" TargetMode="Externa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www.dtcc.com/~/media/Files/Downloads/legal/rules/nscc_rules.pdfSection:%20&#8220;PROCEDURE%20XV&#8221;,%20&#8220;III.%20Collateral%20Value%20of%20Eligible%20Clearing%20Fund%20Securities&#8221;" TargetMode="External"/><Relationship Id="rId1" Type="http://schemas.openxmlformats.org/officeDocument/2006/relationships/hyperlink" Target="http://www.dtcc.com/~/media/Files/Downloads/legal/rules/ficc_mbsd_rules.pdfSection:%20&#8220;SCHEDULE%20OF%20HAIRCUTS%20FOR%20ELIGIBLE%20CLEARING%20FUND%20SECURITIES&#8221;"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7" Type="http://schemas.openxmlformats.org/officeDocument/2006/relationships/image" Target="../media/image6.emf"/><Relationship Id="rId2" Type="http://schemas.openxmlformats.org/officeDocument/2006/relationships/hyperlink" Target="http://www.dtcc.com/~/media/Files/Downloads/legal/rules/nscc_rules.pdfSection:%20&#8220;PROCEDURE%20XV&#8221;,%20&#8220;III.%20Collateral%20Value%20of%20Eligible%20Clearing%20Fund%20Securities&#8221;" TargetMode="External"/><Relationship Id="rId1" Type="http://schemas.openxmlformats.org/officeDocument/2006/relationships/hyperlink" Target="http://www.dtcc.com/~/media/Files/Downloads/legal/rules/ficc_mbsd_rules.pdfSection:%20&#8220;SCHEDULE%20OF%20HAIRCUTS%20FOR%20ELIGIBLE%20CLEARING%20FUND%20SECURITIES&#8221;" TargetMode="External"/><Relationship Id="rId6" Type="http://schemas.openxmlformats.org/officeDocument/2006/relationships/control" Target="../activeX/activeX2.xml"/><Relationship Id="rId5" Type="http://schemas.openxmlformats.org/officeDocument/2006/relationships/vmlDrawing" Target="../drawings/vmlDrawing2.vml"/><Relationship Id="rId4"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7" Type="http://schemas.openxmlformats.org/officeDocument/2006/relationships/image" Target="../media/image7.emf"/><Relationship Id="rId2" Type="http://schemas.openxmlformats.org/officeDocument/2006/relationships/hyperlink" Target="http://www.dtcc.com/~/media/Files/Downloads/legal/rules/nscc_rules.pdfSection:%20&#8220;PROCEDURE%20XV&#8221;,%20&#8220;III.%20Collateral%20Value%20of%20Eligible%20Clearing%20Fund%20Securities&#8221;" TargetMode="External"/><Relationship Id="rId1" Type="http://schemas.openxmlformats.org/officeDocument/2006/relationships/hyperlink" Target="http://www.dtcc.com/~/media/Files/Downloads/legal/rules/ficc_mbsd_rules.pdfSection:%20&#8220;SCHEDULE%20OF%20HAIRCUTS%20FOR%20ELIGIBLE%20CLEARING%20FUND%20SECURITIES&#8221;" TargetMode="External"/><Relationship Id="rId6" Type="http://schemas.openxmlformats.org/officeDocument/2006/relationships/control" Target="../activeX/activeX3.xml"/><Relationship Id="rId5" Type="http://schemas.openxmlformats.org/officeDocument/2006/relationships/vmlDrawing" Target="../drawings/vmlDrawing3.vml"/><Relationship Id="rId4"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7" Type="http://schemas.openxmlformats.org/officeDocument/2006/relationships/image" Target="../media/image8.emf"/><Relationship Id="rId2" Type="http://schemas.openxmlformats.org/officeDocument/2006/relationships/hyperlink" Target="http://www.dtcc.com/~/media/Files/Downloads/legal/rules/nscc_rules.pdfSection:%20&#8220;PROCEDURE%20XV&#8221;,%20&#8220;III.%20Collateral%20Value%20of%20Eligible%20Clearing%20Fund%20Securities&#8221;" TargetMode="External"/><Relationship Id="rId1" Type="http://schemas.openxmlformats.org/officeDocument/2006/relationships/hyperlink" Target="http://www.dtcc.com/~/media/Files/Downloads/legal/rules/ficc_mbsd_rules.pdfSection:%20&#8220;SCHEDULE%20OF%20HAIRCUTS%20FOR%20ELIGIBLE%20CLEARING%20FUND%20SECURITIES&#8221;" TargetMode="External"/><Relationship Id="rId6" Type="http://schemas.openxmlformats.org/officeDocument/2006/relationships/control" Target="../activeX/activeX4.xml"/><Relationship Id="rId5" Type="http://schemas.openxmlformats.org/officeDocument/2006/relationships/vmlDrawing" Target="../drawings/vmlDrawing4.vml"/><Relationship Id="rId4"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7" Type="http://schemas.openxmlformats.org/officeDocument/2006/relationships/image" Target="../media/image9.emf"/><Relationship Id="rId2" Type="http://schemas.openxmlformats.org/officeDocument/2006/relationships/hyperlink" Target="http://www.dtcc.com/~/media/Files/Downloads/legal/rules/nscc_rules.pdfSection:%20&#8220;PROCEDURE%20XV&#8221;,%20&#8220;III.%20Collateral%20Value%20of%20Eligible%20Clearing%20Fund%20Securities&#8221;" TargetMode="External"/><Relationship Id="rId1" Type="http://schemas.openxmlformats.org/officeDocument/2006/relationships/hyperlink" Target="http://www.dtcc.com/~/media/Files/Downloads/legal/rules/ficc_mbsd_rules.pdfSection:%20&#8220;SCHEDULE%20OF%20HAIRCUTS%20FOR%20ELIGIBLE%20CLEARING%20FUND%20SECURITIES&#8221;" TargetMode="External"/><Relationship Id="rId6" Type="http://schemas.openxmlformats.org/officeDocument/2006/relationships/control" Target="../activeX/activeX5.xml"/><Relationship Id="rId5" Type="http://schemas.openxmlformats.org/officeDocument/2006/relationships/vmlDrawing" Target="../drawings/vmlDrawing5.vml"/><Relationship Id="rId4"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pageSetUpPr fitToPage="1"/>
  </sheetPr>
  <dimension ref="A1:Q428"/>
  <sheetViews>
    <sheetView showGridLines="0" zoomScaleNormal="100" workbookViewId="0">
      <pane xSplit="1" ySplit="3" topLeftCell="B4" activePane="bottomRight" state="frozen"/>
      <selection activeCell="C1" sqref="C1:D1"/>
      <selection pane="topRight" activeCell="C1" sqref="C1:D1"/>
      <selection pane="bottomLeft" activeCell="C1" sqref="C1:D1"/>
      <selection pane="bottomRight" activeCell="A2" sqref="A2:A3"/>
    </sheetView>
  </sheetViews>
  <sheetFormatPr defaultColWidth="9.1796875" defaultRowHeight="14.5" x14ac:dyDescent="0.35"/>
  <cols>
    <col min="1" max="1" width="8.26953125" style="3" customWidth="1"/>
    <col min="2" max="2" width="54.81640625" style="3" customWidth="1"/>
    <col min="3" max="3" width="9.453125" style="3" customWidth="1"/>
    <col min="4" max="4" width="19.453125" style="3" customWidth="1"/>
    <col min="5" max="5" width="14.7265625" style="3" customWidth="1"/>
    <col min="6" max="6" width="13" style="3" customWidth="1"/>
    <col min="7" max="8" width="13.81640625" style="15" customWidth="1"/>
    <col min="9" max="9" width="13.81640625" style="14" customWidth="1"/>
    <col min="10" max="10" width="69.7265625" style="3" customWidth="1"/>
    <col min="11" max="11" width="10.7265625" style="381" customWidth="1"/>
    <col min="12" max="12" width="13.1796875" style="30" customWidth="1"/>
    <col min="13" max="13" width="21.453125" style="381" customWidth="1"/>
    <col min="14" max="14" width="20.54296875" style="1" customWidth="1"/>
    <col min="15" max="16" width="9.1796875" style="1"/>
    <col min="17" max="17" width="9.1796875" style="381"/>
    <col min="18" max="16384" width="9.1796875" style="1"/>
  </cols>
  <sheetData>
    <row r="1" spans="1:17" ht="29.25" customHeight="1" x14ac:dyDescent="0.3">
      <c r="A1" s="17" t="s">
        <v>479</v>
      </c>
      <c r="B1" s="14"/>
      <c r="C1" s="1453" t="s">
        <v>714</v>
      </c>
      <c r="D1" s="1453"/>
      <c r="E1" s="1454" t="s">
        <v>634</v>
      </c>
      <c r="F1" s="1455"/>
      <c r="G1" s="1456" t="s">
        <v>727</v>
      </c>
      <c r="H1" s="1456"/>
      <c r="I1" s="1456"/>
      <c r="J1" s="14"/>
      <c r="K1" s="42"/>
      <c r="M1" s="1"/>
      <c r="Q1" s="1"/>
    </row>
    <row r="2" spans="1:17" ht="15" customHeight="1" x14ac:dyDescent="0.35">
      <c r="A2" s="1457" t="s">
        <v>237</v>
      </c>
      <c r="B2" s="1458" t="s">
        <v>236</v>
      </c>
      <c r="C2" s="1458"/>
      <c r="D2" s="1458"/>
      <c r="E2" s="1458" t="s">
        <v>486</v>
      </c>
      <c r="F2" s="1457" t="s">
        <v>366</v>
      </c>
      <c r="G2" s="1458" t="s">
        <v>377</v>
      </c>
      <c r="H2" s="1458"/>
      <c r="I2" s="1457" t="s">
        <v>356</v>
      </c>
      <c r="J2" s="1457" t="s">
        <v>487</v>
      </c>
      <c r="Q2" s="1"/>
    </row>
    <row r="3" spans="1:17" ht="15" customHeight="1" x14ac:dyDescent="0.35">
      <c r="A3" s="1457"/>
      <c r="B3" s="1458"/>
      <c r="C3" s="1458"/>
      <c r="D3" s="1458"/>
      <c r="E3" s="1458"/>
      <c r="F3" s="1457"/>
      <c r="G3" s="662" t="s">
        <v>354</v>
      </c>
      <c r="H3" s="662" t="s">
        <v>355</v>
      </c>
      <c r="I3" s="1457"/>
      <c r="J3" s="1457"/>
      <c r="L3" s="381"/>
      <c r="N3" s="381"/>
      <c r="O3" s="381"/>
      <c r="Q3" s="1"/>
    </row>
    <row r="4" spans="1:17" s="5" customFormat="1" ht="33" customHeight="1" x14ac:dyDescent="0.35">
      <c r="A4" s="1462" t="s">
        <v>491</v>
      </c>
      <c r="B4" s="1463"/>
      <c r="C4" s="1463"/>
      <c r="D4" s="1463"/>
      <c r="E4" s="1463"/>
      <c r="F4" s="1463"/>
      <c r="G4" s="1463"/>
      <c r="H4" s="1463"/>
      <c r="I4" s="1463"/>
      <c r="J4" s="1464"/>
      <c r="K4" s="381"/>
      <c r="L4" s="8">
        <f>IF(COUNTA(G5:I14)=29,3,2)</f>
        <v>2</v>
      </c>
      <c r="M4" s="381"/>
    </row>
    <row r="5" spans="1:17" s="5" customFormat="1" ht="26.25" customHeight="1" x14ac:dyDescent="0.35">
      <c r="A5" s="48" t="s">
        <v>7</v>
      </c>
      <c r="B5" s="1465" t="s">
        <v>367</v>
      </c>
      <c r="C5" s="1465"/>
      <c r="D5" s="1465"/>
      <c r="E5" s="1466" t="s">
        <v>518</v>
      </c>
      <c r="F5" s="243" t="s">
        <v>361</v>
      </c>
      <c r="G5" s="1469"/>
      <c r="H5" s="1470"/>
      <c r="I5" s="636"/>
      <c r="J5" s="1471" t="s">
        <v>488</v>
      </c>
      <c r="K5" s="381"/>
      <c r="L5" s="8"/>
      <c r="M5" s="381"/>
    </row>
    <row r="6" spans="1:17" s="5" customFormat="1" ht="26.25" customHeight="1" x14ac:dyDescent="0.35">
      <c r="A6" s="51" t="s">
        <v>8</v>
      </c>
      <c r="B6" s="1460" t="s">
        <v>368</v>
      </c>
      <c r="C6" s="1460"/>
      <c r="D6" s="1460"/>
      <c r="E6" s="1467"/>
      <c r="F6" s="244" t="s">
        <v>361</v>
      </c>
      <c r="G6" s="143" t="s">
        <v>362</v>
      </c>
      <c r="H6" s="143" t="s">
        <v>362</v>
      </c>
      <c r="I6" s="143" t="s">
        <v>362</v>
      </c>
      <c r="J6" s="1472"/>
      <c r="K6" s="381"/>
      <c r="L6" s="8"/>
      <c r="M6" s="381"/>
    </row>
    <row r="7" spans="1:17" s="5" customFormat="1" ht="66.75" customHeight="1" x14ac:dyDescent="0.35">
      <c r="A7" s="55" t="s">
        <v>9</v>
      </c>
      <c r="B7" s="1459" t="s">
        <v>369</v>
      </c>
      <c r="C7" s="1459"/>
      <c r="D7" s="1459"/>
      <c r="E7" s="1467"/>
      <c r="F7" s="245" t="s">
        <v>361</v>
      </c>
      <c r="G7" s="144" t="s">
        <v>362</v>
      </c>
      <c r="H7" s="145" t="s">
        <v>362</v>
      </c>
      <c r="I7" s="145" t="s">
        <v>362</v>
      </c>
      <c r="J7" s="1473"/>
      <c r="K7" s="381"/>
      <c r="L7" s="8"/>
      <c r="M7" s="381"/>
    </row>
    <row r="8" spans="1:17" s="5" customFormat="1" ht="26.25" customHeight="1" x14ac:dyDescent="0.35">
      <c r="A8" s="51" t="s">
        <v>10</v>
      </c>
      <c r="B8" s="1460" t="s">
        <v>370</v>
      </c>
      <c r="C8" s="1460"/>
      <c r="D8" s="1460"/>
      <c r="E8" s="1467"/>
      <c r="F8" s="244" t="s">
        <v>361</v>
      </c>
      <c r="G8" s="612"/>
      <c r="H8" s="612"/>
      <c r="I8" s="612"/>
      <c r="J8" s="1474" t="s">
        <v>560</v>
      </c>
      <c r="K8" s="381"/>
      <c r="L8" s="8"/>
      <c r="M8" s="381"/>
    </row>
    <row r="9" spans="1:17" s="5" customFormat="1" ht="99.75" customHeight="1" x14ac:dyDescent="0.35">
      <c r="A9" s="55" t="s">
        <v>11</v>
      </c>
      <c r="B9" s="1459" t="s">
        <v>371</v>
      </c>
      <c r="C9" s="1459"/>
      <c r="D9" s="1459"/>
      <c r="E9" s="1467"/>
      <c r="F9" s="245" t="s">
        <v>361</v>
      </c>
      <c r="G9" s="612"/>
      <c r="H9" s="612"/>
      <c r="I9" s="612"/>
      <c r="J9" s="1475"/>
      <c r="K9" s="381"/>
      <c r="L9" s="8"/>
      <c r="M9" s="381"/>
    </row>
    <row r="10" spans="1:17" s="5" customFormat="1" ht="26.25" customHeight="1" x14ac:dyDescent="0.35">
      <c r="A10" s="51" t="s">
        <v>12</v>
      </c>
      <c r="B10" s="1460" t="s">
        <v>372</v>
      </c>
      <c r="C10" s="1460"/>
      <c r="D10" s="1460"/>
      <c r="E10" s="1467"/>
      <c r="F10" s="244" t="s">
        <v>361</v>
      </c>
      <c r="G10" s="143" t="s">
        <v>362</v>
      </c>
      <c r="H10" s="143" t="s">
        <v>362</v>
      </c>
      <c r="I10" s="143" t="s">
        <v>362</v>
      </c>
      <c r="J10" s="54"/>
      <c r="K10" s="381"/>
      <c r="L10" s="8"/>
      <c r="M10" s="381"/>
    </row>
    <row r="11" spans="1:17" s="5" customFormat="1" ht="26.25" customHeight="1" x14ac:dyDescent="0.35">
      <c r="A11" s="55" t="s">
        <v>13</v>
      </c>
      <c r="B11" s="1459" t="s">
        <v>373</v>
      </c>
      <c r="C11" s="1459"/>
      <c r="D11" s="1459"/>
      <c r="E11" s="1467"/>
      <c r="F11" s="245" t="s">
        <v>361</v>
      </c>
      <c r="G11" s="144" t="s">
        <v>362</v>
      </c>
      <c r="H11" s="144" t="s">
        <v>362</v>
      </c>
      <c r="I11" s="144" t="s">
        <v>362</v>
      </c>
      <c r="J11" s="58"/>
      <c r="K11" s="381"/>
      <c r="L11" s="8"/>
      <c r="M11" s="381"/>
    </row>
    <row r="12" spans="1:17" s="5" customFormat="1" ht="26.25" customHeight="1" x14ac:dyDescent="0.35">
      <c r="A12" s="51" t="s">
        <v>14</v>
      </c>
      <c r="B12" s="1460" t="s">
        <v>374</v>
      </c>
      <c r="C12" s="1460"/>
      <c r="D12" s="1460"/>
      <c r="E12" s="1467"/>
      <c r="F12" s="244" t="s">
        <v>361</v>
      </c>
      <c r="G12" s="147" t="s">
        <v>362</v>
      </c>
      <c r="H12" s="147" t="s">
        <v>362</v>
      </c>
      <c r="I12" s="147" t="s">
        <v>362</v>
      </c>
      <c r="J12" s="54"/>
      <c r="K12" s="381"/>
      <c r="L12" s="8"/>
      <c r="M12" s="381"/>
    </row>
    <row r="13" spans="1:17" s="5" customFormat="1" ht="39.75" customHeight="1" x14ac:dyDescent="0.35">
      <c r="A13" s="55" t="s">
        <v>15</v>
      </c>
      <c r="B13" s="1459" t="s">
        <v>375</v>
      </c>
      <c r="C13" s="1459"/>
      <c r="D13" s="1459"/>
      <c r="E13" s="1467"/>
      <c r="F13" s="245" t="s">
        <v>361</v>
      </c>
      <c r="G13" s="144" t="s">
        <v>362</v>
      </c>
      <c r="H13" s="144" t="s">
        <v>362</v>
      </c>
      <c r="I13" s="144" t="s">
        <v>362</v>
      </c>
      <c r="J13" s="58"/>
      <c r="K13" s="381"/>
      <c r="L13" s="8"/>
      <c r="M13" s="381"/>
    </row>
    <row r="14" spans="1:17" s="5" customFormat="1" ht="30" customHeight="1" x14ac:dyDescent="0.35">
      <c r="A14" s="61" t="s">
        <v>16</v>
      </c>
      <c r="B14" s="1461" t="s">
        <v>376</v>
      </c>
      <c r="C14" s="1461"/>
      <c r="D14" s="1461"/>
      <c r="E14" s="1468"/>
      <c r="F14" s="246" t="s">
        <v>361</v>
      </c>
      <c r="G14" s="148" t="s">
        <v>362</v>
      </c>
      <c r="H14" s="148" t="s">
        <v>362</v>
      </c>
      <c r="I14" s="148" t="s">
        <v>362</v>
      </c>
      <c r="J14" s="64"/>
      <c r="K14" s="381"/>
      <c r="L14" s="8"/>
      <c r="M14" s="381"/>
    </row>
    <row r="15" spans="1:17" s="5" customFormat="1" ht="8.15" customHeight="1" x14ac:dyDescent="0.35">
      <c r="A15" s="12"/>
      <c r="B15" s="13"/>
      <c r="C15" s="13"/>
      <c r="D15" s="13"/>
      <c r="E15" s="13"/>
      <c r="F15" s="7"/>
      <c r="G15" s="149"/>
      <c r="H15" s="149"/>
      <c r="I15" s="149"/>
      <c r="J15" s="46"/>
      <c r="K15" s="381"/>
      <c r="L15" s="8"/>
      <c r="M15" s="381"/>
    </row>
    <row r="16" spans="1:17" s="5" customFormat="1" ht="33" customHeight="1" x14ac:dyDescent="0.35">
      <c r="A16" s="1462" t="s">
        <v>435</v>
      </c>
      <c r="B16" s="1463"/>
      <c r="C16" s="1463"/>
      <c r="D16" s="1463"/>
      <c r="E16" s="1463"/>
      <c r="F16" s="1463"/>
      <c r="G16" s="1463"/>
      <c r="H16" s="1463"/>
      <c r="I16" s="1463"/>
      <c r="J16" s="1464"/>
      <c r="K16" s="381"/>
      <c r="L16" s="8">
        <f>IF(COUNTA(G17:I17)=3,3,2)</f>
        <v>2</v>
      </c>
      <c r="M16" s="381"/>
    </row>
    <row r="17" spans="1:13" s="5" customFormat="1" ht="32.15" customHeight="1" x14ac:dyDescent="0.35">
      <c r="A17" s="9" t="s">
        <v>6</v>
      </c>
      <c r="B17" s="1476" t="s">
        <v>436</v>
      </c>
      <c r="C17" s="1476"/>
      <c r="D17" s="1476"/>
      <c r="E17" s="10" t="s">
        <v>519</v>
      </c>
      <c r="F17" s="242" t="s">
        <v>361</v>
      </c>
      <c r="G17" s="635"/>
      <c r="H17" s="150" t="s">
        <v>362</v>
      </c>
      <c r="I17" s="150" t="s">
        <v>362</v>
      </c>
      <c r="J17" s="6"/>
      <c r="K17" s="381"/>
      <c r="L17" s="8"/>
      <c r="M17" s="381"/>
    </row>
    <row r="18" spans="1:13" s="5" customFormat="1" ht="8.15" customHeight="1" x14ac:dyDescent="0.35">
      <c r="A18" s="12"/>
      <c r="B18" s="13"/>
      <c r="C18" s="13"/>
      <c r="D18" s="13"/>
      <c r="E18" s="13"/>
      <c r="F18" s="7"/>
      <c r="G18" s="149"/>
      <c r="H18" s="149"/>
      <c r="I18" s="149"/>
      <c r="J18" s="46"/>
      <c r="K18" s="381"/>
      <c r="L18" s="8"/>
      <c r="M18" s="381"/>
    </row>
    <row r="19" spans="1:13" s="5" customFormat="1" ht="33" customHeight="1" x14ac:dyDescent="0.35">
      <c r="A19" s="1462" t="s">
        <v>490</v>
      </c>
      <c r="B19" s="1463"/>
      <c r="C19" s="1463"/>
      <c r="D19" s="1463"/>
      <c r="E19" s="1463"/>
      <c r="F19" s="1463"/>
      <c r="G19" s="1463"/>
      <c r="H19" s="1463"/>
      <c r="I19" s="1463"/>
      <c r="J19" s="1464"/>
      <c r="K19" s="381"/>
      <c r="L19" s="8">
        <f>IF(COUNTA(G20:I36)+COUNTA(G37:I52)=96,3,2)</f>
        <v>2</v>
      </c>
      <c r="M19" s="381"/>
    </row>
    <row r="20" spans="1:13" s="5" customFormat="1" ht="15" customHeight="1" x14ac:dyDescent="0.35">
      <c r="A20" s="1477" t="s">
        <v>17</v>
      </c>
      <c r="B20" s="1479" t="s">
        <v>380</v>
      </c>
      <c r="C20" s="1480"/>
      <c r="D20" s="68" t="s">
        <v>379</v>
      </c>
      <c r="E20" s="1483" t="s">
        <v>518</v>
      </c>
      <c r="F20" s="69" t="s">
        <v>361</v>
      </c>
      <c r="G20" s="633"/>
      <c r="H20" s="633"/>
      <c r="I20" s="633"/>
      <c r="J20" s="1471"/>
      <c r="K20" s="381"/>
      <c r="L20" s="8"/>
      <c r="M20" s="381"/>
    </row>
    <row r="21" spans="1:13" s="5" customFormat="1" ht="15" customHeight="1" x14ac:dyDescent="0.35">
      <c r="A21" s="1478"/>
      <c r="B21" s="1481"/>
      <c r="C21" s="1482"/>
      <c r="D21" s="70" t="s">
        <v>378</v>
      </c>
      <c r="E21" s="1484"/>
      <c r="F21" s="71" t="s">
        <v>361</v>
      </c>
      <c r="G21" s="634"/>
      <c r="H21" s="634"/>
      <c r="I21" s="634"/>
      <c r="J21" s="1473"/>
      <c r="K21" s="381"/>
      <c r="L21" s="8"/>
      <c r="M21" s="381"/>
    </row>
    <row r="22" spans="1:13" s="5" customFormat="1" ht="15" customHeight="1" x14ac:dyDescent="0.35">
      <c r="A22" s="1486" t="s">
        <v>18</v>
      </c>
      <c r="B22" s="1487" t="s">
        <v>381</v>
      </c>
      <c r="C22" s="1488"/>
      <c r="D22" s="638" t="s">
        <v>379</v>
      </c>
      <c r="E22" s="1484"/>
      <c r="F22" s="72" t="s">
        <v>361</v>
      </c>
      <c r="G22" s="153">
        <v>0</v>
      </c>
      <c r="H22" s="153">
        <v>0</v>
      </c>
      <c r="I22" s="153">
        <v>0</v>
      </c>
      <c r="J22" s="1489"/>
      <c r="K22" s="381"/>
      <c r="L22" s="8"/>
      <c r="M22" s="381"/>
    </row>
    <row r="23" spans="1:13" s="5" customFormat="1" ht="15" customHeight="1" x14ac:dyDescent="0.35">
      <c r="A23" s="1486" t="s">
        <v>18</v>
      </c>
      <c r="B23" s="1487" t="s">
        <v>306</v>
      </c>
      <c r="C23" s="1488"/>
      <c r="D23" s="638" t="s">
        <v>378</v>
      </c>
      <c r="E23" s="1484"/>
      <c r="F23" s="72" t="s">
        <v>361</v>
      </c>
      <c r="G23" s="153">
        <v>0</v>
      </c>
      <c r="H23" s="153">
        <v>0</v>
      </c>
      <c r="I23" s="153">
        <v>0</v>
      </c>
      <c r="J23" s="1490"/>
      <c r="K23" s="381"/>
      <c r="L23" s="8"/>
      <c r="M23" s="381"/>
    </row>
    <row r="24" spans="1:13" s="5" customFormat="1" ht="15" customHeight="1" x14ac:dyDescent="0.35">
      <c r="A24" s="1478" t="s">
        <v>19</v>
      </c>
      <c r="B24" s="1481" t="s">
        <v>382</v>
      </c>
      <c r="C24" s="1482"/>
      <c r="D24" s="70" t="s">
        <v>379</v>
      </c>
      <c r="E24" s="1484"/>
      <c r="F24" s="71" t="s">
        <v>361</v>
      </c>
      <c r="G24" s="617"/>
      <c r="H24" s="617"/>
      <c r="I24" s="617"/>
      <c r="J24" s="1491"/>
      <c r="K24" s="381"/>
      <c r="L24" s="16"/>
      <c r="M24" s="381"/>
    </row>
    <row r="25" spans="1:13" s="5" customFormat="1" ht="15" customHeight="1" x14ac:dyDescent="0.35">
      <c r="A25" s="1478" t="s">
        <v>19</v>
      </c>
      <c r="B25" s="1481" t="s">
        <v>307</v>
      </c>
      <c r="C25" s="1482"/>
      <c r="D25" s="70" t="s">
        <v>378</v>
      </c>
      <c r="E25" s="1484"/>
      <c r="F25" s="71" t="s">
        <v>361</v>
      </c>
      <c r="G25" s="617"/>
      <c r="H25" s="617"/>
      <c r="I25" s="617"/>
      <c r="J25" s="1473"/>
      <c r="K25" s="381"/>
      <c r="L25" s="16"/>
      <c r="M25" s="381"/>
    </row>
    <row r="26" spans="1:13" s="5" customFormat="1" ht="15" customHeight="1" x14ac:dyDescent="0.35">
      <c r="A26" s="1486" t="s">
        <v>693</v>
      </c>
      <c r="B26" s="1487" t="s">
        <v>383</v>
      </c>
      <c r="C26" s="1488"/>
      <c r="D26" s="638" t="s">
        <v>379</v>
      </c>
      <c r="E26" s="1484"/>
      <c r="F26" s="72" t="s">
        <v>361</v>
      </c>
      <c r="G26" s="612"/>
      <c r="H26" s="612"/>
      <c r="I26" s="612"/>
      <c r="J26" s="1489" t="s">
        <v>517</v>
      </c>
      <c r="K26" s="381"/>
      <c r="L26" s="16"/>
      <c r="M26" s="381"/>
    </row>
    <row r="27" spans="1:13" s="5" customFormat="1" ht="15" customHeight="1" x14ac:dyDescent="0.35">
      <c r="A27" s="1486" t="s">
        <v>20</v>
      </c>
      <c r="B27" s="1487" t="s">
        <v>308</v>
      </c>
      <c r="C27" s="1488"/>
      <c r="D27" s="638" t="s">
        <v>378</v>
      </c>
      <c r="E27" s="1484"/>
      <c r="F27" s="72" t="s">
        <v>361</v>
      </c>
      <c r="G27" s="612"/>
      <c r="H27" s="612"/>
      <c r="I27" s="612"/>
      <c r="J27" s="1490"/>
      <c r="K27" s="381"/>
      <c r="L27" s="16"/>
      <c r="M27" s="381"/>
    </row>
    <row r="28" spans="1:13" s="5" customFormat="1" ht="15" customHeight="1" x14ac:dyDescent="0.35">
      <c r="A28" s="1478" t="s">
        <v>694</v>
      </c>
      <c r="B28" s="1481" t="s">
        <v>696</v>
      </c>
      <c r="C28" s="1482"/>
      <c r="D28" s="70" t="s">
        <v>379</v>
      </c>
      <c r="E28" s="1484"/>
      <c r="F28" s="71" t="s">
        <v>361</v>
      </c>
      <c r="G28" s="612"/>
      <c r="H28" s="612"/>
      <c r="I28" s="612"/>
      <c r="J28" s="1491" t="s">
        <v>517</v>
      </c>
      <c r="K28" s="381"/>
      <c r="L28" s="16"/>
      <c r="M28" s="381"/>
    </row>
    <row r="29" spans="1:13" s="5" customFormat="1" ht="15" customHeight="1" x14ac:dyDescent="0.35">
      <c r="A29" s="1478" t="s">
        <v>20</v>
      </c>
      <c r="B29" s="1481" t="s">
        <v>308</v>
      </c>
      <c r="C29" s="1482"/>
      <c r="D29" s="70" t="s">
        <v>378</v>
      </c>
      <c r="E29" s="1484"/>
      <c r="F29" s="71" t="s">
        <v>361</v>
      </c>
      <c r="G29" s="612"/>
      <c r="H29" s="612"/>
      <c r="I29" s="612"/>
      <c r="J29" s="1473"/>
      <c r="K29" s="381"/>
      <c r="L29" s="16"/>
      <c r="M29" s="381"/>
    </row>
    <row r="30" spans="1:13" s="5" customFormat="1" ht="15" customHeight="1" x14ac:dyDescent="0.35">
      <c r="A30" s="1486" t="s">
        <v>695</v>
      </c>
      <c r="B30" s="1487" t="s">
        <v>697</v>
      </c>
      <c r="C30" s="1488"/>
      <c r="D30" s="638" t="s">
        <v>379</v>
      </c>
      <c r="E30" s="1484"/>
      <c r="F30" s="72" t="s">
        <v>361</v>
      </c>
      <c r="G30" s="668">
        <v>0</v>
      </c>
      <c r="H30" s="612"/>
      <c r="I30" s="668">
        <v>0</v>
      </c>
      <c r="J30" s="1489" t="s">
        <v>517</v>
      </c>
      <c r="K30" s="381"/>
      <c r="L30" s="16"/>
      <c r="M30" s="381"/>
    </row>
    <row r="31" spans="1:13" s="5" customFormat="1" ht="15" customHeight="1" x14ac:dyDescent="0.35">
      <c r="A31" s="1486" t="s">
        <v>20</v>
      </c>
      <c r="B31" s="1487" t="s">
        <v>308</v>
      </c>
      <c r="C31" s="1488"/>
      <c r="D31" s="638" t="s">
        <v>378</v>
      </c>
      <c r="E31" s="1485"/>
      <c r="F31" s="72" t="s">
        <v>361</v>
      </c>
      <c r="G31" s="668">
        <v>0</v>
      </c>
      <c r="H31" s="612"/>
      <c r="I31" s="668">
        <v>0</v>
      </c>
      <c r="J31" s="1490"/>
      <c r="K31" s="381"/>
      <c r="L31" s="16"/>
      <c r="M31" s="381"/>
    </row>
    <row r="32" spans="1:13" s="5" customFormat="1" ht="33" customHeight="1" x14ac:dyDescent="0.35">
      <c r="A32" s="1494" t="s">
        <v>492</v>
      </c>
      <c r="B32" s="1495"/>
      <c r="C32" s="1495"/>
      <c r="D32" s="1495"/>
      <c r="E32" s="1495"/>
      <c r="F32" s="1495"/>
      <c r="G32" s="1495"/>
      <c r="H32" s="1495"/>
      <c r="I32" s="1495"/>
      <c r="J32" s="1496"/>
      <c r="K32" s="381"/>
      <c r="L32" s="8"/>
      <c r="M32" s="381"/>
    </row>
    <row r="33" spans="1:13" s="5" customFormat="1" ht="15" customHeight="1" x14ac:dyDescent="0.35">
      <c r="A33" s="1478" t="s">
        <v>21</v>
      </c>
      <c r="B33" s="1481" t="s">
        <v>384</v>
      </c>
      <c r="C33" s="1482"/>
      <c r="D33" s="70" t="s">
        <v>379</v>
      </c>
      <c r="E33" s="1483" t="s">
        <v>518</v>
      </c>
      <c r="F33" s="71" t="s">
        <v>361</v>
      </c>
      <c r="G33" s="612"/>
      <c r="H33" s="612"/>
      <c r="I33" s="612"/>
      <c r="J33" s="1491" t="s">
        <v>517</v>
      </c>
      <c r="K33" s="381"/>
      <c r="L33" s="16"/>
      <c r="M33" s="381"/>
    </row>
    <row r="34" spans="1:13" s="5" customFormat="1" ht="15" customHeight="1" x14ac:dyDescent="0.35">
      <c r="A34" s="1478" t="s">
        <v>21</v>
      </c>
      <c r="B34" s="1481" t="s">
        <v>309</v>
      </c>
      <c r="C34" s="1482"/>
      <c r="D34" s="70" t="s">
        <v>378</v>
      </c>
      <c r="E34" s="1484"/>
      <c r="F34" s="71" t="s">
        <v>361</v>
      </c>
      <c r="G34" s="612"/>
      <c r="H34" s="612"/>
      <c r="I34" s="612"/>
      <c r="J34" s="1473"/>
      <c r="K34" s="381"/>
      <c r="L34" s="16"/>
      <c r="M34" s="381"/>
    </row>
    <row r="35" spans="1:13" s="5" customFormat="1" ht="15" customHeight="1" x14ac:dyDescent="0.35">
      <c r="A35" s="1486" t="s">
        <v>22</v>
      </c>
      <c r="B35" s="1487" t="s">
        <v>385</v>
      </c>
      <c r="C35" s="1488"/>
      <c r="D35" s="638" t="s">
        <v>379</v>
      </c>
      <c r="E35" s="1484"/>
      <c r="F35" s="72" t="s">
        <v>361</v>
      </c>
      <c r="G35" s="153">
        <v>0</v>
      </c>
      <c r="H35" s="153">
        <v>0</v>
      </c>
      <c r="I35" s="153">
        <v>0</v>
      </c>
      <c r="J35" s="1493"/>
      <c r="K35" s="381"/>
      <c r="L35" s="16"/>
      <c r="M35" s="381"/>
    </row>
    <row r="36" spans="1:13" s="5" customFormat="1" ht="15" customHeight="1" x14ac:dyDescent="0.35">
      <c r="A36" s="1486" t="s">
        <v>22</v>
      </c>
      <c r="B36" s="1487" t="s">
        <v>310</v>
      </c>
      <c r="C36" s="1488"/>
      <c r="D36" s="638" t="s">
        <v>378</v>
      </c>
      <c r="E36" s="1484"/>
      <c r="F36" s="72" t="s">
        <v>361</v>
      </c>
      <c r="G36" s="153">
        <v>0</v>
      </c>
      <c r="H36" s="153">
        <v>0</v>
      </c>
      <c r="I36" s="153">
        <v>0</v>
      </c>
      <c r="J36" s="1493"/>
      <c r="K36" s="381"/>
      <c r="L36" s="16"/>
      <c r="M36" s="381"/>
    </row>
    <row r="37" spans="1:13" s="5" customFormat="1" ht="15" customHeight="1" x14ac:dyDescent="0.35">
      <c r="A37" s="1498" t="s">
        <v>23</v>
      </c>
      <c r="B37" s="1499" t="s">
        <v>386</v>
      </c>
      <c r="C37" s="1500"/>
      <c r="D37" s="437" t="s">
        <v>379</v>
      </c>
      <c r="E37" s="1484"/>
      <c r="F37" s="71" t="s">
        <v>361</v>
      </c>
      <c r="G37" s="617"/>
      <c r="H37" s="617"/>
      <c r="I37" s="617"/>
      <c r="J37" s="1492" t="s">
        <v>517</v>
      </c>
      <c r="K37" s="381"/>
      <c r="L37" s="16"/>
      <c r="M37" s="381"/>
    </row>
    <row r="38" spans="1:13" s="5" customFormat="1" ht="15" customHeight="1" x14ac:dyDescent="0.35">
      <c r="A38" s="1478" t="s">
        <v>23</v>
      </c>
      <c r="B38" s="1481" t="s">
        <v>311</v>
      </c>
      <c r="C38" s="1482"/>
      <c r="D38" s="70" t="s">
        <v>378</v>
      </c>
      <c r="E38" s="1484"/>
      <c r="F38" s="71" t="s">
        <v>361</v>
      </c>
      <c r="G38" s="617"/>
      <c r="H38" s="617"/>
      <c r="I38" s="617"/>
      <c r="J38" s="1492"/>
      <c r="K38" s="381"/>
      <c r="L38" s="16"/>
      <c r="M38" s="381"/>
    </row>
    <row r="39" spans="1:13" s="5" customFormat="1" ht="15" customHeight="1" x14ac:dyDescent="0.35">
      <c r="A39" s="1486" t="s">
        <v>24</v>
      </c>
      <c r="B39" s="1487" t="s">
        <v>387</v>
      </c>
      <c r="C39" s="1488"/>
      <c r="D39" s="638" t="s">
        <v>379</v>
      </c>
      <c r="E39" s="1484"/>
      <c r="F39" s="72" t="s">
        <v>361</v>
      </c>
      <c r="G39" s="153">
        <v>0</v>
      </c>
      <c r="H39" s="153">
        <v>0</v>
      </c>
      <c r="I39" s="153">
        <v>0</v>
      </c>
      <c r="J39" s="1493"/>
      <c r="K39" s="381"/>
      <c r="L39" s="8"/>
      <c r="M39" s="381"/>
    </row>
    <row r="40" spans="1:13" s="5" customFormat="1" ht="15" customHeight="1" x14ac:dyDescent="0.35">
      <c r="A40" s="1486" t="s">
        <v>24</v>
      </c>
      <c r="B40" s="1487" t="s">
        <v>312</v>
      </c>
      <c r="C40" s="1488"/>
      <c r="D40" s="638" t="s">
        <v>378</v>
      </c>
      <c r="E40" s="1484"/>
      <c r="F40" s="72" t="s">
        <v>361</v>
      </c>
      <c r="G40" s="153">
        <v>0</v>
      </c>
      <c r="H40" s="153">
        <v>0</v>
      </c>
      <c r="I40" s="153">
        <v>0</v>
      </c>
      <c r="J40" s="1493"/>
      <c r="K40" s="381"/>
      <c r="L40" s="8"/>
      <c r="M40" s="381"/>
    </row>
    <row r="41" spans="1:13" s="5" customFormat="1" ht="15" customHeight="1" x14ac:dyDescent="0.35">
      <c r="A41" s="1478" t="s">
        <v>25</v>
      </c>
      <c r="B41" s="1481" t="s">
        <v>388</v>
      </c>
      <c r="C41" s="1482"/>
      <c r="D41" s="70" t="s">
        <v>379</v>
      </c>
      <c r="E41" s="1484"/>
      <c r="F41" s="71" t="s">
        <v>361</v>
      </c>
      <c r="G41" s="152">
        <v>0</v>
      </c>
      <c r="H41" s="152">
        <v>0</v>
      </c>
      <c r="I41" s="152">
        <v>0</v>
      </c>
      <c r="J41" s="1492"/>
      <c r="K41" s="381"/>
      <c r="L41" s="8"/>
      <c r="M41" s="381"/>
    </row>
    <row r="42" spans="1:13" s="5" customFormat="1" ht="15" customHeight="1" x14ac:dyDescent="0.35">
      <c r="A42" s="1478" t="s">
        <v>25</v>
      </c>
      <c r="B42" s="1481" t="s">
        <v>313</v>
      </c>
      <c r="C42" s="1482"/>
      <c r="D42" s="70" t="s">
        <v>378</v>
      </c>
      <c r="E42" s="1484"/>
      <c r="F42" s="71" t="s">
        <v>361</v>
      </c>
      <c r="G42" s="152">
        <v>0</v>
      </c>
      <c r="H42" s="152">
        <v>0</v>
      </c>
      <c r="I42" s="152">
        <v>0</v>
      </c>
      <c r="J42" s="1492"/>
      <c r="K42" s="381"/>
      <c r="L42" s="8"/>
      <c r="M42" s="381"/>
    </row>
    <row r="43" spans="1:13" s="5" customFormat="1" ht="15" customHeight="1" x14ac:dyDescent="0.35">
      <c r="A43" s="1486" t="s">
        <v>26</v>
      </c>
      <c r="B43" s="1487" t="s">
        <v>389</v>
      </c>
      <c r="C43" s="1488"/>
      <c r="D43" s="638" t="s">
        <v>379</v>
      </c>
      <c r="E43" s="1484"/>
      <c r="F43" s="72" t="s">
        <v>361</v>
      </c>
      <c r="G43" s="153">
        <v>0</v>
      </c>
      <c r="H43" s="153">
        <v>0</v>
      </c>
      <c r="I43" s="153">
        <v>0</v>
      </c>
      <c r="J43" s="1493"/>
      <c r="K43" s="381"/>
      <c r="L43" s="8"/>
      <c r="M43" s="381"/>
    </row>
    <row r="44" spans="1:13" s="5" customFormat="1" ht="15" customHeight="1" x14ac:dyDescent="0.35">
      <c r="A44" s="1486" t="s">
        <v>26</v>
      </c>
      <c r="B44" s="1487" t="s">
        <v>314</v>
      </c>
      <c r="C44" s="1488"/>
      <c r="D44" s="638" t="s">
        <v>378</v>
      </c>
      <c r="E44" s="1484"/>
      <c r="F44" s="72" t="s">
        <v>361</v>
      </c>
      <c r="G44" s="153">
        <v>0</v>
      </c>
      <c r="H44" s="153">
        <v>0</v>
      </c>
      <c r="I44" s="153">
        <v>0</v>
      </c>
      <c r="J44" s="1493"/>
      <c r="K44" s="381"/>
      <c r="L44" s="8"/>
      <c r="M44" s="381"/>
    </row>
    <row r="45" spans="1:13" s="5" customFormat="1" ht="15" customHeight="1" x14ac:dyDescent="0.35">
      <c r="A45" s="1478" t="s">
        <v>27</v>
      </c>
      <c r="B45" s="1481" t="s">
        <v>390</v>
      </c>
      <c r="C45" s="1482"/>
      <c r="D45" s="70" t="s">
        <v>379</v>
      </c>
      <c r="E45" s="1484"/>
      <c r="F45" s="71" t="s">
        <v>361</v>
      </c>
      <c r="G45" s="152">
        <v>0</v>
      </c>
      <c r="H45" s="152">
        <v>0</v>
      </c>
      <c r="I45" s="152">
        <v>0</v>
      </c>
      <c r="J45" s="1492"/>
      <c r="K45" s="381"/>
      <c r="L45" s="8"/>
      <c r="M45" s="381"/>
    </row>
    <row r="46" spans="1:13" s="5" customFormat="1" ht="15" customHeight="1" x14ac:dyDescent="0.35">
      <c r="A46" s="1478" t="s">
        <v>27</v>
      </c>
      <c r="B46" s="1481" t="s">
        <v>315</v>
      </c>
      <c r="C46" s="1482"/>
      <c r="D46" s="70" t="s">
        <v>378</v>
      </c>
      <c r="E46" s="1484"/>
      <c r="F46" s="71" t="s">
        <v>361</v>
      </c>
      <c r="G46" s="152">
        <v>0</v>
      </c>
      <c r="H46" s="152">
        <v>0</v>
      </c>
      <c r="I46" s="152">
        <v>0</v>
      </c>
      <c r="J46" s="1492"/>
      <c r="K46" s="381"/>
      <c r="L46" s="8"/>
      <c r="M46" s="381"/>
    </row>
    <row r="47" spans="1:13" s="5" customFormat="1" ht="15" customHeight="1" x14ac:dyDescent="0.35">
      <c r="A47" s="1486" t="s">
        <v>28</v>
      </c>
      <c r="B47" s="1487" t="s">
        <v>391</v>
      </c>
      <c r="C47" s="1488"/>
      <c r="D47" s="638" t="s">
        <v>379</v>
      </c>
      <c r="E47" s="1484"/>
      <c r="F47" s="72" t="s">
        <v>361</v>
      </c>
      <c r="G47" s="153">
        <v>0</v>
      </c>
      <c r="H47" s="153">
        <v>0</v>
      </c>
      <c r="I47" s="153">
        <v>0</v>
      </c>
      <c r="J47" s="1493"/>
      <c r="K47" s="381"/>
      <c r="L47" s="8"/>
      <c r="M47" s="381"/>
    </row>
    <row r="48" spans="1:13" s="5" customFormat="1" ht="15" customHeight="1" x14ac:dyDescent="0.35">
      <c r="A48" s="1486" t="s">
        <v>28</v>
      </c>
      <c r="B48" s="1487" t="s">
        <v>316</v>
      </c>
      <c r="C48" s="1488"/>
      <c r="D48" s="638" t="s">
        <v>378</v>
      </c>
      <c r="E48" s="1484"/>
      <c r="F48" s="72" t="s">
        <v>361</v>
      </c>
      <c r="G48" s="153">
        <v>0</v>
      </c>
      <c r="H48" s="153">
        <v>0</v>
      </c>
      <c r="I48" s="153">
        <v>0</v>
      </c>
      <c r="J48" s="1493"/>
      <c r="K48" s="381"/>
      <c r="L48" s="8"/>
      <c r="M48" s="381"/>
    </row>
    <row r="49" spans="1:13" s="5" customFormat="1" ht="15" customHeight="1" x14ac:dyDescent="0.35">
      <c r="A49" s="1478" t="s">
        <v>29</v>
      </c>
      <c r="B49" s="1481" t="s">
        <v>392</v>
      </c>
      <c r="C49" s="1482"/>
      <c r="D49" s="70" t="s">
        <v>379</v>
      </c>
      <c r="E49" s="1484"/>
      <c r="F49" s="71" t="s">
        <v>361</v>
      </c>
      <c r="G49" s="152">
        <v>0</v>
      </c>
      <c r="H49" s="152">
        <v>0</v>
      </c>
      <c r="I49" s="152">
        <v>0</v>
      </c>
      <c r="J49" s="1492"/>
      <c r="K49" s="381"/>
      <c r="L49" s="8"/>
      <c r="M49" s="381"/>
    </row>
    <row r="50" spans="1:13" s="5" customFormat="1" ht="15" customHeight="1" x14ac:dyDescent="0.35">
      <c r="A50" s="1478" t="s">
        <v>29</v>
      </c>
      <c r="B50" s="1481" t="s">
        <v>317</v>
      </c>
      <c r="C50" s="1482"/>
      <c r="D50" s="70" t="s">
        <v>378</v>
      </c>
      <c r="E50" s="1484"/>
      <c r="F50" s="71" t="s">
        <v>361</v>
      </c>
      <c r="G50" s="152">
        <v>0</v>
      </c>
      <c r="H50" s="152">
        <v>0</v>
      </c>
      <c r="I50" s="152">
        <v>0</v>
      </c>
      <c r="J50" s="1492"/>
      <c r="K50" s="381"/>
      <c r="L50" s="8"/>
      <c r="M50" s="381"/>
    </row>
    <row r="51" spans="1:13" s="5" customFormat="1" ht="15" customHeight="1" x14ac:dyDescent="0.35">
      <c r="A51" s="1486" t="s">
        <v>30</v>
      </c>
      <c r="B51" s="1487" t="s">
        <v>393</v>
      </c>
      <c r="C51" s="1488"/>
      <c r="D51" s="638" t="s">
        <v>379</v>
      </c>
      <c r="E51" s="1484"/>
      <c r="F51" s="72" t="s">
        <v>361</v>
      </c>
      <c r="G51" s="153">
        <v>0</v>
      </c>
      <c r="H51" s="153">
        <v>0</v>
      </c>
      <c r="I51" s="153">
        <v>0</v>
      </c>
      <c r="J51" s="1493"/>
      <c r="K51" s="381"/>
      <c r="L51" s="8"/>
      <c r="M51" s="381"/>
    </row>
    <row r="52" spans="1:13" s="5" customFormat="1" ht="15" customHeight="1" x14ac:dyDescent="0.35">
      <c r="A52" s="1501" t="s">
        <v>30</v>
      </c>
      <c r="B52" s="1502" t="s">
        <v>318</v>
      </c>
      <c r="C52" s="1503"/>
      <c r="D52" s="643" t="s">
        <v>378</v>
      </c>
      <c r="E52" s="1497"/>
      <c r="F52" s="73" t="s">
        <v>361</v>
      </c>
      <c r="G52" s="154">
        <v>0</v>
      </c>
      <c r="H52" s="154">
        <v>0</v>
      </c>
      <c r="I52" s="154">
        <v>0</v>
      </c>
      <c r="J52" s="1504"/>
      <c r="K52" s="381"/>
      <c r="L52" s="8"/>
      <c r="M52" s="381"/>
    </row>
    <row r="53" spans="1:13" s="5" customFormat="1" ht="8.15" customHeight="1" x14ac:dyDescent="0.35">
      <c r="A53" s="65"/>
      <c r="B53" s="66"/>
      <c r="C53" s="66"/>
      <c r="D53" s="66"/>
      <c r="E53" s="66"/>
      <c r="F53" s="67"/>
      <c r="G53" s="155"/>
      <c r="H53" s="155"/>
      <c r="I53" s="155"/>
      <c r="J53" s="46"/>
      <c r="K53" s="381"/>
      <c r="L53" s="8"/>
      <c r="M53" s="381"/>
    </row>
    <row r="54" spans="1:13" s="5" customFormat="1" ht="33" customHeight="1" x14ac:dyDescent="0.35">
      <c r="A54" s="1462" t="s">
        <v>394</v>
      </c>
      <c r="B54" s="1463"/>
      <c r="C54" s="1463"/>
      <c r="D54" s="1463"/>
      <c r="E54" s="1463"/>
      <c r="F54" s="1463"/>
      <c r="G54" s="1463"/>
      <c r="H54" s="1463"/>
      <c r="I54" s="1463"/>
      <c r="J54" s="1464"/>
      <c r="K54" s="381"/>
      <c r="L54" s="8">
        <f>IF(COUNTA(G55:I69)=42,3,2)</f>
        <v>2</v>
      </c>
      <c r="M54" s="381"/>
    </row>
    <row r="55" spans="1:13" s="5" customFormat="1" ht="30" customHeight="1" x14ac:dyDescent="0.35">
      <c r="A55" s="75" t="s">
        <v>31</v>
      </c>
      <c r="B55" s="1505" t="s">
        <v>0</v>
      </c>
      <c r="C55" s="1506"/>
      <c r="D55" s="637" t="s">
        <v>365</v>
      </c>
      <c r="E55" s="1466" t="s">
        <v>519</v>
      </c>
      <c r="F55" s="76" t="s">
        <v>365</v>
      </c>
      <c r="G55" s="151" t="s">
        <v>360</v>
      </c>
      <c r="H55" s="151" t="s">
        <v>360</v>
      </c>
      <c r="I55" s="151" t="s">
        <v>360</v>
      </c>
      <c r="J55" s="243"/>
      <c r="K55" s="381"/>
      <c r="L55" s="8"/>
      <c r="M55" s="381"/>
    </row>
    <row r="56" spans="1:13" s="5" customFormat="1" ht="40.5" customHeight="1" x14ac:dyDescent="0.35">
      <c r="A56" s="663" t="s">
        <v>32</v>
      </c>
      <c r="B56" s="1487" t="s">
        <v>1</v>
      </c>
      <c r="C56" s="1488"/>
      <c r="D56" s="638"/>
      <c r="E56" s="1467"/>
      <c r="F56" s="72" t="s">
        <v>478</v>
      </c>
      <c r="G56" s="668">
        <v>3</v>
      </c>
      <c r="H56" s="668">
        <v>3</v>
      </c>
      <c r="I56" s="668">
        <v>3</v>
      </c>
      <c r="J56" s="256" t="s">
        <v>702</v>
      </c>
      <c r="K56" s="381"/>
      <c r="L56" s="8"/>
      <c r="M56" s="381"/>
    </row>
    <row r="57" spans="1:13" s="5" customFormat="1" ht="27" customHeight="1" x14ac:dyDescent="0.35">
      <c r="A57" s="1508" t="s">
        <v>33</v>
      </c>
      <c r="B57" s="1481" t="s">
        <v>428</v>
      </c>
      <c r="C57" s="1482"/>
      <c r="D57" s="644" t="s">
        <v>521</v>
      </c>
      <c r="E57" s="1467"/>
      <c r="F57" s="77" t="s">
        <v>361</v>
      </c>
      <c r="G57" s="612"/>
      <c r="H57" s="612"/>
      <c r="I57" s="612"/>
      <c r="J57" s="1509"/>
      <c r="K57" s="381"/>
      <c r="L57" s="8"/>
      <c r="M57" s="381"/>
    </row>
    <row r="58" spans="1:13" s="5" customFormat="1" ht="27" customHeight="1" x14ac:dyDescent="0.35">
      <c r="A58" s="1508" t="s">
        <v>33</v>
      </c>
      <c r="B58" s="1481"/>
      <c r="C58" s="1482"/>
      <c r="D58" s="644" t="s">
        <v>522</v>
      </c>
      <c r="E58" s="1467"/>
      <c r="F58" s="77" t="s">
        <v>361</v>
      </c>
      <c r="G58" s="612"/>
      <c r="H58" s="612"/>
      <c r="I58" s="612"/>
      <c r="J58" s="1510"/>
      <c r="K58" s="381"/>
      <c r="L58" s="8"/>
      <c r="M58" s="381"/>
    </row>
    <row r="59" spans="1:13" s="5" customFormat="1" ht="30" customHeight="1" x14ac:dyDescent="0.35">
      <c r="A59" s="663" t="s">
        <v>34</v>
      </c>
      <c r="B59" s="1487" t="s">
        <v>257</v>
      </c>
      <c r="C59" s="1488"/>
      <c r="D59" s="638"/>
      <c r="E59" s="1467"/>
      <c r="F59" s="72" t="s">
        <v>478</v>
      </c>
      <c r="G59" s="668">
        <v>0</v>
      </c>
      <c r="H59" s="668">
        <v>0</v>
      </c>
      <c r="I59" s="668">
        <v>0</v>
      </c>
      <c r="J59" s="59"/>
      <c r="K59" s="381"/>
      <c r="L59" s="8"/>
      <c r="M59" s="381"/>
    </row>
    <row r="60" spans="1:13" s="5" customFormat="1" ht="30" customHeight="1" x14ac:dyDescent="0.35">
      <c r="A60" s="667" t="s">
        <v>35</v>
      </c>
      <c r="B60" s="1511" t="s">
        <v>429</v>
      </c>
      <c r="C60" s="1512"/>
      <c r="D60" s="79" t="s">
        <v>523</v>
      </c>
      <c r="E60" s="1467"/>
      <c r="F60" s="80" t="s">
        <v>361</v>
      </c>
      <c r="G60" s="146">
        <v>0</v>
      </c>
      <c r="H60" s="146">
        <v>0</v>
      </c>
      <c r="I60" s="146">
        <v>0</v>
      </c>
      <c r="J60" s="60"/>
      <c r="K60" s="381"/>
      <c r="L60" s="8"/>
      <c r="M60" s="381"/>
    </row>
    <row r="61" spans="1:13" s="5" customFormat="1" ht="24" customHeight="1" x14ac:dyDescent="0.35">
      <c r="A61" s="1486" t="s">
        <v>36</v>
      </c>
      <c r="B61" s="1487" t="s">
        <v>430</v>
      </c>
      <c r="C61" s="1488"/>
      <c r="D61" s="638" t="s">
        <v>521</v>
      </c>
      <c r="E61" s="1467"/>
      <c r="F61" s="72" t="s">
        <v>361</v>
      </c>
      <c r="G61" s="612"/>
      <c r="H61" s="612"/>
      <c r="I61" s="612"/>
      <c r="J61" s="1509" t="s">
        <v>712</v>
      </c>
      <c r="K61" s="381"/>
      <c r="L61" s="8"/>
      <c r="M61" s="381"/>
    </row>
    <row r="62" spans="1:13" s="5" customFormat="1" ht="24" customHeight="1" x14ac:dyDescent="0.35">
      <c r="A62" s="1486"/>
      <c r="B62" s="1487"/>
      <c r="C62" s="1488"/>
      <c r="D62" s="638" t="s">
        <v>706</v>
      </c>
      <c r="E62" s="1467"/>
      <c r="F62" s="72" t="s">
        <v>361</v>
      </c>
      <c r="G62" s="612"/>
      <c r="H62" s="612"/>
      <c r="I62" s="612"/>
      <c r="J62" s="1510"/>
      <c r="K62" s="381"/>
      <c r="L62" s="8"/>
      <c r="M62" s="381"/>
    </row>
    <row r="63" spans="1:13" s="5" customFormat="1" ht="27" customHeight="1" x14ac:dyDescent="0.35">
      <c r="A63" s="1508" t="s">
        <v>37</v>
      </c>
      <c r="B63" s="1481" t="s">
        <v>431</v>
      </c>
      <c r="C63" s="1482"/>
      <c r="D63" s="644" t="s">
        <v>521</v>
      </c>
      <c r="E63" s="1467"/>
      <c r="F63" s="77" t="s">
        <v>361</v>
      </c>
      <c r="G63" s="612"/>
      <c r="H63" s="612"/>
      <c r="I63" s="612"/>
      <c r="J63" s="1509"/>
      <c r="K63" s="381"/>
      <c r="L63" s="8"/>
      <c r="M63" s="381"/>
    </row>
    <row r="64" spans="1:13" s="5" customFormat="1" ht="27" customHeight="1" x14ac:dyDescent="0.35">
      <c r="A64" s="1508"/>
      <c r="B64" s="1481"/>
      <c r="C64" s="1482"/>
      <c r="D64" s="644" t="s">
        <v>522</v>
      </c>
      <c r="E64" s="1467"/>
      <c r="F64" s="77" t="s">
        <v>361</v>
      </c>
      <c r="G64" s="612"/>
      <c r="H64" s="612"/>
      <c r="I64" s="612"/>
      <c r="J64" s="1510"/>
      <c r="K64" s="381"/>
      <c r="L64" s="8"/>
      <c r="M64" s="381"/>
    </row>
    <row r="65" spans="1:13" s="5" customFormat="1" ht="30" customHeight="1" x14ac:dyDescent="0.35">
      <c r="A65" s="663" t="s">
        <v>38</v>
      </c>
      <c r="B65" s="1487" t="s">
        <v>678</v>
      </c>
      <c r="C65" s="1488"/>
      <c r="D65" s="638"/>
      <c r="E65" s="1507"/>
      <c r="F65" s="72" t="s">
        <v>478</v>
      </c>
      <c r="G65" s="668">
        <v>0</v>
      </c>
      <c r="H65" s="668">
        <v>0</v>
      </c>
      <c r="I65" s="668">
        <v>0</v>
      </c>
      <c r="J65" s="59"/>
      <c r="K65" s="381"/>
      <c r="L65" s="8"/>
      <c r="M65" s="381"/>
    </row>
    <row r="66" spans="1:13" s="5" customFormat="1" ht="33" customHeight="1" x14ac:dyDescent="0.35">
      <c r="A66" s="1494" t="s">
        <v>699</v>
      </c>
      <c r="B66" s="1495"/>
      <c r="C66" s="1495"/>
      <c r="D66" s="1495"/>
      <c r="E66" s="1495"/>
      <c r="F66" s="1495"/>
      <c r="G66" s="1495"/>
      <c r="H66" s="1495"/>
      <c r="I66" s="1495"/>
      <c r="J66" s="1496"/>
      <c r="K66" s="381"/>
      <c r="L66" s="8"/>
      <c r="M66" s="381"/>
    </row>
    <row r="67" spans="1:13" s="5" customFormat="1" ht="30" customHeight="1" x14ac:dyDescent="0.35">
      <c r="A67" s="667" t="s">
        <v>39</v>
      </c>
      <c r="B67" s="1511" t="s">
        <v>679</v>
      </c>
      <c r="C67" s="1512"/>
      <c r="D67" s="79" t="s">
        <v>523</v>
      </c>
      <c r="E67" s="1466" t="s">
        <v>519</v>
      </c>
      <c r="F67" s="80" t="s">
        <v>361</v>
      </c>
      <c r="G67" s="146">
        <v>0</v>
      </c>
      <c r="H67" s="146">
        <v>0</v>
      </c>
      <c r="I67" s="146">
        <v>0</v>
      </c>
      <c r="J67" s="60"/>
      <c r="K67" s="381"/>
      <c r="L67" s="8"/>
      <c r="M67" s="381"/>
    </row>
    <row r="68" spans="1:13" s="5" customFormat="1" ht="24" customHeight="1" x14ac:dyDescent="0.35">
      <c r="A68" s="1486" t="s">
        <v>40</v>
      </c>
      <c r="B68" s="1513" t="s">
        <v>433</v>
      </c>
      <c r="C68" s="1514"/>
      <c r="D68" s="638" t="s">
        <v>521</v>
      </c>
      <c r="E68" s="1467"/>
      <c r="F68" s="72" t="s">
        <v>361</v>
      </c>
      <c r="G68" s="612"/>
      <c r="H68" s="612"/>
      <c r="I68" s="612"/>
      <c r="J68" s="1474" t="s">
        <v>712</v>
      </c>
      <c r="K68" s="381"/>
      <c r="L68" s="8"/>
      <c r="M68" s="381"/>
    </row>
    <row r="69" spans="1:13" s="5" customFormat="1" ht="24" customHeight="1" x14ac:dyDescent="0.35">
      <c r="A69" s="1501" t="s">
        <v>40</v>
      </c>
      <c r="B69" s="1515"/>
      <c r="C69" s="1516"/>
      <c r="D69" s="643" t="s">
        <v>706</v>
      </c>
      <c r="E69" s="1468"/>
      <c r="F69" s="73" t="s">
        <v>361</v>
      </c>
      <c r="G69" s="613"/>
      <c r="H69" s="613"/>
      <c r="I69" s="613"/>
      <c r="J69" s="1517"/>
      <c r="K69" s="381"/>
      <c r="L69" s="8"/>
      <c r="M69" s="381"/>
    </row>
    <row r="70" spans="1:13" s="5" customFormat="1" ht="8.15" customHeight="1" x14ac:dyDescent="0.35">
      <c r="A70" s="82"/>
      <c r="B70" s="83"/>
      <c r="C70" s="83"/>
      <c r="D70" s="83"/>
      <c r="E70" s="83"/>
      <c r="F70" s="84"/>
      <c r="G70" s="156"/>
      <c r="H70" s="156"/>
      <c r="I70" s="156"/>
      <c r="J70" s="46"/>
      <c r="K70" s="381"/>
      <c r="L70" s="8"/>
      <c r="M70" s="381"/>
    </row>
    <row r="71" spans="1:13" s="5" customFormat="1" ht="33" customHeight="1" x14ac:dyDescent="0.35">
      <c r="A71" s="1462" t="s">
        <v>395</v>
      </c>
      <c r="B71" s="1463"/>
      <c r="C71" s="1463"/>
      <c r="D71" s="1463"/>
      <c r="E71" s="1463"/>
      <c r="F71" s="1463"/>
      <c r="G71" s="1463"/>
      <c r="H71" s="1463"/>
      <c r="I71" s="1463"/>
      <c r="J71" s="1464"/>
      <c r="K71" s="381"/>
      <c r="L71" s="8">
        <f>IF(COUNTA(G72:I72)=3,3,2)</f>
        <v>3</v>
      </c>
      <c r="M71" s="381"/>
    </row>
    <row r="72" spans="1:13" s="5" customFormat="1" ht="188.25" customHeight="1" x14ac:dyDescent="0.35">
      <c r="A72" s="11" t="s">
        <v>41</v>
      </c>
      <c r="B72" s="1537" t="s">
        <v>271</v>
      </c>
      <c r="C72" s="1538"/>
      <c r="D72" s="1539"/>
      <c r="E72" s="85" t="s">
        <v>524</v>
      </c>
      <c r="F72" s="242" t="s">
        <v>434</v>
      </c>
      <c r="G72" s="157" t="s">
        <v>493</v>
      </c>
      <c r="H72" s="157" t="s">
        <v>494</v>
      </c>
      <c r="I72" s="157" t="s">
        <v>495</v>
      </c>
      <c r="J72" s="2"/>
      <c r="K72" s="381"/>
      <c r="L72" s="8"/>
      <c r="M72" s="381"/>
    </row>
    <row r="73" spans="1:13" s="5" customFormat="1" ht="8.15" customHeight="1" x14ac:dyDescent="0.35">
      <c r="A73" s="12"/>
      <c r="B73" s="13"/>
      <c r="C73" s="13"/>
      <c r="D73" s="13"/>
      <c r="E73" s="13"/>
      <c r="F73" s="7"/>
      <c r="G73" s="149"/>
      <c r="H73" s="149"/>
      <c r="I73" s="149"/>
      <c r="J73" s="46"/>
      <c r="K73" s="381"/>
      <c r="L73" s="8"/>
      <c r="M73" s="381"/>
    </row>
    <row r="74" spans="1:13" s="5" customFormat="1" ht="33" customHeight="1" x14ac:dyDescent="0.35">
      <c r="A74" s="1462" t="s">
        <v>396</v>
      </c>
      <c r="B74" s="1463"/>
      <c r="C74" s="1463"/>
      <c r="D74" s="1463"/>
      <c r="E74" s="1463"/>
      <c r="F74" s="1463"/>
      <c r="G74" s="1463"/>
      <c r="H74" s="1463"/>
      <c r="I74" s="1463"/>
      <c r="J74" s="1464"/>
      <c r="K74" s="381"/>
      <c r="L74" s="8">
        <f>IF(COUNTA(G75:I75)=3,3,2)</f>
        <v>3</v>
      </c>
      <c r="M74" s="381"/>
    </row>
    <row r="75" spans="1:13" s="5" customFormat="1" ht="51" customHeight="1" x14ac:dyDescent="0.35">
      <c r="A75" s="11" t="s">
        <v>42</v>
      </c>
      <c r="B75" s="1537" t="s">
        <v>206</v>
      </c>
      <c r="C75" s="1538"/>
      <c r="D75" s="1539"/>
      <c r="E75" s="85" t="s">
        <v>524</v>
      </c>
      <c r="F75" s="4"/>
      <c r="G75" s="158" t="s">
        <v>515</v>
      </c>
      <c r="H75" s="158" t="s">
        <v>515</v>
      </c>
      <c r="I75" s="158" t="s">
        <v>515</v>
      </c>
      <c r="J75" s="36"/>
      <c r="K75" s="381"/>
      <c r="L75" s="8"/>
      <c r="M75" s="381"/>
    </row>
    <row r="76" spans="1:13" s="5" customFormat="1" ht="8.15" customHeight="1" x14ac:dyDescent="0.35">
      <c r="A76" s="12"/>
      <c r="B76" s="13"/>
      <c r="C76" s="13"/>
      <c r="D76" s="13"/>
      <c r="E76" s="13"/>
      <c r="F76" s="7"/>
      <c r="G76" s="149"/>
      <c r="H76" s="149"/>
      <c r="I76" s="149"/>
      <c r="J76" s="46"/>
      <c r="K76" s="381"/>
      <c r="L76" s="8"/>
      <c r="M76" s="381"/>
    </row>
    <row r="77" spans="1:13" s="5" customFormat="1" ht="33" customHeight="1" x14ac:dyDescent="0.35">
      <c r="A77" s="1462" t="s">
        <v>397</v>
      </c>
      <c r="B77" s="1463"/>
      <c r="C77" s="1463"/>
      <c r="D77" s="1463"/>
      <c r="E77" s="1463"/>
      <c r="F77" s="1463"/>
      <c r="G77" s="1463"/>
      <c r="H77" s="1463"/>
      <c r="I77" s="1463"/>
      <c r="J77" s="1464"/>
      <c r="K77" s="381"/>
      <c r="L77" s="8">
        <f>IF(COUNTA(G78:I83)=18,3,2)</f>
        <v>3</v>
      </c>
      <c r="M77" s="381"/>
    </row>
    <row r="78" spans="1:13" s="5" customFormat="1" ht="32.15" customHeight="1" x14ac:dyDescent="0.35">
      <c r="A78" s="649" t="s">
        <v>43</v>
      </c>
      <c r="B78" s="1505" t="s">
        <v>272</v>
      </c>
      <c r="C78" s="1540"/>
      <c r="D78" s="1506"/>
      <c r="E78" s="1541" t="s">
        <v>519</v>
      </c>
      <c r="F78" s="243" t="s">
        <v>398</v>
      </c>
      <c r="G78" s="170">
        <v>0.99</v>
      </c>
      <c r="H78" s="170">
        <v>0.99</v>
      </c>
      <c r="I78" s="170">
        <v>0.99</v>
      </c>
      <c r="J78" s="86"/>
      <c r="K78" s="381"/>
      <c r="L78" s="8"/>
      <c r="M78" s="381"/>
    </row>
    <row r="79" spans="1:13" s="5" customFormat="1" ht="32.15" customHeight="1" x14ac:dyDescent="0.35">
      <c r="A79" s="653" t="s">
        <v>46</v>
      </c>
      <c r="B79" s="1487" t="s">
        <v>273</v>
      </c>
      <c r="C79" s="1544"/>
      <c r="D79" s="1488"/>
      <c r="E79" s="1542"/>
      <c r="F79" s="87" t="s">
        <v>478</v>
      </c>
      <c r="G79" s="153" t="s">
        <v>363</v>
      </c>
      <c r="H79" s="153" t="s">
        <v>363</v>
      </c>
      <c r="I79" s="153" t="s">
        <v>363</v>
      </c>
      <c r="J79" s="665" t="s">
        <v>705</v>
      </c>
      <c r="K79" s="381"/>
      <c r="L79" s="8"/>
      <c r="M79" s="381"/>
    </row>
    <row r="80" spans="1:13" s="5" customFormat="1" ht="32.15" customHeight="1" x14ac:dyDescent="0.35">
      <c r="A80" s="650" t="s">
        <v>47</v>
      </c>
      <c r="B80" s="1545" t="s">
        <v>274</v>
      </c>
      <c r="C80" s="1546"/>
      <c r="D80" s="1547"/>
      <c r="E80" s="1542"/>
      <c r="F80" s="88"/>
      <c r="G80" s="152" t="s">
        <v>496</v>
      </c>
      <c r="H80" s="152" t="s">
        <v>496</v>
      </c>
      <c r="I80" s="152" t="s">
        <v>496</v>
      </c>
      <c r="J80" s="245"/>
      <c r="K80" s="381"/>
      <c r="L80" s="8"/>
      <c r="M80" s="381"/>
    </row>
    <row r="81" spans="1:17" s="5" customFormat="1" ht="15" customHeight="1" x14ac:dyDescent="0.35">
      <c r="A81" s="1548" t="s">
        <v>48</v>
      </c>
      <c r="B81" s="1513" t="s">
        <v>275</v>
      </c>
      <c r="C81" s="1514"/>
      <c r="D81" s="651" t="s">
        <v>475</v>
      </c>
      <c r="E81" s="1542"/>
      <c r="F81" s="87" t="s">
        <v>478</v>
      </c>
      <c r="G81" s="153">
        <v>11</v>
      </c>
      <c r="H81" s="153" t="s">
        <v>362</v>
      </c>
      <c r="I81" s="153" t="s">
        <v>362</v>
      </c>
      <c r="J81" s="1489" t="s">
        <v>719</v>
      </c>
      <c r="K81" s="381"/>
      <c r="L81" s="8"/>
      <c r="M81" s="381"/>
    </row>
    <row r="82" spans="1:17" s="5" customFormat="1" ht="15" customHeight="1" x14ac:dyDescent="0.35">
      <c r="A82" s="1548"/>
      <c r="B82" s="1518"/>
      <c r="C82" s="1519"/>
      <c r="D82" s="651" t="s">
        <v>476</v>
      </c>
      <c r="E82" s="1542"/>
      <c r="F82" s="87" t="s">
        <v>478</v>
      </c>
      <c r="G82" s="153">
        <v>0</v>
      </c>
      <c r="H82" s="153">
        <v>0</v>
      </c>
      <c r="I82" s="153" t="s">
        <v>362</v>
      </c>
      <c r="J82" s="1520"/>
      <c r="K82" s="381"/>
      <c r="L82" s="8"/>
      <c r="M82" s="381"/>
    </row>
    <row r="83" spans="1:17" s="5" customFormat="1" ht="15" customHeight="1" x14ac:dyDescent="0.35">
      <c r="A83" s="1549"/>
      <c r="B83" s="1515"/>
      <c r="C83" s="1516"/>
      <c r="D83" s="91" t="s">
        <v>477</v>
      </c>
      <c r="E83" s="1543"/>
      <c r="F83" s="90" t="s">
        <v>478</v>
      </c>
      <c r="G83" s="154">
        <v>0</v>
      </c>
      <c r="H83" s="154">
        <v>0</v>
      </c>
      <c r="I83" s="154" t="s">
        <v>362</v>
      </c>
      <c r="J83" s="1521"/>
      <c r="K83" s="381"/>
      <c r="L83" s="8"/>
      <c r="M83" s="381"/>
    </row>
    <row r="84" spans="1:17" s="5" customFormat="1" ht="8.15" customHeight="1" x14ac:dyDescent="0.35">
      <c r="A84" s="12"/>
      <c r="B84" s="13"/>
      <c r="C84" s="13"/>
      <c r="D84" s="13"/>
      <c r="E84" s="13"/>
      <c r="F84" s="7"/>
      <c r="G84" s="149"/>
      <c r="H84" s="149"/>
      <c r="I84" s="149"/>
      <c r="J84" s="46"/>
      <c r="K84" s="381"/>
      <c r="L84" s="8"/>
      <c r="M84" s="381"/>
    </row>
    <row r="85" spans="1:17" s="5" customFormat="1" ht="33" customHeight="1" x14ac:dyDescent="0.35">
      <c r="A85" s="1462" t="s">
        <v>400</v>
      </c>
      <c r="B85" s="1463"/>
      <c r="C85" s="1463"/>
      <c r="D85" s="1463"/>
      <c r="E85" s="1463"/>
      <c r="F85" s="1463"/>
      <c r="G85" s="1463"/>
      <c r="H85" s="1463"/>
      <c r="I85" s="1463"/>
      <c r="J85" s="1464"/>
      <c r="K85" s="381"/>
      <c r="L85" s="8">
        <f>IF(COUNTA(G86:I89)=12,3,2)</f>
        <v>2</v>
      </c>
      <c r="M85" s="381"/>
    </row>
    <row r="86" spans="1:17" ht="15" customHeight="1" x14ac:dyDescent="0.35">
      <c r="A86" s="1522" t="s">
        <v>44</v>
      </c>
      <c r="B86" s="1525" t="s">
        <v>399</v>
      </c>
      <c r="C86" s="1526"/>
      <c r="D86" s="129" t="s">
        <v>410</v>
      </c>
      <c r="E86" s="1531" t="s">
        <v>519</v>
      </c>
      <c r="F86" s="93" t="s">
        <v>361</v>
      </c>
      <c r="G86" s="610"/>
      <c r="H86" s="610"/>
      <c r="I86" s="610"/>
      <c r="J86" s="1534" t="s">
        <v>687</v>
      </c>
      <c r="Q86" s="1"/>
    </row>
    <row r="87" spans="1:17" ht="15" customHeight="1" x14ac:dyDescent="0.35">
      <c r="A87" s="1523"/>
      <c r="B87" s="1527"/>
      <c r="C87" s="1528"/>
      <c r="D87" s="130" t="s">
        <v>411</v>
      </c>
      <c r="E87" s="1532"/>
      <c r="F87" s="95" t="s">
        <v>361</v>
      </c>
      <c r="G87" s="145" t="s">
        <v>688</v>
      </c>
      <c r="H87" s="145" t="s">
        <v>688</v>
      </c>
      <c r="I87" s="145" t="s">
        <v>688</v>
      </c>
      <c r="J87" s="1535"/>
      <c r="Q87" s="1"/>
    </row>
    <row r="88" spans="1:17" ht="15" customHeight="1" x14ac:dyDescent="0.35">
      <c r="A88" s="1523"/>
      <c r="B88" s="1527"/>
      <c r="C88" s="1528"/>
      <c r="D88" s="655" t="s">
        <v>412</v>
      </c>
      <c r="E88" s="1532"/>
      <c r="F88" s="95" t="s">
        <v>361</v>
      </c>
      <c r="G88" s="145" t="s">
        <v>688</v>
      </c>
      <c r="H88" s="145" t="s">
        <v>688</v>
      </c>
      <c r="I88" s="145" t="s">
        <v>688</v>
      </c>
      <c r="J88" s="1535"/>
      <c r="Q88" s="1"/>
    </row>
    <row r="89" spans="1:17" ht="15" customHeight="1" x14ac:dyDescent="0.35">
      <c r="A89" s="1524"/>
      <c r="B89" s="1529"/>
      <c r="C89" s="1530"/>
      <c r="D89" s="97" t="s">
        <v>256</v>
      </c>
      <c r="E89" s="1533"/>
      <c r="F89" s="98" t="s">
        <v>361</v>
      </c>
      <c r="G89" s="613"/>
      <c r="H89" s="613"/>
      <c r="I89" s="613"/>
      <c r="J89" s="1536"/>
      <c r="Q89" s="1"/>
    </row>
    <row r="90" spans="1:17" s="5" customFormat="1" ht="8.15" customHeight="1" x14ac:dyDescent="0.35">
      <c r="A90" s="209"/>
      <c r="B90" s="210"/>
      <c r="C90" s="210"/>
      <c r="D90" s="210"/>
      <c r="E90" s="210"/>
      <c r="F90" s="47"/>
      <c r="G90" s="211"/>
      <c r="H90" s="211"/>
      <c r="I90" s="211"/>
      <c r="J90" s="46"/>
      <c r="K90" s="381"/>
      <c r="L90" s="8"/>
      <c r="M90" s="381"/>
    </row>
    <row r="91" spans="1:17" s="5" customFormat="1" ht="33" customHeight="1" x14ac:dyDescent="0.35">
      <c r="A91" s="1494" t="s">
        <v>480</v>
      </c>
      <c r="B91" s="1495"/>
      <c r="C91" s="1495"/>
      <c r="D91" s="1495"/>
      <c r="E91" s="1495"/>
      <c r="F91" s="1495"/>
      <c r="G91" s="1495"/>
      <c r="H91" s="1495"/>
      <c r="I91" s="1495"/>
      <c r="J91" s="445" t="s">
        <v>698</v>
      </c>
      <c r="K91" s="381"/>
      <c r="L91" s="8">
        <f>IF(COUNTA(G92:I97)+COUNTA(G98:I140)+COUNTA(G141:I183)=270,3,2)</f>
        <v>3</v>
      </c>
      <c r="M91" s="381"/>
    </row>
    <row r="92" spans="1:17" ht="15" customHeight="1" x14ac:dyDescent="0.35">
      <c r="A92" s="1522" t="s">
        <v>45</v>
      </c>
      <c r="B92" s="1550" t="s">
        <v>380</v>
      </c>
      <c r="C92" s="1551"/>
      <c r="D92" s="669" t="s">
        <v>415</v>
      </c>
      <c r="E92" s="1556" t="s">
        <v>519</v>
      </c>
      <c r="F92" s="93" t="s">
        <v>361</v>
      </c>
      <c r="G92" s="161" t="s">
        <v>362</v>
      </c>
      <c r="H92" s="161" t="s">
        <v>362</v>
      </c>
      <c r="I92" s="161" t="s">
        <v>362</v>
      </c>
      <c r="J92" s="1559"/>
      <c r="Q92" s="1"/>
    </row>
    <row r="93" spans="1:17" ht="15" customHeight="1" x14ac:dyDescent="0.35">
      <c r="A93" s="1523"/>
      <c r="B93" s="1552"/>
      <c r="C93" s="1553"/>
      <c r="D93" s="656" t="s">
        <v>413</v>
      </c>
      <c r="E93" s="1557"/>
      <c r="F93" s="95" t="s">
        <v>361</v>
      </c>
      <c r="G93" s="144" t="s">
        <v>362</v>
      </c>
      <c r="H93" s="144" t="s">
        <v>362</v>
      </c>
      <c r="I93" s="144" t="s">
        <v>362</v>
      </c>
      <c r="J93" s="1560"/>
      <c r="Q93" s="1"/>
    </row>
    <row r="94" spans="1:17" ht="15" customHeight="1" x14ac:dyDescent="0.35">
      <c r="A94" s="1523"/>
      <c r="B94" s="1552"/>
      <c r="C94" s="1553"/>
      <c r="D94" s="656" t="s">
        <v>414</v>
      </c>
      <c r="E94" s="1557"/>
      <c r="F94" s="95" t="s">
        <v>361</v>
      </c>
      <c r="G94" s="144" t="s">
        <v>362</v>
      </c>
      <c r="H94" s="144" t="s">
        <v>362</v>
      </c>
      <c r="I94" s="144" t="s">
        <v>362</v>
      </c>
      <c r="J94" s="1560"/>
      <c r="Q94" s="1"/>
    </row>
    <row r="95" spans="1:17" ht="15" customHeight="1" x14ac:dyDescent="0.35">
      <c r="A95" s="1523"/>
      <c r="B95" s="1552"/>
      <c r="C95" s="1553"/>
      <c r="D95" s="656" t="s">
        <v>416</v>
      </c>
      <c r="E95" s="1557"/>
      <c r="F95" s="95" t="s">
        <v>361</v>
      </c>
      <c r="G95" s="144" t="s">
        <v>362</v>
      </c>
      <c r="H95" s="144" t="s">
        <v>362</v>
      </c>
      <c r="I95" s="144" t="s">
        <v>362</v>
      </c>
      <c r="J95" s="1560"/>
      <c r="Q95" s="1"/>
    </row>
    <row r="96" spans="1:17" ht="15" customHeight="1" x14ac:dyDescent="0.35">
      <c r="A96" s="1523"/>
      <c r="B96" s="1552"/>
      <c r="C96" s="1553"/>
      <c r="D96" s="656" t="s">
        <v>417</v>
      </c>
      <c r="E96" s="1557"/>
      <c r="F96" s="95" t="s">
        <v>361</v>
      </c>
      <c r="G96" s="144" t="s">
        <v>362</v>
      </c>
      <c r="H96" s="144" t="s">
        <v>362</v>
      </c>
      <c r="I96" s="144" t="s">
        <v>362</v>
      </c>
      <c r="J96" s="1560"/>
      <c r="Q96" s="1"/>
    </row>
    <row r="97" spans="1:17" ht="15" customHeight="1" x14ac:dyDescent="0.35">
      <c r="A97" s="1523"/>
      <c r="B97" s="1554"/>
      <c r="C97" s="1555"/>
      <c r="D97" s="656" t="s">
        <v>418</v>
      </c>
      <c r="E97" s="1557"/>
      <c r="F97" s="95" t="s">
        <v>361</v>
      </c>
      <c r="G97" s="144" t="s">
        <v>362</v>
      </c>
      <c r="H97" s="144" t="s">
        <v>362</v>
      </c>
      <c r="I97" s="144" t="s">
        <v>362</v>
      </c>
      <c r="J97" s="1561"/>
      <c r="Q97" s="1"/>
    </row>
    <row r="98" spans="1:17" ht="15" customHeight="1" x14ac:dyDescent="0.35">
      <c r="A98" s="1562" t="s">
        <v>49</v>
      </c>
      <c r="B98" s="1563" t="s">
        <v>401</v>
      </c>
      <c r="C98" s="1564"/>
      <c r="D98" s="139" t="s">
        <v>415</v>
      </c>
      <c r="E98" s="1557"/>
      <c r="F98" s="140" t="s">
        <v>361</v>
      </c>
      <c r="G98" s="163" t="s">
        <v>362</v>
      </c>
      <c r="H98" s="163" t="s">
        <v>362</v>
      </c>
      <c r="I98" s="163" t="s">
        <v>362</v>
      </c>
      <c r="J98" s="1567"/>
      <c r="Q98" s="1"/>
    </row>
    <row r="99" spans="1:17" ht="15" customHeight="1" x14ac:dyDescent="0.35">
      <c r="A99" s="1548" t="s">
        <v>49</v>
      </c>
      <c r="B99" s="1565"/>
      <c r="C99" s="1566"/>
      <c r="D99" s="657" t="s">
        <v>413</v>
      </c>
      <c r="E99" s="1557"/>
      <c r="F99" s="101" t="s">
        <v>361</v>
      </c>
      <c r="G99" s="143" t="s">
        <v>362</v>
      </c>
      <c r="H99" s="143" t="s">
        <v>362</v>
      </c>
      <c r="I99" s="143" t="s">
        <v>362</v>
      </c>
      <c r="J99" s="1567"/>
      <c r="Q99" s="1"/>
    </row>
    <row r="100" spans="1:17" ht="15" customHeight="1" x14ac:dyDescent="0.35">
      <c r="A100" s="1548" t="s">
        <v>49</v>
      </c>
      <c r="B100" s="1565"/>
      <c r="C100" s="1566"/>
      <c r="D100" s="657" t="s">
        <v>414</v>
      </c>
      <c r="E100" s="1557"/>
      <c r="F100" s="101" t="s">
        <v>361</v>
      </c>
      <c r="G100" s="143" t="s">
        <v>362</v>
      </c>
      <c r="H100" s="143" t="s">
        <v>362</v>
      </c>
      <c r="I100" s="143" t="s">
        <v>362</v>
      </c>
      <c r="J100" s="1567"/>
      <c r="Q100" s="1"/>
    </row>
    <row r="101" spans="1:17" ht="15" customHeight="1" x14ac:dyDescent="0.35">
      <c r="A101" s="1548" t="s">
        <v>49</v>
      </c>
      <c r="B101" s="1565"/>
      <c r="C101" s="1566"/>
      <c r="D101" s="657" t="s">
        <v>416</v>
      </c>
      <c r="E101" s="1557"/>
      <c r="F101" s="101" t="s">
        <v>361</v>
      </c>
      <c r="G101" s="143" t="s">
        <v>362</v>
      </c>
      <c r="H101" s="143" t="s">
        <v>362</v>
      </c>
      <c r="I101" s="143" t="s">
        <v>362</v>
      </c>
      <c r="J101" s="1567"/>
      <c r="Q101" s="1"/>
    </row>
    <row r="102" spans="1:17" ht="15" customHeight="1" x14ac:dyDescent="0.35">
      <c r="A102" s="1548" t="s">
        <v>49</v>
      </c>
      <c r="B102" s="1565"/>
      <c r="C102" s="1566"/>
      <c r="D102" s="657" t="s">
        <v>417</v>
      </c>
      <c r="E102" s="1557"/>
      <c r="F102" s="101" t="s">
        <v>361</v>
      </c>
      <c r="G102" s="143" t="s">
        <v>362</v>
      </c>
      <c r="H102" s="143" t="s">
        <v>362</v>
      </c>
      <c r="I102" s="143" t="s">
        <v>362</v>
      </c>
      <c r="J102" s="1567"/>
      <c r="Q102" s="1"/>
    </row>
    <row r="103" spans="1:17" ht="15" customHeight="1" x14ac:dyDescent="0.35">
      <c r="A103" s="1548" t="s">
        <v>49</v>
      </c>
      <c r="B103" s="1565"/>
      <c r="C103" s="1566"/>
      <c r="D103" s="657" t="s">
        <v>418</v>
      </c>
      <c r="E103" s="1557"/>
      <c r="F103" s="101" t="s">
        <v>361</v>
      </c>
      <c r="G103" s="143" t="s">
        <v>362</v>
      </c>
      <c r="H103" s="143" t="s">
        <v>362</v>
      </c>
      <c r="I103" s="143" t="s">
        <v>362</v>
      </c>
      <c r="J103" s="1568"/>
      <c r="Q103" s="1"/>
    </row>
    <row r="104" spans="1:17" ht="15" customHeight="1" x14ac:dyDescent="0.35">
      <c r="A104" s="1523" t="s">
        <v>50</v>
      </c>
      <c r="B104" s="1569" t="s">
        <v>382</v>
      </c>
      <c r="C104" s="1570"/>
      <c r="D104" s="656" t="s">
        <v>415</v>
      </c>
      <c r="E104" s="1557"/>
      <c r="F104" s="95" t="s">
        <v>361</v>
      </c>
      <c r="G104" s="144" t="s">
        <v>362</v>
      </c>
      <c r="H104" s="144" t="s">
        <v>362</v>
      </c>
      <c r="I104" s="144" t="s">
        <v>362</v>
      </c>
      <c r="J104" s="1572"/>
      <c r="Q104" s="1"/>
    </row>
    <row r="105" spans="1:17" ht="15" customHeight="1" x14ac:dyDescent="0.35">
      <c r="A105" s="1523" t="s">
        <v>50</v>
      </c>
      <c r="B105" s="1569" t="s">
        <v>319</v>
      </c>
      <c r="C105" s="1570"/>
      <c r="D105" s="656" t="s">
        <v>413</v>
      </c>
      <c r="E105" s="1557"/>
      <c r="F105" s="95" t="s">
        <v>361</v>
      </c>
      <c r="G105" s="144" t="s">
        <v>362</v>
      </c>
      <c r="H105" s="144" t="s">
        <v>362</v>
      </c>
      <c r="I105" s="144" t="s">
        <v>362</v>
      </c>
      <c r="J105" s="1560"/>
      <c r="Q105" s="1"/>
    </row>
    <row r="106" spans="1:17" ht="15" customHeight="1" x14ac:dyDescent="0.35">
      <c r="A106" s="1523" t="s">
        <v>50</v>
      </c>
      <c r="B106" s="1569" t="s">
        <v>319</v>
      </c>
      <c r="C106" s="1570"/>
      <c r="D106" s="656" t="s">
        <v>414</v>
      </c>
      <c r="E106" s="1557"/>
      <c r="F106" s="95" t="s">
        <v>361</v>
      </c>
      <c r="G106" s="144" t="s">
        <v>362</v>
      </c>
      <c r="H106" s="144" t="s">
        <v>362</v>
      </c>
      <c r="I106" s="144" t="s">
        <v>362</v>
      </c>
      <c r="J106" s="1560"/>
      <c r="Q106" s="1"/>
    </row>
    <row r="107" spans="1:17" ht="15" customHeight="1" x14ac:dyDescent="0.35">
      <c r="A107" s="1523" t="s">
        <v>50</v>
      </c>
      <c r="B107" s="1569" t="s">
        <v>319</v>
      </c>
      <c r="C107" s="1570"/>
      <c r="D107" s="656" t="s">
        <v>416</v>
      </c>
      <c r="E107" s="1557"/>
      <c r="F107" s="95" t="s">
        <v>361</v>
      </c>
      <c r="G107" s="144" t="s">
        <v>362</v>
      </c>
      <c r="H107" s="144" t="s">
        <v>362</v>
      </c>
      <c r="I107" s="144" t="s">
        <v>362</v>
      </c>
      <c r="J107" s="1560"/>
      <c r="Q107" s="1"/>
    </row>
    <row r="108" spans="1:17" ht="15" customHeight="1" x14ac:dyDescent="0.35">
      <c r="A108" s="1523" t="s">
        <v>50</v>
      </c>
      <c r="B108" s="1569" t="s">
        <v>319</v>
      </c>
      <c r="C108" s="1570"/>
      <c r="D108" s="656" t="s">
        <v>417</v>
      </c>
      <c r="E108" s="1557"/>
      <c r="F108" s="95" t="s">
        <v>361</v>
      </c>
      <c r="G108" s="144" t="s">
        <v>362</v>
      </c>
      <c r="H108" s="144" t="s">
        <v>362</v>
      </c>
      <c r="I108" s="144" t="s">
        <v>362</v>
      </c>
      <c r="J108" s="1560"/>
      <c r="Q108" s="1"/>
    </row>
    <row r="109" spans="1:17" ht="15" customHeight="1" x14ac:dyDescent="0.35">
      <c r="A109" s="1523" t="s">
        <v>50</v>
      </c>
      <c r="B109" s="1569" t="s">
        <v>319</v>
      </c>
      <c r="C109" s="1570"/>
      <c r="D109" s="656" t="s">
        <v>418</v>
      </c>
      <c r="E109" s="1557"/>
      <c r="F109" s="95" t="s">
        <v>361</v>
      </c>
      <c r="G109" s="144" t="s">
        <v>362</v>
      </c>
      <c r="H109" s="144" t="s">
        <v>362</v>
      </c>
      <c r="I109" s="144" t="s">
        <v>362</v>
      </c>
      <c r="J109" s="1561"/>
      <c r="Q109" s="1"/>
    </row>
    <row r="110" spans="1:17" ht="15" customHeight="1" x14ac:dyDescent="0.35">
      <c r="A110" s="1548" t="s">
        <v>51</v>
      </c>
      <c r="B110" s="1565" t="s">
        <v>383</v>
      </c>
      <c r="C110" s="1566"/>
      <c r="D110" s="657" t="s">
        <v>415</v>
      </c>
      <c r="E110" s="1557"/>
      <c r="F110" s="101" t="s">
        <v>361</v>
      </c>
      <c r="G110" s="143" t="s">
        <v>362</v>
      </c>
      <c r="H110" s="143" t="s">
        <v>362</v>
      </c>
      <c r="I110" s="143" t="s">
        <v>362</v>
      </c>
      <c r="J110" s="1571"/>
      <c r="Q110" s="1"/>
    </row>
    <row r="111" spans="1:17" ht="15" customHeight="1" x14ac:dyDescent="0.35">
      <c r="A111" s="1548" t="s">
        <v>51</v>
      </c>
      <c r="B111" s="1565" t="s">
        <v>328</v>
      </c>
      <c r="C111" s="1566"/>
      <c r="D111" s="657" t="s">
        <v>413</v>
      </c>
      <c r="E111" s="1557"/>
      <c r="F111" s="101" t="s">
        <v>361</v>
      </c>
      <c r="G111" s="143" t="s">
        <v>362</v>
      </c>
      <c r="H111" s="143" t="s">
        <v>362</v>
      </c>
      <c r="I111" s="143" t="s">
        <v>362</v>
      </c>
      <c r="J111" s="1567"/>
      <c r="Q111" s="1"/>
    </row>
    <row r="112" spans="1:17" ht="15" customHeight="1" x14ac:dyDescent="0.35">
      <c r="A112" s="1548" t="s">
        <v>51</v>
      </c>
      <c r="B112" s="1565" t="s">
        <v>328</v>
      </c>
      <c r="C112" s="1566"/>
      <c r="D112" s="657" t="s">
        <v>414</v>
      </c>
      <c r="E112" s="1557"/>
      <c r="F112" s="101" t="s">
        <v>361</v>
      </c>
      <c r="G112" s="143" t="s">
        <v>362</v>
      </c>
      <c r="H112" s="143" t="s">
        <v>362</v>
      </c>
      <c r="I112" s="143" t="s">
        <v>362</v>
      </c>
      <c r="J112" s="1567"/>
      <c r="Q112" s="1"/>
    </row>
    <row r="113" spans="1:17" ht="15" customHeight="1" x14ac:dyDescent="0.35">
      <c r="A113" s="1548" t="s">
        <v>51</v>
      </c>
      <c r="B113" s="1565" t="s">
        <v>328</v>
      </c>
      <c r="C113" s="1566"/>
      <c r="D113" s="657" t="s">
        <v>416</v>
      </c>
      <c r="E113" s="1557"/>
      <c r="F113" s="101" t="s">
        <v>361</v>
      </c>
      <c r="G113" s="143" t="s">
        <v>362</v>
      </c>
      <c r="H113" s="143" t="s">
        <v>362</v>
      </c>
      <c r="I113" s="143" t="s">
        <v>362</v>
      </c>
      <c r="J113" s="1567"/>
      <c r="Q113" s="1"/>
    </row>
    <row r="114" spans="1:17" ht="15" customHeight="1" x14ac:dyDescent="0.35">
      <c r="A114" s="1548" t="s">
        <v>51</v>
      </c>
      <c r="B114" s="1565" t="s">
        <v>328</v>
      </c>
      <c r="C114" s="1566"/>
      <c r="D114" s="657" t="s">
        <v>417</v>
      </c>
      <c r="E114" s="1557"/>
      <c r="F114" s="101" t="s">
        <v>361</v>
      </c>
      <c r="G114" s="143" t="s">
        <v>362</v>
      </c>
      <c r="H114" s="143" t="s">
        <v>362</v>
      </c>
      <c r="I114" s="143" t="s">
        <v>362</v>
      </c>
      <c r="J114" s="1567"/>
      <c r="Q114" s="1"/>
    </row>
    <row r="115" spans="1:17" ht="15" customHeight="1" x14ac:dyDescent="0.35">
      <c r="A115" s="1548" t="s">
        <v>51</v>
      </c>
      <c r="B115" s="1565" t="s">
        <v>328</v>
      </c>
      <c r="C115" s="1566"/>
      <c r="D115" s="657" t="s">
        <v>418</v>
      </c>
      <c r="E115" s="1557"/>
      <c r="F115" s="101" t="s">
        <v>361</v>
      </c>
      <c r="G115" s="143" t="s">
        <v>362</v>
      </c>
      <c r="H115" s="143" t="s">
        <v>362</v>
      </c>
      <c r="I115" s="143" t="s">
        <v>362</v>
      </c>
      <c r="J115" s="1568"/>
      <c r="Q115" s="1"/>
    </row>
    <row r="116" spans="1:17" ht="15" customHeight="1" x14ac:dyDescent="0.35">
      <c r="A116" s="1573" t="s">
        <v>52</v>
      </c>
      <c r="B116" s="1569" t="s">
        <v>384</v>
      </c>
      <c r="C116" s="1570"/>
      <c r="D116" s="332" t="s">
        <v>415</v>
      </c>
      <c r="E116" s="1557"/>
      <c r="F116" s="138" t="s">
        <v>361</v>
      </c>
      <c r="G116" s="162" t="s">
        <v>362</v>
      </c>
      <c r="H116" s="162" t="s">
        <v>362</v>
      </c>
      <c r="I116" s="162" t="s">
        <v>362</v>
      </c>
      <c r="J116" s="1572"/>
      <c r="Q116" s="1"/>
    </row>
    <row r="117" spans="1:17" ht="15" customHeight="1" x14ac:dyDescent="0.35">
      <c r="A117" s="1523" t="s">
        <v>52</v>
      </c>
      <c r="B117" s="1569" t="s">
        <v>320</v>
      </c>
      <c r="C117" s="1570"/>
      <c r="D117" s="656" t="s">
        <v>413</v>
      </c>
      <c r="E117" s="1557"/>
      <c r="F117" s="95" t="s">
        <v>361</v>
      </c>
      <c r="G117" s="144" t="s">
        <v>362</v>
      </c>
      <c r="H117" s="144" t="s">
        <v>362</v>
      </c>
      <c r="I117" s="144" t="s">
        <v>362</v>
      </c>
      <c r="J117" s="1560"/>
      <c r="Q117" s="1"/>
    </row>
    <row r="118" spans="1:17" ht="15" customHeight="1" x14ac:dyDescent="0.35">
      <c r="A118" s="1523" t="s">
        <v>52</v>
      </c>
      <c r="B118" s="1569" t="s">
        <v>320</v>
      </c>
      <c r="C118" s="1570"/>
      <c r="D118" s="656" t="s">
        <v>414</v>
      </c>
      <c r="E118" s="1557"/>
      <c r="F118" s="95" t="s">
        <v>361</v>
      </c>
      <c r="G118" s="144" t="s">
        <v>362</v>
      </c>
      <c r="H118" s="144" t="s">
        <v>362</v>
      </c>
      <c r="I118" s="144" t="s">
        <v>362</v>
      </c>
      <c r="J118" s="1560"/>
      <c r="Q118" s="1"/>
    </row>
    <row r="119" spans="1:17" ht="15" customHeight="1" x14ac:dyDescent="0.35">
      <c r="A119" s="1523" t="s">
        <v>52</v>
      </c>
      <c r="B119" s="1569" t="s">
        <v>320</v>
      </c>
      <c r="C119" s="1570"/>
      <c r="D119" s="656" t="s">
        <v>416</v>
      </c>
      <c r="E119" s="1557"/>
      <c r="F119" s="95" t="s">
        <v>361</v>
      </c>
      <c r="G119" s="144" t="s">
        <v>362</v>
      </c>
      <c r="H119" s="144" t="s">
        <v>362</v>
      </c>
      <c r="I119" s="144" t="s">
        <v>362</v>
      </c>
      <c r="J119" s="1560"/>
      <c r="Q119" s="1"/>
    </row>
    <row r="120" spans="1:17" ht="15" customHeight="1" x14ac:dyDescent="0.35">
      <c r="A120" s="1523" t="s">
        <v>52</v>
      </c>
      <c r="B120" s="1569" t="s">
        <v>320</v>
      </c>
      <c r="C120" s="1570"/>
      <c r="D120" s="656" t="s">
        <v>417</v>
      </c>
      <c r="E120" s="1557"/>
      <c r="F120" s="95" t="s">
        <v>361</v>
      </c>
      <c r="G120" s="144" t="s">
        <v>362</v>
      </c>
      <c r="H120" s="144" t="s">
        <v>362</v>
      </c>
      <c r="I120" s="144" t="s">
        <v>362</v>
      </c>
      <c r="J120" s="1560"/>
      <c r="Q120" s="1"/>
    </row>
    <row r="121" spans="1:17" ht="15" customHeight="1" x14ac:dyDescent="0.35">
      <c r="A121" s="1523" t="s">
        <v>52</v>
      </c>
      <c r="B121" s="1569" t="s">
        <v>320</v>
      </c>
      <c r="C121" s="1570"/>
      <c r="D121" s="656" t="s">
        <v>418</v>
      </c>
      <c r="E121" s="1557"/>
      <c r="F121" s="95" t="s">
        <v>361</v>
      </c>
      <c r="G121" s="144" t="s">
        <v>362</v>
      </c>
      <c r="H121" s="144" t="s">
        <v>362</v>
      </c>
      <c r="I121" s="144" t="s">
        <v>362</v>
      </c>
      <c r="J121" s="1561"/>
      <c r="Q121" s="1"/>
    </row>
    <row r="122" spans="1:17" ht="15" customHeight="1" x14ac:dyDescent="0.35">
      <c r="A122" s="1548" t="s">
        <v>53</v>
      </c>
      <c r="B122" s="1565" t="s">
        <v>402</v>
      </c>
      <c r="C122" s="1566"/>
      <c r="D122" s="657" t="s">
        <v>415</v>
      </c>
      <c r="E122" s="1557"/>
      <c r="F122" s="101" t="s">
        <v>361</v>
      </c>
      <c r="G122" s="143" t="s">
        <v>362</v>
      </c>
      <c r="H122" s="143" t="s">
        <v>362</v>
      </c>
      <c r="I122" s="143" t="s">
        <v>362</v>
      </c>
      <c r="J122" s="1571"/>
      <c r="Q122" s="1"/>
    </row>
    <row r="123" spans="1:17" ht="15" customHeight="1" x14ac:dyDescent="0.35">
      <c r="A123" s="1548" t="s">
        <v>53</v>
      </c>
      <c r="B123" s="1565" t="s">
        <v>321</v>
      </c>
      <c r="C123" s="1566"/>
      <c r="D123" s="657" t="s">
        <v>413</v>
      </c>
      <c r="E123" s="1557"/>
      <c r="F123" s="101" t="s">
        <v>361</v>
      </c>
      <c r="G123" s="143" t="s">
        <v>362</v>
      </c>
      <c r="H123" s="143" t="s">
        <v>362</v>
      </c>
      <c r="I123" s="143" t="s">
        <v>362</v>
      </c>
      <c r="J123" s="1567"/>
      <c r="Q123" s="1"/>
    </row>
    <row r="124" spans="1:17" ht="15" customHeight="1" x14ac:dyDescent="0.35">
      <c r="A124" s="1548" t="s">
        <v>53</v>
      </c>
      <c r="B124" s="1565" t="s">
        <v>321</v>
      </c>
      <c r="C124" s="1566"/>
      <c r="D124" s="657" t="s">
        <v>414</v>
      </c>
      <c r="E124" s="1557"/>
      <c r="F124" s="101" t="s">
        <v>361</v>
      </c>
      <c r="G124" s="143" t="s">
        <v>362</v>
      </c>
      <c r="H124" s="143" t="s">
        <v>362</v>
      </c>
      <c r="I124" s="143" t="s">
        <v>362</v>
      </c>
      <c r="J124" s="1567"/>
      <c r="Q124" s="1"/>
    </row>
    <row r="125" spans="1:17" ht="15" customHeight="1" x14ac:dyDescent="0.35">
      <c r="A125" s="1548" t="s">
        <v>53</v>
      </c>
      <c r="B125" s="1565" t="s">
        <v>321</v>
      </c>
      <c r="C125" s="1566"/>
      <c r="D125" s="657" t="s">
        <v>416</v>
      </c>
      <c r="E125" s="1557"/>
      <c r="F125" s="101" t="s">
        <v>361</v>
      </c>
      <c r="G125" s="143" t="s">
        <v>362</v>
      </c>
      <c r="H125" s="143" t="s">
        <v>362</v>
      </c>
      <c r="I125" s="143" t="s">
        <v>362</v>
      </c>
      <c r="J125" s="1567"/>
      <c r="Q125" s="1"/>
    </row>
    <row r="126" spans="1:17" ht="15" customHeight="1" x14ac:dyDescent="0.35">
      <c r="A126" s="1548" t="s">
        <v>53</v>
      </c>
      <c r="B126" s="1565" t="s">
        <v>321</v>
      </c>
      <c r="C126" s="1566"/>
      <c r="D126" s="657" t="s">
        <v>417</v>
      </c>
      <c r="E126" s="1557"/>
      <c r="F126" s="101" t="s">
        <v>361</v>
      </c>
      <c r="G126" s="143" t="s">
        <v>362</v>
      </c>
      <c r="H126" s="143" t="s">
        <v>362</v>
      </c>
      <c r="I126" s="143" t="s">
        <v>362</v>
      </c>
      <c r="J126" s="1567"/>
      <c r="Q126" s="1"/>
    </row>
    <row r="127" spans="1:17" ht="15" customHeight="1" x14ac:dyDescent="0.35">
      <c r="A127" s="1548" t="s">
        <v>53</v>
      </c>
      <c r="B127" s="1565" t="s">
        <v>321</v>
      </c>
      <c r="C127" s="1566"/>
      <c r="D127" s="657" t="s">
        <v>418</v>
      </c>
      <c r="E127" s="1557"/>
      <c r="F127" s="101" t="s">
        <v>361</v>
      </c>
      <c r="G127" s="143" t="s">
        <v>362</v>
      </c>
      <c r="H127" s="143" t="s">
        <v>362</v>
      </c>
      <c r="I127" s="143" t="s">
        <v>362</v>
      </c>
      <c r="J127" s="1568"/>
      <c r="Q127" s="1"/>
    </row>
    <row r="128" spans="1:17" ht="15" customHeight="1" x14ac:dyDescent="0.35">
      <c r="A128" s="1523" t="s">
        <v>54</v>
      </c>
      <c r="B128" s="1569" t="s">
        <v>403</v>
      </c>
      <c r="C128" s="1570"/>
      <c r="D128" s="656" t="s">
        <v>415</v>
      </c>
      <c r="E128" s="1557"/>
      <c r="F128" s="95" t="s">
        <v>361</v>
      </c>
      <c r="G128" s="144" t="s">
        <v>362</v>
      </c>
      <c r="H128" s="144" t="s">
        <v>362</v>
      </c>
      <c r="I128" s="144" t="s">
        <v>362</v>
      </c>
      <c r="J128" s="1572"/>
      <c r="Q128" s="1"/>
    </row>
    <row r="129" spans="1:17" ht="15" customHeight="1" x14ac:dyDescent="0.35">
      <c r="A129" s="1523" t="s">
        <v>54</v>
      </c>
      <c r="B129" s="1569" t="s">
        <v>327</v>
      </c>
      <c r="C129" s="1570"/>
      <c r="D129" s="656" t="s">
        <v>413</v>
      </c>
      <c r="E129" s="1557"/>
      <c r="F129" s="95" t="s">
        <v>361</v>
      </c>
      <c r="G129" s="144" t="s">
        <v>362</v>
      </c>
      <c r="H129" s="144" t="s">
        <v>362</v>
      </c>
      <c r="I129" s="144" t="s">
        <v>362</v>
      </c>
      <c r="J129" s="1560"/>
      <c r="Q129" s="1"/>
    </row>
    <row r="130" spans="1:17" ht="15" customHeight="1" x14ac:dyDescent="0.35">
      <c r="A130" s="1523" t="s">
        <v>54</v>
      </c>
      <c r="B130" s="1569" t="s">
        <v>327</v>
      </c>
      <c r="C130" s="1570"/>
      <c r="D130" s="656" t="s">
        <v>414</v>
      </c>
      <c r="E130" s="1557"/>
      <c r="F130" s="95" t="s">
        <v>361</v>
      </c>
      <c r="G130" s="144" t="s">
        <v>362</v>
      </c>
      <c r="H130" s="144" t="s">
        <v>362</v>
      </c>
      <c r="I130" s="144" t="s">
        <v>362</v>
      </c>
      <c r="J130" s="1560"/>
      <c r="Q130" s="1"/>
    </row>
    <row r="131" spans="1:17" ht="15" customHeight="1" x14ac:dyDescent="0.35">
      <c r="A131" s="1523" t="s">
        <v>54</v>
      </c>
      <c r="B131" s="1569" t="s">
        <v>327</v>
      </c>
      <c r="C131" s="1570"/>
      <c r="D131" s="656" t="s">
        <v>416</v>
      </c>
      <c r="E131" s="1557"/>
      <c r="F131" s="95" t="s">
        <v>361</v>
      </c>
      <c r="G131" s="144" t="s">
        <v>362</v>
      </c>
      <c r="H131" s="144" t="s">
        <v>362</v>
      </c>
      <c r="I131" s="144" t="s">
        <v>362</v>
      </c>
      <c r="J131" s="1560"/>
      <c r="Q131" s="1"/>
    </row>
    <row r="132" spans="1:17" ht="15" customHeight="1" x14ac:dyDescent="0.35">
      <c r="A132" s="1523" t="s">
        <v>54</v>
      </c>
      <c r="B132" s="1569" t="s">
        <v>327</v>
      </c>
      <c r="C132" s="1570"/>
      <c r="D132" s="656" t="s">
        <v>417</v>
      </c>
      <c r="E132" s="1557"/>
      <c r="F132" s="95" t="s">
        <v>361</v>
      </c>
      <c r="G132" s="144" t="s">
        <v>362</v>
      </c>
      <c r="H132" s="144" t="s">
        <v>362</v>
      </c>
      <c r="I132" s="144" t="s">
        <v>362</v>
      </c>
      <c r="J132" s="1560"/>
      <c r="Q132" s="1"/>
    </row>
    <row r="133" spans="1:17" ht="15" customHeight="1" x14ac:dyDescent="0.35">
      <c r="A133" s="1523" t="s">
        <v>54</v>
      </c>
      <c r="B133" s="1569" t="s">
        <v>327</v>
      </c>
      <c r="C133" s="1570"/>
      <c r="D133" s="656" t="s">
        <v>418</v>
      </c>
      <c r="E133" s="1558"/>
      <c r="F133" s="95" t="s">
        <v>361</v>
      </c>
      <c r="G133" s="144" t="s">
        <v>362</v>
      </c>
      <c r="H133" s="144" t="s">
        <v>362</v>
      </c>
      <c r="I133" s="144" t="s">
        <v>362</v>
      </c>
      <c r="J133" s="1561"/>
      <c r="Q133" s="1"/>
    </row>
    <row r="134" spans="1:17" s="5" customFormat="1" ht="33" customHeight="1" x14ac:dyDescent="0.35">
      <c r="A134" s="1462" t="s">
        <v>481</v>
      </c>
      <c r="B134" s="1463"/>
      <c r="C134" s="1463"/>
      <c r="D134" s="1463"/>
      <c r="E134" s="1495"/>
      <c r="F134" s="1463"/>
      <c r="G134" s="1463"/>
      <c r="H134" s="1463"/>
      <c r="I134" s="1463"/>
      <c r="J134" s="221" t="s">
        <v>698</v>
      </c>
      <c r="K134" s="381"/>
      <c r="L134" s="8"/>
      <c r="M134" s="381"/>
    </row>
    <row r="135" spans="1:17" ht="15" customHeight="1" x14ac:dyDescent="0.35">
      <c r="A135" s="1574" t="s">
        <v>55</v>
      </c>
      <c r="B135" s="1575" t="s">
        <v>404</v>
      </c>
      <c r="C135" s="1576"/>
      <c r="D135" s="440" t="s">
        <v>415</v>
      </c>
      <c r="E135" s="1556" t="s">
        <v>519</v>
      </c>
      <c r="F135" s="441" t="s">
        <v>361</v>
      </c>
      <c r="G135" s="442" t="s">
        <v>362</v>
      </c>
      <c r="H135" s="442" t="s">
        <v>362</v>
      </c>
      <c r="I135" s="442" t="s">
        <v>362</v>
      </c>
      <c r="J135" s="1577"/>
      <c r="Q135" s="1"/>
    </row>
    <row r="136" spans="1:17" ht="15" customHeight="1" x14ac:dyDescent="0.35">
      <c r="A136" s="1548" t="s">
        <v>55</v>
      </c>
      <c r="B136" s="1565" t="s">
        <v>326</v>
      </c>
      <c r="C136" s="1566"/>
      <c r="D136" s="657" t="s">
        <v>413</v>
      </c>
      <c r="E136" s="1557"/>
      <c r="F136" s="101" t="s">
        <v>361</v>
      </c>
      <c r="G136" s="143" t="s">
        <v>362</v>
      </c>
      <c r="H136" s="143" t="s">
        <v>362</v>
      </c>
      <c r="I136" s="143" t="s">
        <v>362</v>
      </c>
      <c r="J136" s="1567"/>
      <c r="Q136" s="1"/>
    </row>
    <row r="137" spans="1:17" ht="15" customHeight="1" x14ac:dyDescent="0.35">
      <c r="A137" s="1548" t="s">
        <v>55</v>
      </c>
      <c r="B137" s="1565" t="s">
        <v>326</v>
      </c>
      <c r="C137" s="1566"/>
      <c r="D137" s="657" t="s">
        <v>414</v>
      </c>
      <c r="E137" s="1557"/>
      <c r="F137" s="101" t="s">
        <v>361</v>
      </c>
      <c r="G137" s="143" t="s">
        <v>362</v>
      </c>
      <c r="H137" s="143" t="s">
        <v>362</v>
      </c>
      <c r="I137" s="143" t="s">
        <v>362</v>
      </c>
      <c r="J137" s="1567"/>
      <c r="Q137" s="1"/>
    </row>
    <row r="138" spans="1:17" ht="15" customHeight="1" x14ac:dyDescent="0.35">
      <c r="A138" s="1548" t="s">
        <v>55</v>
      </c>
      <c r="B138" s="1565" t="s">
        <v>326</v>
      </c>
      <c r="C138" s="1566"/>
      <c r="D138" s="657" t="s">
        <v>416</v>
      </c>
      <c r="E138" s="1557"/>
      <c r="F138" s="101" t="s">
        <v>361</v>
      </c>
      <c r="G138" s="143" t="s">
        <v>362</v>
      </c>
      <c r="H138" s="143" t="s">
        <v>362</v>
      </c>
      <c r="I138" s="143" t="s">
        <v>362</v>
      </c>
      <c r="J138" s="1567"/>
      <c r="Q138" s="1"/>
    </row>
    <row r="139" spans="1:17" ht="15" customHeight="1" x14ac:dyDescent="0.35">
      <c r="A139" s="1548" t="s">
        <v>55</v>
      </c>
      <c r="B139" s="1565" t="s">
        <v>326</v>
      </c>
      <c r="C139" s="1566"/>
      <c r="D139" s="657" t="s">
        <v>417</v>
      </c>
      <c r="E139" s="1557"/>
      <c r="F139" s="101" t="s">
        <v>361</v>
      </c>
      <c r="G139" s="143" t="s">
        <v>362</v>
      </c>
      <c r="H139" s="143" t="s">
        <v>362</v>
      </c>
      <c r="I139" s="143" t="s">
        <v>362</v>
      </c>
      <c r="J139" s="1567"/>
      <c r="Q139" s="1"/>
    </row>
    <row r="140" spans="1:17" ht="15" customHeight="1" x14ac:dyDescent="0.35">
      <c r="A140" s="1548" t="s">
        <v>55</v>
      </c>
      <c r="B140" s="1565" t="s">
        <v>326</v>
      </c>
      <c r="C140" s="1566"/>
      <c r="D140" s="657" t="s">
        <v>418</v>
      </c>
      <c r="E140" s="1557"/>
      <c r="F140" s="101" t="s">
        <v>361</v>
      </c>
      <c r="G140" s="143" t="s">
        <v>362</v>
      </c>
      <c r="H140" s="143" t="s">
        <v>362</v>
      </c>
      <c r="I140" s="143" t="s">
        <v>362</v>
      </c>
      <c r="J140" s="1568"/>
      <c r="Q140" s="1"/>
    </row>
    <row r="141" spans="1:17" ht="15" customHeight="1" x14ac:dyDescent="0.35">
      <c r="A141" s="1523" t="s">
        <v>56</v>
      </c>
      <c r="B141" s="1569" t="s">
        <v>405</v>
      </c>
      <c r="C141" s="1570"/>
      <c r="D141" s="332" t="s">
        <v>415</v>
      </c>
      <c r="E141" s="1557"/>
      <c r="F141" s="138" t="s">
        <v>361</v>
      </c>
      <c r="G141" s="162" t="s">
        <v>362</v>
      </c>
      <c r="H141" s="162" t="s">
        <v>362</v>
      </c>
      <c r="I141" s="162" t="s">
        <v>362</v>
      </c>
      <c r="J141" s="1560"/>
      <c r="Q141" s="1"/>
    </row>
    <row r="142" spans="1:17" ht="15" customHeight="1" x14ac:dyDescent="0.35">
      <c r="A142" s="1523" t="s">
        <v>56</v>
      </c>
      <c r="B142" s="1569" t="s">
        <v>325</v>
      </c>
      <c r="C142" s="1570"/>
      <c r="D142" s="656" t="s">
        <v>413</v>
      </c>
      <c r="E142" s="1557"/>
      <c r="F142" s="95" t="s">
        <v>361</v>
      </c>
      <c r="G142" s="144" t="s">
        <v>362</v>
      </c>
      <c r="H142" s="144" t="s">
        <v>362</v>
      </c>
      <c r="I142" s="144" t="s">
        <v>362</v>
      </c>
      <c r="J142" s="1560"/>
      <c r="Q142" s="1"/>
    </row>
    <row r="143" spans="1:17" ht="15" customHeight="1" x14ac:dyDescent="0.35">
      <c r="A143" s="1523" t="s">
        <v>56</v>
      </c>
      <c r="B143" s="1569" t="s">
        <v>325</v>
      </c>
      <c r="C143" s="1570"/>
      <c r="D143" s="656" t="s">
        <v>414</v>
      </c>
      <c r="E143" s="1557"/>
      <c r="F143" s="95" t="s">
        <v>361</v>
      </c>
      <c r="G143" s="144" t="s">
        <v>362</v>
      </c>
      <c r="H143" s="144" t="s">
        <v>362</v>
      </c>
      <c r="I143" s="144" t="s">
        <v>362</v>
      </c>
      <c r="J143" s="1560"/>
      <c r="Q143" s="1"/>
    </row>
    <row r="144" spans="1:17" ht="15" customHeight="1" x14ac:dyDescent="0.35">
      <c r="A144" s="1523" t="s">
        <v>56</v>
      </c>
      <c r="B144" s="1569" t="s">
        <v>325</v>
      </c>
      <c r="C144" s="1570"/>
      <c r="D144" s="656" t="s">
        <v>416</v>
      </c>
      <c r="E144" s="1557"/>
      <c r="F144" s="95" t="s">
        <v>361</v>
      </c>
      <c r="G144" s="144" t="s">
        <v>362</v>
      </c>
      <c r="H144" s="144" t="s">
        <v>362</v>
      </c>
      <c r="I144" s="144" t="s">
        <v>362</v>
      </c>
      <c r="J144" s="1560"/>
      <c r="Q144" s="1"/>
    </row>
    <row r="145" spans="1:17" ht="15" customHeight="1" x14ac:dyDescent="0.35">
      <c r="A145" s="1523" t="s">
        <v>56</v>
      </c>
      <c r="B145" s="1569" t="s">
        <v>325</v>
      </c>
      <c r="C145" s="1570"/>
      <c r="D145" s="656" t="s">
        <v>417</v>
      </c>
      <c r="E145" s="1557"/>
      <c r="F145" s="95" t="s">
        <v>361</v>
      </c>
      <c r="G145" s="144" t="s">
        <v>362</v>
      </c>
      <c r="H145" s="144" t="s">
        <v>362</v>
      </c>
      <c r="I145" s="144" t="s">
        <v>362</v>
      </c>
      <c r="J145" s="1560"/>
      <c r="Q145" s="1"/>
    </row>
    <row r="146" spans="1:17" ht="15" customHeight="1" x14ac:dyDescent="0.35">
      <c r="A146" s="1523" t="s">
        <v>56</v>
      </c>
      <c r="B146" s="1569" t="s">
        <v>325</v>
      </c>
      <c r="C146" s="1570"/>
      <c r="D146" s="656" t="s">
        <v>418</v>
      </c>
      <c r="E146" s="1557"/>
      <c r="F146" s="95" t="s">
        <v>361</v>
      </c>
      <c r="G146" s="144" t="s">
        <v>362</v>
      </c>
      <c r="H146" s="144" t="s">
        <v>362</v>
      </c>
      <c r="I146" s="144" t="s">
        <v>362</v>
      </c>
      <c r="J146" s="1561"/>
      <c r="Q146" s="1"/>
    </row>
    <row r="147" spans="1:17" ht="15" customHeight="1" x14ac:dyDescent="0.35">
      <c r="A147" s="1562" t="s">
        <v>57</v>
      </c>
      <c r="B147" s="1563" t="s">
        <v>389</v>
      </c>
      <c r="C147" s="1564"/>
      <c r="D147" s="139" t="s">
        <v>415</v>
      </c>
      <c r="E147" s="1557"/>
      <c r="F147" s="140" t="s">
        <v>361</v>
      </c>
      <c r="G147" s="163" t="s">
        <v>362</v>
      </c>
      <c r="H147" s="163" t="s">
        <v>362</v>
      </c>
      <c r="I147" s="163" t="s">
        <v>362</v>
      </c>
      <c r="J147" s="1571"/>
      <c r="Q147" s="1"/>
    </row>
    <row r="148" spans="1:17" ht="15" customHeight="1" x14ac:dyDescent="0.35">
      <c r="A148" s="1548" t="s">
        <v>57</v>
      </c>
      <c r="B148" s="1565" t="s">
        <v>284</v>
      </c>
      <c r="C148" s="1566"/>
      <c r="D148" s="657" t="s">
        <v>413</v>
      </c>
      <c r="E148" s="1557"/>
      <c r="F148" s="101" t="s">
        <v>361</v>
      </c>
      <c r="G148" s="143" t="s">
        <v>362</v>
      </c>
      <c r="H148" s="143" t="s">
        <v>362</v>
      </c>
      <c r="I148" s="143" t="s">
        <v>362</v>
      </c>
      <c r="J148" s="1567"/>
      <c r="Q148" s="1"/>
    </row>
    <row r="149" spans="1:17" ht="15" customHeight="1" x14ac:dyDescent="0.35">
      <c r="A149" s="1548" t="s">
        <v>57</v>
      </c>
      <c r="B149" s="1565" t="s">
        <v>284</v>
      </c>
      <c r="C149" s="1566"/>
      <c r="D149" s="657" t="s">
        <v>414</v>
      </c>
      <c r="E149" s="1557"/>
      <c r="F149" s="101" t="s">
        <v>361</v>
      </c>
      <c r="G149" s="143" t="s">
        <v>362</v>
      </c>
      <c r="H149" s="143" t="s">
        <v>362</v>
      </c>
      <c r="I149" s="143" t="s">
        <v>362</v>
      </c>
      <c r="J149" s="1567"/>
      <c r="Q149" s="1"/>
    </row>
    <row r="150" spans="1:17" ht="15" customHeight="1" x14ac:dyDescent="0.35">
      <c r="A150" s="1548" t="s">
        <v>57</v>
      </c>
      <c r="B150" s="1565" t="s">
        <v>284</v>
      </c>
      <c r="C150" s="1566"/>
      <c r="D150" s="657" t="s">
        <v>416</v>
      </c>
      <c r="E150" s="1557"/>
      <c r="F150" s="101" t="s">
        <v>361</v>
      </c>
      <c r="G150" s="143" t="s">
        <v>362</v>
      </c>
      <c r="H150" s="143" t="s">
        <v>362</v>
      </c>
      <c r="I150" s="143" t="s">
        <v>362</v>
      </c>
      <c r="J150" s="1567"/>
      <c r="Q150" s="1"/>
    </row>
    <row r="151" spans="1:17" ht="15" customHeight="1" x14ac:dyDescent="0.35">
      <c r="A151" s="1548" t="s">
        <v>57</v>
      </c>
      <c r="B151" s="1565" t="s">
        <v>284</v>
      </c>
      <c r="C151" s="1566"/>
      <c r="D151" s="657" t="s">
        <v>417</v>
      </c>
      <c r="E151" s="1557"/>
      <c r="F151" s="101" t="s">
        <v>361</v>
      </c>
      <c r="G151" s="143" t="s">
        <v>362</v>
      </c>
      <c r="H151" s="143" t="s">
        <v>362</v>
      </c>
      <c r="I151" s="143" t="s">
        <v>362</v>
      </c>
      <c r="J151" s="1567"/>
      <c r="Q151" s="1"/>
    </row>
    <row r="152" spans="1:17" ht="15" customHeight="1" x14ac:dyDescent="0.35">
      <c r="A152" s="1548" t="s">
        <v>57</v>
      </c>
      <c r="B152" s="1565" t="s">
        <v>284</v>
      </c>
      <c r="C152" s="1566"/>
      <c r="D152" s="657" t="s">
        <v>418</v>
      </c>
      <c r="E152" s="1557"/>
      <c r="F152" s="101" t="s">
        <v>361</v>
      </c>
      <c r="G152" s="143" t="s">
        <v>362</v>
      </c>
      <c r="H152" s="143" t="s">
        <v>362</v>
      </c>
      <c r="I152" s="143" t="s">
        <v>362</v>
      </c>
      <c r="J152" s="1568"/>
      <c r="Q152" s="1"/>
    </row>
    <row r="153" spans="1:17" ht="15" customHeight="1" x14ac:dyDescent="0.35">
      <c r="A153" s="1523" t="s">
        <v>58</v>
      </c>
      <c r="B153" s="1569" t="s">
        <v>406</v>
      </c>
      <c r="C153" s="1570"/>
      <c r="D153" s="656" t="s">
        <v>415</v>
      </c>
      <c r="E153" s="1557"/>
      <c r="F153" s="95" t="s">
        <v>361</v>
      </c>
      <c r="G153" s="144" t="s">
        <v>362</v>
      </c>
      <c r="H153" s="144" t="s">
        <v>362</v>
      </c>
      <c r="I153" s="144" t="s">
        <v>362</v>
      </c>
      <c r="J153" s="1572"/>
      <c r="Q153" s="1"/>
    </row>
    <row r="154" spans="1:17" ht="15" customHeight="1" x14ac:dyDescent="0.35">
      <c r="A154" s="1523" t="s">
        <v>58</v>
      </c>
      <c r="B154" s="1569" t="s">
        <v>285</v>
      </c>
      <c r="C154" s="1570"/>
      <c r="D154" s="656" t="s">
        <v>413</v>
      </c>
      <c r="E154" s="1557"/>
      <c r="F154" s="95" t="s">
        <v>361</v>
      </c>
      <c r="G154" s="144" t="s">
        <v>362</v>
      </c>
      <c r="H154" s="144" t="s">
        <v>362</v>
      </c>
      <c r="I154" s="144" t="s">
        <v>362</v>
      </c>
      <c r="J154" s="1560"/>
      <c r="Q154" s="1"/>
    </row>
    <row r="155" spans="1:17" ht="15" customHeight="1" x14ac:dyDescent="0.35">
      <c r="A155" s="1523" t="s">
        <v>58</v>
      </c>
      <c r="B155" s="1569" t="s">
        <v>285</v>
      </c>
      <c r="C155" s="1570"/>
      <c r="D155" s="656" t="s">
        <v>414</v>
      </c>
      <c r="E155" s="1557"/>
      <c r="F155" s="95" t="s">
        <v>361</v>
      </c>
      <c r="G155" s="144" t="s">
        <v>362</v>
      </c>
      <c r="H155" s="144" t="s">
        <v>362</v>
      </c>
      <c r="I155" s="144" t="s">
        <v>362</v>
      </c>
      <c r="J155" s="1560"/>
      <c r="Q155" s="1"/>
    </row>
    <row r="156" spans="1:17" ht="15" customHeight="1" x14ac:dyDescent="0.35">
      <c r="A156" s="1523" t="s">
        <v>58</v>
      </c>
      <c r="B156" s="1569" t="s">
        <v>285</v>
      </c>
      <c r="C156" s="1570"/>
      <c r="D156" s="656" t="s">
        <v>416</v>
      </c>
      <c r="E156" s="1557"/>
      <c r="F156" s="95" t="s">
        <v>361</v>
      </c>
      <c r="G156" s="144" t="s">
        <v>362</v>
      </c>
      <c r="H156" s="144" t="s">
        <v>362</v>
      </c>
      <c r="I156" s="144" t="s">
        <v>362</v>
      </c>
      <c r="J156" s="1560"/>
      <c r="Q156" s="1"/>
    </row>
    <row r="157" spans="1:17" ht="15" customHeight="1" x14ac:dyDescent="0.35">
      <c r="A157" s="1523" t="s">
        <v>58</v>
      </c>
      <c r="B157" s="1569" t="s">
        <v>285</v>
      </c>
      <c r="C157" s="1570"/>
      <c r="D157" s="656" t="s">
        <v>417</v>
      </c>
      <c r="E157" s="1557"/>
      <c r="F157" s="95" t="s">
        <v>361</v>
      </c>
      <c r="G157" s="144" t="s">
        <v>362</v>
      </c>
      <c r="H157" s="144" t="s">
        <v>362</v>
      </c>
      <c r="I157" s="144" t="s">
        <v>362</v>
      </c>
      <c r="J157" s="1560"/>
      <c r="Q157" s="1"/>
    </row>
    <row r="158" spans="1:17" ht="15" customHeight="1" x14ac:dyDescent="0.35">
      <c r="A158" s="1523" t="s">
        <v>58</v>
      </c>
      <c r="B158" s="1569" t="s">
        <v>285</v>
      </c>
      <c r="C158" s="1570"/>
      <c r="D158" s="656" t="s">
        <v>418</v>
      </c>
      <c r="E158" s="1557"/>
      <c r="F158" s="95" t="s">
        <v>361</v>
      </c>
      <c r="G158" s="144" t="s">
        <v>362</v>
      </c>
      <c r="H158" s="144" t="s">
        <v>362</v>
      </c>
      <c r="I158" s="144" t="s">
        <v>362</v>
      </c>
      <c r="J158" s="1561"/>
      <c r="Q158" s="1"/>
    </row>
    <row r="159" spans="1:17" ht="15" customHeight="1" x14ac:dyDescent="0.35">
      <c r="A159" s="1562" t="s">
        <v>59</v>
      </c>
      <c r="B159" s="1563" t="s">
        <v>391</v>
      </c>
      <c r="C159" s="1564"/>
      <c r="D159" s="657" t="s">
        <v>415</v>
      </c>
      <c r="E159" s="1557"/>
      <c r="F159" s="101" t="s">
        <v>361</v>
      </c>
      <c r="G159" s="143" t="s">
        <v>362</v>
      </c>
      <c r="H159" s="143" t="s">
        <v>362</v>
      </c>
      <c r="I159" s="143" t="s">
        <v>362</v>
      </c>
      <c r="J159" s="1571"/>
      <c r="Q159" s="1"/>
    </row>
    <row r="160" spans="1:17" ht="15" customHeight="1" x14ac:dyDescent="0.35">
      <c r="A160" s="1548" t="s">
        <v>59</v>
      </c>
      <c r="B160" s="1565" t="s">
        <v>324</v>
      </c>
      <c r="C160" s="1566"/>
      <c r="D160" s="657" t="s">
        <v>413</v>
      </c>
      <c r="E160" s="1557"/>
      <c r="F160" s="101" t="s">
        <v>361</v>
      </c>
      <c r="G160" s="143" t="s">
        <v>362</v>
      </c>
      <c r="H160" s="143" t="s">
        <v>362</v>
      </c>
      <c r="I160" s="143" t="s">
        <v>362</v>
      </c>
      <c r="J160" s="1567"/>
      <c r="Q160" s="1"/>
    </row>
    <row r="161" spans="1:17" ht="15" customHeight="1" x14ac:dyDescent="0.35">
      <c r="A161" s="1548" t="s">
        <v>59</v>
      </c>
      <c r="B161" s="1565" t="s">
        <v>324</v>
      </c>
      <c r="C161" s="1566"/>
      <c r="D161" s="657" t="s">
        <v>414</v>
      </c>
      <c r="E161" s="1557"/>
      <c r="F161" s="101" t="s">
        <v>361</v>
      </c>
      <c r="G161" s="143" t="s">
        <v>362</v>
      </c>
      <c r="H161" s="143" t="s">
        <v>362</v>
      </c>
      <c r="I161" s="143" t="s">
        <v>362</v>
      </c>
      <c r="J161" s="1567"/>
      <c r="Q161" s="1"/>
    </row>
    <row r="162" spans="1:17" ht="15" customHeight="1" x14ac:dyDescent="0.35">
      <c r="A162" s="1548" t="s">
        <v>59</v>
      </c>
      <c r="B162" s="1565" t="s">
        <v>324</v>
      </c>
      <c r="C162" s="1566"/>
      <c r="D162" s="657" t="s">
        <v>416</v>
      </c>
      <c r="E162" s="1557"/>
      <c r="F162" s="101" t="s">
        <v>361</v>
      </c>
      <c r="G162" s="143" t="s">
        <v>362</v>
      </c>
      <c r="H162" s="143" t="s">
        <v>362</v>
      </c>
      <c r="I162" s="143" t="s">
        <v>362</v>
      </c>
      <c r="J162" s="1567"/>
      <c r="Q162" s="1"/>
    </row>
    <row r="163" spans="1:17" ht="15" customHeight="1" x14ac:dyDescent="0.35">
      <c r="A163" s="1548" t="s">
        <v>59</v>
      </c>
      <c r="B163" s="1565" t="s">
        <v>324</v>
      </c>
      <c r="C163" s="1566"/>
      <c r="D163" s="657" t="s">
        <v>417</v>
      </c>
      <c r="E163" s="1557"/>
      <c r="F163" s="101" t="s">
        <v>361</v>
      </c>
      <c r="G163" s="143" t="s">
        <v>362</v>
      </c>
      <c r="H163" s="143" t="s">
        <v>362</v>
      </c>
      <c r="I163" s="143" t="s">
        <v>362</v>
      </c>
      <c r="J163" s="1567"/>
      <c r="Q163" s="1"/>
    </row>
    <row r="164" spans="1:17" ht="15" customHeight="1" x14ac:dyDescent="0.35">
      <c r="A164" s="1548" t="s">
        <v>59</v>
      </c>
      <c r="B164" s="1565" t="s">
        <v>324</v>
      </c>
      <c r="C164" s="1566"/>
      <c r="D164" s="657" t="s">
        <v>418</v>
      </c>
      <c r="E164" s="1557"/>
      <c r="F164" s="101" t="s">
        <v>361</v>
      </c>
      <c r="G164" s="143" t="s">
        <v>362</v>
      </c>
      <c r="H164" s="143" t="s">
        <v>362</v>
      </c>
      <c r="I164" s="143" t="s">
        <v>362</v>
      </c>
      <c r="J164" s="1568"/>
      <c r="Q164" s="1"/>
    </row>
    <row r="165" spans="1:17" ht="15" customHeight="1" x14ac:dyDescent="0.35">
      <c r="A165" s="1523" t="s">
        <v>60</v>
      </c>
      <c r="B165" s="1569" t="s">
        <v>407</v>
      </c>
      <c r="C165" s="1570"/>
      <c r="D165" s="656" t="s">
        <v>415</v>
      </c>
      <c r="E165" s="1557"/>
      <c r="F165" s="95" t="s">
        <v>361</v>
      </c>
      <c r="G165" s="144" t="s">
        <v>362</v>
      </c>
      <c r="H165" s="144" t="s">
        <v>362</v>
      </c>
      <c r="I165" s="144" t="s">
        <v>362</v>
      </c>
      <c r="J165" s="1572"/>
      <c r="Q165" s="1"/>
    </row>
    <row r="166" spans="1:17" ht="15" customHeight="1" x14ac:dyDescent="0.35">
      <c r="A166" s="1523" t="s">
        <v>60</v>
      </c>
      <c r="B166" s="1569" t="s">
        <v>323</v>
      </c>
      <c r="C166" s="1570"/>
      <c r="D166" s="656" t="s">
        <v>413</v>
      </c>
      <c r="E166" s="1557"/>
      <c r="F166" s="95" t="s">
        <v>361</v>
      </c>
      <c r="G166" s="144" t="s">
        <v>362</v>
      </c>
      <c r="H166" s="144" t="s">
        <v>362</v>
      </c>
      <c r="I166" s="144" t="s">
        <v>362</v>
      </c>
      <c r="J166" s="1560"/>
      <c r="Q166" s="1"/>
    </row>
    <row r="167" spans="1:17" ht="15" customHeight="1" x14ac:dyDescent="0.35">
      <c r="A167" s="1523" t="s">
        <v>60</v>
      </c>
      <c r="B167" s="1569" t="s">
        <v>323</v>
      </c>
      <c r="C167" s="1570"/>
      <c r="D167" s="656" t="s">
        <v>414</v>
      </c>
      <c r="E167" s="1557"/>
      <c r="F167" s="95" t="s">
        <v>361</v>
      </c>
      <c r="G167" s="144" t="s">
        <v>362</v>
      </c>
      <c r="H167" s="144" t="s">
        <v>362</v>
      </c>
      <c r="I167" s="144" t="s">
        <v>362</v>
      </c>
      <c r="J167" s="1560"/>
      <c r="Q167" s="1"/>
    </row>
    <row r="168" spans="1:17" ht="15" customHeight="1" x14ac:dyDescent="0.35">
      <c r="A168" s="1523" t="s">
        <v>60</v>
      </c>
      <c r="B168" s="1569" t="s">
        <v>323</v>
      </c>
      <c r="C168" s="1570"/>
      <c r="D168" s="656" t="s">
        <v>416</v>
      </c>
      <c r="E168" s="1557"/>
      <c r="F168" s="95" t="s">
        <v>361</v>
      </c>
      <c r="G168" s="144" t="s">
        <v>362</v>
      </c>
      <c r="H168" s="144" t="s">
        <v>362</v>
      </c>
      <c r="I168" s="144" t="s">
        <v>362</v>
      </c>
      <c r="J168" s="1560"/>
      <c r="Q168" s="1"/>
    </row>
    <row r="169" spans="1:17" ht="15" customHeight="1" x14ac:dyDescent="0.35">
      <c r="A169" s="1523" t="s">
        <v>60</v>
      </c>
      <c r="B169" s="1569" t="s">
        <v>323</v>
      </c>
      <c r="C169" s="1570"/>
      <c r="D169" s="656" t="s">
        <v>417</v>
      </c>
      <c r="E169" s="1557"/>
      <c r="F169" s="95" t="s">
        <v>361</v>
      </c>
      <c r="G169" s="144" t="s">
        <v>362</v>
      </c>
      <c r="H169" s="144" t="s">
        <v>362</v>
      </c>
      <c r="I169" s="144" t="s">
        <v>362</v>
      </c>
      <c r="J169" s="1560"/>
      <c r="Q169" s="1"/>
    </row>
    <row r="170" spans="1:17" ht="15" customHeight="1" x14ac:dyDescent="0.35">
      <c r="A170" s="1523" t="s">
        <v>60</v>
      </c>
      <c r="B170" s="1569" t="s">
        <v>323</v>
      </c>
      <c r="C170" s="1570"/>
      <c r="D170" s="656" t="s">
        <v>418</v>
      </c>
      <c r="E170" s="1557"/>
      <c r="F170" s="95" t="s">
        <v>361</v>
      </c>
      <c r="G170" s="144" t="s">
        <v>362</v>
      </c>
      <c r="H170" s="144" t="s">
        <v>362</v>
      </c>
      <c r="I170" s="144" t="s">
        <v>362</v>
      </c>
      <c r="J170" s="1561"/>
      <c r="Q170" s="1"/>
    </row>
    <row r="171" spans="1:17" ht="15" customHeight="1" x14ac:dyDescent="0.35">
      <c r="A171" s="1562" t="s">
        <v>61</v>
      </c>
      <c r="B171" s="1563" t="s">
        <v>408</v>
      </c>
      <c r="C171" s="1564"/>
      <c r="D171" s="657" t="s">
        <v>415</v>
      </c>
      <c r="E171" s="1557"/>
      <c r="F171" s="101" t="s">
        <v>361</v>
      </c>
      <c r="G171" s="143" t="s">
        <v>362</v>
      </c>
      <c r="H171" s="143" t="s">
        <v>362</v>
      </c>
      <c r="I171" s="143" t="s">
        <v>362</v>
      </c>
      <c r="J171" s="1571"/>
      <c r="Q171" s="1"/>
    </row>
    <row r="172" spans="1:17" ht="15" customHeight="1" x14ac:dyDescent="0.35">
      <c r="A172" s="1548" t="s">
        <v>61</v>
      </c>
      <c r="B172" s="1565" t="s">
        <v>322</v>
      </c>
      <c r="C172" s="1566"/>
      <c r="D172" s="657" t="s">
        <v>413</v>
      </c>
      <c r="E172" s="1557"/>
      <c r="F172" s="101" t="s">
        <v>361</v>
      </c>
      <c r="G172" s="143" t="s">
        <v>362</v>
      </c>
      <c r="H172" s="143" t="s">
        <v>362</v>
      </c>
      <c r="I172" s="143" t="s">
        <v>362</v>
      </c>
      <c r="J172" s="1567"/>
      <c r="Q172" s="1"/>
    </row>
    <row r="173" spans="1:17" ht="15" customHeight="1" x14ac:dyDescent="0.35">
      <c r="A173" s="1548" t="s">
        <v>61</v>
      </c>
      <c r="B173" s="1565" t="s">
        <v>322</v>
      </c>
      <c r="C173" s="1566"/>
      <c r="D173" s="657" t="s">
        <v>414</v>
      </c>
      <c r="E173" s="1557"/>
      <c r="F173" s="101" t="s">
        <v>361</v>
      </c>
      <c r="G173" s="143" t="s">
        <v>362</v>
      </c>
      <c r="H173" s="143" t="s">
        <v>362</v>
      </c>
      <c r="I173" s="143" t="s">
        <v>362</v>
      </c>
      <c r="J173" s="1567"/>
      <c r="Q173" s="1"/>
    </row>
    <row r="174" spans="1:17" ht="15" customHeight="1" x14ac:dyDescent="0.35">
      <c r="A174" s="1548" t="s">
        <v>61</v>
      </c>
      <c r="B174" s="1565" t="s">
        <v>322</v>
      </c>
      <c r="C174" s="1566"/>
      <c r="D174" s="657" t="s">
        <v>416</v>
      </c>
      <c r="E174" s="1557"/>
      <c r="F174" s="101" t="s">
        <v>361</v>
      </c>
      <c r="G174" s="143" t="s">
        <v>362</v>
      </c>
      <c r="H174" s="143" t="s">
        <v>362</v>
      </c>
      <c r="I174" s="143" t="s">
        <v>362</v>
      </c>
      <c r="J174" s="1567"/>
      <c r="Q174" s="1"/>
    </row>
    <row r="175" spans="1:17" ht="15" customHeight="1" x14ac:dyDescent="0.35">
      <c r="A175" s="1548" t="s">
        <v>61</v>
      </c>
      <c r="B175" s="1565" t="s">
        <v>322</v>
      </c>
      <c r="C175" s="1566"/>
      <c r="D175" s="657" t="s">
        <v>417</v>
      </c>
      <c r="E175" s="1557"/>
      <c r="F175" s="101" t="s">
        <v>361</v>
      </c>
      <c r="G175" s="143" t="s">
        <v>362</v>
      </c>
      <c r="H175" s="143" t="s">
        <v>362</v>
      </c>
      <c r="I175" s="143" t="s">
        <v>362</v>
      </c>
      <c r="J175" s="1567"/>
      <c r="Q175" s="1"/>
    </row>
    <row r="176" spans="1:17" ht="15" customHeight="1" x14ac:dyDescent="0.35">
      <c r="A176" s="1548" t="s">
        <v>61</v>
      </c>
      <c r="B176" s="1565" t="s">
        <v>322</v>
      </c>
      <c r="C176" s="1566"/>
      <c r="D176" s="657" t="s">
        <v>418</v>
      </c>
      <c r="E176" s="1558"/>
      <c r="F176" s="101" t="s">
        <v>361</v>
      </c>
      <c r="G176" s="143" t="s">
        <v>362</v>
      </c>
      <c r="H176" s="143" t="s">
        <v>362</v>
      </c>
      <c r="I176" s="143" t="s">
        <v>362</v>
      </c>
      <c r="J176" s="1568"/>
      <c r="Q176" s="1"/>
    </row>
    <row r="177" spans="1:17" s="5" customFormat="1" ht="33" customHeight="1" x14ac:dyDescent="0.35">
      <c r="A177" s="1462" t="s">
        <v>481</v>
      </c>
      <c r="B177" s="1463"/>
      <c r="C177" s="1463"/>
      <c r="D177" s="1463"/>
      <c r="E177" s="1495"/>
      <c r="F177" s="1463"/>
      <c r="G177" s="1463"/>
      <c r="H177" s="1463"/>
      <c r="I177" s="1463"/>
      <c r="J177" s="221" t="s">
        <v>698</v>
      </c>
      <c r="K177" s="381"/>
      <c r="L177" s="8"/>
      <c r="M177" s="381"/>
    </row>
    <row r="178" spans="1:17" ht="15" customHeight="1" x14ac:dyDescent="0.35">
      <c r="A178" s="1523" t="s">
        <v>62</v>
      </c>
      <c r="B178" s="1569" t="s">
        <v>409</v>
      </c>
      <c r="C178" s="1570"/>
      <c r="D178" s="656" t="s">
        <v>415</v>
      </c>
      <c r="E178" s="438"/>
      <c r="F178" s="138" t="s">
        <v>361</v>
      </c>
      <c r="G178" s="162" t="s">
        <v>362</v>
      </c>
      <c r="H178" s="162" t="s">
        <v>362</v>
      </c>
      <c r="I178" s="162" t="s">
        <v>362</v>
      </c>
      <c r="J178" s="1572"/>
      <c r="Q178" s="1"/>
    </row>
    <row r="179" spans="1:17" ht="15" customHeight="1" x14ac:dyDescent="0.35">
      <c r="A179" s="1523" t="s">
        <v>62</v>
      </c>
      <c r="B179" s="1569" t="s">
        <v>329</v>
      </c>
      <c r="C179" s="1570"/>
      <c r="D179" s="656" t="s">
        <v>413</v>
      </c>
      <c r="E179" s="438"/>
      <c r="F179" s="95" t="s">
        <v>361</v>
      </c>
      <c r="G179" s="144" t="s">
        <v>362</v>
      </c>
      <c r="H179" s="144" t="s">
        <v>362</v>
      </c>
      <c r="I179" s="144" t="s">
        <v>362</v>
      </c>
      <c r="J179" s="1560"/>
      <c r="Q179" s="1"/>
    </row>
    <row r="180" spans="1:17" ht="15" customHeight="1" x14ac:dyDescent="0.35">
      <c r="A180" s="1523" t="s">
        <v>62</v>
      </c>
      <c r="B180" s="1569" t="s">
        <v>329</v>
      </c>
      <c r="C180" s="1570"/>
      <c r="D180" s="656" t="s">
        <v>414</v>
      </c>
      <c r="E180" s="438"/>
      <c r="F180" s="95" t="s">
        <v>361</v>
      </c>
      <c r="G180" s="144" t="s">
        <v>362</v>
      </c>
      <c r="H180" s="144" t="s">
        <v>362</v>
      </c>
      <c r="I180" s="144" t="s">
        <v>362</v>
      </c>
      <c r="J180" s="1560"/>
      <c r="Q180" s="1"/>
    </row>
    <row r="181" spans="1:17" ht="15" customHeight="1" x14ac:dyDescent="0.35">
      <c r="A181" s="1523" t="s">
        <v>62</v>
      </c>
      <c r="B181" s="1569" t="s">
        <v>329</v>
      </c>
      <c r="C181" s="1570"/>
      <c r="D181" s="656" t="s">
        <v>416</v>
      </c>
      <c r="E181" s="438"/>
      <c r="F181" s="95" t="s">
        <v>361</v>
      </c>
      <c r="G181" s="144" t="s">
        <v>362</v>
      </c>
      <c r="H181" s="144" t="s">
        <v>362</v>
      </c>
      <c r="I181" s="144" t="s">
        <v>362</v>
      </c>
      <c r="J181" s="1560"/>
      <c r="Q181" s="1"/>
    </row>
    <row r="182" spans="1:17" ht="15" customHeight="1" x14ac:dyDescent="0.35">
      <c r="A182" s="1523" t="s">
        <v>62</v>
      </c>
      <c r="B182" s="1569" t="s">
        <v>329</v>
      </c>
      <c r="C182" s="1570"/>
      <c r="D182" s="656" t="s">
        <v>417</v>
      </c>
      <c r="E182" s="438"/>
      <c r="F182" s="95" t="s">
        <v>361</v>
      </c>
      <c r="G182" s="144" t="s">
        <v>362</v>
      </c>
      <c r="H182" s="144" t="s">
        <v>362</v>
      </c>
      <c r="I182" s="144" t="s">
        <v>362</v>
      </c>
      <c r="J182" s="1560"/>
      <c r="Q182" s="1"/>
    </row>
    <row r="183" spans="1:17" ht="15" customHeight="1" x14ac:dyDescent="0.35">
      <c r="A183" s="1523" t="s">
        <v>62</v>
      </c>
      <c r="B183" s="1569" t="s">
        <v>329</v>
      </c>
      <c r="C183" s="1570"/>
      <c r="D183" s="656" t="s">
        <v>418</v>
      </c>
      <c r="E183" s="439"/>
      <c r="F183" s="98" t="s">
        <v>361</v>
      </c>
      <c r="G183" s="164" t="s">
        <v>362</v>
      </c>
      <c r="H183" s="164" t="s">
        <v>362</v>
      </c>
      <c r="I183" s="164" t="s">
        <v>362</v>
      </c>
      <c r="J183" s="1578"/>
      <c r="Q183" s="1"/>
    </row>
    <row r="184" spans="1:17" s="5" customFormat="1" ht="8.15" customHeight="1" x14ac:dyDescent="0.35">
      <c r="A184" s="82"/>
      <c r="B184" s="83"/>
      <c r="C184" s="83"/>
      <c r="D184" s="83"/>
      <c r="E184" s="83"/>
      <c r="F184" s="84"/>
      <c r="G184" s="156"/>
      <c r="H184" s="156"/>
      <c r="I184" s="156"/>
      <c r="J184" s="46"/>
      <c r="K184" s="381"/>
      <c r="L184" s="8"/>
      <c r="M184" s="381"/>
    </row>
    <row r="185" spans="1:17" s="5" customFormat="1" ht="33" customHeight="1" x14ac:dyDescent="0.35">
      <c r="A185" s="1462" t="s">
        <v>419</v>
      </c>
      <c r="B185" s="1463"/>
      <c r="C185" s="1463"/>
      <c r="D185" s="1463"/>
      <c r="E185" s="1463"/>
      <c r="F185" s="1463"/>
      <c r="G185" s="1463"/>
      <c r="H185" s="1463"/>
      <c r="I185" s="1463"/>
      <c r="J185" s="1464"/>
      <c r="K185" s="381"/>
      <c r="L185" s="8">
        <f>IF(COUNTA(G186:I186)=3,3,2)</f>
        <v>3</v>
      </c>
      <c r="M185" s="381"/>
    </row>
    <row r="186" spans="1:17" ht="28" customHeight="1" x14ac:dyDescent="0.35">
      <c r="A186" s="11" t="s">
        <v>63</v>
      </c>
      <c r="B186" s="1579" t="s">
        <v>276</v>
      </c>
      <c r="C186" s="1579"/>
      <c r="D186" s="1579"/>
      <c r="E186" s="85" t="s">
        <v>524</v>
      </c>
      <c r="F186" s="4"/>
      <c r="G186" s="150" t="s">
        <v>362</v>
      </c>
      <c r="H186" s="150" t="s">
        <v>362</v>
      </c>
      <c r="I186" s="150" t="s">
        <v>362</v>
      </c>
      <c r="J186" s="6"/>
      <c r="Q186" s="1"/>
    </row>
    <row r="187" spans="1:17" s="5" customFormat="1" ht="8.15" customHeight="1" x14ac:dyDescent="0.35">
      <c r="A187" s="12"/>
      <c r="B187" s="13"/>
      <c r="C187" s="13"/>
      <c r="D187" s="13"/>
      <c r="E187" s="13"/>
      <c r="F187" s="7"/>
      <c r="G187" s="149"/>
      <c r="H187" s="149"/>
      <c r="I187" s="149"/>
      <c r="J187" s="46"/>
      <c r="K187" s="381"/>
      <c r="L187" s="8"/>
      <c r="M187" s="381"/>
    </row>
    <row r="188" spans="1:17" s="5" customFormat="1" ht="33" customHeight="1" x14ac:dyDescent="0.35">
      <c r="A188" s="1462" t="s">
        <v>420</v>
      </c>
      <c r="B188" s="1463"/>
      <c r="C188" s="1463"/>
      <c r="D188" s="1463"/>
      <c r="E188" s="1463"/>
      <c r="F188" s="1463"/>
      <c r="G188" s="1463"/>
      <c r="H188" s="1463"/>
      <c r="I188" s="1463"/>
      <c r="J188" s="1464"/>
      <c r="K188" s="381"/>
      <c r="L188" s="8">
        <f>IF(COUNTA(G189:I189)=3,3,2)</f>
        <v>3</v>
      </c>
      <c r="M188" s="381"/>
    </row>
    <row r="189" spans="1:17" ht="42.75" customHeight="1" x14ac:dyDescent="0.35">
      <c r="A189" s="11" t="s">
        <v>64</v>
      </c>
      <c r="B189" s="1582" t="s">
        <v>4</v>
      </c>
      <c r="C189" s="1582"/>
      <c r="D189" s="1582"/>
      <c r="E189" s="85" t="s">
        <v>524</v>
      </c>
      <c r="F189" s="4"/>
      <c r="G189" s="165" t="s">
        <v>498</v>
      </c>
      <c r="H189" s="165" t="s">
        <v>498</v>
      </c>
      <c r="I189" s="166" t="s">
        <v>499</v>
      </c>
      <c r="J189" s="242"/>
      <c r="Q189" s="1"/>
    </row>
    <row r="190" spans="1:17" s="5" customFormat="1" ht="8.15" customHeight="1" x14ac:dyDescent="0.35">
      <c r="A190" s="12"/>
      <c r="B190" s="13"/>
      <c r="C190" s="13"/>
      <c r="D190" s="13"/>
      <c r="E190" s="13"/>
      <c r="F190" s="7"/>
      <c r="G190" s="149"/>
      <c r="H190" s="149"/>
      <c r="I190" s="149"/>
      <c r="J190" s="46"/>
      <c r="K190" s="381"/>
      <c r="L190" s="8"/>
      <c r="M190" s="381"/>
    </row>
    <row r="191" spans="1:17" s="5" customFormat="1" ht="33" customHeight="1" x14ac:dyDescent="0.35">
      <c r="A191" s="1462" t="s">
        <v>421</v>
      </c>
      <c r="B191" s="1463"/>
      <c r="C191" s="1463"/>
      <c r="D191" s="1463"/>
      <c r="E191" s="1463"/>
      <c r="F191" s="1463"/>
      <c r="G191" s="1463"/>
      <c r="H191" s="1463"/>
      <c r="I191" s="1463"/>
      <c r="J191" s="1464"/>
      <c r="K191" s="381"/>
      <c r="L191" s="8">
        <f>IF(COUNTA(G192:I196)=15,3,2)</f>
        <v>2</v>
      </c>
      <c r="M191" s="381"/>
    </row>
    <row r="192" spans="1:17" ht="61.5" customHeight="1" x14ac:dyDescent="0.35">
      <c r="A192" s="649" t="s">
        <v>65</v>
      </c>
      <c r="B192" s="1505" t="s">
        <v>530</v>
      </c>
      <c r="C192" s="1506"/>
      <c r="D192" s="213" t="s">
        <v>525</v>
      </c>
      <c r="E192" s="1541" t="s">
        <v>519</v>
      </c>
      <c r="F192" s="212" t="s">
        <v>512</v>
      </c>
      <c r="G192" s="631"/>
      <c r="H192" s="631"/>
      <c r="I192" s="631"/>
      <c r="J192" s="104"/>
      <c r="Q192" s="1"/>
    </row>
    <row r="193" spans="1:17" ht="20.149999999999999" customHeight="1" x14ac:dyDescent="0.35">
      <c r="A193" s="653" t="s">
        <v>66</v>
      </c>
      <c r="B193" s="1487" t="s">
        <v>514</v>
      </c>
      <c r="C193" s="1488"/>
      <c r="D193" s="214" t="s">
        <v>526</v>
      </c>
      <c r="E193" s="1542"/>
      <c r="F193" s="244" t="s">
        <v>512</v>
      </c>
      <c r="G193" s="629"/>
      <c r="H193" s="629"/>
      <c r="I193" s="629"/>
      <c r="J193" s="106"/>
      <c r="Q193" s="1"/>
    </row>
    <row r="194" spans="1:17" ht="69" customHeight="1" x14ac:dyDescent="0.35">
      <c r="A194" s="650" t="s">
        <v>67</v>
      </c>
      <c r="B194" s="1545" t="s">
        <v>529</v>
      </c>
      <c r="C194" s="1547"/>
      <c r="D194" s="215" t="s">
        <v>526</v>
      </c>
      <c r="E194" s="1542"/>
      <c r="F194" s="245" t="s">
        <v>398</v>
      </c>
      <c r="G194" s="632"/>
      <c r="H194" s="632"/>
      <c r="I194" s="632"/>
      <c r="J194" s="108"/>
      <c r="Q194" s="1"/>
    </row>
    <row r="195" spans="1:17" ht="31.5" customHeight="1" x14ac:dyDescent="0.35">
      <c r="A195" s="653" t="s">
        <v>68</v>
      </c>
      <c r="B195" s="1487" t="s">
        <v>482</v>
      </c>
      <c r="C195" s="1488"/>
      <c r="D195" s="216" t="s">
        <v>527</v>
      </c>
      <c r="E195" s="1542"/>
      <c r="F195" s="244" t="s">
        <v>361</v>
      </c>
      <c r="G195" s="612"/>
      <c r="H195" s="612"/>
      <c r="I195" s="612"/>
      <c r="J195" s="399"/>
      <c r="Q195" s="1"/>
    </row>
    <row r="196" spans="1:17" ht="28.5" customHeight="1" x14ac:dyDescent="0.35">
      <c r="A196" s="661" t="s">
        <v>291</v>
      </c>
      <c r="B196" s="1583" t="s">
        <v>482</v>
      </c>
      <c r="C196" s="1584"/>
      <c r="D196" s="217" t="s">
        <v>677</v>
      </c>
      <c r="E196" s="1543"/>
      <c r="F196" s="110" t="s">
        <v>361</v>
      </c>
      <c r="G196" s="613"/>
      <c r="H196" s="613"/>
      <c r="I196" s="613"/>
      <c r="J196" s="294"/>
      <c r="Q196" s="1"/>
    </row>
    <row r="197" spans="1:17" s="5" customFormat="1" ht="8.15" customHeight="1" x14ac:dyDescent="0.35">
      <c r="A197" s="12"/>
      <c r="B197" s="13"/>
      <c r="C197" s="13"/>
      <c r="D197" s="13"/>
      <c r="E197" s="13"/>
      <c r="F197" s="7"/>
      <c r="G197" s="149"/>
      <c r="H197" s="149"/>
      <c r="I197" s="149"/>
      <c r="J197" s="46"/>
      <c r="K197" s="381"/>
      <c r="L197" s="8"/>
      <c r="M197" s="381"/>
    </row>
    <row r="198" spans="1:17" s="5" customFormat="1" ht="33" customHeight="1" x14ac:dyDescent="0.35">
      <c r="A198" s="1462" t="s">
        <v>422</v>
      </c>
      <c r="B198" s="1463"/>
      <c r="C198" s="1463"/>
      <c r="D198" s="1463"/>
      <c r="E198" s="1463"/>
      <c r="F198" s="1463"/>
      <c r="G198" s="1463"/>
      <c r="H198" s="1463"/>
      <c r="I198" s="1463"/>
      <c r="J198" s="1464"/>
      <c r="K198" s="381"/>
      <c r="L198" s="8">
        <f>IF(COUNTA(G199:I199)=3,3,2)</f>
        <v>2</v>
      </c>
      <c r="M198" s="381"/>
    </row>
    <row r="199" spans="1:17" ht="61.5" customHeight="1" x14ac:dyDescent="0.35">
      <c r="A199" s="11" t="s">
        <v>70</v>
      </c>
      <c r="B199" s="1580" t="s">
        <v>531</v>
      </c>
      <c r="C199" s="1581"/>
      <c r="D199" s="220" t="s">
        <v>532</v>
      </c>
      <c r="E199" s="85" t="s">
        <v>519</v>
      </c>
      <c r="F199" s="242" t="s">
        <v>361</v>
      </c>
      <c r="G199" s="614"/>
      <c r="H199" s="614"/>
      <c r="I199" s="614"/>
      <c r="J199" s="111" t="s">
        <v>685</v>
      </c>
      <c r="Q199" s="1"/>
    </row>
    <row r="200" spans="1:17" s="5" customFormat="1" ht="8.15" customHeight="1" x14ac:dyDescent="0.35">
      <c r="A200" s="12"/>
      <c r="B200" s="13"/>
      <c r="C200" s="13"/>
      <c r="D200" s="13"/>
      <c r="E200" s="13"/>
      <c r="F200" s="7"/>
      <c r="G200" s="149"/>
      <c r="H200" s="149"/>
      <c r="I200" s="149"/>
      <c r="J200" s="46"/>
      <c r="K200" s="381"/>
      <c r="L200" s="8"/>
      <c r="M200" s="381"/>
    </row>
    <row r="201" spans="1:17" s="5" customFormat="1" ht="33" customHeight="1" x14ac:dyDescent="0.35">
      <c r="A201" s="1462" t="s">
        <v>423</v>
      </c>
      <c r="B201" s="1463"/>
      <c r="C201" s="1463"/>
      <c r="D201" s="1463"/>
      <c r="E201" s="1463"/>
      <c r="F201" s="1463"/>
      <c r="G201" s="1463"/>
      <c r="H201" s="1463"/>
      <c r="I201" s="1463"/>
      <c r="J201" s="1464"/>
      <c r="K201" s="381"/>
      <c r="L201" s="8">
        <f>IF(COUNTA(G202:I202)=3,3,2)</f>
        <v>2</v>
      </c>
      <c r="M201" s="381"/>
    </row>
    <row r="202" spans="1:17" ht="32.15" customHeight="1" x14ac:dyDescent="0.35">
      <c r="A202" s="11" t="s">
        <v>71</v>
      </c>
      <c r="B202" s="1580" t="s">
        <v>5</v>
      </c>
      <c r="C202" s="1581"/>
      <c r="D202" s="220" t="s">
        <v>533</v>
      </c>
      <c r="E202" s="85" t="s">
        <v>519</v>
      </c>
      <c r="F202" s="242" t="s">
        <v>361</v>
      </c>
      <c r="G202" s="614"/>
      <c r="H202" s="614"/>
      <c r="I202" s="614"/>
      <c r="J202" s="111" t="s">
        <v>501</v>
      </c>
      <c r="Q202" s="1"/>
    </row>
    <row r="203" spans="1:17" s="5" customFormat="1" ht="8.15" customHeight="1" x14ac:dyDescent="0.35">
      <c r="A203" s="82"/>
      <c r="B203" s="83"/>
      <c r="C203" s="83"/>
      <c r="D203" s="83"/>
      <c r="E203" s="83"/>
      <c r="F203" s="84"/>
      <c r="G203" s="156"/>
      <c r="H203" s="156"/>
      <c r="I203" s="156"/>
      <c r="J203" s="46"/>
      <c r="K203" s="381"/>
      <c r="L203" s="8"/>
      <c r="M203" s="381"/>
    </row>
    <row r="204" spans="1:17" s="5" customFormat="1" ht="33" customHeight="1" x14ac:dyDescent="0.35">
      <c r="A204" s="1494" t="s">
        <v>424</v>
      </c>
      <c r="B204" s="1495"/>
      <c r="C204" s="1495"/>
      <c r="D204" s="1495"/>
      <c r="E204" s="1495"/>
      <c r="F204" s="1495"/>
      <c r="G204" s="1495"/>
      <c r="H204" s="1495"/>
      <c r="I204" s="1495"/>
      <c r="J204" s="1496"/>
      <c r="K204" s="381"/>
      <c r="L204" s="8">
        <f>IF(COUNTA(G205:I205)=3,3,2)</f>
        <v>2</v>
      </c>
      <c r="M204" s="381"/>
    </row>
    <row r="205" spans="1:17" ht="46.5" customHeight="1" x14ac:dyDescent="0.35">
      <c r="A205" s="11" t="s">
        <v>72</v>
      </c>
      <c r="B205" s="1580" t="s">
        <v>73</v>
      </c>
      <c r="C205" s="1581"/>
      <c r="D205" s="220" t="s">
        <v>533</v>
      </c>
      <c r="E205" s="85" t="s">
        <v>519</v>
      </c>
      <c r="F205" s="242" t="s">
        <v>361</v>
      </c>
      <c r="G205" s="614"/>
      <c r="H205" s="614"/>
      <c r="I205" s="614"/>
      <c r="J205" s="111" t="s">
        <v>668</v>
      </c>
      <c r="N205" s="235"/>
      <c r="Q205" s="1"/>
    </row>
    <row r="206" spans="1:17" s="5" customFormat="1" ht="8.15" customHeight="1" x14ac:dyDescent="0.35">
      <c r="A206" s="82"/>
      <c r="B206" s="83"/>
      <c r="C206" s="83"/>
      <c r="D206" s="83"/>
      <c r="E206" s="83"/>
      <c r="F206" s="84"/>
      <c r="G206" s="156"/>
      <c r="H206" s="156"/>
      <c r="I206" s="156"/>
      <c r="J206" s="46"/>
      <c r="K206" s="381"/>
      <c r="L206" s="8"/>
      <c r="M206" s="381"/>
    </row>
    <row r="207" spans="1:17" s="5" customFormat="1" ht="33" customHeight="1" x14ac:dyDescent="0.35">
      <c r="A207" s="1462" t="s">
        <v>425</v>
      </c>
      <c r="B207" s="1463"/>
      <c r="C207" s="1463"/>
      <c r="D207" s="1463"/>
      <c r="E207" s="1463"/>
      <c r="F207" s="1463"/>
      <c r="G207" s="1463"/>
      <c r="H207" s="1463"/>
      <c r="I207" s="1463"/>
      <c r="J207" s="1464"/>
      <c r="K207" s="381"/>
      <c r="L207" s="8">
        <f>IF(COUNTA(G208:I220)=39,3,2)</f>
        <v>2</v>
      </c>
      <c r="M207" s="381"/>
    </row>
    <row r="208" spans="1:17" ht="26.25" customHeight="1" x14ac:dyDescent="0.35">
      <c r="A208" s="649" t="s">
        <v>77</v>
      </c>
      <c r="B208" s="1465" t="s">
        <v>74</v>
      </c>
      <c r="C208" s="1465"/>
      <c r="D208" s="1465"/>
      <c r="E208" s="1466" t="s">
        <v>518</v>
      </c>
      <c r="F208" s="243"/>
      <c r="G208" s="151" t="s">
        <v>357</v>
      </c>
      <c r="H208" s="151" t="s">
        <v>357</v>
      </c>
      <c r="I208" s="151" t="s">
        <v>357</v>
      </c>
      <c r="J208" s="243"/>
      <c r="Q208" s="1"/>
    </row>
    <row r="209" spans="1:17" ht="31.5" customHeight="1" x14ac:dyDescent="0.35">
      <c r="A209" s="653" t="s">
        <v>78</v>
      </c>
      <c r="B209" s="1565" t="s">
        <v>330</v>
      </c>
      <c r="C209" s="1585"/>
      <c r="D209" s="1566"/>
      <c r="E209" s="1467"/>
      <c r="F209" s="244" t="s">
        <v>361</v>
      </c>
      <c r="G209" s="612"/>
      <c r="H209" s="612"/>
      <c r="I209" s="612"/>
      <c r="J209" s="54"/>
      <c r="Q209" s="1"/>
    </row>
    <row r="210" spans="1:17" ht="32.15" customHeight="1" x14ac:dyDescent="0.35">
      <c r="A210" s="650" t="s">
        <v>79</v>
      </c>
      <c r="B210" s="1591" t="s">
        <v>331</v>
      </c>
      <c r="C210" s="1592"/>
      <c r="D210" s="1593"/>
      <c r="E210" s="1467"/>
      <c r="F210" s="245" t="s">
        <v>361</v>
      </c>
      <c r="G210" s="144" t="s">
        <v>362</v>
      </c>
      <c r="H210" s="144" t="s">
        <v>362</v>
      </c>
      <c r="I210" s="144" t="s">
        <v>362</v>
      </c>
      <c r="J210" s="58"/>
      <c r="Q210" s="1"/>
    </row>
    <row r="211" spans="1:17" ht="31.5" customHeight="1" x14ac:dyDescent="0.35">
      <c r="A211" s="653" t="s">
        <v>80</v>
      </c>
      <c r="B211" s="1565" t="s">
        <v>332</v>
      </c>
      <c r="C211" s="1566"/>
      <c r="D211" s="665" t="s">
        <v>579</v>
      </c>
      <c r="E211" s="1467"/>
      <c r="F211" s="244" t="s">
        <v>361</v>
      </c>
      <c r="G211" s="612"/>
      <c r="H211" s="612"/>
      <c r="I211" s="612"/>
      <c r="J211" s="399"/>
      <c r="Q211" s="1"/>
    </row>
    <row r="212" spans="1:17" ht="30.75" customHeight="1" x14ac:dyDescent="0.35">
      <c r="A212" s="1594" t="s">
        <v>81</v>
      </c>
      <c r="B212" s="1586" t="s">
        <v>333</v>
      </c>
      <c r="C212" s="1588"/>
      <c r="D212" s="655" t="s">
        <v>577</v>
      </c>
      <c r="E212" s="1467"/>
      <c r="F212" s="245" t="s">
        <v>361</v>
      </c>
      <c r="G212" s="612"/>
      <c r="H212" s="612"/>
      <c r="I212" s="612"/>
      <c r="J212" s="400"/>
      <c r="L212" s="381"/>
      <c r="Q212" s="1"/>
    </row>
    <row r="213" spans="1:17" ht="26.25" customHeight="1" x14ac:dyDescent="0.35">
      <c r="A213" s="1595"/>
      <c r="B213" s="1527"/>
      <c r="C213" s="1528"/>
      <c r="D213" s="655" t="s">
        <v>578</v>
      </c>
      <c r="E213" s="1467"/>
      <c r="F213" s="245" t="s">
        <v>361</v>
      </c>
      <c r="G213" s="612"/>
      <c r="H213" s="612"/>
      <c r="I213" s="612"/>
      <c r="J213" s="400"/>
      <c r="L213" s="381"/>
      <c r="Q213" s="1"/>
    </row>
    <row r="214" spans="1:17" ht="26.25" customHeight="1" x14ac:dyDescent="0.35">
      <c r="A214" s="1573"/>
      <c r="B214" s="1596"/>
      <c r="C214" s="1597"/>
      <c r="D214" s="655" t="s">
        <v>580</v>
      </c>
      <c r="E214" s="1467"/>
      <c r="F214" s="245" t="s">
        <v>361</v>
      </c>
      <c r="G214" s="145" t="s">
        <v>362</v>
      </c>
      <c r="H214" s="612"/>
      <c r="I214" s="145" t="s">
        <v>362</v>
      </c>
      <c r="J214" s="401"/>
      <c r="L214" s="381"/>
      <c r="Q214" s="1"/>
    </row>
    <row r="215" spans="1:17" ht="43.5" customHeight="1" x14ac:dyDescent="0.35">
      <c r="A215" s="653" t="s">
        <v>82</v>
      </c>
      <c r="B215" s="1565" t="s">
        <v>334</v>
      </c>
      <c r="C215" s="1585"/>
      <c r="D215" s="1566"/>
      <c r="E215" s="1467"/>
      <c r="F215" s="244" t="s">
        <v>361</v>
      </c>
      <c r="G215" s="143" t="s">
        <v>362</v>
      </c>
      <c r="H215" s="612"/>
      <c r="I215" s="612"/>
      <c r="J215" s="237" t="s">
        <v>574</v>
      </c>
      <c r="L215" s="381"/>
      <c r="Q215" s="1"/>
    </row>
    <row r="216" spans="1:17" ht="33" customHeight="1" x14ac:dyDescent="0.35">
      <c r="A216" s="650" t="s">
        <v>83</v>
      </c>
      <c r="B216" s="1591" t="s">
        <v>335</v>
      </c>
      <c r="C216" s="1592"/>
      <c r="D216" s="1593"/>
      <c r="E216" s="1467"/>
      <c r="F216" s="245" t="s">
        <v>361</v>
      </c>
      <c r="G216" s="144" t="s">
        <v>362</v>
      </c>
      <c r="H216" s="144" t="s">
        <v>362</v>
      </c>
      <c r="I216" s="144" t="s">
        <v>362</v>
      </c>
      <c r="J216" s="141"/>
      <c r="L216" s="381"/>
      <c r="Q216" s="1"/>
    </row>
    <row r="217" spans="1:17" ht="54" customHeight="1" x14ac:dyDescent="0.35">
      <c r="A217" s="653" t="s">
        <v>84</v>
      </c>
      <c r="B217" s="1565" t="s">
        <v>336</v>
      </c>
      <c r="C217" s="1585"/>
      <c r="D217" s="1566"/>
      <c r="E217" s="1467"/>
      <c r="F217" s="244" t="s">
        <v>361</v>
      </c>
      <c r="G217" s="629"/>
      <c r="H217" s="629"/>
      <c r="I217" s="629"/>
      <c r="J217" s="237" t="s">
        <v>683</v>
      </c>
      <c r="L217" s="381"/>
      <c r="Q217" s="1"/>
    </row>
    <row r="218" spans="1:17" ht="193.5" customHeight="1" x14ac:dyDescent="0.35">
      <c r="A218" s="641" t="s">
        <v>85</v>
      </c>
      <c r="B218" s="1586" t="s">
        <v>337</v>
      </c>
      <c r="C218" s="1587"/>
      <c r="D218" s="1588"/>
      <c r="E218" s="1467"/>
      <c r="F218" s="639" t="s">
        <v>361</v>
      </c>
      <c r="G218" s="630"/>
      <c r="H218" s="630"/>
      <c r="I218" s="630"/>
      <c r="J218" s="238" t="s">
        <v>720</v>
      </c>
      <c r="L218" s="381"/>
      <c r="Q218" s="1"/>
    </row>
    <row r="219" spans="1:17" ht="22.5" customHeight="1" x14ac:dyDescent="0.35">
      <c r="A219" s="653" t="s">
        <v>86</v>
      </c>
      <c r="B219" s="1493" t="s">
        <v>75</v>
      </c>
      <c r="C219" s="1493"/>
      <c r="D219" s="1493"/>
      <c r="E219" s="1467"/>
      <c r="F219" s="244"/>
      <c r="G219" s="143" t="s">
        <v>362</v>
      </c>
      <c r="H219" s="143" t="s">
        <v>362</v>
      </c>
      <c r="I219" s="143" t="s">
        <v>362</v>
      </c>
      <c r="J219" s="54"/>
      <c r="Q219" s="1"/>
    </row>
    <row r="220" spans="1:17" ht="33.75" customHeight="1" x14ac:dyDescent="0.35">
      <c r="A220" s="661" t="s">
        <v>87</v>
      </c>
      <c r="B220" s="1589" t="s">
        <v>76</v>
      </c>
      <c r="C220" s="1589"/>
      <c r="D220" s="1589"/>
      <c r="E220" s="1468"/>
      <c r="F220" s="110"/>
      <c r="G220" s="164" t="s">
        <v>362</v>
      </c>
      <c r="H220" s="164" t="s">
        <v>362</v>
      </c>
      <c r="I220" s="164" t="s">
        <v>362</v>
      </c>
      <c r="J220" s="102"/>
      <c r="Q220" s="1"/>
    </row>
    <row r="221" spans="1:17" s="5" customFormat="1" ht="8.15" customHeight="1" x14ac:dyDescent="0.35">
      <c r="A221" s="82"/>
      <c r="B221" s="83"/>
      <c r="C221" s="83"/>
      <c r="D221" s="83"/>
      <c r="E221" s="83"/>
      <c r="F221" s="84"/>
      <c r="G221" s="156"/>
      <c r="H221" s="156"/>
      <c r="I221" s="156"/>
      <c r="J221" s="46"/>
      <c r="K221" s="381"/>
      <c r="L221" s="8"/>
      <c r="M221" s="381"/>
    </row>
    <row r="222" spans="1:17" s="5" customFormat="1" ht="33" customHeight="1" x14ac:dyDescent="0.35">
      <c r="A222" s="1462" t="s">
        <v>426</v>
      </c>
      <c r="B222" s="1463"/>
      <c r="C222" s="1463"/>
      <c r="D222" s="1463"/>
      <c r="E222" s="1463"/>
      <c r="F222" s="1463"/>
      <c r="G222" s="1463"/>
      <c r="H222" s="1463"/>
      <c r="I222" s="1463"/>
      <c r="J222" s="1464"/>
      <c r="K222" s="381"/>
      <c r="L222" s="8">
        <f>IF(COUNTA(G223:I223)=3,3,2)</f>
        <v>3</v>
      </c>
      <c r="M222" s="381"/>
    </row>
    <row r="223" spans="1:17" ht="106.5" customHeight="1" x14ac:dyDescent="0.35">
      <c r="A223" s="11" t="s">
        <v>89</v>
      </c>
      <c r="B223" s="1590" t="s">
        <v>88</v>
      </c>
      <c r="C223" s="1590"/>
      <c r="D223" s="1590"/>
      <c r="E223" s="660" t="s">
        <v>518</v>
      </c>
      <c r="F223" s="242" t="s">
        <v>361</v>
      </c>
      <c r="G223" s="166" t="s">
        <v>358</v>
      </c>
      <c r="H223" s="166" t="s">
        <v>359</v>
      </c>
      <c r="I223" s="166" t="s">
        <v>670</v>
      </c>
      <c r="J223" s="6"/>
      <c r="Q223" s="1"/>
    </row>
    <row r="224" spans="1:17" s="5" customFormat="1" ht="8.15" customHeight="1" x14ac:dyDescent="0.35">
      <c r="A224" s="82"/>
      <c r="B224" s="83"/>
      <c r="C224" s="83"/>
      <c r="D224" s="83"/>
      <c r="E224" s="83"/>
      <c r="F224" s="84"/>
      <c r="G224" s="156"/>
      <c r="H224" s="156"/>
      <c r="I224" s="156"/>
      <c r="J224" s="46"/>
      <c r="K224" s="381"/>
      <c r="L224" s="8"/>
      <c r="M224" s="381"/>
    </row>
    <row r="225" spans="1:17" s="5" customFormat="1" ht="33" customHeight="1" x14ac:dyDescent="0.35">
      <c r="A225" s="1462" t="s">
        <v>427</v>
      </c>
      <c r="B225" s="1463"/>
      <c r="C225" s="1463"/>
      <c r="D225" s="1463"/>
      <c r="E225" s="1463"/>
      <c r="F225" s="1463"/>
      <c r="G225" s="1463"/>
      <c r="H225" s="1463"/>
      <c r="I225" s="1463"/>
      <c r="J225" s="1464"/>
      <c r="K225" s="381"/>
      <c r="L225" s="8">
        <f>IF(COUNTA(G226:I230)=15,3,2)</f>
        <v>2</v>
      </c>
      <c r="M225" s="381"/>
    </row>
    <row r="226" spans="1:17" ht="77.25" customHeight="1" x14ac:dyDescent="0.35">
      <c r="A226" s="232" t="s">
        <v>100</v>
      </c>
      <c r="B226" s="1607" t="s">
        <v>543</v>
      </c>
      <c r="C226" s="1608"/>
      <c r="D226" s="1609"/>
      <c r="E226" s="225" t="s">
        <v>535</v>
      </c>
      <c r="F226" s="113" t="s">
        <v>361</v>
      </c>
      <c r="G226" s="610"/>
      <c r="H226" s="610"/>
      <c r="I226" s="610"/>
      <c r="J226" s="484" t="s">
        <v>682</v>
      </c>
      <c r="Q226" s="1"/>
    </row>
    <row r="227" spans="1:17" ht="36.75" customHeight="1" x14ac:dyDescent="0.35">
      <c r="A227" s="650" t="s">
        <v>101</v>
      </c>
      <c r="B227" s="1591" t="s">
        <v>437</v>
      </c>
      <c r="C227" s="1592"/>
      <c r="D227" s="1593"/>
      <c r="E227" s="95" t="s">
        <v>519</v>
      </c>
      <c r="F227" s="245" t="s">
        <v>548</v>
      </c>
      <c r="G227" s="187" t="s">
        <v>549</v>
      </c>
      <c r="H227" s="187" t="s">
        <v>549</v>
      </c>
      <c r="I227" s="187" t="s">
        <v>549</v>
      </c>
      <c r="J227" s="245"/>
      <c r="Q227" s="1"/>
    </row>
    <row r="228" spans="1:17" ht="59.25" customHeight="1" x14ac:dyDescent="0.35">
      <c r="A228" s="647" t="s">
        <v>102</v>
      </c>
      <c r="B228" s="1565" t="s">
        <v>353</v>
      </c>
      <c r="C228" s="1585"/>
      <c r="D228" s="1566"/>
      <c r="E228" s="208" t="s">
        <v>526</v>
      </c>
      <c r="F228" s="244" t="s">
        <v>361</v>
      </c>
      <c r="G228" s="612"/>
      <c r="H228" s="612"/>
      <c r="I228" s="612"/>
      <c r="J228" s="485" t="s">
        <v>700</v>
      </c>
      <c r="Q228" s="1"/>
    </row>
    <row r="229" spans="1:17" ht="46.5" customHeight="1" x14ac:dyDescent="0.35">
      <c r="A229" s="650" t="s">
        <v>103</v>
      </c>
      <c r="B229" s="1591" t="s">
        <v>544</v>
      </c>
      <c r="C229" s="1592"/>
      <c r="D229" s="1593"/>
      <c r="E229" s="245" t="s">
        <v>535</v>
      </c>
      <c r="F229" s="245" t="s">
        <v>361</v>
      </c>
      <c r="G229" s="612"/>
      <c r="H229" s="612"/>
      <c r="I229" s="612"/>
      <c r="J229" s="267" t="s">
        <v>550</v>
      </c>
      <c r="Q229" s="1"/>
    </row>
    <row r="230" spans="1:17" ht="42" customHeight="1" x14ac:dyDescent="0.35">
      <c r="A230" s="654" t="s">
        <v>289</v>
      </c>
      <c r="B230" s="1610" t="s">
        <v>338</v>
      </c>
      <c r="C230" s="1611"/>
      <c r="D230" s="1612"/>
      <c r="E230" s="246" t="s">
        <v>519</v>
      </c>
      <c r="F230" s="246" t="s">
        <v>548</v>
      </c>
      <c r="G230" s="154" t="s">
        <v>549</v>
      </c>
      <c r="H230" s="154" t="s">
        <v>549</v>
      </c>
      <c r="I230" s="154" t="s">
        <v>549</v>
      </c>
      <c r="J230" s="659" t="s">
        <v>575</v>
      </c>
      <c r="Q230" s="1"/>
    </row>
    <row r="231" spans="1:17" s="5" customFormat="1" ht="8.15" customHeight="1" x14ac:dyDescent="0.35">
      <c r="A231" s="65"/>
      <c r="B231" s="66"/>
      <c r="C231" s="66"/>
      <c r="D231" s="66"/>
      <c r="E231" s="66"/>
      <c r="F231" s="67"/>
      <c r="G231" s="155"/>
      <c r="H231" s="155"/>
      <c r="I231" s="155"/>
      <c r="J231" s="46"/>
      <c r="K231" s="381"/>
      <c r="L231" s="8"/>
      <c r="M231" s="381"/>
    </row>
    <row r="232" spans="1:17" s="5" customFormat="1" ht="33" customHeight="1" x14ac:dyDescent="0.35">
      <c r="A232" s="1462" t="s">
        <v>438</v>
      </c>
      <c r="B232" s="1463"/>
      <c r="C232" s="1463"/>
      <c r="D232" s="1463"/>
      <c r="E232" s="1463"/>
      <c r="F232" s="1463"/>
      <c r="G232" s="1463"/>
      <c r="H232" s="1463"/>
      <c r="I232" s="1463"/>
      <c r="J232" s="1464"/>
      <c r="K232" s="381"/>
      <c r="L232" s="8">
        <f>IF(COUNTA(G233:I235)=9,3,2)</f>
        <v>3</v>
      </c>
      <c r="M232" s="381"/>
    </row>
    <row r="233" spans="1:17" ht="30" customHeight="1" x14ac:dyDescent="0.35">
      <c r="A233" s="649" t="s">
        <v>107</v>
      </c>
      <c r="B233" s="1598" t="s">
        <v>104</v>
      </c>
      <c r="C233" s="1598"/>
      <c r="D233" s="1598"/>
      <c r="E233" s="1599" t="s">
        <v>519</v>
      </c>
      <c r="F233" s="243" t="s">
        <v>398</v>
      </c>
      <c r="G233" s="628">
        <v>1</v>
      </c>
      <c r="H233" s="628">
        <v>1</v>
      </c>
      <c r="I233" s="628">
        <v>1</v>
      </c>
      <c r="J233" s="1602" t="s">
        <v>546</v>
      </c>
      <c r="Q233" s="1"/>
    </row>
    <row r="234" spans="1:17" ht="30" customHeight="1" x14ac:dyDescent="0.35">
      <c r="A234" s="653" t="s">
        <v>108</v>
      </c>
      <c r="B234" s="1605" t="s">
        <v>105</v>
      </c>
      <c r="C234" s="1605"/>
      <c r="D234" s="1605"/>
      <c r="E234" s="1600"/>
      <c r="F234" s="244" t="s">
        <v>398</v>
      </c>
      <c r="G234" s="143" t="s">
        <v>362</v>
      </c>
      <c r="H234" s="143" t="s">
        <v>362</v>
      </c>
      <c r="I234" s="143" t="s">
        <v>362</v>
      </c>
      <c r="J234" s="1603"/>
      <c r="Q234" s="1"/>
    </row>
    <row r="235" spans="1:17" ht="30" customHeight="1" x14ac:dyDescent="0.35">
      <c r="A235" s="661" t="s">
        <v>109</v>
      </c>
      <c r="B235" s="1606" t="s">
        <v>106</v>
      </c>
      <c r="C235" s="1606"/>
      <c r="D235" s="1606"/>
      <c r="E235" s="1601"/>
      <c r="F235" s="110" t="s">
        <v>398</v>
      </c>
      <c r="G235" s="164" t="s">
        <v>362</v>
      </c>
      <c r="H235" s="164" t="s">
        <v>362</v>
      </c>
      <c r="I235" s="164" t="s">
        <v>362</v>
      </c>
      <c r="J235" s="1604"/>
      <c r="Q235" s="1"/>
    </row>
    <row r="236" spans="1:17" s="5" customFormat="1" ht="8.15" customHeight="1" x14ac:dyDescent="0.35">
      <c r="A236" s="12"/>
      <c r="B236" s="13"/>
      <c r="C236" s="13"/>
      <c r="D236" s="13"/>
      <c r="E236" s="13"/>
      <c r="F236" s="7"/>
      <c r="G236" s="149"/>
      <c r="H236" s="149"/>
      <c r="I236" s="149"/>
      <c r="J236" s="46"/>
      <c r="K236" s="381"/>
      <c r="L236" s="8"/>
      <c r="M236" s="381"/>
    </row>
    <row r="237" spans="1:17" s="5" customFormat="1" ht="33" customHeight="1" x14ac:dyDescent="0.35">
      <c r="A237" s="1462" t="s">
        <v>440</v>
      </c>
      <c r="B237" s="1463"/>
      <c r="C237" s="1463"/>
      <c r="D237" s="1463"/>
      <c r="E237" s="1463"/>
      <c r="F237" s="1463"/>
      <c r="G237" s="1463"/>
      <c r="H237" s="1463"/>
      <c r="I237" s="1463"/>
      <c r="J237" s="1464"/>
      <c r="K237" s="381"/>
      <c r="L237" s="8">
        <f>IF(COUNTA(G238:I240)=9,3,2)</f>
        <v>3</v>
      </c>
      <c r="M237" s="381"/>
    </row>
    <row r="238" spans="1:17" ht="30" customHeight="1" x14ac:dyDescent="0.35">
      <c r="A238" s="649" t="s">
        <v>505</v>
      </c>
      <c r="B238" s="1598" t="s">
        <v>502</v>
      </c>
      <c r="C238" s="1598"/>
      <c r="D238" s="1598"/>
      <c r="E238" s="1599" t="s">
        <v>519</v>
      </c>
      <c r="F238" s="243" t="s">
        <v>398</v>
      </c>
      <c r="G238" s="628">
        <v>1</v>
      </c>
      <c r="H238" s="628">
        <v>1</v>
      </c>
      <c r="I238" s="628">
        <v>1</v>
      </c>
      <c r="J238" s="1602" t="s">
        <v>546</v>
      </c>
      <c r="Q238" s="1"/>
    </row>
    <row r="239" spans="1:17" ht="30" customHeight="1" x14ac:dyDescent="0.35">
      <c r="A239" s="653" t="s">
        <v>506</v>
      </c>
      <c r="B239" s="1605" t="s">
        <v>503</v>
      </c>
      <c r="C239" s="1605"/>
      <c r="D239" s="1605"/>
      <c r="E239" s="1600"/>
      <c r="F239" s="244" t="s">
        <v>398</v>
      </c>
      <c r="G239" s="143" t="s">
        <v>362</v>
      </c>
      <c r="H239" s="143" t="s">
        <v>362</v>
      </c>
      <c r="I239" s="143" t="s">
        <v>362</v>
      </c>
      <c r="J239" s="1603"/>
      <c r="Q239" s="1"/>
    </row>
    <row r="240" spans="1:17" ht="30" customHeight="1" x14ac:dyDescent="0.35">
      <c r="A240" s="661" t="s">
        <v>507</v>
      </c>
      <c r="B240" s="1606" t="s">
        <v>504</v>
      </c>
      <c r="C240" s="1606"/>
      <c r="D240" s="1606"/>
      <c r="E240" s="1601"/>
      <c r="F240" s="110" t="s">
        <v>398</v>
      </c>
      <c r="G240" s="164" t="s">
        <v>362</v>
      </c>
      <c r="H240" s="164" t="s">
        <v>362</v>
      </c>
      <c r="I240" s="164" t="s">
        <v>362</v>
      </c>
      <c r="J240" s="1604"/>
      <c r="Q240" s="1"/>
    </row>
    <row r="241" spans="1:17" s="5" customFormat="1" ht="8.15" customHeight="1" x14ac:dyDescent="0.35">
      <c r="A241" s="82"/>
      <c r="B241" s="83"/>
      <c r="C241" s="83"/>
      <c r="D241" s="83"/>
      <c r="E241" s="83"/>
      <c r="F241" s="84"/>
      <c r="G241" s="156"/>
      <c r="H241" s="156"/>
      <c r="I241" s="156"/>
      <c r="J241" s="46"/>
      <c r="K241" s="381"/>
      <c r="L241" s="8"/>
      <c r="M241" s="381"/>
    </row>
    <row r="242" spans="1:17" s="5" customFormat="1" ht="33" customHeight="1" x14ac:dyDescent="0.35">
      <c r="A242" s="1494" t="s">
        <v>439</v>
      </c>
      <c r="B242" s="1495"/>
      <c r="C242" s="1495"/>
      <c r="D242" s="1495"/>
      <c r="E242" s="1495"/>
      <c r="F242" s="1495"/>
      <c r="G242" s="1495"/>
      <c r="H242" s="1495"/>
      <c r="I242" s="1495"/>
      <c r="J242" s="1496"/>
      <c r="K242" s="381"/>
      <c r="L242" s="8">
        <f>IF(COUNTA(G243:I246)=12,3,2)</f>
        <v>3</v>
      </c>
      <c r="M242" s="381"/>
    </row>
    <row r="243" spans="1:17" ht="28" customHeight="1" x14ac:dyDescent="0.35">
      <c r="A243" s="649" t="s">
        <v>90</v>
      </c>
      <c r="B243" s="1465" t="s">
        <v>277</v>
      </c>
      <c r="C243" s="1465"/>
      <c r="D243" s="1465"/>
      <c r="E243" s="1466" t="s">
        <v>536</v>
      </c>
      <c r="F243" s="115"/>
      <c r="G243" s="161" t="s">
        <v>362</v>
      </c>
      <c r="H243" s="161" t="s">
        <v>362</v>
      </c>
      <c r="I243" s="161" t="s">
        <v>362</v>
      </c>
      <c r="J243" s="100"/>
      <c r="Q243" s="1"/>
    </row>
    <row r="244" spans="1:17" ht="28" customHeight="1" x14ac:dyDescent="0.35">
      <c r="A244" s="653" t="s">
        <v>91</v>
      </c>
      <c r="B244" s="1460" t="s">
        <v>278</v>
      </c>
      <c r="C244" s="1460"/>
      <c r="D244" s="1460"/>
      <c r="E244" s="1467"/>
      <c r="F244" s="116"/>
      <c r="G244" s="143" t="s">
        <v>362</v>
      </c>
      <c r="H244" s="143" t="s">
        <v>362</v>
      </c>
      <c r="I244" s="143" t="s">
        <v>362</v>
      </c>
      <c r="J244" s="54"/>
      <c r="Q244" s="1"/>
    </row>
    <row r="245" spans="1:17" ht="28" customHeight="1" x14ac:dyDescent="0.35">
      <c r="A245" s="650" t="s">
        <v>92</v>
      </c>
      <c r="B245" s="1459" t="s">
        <v>279</v>
      </c>
      <c r="C245" s="1459"/>
      <c r="D245" s="1459"/>
      <c r="E245" s="1467"/>
      <c r="F245" s="117"/>
      <c r="G245" s="144" t="s">
        <v>362</v>
      </c>
      <c r="H245" s="144" t="s">
        <v>362</v>
      </c>
      <c r="I245" s="144" t="s">
        <v>362</v>
      </c>
      <c r="J245" s="58"/>
      <c r="Q245" s="1"/>
    </row>
    <row r="246" spans="1:17" ht="30" customHeight="1" x14ac:dyDescent="0.35">
      <c r="A246" s="654" t="s">
        <v>93</v>
      </c>
      <c r="B246" s="1461" t="s">
        <v>280</v>
      </c>
      <c r="C246" s="1461"/>
      <c r="D246" s="1461"/>
      <c r="E246" s="1468"/>
      <c r="F246" s="118"/>
      <c r="G246" s="148" t="s">
        <v>362</v>
      </c>
      <c r="H246" s="148" t="s">
        <v>362</v>
      </c>
      <c r="I246" s="148" t="s">
        <v>362</v>
      </c>
      <c r="J246" s="64"/>
      <c r="Q246" s="1"/>
    </row>
    <row r="247" spans="1:17" s="5" customFormat="1" ht="8.15" customHeight="1" x14ac:dyDescent="0.35">
      <c r="A247" s="82"/>
      <c r="B247" s="83"/>
      <c r="C247" s="83"/>
      <c r="D247" s="83"/>
      <c r="E247" s="83"/>
      <c r="F247" s="84"/>
      <c r="G247" s="156"/>
      <c r="H247" s="156"/>
      <c r="I247" s="156"/>
      <c r="J247" s="46"/>
      <c r="K247" s="381"/>
      <c r="L247" s="8"/>
      <c r="M247" s="381"/>
    </row>
    <row r="248" spans="1:17" s="5" customFormat="1" ht="33" customHeight="1" x14ac:dyDescent="0.35">
      <c r="A248" s="1462" t="s">
        <v>441</v>
      </c>
      <c r="B248" s="1463"/>
      <c r="C248" s="1463"/>
      <c r="D248" s="1463"/>
      <c r="E248" s="1463"/>
      <c r="F248" s="1463"/>
      <c r="G248" s="1463"/>
      <c r="H248" s="1463"/>
      <c r="I248" s="1463"/>
      <c r="J248" s="1464"/>
      <c r="K248" s="381"/>
      <c r="L248" s="8">
        <f>IF(COUNTA(G249:I252)=12,3,2)</f>
        <v>3</v>
      </c>
      <c r="M248" s="381"/>
    </row>
    <row r="249" spans="1:17" ht="51.75" customHeight="1" x14ac:dyDescent="0.35">
      <c r="A249" s="649" t="s">
        <v>114</v>
      </c>
      <c r="B249" s="1465" t="s">
        <v>110</v>
      </c>
      <c r="C249" s="1465"/>
      <c r="D249" s="1465"/>
      <c r="E249" s="1466" t="s">
        <v>518</v>
      </c>
      <c r="F249" s="115"/>
      <c r="G249" s="161" t="s">
        <v>362</v>
      </c>
      <c r="H249" s="161" t="s">
        <v>362</v>
      </c>
      <c r="I249" s="161" t="s">
        <v>362</v>
      </c>
      <c r="J249" s="1617" t="s">
        <v>563</v>
      </c>
      <c r="Q249" s="1"/>
    </row>
    <row r="250" spans="1:17" ht="28" customHeight="1" x14ac:dyDescent="0.35">
      <c r="A250" s="653" t="s">
        <v>115</v>
      </c>
      <c r="B250" s="1460" t="s">
        <v>111</v>
      </c>
      <c r="C250" s="1460"/>
      <c r="D250" s="1460"/>
      <c r="E250" s="1467"/>
      <c r="F250" s="116"/>
      <c r="G250" s="143" t="s">
        <v>362</v>
      </c>
      <c r="H250" s="143" t="s">
        <v>362</v>
      </c>
      <c r="I250" s="143" t="s">
        <v>362</v>
      </c>
      <c r="J250" s="1618"/>
      <c r="Q250" s="1"/>
    </row>
    <row r="251" spans="1:17" ht="28" customHeight="1" x14ac:dyDescent="0.35">
      <c r="A251" s="650" t="s">
        <v>116</v>
      </c>
      <c r="B251" s="1459" t="s">
        <v>112</v>
      </c>
      <c r="C251" s="1459"/>
      <c r="D251" s="1459"/>
      <c r="E251" s="1467"/>
      <c r="F251" s="117"/>
      <c r="G251" s="144" t="s">
        <v>362</v>
      </c>
      <c r="H251" s="144" t="s">
        <v>362</v>
      </c>
      <c r="I251" s="144" t="s">
        <v>362</v>
      </c>
      <c r="J251" s="1618"/>
      <c r="Q251" s="1"/>
    </row>
    <row r="252" spans="1:17" ht="28" customHeight="1" x14ac:dyDescent="0.35">
      <c r="A252" s="654" t="s">
        <v>117</v>
      </c>
      <c r="B252" s="1461" t="s">
        <v>113</v>
      </c>
      <c r="C252" s="1461"/>
      <c r="D252" s="1461"/>
      <c r="E252" s="1468"/>
      <c r="F252" s="246" t="s">
        <v>398</v>
      </c>
      <c r="G252" s="620">
        <v>1</v>
      </c>
      <c r="H252" s="620">
        <v>1</v>
      </c>
      <c r="I252" s="620">
        <v>1</v>
      </c>
      <c r="J252" s="1619"/>
      <c r="Q252" s="1"/>
    </row>
    <row r="253" spans="1:17" s="5" customFormat="1" ht="8.15" customHeight="1" x14ac:dyDescent="0.35">
      <c r="A253" s="65"/>
      <c r="B253" s="66"/>
      <c r="C253" s="66"/>
      <c r="D253" s="66"/>
      <c r="E253" s="66"/>
      <c r="F253" s="67"/>
      <c r="G253" s="155"/>
      <c r="H253" s="155"/>
      <c r="I253" s="155"/>
      <c r="J253" s="46"/>
      <c r="K253" s="381"/>
      <c r="L253" s="8"/>
      <c r="M253" s="381"/>
    </row>
    <row r="254" spans="1:17" s="5" customFormat="1" ht="33" customHeight="1" x14ac:dyDescent="0.35">
      <c r="A254" s="1462" t="s">
        <v>442</v>
      </c>
      <c r="B254" s="1463"/>
      <c r="C254" s="1463"/>
      <c r="D254" s="1463"/>
      <c r="E254" s="1463"/>
      <c r="F254" s="1463"/>
      <c r="G254" s="1463"/>
      <c r="H254" s="1463"/>
      <c r="I254" s="1463"/>
      <c r="J254" s="255" t="s">
        <v>711</v>
      </c>
      <c r="K254" s="381"/>
      <c r="L254" s="8">
        <f>IF(COUNTA(G255:I256)=4,3,2)</f>
        <v>3</v>
      </c>
      <c r="M254" s="381"/>
    </row>
    <row r="255" spans="1:17" ht="28" customHeight="1" x14ac:dyDescent="0.35">
      <c r="A255" s="649" t="s">
        <v>120</v>
      </c>
      <c r="B255" s="1465" t="s">
        <v>118</v>
      </c>
      <c r="C255" s="1465"/>
      <c r="D255" s="1465"/>
      <c r="E255" s="1466" t="s">
        <v>537</v>
      </c>
      <c r="F255" s="243" t="s">
        <v>361</v>
      </c>
      <c r="G255" s="1613">
        <v>214</v>
      </c>
      <c r="H255" s="1614"/>
      <c r="I255" s="159">
        <v>321</v>
      </c>
      <c r="J255" s="319"/>
      <c r="Q255" s="1"/>
    </row>
    <row r="256" spans="1:17" ht="28" customHeight="1" x14ac:dyDescent="0.35">
      <c r="A256" s="654" t="s">
        <v>121</v>
      </c>
      <c r="B256" s="1461" t="s">
        <v>119</v>
      </c>
      <c r="C256" s="1461"/>
      <c r="D256" s="1461"/>
      <c r="E256" s="1468"/>
      <c r="F256" s="246" t="s">
        <v>361</v>
      </c>
      <c r="G256" s="1615">
        <v>77</v>
      </c>
      <c r="H256" s="1616"/>
      <c r="I256" s="652">
        <v>144</v>
      </c>
      <c r="J256" s="81"/>
      <c r="Q256" s="1"/>
    </row>
    <row r="257" spans="1:17" s="5" customFormat="1" ht="8.15" customHeight="1" x14ac:dyDescent="0.35">
      <c r="A257" s="12"/>
      <c r="B257" s="13"/>
      <c r="C257" s="13"/>
      <c r="D257" s="13"/>
      <c r="E257" s="13"/>
      <c r="F257" s="7"/>
      <c r="G257" s="149"/>
      <c r="H257" s="149"/>
      <c r="I257" s="149"/>
      <c r="J257" s="46"/>
      <c r="K257" s="381"/>
      <c r="L257" s="8"/>
      <c r="M257" s="381"/>
    </row>
    <row r="258" spans="1:17" s="5" customFormat="1" ht="33" customHeight="1" x14ac:dyDescent="0.35">
      <c r="A258" s="1462" t="s">
        <v>443</v>
      </c>
      <c r="B258" s="1463"/>
      <c r="C258" s="1463"/>
      <c r="D258" s="1463"/>
      <c r="E258" s="1463"/>
      <c r="F258" s="1463"/>
      <c r="G258" s="1463"/>
      <c r="H258" s="1463"/>
      <c r="I258" s="1463"/>
      <c r="J258" s="255" t="s">
        <v>711</v>
      </c>
      <c r="K258" s="381"/>
      <c r="L258" s="8">
        <f>IF(COUNTA(G259:I265)=14,3,2)</f>
        <v>3</v>
      </c>
      <c r="M258" s="381"/>
    </row>
    <row r="259" spans="1:17" ht="28" customHeight="1" x14ac:dyDescent="0.35">
      <c r="A259" s="649" t="s">
        <v>152</v>
      </c>
      <c r="B259" s="1465" t="s">
        <v>145</v>
      </c>
      <c r="C259" s="1465"/>
      <c r="D259" s="1465"/>
      <c r="E259" s="1466" t="s">
        <v>537</v>
      </c>
      <c r="F259" s="243" t="s">
        <v>361</v>
      </c>
      <c r="G259" s="1613">
        <v>171.119</v>
      </c>
      <c r="H259" s="1614"/>
      <c r="I259" s="159">
        <v>367.80700000000002</v>
      </c>
      <c r="J259" s="94"/>
      <c r="Q259" s="1"/>
    </row>
    <row r="260" spans="1:17" ht="28" customHeight="1" x14ac:dyDescent="0.35">
      <c r="A260" s="653" t="s">
        <v>153</v>
      </c>
      <c r="B260" s="1460" t="s">
        <v>146</v>
      </c>
      <c r="C260" s="1460"/>
      <c r="D260" s="1460"/>
      <c r="E260" s="1467"/>
      <c r="F260" s="244" t="s">
        <v>361</v>
      </c>
      <c r="G260" s="1622">
        <v>169.596</v>
      </c>
      <c r="H260" s="1623"/>
      <c r="I260" s="668">
        <v>310.79500000000002</v>
      </c>
      <c r="J260" s="59"/>
      <c r="Q260" s="1"/>
    </row>
    <row r="261" spans="1:17" ht="28" customHeight="1" x14ac:dyDescent="0.35">
      <c r="A261" s="642" t="s">
        <v>154</v>
      </c>
      <c r="B261" s="1627" t="s">
        <v>147</v>
      </c>
      <c r="C261" s="1627"/>
      <c r="D261" s="1627"/>
      <c r="E261" s="1467"/>
      <c r="F261" s="640" t="s">
        <v>361</v>
      </c>
      <c r="G261" s="1620">
        <v>0.67</v>
      </c>
      <c r="H261" s="1621"/>
      <c r="I261" s="409">
        <v>32.703000000000003</v>
      </c>
      <c r="J261" s="279"/>
      <c r="Q261" s="1"/>
    </row>
    <row r="262" spans="1:17" ht="30" customHeight="1" x14ac:dyDescent="0.35">
      <c r="A262" s="653" t="s">
        <v>155</v>
      </c>
      <c r="B262" s="1460" t="s">
        <v>148</v>
      </c>
      <c r="C262" s="1460"/>
      <c r="D262" s="1460"/>
      <c r="E262" s="1467"/>
      <c r="F262" s="244" t="s">
        <v>361</v>
      </c>
      <c r="G262" s="1622">
        <v>15794.628000000001</v>
      </c>
      <c r="H262" s="1623"/>
      <c r="I262" s="668">
        <v>5630.7349999999997</v>
      </c>
      <c r="J262" s="59"/>
      <c r="Q262" s="1"/>
    </row>
    <row r="263" spans="1:17" ht="30" customHeight="1" x14ac:dyDescent="0.35">
      <c r="A263" s="650" t="s">
        <v>156</v>
      </c>
      <c r="B263" s="1459" t="s">
        <v>149</v>
      </c>
      <c r="C263" s="1459"/>
      <c r="D263" s="1459"/>
      <c r="E263" s="1467"/>
      <c r="F263" s="245" t="s">
        <v>361</v>
      </c>
      <c r="G263" s="1620">
        <v>15580.477000000001</v>
      </c>
      <c r="H263" s="1621"/>
      <c r="I263" s="179">
        <v>5277.4849999999997</v>
      </c>
      <c r="J263" s="119"/>
      <c r="Q263" s="1"/>
    </row>
    <row r="264" spans="1:17" ht="39" customHeight="1" x14ac:dyDescent="0.35">
      <c r="A264" s="653" t="s">
        <v>157</v>
      </c>
      <c r="B264" s="1460" t="s">
        <v>150</v>
      </c>
      <c r="C264" s="1460"/>
      <c r="D264" s="1460"/>
      <c r="E264" s="1467"/>
      <c r="F264" s="244"/>
      <c r="G264" s="1622" t="s">
        <v>513</v>
      </c>
      <c r="H264" s="1623"/>
      <c r="I264" s="668" t="s">
        <v>513</v>
      </c>
      <c r="J264" s="59"/>
      <c r="Q264" s="1"/>
    </row>
    <row r="265" spans="1:17" ht="30" customHeight="1" x14ac:dyDescent="0.35">
      <c r="A265" s="661" t="s">
        <v>158</v>
      </c>
      <c r="B265" s="1624" t="s">
        <v>151</v>
      </c>
      <c r="C265" s="1624"/>
      <c r="D265" s="1624"/>
      <c r="E265" s="1468"/>
      <c r="F265" s="110" t="s">
        <v>361</v>
      </c>
      <c r="G265" s="1625" t="s">
        <v>362</v>
      </c>
      <c r="H265" s="1626"/>
      <c r="I265" s="196" t="s">
        <v>362</v>
      </c>
      <c r="J265" s="102"/>
      <c r="Q265" s="1"/>
    </row>
    <row r="266" spans="1:17" s="5" customFormat="1" ht="8.15" customHeight="1" x14ac:dyDescent="0.35">
      <c r="A266" s="82"/>
      <c r="B266" s="83"/>
      <c r="C266" s="83"/>
      <c r="D266" s="83"/>
      <c r="E266" s="83"/>
      <c r="F266" s="84"/>
      <c r="G266" s="156"/>
      <c r="H266" s="156"/>
      <c r="I266" s="156"/>
      <c r="J266" s="431"/>
      <c r="K266" s="381"/>
      <c r="L266" s="8"/>
      <c r="M266" s="381"/>
    </row>
    <row r="267" spans="1:17" s="5" customFormat="1" ht="33" customHeight="1" x14ac:dyDescent="0.35">
      <c r="A267" s="1494" t="s">
        <v>444</v>
      </c>
      <c r="B267" s="1495"/>
      <c r="C267" s="1495"/>
      <c r="D267" s="1495"/>
      <c r="E267" s="1495"/>
      <c r="F267" s="1495"/>
      <c r="G267" s="1495"/>
      <c r="H267" s="1495"/>
      <c r="I267" s="1495"/>
      <c r="J267" s="425" t="s">
        <v>711</v>
      </c>
      <c r="K267" s="381"/>
      <c r="L267" s="8">
        <f>IF(COUNTA(G268:I269)=4,3,2)</f>
        <v>3</v>
      </c>
      <c r="M267" s="381"/>
    </row>
    <row r="268" spans="1:17" ht="30" customHeight="1" x14ac:dyDescent="0.35">
      <c r="A268" s="649" t="s">
        <v>161</v>
      </c>
      <c r="B268" s="1465" t="s">
        <v>159</v>
      </c>
      <c r="C268" s="1465"/>
      <c r="D268" s="1465"/>
      <c r="E268" s="1466" t="s">
        <v>537</v>
      </c>
      <c r="F268" s="76" t="s">
        <v>398</v>
      </c>
      <c r="G268" s="1630">
        <v>1</v>
      </c>
      <c r="H268" s="1630"/>
      <c r="I268" s="410">
        <v>0.99654710214868125</v>
      </c>
      <c r="J268" s="120"/>
      <c r="Q268" s="1"/>
    </row>
    <row r="269" spans="1:17" ht="30" customHeight="1" x14ac:dyDescent="0.35">
      <c r="A269" s="654" t="s">
        <v>162</v>
      </c>
      <c r="B269" s="1461" t="s">
        <v>160</v>
      </c>
      <c r="C269" s="1461"/>
      <c r="D269" s="1461"/>
      <c r="E269" s="1468"/>
      <c r="F269" s="73" t="s">
        <v>398</v>
      </c>
      <c r="G269" s="1631" t="s">
        <v>362</v>
      </c>
      <c r="H269" s="1631"/>
      <c r="I269" s="148" t="s">
        <v>362</v>
      </c>
      <c r="J269" s="64"/>
      <c r="Q269" s="1"/>
    </row>
    <row r="270" spans="1:17" s="5" customFormat="1" ht="8.15" customHeight="1" x14ac:dyDescent="0.35">
      <c r="A270" s="82"/>
      <c r="B270" s="83"/>
      <c r="C270" s="83"/>
      <c r="D270" s="83"/>
      <c r="E270" s="83"/>
      <c r="F270" s="84"/>
      <c r="G270" s="156"/>
      <c r="H270" s="156"/>
      <c r="I270" s="156"/>
      <c r="J270" s="46"/>
      <c r="K270" s="381"/>
      <c r="L270" s="8"/>
      <c r="M270" s="381"/>
    </row>
    <row r="271" spans="1:17" s="5" customFormat="1" ht="33" customHeight="1" x14ac:dyDescent="0.35">
      <c r="A271" s="1462" t="s">
        <v>445</v>
      </c>
      <c r="B271" s="1463"/>
      <c r="C271" s="1463"/>
      <c r="D271" s="1463"/>
      <c r="E271" s="1463"/>
      <c r="F271" s="1463"/>
      <c r="G271" s="1463"/>
      <c r="H271" s="1463"/>
      <c r="I271" s="1463"/>
      <c r="J271" s="1464"/>
      <c r="K271" s="381"/>
      <c r="L271" s="8">
        <f>IF(COUNTA(G272:I273)=6,3,2)</f>
        <v>2</v>
      </c>
      <c r="M271" s="381"/>
    </row>
    <row r="272" spans="1:17" ht="30" customHeight="1" x14ac:dyDescent="0.35">
      <c r="A272" s="649" t="s">
        <v>125</v>
      </c>
      <c r="B272" s="1465" t="s">
        <v>122</v>
      </c>
      <c r="C272" s="1465"/>
      <c r="D272" s="1465"/>
      <c r="E272" s="1466" t="s">
        <v>518</v>
      </c>
      <c r="F272" s="243" t="s">
        <v>361</v>
      </c>
      <c r="G272" s="610"/>
      <c r="H272" s="610"/>
      <c r="I272" s="610"/>
      <c r="J272" s="1628" t="s">
        <v>517</v>
      </c>
      <c r="Q272" s="1"/>
    </row>
    <row r="273" spans="1:17" ht="27.75" customHeight="1" x14ac:dyDescent="0.35">
      <c r="A273" s="654" t="s">
        <v>124</v>
      </c>
      <c r="B273" s="1461" t="s">
        <v>123</v>
      </c>
      <c r="C273" s="1461"/>
      <c r="D273" s="1461"/>
      <c r="E273" s="1468"/>
      <c r="F273" s="246" t="s">
        <v>446</v>
      </c>
      <c r="G273" s="645" t="s">
        <v>362</v>
      </c>
      <c r="H273" s="645" t="s">
        <v>362</v>
      </c>
      <c r="I273" s="645" t="s">
        <v>362</v>
      </c>
      <c r="J273" s="1629"/>
      <c r="Q273" s="1"/>
    </row>
    <row r="274" spans="1:17" s="5" customFormat="1" ht="8.15" customHeight="1" x14ac:dyDescent="0.35">
      <c r="A274" s="12"/>
      <c r="B274" s="13"/>
      <c r="C274" s="13"/>
      <c r="D274" s="13"/>
      <c r="E274" s="13"/>
      <c r="F274" s="7"/>
      <c r="G274" s="149"/>
      <c r="H274" s="149"/>
      <c r="I274" s="149"/>
      <c r="J274" s="46"/>
      <c r="K274" s="381"/>
      <c r="L274" s="8"/>
      <c r="M274" s="381"/>
    </row>
    <row r="275" spans="1:17" s="5" customFormat="1" ht="33" customHeight="1" x14ac:dyDescent="0.35">
      <c r="A275" s="1462" t="s">
        <v>447</v>
      </c>
      <c r="B275" s="1463"/>
      <c r="C275" s="1463"/>
      <c r="D275" s="1463"/>
      <c r="E275" s="1463"/>
      <c r="F275" s="1463"/>
      <c r="G275" s="1463"/>
      <c r="H275" s="1463"/>
      <c r="I275" s="1463"/>
      <c r="J275" s="1464"/>
      <c r="K275" s="381"/>
      <c r="L275" s="8">
        <f>IF(COUNTA(G276:I292)+COUNTA(G294:I295)=57,3,2)</f>
        <v>2</v>
      </c>
      <c r="M275" s="381"/>
    </row>
    <row r="276" spans="1:17" ht="25" customHeight="1" x14ac:dyDescent="0.35">
      <c r="A276" s="649" t="s">
        <v>163</v>
      </c>
      <c r="B276" s="1465" t="s">
        <v>259</v>
      </c>
      <c r="C276" s="1465"/>
      <c r="D276" s="1465"/>
      <c r="E276" s="1466" t="s">
        <v>518</v>
      </c>
      <c r="F276" s="243" t="s">
        <v>398</v>
      </c>
      <c r="G276" s="627"/>
      <c r="H276" s="627"/>
      <c r="I276" s="627"/>
      <c r="J276" s="319"/>
      <c r="Q276" s="1"/>
    </row>
    <row r="277" spans="1:17" ht="30" customHeight="1" x14ac:dyDescent="0.35">
      <c r="A277" s="653" t="s">
        <v>164</v>
      </c>
      <c r="B277" s="1460" t="s">
        <v>249</v>
      </c>
      <c r="C277" s="1460"/>
      <c r="D277" s="1460"/>
      <c r="E277" s="1467"/>
      <c r="F277" s="244" t="s">
        <v>398</v>
      </c>
      <c r="G277" s="626"/>
      <c r="H277" s="626"/>
      <c r="I277" s="626"/>
      <c r="J277" s="121"/>
      <c r="Q277" s="1"/>
    </row>
    <row r="278" spans="1:17" ht="30" customHeight="1" x14ac:dyDescent="0.35">
      <c r="A278" s="650" t="s">
        <v>165</v>
      </c>
      <c r="B278" s="1459" t="s">
        <v>260</v>
      </c>
      <c r="C278" s="1459"/>
      <c r="D278" s="1459"/>
      <c r="E278" s="1467"/>
      <c r="F278" s="245" t="s">
        <v>398</v>
      </c>
      <c r="G278" s="626"/>
      <c r="H278" s="626"/>
      <c r="I278" s="626"/>
      <c r="J278" s="122"/>
      <c r="Q278" s="1"/>
    </row>
    <row r="279" spans="1:17" ht="30" customHeight="1" x14ac:dyDescent="0.35">
      <c r="A279" s="653" t="s">
        <v>166</v>
      </c>
      <c r="B279" s="1460" t="s">
        <v>261</v>
      </c>
      <c r="C279" s="1460"/>
      <c r="D279" s="1460"/>
      <c r="E279" s="1467"/>
      <c r="F279" s="244" t="s">
        <v>398</v>
      </c>
      <c r="G279" s="626"/>
      <c r="H279" s="626"/>
      <c r="I279" s="626"/>
      <c r="J279" s="121"/>
      <c r="Q279" s="1"/>
    </row>
    <row r="280" spans="1:17" ht="30" customHeight="1" x14ac:dyDescent="0.35">
      <c r="A280" s="650" t="s">
        <v>167</v>
      </c>
      <c r="B280" s="1459" t="s">
        <v>262</v>
      </c>
      <c r="C280" s="1459"/>
      <c r="D280" s="1459"/>
      <c r="E280" s="1467"/>
      <c r="F280" s="245" t="s">
        <v>398</v>
      </c>
      <c r="G280" s="626"/>
      <c r="H280" s="626"/>
      <c r="I280" s="626"/>
      <c r="J280" s="122"/>
      <c r="Q280" s="1"/>
    </row>
    <row r="281" spans="1:17" ht="30" customHeight="1" x14ac:dyDescent="0.35">
      <c r="A281" s="653" t="s">
        <v>168</v>
      </c>
      <c r="B281" s="1460" t="s">
        <v>263</v>
      </c>
      <c r="C281" s="1460"/>
      <c r="D281" s="1460"/>
      <c r="E281" s="1467"/>
      <c r="F281" s="244" t="s">
        <v>398</v>
      </c>
      <c r="G281" s="626"/>
      <c r="H281" s="626"/>
      <c r="I281" s="626"/>
      <c r="J281" s="320"/>
      <c r="Q281" s="1"/>
    </row>
    <row r="282" spans="1:17" ht="25" customHeight="1" x14ac:dyDescent="0.35">
      <c r="A282" s="650" t="s">
        <v>169</v>
      </c>
      <c r="B282" s="1459" t="s">
        <v>264</v>
      </c>
      <c r="C282" s="1459"/>
      <c r="D282" s="1459"/>
      <c r="E282" s="1467"/>
      <c r="F282" s="245" t="s">
        <v>398</v>
      </c>
      <c r="G282" s="626"/>
      <c r="H282" s="626"/>
      <c r="I282" s="626"/>
      <c r="J282" s="122"/>
      <c r="Q282" s="1"/>
    </row>
    <row r="283" spans="1:17" ht="40.5" customHeight="1" x14ac:dyDescent="0.35">
      <c r="A283" s="653" t="s">
        <v>292</v>
      </c>
      <c r="B283" s="1460" t="s">
        <v>339</v>
      </c>
      <c r="C283" s="1460"/>
      <c r="D283" s="1460"/>
      <c r="E283" s="1467"/>
      <c r="F283" s="244" t="s">
        <v>398</v>
      </c>
      <c r="G283" s="626"/>
      <c r="H283" s="626"/>
      <c r="I283" s="626"/>
      <c r="J283" s="320" t="s">
        <v>446</v>
      </c>
      <c r="Q283" s="1"/>
    </row>
    <row r="284" spans="1:17" ht="30" customHeight="1" x14ac:dyDescent="0.35">
      <c r="A284" s="650" t="s">
        <v>170</v>
      </c>
      <c r="B284" s="1459" t="s">
        <v>265</v>
      </c>
      <c r="C284" s="1459"/>
      <c r="D284" s="1459"/>
      <c r="E284" s="1467"/>
      <c r="F284" s="245" t="s">
        <v>478</v>
      </c>
      <c r="G284" s="625"/>
      <c r="H284" s="625"/>
      <c r="I284" s="625"/>
      <c r="J284" s="122"/>
      <c r="Q284" s="1"/>
    </row>
    <row r="285" spans="1:17" ht="30" customHeight="1" x14ac:dyDescent="0.35">
      <c r="A285" s="653" t="s">
        <v>171</v>
      </c>
      <c r="B285" s="1460" t="s">
        <v>238</v>
      </c>
      <c r="C285" s="1460"/>
      <c r="D285" s="1460"/>
      <c r="E285" s="1467"/>
      <c r="F285" s="244" t="s">
        <v>398</v>
      </c>
      <c r="G285" s="182">
        <v>0</v>
      </c>
      <c r="H285" s="626"/>
      <c r="I285" s="182">
        <v>0</v>
      </c>
      <c r="J285" s="121"/>
      <c r="Q285" s="1"/>
    </row>
    <row r="286" spans="1:17" ht="30" customHeight="1" x14ac:dyDescent="0.35">
      <c r="A286" s="642" t="s">
        <v>172</v>
      </c>
      <c r="B286" s="1627" t="s">
        <v>239</v>
      </c>
      <c r="C286" s="1627"/>
      <c r="D286" s="1627"/>
      <c r="E286" s="1467"/>
      <c r="F286" s="640" t="s">
        <v>398</v>
      </c>
      <c r="G286" s="276">
        <v>0</v>
      </c>
      <c r="H286" s="276">
        <v>0</v>
      </c>
      <c r="I286" s="276">
        <v>0</v>
      </c>
      <c r="J286" s="277"/>
      <c r="Q286" s="1"/>
    </row>
    <row r="287" spans="1:17" ht="25" customHeight="1" x14ac:dyDescent="0.35">
      <c r="A287" s="653" t="s">
        <v>173</v>
      </c>
      <c r="B287" s="1460" t="s">
        <v>240</v>
      </c>
      <c r="C287" s="1460"/>
      <c r="D287" s="1460"/>
      <c r="E287" s="1467"/>
      <c r="F287" s="244" t="s">
        <v>398</v>
      </c>
      <c r="G287" s="182">
        <v>0</v>
      </c>
      <c r="H287" s="182">
        <v>0</v>
      </c>
      <c r="I287" s="182">
        <v>0</v>
      </c>
      <c r="J287" s="121"/>
      <c r="Q287" s="1"/>
    </row>
    <row r="288" spans="1:17" ht="25" customHeight="1" x14ac:dyDescent="0.35">
      <c r="A288" s="650" t="s">
        <v>174</v>
      </c>
      <c r="B288" s="1459" t="s">
        <v>241</v>
      </c>
      <c r="C288" s="1459"/>
      <c r="D288" s="1459"/>
      <c r="E288" s="1467"/>
      <c r="F288" s="245" t="s">
        <v>398</v>
      </c>
      <c r="G288" s="183">
        <v>0</v>
      </c>
      <c r="H288" s="183">
        <v>0</v>
      </c>
      <c r="I288" s="183">
        <v>0</v>
      </c>
      <c r="J288" s="122"/>
      <c r="Q288" s="1"/>
    </row>
    <row r="289" spans="1:17" ht="25" customHeight="1" x14ac:dyDescent="0.35">
      <c r="A289" s="653" t="s">
        <v>175</v>
      </c>
      <c r="B289" s="1460" t="s">
        <v>242</v>
      </c>
      <c r="C289" s="1460"/>
      <c r="D289" s="1460"/>
      <c r="E289" s="1467"/>
      <c r="F289" s="244" t="s">
        <v>398</v>
      </c>
      <c r="G289" s="182">
        <v>0</v>
      </c>
      <c r="H289" s="182">
        <v>0</v>
      </c>
      <c r="I289" s="182">
        <v>0</v>
      </c>
      <c r="J289" s="121"/>
      <c r="Q289" s="1"/>
    </row>
    <row r="290" spans="1:17" ht="30" customHeight="1" x14ac:dyDescent="0.35">
      <c r="A290" s="650" t="s">
        <v>176</v>
      </c>
      <c r="B290" s="1459" t="s">
        <v>340</v>
      </c>
      <c r="C290" s="1459"/>
      <c r="D290" s="1459"/>
      <c r="E290" s="1467"/>
      <c r="F290" s="245" t="s">
        <v>398</v>
      </c>
      <c r="G290" s="183">
        <v>0</v>
      </c>
      <c r="H290" s="626"/>
      <c r="I290" s="183">
        <v>0</v>
      </c>
      <c r="J290" s="321" t="s">
        <v>446</v>
      </c>
      <c r="Q290" s="1"/>
    </row>
    <row r="291" spans="1:17" ht="30" customHeight="1" x14ac:dyDescent="0.35">
      <c r="A291" s="653" t="s">
        <v>293</v>
      </c>
      <c r="B291" s="1460" t="s">
        <v>341</v>
      </c>
      <c r="C291" s="1460"/>
      <c r="D291" s="1460"/>
      <c r="E291" s="1467"/>
      <c r="F291" s="244" t="s">
        <v>478</v>
      </c>
      <c r="G291" s="625"/>
      <c r="H291" s="625"/>
      <c r="I291" s="625"/>
      <c r="J291" s="121"/>
      <c r="Q291" s="1"/>
    </row>
    <row r="292" spans="1:17" ht="30" customHeight="1" x14ac:dyDescent="0.35">
      <c r="A292" s="650" t="s">
        <v>177</v>
      </c>
      <c r="B292" s="1459" t="s">
        <v>126</v>
      </c>
      <c r="C292" s="1459"/>
      <c r="D292" s="1459"/>
      <c r="E292" s="1507"/>
      <c r="F292" s="245" t="s">
        <v>361</v>
      </c>
      <c r="G292" s="275" t="s">
        <v>565</v>
      </c>
      <c r="H292" s="275" t="s">
        <v>565</v>
      </c>
      <c r="I292" s="275" t="s">
        <v>565</v>
      </c>
      <c r="J292" s="324"/>
      <c r="Q292" s="1"/>
    </row>
    <row r="293" spans="1:17" s="5" customFormat="1" ht="33" customHeight="1" x14ac:dyDescent="0.35">
      <c r="A293" s="1494" t="s">
        <v>625</v>
      </c>
      <c r="B293" s="1495"/>
      <c r="C293" s="1495"/>
      <c r="D293" s="1495"/>
      <c r="E293" s="1495"/>
      <c r="F293" s="1495"/>
      <c r="G293" s="1495"/>
      <c r="H293" s="1495"/>
      <c r="I293" s="1495"/>
      <c r="J293" s="1496"/>
      <c r="K293" s="381"/>
      <c r="L293" s="8"/>
      <c r="M293" s="381"/>
    </row>
    <row r="294" spans="1:17" ht="30" customHeight="1" x14ac:dyDescent="0.35">
      <c r="A294" s="648" t="s">
        <v>178</v>
      </c>
      <c r="B294" s="1632" t="s">
        <v>127</v>
      </c>
      <c r="C294" s="1632"/>
      <c r="D294" s="1632"/>
      <c r="E294" s="1466" t="s">
        <v>518</v>
      </c>
      <c r="F294" s="443"/>
      <c r="G294" s="624" t="s">
        <v>364</v>
      </c>
      <c r="H294" s="624" t="s">
        <v>364</v>
      </c>
      <c r="I294" s="624" t="s">
        <v>364</v>
      </c>
      <c r="J294" s="664" t="s">
        <v>566</v>
      </c>
      <c r="Q294" s="1"/>
    </row>
    <row r="295" spans="1:17" ht="25" customHeight="1" x14ac:dyDescent="0.35">
      <c r="A295" s="661" t="s">
        <v>179</v>
      </c>
      <c r="B295" s="1624" t="s">
        <v>128</v>
      </c>
      <c r="C295" s="1624"/>
      <c r="D295" s="1624"/>
      <c r="E295" s="1468"/>
      <c r="F295" s="110" t="s">
        <v>512</v>
      </c>
      <c r="G295" s="160">
        <v>0</v>
      </c>
      <c r="H295" s="160">
        <v>0</v>
      </c>
      <c r="I295" s="160">
        <v>0</v>
      </c>
      <c r="J295" s="99"/>
      <c r="Q295" s="1"/>
    </row>
    <row r="296" spans="1:17" s="5" customFormat="1" ht="8.15" customHeight="1" x14ac:dyDescent="0.35">
      <c r="A296" s="209"/>
      <c r="B296" s="210"/>
      <c r="C296" s="210"/>
      <c r="D296" s="210"/>
      <c r="E296" s="210"/>
      <c r="F296" s="47"/>
      <c r="G296" s="211"/>
      <c r="H296" s="211"/>
      <c r="I296" s="211"/>
      <c r="J296" s="46"/>
      <c r="K296" s="381"/>
      <c r="L296" s="8"/>
      <c r="M296" s="381"/>
    </row>
    <row r="297" spans="1:17" s="5" customFormat="1" ht="33" customHeight="1" x14ac:dyDescent="0.35">
      <c r="A297" s="1462" t="s">
        <v>448</v>
      </c>
      <c r="B297" s="1463"/>
      <c r="C297" s="1463"/>
      <c r="D297" s="1463"/>
      <c r="E297" s="1463"/>
      <c r="F297" s="1463"/>
      <c r="G297" s="1463"/>
      <c r="H297" s="1463"/>
      <c r="I297" s="1463"/>
      <c r="J297" s="1464"/>
      <c r="K297" s="381"/>
      <c r="L297" s="8">
        <f>IF(COUNTA(G298:I311)=42,3,2)</f>
        <v>3</v>
      </c>
      <c r="M297" s="381"/>
    </row>
    <row r="298" spans="1:17" ht="24" customHeight="1" x14ac:dyDescent="0.35">
      <c r="A298" s="649" t="s">
        <v>96</v>
      </c>
      <c r="B298" s="1479" t="s">
        <v>281</v>
      </c>
      <c r="C298" s="1480"/>
      <c r="D298" s="123" t="s">
        <v>365</v>
      </c>
      <c r="E298" s="1483" t="s">
        <v>518</v>
      </c>
      <c r="F298" s="94" t="s">
        <v>361</v>
      </c>
      <c r="G298" s="159">
        <v>0</v>
      </c>
      <c r="H298" s="159">
        <v>0</v>
      </c>
      <c r="I298" s="159">
        <v>0</v>
      </c>
      <c r="J298" s="483" t="s">
        <v>701</v>
      </c>
      <c r="Q298" s="1"/>
    </row>
    <row r="299" spans="1:17" ht="24" customHeight="1" x14ac:dyDescent="0.35">
      <c r="A299" s="653" t="s">
        <v>97</v>
      </c>
      <c r="B299" s="1487" t="s">
        <v>282</v>
      </c>
      <c r="C299" s="1488"/>
      <c r="D299" s="89" t="s">
        <v>365</v>
      </c>
      <c r="E299" s="1637"/>
      <c r="F299" s="59" t="s">
        <v>361</v>
      </c>
      <c r="G299" s="668">
        <v>0</v>
      </c>
      <c r="H299" s="668">
        <v>0</v>
      </c>
      <c r="I299" s="668">
        <v>0</v>
      </c>
      <c r="J299" s="59"/>
      <c r="Q299" s="1"/>
    </row>
    <row r="300" spans="1:17" ht="15" customHeight="1" x14ac:dyDescent="0.35">
      <c r="A300" s="1523" t="s">
        <v>98</v>
      </c>
      <c r="B300" s="1639" t="s">
        <v>342</v>
      </c>
      <c r="C300" s="1640"/>
      <c r="D300" s="124" t="s">
        <v>250</v>
      </c>
      <c r="E300" s="1637"/>
      <c r="F300" s="60" t="s">
        <v>361</v>
      </c>
      <c r="G300" s="146">
        <v>0</v>
      </c>
      <c r="H300" s="146">
        <v>0</v>
      </c>
      <c r="I300" s="146">
        <v>0</v>
      </c>
      <c r="J300" s="1645"/>
      <c r="Q300" s="1"/>
    </row>
    <row r="301" spans="1:17" ht="15" customHeight="1" x14ac:dyDescent="0.35">
      <c r="A301" s="1523"/>
      <c r="B301" s="1641"/>
      <c r="C301" s="1642"/>
      <c r="D301" s="124" t="s">
        <v>251</v>
      </c>
      <c r="E301" s="1637"/>
      <c r="F301" s="60" t="s">
        <v>361</v>
      </c>
      <c r="G301" s="146">
        <v>0</v>
      </c>
      <c r="H301" s="146">
        <v>0</v>
      </c>
      <c r="I301" s="146">
        <v>0</v>
      </c>
      <c r="J301" s="1646"/>
      <c r="Q301" s="1"/>
    </row>
    <row r="302" spans="1:17" ht="15" customHeight="1" x14ac:dyDescent="0.35">
      <c r="A302" s="1523"/>
      <c r="B302" s="1641"/>
      <c r="C302" s="1642"/>
      <c r="D302" s="124" t="s">
        <v>252</v>
      </c>
      <c r="E302" s="1637"/>
      <c r="F302" s="60" t="s">
        <v>361</v>
      </c>
      <c r="G302" s="146">
        <v>0</v>
      </c>
      <c r="H302" s="146">
        <v>0</v>
      </c>
      <c r="I302" s="146">
        <v>0</v>
      </c>
      <c r="J302" s="1646"/>
      <c r="Q302" s="1"/>
    </row>
    <row r="303" spans="1:17" ht="15" customHeight="1" x14ac:dyDescent="0.35">
      <c r="A303" s="1523"/>
      <c r="B303" s="1641"/>
      <c r="C303" s="1642"/>
      <c r="D303" s="124" t="s">
        <v>253</v>
      </c>
      <c r="E303" s="1637"/>
      <c r="F303" s="60" t="s">
        <v>361</v>
      </c>
      <c r="G303" s="146">
        <v>0</v>
      </c>
      <c r="H303" s="146">
        <v>0</v>
      </c>
      <c r="I303" s="146">
        <v>0</v>
      </c>
      <c r="J303" s="1646"/>
      <c r="Q303" s="1"/>
    </row>
    <row r="304" spans="1:17" ht="15" customHeight="1" x14ac:dyDescent="0.35">
      <c r="A304" s="1523"/>
      <c r="B304" s="1641"/>
      <c r="C304" s="1642"/>
      <c r="D304" s="124" t="s">
        <v>254</v>
      </c>
      <c r="E304" s="1637"/>
      <c r="F304" s="60" t="s">
        <v>361</v>
      </c>
      <c r="G304" s="146">
        <v>0</v>
      </c>
      <c r="H304" s="146">
        <v>0</v>
      </c>
      <c r="I304" s="146">
        <v>0</v>
      </c>
      <c r="J304" s="1646"/>
      <c r="Q304" s="1"/>
    </row>
    <row r="305" spans="1:17" ht="15" customHeight="1" x14ac:dyDescent="0.35">
      <c r="A305" s="1523"/>
      <c r="B305" s="1643"/>
      <c r="C305" s="1644"/>
      <c r="D305" s="124" t="s">
        <v>255</v>
      </c>
      <c r="E305" s="1637"/>
      <c r="F305" s="60" t="s">
        <v>361</v>
      </c>
      <c r="G305" s="146">
        <v>0</v>
      </c>
      <c r="H305" s="146">
        <v>0</v>
      </c>
      <c r="I305" s="146">
        <v>0</v>
      </c>
      <c r="J305" s="1647"/>
      <c r="Q305" s="1"/>
    </row>
    <row r="306" spans="1:17" ht="15" customHeight="1" x14ac:dyDescent="0.35">
      <c r="A306" s="1548" t="s">
        <v>99</v>
      </c>
      <c r="B306" s="1513" t="s">
        <v>343</v>
      </c>
      <c r="C306" s="1514"/>
      <c r="D306" s="651" t="s">
        <v>250</v>
      </c>
      <c r="E306" s="1637"/>
      <c r="F306" s="59" t="s">
        <v>361</v>
      </c>
      <c r="G306" s="668">
        <v>0</v>
      </c>
      <c r="H306" s="668">
        <v>0</v>
      </c>
      <c r="I306" s="668">
        <v>0</v>
      </c>
      <c r="J306" s="1474"/>
      <c r="Q306" s="1"/>
    </row>
    <row r="307" spans="1:17" ht="15" customHeight="1" x14ac:dyDescent="0.35">
      <c r="A307" s="1548"/>
      <c r="B307" s="1518"/>
      <c r="C307" s="1519"/>
      <c r="D307" s="651" t="s">
        <v>251</v>
      </c>
      <c r="E307" s="1637"/>
      <c r="F307" s="59" t="s">
        <v>361</v>
      </c>
      <c r="G307" s="668">
        <v>0</v>
      </c>
      <c r="H307" s="668">
        <v>0</v>
      </c>
      <c r="I307" s="668">
        <v>0</v>
      </c>
      <c r="J307" s="1648"/>
      <c r="Q307" s="1"/>
    </row>
    <row r="308" spans="1:17" ht="15" customHeight="1" x14ac:dyDescent="0.35">
      <c r="A308" s="1548"/>
      <c r="B308" s="1518"/>
      <c r="C308" s="1519"/>
      <c r="D308" s="651" t="s">
        <v>252</v>
      </c>
      <c r="E308" s="1637"/>
      <c r="F308" s="59" t="s">
        <v>361</v>
      </c>
      <c r="G308" s="668">
        <v>0</v>
      </c>
      <c r="H308" s="668">
        <v>0</v>
      </c>
      <c r="I308" s="668">
        <v>0</v>
      </c>
      <c r="J308" s="1648"/>
      <c r="Q308" s="1"/>
    </row>
    <row r="309" spans="1:17" ht="15" customHeight="1" x14ac:dyDescent="0.35">
      <c r="A309" s="1548"/>
      <c r="B309" s="1518"/>
      <c r="C309" s="1519"/>
      <c r="D309" s="651" t="s">
        <v>253</v>
      </c>
      <c r="E309" s="1637"/>
      <c r="F309" s="59" t="s">
        <v>361</v>
      </c>
      <c r="G309" s="668">
        <v>0</v>
      </c>
      <c r="H309" s="668">
        <v>0</v>
      </c>
      <c r="I309" s="668">
        <v>0</v>
      </c>
      <c r="J309" s="1648"/>
      <c r="Q309" s="1"/>
    </row>
    <row r="310" spans="1:17" ht="15" customHeight="1" x14ac:dyDescent="0.35">
      <c r="A310" s="1548"/>
      <c r="B310" s="1518"/>
      <c r="C310" s="1519"/>
      <c r="D310" s="651" t="s">
        <v>254</v>
      </c>
      <c r="E310" s="1637"/>
      <c r="F310" s="59" t="s">
        <v>361</v>
      </c>
      <c r="G310" s="668">
        <v>0</v>
      </c>
      <c r="H310" s="668">
        <v>0</v>
      </c>
      <c r="I310" s="668">
        <v>0</v>
      </c>
      <c r="J310" s="1648"/>
      <c r="Q310" s="1"/>
    </row>
    <row r="311" spans="1:17" ht="15" customHeight="1" x14ac:dyDescent="0.35">
      <c r="A311" s="1549"/>
      <c r="B311" s="1515"/>
      <c r="C311" s="1516"/>
      <c r="D311" s="91" t="s">
        <v>255</v>
      </c>
      <c r="E311" s="1638"/>
      <c r="F311" s="81" t="s">
        <v>361</v>
      </c>
      <c r="G311" s="652">
        <v>0</v>
      </c>
      <c r="H311" s="652">
        <v>0</v>
      </c>
      <c r="I311" s="652">
        <v>0</v>
      </c>
      <c r="J311" s="1517"/>
      <c r="Q311" s="1"/>
    </row>
    <row r="312" spans="1:17" s="5" customFormat="1" ht="8.15" customHeight="1" x14ac:dyDescent="0.35">
      <c r="A312" s="12"/>
      <c r="B312" s="13"/>
      <c r="C312" s="13"/>
      <c r="D312" s="13"/>
      <c r="E312" s="13"/>
      <c r="F312" s="7"/>
      <c r="G312" s="149"/>
      <c r="H312" s="149"/>
      <c r="I312" s="149"/>
      <c r="J312" s="46"/>
      <c r="K312" s="381"/>
      <c r="L312" s="8"/>
      <c r="M312" s="381"/>
    </row>
    <row r="313" spans="1:17" s="5" customFormat="1" ht="33" customHeight="1" x14ac:dyDescent="0.35">
      <c r="A313" s="1462" t="s">
        <v>552</v>
      </c>
      <c r="B313" s="1463"/>
      <c r="C313" s="1463"/>
      <c r="D313" s="1463"/>
      <c r="E313" s="1463"/>
      <c r="F313" s="1463"/>
      <c r="G313" s="1463"/>
      <c r="H313" s="1463"/>
      <c r="I313" s="1463"/>
      <c r="J313" s="1464"/>
      <c r="K313" s="381"/>
      <c r="L313" s="8">
        <f>IF(COUNTA(G314:I314)=3,3,2)</f>
        <v>3</v>
      </c>
      <c r="M313" s="381"/>
    </row>
    <row r="314" spans="1:17" ht="39" customHeight="1" x14ac:dyDescent="0.35">
      <c r="A314" s="11" t="s">
        <v>95</v>
      </c>
      <c r="B314" s="1590" t="s">
        <v>553</v>
      </c>
      <c r="C314" s="1590"/>
      <c r="D314" s="1590"/>
      <c r="E314" s="219" t="s">
        <v>519</v>
      </c>
      <c r="F314" s="242" t="s">
        <v>398</v>
      </c>
      <c r="G314" s="623">
        <v>0.996</v>
      </c>
      <c r="H314" s="623">
        <v>0.996</v>
      </c>
      <c r="I314" s="623">
        <v>0.996</v>
      </c>
      <c r="J314" s="414" t="s">
        <v>626</v>
      </c>
      <c r="Q314" s="1"/>
    </row>
    <row r="315" spans="1:17" s="5" customFormat="1" ht="8.15" customHeight="1" x14ac:dyDescent="0.35">
      <c r="A315" s="82"/>
      <c r="B315" s="83"/>
      <c r="C315" s="83"/>
      <c r="D315" s="83"/>
      <c r="E315" s="83"/>
      <c r="F315" s="84"/>
      <c r="G315" s="156"/>
      <c r="H315" s="156"/>
      <c r="I315" s="156"/>
      <c r="J315" s="46"/>
      <c r="K315" s="381"/>
      <c r="L315" s="8"/>
      <c r="M315" s="381"/>
    </row>
    <row r="316" spans="1:17" s="5" customFormat="1" ht="33" customHeight="1" x14ac:dyDescent="0.35">
      <c r="A316" s="1462" t="s">
        <v>449</v>
      </c>
      <c r="B316" s="1463"/>
      <c r="C316" s="1463"/>
      <c r="D316" s="1463"/>
      <c r="E316" s="1463"/>
      <c r="F316" s="1463"/>
      <c r="G316" s="1463"/>
      <c r="H316" s="1463"/>
      <c r="I316" s="1463"/>
      <c r="J316" s="1464"/>
      <c r="K316" s="381"/>
      <c r="L316" s="8">
        <f>IF(COUNTA(G317:I317)=1,3,2)</f>
        <v>2</v>
      </c>
      <c r="M316" s="381"/>
    </row>
    <row r="317" spans="1:17" ht="55.5" customHeight="1" x14ac:dyDescent="0.35">
      <c r="A317" s="11" t="s">
        <v>182</v>
      </c>
      <c r="B317" s="1633" t="s">
        <v>181</v>
      </c>
      <c r="C317" s="1633"/>
      <c r="D317" s="1633"/>
      <c r="E317" s="219" t="s">
        <v>519</v>
      </c>
      <c r="F317" s="242" t="s">
        <v>398</v>
      </c>
      <c r="G317" s="1634"/>
      <c r="H317" s="1635"/>
      <c r="I317" s="1636"/>
      <c r="J317" s="430" t="s">
        <v>558</v>
      </c>
      <c r="L317" s="381"/>
      <c r="Q317" s="1"/>
    </row>
    <row r="318" spans="1:17" s="5" customFormat="1" ht="8.15" customHeight="1" x14ac:dyDescent="0.35">
      <c r="A318" s="12"/>
      <c r="B318" s="13"/>
      <c r="C318" s="13"/>
      <c r="D318" s="13"/>
      <c r="E318" s="13"/>
      <c r="F318" s="7"/>
      <c r="G318" s="149"/>
      <c r="H318" s="149"/>
      <c r="I318" s="149"/>
      <c r="J318" s="46"/>
      <c r="K318" s="381"/>
      <c r="L318" s="8"/>
      <c r="M318" s="381"/>
    </row>
    <row r="319" spans="1:17" s="5" customFormat="1" ht="33" customHeight="1" x14ac:dyDescent="0.35">
      <c r="A319" s="1462" t="s">
        <v>450</v>
      </c>
      <c r="B319" s="1463"/>
      <c r="C319" s="1463"/>
      <c r="D319" s="1463"/>
      <c r="E319" s="1463"/>
      <c r="F319" s="1463"/>
      <c r="G319" s="1463"/>
      <c r="H319" s="1463"/>
      <c r="I319" s="1463"/>
      <c r="J319" s="1464"/>
      <c r="K319" s="381"/>
      <c r="L319" s="8">
        <f>IF(COUNTA(G320:I320)=1,3,2)</f>
        <v>2</v>
      </c>
      <c r="M319" s="381"/>
    </row>
    <row r="320" spans="1:17" ht="52.5" customHeight="1" x14ac:dyDescent="0.35">
      <c r="A320" s="11" t="s">
        <v>180</v>
      </c>
      <c r="B320" s="1590" t="s">
        <v>474</v>
      </c>
      <c r="C320" s="1590"/>
      <c r="D320" s="1590"/>
      <c r="E320" s="219" t="s">
        <v>519</v>
      </c>
      <c r="F320" s="242" t="s">
        <v>556</v>
      </c>
      <c r="G320" s="1649"/>
      <c r="H320" s="1650"/>
      <c r="I320" s="1651"/>
      <c r="J320" s="430" t="s">
        <v>722</v>
      </c>
      <c r="L320" s="381"/>
      <c r="Q320" s="1"/>
    </row>
    <row r="321" spans="1:17" s="5" customFormat="1" ht="8.15" customHeight="1" x14ac:dyDescent="0.35">
      <c r="A321" s="82"/>
      <c r="B321" s="83"/>
      <c r="C321" s="83"/>
      <c r="D321" s="83"/>
      <c r="E321" s="83"/>
      <c r="F321" s="84"/>
      <c r="G321" s="156"/>
      <c r="H321" s="156"/>
      <c r="I321" s="156"/>
      <c r="J321" s="46"/>
      <c r="K321" s="381"/>
      <c r="L321" s="8"/>
      <c r="M321" s="381"/>
    </row>
    <row r="322" spans="1:17" s="5" customFormat="1" ht="33" customHeight="1" x14ac:dyDescent="0.35">
      <c r="A322" s="1462" t="s">
        <v>451</v>
      </c>
      <c r="B322" s="1463"/>
      <c r="C322" s="1463"/>
      <c r="D322" s="1463"/>
      <c r="E322" s="1463"/>
      <c r="F322" s="1463"/>
      <c r="G322" s="1463"/>
      <c r="H322" s="1463"/>
      <c r="I322" s="1463"/>
      <c r="J322" s="1464"/>
      <c r="K322" s="381"/>
      <c r="L322" s="8">
        <f>IF(COUNTA(G323:I323)=3,3,2)</f>
        <v>3</v>
      </c>
      <c r="M322" s="381"/>
    </row>
    <row r="323" spans="1:17" ht="30" customHeight="1" x14ac:dyDescent="0.35">
      <c r="A323" s="11" t="s">
        <v>130</v>
      </c>
      <c r="B323" s="1633" t="s">
        <v>129</v>
      </c>
      <c r="C323" s="1633"/>
      <c r="D323" s="1633"/>
      <c r="E323" s="219" t="s">
        <v>519</v>
      </c>
      <c r="F323" s="242" t="s">
        <v>559</v>
      </c>
      <c r="G323" s="186" t="s">
        <v>511</v>
      </c>
      <c r="H323" s="186" t="s">
        <v>511</v>
      </c>
      <c r="I323" s="186" t="s">
        <v>511</v>
      </c>
      <c r="J323" s="430" t="s">
        <v>557</v>
      </c>
      <c r="Q323" s="1"/>
    </row>
    <row r="324" spans="1:17" s="5" customFormat="1" ht="8.15" customHeight="1" x14ac:dyDescent="0.35">
      <c r="A324" s="82"/>
      <c r="B324" s="83"/>
      <c r="C324" s="83"/>
      <c r="D324" s="83"/>
      <c r="E324" s="83"/>
      <c r="F324" s="84"/>
      <c r="G324" s="156"/>
      <c r="H324" s="156"/>
      <c r="I324" s="156"/>
      <c r="J324" s="46"/>
      <c r="K324" s="381"/>
      <c r="L324" s="8"/>
      <c r="M324" s="381"/>
    </row>
    <row r="325" spans="1:17" s="5" customFormat="1" ht="69.75" customHeight="1" x14ac:dyDescent="0.35">
      <c r="A325" s="1462" t="s">
        <v>452</v>
      </c>
      <c r="B325" s="1463"/>
      <c r="C325" s="1463"/>
      <c r="D325" s="1463"/>
      <c r="E325" s="1463"/>
      <c r="F325" s="1463"/>
      <c r="G325" s="1463"/>
      <c r="H325" s="1463"/>
      <c r="I325" s="1463"/>
      <c r="J325" s="436" t="s">
        <v>576</v>
      </c>
      <c r="K325" s="381"/>
      <c r="L325" s="8">
        <f>IF(COUNTA(G326:I334)=27,3,2)</f>
        <v>2</v>
      </c>
      <c r="M325" s="381"/>
    </row>
    <row r="326" spans="1:17" ht="30" customHeight="1" x14ac:dyDescent="0.35">
      <c r="A326" s="649" t="s">
        <v>298</v>
      </c>
      <c r="B326" s="1652" t="s">
        <v>266</v>
      </c>
      <c r="C326" s="1652"/>
      <c r="D326" s="1652"/>
      <c r="E326" s="1653" t="s">
        <v>518</v>
      </c>
      <c r="F326" s="243" t="s">
        <v>512</v>
      </c>
      <c r="G326" s="622"/>
      <c r="H326" s="622"/>
      <c r="I326" s="622"/>
      <c r="J326" s="223" t="s">
        <v>554</v>
      </c>
      <c r="Q326" s="1"/>
    </row>
    <row r="327" spans="1:17" ht="30" customHeight="1" x14ac:dyDescent="0.35">
      <c r="A327" s="653" t="s">
        <v>299</v>
      </c>
      <c r="B327" s="1656" t="s">
        <v>267</v>
      </c>
      <c r="C327" s="1656"/>
      <c r="D327" s="1656"/>
      <c r="E327" s="1654"/>
      <c r="F327" s="244" t="s">
        <v>512</v>
      </c>
      <c r="G327" s="153">
        <v>0</v>
      </c>
      <c r="H327" s="153">
        <v>0</v>
      </c>
      <c r="I327" s="617"/>
      <c r="J327" s="665"/>
      <c r="Q327" s="1"/>
    </row>
    <row r="328" spans="1:17" ht="66" customHeight="1" x14ac:dyDescent="0.35">
      <c r="A328" s="650" t="s">
        <v>300</v>
      </c>
      <c r="B328" s="1657" t="s">
        <v>294</v>
      </c>
      <c r="C328" s="1657"/>
      <c r="D328" s="1657"/>
      <c r="E328" s="1654"/>
      <c r="F328" s="245" t="s">
        <v>512</v>
      </c>
      <c r="G328" s="187">
        <v>0</v>
      </c>
      <c r="H328" s="187">
        <v>0</v>
      </c>
      <c r="I328" s="187">
        <v>0</v>
      </c>
      <c r="J328" s="273" t="s">
        <v>568</v>
      </c>
      <c r="Q328" s="1"/>
    </row>
    <row r="329" spans="1:17" ht="30" customHeight="1" x14ac:dyDescent="0.35">
      <c r="A329" s="653" t="s">
        <v>301</v>
      </c>
      <c r="B329" s="1656" t="s">
        <v>270</v>
      </c>
      <c r="C329" s="1656"/>
      <c r="D329" s="1656"/>
      <c r="E329" s="1654"/>
      <c r="F329" s="244" t="s">
        <v>512</v>
      </c>
      <c r="G329" s="153">
        <v>0</v>
      </c>
      <c r="H329" s="153">
        <v>0</v>
      </c>
      <c r="I329" s="153">
        <v>0</v>
      </c>
      <c r="J329" s="665"/>
      <c r="Q329" s="1"/>
    </row>
    <row r="330" spans="1:17" ht="30" customHeight="1" x14ac:dyDescent="0.35">
      <c r="A330" s="650" t="s">
        <v>302</v>
      </c>
      <c r="B330" s="1657" t="s">
        <v>268</v>
      </c>
      <c r="C330" s="1657"/>
      <c r="D330" s="1657"/>
      <c r="E330" s="1654"/>
      <c r="F330" s="245" t="s">
        <v>512</v>
      </c>
      <c r="G330" s="187">
        <v>0</v>
      </c>
      <c r="H330" s="187">
        <v>0</v>
      </c>
      <c r="I330" s="187">
        <v>0</v>
      </c>
      <c r="J330" s="266"/>
      <c r="Q330" s="1"/>
    </row>
    <row r="331" spans="1:17" ht="30" customHeight="1" x14ac:dyDescent="0.35">
      <c r="A331" s="653" t="s">
        <v>303</v>
      </c>
      <c r="B331" s="1656" t="s">
        <v>269</v>
      </c>
      <c r="C331" s="1656"/>
      <c r="D331" s="1656"/>
      <c r="E331" s="1654"/>
      <c r="F331" s="244" t="s">
        <v>512</v>
      </c>
      <c r="G331" s="617"/>
      <c r="H331" s="617"/>
      <c r="I331" s="617"/>
      <c r="J331" s="415"/>
      <c r="Q331" s="1"/>
    </row>
    <row r="332" spans="1:17" ht="30" customHeight="1" x14ac:dyDescent="0.35">
      <c r="A332" s="650" t="s">
        <v>304</v>
      </c>
      <c r="B332" s="1657" t="s">
        <v>295</v>
      </c>
      <c r="C332" s="1657"/>
      <c r="D332" s="1657"/>
      <c r="E332" s="1654"/>
      <c r="F332" s="245" t="s">
        <v>512</v>
      </c>
      <c r="G332" s="617"/>
      <c r="H332" s="617"/>
      <c r="I332" s="617"/>
      <c r="J332" s="249"/>
      <c r="Q332" s="1"/>
    </row>
    <row r="333" spans="1:17" ht="30" customHeight="1" x14ac:dyDescent="0.35">
      <c r="A333" s="653" t="s">
        <v>305</v>
      </c>
      <c r="B333" s="1656" t="s">
        <v>296</v>
      </c>
      <c r="C333" s="1656"/>
      <c r="D333" s="1656"/>
      <c r="E333" s="1654"/>
      <c r="F333" s="244" t="s">
        <v>512</v>
      </c>
      <c r="G333" s="617"/>
      <c r="H333" s="617"/>
      <c r="I333" s="617"/>
      <c r="J333" s="665"/>
      <c r="Q333" s="1"/>
    </row>
    <row r="334" spans="1:17" ht="30" customHeight="1" x14ac:dyDescent="0.35">
      <c r="A334" s="661" t="s">
        <v>305</v>
      </c>
      <c r="B334" s="1666" t="s">
        <v>297</v>
      </c>
      <c r="C334" s="1666"/>
      <c r="D334" s="1666"/>
      <c r="E334" s="1655"/>
      <c r="F334" s="110" t="s">
        <v>512</v>
      </c>
      <c r="G334" s="621"/>
      <c r="H334" s="621"/>
      <c r="I334" s="621"/>
      <c r="J334" s="264" t="s">
        <v>542</v>
      </c>
      <c r="Q334" s="1"/>
    </row>
    <row r="335" spans="1:17" s="5" customFormat="1" ht="8.15" customHeight="1" x14ac:dyDescent="0.35">
      <c r="A335" s="12"/>
      <c r="B335" s="13"/>
      <c r="C335" s="13"/>
      <c r="D335" s="13"/>
      <c r="E335" s="13"/>
      <c r="F335" s="7"/>
      <c r="G335" s="149"/>
      <c r="H335" s="149"/>
      <c r="I335" s="149"/>
      <c r="J335" s="46"/>
      <c r="K335" s="381"/>
      <c r="L335" s="8"/>
      <c r="M335" s="381"/>
    </row>
    <row r="336" spans="1:17" s="5" customFormat="1" ht="33" customHeight="1" x14ac:dyDescent="0.35">
      <c r="A336" s="1462" t="s">
        <v>453</v>
      </c>
      <c r="B336" s="1463"/>
      <c r="C336" s="1463"/>
      <c r="D336" s="1463"/>
      <c r="E336" s="1463"/>
      <c r="F336" s="1463"/>
      <c r="G336" s="1463"/>
      <c r="H336" s="1463"/>
      <c r="I336" s="1463"/>
      <c r="J336" s="1464"/>
      <c r="K336" s="381"/>
      <c r="L336" s="8">
        <f>IF(COUNTA(G337:I342)=18,3,2)</f>
        <v>2</v>
      </c>
      <c r="M336" s="381"/>
    </row>
    <row r="337" spans="1:17" ht="20.149999999999999" customHeight="1" x14ac:dyDescent="0.35">
      <c r="A337" s="1522" t="s">
        <v>131</v>
      </c>
      <c r="B337" s="1658" t="s">
        <v>454</v>
      </c>
      <c r="C337" s="1659"/>
      <c r="D337" s="669" t="s">
        <v>538</v>
      </c>
      <c r="E337" s="1556" t="s">
        <v>519</v>
      </c>
      <c r="F337" s="243" t="s">
        <v>398</v>
      </c>
      <c r="G337" s="189" t="s">
        <v>362</v>
      </c>
      <c r="H337" s="189" t="s">
        <v>362</v>
      </c>
      <c r="I337" s="189" t="s">
        <v>362</v>
      </c>
      <c r="J337" s="1661"/>
      <c r="Q337" s="1"/>
    </row>
    <row r="338" spans="1:17" ht="20.149999999999999" customHeight="1" x14ac:dyDescent="0.35">
      <c r="A338" s="1523"/>
      <c r="B338" s="1569"/>
      <c r="C338" s="1570"/>
      <c r="D338" s="656" t="s">
        <v>539</v>
      </c>
      <c r="E338" s="1557"/>
      <c r="F338" s="245" t="s">
        <v>398</v>
      </c>
      <c r="G338" s="145" t="s">
        <v>362</v>
      </c>
      <c r="H338" s="145" t="s">
        <v>362</v>
      </c>
      <c r="I338" s="145" t="s">
        <v>362</v>
      </c>
      <c r="J338" s="1662"/>
      <c r="Q338" s="1"/>
    </row>
    <row r="339" spans="1:17" ht="20.149999999999999" customHeight="1" x14ac:dyDescent="0.35">
      <c r="A339" s="1548" t="s">
        <v>132</v>
      </c>
      <c r="B339" s="1565" t="s">
        <v>455</v>
      </c>
      <c r="C339" s="1566"/>
      <c r="D339" s="657" t="s">
        <v>538</v>
      </c>
      <c r="E339" s="1557"/>
      <c r="F339" s="244" t="s">
        <v>398</v>
      </c>
      <c r="G339" s="618"/>
      <c r="H339" s="618"/>
      <c r="I339" s="618"/>
      <c r="J339" s="1662"/>
      <c r="Q339" s="1"/>
    </row>
    <row r="340" spans="1:17" ht="20.149999999999999" customHeight="1" x14ac:dyDescent="0.35">
      <c r="A340" s="1548"/>
      <c r="B340" s="1565"/>
      <c r="C340" s="1566"/>
      <c r="D340" s="657" t="s">
        <v>539</v>
      </c>
      <c r="E340" s="1557"/>
      <c r="F340" s="244" t="s">
        <v>398</v>
      </c>
      <c r="G340" s="618"/>
      <c r="H340" s="618"/>
      <c r="I340" s="618"/>
      <c r="J340" s="1662"/>
      <c r="Q340" s="1"/>
    </row>
    <row r="341" spans="1:17" ht="20.149999999999999" customHeight="1" x14ac:dyDescent="0.35">
      <c r="A341" s="1523" t="s">
        <v>133</v>
      </c>
      <c r="B341" s="1569" t="s">
        <v>456</v>
      </c>
      <c r="C341" s="1570"/>
      <c r="D341" s="656" t="s">
        <v>538</v>
      </c>
      <c r="E341" s="1557"/>
      <c r="F341" s="245" t="s">
        <v>398</v>
      </c>
      <c r="G341" s="618"/>
      <c r="H341" s="618"/>
      <c r="I341" s="618"/>
      <c r="J341" s="1662"/>
      <c r="Q341" s="1"/>
    </row>
    <row r="342" spans="1:17" ht="20.149999999999999" customHeight="1" x14ac:dyDescent="0.35">
      <c r="A342" s="1524"/>
      <c r="B342" s="1664"/>
      <c r="C342" s="1665"/>
      <c r="D342" s="658" t="s">
        <v>539</v>
      </c>
      <c r="E342" s="1660"/>
      <c r="F342" s="110" t="s">
        <v>398</v>
      </c>
      <c r="G342" s="616"/>
      <c r="H342" s="616"/>
      <c r="I342" s="616"/>
      <c r="J342" s="1663"/>
      <c r="Q342" s="1"/>
    </row>
    <row r="343" spans="1:17" s="5" customFormat="1" ht="8.15" customHeight="1" x14ac:dyDescent="0.35">
      <c r="A343" s="82"/>
      <c r="B343" s="83"/>
      <c r="C343" s="83"/>
      <c r="D343" s="83"/>
      <c r="E343" s="83"/>
      <c r="F343" s="84"/>
      <c r="G343" s="156"/>
      <c r="H343" s="156"/>
      <c r="I343" s="156"/>
      <c r="J343" s="46"/>
      <c r="K343" s="381"/>
      <c r="L343" s="8"/>
      <c r="M343" s="381"/>
    </row>
    <row r="344" spans="1:17" s="5" customFormat="1" ht="33" customHeight="1" x14ac:dyDescent="0.35">
      <c r="A344" s="1462" t="s">
        <v>457</v>
      </c>
      <c r="B344" s="1463"/>
      <c r="C344" s="1463"/>
      <c r="D344" s="1463"/>
      <c r="E344" s="1463"/>
      <c r="F344" s="1463"/>
      <c r="G344" s="1463"/>
      <c r="H344" s="1463"/>
      <c r="I344" s="1463"/>
      <c r="J344" s="1464"/>
      <c r="K344" s="381"/>
      <c r="L344" s="8">
        <f>IF(COUNTA(G345:I350)=18,3,2)</f>
        <v>2</v>
      </c>
      <c r="M344" s="381"/>
    </row>
    <row r="345" spans="1:17" ht="20.149999999999999" customHeight="1" x14ac:dyDescent="0.35">
      <c r="A345" s="1522" t="s">
        <v>183</v>
      </c>
      <c r="B345" s="1658" t="s">
        <v>458</v>
      </c>
      <c r="C345" s="1659"/>
      <c r="D345" s="669" t="s">
        <v>538</v>
      </c>
      <c r="E345" s="1556" t="s">
        <v>519</v>
      </c>
      <c r="F345" s="243" t="s">
        <v>398</v>
      </c>
      <c r="G345" s="189" t="s">
        <v>362</v>
      </c>
      <c r="H345" s="189" t="s">
        <v>362</v>
      </c>
      <c r="I345" s="190" t="s">
        <v>362</v>
      </c>
      <c r="J345" s="1471" t="s">
        <v>551</v>
      </c>
      <c r="Q345" s="1"/>
    </row>
    <row r="346" spans="1:17" ht="20.149999999999999" customHeight="1" x14ac:dyDescent="0.35">
      <c r="A346" s="1523" t="s">
        <v>183</v>
      </c>
      <c r="B346" s="1569" t="s">
        <v>344</v>
      </c>
      <c r="C346" s="1570"/>
      <c r="D346" s="656" t="s">
        <v>539</v>
      </c>
      <c r="E346" s="1557"/>
      <c r="F346" s="245" t="s">
        <v>398</v>
      </c>
      <c r="G346" s="145" t="s">
        <v>362</v>
      </c>
      <c r="H346" s="145" t="s">
        <v>362</v>
      </c>
      <c r="I346" s="191" t="s">
        <v>362</v>
      </c>
      <c r="J346" s="1472"/>
      <c r="Q346" s="1"/>
    </row>
    <row r="347" spans="1:17" ht="20.149999999999999" customHeight="1" x14ac:dyDescent="0.35">
      <c r="A347" s="1548" t="s">
        <v>184</v>
      </c>
      <c r="B347" s="1565" t="s">
        <v>459</v>
      </c>
      <c r="C347" s="1566"/>
      <c r="D347" s="657" t="s">
        <v>538</v>
      </c>
      <c r="E347" s="1557"/>
      <c r="F347" s="244" t="s">
        <v>398</v>
      </c>
      <c r="G347" s="618"/>
      <c r="H347" s="618"/>
      <c r="I347" s="619"/>
      <c r="J347" s="1472"/>
      <c r="Q347" s="1"/>
    </row>
    <row r="348" spans="1:17" ht="20.149999999999999" customHeight="1" x14ac:dyDescent="0.35">
      <c r="A348" s="1548" t="s">
        <v>184</v>
      </c>
      <c r="B348" s="1565" t="s">
        <v>345</v>
      </c>
      <c r="C348" s="1566"/>
      <c r="D348" s="657" t="s">
        <v>539</v>
      </c>
      <c r="E348" s="1557"/>
      <c r="F348" s="244" t="s">
        <v>398</v>
      </c>
      <c r="G348" s="618"/>
      <c r="H348" s="618"/>
      <c r="I348" s="619"/>
      <c r="J348" s="1472"/>
      <c r="Q348" s="1"/>
    </row>
    <row r="349" spans="1:17" ht="20.149999999999999" customHeight="1" x14ac:dyDescent="0.35">
      <c r="A349" s="1523" t="s">
        <v>185</v>
      </c>
      <c r="B349" s="1569" t="s">
        <v>460</v>
      </c>
      <c r="C349" s="1570"/>
      <c r="D349" s="656" t="s">
        <v>538</v>
      </c>
      <c r="E349" s="1557"/>
      <c r="F349" s="245" t="s">
        <v>398</v>
      </c>
      <c r="G349" s="618"/>
      <c r="H349" s="618"/>
      <c r="I349" s="619"/>
      <c r="J349" s="1472"/>
      <c r="Q349" s="1"/>
    </row>
    <row r="350" spans="1:17" ht="20.149999999999999" customHeight="1" x14ac:dyDescent="0.35">
      <c r="A350" s="1524" t="s">
        <v>185</v>
      </c>
      <c r="B350" s="1664" t="s">
        <v>346</v>
      </c>
      <c r="C350" s="1665"/>
      <c r="D350" s="658" t="s">
        <v>539</v>
      </c>
      <c r="E350" s="1660"/>
      <c r="F350" s="110" t="s">
        <v>398</v>
      </c>
      <c r="G350" s="616"/>
      <c r="H350" s="616"/>
      <c r="I350" s="620"/>
      <c r="J350" s="1667"/>
      <c r="Q350" s="1"/>
    </row>
    <row r="351" spans="1:17" s="5" customFormat="1" ht="8.15" customHeight="1" x14ac:dyDescent="0.35">
      <c r="A351" s="82"/>
      <c r="B351" s="83"/>
      <c r="C351" s="83"/>
      <c r="D351" s="83"/>
      <c r="E351" s="83"/>
      <c r="F351" s="84"/>
      <c r="G351" s="156"/>
      <c r="H351" s="156"/>
      <c r="I351" s="156"/>
      <c r="J351" s="46"/>
      <c r="K351" s="381"/>
      <c r="L351" s="8"/>
      <c r="M351" s="381"/>
    </row>
    <row r="352" spans="1:17" s="5" customFormat="1" ht="33" customHeight="1" x14ac:dyDescent="0.35">
      <c r="A352" s="1462" t="s">
        <v>461</v>
      </c>
      <c r="B352" s="1463"/>
      <c r="C352" s="1463"/>
      <c r="D352" s="1463"/>
      <c r="E352" s="1463"/>
      <c r="F352" s="1463"/>
      <c r="G352" s="1463"/>
      <c r="H352" s="1463"/>
      <c r="I352" s="1463"/>
      <c r="J352" s="1464"/>
      <c r="K352" s="381"/>
      <c r="L352" s="8">
        <f>IF(COUNTA(G353:I355)=9,3,2)</f>
        <v>3</v>
      </c>
      <c r="M352" s="381"/>
    </row>
    <row r="353" spans="1:17" ht="38.15" customHeight="1" x14ac:dyDescent="0.35">
      <c r="A353" s="649" t="s">
        <v>190</v>
      </c>
      <c r="B353" s="1668" t="s">
        <v>258</v>
      </c>
      <c r="C353" s="1668"/>
      <c r="D353" s="1668"/>
      <c r="E353" s="1669" t="s">
        <v>518</v>
      </c>
      <c r="F353" s="243" t="s">
        <v>398</v>
      </c>
      <c r="G353" s="189" t="s">
        <v>362</v>
      </c>
      <c r="H353" s="189" t="s">
        <v>362</v>
      </c>
      <c r="I353" s="190" t="s">
        <v>362</v>
      </c>
      <c r="J353" s="1672" t="s">
        <v>516</v>
      </c>
      <c r="Q353" s="1"/>
    </row>
    <row r="354" spans="1:17" ht="38.15" customHeight="1" x14ac:dyDescent="0.35">
      <c r="A354" s="653" t="s">
        <v>191</v>
      </c>
      <c r="B354" s="1493" t="s">
        <v>243</v>
      </c>
      <c r="C354" s="1493"/>
      <c r="D354" s="1493"/>
      <c r="E354" s="1670"/>
      <c r="F354" s="244" t="s">
        <v>398</v>
      </c>
      <c r="G354" s="143" t="s">
        <v>362</v>
      </c>
      <c r="H354" s="143" t="s">
        <v>362</v>
      </c>
      <c r="I354" s="143" t="s">
        <v>362</v>
      </c>
      <c r="J354" s="1673"/>
      <c r="Q354" s="1"/>
    </row>
    <row r="355" spans="1:17" ht="38.15" customHeight="1" x14ac:dyDescent="0.35">
      <c r="A355" s="661" t="s">
        <v>192</v>
      </c>
      <c r="B355" s="1589" t="s">
        <v>244</v>
      </c>
      <c r="C355" s="1589"/>
      <c r="D355" s="1589"/>
      <c r="E355" s="1671"/>
      <c r="F355" s="110" t="s">
        <v>398</v>
      </c>
      <c r="G355" s="196" t="s">
        <v>362</v>
      </c>
      <c r="H355" s="196" t="s">
        <v>362</v>
      </c>
      <c r="I355" s="196" t="s">
        <v>362</v>
      </c>
      <c r="J355" s="1674"/>
      <c r="Q355" s="1"/>
    </row>
    <row r="356" spans="1:17" s="5" customFormat="1" ht="8.15" customHeight="1" x14ac:dyDescent="0.35">
      <c r="A356" s="12"/>
      <c r="B356" s="13"/>
      <c r="C356" s="13"/>
      <c r="D356" s="13"/>
      <c r="E356" s="13"/>
      <c r="F356" s="7"/>
      <c r="G356" s="149"/>
      <c r="H356" s="149"/>
      <c r="I356" s="149"/>
      <c r="J356" s="46"/>
      <c r="K356" s="381"/>
      <c r="L356" s="8"/>
      <c r="M356" s="381"/>
    </row>
    <row r="357" spans="1:17" s="5" customFormat="1" ht="33" customHeight="1" x14ac:dyDescent="0.35">
      <c r="A357" s="1462" t="s">
        <v>462</v>
      </c>
      <c r="B357" s="1463"/>
      <c r="C357" s="1463"/>
      <c r="D357" s="1463"/>
      <c r="E357" s="1463"/>
      <c r="F357" s="1463"/>
      <c r="G357" s="1463"/>
      <c r="H357" s="1463"/>
      <c r="I357" s="1463"/>
      <c r="J357" s="1464"/>
      <c r="K357" s="381"/>
      <c r="L357" s="8">
        <f>IF(COUNTA(G358:I361)=12,3,2)</f>
        <v>2</v>
      </c>
      <c r="M357" s="381"/>
    </row>
    <row r="358" spans="1:17" ht="28" customHeight="1" x14ac:dyDescent="0.35">
      <c r="A358" s="649" t="s">
        <v>186</v>
      </c>
      <c r="B358" s="1668" t="s">
        <v>134</v>
      </c>
      <c r="C358" s="1668"/>
      <c r="D358" s="1668"/>
      <c r="E358" s="1669" t="s">
        <v>518</v>
      </c>
      <c r="F358" s="243" t="s">
        <v>512</v>
      </c>
      <c r="G358" s="189" t="s">
        <v>362</v>
      </c>
      <c r="H358" s="189" t="s">
        <v>362</v>
      </c>
      <c r="I358" s="189" t="s">
        <v>362</v>
      </c>
      <c r="J358" s="250" t="s">
        <v>569</v>
      </c>
      <c r="Q358" s="1"/>
    </row>
    <row r="359" spans="1:17" ht="28" customHeight="1" x14ac:dyDescent="0.35">
      <c r="A359" s="653" t="s">
        <v>187</v>
      </c>
      <c r="B359" s="1493" t="s">
        <v>135</v>
      </c>
      <c r="C359" s="1493"/>
      <c r="D359" s="1493"/>
      <c r="E359" s="1670"/>
      <c r="F359" s="244" t="s">
        <v>512</v>
      </c>
      <c r="G359" s="143" t="s">
        <v>362</v>
      </c>
      <c r="H359" s="143" t="s">
        <v>362</v>
      </c>
      <c r="I359" s="617"/>
      <c r="J359" s="258" t="s">
        <v>570</v>
      </c>
      <c r="Q359" s="1"/>
    </row>
    <row r="360" spans="1:17" ht="30" customHeight="1" x14ac:dyDescent="0.35">
      <c r="A360" s="650" t="s">
        <v>188</v>
      </c>
      <c r="B360" s="1492" t="s">
        <v>136</v>
      </c>
      <c r="C360" s="1492"/>
      <c r="D360" s="1492"/>
      <c r="E360" s="1670"/>
      <c r="F360" s="245" t="s">
        <v>398</v>
      </c>
      <c r="G360" s="145" t="s">
        <v>362</v>
      </c>
      <c r="H360" s="145" t="s">
        <v>362</v>
      </c>
      <c r="I360" s="191" t="s">
        <v>362</v>
      </c>
      <c r="J360" s="323" t="s">
        <v>569</v>
      </c>
      <c r="Q360" s="1"/>
    </row>
    <row r="361" spans="1:17" ht="30" customHeight="1" x14ac:dyDescent="0.35">
      <c r="A361" s="654" t="s">
        <v>189</v>
      </c>
      <c r="B361" s="1504" t="s">
        <v>137</v>
      </c>
      <c r="C361" s="1504"/>
      <c r="D361" s="1504"/>
      <c r="E361" s="1671"/>
      <c r="F361" s="246" t="s">
        <v>398</v>
      </c>
      <c r="G361" s="148" t="s">
        <v>362</v>
      </c>
      <c r="H361" s="148" t="s">
        <v>362</v>
      </c>
      <c r="I361" s="198" t="s">
        <v>362</v>
      </c>
      <c r="J361" s="486" t="s">
        <v>569</v>
      </c>
      <c r="Q361" s="1"/>
    </row>
    <row r="362" spans="1:17" s="5" customFormat="1" ht="8.15" customHeight="1" x14ac:dyDescent="0.35">
      <c r="A362" s="12"/>
      <c r="B362" s="13"/>
      <c r="C362" s="13"/>
      <c r="D362" s="13"/>
      <c r="E362" s="13"/>
      <c r="F362" s="7"/>
      <c r="G362" s="149"/>
      <c r="H362" s="149"/>
      <c r="I362" s="149"/>
      <c r="J362" s="46"/>
      <c r="K362" s="381"/>
      <c r="L362" s="8"/>
      <c r="M362" s="381"/>
    </row>
    <row r="363" spans="1:17" s="5" customFormat="1" ht="33" customHeight="1" x14ac:dyDescent="0.35">
      <c r="A363" s="1462" t="s">
        <v>463</v>
      </c>
      <c r="B363" s="1463"/>
      <c r="C363" s="1463"/>
      <c r="D363" s="1463"/>
      <c r="E363" s="1463"/>
      <c r="F363" s="1463"/>
      <c r="G363" s="1463"/>
      <c r="H363" s="1463"/>
      <c r="I363" s="1463"/>
      <c r="J363" s="1464"/>
      <c r="K363" s="381"/>
      <c r="L363" s="8">
        <f>IF(COUNTA(G364:I364)=3,3,2)</f>
        <v>3</v>
      </c>
      <c r="M363" s="381"/>
    </row>
    <row r="364" spans="1:17" ht="101.25" customHeight="1" x14ac:dyDescent="0.35">
      <c r="A364" s="11" t="s">
        <v>193</v>
      </c>
      <c r="B364" s="1590" t="s">
        <v>541</v>
      </c>
      <c r="C364" s="1590"/>
      <c r="D364" s="1590"/>
      <c r="E364" s="219" t="s">
        <v>519</v>
      </c>
      <c r="F364" s="242" t="s">
        <v>361</v>
      </c>
      <c r="G364" s="150" t="s">
        <v>362</v>
      </c>
      <c r="H364" s="150" t="s">
        <v>362</v>
      </c>
      <c r="I364" s="150" t="s">
        <v>362</v>
      </c>
      <c r="J364" s="317" t="s">
        <v>623</v>
      </c>
      <c r="Q364" s="1"/>
    </row>
    <row r="365" spans="1:17" s="5" customFormat="1" ht="8.15" customHeight="1" x14ac:dyDescent="0.35">
      <c r="A365" s="12"/>
      <c r="B365" s="13"/>
      <c r="C365" s="13"/>
      <c r="D365" s="13"/>
      <c r="E365" s="13"/>
      <c r="F365" s="7"/>
      <c r="G365" s="149"/>
      <c r="H365" s="149"/>
      <c r="I365" s="149"/>
      <c r="J365" s="46"/>
      <c r="K365" s="381"/>
      <c r="L365" s="8"/>
      <c r="M365" s="381"/>
    </row>
    <row r="366" spans="1:17" s="5" customFormat="1" ht="33" customHeight="1" x14ac:dyDescent="0.35">
      <c r="A366" s="1462" t="s">
        <v>464</v>
      </c>
      <c r="B366" s="1463"/>
      <c r="C366" s="1463"/>
      <c r="D366" s="1463"/>
      <c r="E366" s="1463"/>
      <c r="F366" s="1463"/>
      <c r="G366" s="1463"/>
      <c r="H366" s="1463"/>
      <c r="I366" s="1463"/>
      <c r="J366" s="1464"/>
      <c r="K366" s="381"/>
      <c r="L366" s="8">
        <f>IF(COUNTA(G367:I367)=3,3,2)</f>
        <v>3</v>
      </c>
      <c r="M366" s="381"/>
    </row>
    <row r="367" spans="1:17" ht="32.15" customHeight="1" x14ac:dyDescent="0.35">
      <c r="A367" s="11" t="s">
        <v>194</v>
      </c>
      <c r="B367" s="1590" t="s">
        <v>138</v>
      </c>
      <c r="C367" s="1590"/>
      <c r="D367" s="1590"/>
      <c r="E367" s="219" t="s">
        <v>518</v>
      </c>
      <c r="F367" s="242" t="s">
        <v>361</v>
      </c>
      <c r="G367" s="150" t="s">
        <v>362</v>
      </c>
      <c r="H367" s="150" t="s">
        <v>362</v>
      </c>
      <c r="I367" s="150" t="s">
        <v>362</v>
      </c>
      <c r="J367" s="36" t="s">
        <v>510</v>
      </c>
      <c r="Q367" s="1"/>
    </row>
    <row r="368" spans="1:17" s="5" customFormat="1" ht="8.15" customHeight="1" x14ac:dyDescent="0.35">
      <c r="A368" s="82"/>
      <c r="B368" s="83"/>
      <c r="C368" s="83"/>
      <c r="D368" s="83"/>
      <c r="E368" s="83"/>
      <c r="F368" s="84"/>
      <c r="G368" s="156"/>
      <c r="H368" s="156"/>
      <c r="I368" s="156"/>
      <c r="J368" s="46"/>
      <c r="K368" s="381"/>
      <c r="L368" s="8"/>
      <c r="M368" s="381"/>
    </row>
    <row r="369" spans="1:17" s="5" customFormat="1" ht="33" customHeight="1" x14ac:dyDescent="0.35">
      <c r="A369" s="1462" t="s">
        <v>465</v>
      </c>
      <c r="B369" s="1463"/>
      <c r="C369" s="1463"/>
      <c r="D369" s="1463"/>
      <c r="E369" s="1463"/>
      <c r="F369" s="1463"/>
      <c r="G369" s="1463"/>
      <c r="H369" s="1463"/>
      <c r="I369" s="1463"/>
      <c r="J369" s="1464"/>
      <c r="K369" s="381"/>
      <c r="L369" s="8">
        <f>IF(COUNTA(G370:I370)=3,3,2)</f>
        <v>3</v>
      </c>
      <c r="M369" s="381"/>
    </row>
    <row r="370" spans="1:17" ht="32.15" customHeight="1" x14ac:dyDescent="0.35">
      <c r="A370" s="11" t="s">
        <v>195</v>
      </c>
      <c r="B370" s="1590" t="s">
        <v>139</v>
      </c>
      <c r="C370" s="1590"/>
      <c r="D370" s="1590"/>
      <c r="E370" s="219" t="s">
        <v>518</v>
      </c>
      <c r="F370" s="242" t="s">
        <v>361</v>
      </c>
      <c r="G370" s="150" t="s">
        <v>362</v>
      </c>
      <c r="H370" s="150" t="s">
        <v>362</v>
      </c>
      <c r="I370" s="150" t="s">
        <v>362</v>
      </c>
      <c r="J370" s="36" t="s">
        <v>510</v>
      </c>
      <c r="Q370" s="1"/>
    </row>
    <row r="371" spans="1:17" s="5" customFormat="1" ht="8.15" customHeight="1" x14ac:dyDescent="0.35">
      <c r="A371" s="82"/>
      <c r="B371" s="83"/>
      <c r="C371" s="83"/>
      <c r="D371" s="83"/>
      <c r="E371" s="83"/>
      <c r="F371" s="84"/>
      <c r="G371" s="156"/>
      <c r="H371" s="156"/>
      <c r="I371" s="156"/>
      <c r="J371" s="431"/>
      <c r="K371" s="381"/>
      <c r="L371" s="8"/>
      <c r="M371" s="381"/>
    </row>
    <row r="372" spans="1:17" s="5" customFormat="1" ht="33" customHeight="1" x14ac:dyDescent="0.35">
      <c r="A372" s="1494" t="s">
        <v>466</v>
      </c>
      <c r="B372" s="1495"/>
      <c r="C372" s="1495"/>
      <c r="D372" s="1495"/>
      <c r="E372" s="1495"/>
      <c r="F372" s="1495"/>
      <c r="G372" s="1495"/>
      <c r="H372" s="1495"/>
      <c r="I372" s="1495"/>
      <c r="J372" s="1496"/>
      <c r="K372" s="381"/>
      <c r="L372" s="8">
        <f>IF(COUNTA(G373:I375)=9,3,2)</f>
        <v>3</v>
      </c>
      <c r="M372" s="381"/>
    </row>
    <row r="373" spans="1:17" ht="43.5" customHeight="1" x14ac:dyDescent="0.35">
      <c r="A373" s="649" t="s">
        <v>196</v>
      </c>
      <c r="B373" s="1465" t="s">
        <v>245</v>
      </c>
      <c r="C373" s="1465"/>
      <c r="D373" s="1465"/>
      <c r="E373" s="1466" t="s">
        <v>519</v>
      </c>
      <c r="F373" s="243" t="s">
        <v>512</v>
      </c>
      <c r="G373" s="161" t="s">
        <v>362</v>
      </c>
      <c r="H373" s="161" t="s">
        <v>362</v>
      </c>
      <c r="I373" s="161" t="s">
        <v>362</v>
      </c>
      <c r="J373" s="1617" t="s">
        <v>510</v>
      </c>
      <c r="Q373" s="1"/>
    </row>
    <row r="374" spans="1:17" ht="30" customHeight="1" x14ac:dyDescent="0.35">
      <c r="A374" s="653" t="s">
        <v>197</v>
      </c>
      <c r="B374" s="1460" t="s">
        <v>246</v>
      </c>
      <c r="C374" s="1460"/>
      <c r="D374" s="1460"/>
      <c r="E374" s="1467"/>
      <c r="F374" s="244" t="s">
        <v>512</v>
      </c>
      <c r="G374" s="143" t="s">
        <v>362</v>
      </c>
      <c r="H374" s="143" t="s">
        <v>362</v>
      </c>
      <c r="I374" s="143" t="s">
        <v>362</v>
      </c>
      <c r="J374" s="1618"/>
      <c r="Q374" s="1"/>
    </row>
    <row r="375" spans="1:17" ht="30" customHeight="1" x14ac:dyDescent="0.35">
      <c r="A375" s="661" t="s">
        <v>198</v>
      </c>
      <c r="B375" s="1624" t="s">
        <v>247</v>
      </c>
      <c r="C375" s="1624"/>
      <c r="D375" s="1624"/>
      <c r="E375" s="1468"/>
      <c r="F375" s="110" t="s">
        <v>398</v>
      </c>
      <c r="G375" s="164" t="s">
        <v>362</v>
      </c>
      <c r="H375" s="164" t="s">
        <v>362</v>
      </c>
      <c r="I375" s="164" t="s">
        <v>362</v>
      </c>
      <c r="J375" s="1619"/>
      <c r="Q375" s="1"/>
    </row>
    <row r="376" spans="1:17" s="5" customFormat="1" ht="8.15" customHeight="1" x14ac:dyDescent="0.35">
      <c r="A376" s="82"/>
      <c r="B376" s="83"/>
      <c r="C376" s="83"/>
      <c r="D376" s="83"/>
      <c r="E376" s="83"/>
      <c r="F376" s="84"/>
      <c r="G376" s="156"/>
      <c r="H376" s="156"/>
      <c r="I376" s="156"/>
      <c r="J376" s="46"/>
      <c r="K376" s="381"/>
      <c r="L376" s="8"/>
      <c r="M376" s="381"/>
    </row>
    <row r="377" spans="1:17" s="5" customFormat="1" ht="33" customHeight="1" x14ac:dyDescent="0.35">
      <c r="A377" s="1462" t="s">
        <v>467</v>
      </c>
      <c r="B377" s="1463"/>
      <c r="C377" s="1463"/>
      <c r="D377" s="1463"/>
      <c r="E377" s="1463"/>
      <c r="F377" s="1463"/>
      <c r="G377" s="1463"/>
      <c r="H377" s="1463"/>
      <c r="I377" s="1463"/>
      <c r="J377" s="1464"/>
      <c r="K377" s="381"/>
      <c r="L377" s="8">
        <f>IF(COUNTA(G378:I378)=3,3,2)</f>
        <v>3</v>
      </c>
      <c r="M377" s="381"/>
    </row>
    <row r="378" spans="1:17" ht="44.25" customHeight="1" x14ac:dyDescent="0.35">
      <c r="A378" s="11" t="s">
        <v>199</v>
      </c>
      <c r="B378" s="1590" t="s">
        <v>140</v>
      </c>
      <c r="C378" s="1590"/>
      <c r="D378" s="1590"/>
      <c r="E378" s="219" t="s">
        <v>518</v>
      </c>
      <c r="F378" s="242" t="s">
        <v>361</v>
      </c>
      <c r="G378" s="150" t="s">
        <v>362</v>
      </c>
      <c r="H378" s="150" t="s">
        <v>362</v>
      </c>
      <c r="I378" s="150" t="s">
        <v>362</v>
      </c>
      <c r="J378" s="36" t="s">
        <v>510</v>
      </c>
      <c r="Q378" s="1"/>
    </row>
    <row r="379" spans="1:17" s="5" customFormat="1" ht="8.15" customHeight="1" x14ac:dyDescent="0.35">
      <c r="A379" s="12"/>
      <c r="B379" s="13"/>
      <c r="C379" s="13"/>
      <c r="D379" s="13"/>
      <c r="E379" s="13"/>
      <c r="F379" s="7"/>
      <c r="G379" s="149"/>
      <c r="H379" s="149"/>
      <c r="I379" s="149"/>
      <c r="J379" s="46"/>
      <c r="K379" s="381"/>
      <c r="L379" s="8"/>
      <c r="M379" s="381"/>
    </row>
    <row r="380" spans="1:17" s="5" customFormat="1" ht="33" customHeight="1" x14ac:dyDescent="0.35">
      <c r="A380" s="1462" t="s">
        <v>468</v>
      </c>
      <c r="B380" s="1463"/>
      <c r="C380" s="1463"/>
      <c r="D380" s="1463"/>
      <c r="E380" s="1463"/>
      <c r="F380" s="1463"/>
      <c r="G380" s="1463"/>
      <c r="H380" s="1463"/>
      <c r="I380" s="1463"/>
      <c r="J380" s="1464"/>
      <c r="K380" s="381"/>
      <c r="L380" s="8">
        <f>IF(COUNTA(G381:I381)=3,3,2)</f>
        <v>3</v>
      </c>
      <c r="M380" s="381"/>
    </row>
    <row r="381" spans="1:17" ht="46.5" customHeight="1" x14ac:dyDescent="0.35">
      <c r="A381" s="11" t="s">
        <v>200</v>
      </c>
      <c r="B381" s="1590" t="s">
        <v>140</v>
      </c>
      <c r="C381" s="1590"/>
      <c r="D381" s="1590"/>
      <c r="E381" s="219" t="s">
        <v>518</v>
      </c>
      <c r="F381" s="242" t="s">
        <v>361</v>
      </c>
      <c r="G381" s="150" t="s">
        <v>362</v>
      </c>
      <c r="H381" s="150" t="s">
        <v>362</v>
      </c>
      <c r="I381" s="150" t="s">
        <v>362</v>
      </c>
      <c r="J381" s="36" t="s">
        <v>510</v>
      </c>
      <c r="Q381" s="1"/>
    </row>
    <row r="382" spans="1:17" s="5" customFormat="1" ht="8.15" customHeight="1" x14ac:dyDescent="0.35">
      <c r="A382" s="12"/>
      <c r="B382" s="13"/>
      <c r="C382" s="13"/>
      <c r="D382" s="13"/>
      <c r="E382" s="13"/>
      <c r="F382" s="7"/>
      <c r="G382" s="149"/>
      <c r="H382" s="149"/>
      <c r="I382" s="149"/>
      <c r="J382" s="46"/>
      <c r="K382" s="381"/>
      <c r="L382" s="8"/>
      <c r="M382" s="381"/>
    </row>
    <row r="383" spans="1:17" s="5" customFormat="1" ht="33" customHeight="1" x14ac:dyDescent="0.35">
      <c r="A383" s="1462" t="s">
        <v>469</v>
      </c>
      <c r="B383" s="1463"/>
      <c r="C383" s="1463"/>
      <c r="D383" s="1463"/>
      <c r="E383" s="1463"/>
      <c r="F383" s="1463"/>
      <c r="G383" s="1463"/>
      <c r="H383" s="1463"/>
      <c r="I383" s="1463"/>
      <c r="J383" s="1464"/>
      <c r="K383" s="381"/>
      <c r="L383" s="8">
        <f>IF(COUNTA(G384:I385)=6,3,2)</f>
        <v>2</v>
      </c>
      <c r="M383" s="381"/>
    </row>
    <row r="384" spans="1:17" ht="30" customHeight="1" x14ac:dyDescent="0.35">
      <c r="A384" s="649" t="s">
        <v>201</v>
      </c>
      <c r="B384" s="1465" t="s">
        <v>141</v>
      </c>
      <c r="C384" s="1465"/>
      <c r="D384" s="1465"/>
      <c r="E384" s="1466" t="s">
        <v>518</v>
      </c>
      <c r="F384" s="243" t="s">
        <v>398</v>
      </c>
      <c r="G384" s="615"/>
      <c r="H384" s="161" t="s">
        <v>362</v>
      </c>
      <c r="I384" s="161" t="s">
        <v>362</v>
      </c>
      <c r="J384" s="1617" t="s">
        <v>692</v>
      </c>
      <c r="Q384" s="1"/>
    </row>
    <row r="385" spans="1:17" ht="30" customHeight="1" x14ac:dyDescent="0.35">
      <c r="A385" s="654" t="s">
        <v>202</v>
      </c>
      <c r="B385" s="1461" t="s">
        <v>288</v>
      </c>
      <c r="C385" s="1461"/>
      <c r="D385" s="1461"/>
      <c r="E385" s="1468"/>
      <c r="F385" s="246" t="s">
        <v>398</v>
      </c>
      <c r="G385" s="616"/>
      <c r="H385" s="148" t="s">
        <v>362</v>
      </c>
      <c r="I385" s="148" t="s">
        <v>362</v>
      </c>
      <c r="J385" s="1619"/>
      <c r="Q385" s="1"/>
    </row>
    <row r="386" spans="1:17" s="5" customFormat="1" ht="8.15" customHeight="1" x14ac:dyDescent="0.35">
      <c r="A386" s="12"/>
      <c r="B386" s="13"/>
      <c r="C386" s="13"/>
      <c r="D386" s="13"/>
      <c r="E386" s="13"/>
      <c r="F386" s="7"/>
      <c r="G386" s="149"/>
      <c r="H386" s="149"/>
      <c r="I386" s="149"/>
      <c r="J386" s="46"/>
      <c r="K386" s="381"/>
      <c r="L386" s="8"/>
      <c r="M386" s="381"/>
    </row>
    <row r="387" spans="1:17" s="5" customFormat="1" ht="33" customHeight="1" x14ac:dyDescent="0.35">
      <c r="A387" s="1462" t="s">
        <v>470</v>
      </c>
      <c r="B387" s="1463"/>
      <c r="C387" s="1463"/>
      <c r="D387" s="1463"/>
      <c r="E387" s="1463"/>
      <c r="F387" s="1463"/>
      <c r="G387" s="1463"/>
      <c r="H387" s="1463"/>
      <c r="I387" s="1463"/>
      <c r="J387" s="1464"/>
      <c r="K387" s="381"/>
      <c r="L387" s="8">
        <f>IF(COUNTA(G388:I391)=12,3,2)</f>
        <v>2</v>
      </c>
      <c r="M387" s="381"/>
    </row>
    <row r="388" spans="1:17" ht="20.149999999999999" customHeight="1" x14ac:dyDescent="0.35">
      <c r="A388" s="1522" t="s">
        <v>203</v>
      </c>
      <c r="B388" s="1675" t="s">
        <v>347</v>
      </c>
      <c r="C388" s="1676"/>
      <c r="D388" s="132" t="s">
        <v>485</v>
      </c>
      <c r="E388" s="1679" t="s">
        <v>519</v>
      </c>
      <c r="F388" s="243"/>
      <c r="G388" s="610"/>
      <c r="H388" s="610"/>
      <c r="I388" s="610"/>
      <c r="J388" s="1534" t="s">
        <v>689</v>
      </c>
      <c r="Q388" s="1"/>
    </row>
    <row r="389" spans="1:17" ht="20.149999999999999" customHeight="1" x14ac:dyDescent="0.35">
      <c r="A389" s="1523"/>
      <c r="B389" s="1677"/>
      <c r="C389" s="1678"/>
      <c r="D389" s="133" t="s">
        <v>508</v>
      </c>
      <c r="E389" s="1680"/>
      <c r="F389" s="245"/>
      <c r="G389" s="296" t="s">
        <v>473</v>
      </c>
      <c r="H389" s="296" t="s">
        <v>473</v>
      </c>
      <c r="I389" s="612"/>
      <c r="J389" s="1535"/>
      <c r="Q389" s="1"/>
    </row>
    <row r="390" spans="1:17" ht="20.149999999999999" customHeight="1" x14ac:dyDescent="0.35">
      <c r="A390" s="1548" t="s">
        <v>248</v>
      </c>
      <c r="B390" s="1682" t="s">
        <v>348</v>
      </c>
      <c r="C390" s="1683"/>
      <c r="D390" s="134" t="s">
        <v>485</v>
      </c>
      <c r="E390" s="1680"/>
      <c r="F390" s="244" t="s">
        <v>361</v>
      </c>
      <c r="G390" s="612"/>
      <c r="H390" s="612"/>
      <c r="I390" s="612"/>
      <c r="J390" s="1535"/>
      <c r="Q390" s="1"/>
    </row>
    <row r="391" spans="1:17" ht="20.149999999999999" customHeight="1" x14ac:dyDescent="0.35">
      <c r="A391" s="1549"/>
      <c r="B391" s="1684"/>
      <c r="C391" s="1685"/>
      <c r="D391" s="135" t="s">
        <v>508</v>
      </c>
      <c r="E391" s="1681"/>
      <c r="F391" s="246" t="s">
        <v>361</v>
      </c>
      <c r="G391" s="202" t="s">
        <v>473</v>
      </c>
      <c r="H391" s="202" t="s">
        <v>473</v>
      </c>
      <c r="I391" s="613"/>
      <c r="J391" s="1536"/>
      <c r="Q391" s="1"/>
    </row>
    <row r="392" spans="1:17" s="5" customFormat="1" ht="8.15" customHeight="1" x14ac:dyDescent="0.35">
      <c r="A392" s="12"/>
      <c r="B392" s="13"/>
      <c r="C392" s="13"/>
      <c r="D392" s="13"/>
      <c r="E392" s="13"/>
      <c r="F392" s="7"/>
      <c r="G392" s="149"/>
      <c r="H392" s="149"/>
      <c r="I392" s="149"/>
      <c r="J392" s="46"/>
      <c r="K392" s="381"/>
      <c r="L392" s="8"/>
      <c r="M392" s="381"/>
    </row>
    <row r="393" spans="1:17" s="5" customFormat="1" ht="33" customHeight="1" x14ac:dyDescent="0.35">
      <c r="A393" s="1462" t="s">
        <v>471</v>
      </c>
      <c r="B393" s="1463"/>
      <c r="C393" s="1463"/>
      <c r="D393" s="1463"/>
      <c r="E393" s="1463"/>
      <c r="F393" s="1463"/>
      <c r="G393" s="1463"/>
      <c r="H393" s="1463"/>
      <c r="I393" s="1463"/>
      <c r="J393" s="1464"/>
      <c r="K393" s="381"/>
      <c r="L393" s="8">
        <f>IF(COUNTA(G394:I394)=3,3,2)</f>
        <v>2</v>
      </c>
      <c r="M393" s="381"/>
    </row>
    <row r="394" spans="1:17" ht="78" customHeight="1" x14ac:dyDescent="0.35">
      <c r="A394" s="11" t="s">
        <v>144</v>
      </c>
      <c r="B394" s="1700" t="s">
        <v>349</v>
      </c>
      <c r="C394" s="1701"/>
      <c r="D394" s="38" t="s">
        <v>472</v>
      </c>
      <c r="E394" s="242" t="s">
        <v>518</v>
      </c>
      <c r="F394" s="242" t="s">
        <v>361</v>
      </c>
      <c r="G394" s="614"/>
      <c r="H394" s="614"/>
      <c r="I394" s="614"/>
      <c r="J394" s="257" t="s">
        <v>673</v>
      </c>
      <c r="Q394" s="1"/>
    </row>
    <row r="395" spans="1:17" s="5" customFormat="1" ht="8.15" customHeight="1" x14ac:dyDescent="0.35">
      <c r="A395" s="82"/>
      <c r="B395" s="83"/>
      <c r="C395" s="83"/>
      <c r="D395" s="83"/>
      <c r="E395" s="83"/>
      <c r="F395" s="84"/>
      <c r="G395" s="156"/>
      <c r="H395" s="156"/>
      <c r="I395" s="156"/>
      <c r="J395" s="46"/>
      <c r="K395" s="381"/>
      <c r="L395" s="8"/>
      <c r="M395" s="381"/>
    </row>
    <row r="396" spans="1:17" s="5" customFormat="1" ht="33" customHeight="1" x14ac:dyDescent="0.35">
      <c r="A396" s="1462" t="s">
        <v>520</v>
      </c>
      <c r="B396" s="1463"/>
      <c r="C396" s="1463"/>
      <c r="D396" s="1463"/>
      <c r="E396" s="1463"/>
      <c r="F396" s="1463"/>
      <c r="G396" s="1463"/>
      <c r="H396" s="1463"/>
      <c r="I396" s="1463"/>
      <c r="J396" s="1464"/>
      <c r="K396" s="381"/>
      <c r="L396" s="8">
        <f>IF(COUNTA(G397:I398)=6,3,2)</f>
        <v>3</v>
      </c>
      <c r="M396" s="381"/>
    </row>
    <row r="397" spans="1:17" ht="39" customHeight="1" x14ac:dyDescent="0.35">
      <c r="A397" s="649" t="s">
        <v>142</v>
      </c>
      <c r="B397" s="1668" t="s">
        <v>350</v>
      </c>
      <c r="C397" s="1668"/>
      <c r="D397" s="1668"/>
      <c r="E397" s="1669" t="s">
        <v>519</v>
      </c>
      <c r="F397" s="115"/>
      <c r="G397" s="161" t="s">
        <v>362</v>
      </c>
      <c r="H397" s="161" t="s">
        <v>362</v>
      </c>
      <c r="I397" s="203" t="s">
        <v>573</v>
      </c>
      <c r="J397" s="1672" t="s">
        <v>690</v>
      </c>
      <c r="Q397" s="1"/>
    </row>
    <row r="398" spans="1:17" ht="39" customHeight="1" x14ac:dyDescent="0.35">
      <c r="A398" s="654" t="s">
        <v>143</v>
      </c>
      <c r="B398" s="1504" t="s">
        <v>351</v>
      </c>
      <c r="C398" s="1504"/>
      <c r="D398" s="1504"/>
      <c r="E398" s="1671"/>
      <c r="F398" s="246" t="s">
        <v>361</v>
      </c>
      <c r="G398" s="148" t="s">
        <v>362</v>
      </c>
      <c r="H398" s="148" t="s">
        <v>362</v>
      </c>
      <c r="I398" s="204" t="s">
        <v>573</v>
      </c>
      <c r="J398" s="1674"/>
      <c r="Q398" s="1"/>
    </row>
    <row r="399" spans="1:17" s="5" customFormat="1" ht="8.15" customHeight="1" x14ac:dyDescent="0.35">
      <c r="A399" s="82"/>
      <c r="B399" s="83"/>
      <c r="C399" s="83"/>
      <c r="D399" s="83"/>
      <c r="E399" s="83"/>
      <c r="F399" s="84"/>
      <c r="G399" s="156"/>
      <c r="H399" s="156"/>
      <c r="I399" s="156"/>
      <c r="J399" s="46"/>
      <c r="K399" s="381"/>
      <c r="L399" s="8"/>
      <c r="M399" s="381"/>
    </row>
    <row r="400" spans="1:17" s="5" customFormat="1" ht="33" customHeight="1" x14ac:dyDescent="0.35">
      <c r="A400" s="1462" t="s">
        <v>618</v>
      </c>
      <c r="B400" s="1463"/>
      <c r="C400" s="1463"/>
      <c r="D400" s="1463"/>
      <c r="E400" s="1463"/>
      <c r="F400" s="1463"/>
      <c r="G400" s="1463"/>
      <c r="H400" s="1463"/>
      <c r="I400" s="1463"/>
      <c r="J400" s="1464"/>
      <c r="K400" s="381"/>
      <c r="L400" s="8">
        <f>IF(COUNTA(G401:I407)=21,3,2)</f>
        <v>2</v>
      </c>
      <c r="M400" s="381"/>
    </row>
    <row r="401" spans="1:17" ht="26.25" customHeight="1" x14ac:dyDescent="0.35">
      <c r="A401" s="642"/>
      <c r="B401" s="646" t="s">
        <v>582</v>
      </c>
      <c r="C401" s="334"/>
      <c r="D401" s="133" t="s">
        <v>583</v>
      </c>
      <c r="E401" s="1686" t="s">
        <v>584</v>
      </c>
      <c r="F401" s="245" t="s">
        <v>361</v>
      </c>
      <c r="G401" s="611"/>
      <c r="H401" s="611"/>
      <c r="I401" s="612"/>
      <c r="J401" s="424"/>
      <c r="Q401" s="1"/>
    </row>
    <row r="402" spans="1:17" ht="18" customHeight="1" x14ac:dyDescent="0.35">
      <c r="A402" s="1689"/>
      <c r="B402" s="1682" t="s">
        <v>585</v>
      </c>
      <c r="C402" s="1683"/>
      <c r="D402" s="134" t="s">
        <v>586</v>
      </c>
      <c r="E402" s="1687"/>
      <c r="F402" s="244" t="s">
        <v>512</v>
      </c>
      <c r="G402" s="611"/>
      <c r="H402" s="611"/>
      <c r="I402" s="612"/>
      <c r="J402" s="1695"/>
      <c r="Q402" s="1"/>
    </row>
    <row r="403" spans="1:17" ht="18" customHeight="1" x14ac:dyDescent="0.35">
      <c r="A403" s="1690"/>
      <c r="B403" s="1691"/>
      <c r="C403" s="1692"/>
      <c r="D403" s="134" t="s">
        <v>587</v>
      </c>
      <c r="E403" s="1687"/>
      <c r="F403" s="244" t="s">
        <v>512</v>
      </c>
      <c r="G403" s="611"/>
      <c r="H403" s="611"/>
      <c r="I403" s="612"/>
      <c r="J403" s="1696"/>
      <c r="Q403" s="1"/>
    </row>
    <row r="404" spans="1:17" ht="18" customHeight="1" x14ac:dyDescent="0.35">
      <c r="A404" s="1690"/>
      <c r="B404" s="1691"/>
      <c r="C404" s="1692"/>
      <c r="D404" s="134" t="s">
        <v>588</v>
      </c>
      <c r="E404" s="1687"/>
      <c r="F404" s="244" t="s">
        <v>512</v>
      </c>
      <c r="G404" s="611"/>
      <c r="H404" s="611"/>
      <c r="I404" s="612"/>
      <c r="J404" s="1696"/>
      <c r="Q404" s="1"/>
    </row>
    <row r="405" spans="1:17" ht="18" customHeight="1" x14ac:dyDescent="0.35">
      <c r="A405" s="1690"/>
      <c r="B405" s="1691"/>
      <c r="C405" s="1692"/>
      <c r="D405" s="134" t="s">
        <v>589</v>
      </c>
      <c r="E405" s="1687"/>
      <c r="F405" s="244" t="s">
        <v>512</v>
      </c>
      <c r="G405" s="611"/>
      <c r="H405" s="611"/>
      <c r="I405" s="612"/>
      <c r="J405" s="1696"/>
      <c r="Q405" s="1"/>
    </row>
    <row r="406" spans="1:17" ht="18" customHeight="1" x14ac:dyDescent="0.35">
      <c r="A406" s="1562"/>
      <c r="B406" s="1693"/>
      <c r="C406" s="1694"/>
      <c r="D406" s="134" t="s">
        <v>590</v>
      </c>
      <c r="E406" s="1687"/>
      <c r="F406" s="244" t="s">
        <v>512</v>
      </c>
      <c r="G406" s="611"/>
      <c r="H406" s="611"/>
      <c r="I406" s="612"/>
      <c r="J406" s="1697"/>
      <c r="Q406" s="1"/>
    </row>
    <row r="407" spans="1:17" ht="18" customHeight="1" x14ac:dyDescent="0.35">
      <c r="A407" s="661"/>
      <c r="B407" s="1698" t="s">
        <v>599</v>
      </c>
      <c r="C407" s="1699"/>
      <c r="D407" s="289" t="s">
        <v>256</v>
      </c>
      <c r="E407" s="1688"/>
      <c r="F407" s="110" t="s">
        <v>361</v>
      </c>
      <c r="G407" s="613"/>
      <c r="H407" s="613"/>
      <c r="I407" s="613"/>
      <c r="J407" s="294"/>
      <c r="Q407" s="1"/>
    </row>
    <row r="408" spans="1:17" s="5" customFormat="1" ht="8.15" customHeight="1" x14ac:dyDescent="0.35">
      <c r="A408" s="65"/>
      <c r="B408" s="66"/>
      <c r="C408" s="66"/>
      <c r="D408" s="66"/>
      <c r="E408" s="66"/>
      <c r="F408" s="67"/>
      <c r="G408" s="155"/>
      <c r="H408" s="155"/>
      <c r="I408" s="155"/>
      <c r="J408" s="46"/>
      <c r="K408" s="381"/>
      <c r="L408" s="8"/>
      <c r="M408" s="381"/>
    </row>
    <row r="409" spans="1:17" s="5" customFormat="1" ht="33" customHeight="1" x14ac:dyDescent="0.35">
      <c r="A409" s="1462" t="s">
        <v>619</v>
      </c>
      <c r="B409" s="1463"/>
      <c r="C409" s="1463"/>
      <c r="D409" s="1463"/>
      <c r="E409" s="1463"/>
      <c r="F409" s="1463"/>
      <c r="G409" s="1463"/>
      <c r="H409" s="1463"/>
      <c r="I409" s="1463"/>
      <c r="J409" s="1464"/>
      <c r="K409" s="381"/>
      <c r="L409" s="8">
        <f>IF(COUNTA(G410:I420)=33,3,2)</f>
        <v>2</v>
      </c>
      <c r="M409" s="381"/>
    </row>
    <row r="410" spans="1:17" ht="18" customHeight="1" x14ac:dyDescent="0.35">
      <c r="A410" s="1706"/>
      <c r="B410" s="368" t="s">
        <v>636</v>
      </c>
      <c r="C410" s="1707"/>
      <c r="D410" s="1708"/>
      <c r="E410" s="369"/>
      <c r="F410" s="370" t="s">
        <v>361</v>
      </c>
      <c r="G410" s="371">
        <f>G411+G412+G413+G414+G419+G420</f>
        <v>0</v>
      </c>
      <c r="H410" s="371">
        <f>H411+H412+H415+H416+H419+H420</f>
        <v>0</v>
      </c>
      <c r="I410" s="372">
        <f>I411+I416+I417+I418+I419+I420</f>
        <v>0</v>
      </c>
      <c r="J410" s="490" t="s">
        <v>635</v>
      </c>
      <c r="Q410" s="1"/>
    </row>
    <row r="411" spans="1:17" ht="30" customHeight="1" x14ac:dyDescent="0.35">
      <c r="A411" s="1595"/>
      <c r="B411" s="1709" t="s">
        <v>591</v>
      </c>
      <c r="C411" s="1711" t="s">
        <v>629</v>
      </c>
      <c r="D411" s="1712"/>
      <c r="E411" s="1713" t="s">
        <v>584</v>
      </c>
      <c r="F411" s="291" t="s">
        <v>361</v>
      </c>
      <c r="G411" s="609"/>
      <c r="H411" s="609"/>
      <c r="I411" s="610"/>
      <c r="J411" s="666" t="s">
        <v>637</v>
      </c>
      <c r="Q411" s="1"/>
    </row>
    <row r="412" spans="1:17" ht="30" customHeight="1" x14ac:dyDescent="0.35">
      <c r="A412" s="1595"/>
      <c r="B412" s="1710"/>
      <c r="C412" s="1702" t="s">
        <v>631</v>
      </c>
      <c r="D412" s="1703"/>
      <c r="E412" s="1714"/>
      <c r="F412" s="244" t="s">
        <v>361</v>
      </c>
      <c r="G412" s="611"/>
      <c r="H412" s="611"/>
      <c r="I412" s="433" t="s">
        <v>362</v>
      </c>
      <c r="J412" s="256" t="s">
        <v>638</v>
      </c>
      <c r="Q412" s="1"/>
    </row>
    <row r="413" spans="1:17" ht="41.25" customHeight="1" x14ac:dyDescent="0.35">
      <c r="A413" s="1595"/>
      <c r="B413" s="1710"/>
      <c r="C413" s="1704" t="s">
        <v>594</v>
      </c>
      <c r="D413" s="1705"/>
      <c r="E413" s="1714"/>
      <c r="F413" s="292" t="s">
        <v>361</v>
      </c>
      <c r="G413" s="611"/>
      <c r="H413" s="312" t="s">
        <v>362</v>
      </c>
      <c r="I413" s="312" t="s">
        <v>362</v>
      </c>
      <c r="J413" s="267" t="s">
        <v>639</v>
      </c>
      <c r="Q413" s="1"/>
    </row>
    <row r="414" spans="1:17" ht="42.75" customHeight="1" x14ac:dyDescent="0.35">
      <c r="A414" s="1595"/>
      <c r="B414" s="1710"/>
      <c r="C414" s="1702" t="s">
        <v>592</v>
      </c>
      <c r="D414" s="1703"/>
      <c r="E414" s="1714"/>
      <c r="F414" s="244" t="s">
        <v>361</v>
      </c>
      <c r="G414" s="611"/>
      <c r="H414" s="433" t="s">
        <v>362</v>
      </c>
      <c r="I414" s="433" t="s">
        <v>362</v>
      </c>
      <c r="J414" s="434" t="s">
        <v>674</v>
      </c>
      <c r="Q414" s="1"/>
    </row>
    <row r="415" spans="1:17" ht="42" customHeight="1" x14ac:dyDescent="0.35">
      <c r="A415" s="1595"/>
      <c r="B415" s="1710"/>
      <c r="C415" s="1704" t="s">
        <v>595</v>
      </c>
      <c r="D415" s="1705"/>
      <c r="E415" s="1714"/>
      <c r="F415" s="292" t="s">
        <v>361</v>
      </c>
      <c r="G415" s="312" t="s">
        <v>362</v>
      </c>
      <c r="H415" s="611"/>
      <c r="I415" s="312" t="s">
        <v>362</v>
      </c>
      <c r="J415" s="267" t="s">
        <v>640</v>
      </c>
      <c r="Q415" s="1"/>
    </row>
    <row r="416" spans="1:17" ht="32.25" customHeight="1" x14ac:dyDescent="0.35">
      <c r="A416" s="1595"/>
      <c r="B416" s="1710"/>
      <c r="C416" s="1702" t="s">
        <v>596</v>
      </c>
      <c r="D416" s="1703"/>
      <c r="E416" s="1714"/>
      <c r="F416" s="244" t="s">
        <v>361</v>
      </c>
      <c r="G416" s="433" t="s">
        <v>362</v>
      </c>
      <c r="H416" s="611"/>
      <c r="I416" s="611"/>
      <c r="J416" s="256" t="s">
        <v>641</v>
      </c>
      <c r="Q416" s="1"/>
    </row>
    <row r="417" spans="1:17" ht="41.25" customHeight="1" x14ac:dyDescent="0.35">
      <c r="A417" s="1595"/>
      <c r="B417" s="1710"/>
      <c r="C417" s="1704" t="s">
        <v>593</v>
      </c>
      <c r="D417" s="1705"/>
      <c r="E417" s="1714"/>
      <c r="F417" s="292" t="s">
        <v>361</v>
      </c>
      <c r="G417" s="312" t="s">
        <v>362</v>
      </c>
      <c r="H417" s="312" t="s">
        <v>362</v>
      </c>
      <c r="I417" s="611"/>
      <c r="J417" s="267" t="s">
        <v>675</v>
      </c>
      <c r="Q417" s="1"/>
    </row>
    <row r="418" spans="1:17" ht="39.75" customHeight="1" x14ac:dyDescent="0.35">
      <c r="A418" s="1595"/>
      <c r="B418" s="1710"/>
      <c r="C418" s="1702" t="s">
        <v>597</v>
      </c>
      <c r="D418" s="1703"/>
      <c r="E418" s="1714"/>
      <c r="F418" s="244" t="s">
        <v>361</v>
      </c>
      <c r="G418" s="433" t="s">
        <v>362</v>
      </c>
      <c r="H418" s="433" t="s">
        <v>362</v>
      </c>
      <c r="I418" s="612"/>
      <c r="J418" s="256" t="s">
        <v>676</v>
      </c>
      <c r="Q418" s="1"/>
    </row>
    <row r="419" spans="1:17" ht="56.25" customHeight="1" x14ac:dyDescent="0.35">
      <c r="A419" s="1595"/>
      <c r="B419" s="1710"/>
      <c r="C419" s="1704" t="s">
        <v>598</v>
      </c>
      <c r="D419" s="1705"/>
      <c r="E419" s="1714"/>
      <c r="F419" s="292" t="s">
        <v>361</v>
      </c>
      <c r="G419" s="611"/>
      <c r="H419" s="611"/>
      <c r="I419" s="612"/>
      <c r="J419" s="267" t="s">
        <v>642</v>
      </c>
      <c r="Q419" s="1"/>
    </row>
    <row r="420" spans="1:17" ht="18" customHeight="1" x14ac:dyDescent="0.35">
      <c r="A420" s="1595"/>
      <c r="B420" s="1710"/>
      <c r="C420" s="1702" t="s">
        <v>630</v>
      </c>
      <c r="D420" s="1703"/>
      <c r="E420" s="1714"/>
      <c r="F420" s="244" t="s">
        <v>361</v>
      </c>
      <c r="G420" s="611"/>
      <c r="H420" s="611"/>
      <c r="I420" s="612"/>
      <c r="J420" s="435"/>
      <c r="Q420" s="1"/>
    </row>
    <row r="421" spans="1:17" s="5" customFormat="1" ht="8.15" customHeight="1" x14ac:dyDescent="0.35">
      <c r="A421" s="82"/>
      <c r="B421" s="83"/>
      <c r="C421" s="83"/>
      <c r="D421" s="83"/>
      <c r="E421" s="83"/>
      <c r="F421" s="84"/>
      <c r="G421" s="156"/>
      <c r="H421" s="156"/>
      <c r="I421" s="156"/>
      <c r="J421" s="46"/>
      <c r="K421" s="381"/>
      <c r="L421" s="8"/>
      <c r="M421" s="381"/>
    </row>
    <row r="423" spans="1:17" x14ac:dyDescent="0.35">
      <c r="G423" s="488"/>
      <c r="H423" s="488"/>
      <c r="I423" s="489"/>
    </row>
    <row r="424" spans="1:17" x14ac:dyDescent="0.35">
      <c r="G424" s="381"/>
      <c r="H424" s="381"/>
      <c r="I424" s="381"/>
    </row>
    <row r="425" spans="1:17" x14ac:dyDescent="0.35">
      <c r="G425" s="381"/>
      <c r="H425" s="381"/>
      <c r="I425" s="381"/>
    </row>
    <row r="426" spans="1:17" x14ac:dyDescent="0.35">
      <c r="G426" s="381"/>
      <c r="H426" s="381"/>
      <c r="I426" s="381"/>
    </row>
    <row r="427" spans="1:17" x14ac:dyDescent="0.35">
      <c r="G427" s="381"/>
      <c r="H427" s="381"/>
      <c r="I427" s="381"/>
    </row>
    <row r="428" spans="1:17" x14ac:dyDescent="0.35">
      <c r="G428" s="381"/>
      <c r="H428" s="381"/>
      <c r="I428" s="381"/>
    </row>
  </sheetData>
  <mergeCells count="405">
    <mergeCell ref="C416:D416"/>
    <mergeCell ref="C417:D417"/>
    <mergeCell ref="C418:D418"/>
    <mergeCell ref="C419:D419"/>
    <mergeCell ref="C420:D420"/>
    <mergeCell ref="A409:J409"/>
    <mergeCell ref="A410:A420"/>
    <mergeCell ref="C410:D410"/>
    <mergeCell ref="B411:B420"/>
    <mergeCell ref="C411:D411"/>
    <mergeCell ref="E411:E420"/>
    <mergeCell ref="C412:D412"/>
    <mergeCell ref="C413:D413"/>
    <mergeCell ref="C414:D414"/>
    <mergeCell ref="C415:D415"/>
    <mergeCell ref="A400:J400"/>
    <mergeCell ref="E401:E407"/>
    <mergeCell ref="A402:A406"/>
    <mergeCell ref="B402:C406"/>
    <mergeCell ref="J402:J406"/>
    <mergeCell ref="B407:C407"/>
    <mergeCell ref="A393:J393"/>
    <mergeCell ref="B394:C394"/>
    <mergeCell ref="A396:J396"/>
    <mergeCell ref="B397:D397"/>
    <mergeCell ref="E397:E398"/>
    <mergeCell ref="J397:J398"/>
    <mergeCell ref="B398:D398"/>
    <mergeCell ref="A387:J387"/>
    <mergeCell ref="A388:A389"/>
    <mergeCell ref="B388:C389"/>
    <mergeCell ref="E388:E391"/>
    <mergeCell ref="J388:J391"/>
    <mergeCell ref="A390:A391"/>
    <mergeCell ref="B390:C391"/>
    <mergeCell ref="A377:J377"/>
    <mergeCell ref="B378:D378"/>
    <mergeCell ref="A380:J380"/>
    <mergeCell ref="B381:D381"/>
    <mergeCell ref="A383:J383"/>
    <mergeCell ref="B384:D384"/>
    <mergeCell ref="E384:E385"/>
    <mergeCell ref="J384:J385"/>
    <mergeCell ref="B385:D385"/>
    <mergeCell ref="A372:J372"/>
    <mergeCell ref="B373:D373"/>
    <mergeCell ref="E373:E375"/>
    <mergeCell ref="J373:J375"/>
    <mergeCell ref="B374:D374"/>
    <mergeCell ref="B375:D375"/>
    <mergeCell ref="A363:J363"/>
    <mergeCell ref="B364:D364"/>
    <mergeCell ref="A366:J366"/>
    <mergeCell ref="B367:D367"/>
    <mergeCell ref="A369:J369"/>
    <mergeCell ref="B370:D370"/>
    <mergeCell ref="A357:J357"/>
    <mergeCell ref="B358:D358"/>
    <mergeCell ref="E358:E361"/>
    <mergeCell ref="B359:D359"/>
    <mergeCell ref="B360:D360"/>
    <mergeCell ref="B361:D361"/>
    <mergeCell ref="A352:J352"/>
    <mergeCell ref="B353:D353"/>
    <mergeCell ref="E353:E355"/>
    <mergeCell ref="J353:J355"/>
    <mergeCell ref="B354:D354"/>
    <mergeCell ref="B355:D355"/>
    <mergeCell ref="A344:J344"/>
    <mergeCell ref="A345:A346"/>
    <mergeCell ref="B345:C346"/>
    <mergeCell ref="E345:E350"/>
    <mergeCell ref="J345:J350"/>
    <mergeCell ref="A347:A348"/>
    <mergeCell ref="B347:C348"/>
    <mergeCell ref="A349:A350"/>
    <mergeCell ref="B349:C350"/>
    <mergeCell ref="A337:A338"/>
    <mergeCell ref="B337:C338"/>
    <mergeCell ref="E337:E342"/>
    <mergeCell ref="J337:J342"/>
    <mergeCell ref="A339:A340"/>
    <mergeCell ref="B339:C340"/>
    <mergeCell ref="A341:A342"/>
    <mergeCell ref="B341:C342"/>
    <mergeCell ref="B330:D330"/>
    <mergeCell ref="B331:D331"/>
    <mergeCell ref="B332:D332"/>
    <mergeCell ref="B333:D333"/>
    <mergeCell ref="B334:D334"/>
    <mergeCell ref="A336:J336"/>
    <mergeCell ref="B320:D320"/>
    <mergeCell ref="G320:I320"/>
    <mergeCell ref="A322:J322"/>
    <mergeCell ref="B323:D323"/>
    <mergeCell ref="A325:I325"/>
    <mergeCell ref="B326:D326"/>
    <mergeCell ref="E326:E334"/>
    <mergeCell ref="B327:D327"/>
    <mergeCell ref="B328:D328"/>
    <mergeCell ref="B329:D329"/>
    <mergeCell ref="A313:J313"/>
    <mergeCell ref="B314:D314"/>
    <mergeCell ref="A316:J316"/>
    <mergeCell ref="B317:D317"/>
    <mergeCell ref="G317:I317"/>
    <mergeCell ref="A319:J319"/>
    <mergeCell ref="A297:J297"/>
    <mergeCell ref="B298:C298"/>
    <mergeCell ref="E298:E311"/>
    <mergeCell ref="B299:C299"/>
    <mergeCell ref="A300:A305"/>
    <mergeCell ref="B300:C305"/>
    <mergeCell ref="J300:J305"/>
    <mergeCell ref="A306:A311"/>
    <mergeCell ref="B306:C311"/>
    <mergeCell ref="J306:J311"/>
    <mergeCell ref="A293:J293"/>
    <mergeCell ref="B294:D294"/>
    <mergeCell ref="E294:E295"/>
    <mergeCell ref="B295:D295"/>
    <mergeCell ref="B285:D285"/>
    <mergeCell ref="B286:D286"/>
    <mergeCell ref="B287:D287"/>
    <mergeCell ref="B288:D288"/>
    <mergeCell ref="B289:D289"/>
    <mergeCell ref="B290:D290"/>
    <mergeCell ref="B276:D276"/>
    <mergeCell ref="E276:E292"/>
    <mergeCell ref="B277:D277"/>
    <mergeCell ref="B278:D278"/>
    <mergeCell ref="B279:D279"/>
    <mergeCell ref="B280:D280"/>
    <mergeCell ref="B281:D281"/>
    <mergeCell ref="B282:D282"/>
    <mergeCell ref="B283:D283"/>
    <mergeCell ref="B284:D284"/>
    <mergeCell ref="B291:D291"/>
    <mergeCell ref="B292:D292"/>
    <mergeCell ref="A271:J271"/>
    <mergeCell ref="B272:D272"/>
    <mergeCell ref="E272:E273"/>
    <mergeCell ref="J272:J273"/>
    <mergeCell ref="B273:D273"/>
    <mergeCell ref="A275:J275"/>
    <mergeCell ref="A267:I267"/>
    <mergeCell ref="B268:D268"/>
    <mergeCell ref="E268:E269"/>
    <mergeCell ref="G268:H268"/>
    <mergeCell ref="B269:D269"/>
    <mergeCell ref="G269:H269"/>
    <mergeCell ref="B263:D263"/>
    <mergeCell ref="G263:H263"/>
    <mergeCell ref="B264:D264"/>
    <mergeCell ref="G264:H264"/>
    <mergeCell ref="B265:D265"/>
    <mergeCell ref="G265:H265"/>
    <mergeCell ref="A258:I258"/>
    <mergeCell ref="B259:D259"/>
    <mergeCell ref="E259:E265"/>
    <mergeCell ref="G259:H259"/>
    <mergeCell ref="B260:D260"/>
    <mergeCell ref="G260:H260"/>
    <mergeCell ref="B261:D261"/>
    <mergeCell ref="G261:H261"/>
    <mergeCell ref="B262:D262"/>
    <mergeCell ref="G262:H262"/>
    <mergeCell ref="A254:I254"/>
    <mergeCell ref="B255:D255"/>
    <mergeCell ref="E255:E256"/>
    <mergeCell ref="G255:H255"/>
    <mergeCell ref="B256:D256"/>
    <mergeCell ref="G256:H256"/>
    <mergeCell ref="A248:J248"/>
    <mergeCell ref="B249:D249"/>
    <mergeCell ref="E249:E252"/>
    <mergeCell ref="J249:J252"/>
    <mergeCell ref="B250:D250"/>
    <mergeCell ref="B251:D251"/>
    <mergeCell ref="B252:D252"/>
    <mergeCell ref="A242:J242"/>
    <mergeCell ref="B243:D243"/>
    <mergeCell ref="E243:E246"/>
    <mergeCell ref="B244:D244"/>
    <mergeCell ref="B245:D245"/>
    <mergeCell ref="B246:D246"/>
    <mergeCell ref="A237:J237"/>
    <mergeCell ref="B238:D238"/>
    <mergeCell ref="E238:E240"/>
    <mergeCell ref="J238:J240"/>
    <mergeCell ref="B239:D239"/>
    <mergeCell ref="B240:D240"/>
    <mergeCell ref="A232:J232"/>
    <mergeCell ref="B233:D233"/>
    <mergeCell ref="E233:E235"/>
    <mergeCell ref="J233:J235"/>
    <mergeCell ref="B234:D234"/>
    <mergeCell ref="B235:D235"/>
    <mergeCell ref="A225:J225"/>
    <mergeCell ref="B226:D226"/>
    <mergeCell ref="B227:D227"/>
    <mergeCell ref="B228:D228"/>
    <mergeCell ref="B229:D229"/>
    <mergeCell ref="B230:D230"/>
    <mergeCell ref="B217:D217"/>
    <mergeCell ref="B218:D218"/>
    <mergeCell ref="B219:D219"/>
    <mergeCell ref="B220:D220"/>
    <mergeCell ref="A222:J222"/>
    <mergeCell ref="B223:D223"/>
    <mergeCell ref="A207:J207"/>
    <mergeCell ref="B208:D208"/>
    <mergeCell ref="E208:E220"/>
    <mergeCell ref="B209:D209"/>
    <mergeCell ref="B210:D210"/>
    <mergeCell ref="B211:C211"/>
    <mergeCell ref="A212:A214"/>
    <mergeCell ref="B212:C214"/>
    <mergeCell ref="B215:D215"/>
    <mergeCell ref="B216:D216"/>
    <mergeCell ref="A198:J198"/>
    <mergeCell ref="B199:C199"/>
    <mergeCell ref="A201:J201"/>
    <mergeCell ref="B202:C202"/>
    <mergeCell ref="A204:J204"/>
    <mergeCell ref="B205:C205"/>
    <mergeCell ref="A188:J188"/>
    <mergeCell ref="B189:D189"/>
    <mergeCell ref="A191:J191"/>
    <mergeCell ref="B192:C192"/>
    <mergeCell ref="E192:E196"/>
    <mergeCell ref="B193:C193"/>
    <mergeCell ref="B194:C194"/>
    <mergeCell ref="B195:C195"/>
    <mergeCell ref="B196:C196"/>
    <mergeCell ref="A177:I177"/>
    <mergeCell ref="A178:A183"/>
    <mergeCell ref="B178:C183"/>
    <mergeCell ref="J178:J183"/>
    <mergeCell ref="A185:J185"/>
    <mergeCell ref="B186:D186"/>
    <mergeCell ref="A165:A170"/>
    <mergeCell ref="B165:C170"/>
    <mergeCell ref="J165:J170"/>
    <mergeCell ref="A171:A176"/>
    <mergeCell ref="B171:C176"/>
    <mergeCell ref="J171:J176"/>
    <mergeCell ref="J147:J152"/>
    <mergeCell ref="A153:A158"/>
    <mergeCell ref="B153:C158"/>
    <mergeCell ref="J153:J158"/>
    <mergeCell ref="A159:A164"/>
    <mergeCell ref="B159:C164"/>
    <mergeCell ref="J159:J164"/>
    <mergeCell ref="A134:I134"/>
    <mergeCell ref="A135:A140"/>
    <mergeCell ref="B135:C140"/>
    <mergeCell ref="E135:E176"/>
    <mergeCell ref="J135:J140"/>
    <mergeCell ref="A141:A146"/>
    <mergeCell ref="B141:C146"/>
    <mergeCell ref="J141:J146"/>
    <mergeCell ref="A147:A152"/>
    <mergeCell ref="B147:C152"/>
    <mergeCell ref="A91:I91"/>
    <mergeCell ref="A92:A97"/>
    <mergeCell ref="B92:C97"/>
    <mergeCell ref="E92:E133"/>
    <mergeCell ref="J92:J97"/>
    <mergeCell ref="A98:A103"/>
    <mergeCell ref="B98:C103"/>
    <mergeCell ref="J98:J103"/>
    <mergeCell ref="A104:A109"/>
    <mergeCell ref="B104:C109"/>
    <mergeCell ref="A122:A127"/>
    <mergeCell ref="B122:C127"/>
    <mergeCell ref="J122:J127"/>
    <mergeCell ref="A128:A133"/>
    <mergeCell ref="B128:C133"/>
    <mergeCell ref="J128:J133"/>
    <mergeCell ref="J104:J109"/>
    <mergeCell ref="A110:A115"/>
    <mergeCell ref="B110:C115"/>
    <mergeCell ref="J110:J115"/>
    <mergeCell ref="A116:A121"/>
    <mergeCell ref="B116:C121"/>
    <mergeCell ref="J116:J121"/>
    <mergeCell ref="B81:C83"/>
    <mergeCell ref="J81:J83"/>
    <mergeCell ref="A85:J85"/>
    <mergeCell ref="A86:A89"/>
    <mergeCell ref="B86:C89"/>
    <mergeCell ref="E86:E89"/>
    <mergeCell ref="J86:J89"/>
    <mergeCell ref="A71:J71"/>
    <mergeCell ref="B72:D72"/>
    <mergeCell ref="A74:J74"/>
    <mergeCell ref="B75:D75"/>
    <mergeCell ref="A77:J77"/>
    <mergeCell ref="B78:D78"/>
    <mergeCell ref="E78:E83"/>
    <mergeCell ref="B79:D79"/>
    <mergeCell ref="B80:D80"/>
    <mergeCell ref="A81:A83"/>
    <mergeCell ref="B55:C55"/>
    <mergeCell ref="E55:E65"/>
    <mergeCell ref="B56:C56"/>
    <mergeCell ref="A57:A58"/>
    <mergeCell ref="B57:C58"/>
    <mergeCell ref="J57:J58"/>
    <mergeCell ref="B65:C65"/>
    <mergeCell ref="A66:J66"/>
    <mergeCell ref="B67:C67"/>
    <mergeCell ref="E67:E69"/>
    <mergeCell ref="A68:A69"/>
    <mergeCell ref="B68:C69"/>
    <mergeCell ref="J68:J69"/>
    <mergeCell ref="B59:C59"/>
    <mergeCell ref="B60:C60"/>
    <mergeCell ref="A61:A62"/>
    <mergeCell ref="B61:C62"/>
    <mergeCell ref="J61:J62"/>
    <mergeCell ref="A63:A64"/>
    <mergeCell ref="B63:C64"/>
    <mergeCell ref="J63:J64"/>
    <mergeCell ref="B43:C44"/>
    <mergeCell ref="J43:J44"/>
    <mergeCell ref="A45:A46"/>
    <mergeCell ref="B45:C46"/>
    <mergeCell ref="J45:J46"/>
    <mergeCell ref="A51:A52"/>
    <mergeCell ref="B51:C52"/>
    <mergeCell ref="J51:J52"/>
    <mergeCell ref="A54:J54"/>
    <mergeCell ref="J37:J38"/>
    <mergeCell ref="A39:A40"/>
    <mergeCell ref="B39:C40"/>
    <mergeCell ref="J39:J40"/>
    <mergeCell ref="A41:A42"/>
    <mergeCell ref="B41:C42"/>
    <mergeCell ref="J41:J42"/>
    <mergeCell ref="A32:J32"/>
    <mergeCell ref="A33:A34"/>
    <mergeCell ref="B33:C34"/>
    <mergeCell ref="E33:E52"/>
    <mergeCell ref="J33:J34"/>
    <mergeCell ref="A35:A36"/>
    <mergeCell ref="B35:C36"/>
    <mergeCell ref="J35:J36"/>
    <mergeCell ref="A37:A38"/>
    <mergeCell ref="B37:C38"/>
    <mergeCell ref="A47:A48"/>
    <mergeCell ref="B47:C48"/>
    <mergeCell ref="J47:J48"/>
    <mergeCell ref="A49:A50"/>
    <mergeCell ref="B49:C50"/>
    <mergeCell ref="J49:J50"/>
    <mergeCell ref="A43:A44"/>
    <mergeCell ref="A16:J16"/>
    <mergeCell ref="B17:D17"/>
    <mergeCell ref="A19:J19"/>
    <mergeCell ref="A20:A21"/>
    <mergeCell ref="B20:C21"/>
    <mergeCell ref="E20:E31"/>
    <mergeCell ref="J20:J21"/>
    <mergeCell ref="A22:A23"/>
    <mergeCell ref="B22:C23"/>
    <mergeCell ref="J22:J23"/>
    <mergeCell ref="A28:A29"/>
    <mergeCell ref="B28:C29"/>
    <mergeCell ref="J28:J29"/>
    <mergeCell ref="A30:A31"/>
    <mergeCell ref="B30:C31"/>
    <mergeCell ref="J30:J31"/>
    <mergeCell ref="A24:A25"/>
    <mergeCell ref="B24:C25"/>
    <mergeCell ref="J24:J25"/>
    <mergeCell ref="A26:A27"/>
    <mergeCell ref="B26:C27"/>
    <mergeCell ref="J26:J27"/>
    <mergeCell ref="B9:D9"/>
    <mergeCell ref="B10:D10"/>
    <mergeCell ref="B11:D11"/>
    <mergeCell ref="B12:D12"/>
    <mergeCell ref="B13:D13"/>
    <mergeCell ref="B14:D14"/>
    <mergeCell ref="J2:J3"/>
    <mergeCell ref="A4:J4"/>
    <mergeCell ref="B5:D5"/>
    <mergeCell ref="E5:E14"/>
    <mergeCell ref="G5:H5"/>
    <mergeCell ref="J5:J7"/>
    <mergeCell ref="B6:D6"/>
    <mergeCell ref="B7:D7"/>
    <mergeCell ref="B8:D8"/>
    <mergeCell ref="J8:J9"/>
    <mergeCell ref="C1:D1"/>
    <mergeCell ref="E1:F1"/>
    <mergeCell ref="G1:I1"/>
    <mergeCell ref="A2:A3"/>
    <mergeCell ref="B2:D3"/>
    <mergeCell ref="E2:E3"/>
    <mergeCell ref="F2:F3"/>
    <mergeCell ref="G2:H2"/>
    <mergeCell ref="I2:I3"/>
  </mergeCells>
  <hyperlinks>
    <hyperlink ref="H72" r:id="rId1" xr:uid="{00000000-0004-0000-0000-000000000000}"/>
    <hyperlink ref="I72" r:id="rId2" xr:uid="{00000000-0004-0000-0000-000001000000}"/>
  </hyperlinks>
  <pageMargins left="0.2" right="0.2" top="0.5" bottom="0.25" header="0.2" footer="0.05"/>
  <pageSetup paperSize="5" scale="68" fitToHeight="0" orientation="landscape" r:id="rId3"/>
  <headerFooter>
    <oddHeader>&amp;L&amp;"-,Bold"&amp;18CPMI-IOSCO Quantitative Disclosures - DTCC&amp;R&amp;"-,Bold"&amp;16 &amp;18Q3 2016 (As of September 30, 2016)</oddHeader>
    <oddFooter>&amp;R&amp;"-,Bold"&amp;8Page &amp;P of &amp;N</oddFooter>
  </headerFooter>
  <rowBreaks count="13" manualBreakCount="13">
    <brk id="31" max="9" man="1"/>
    <brk id="65" max="9" man="1"/>
    <brk id="133" max="9" man="1"/>
    <brk id="176" max="9" man="1"/>
    <brk id="203" max="9" man="1"/>
    <brk id="221" max="9" man="1"/>
    <brk id="241" max="9" man="1"/>
    <brk id="266" max="9" man="1"/>
    <brk id="292" max="9" man="1"/>
    <brk id="324" max="9" man="1"/>
    <brk id="351" max="9" man="1"/>
    <brk id="371" max="9" man="1"/>
    <brk id="395" max="9" man="1"/>
  </rowBreaks>
  <drawing r:id="rId4"/>
  <legacyDrawing r:id="rId5"/>
  <controls>
    <mc:AlternateContent xmlns:mc="http://schemas.openxmlformats.org/markup-compatibility/2006">
      <mc:Choice Requires="x14">
        <control shapeId="22529" r:id="rId6" name="ComboBox1">
          <controlPr autoLine="0" listFillRange="'Table of Contents-Internal'!B4:B53" r:id="rId7">
            <anchor moveWithCells="1">
              <from>
                <xdr:col>1</xdr:col>
                <xdr:colOff>76200</xdr:colOff>
                <xdr:row>0</xdr:row>
                <xdr:rowOff>50800</xdr:rowOff>
              </from>
              <to>
                <xdr:col>1</xdr:col>
                <xdr:colOff>831850</xdr:colOff>
                <xdr:row>0</xdr:row>
                <xdr:rowOff>285750</xdr:rowOff>
              </to>
            </anchor>
          </controlPr>
        </control>
      </mc:Choice>
      <mc:Fallback>
        <control shapeId="22529" r:id="rId6" name="ComboBox1"/>
      </mc:Fallback>
    </mc:AlternateContent>
  </control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Q428"/>
  <sheetViews>
    <sheetView showGridLines="0" zoomScale="80" zoomScaleNormal="80" workbookViewId="0">
      <pane xSplit="1" ySplit="3" topLeftCell="B4" activePane="bottomRight" state="frozen"/>
      <selection activeCell="I5" sqref="I5"/>
      <selection pane="topRight" activeCell="I5" sqref="I5"/>
      <selection pane="bottomLeft" activeCell="I5" sqref="I5"/>
      <selection pane="bottomRight" activeCell="I5" sqref="I5"/>
    </sheetView>
  </sheetViews>
  <sheetFormatPr defaultColWidth="9.1796875" defaultRowHeight="14.5" x14ac:dyDescent="0.35"/>
  <cols>
    <col min="1" max="1" width="8.26953125" style="3" customWidth="1"/>
    <col min="2" max="2" width="54.81640625" style="3" customWidth="1"/>
    <col min="3" max="3" width="9.453125" style="3" customWidth="1"/>
    <col min="4" max="4" width="19.453125" style="3" customWidth="1"/>
    <col min="5" max="5" width="14.7265625" style="3" customWidth="1"/>
    <col min="6" max="6" width="13" style="3" customWidth="1"/>
    <col min="7" max="8" width="13.81640625" style="15" customWidth="1"/>
    <col min="9" max="9" width="13.81640625" style="14" customWidth="1"/>
    <col min="10" max="10" width="69.7265625" style="3" customWidth="1"/>
    <col min="11" max="11" width="10.7265625" style="381" customWidth="1"/>
    <col min="12" max="12" width="13.1796875" style="30" customWidth="1"/>
    <col min="13" max="13" width="21.453125" style="381" customWidth="1"/>
    <col min="14" max="14" width="20.54296875" style="1" customWidth="1"/>
    <col min="15" max="16" width="9.1796875" style="1"/>
    <col min="17" max="17" width="9.1796875" style="381"/>
    <col min="18" max="16384" width="9.1796875" style="1"/>
  </cols>
  <sheetData>
    <row r="1" spans="1:17" ht="29.25" customHeight="1" x14ac:dyDescent="0.3">
      <c r="A1" s="17" t="s">
        <v>479</v>
      </c>
      <c r="B1" s="14"/>
      <c r="C1" s="1766" t="s">
        <v>726</v>
      </c>
      <c r="D1" s="1766"/>
      <c r="E1" s="1766"/>
      <c r="F1" s="487"/>
      <c r="G1" s="1456" t="s">
        <v>713</v>
      </c>
      <c r="H1" s="1456"/>
      <c r="I1" s="1456"/>
      <c r="J1" s="14"/>
      <c r="K1" s="42"/>
      <c r="M1" s="1"/>
      <c r="Q1" s="1"/>
    </row>
    <row r="2" spans="1:17" ht="15" customHeight="1" x14ac:dyDescent="0.35">
      <c r="A2" s="1457" t="s">
        <v>237</v>
      </c>
      <c r="B2" s="1458" t="s">
        <v>236</v>
      </c>
      <c r="C2" s="1458"/>
      <c r="D2" s="1458"/>
      <c r="E2" s="1458" t="s">
        <v>486</v>
      </c>
      <c r="F2" s="1457" t="s">
        <v>366</v>
      </c>
      <c r="G2" s="1458" t="s">
        <v>377</v>
      </c>
      <c r="H2" s="1458"/>
      <c r="I2" s="1457" t="s">
        <v>356</v>
      </c>
      <c r="J2" s="1457" t="s">
        <v>487</v>
      </c>
      <c r="Q2" s="1"/>
    </row>
    <row r="3" spans="1:17" ht="15" customHeight="1" x14ac:dyDescent="0.35">
      <c r="A3" s="1457"/>
      <c r="B3" s="1458"/>
      <c r="C3" s="1458"/>
      <c r="D3" s="1458"/>
      <c r="E3" s="1458"/>
      <c r="F3" s="1457"/>
      <c r="G3" s="518" t="s">
        <v>354</v>
      </c>
      <c r="H3" s="518" t="s">
        <v>355</v>
      </c>
      <c r="I3" s="1457"/>
      <c r="J3" s="1457"/>
      <c r="L3" s="381"/>
      <c r="N3" s="381"/>
      <c r="O3" s="381"/>
      <c r="Q3" s="1"/>
    </row>
    <row r="4" spans="1:17" s="5" customFormat="1" ht="33" customHeight="1" x14ac:dyDescent="0.35">
      <c r="A4" s="1462" t="s">
        <v>491</v>
      </c>
      <c r="B4" s="1463"/>
      <c r="C4" s="1463"/>
      <c r="D4" s="1463"/>
      <c r="E4" s="1463"/>
      <c r="F4" s="1463"/>
      <c r="G4" s="1463"/>
      <c r="H4" s="1463"/>
      <c r="I4" s="1463"/>
      <c r="J4" s="1464"/>
      <c r="K4" s="381"/>
      <c r="L4" s="8">
        <f>IF(COUNTA(G5:I14)=29,3,2)</f>
        <v>3</v>
      </c>
      <c r="M4" s="381"/>
    </row>
    <row r="5" spans="1:17" s="5" customFormat="1" ht="26.25" customHeight="1" x14ac:dyDescent="0.35">
      <c r="A5" s="48" t="s">
        <v>7</v>
      </c>
      <c r="B5" s="1465" t="s">
        <v>367</v>
      </c>
      <c r="C5" s="1465"/>
      <c r="D5" s="1465"/>
      <c r="E5" s="1466" t="s">
        <v>518</v>
      </c>
      <c r="F5" s="243" t="s">
        <v>361</v>
      </c>
      <c r="G5" s="1771">
        <v>32.5</v>
      </c>
      <c r="H5" s="1772"/>
      <c r="I5" s="432">
        <v>76.09</v>
      </c>
      <c r="J5" s="1471" t="s">
        <v>488</v>
      </c>
      <c r="K5" s="381"/>
      <c r="L5" s="8"/>
      <c r="M5" s="381"/>
    </row>
    <row r="6" spans="1:17" s="5" customFormat="1" ht="26.25" customHeight="1" x14ac:dyDescent="0.35">
      <c r="A6" s="51" t="s">
        <v>8</v>
      </c>
      <c r="B6" s="1460" t="s">
        <v>368</v>
      </c>
      <c r="C6" s="1460"/>
      <c r="D6" s="1460"/>
      <c r="E6" s="1467"/>
      <c r="F6" s="244" t="s">
        <v>361</v>
      </c>
      <c r="G6" s="143" t="s">
        <v>362</v>
      </c>
      <c r="H6" s="143" t="s">
        <v>362</v>
      </c>
      <c r="I6" s="143" t="s">
        <v>362</v>
      </c>
      <c r="J6" s="1472"/>
      <c r="K6" s="381"/>
      <c r="L6" s="8"/>
      <c r="M6" s="381"/>
    </row>
    <row r="7" spans="1:17" s="5" customFormat="1" ht="66.75" customHeight="1" x14ac:dyDescent="0.35">
      <c r="A7" s="55" t="s">
        <v>9</v>
      </c>
      <c r="B7" s="1459" t="s">
        <v>369</v>
      </c>
      <c r="C7" s="1459"/>
      <c r="D7" s="1459"/>
      <c r="E7" s="1467"/>
      <c r="F7" s="245" t="s">
        <v>361</v>
      </c>
      <c r="G7" s="144" t="s">
        <v>362</v>
      </c>
      <c r="H7" s="145" t="s">
        <v>362</v>
      </c>
      <c r="I7" s="145" t="s">
        <v>362</v>
      </c>
      <c r="J7" s="1473"/>
      <c r="K7" s="381"/>
      <c r="L7" s="8"/>
      <c r="M7" s="381"/>
    </row>
    <row r="8" spans="1:17" s="5" customFormat="1" ht="26.25" customHeight="1" x14ac:dyDescent="0.35">
      <c r="A8" s="51" t="s">
        <v>10</v>
      </c>
      <c r="B8" s="1460" t="s">
        <v>370</v>
      </c>
      <c r="C8" s="1460"/>
      <c r="D8" s="1460"/>
      <c r="E8" s="1467"/>
      <c r="F8" s="244" t="s">
        <v>361</v>
      </c>
      <c r="G8" s="570">
        <v>11772</v>
      </c>
      <c r="H8" s="570">
        <v>5206</v>
      </c>
      <c r="I8" s="570">
        <v>6655</v>
      </c>
      <c r="J8" s="1474" t="s">
        <v>560</v>
      </c>
      <c r="K8" s="381"/>
      <c r="L8" s="8"/>
      <c r="M8" s="381"/>
    </row>
    <row r="9" spans="1:17" s="5" customFormat="1" ht="99.75" customHeight="1" x14ac:dyDescent="0.35">
      <c r="A9" s="55" t="s">
        <v>11</v>
      </c>
      <c r="B9" s="1459" t="s">
        <v>371</v>
      </c>
      <c r="C9" s="1459"/>
      <c r="D9" s="1459"/>
      <c r="E9" s="1467"/>
      <c r="F9" s="245" t="s">
        <v>361</v>
      </c>
      <c r="G9" s="146">
        <v>14198</v>
      </c>
      <c r="H9" s="146">
        <v>5902</v>
      </c>
      <c r="I9" s="146">
        <v>7671</v>
      </c>
      <c r="J9" s="1475"/>
      <c r="K9" s="381"/>
      <c r="L9" s="8"/>
      <c r="M9" s="381"/>
    </row>
    <row r="10" spans="1:17" s="5" customFormat="1" ht="26.25" customHeight="1" x14ac:dyDescent="0.35">
      <c r="A10" s="51" t="s">
        <v>12</v>
      </c>
      <c r="B10" s="1460" t="s">
        <v>372</v>
      </c>
      <c r="C10" s="1460"/>
      <c r="D10" s="1460"/>
      <c r="E10" s="1467"/>
      <c r="F10" s="244" t="s">
        <v>361</v>
      </c>
      <c r="G10" s="143" t="s">
        <v>362</v>
      </c>
      <c r="H10" s="143" t="s">
        <v>362</v>
      </c>
      <c r="I10" s="143" t="s">
        <v>362</v>
      </c>
      <c r="J10" s="54"/>
      <c r="K10" s="381"/>
      <c r="L10" s="8"/>
      <c r="M10" s="381"/>
    </row>
    <row r="11" spans="1:17" s="5" customFormat="1" ht="26.25" customHeight="1" x14ac:dyDescent="0.35">
      <c r="A11" s="55" t="s">
        <v>13</v>
      </c>
      <c r="B11" s="1459" t="s">
        <v>373</v>
      </c>
      <c r="C11" s="1459"/>
      <c r="D11" s="1459"/>
      <c r="E11" s="1467"/>
      <c r="F11" s="245" t="s">
        <v>361</v>
      </c>
      <c r="G11" s="144" t="s">
        <v>362</v>
      </c>
      <c r="H11" s="144" t="s">
        <v>362</v>
      </c>
      <c r="I11" s="144" t="s">
        <v>362</v>
      </c>
      <c r="J11" s="58"/>
      <c r="K11" s="381"/>
      <c r="L11" s="8"/>
      <c r="M11" s="381"/>
    </row>
    <row r="12" spans="1:17" s="5" customFormat="1" ht="26.25" customHeight="1" x14ac:dyDescent="0.35">
      <c r="A12" s="51" t="s">
        <v>14</v>
      </c>
      <c r="B12" s="1460" t="s">
        <v>374</v>
      </c>
      <c r="C12" s="1460"/>
      <c r="D12" s="1460"/>
      <c r="E12" s="1467"/>
      <c r="F12" s="244" t="s">
        <v>361</v>
      </c>
      <c r="G12" s="147" t="s">
        <v>362</v>
      </c>
      <c r="H12" s="147" t="s">
        <v>362</v>
      </c>
      <c r="I12" s="147" t="s">
        <v>362</v>
      </c>
      <c r="J12" s="54"/>
      <c r="K12" s="381"/>
      <c r="L12" s="8"/>
      <c r="M12" s="381"/>
    </row>
    <row r="13" spans="1:17" s="5" customFormat="1" ht="39.75" customHeight="1" x14ac:dyDescent="0.35">
      <c r="A13" s="55" t="s">
        <v>15</v>
      </c>
      <c r="B13" s="1459" t="s">
        <v>375</v>
      </c>
      <c r="C13" s="1459"/>
      <c r="D13" s="1459"/>
      <c r="E13" s="1467"/>
      <c r="F13" s="245" t="s">
        <v>361</v>
      </c>
      <c r="G13" s="144" t="s">
        <v>362</v>
      </c>
      <c r="H13" s="144" t="s">
        <v>362</v>
      </c>
      <c r="I13" s="144" t="s">
        <v>362</v>
      </c>
      <c r="J13" s="58"/>
      <c r="K13" s="381"/>
      <c r="L13" s="8"/>
      <c r="M13" s="381"/>
    </row>
    <row r="14" spans="1:17" s="5" customFormat="1" ht="30" customHeight="1" x14ac:dyDescent="0.35">
      <c r="A14" s="61" t="s">
        <v>16</v>
      </c>
      <c r="B14" s="1461" t="s">
        <v>376</v>
      </c>
      <c r="C14" s="1461"/>
      <c r="D14" s="1461"/>
      <c r="E14" s="1468"/>
      <c r="F14" s="246" t="s">
        <v>361</v>
      </c>
      <c r="G14" s="148" t="s">
        <v>362</v>
      </c>
      <c r="H14" s="148" t="s">
        <v>362</v>
      </c>
      <c r="I14" s="148" t="s">
        <v>362</v>
      </c>
      <c r="J14" s="64"/>
      <c r="K14" s="381"/>
      <c r="L14" s="8"/>
      <c r="M14" s="381"/>
    </row>
    <row r="15" spans="1:17" s="5" customFormat="1" ht="8.15" customHeight="1" x14ac:dyDescent="0.35">
      <c r="A15" s="12"/>
      <c r="B15" s="13"/>
      <c r="C15" s="13"/>
      <c r="D15" s="13"/>
      <c r="E15" s="13"/>
      <c r="F15" s="7"/>
      <c r="G15" s="149"/>
      <c r="H15" s="149"/>
      <c r="I15" s="149"/>
      <c r="J15" s="46"/>
      <c r="K15" s="381"/>
      <c r="L15" s="8"/>
      <c r="M15" s="381"/>
    </row>
    <row r="16" spans="1:17" s="5" customFormat="1" ht="33" customHeight="1" x14ac:dyDescent="0.35">
      <c r="A16" s="1462" t="s">
        <v>435</v>
      </c>
      <c r="B16" s="1463"/>
      <c r="C16" s="1463"/>
      <c r="D16" s="1463"/>
      <c r="E16" s="1463"/>
      <c r="F16" s="1463"/>
      <c r="G16" s="1463"/>
      <c r="H16" s="1463"/>
      <c r="I16" s="1463"/>
      <c r="J16" s="1464"/>
      <c r="K16" s="381"/>
      <c r="L16" s="8">
        <f>IF(COUNTA(G17:I17)=3,3,2)</f>
        <v>3</v>
      </c>
      <c r="M16" s="381"/>
    </row>
    <row r="17" spans="1:13" s="5" customFormat="1" ht="32.15" customHeight="1" x14ac:dyDescent="0.35">
      <c r="A17" s="9" t="s">
        <v>6</v>
      </c>
      <c r="B17" s="1476" t="s">
        <v>436</v>
      </c>
      <c r="C17" s="1476"/>
      <c r="D17" s="1476"/>
      <c r="E17" s="10" t="s">
        <v>519</v>
      </c>
      <c r="F17" s="242" t="s">
        <v>361</v>
      </c>
      <c r="G17" s="407">
        <v>255</v>
      </c>
      <c r="H17" s="150" t="s">
        <v>362</v>
      </c>
      <c r="I17" s="150" t="s">
        <v>362</v>
      </c>
      <c r="J17" s="6"/>
      <c r="K17" s="381"/>
      <c r="L17" s="8"/>
      <c r="M17" s="381"/>
    </row>
    <row r="18" spans="1:13" s="5" customFormat="1" ht="8.15" customHeight="1" x14ac:dyDescent="0.35">
      <c r="A18" s="12"/>
      <c r="B18" s="13"/>
      <c r="C18" s="13"/>
      <c r="D18" s="13"/>
      <c r="E18" s="13"/>
      <c r="F18" s="7"/>
      <c r="G18" s="149"/>
      <c r="H18" s="149"/>
      <c r="I18" s="149"/>
      <c r="J18" s="46"/>
      <c r="K18" s="381"/>
      <c r="L18" s="8"/>
      <c r="M18" s="381"/>
    </row>
    <row r="19" spans="1:13" s="5" customFormat="1" ht="33" customHeight="1" x14ac:dyDescent="0.35">
      <c r="A19" s="1462" t="s">
        <v>490</v>
      </c>
      <c r="B19" s="1463"/>
      <c r="C19" s="1463"/>
      <c r="D19" s="1463"/>
      <c r="E19" s="1463"/>
      <c r="F19" s="1463"/>
      <c r="G19" s="1463"/>
      <c r="H19" s="1463"/>
      <c r="I19" s="1463"/>
      <c r="J19" s="1464"/>
      <c r="K19" s="381"/>
      <c r="L19" s="8">
        <f>IF(COUNTA(G20:I36)+COUNTA(G37:I52)=96,3,2)</f>
        <v>3</v>
      </c>
      <c r="M19" s="381"/>
    </row>
    <row r="20" spans="1:13" s="5" customFormat="1" ht="15" customHeight="1" x14ac:dyDescent="0.35">
      <c r="A20" s="1477" t="s">
        <v>17</v>
      </c>
      <c r="B20" s="1479" t="s">
        <v>380</v>
      </c>
      <c r="C20" s="1480"/>
      <c r="D20" s="68" t="s">
        <v>379</v>
      </c>
      <c r="E20" s="1483" t="s">
        <v>518</v>
      </c>
      <c r="F20" s="69" t="s">
        <v>361</v>
      </c>
      <c r="G20" s="496">
        <v>2900</v>
      </c>
      <c r="H20" s="496">
        <v>2400</v>
      </c>
      <c r="I20" s="496">
        <v>4100</v>
      </c>
      <c r="J20" s="1471"/>
      <c r="K20" s="381"/>
      <c r="L20" s="8"/>
      <c r="M20" s="381"/>
    </row>
    <row r="21" spans="1:13" s="5" customFormat="1" ht="15" customHeight="1" x14ac:dyDescent="0.35">
      <c r="A21" s="1478"/>
      <c r="B21" s="1481"/>
      <c r="C21" s="1482"/>
      <c r="D21" s="70" t="s">
        <v>378</v>
      </c>
      <c r="E21" s="1484"/>
      <c r="F21" s="71" t="s">
        <v>361</v>
      </c>
      <c r="G21" s="179">
        <v>2900</v>
      </c>
      <c r="H21" s="179">
        <v>2400</v>
      </c>
      <c r="I21" s="179">
        <v>4100</v>
      </c>
      <c r="J21" s="1473"/>
      <c r="K21" s="381"/>
      <c r="L21" s="8"/>
      <c r="M21" s="381"/>
    </row>
    <row r="22" spans="1:13" s="5" customFormat="1" ht="15" customHeight="1" x14ac:dyDescent="0.35">
      <c r="A22" s="1486" t="s">
        <v>18</v>
      </c>
      <c r="B22" s="1487" t="s">
        <v>381</v>
      </c>
      <c r="C22" s="1488"/>
      <c r="D22" s="502" t="s">
        <v>379</v>
      </c>
      <c r="E22" s="1484"/>
      <c r="F22" s="72" t="s">
        <v>361</v>
      </c>
      <c r="G22" s="153">
        <v>0</v>
      </c>
      <c r="H22" s="153">
        <v>0</v>
      </c>
      <c r="I22" s="153">
        <v>0</v>
      </c>
      <c r="J22" s="1489"/>
      <c r="K22" s="381"/>
      <c r="L22" s="8"/>
      <c r="M22" s="381"/>
    </row>
    <row r="23" spans="1:13" s="5" customFormat="1" ht="15" customHeight="1" x14ac:dyDescent="0.35">
      <c r="A23" s="1486" t="s">
        <v>18</v>
      </c>
      <c r="B23" s="1487" t="s">
        <v>306</v>
      </c>
      <c r="C23" s="1488"/>
      <c r="D23" s="502" t="s">
        <v>378</v>
      </c>
      <c r="E23" s="1484"/>
      <c r="F23" s="72" t="s">
        <v>361</v>
      </c>
      <c r="G23" s="153">
        <v>0</v>
      </c>
      <c r="H23" s="153">
        <v>0</v>
      </c>
      <c r="I23" s="153">
        <v>0</v>
      </c>
      <c r="J23" s="1490"/>
      <c r="K23" s="381"/>
      <c r="L23" s="8"/>
      <c r="M23" s="381"/>
    </row>
    <row r="24" spans="1:13" s="5" customFormat="1" ht="15" customHeight="1" x14ac:dyDescent="0.35">
      <c r="A24" s="1478" t="s">
        <v>19</v>
      </c>
      <c r="B24" s="1481" t="s">
        <v>382</v>
      </c>
      <c r="C24" s="1482"/>
      <c r="D24" s="70" t="s">
        <v>379</v>
      </c>
      <c r="E24" s="1484"/>
      <c r="F24" s="71" t="s">
        <v>361</v>
      </c>
      <c r="G24" s="187">
        <v>500</v>
      </c>
      <c r="H24" s="187">
        <v>150</v>
      </c>
      <c r="I24" s="187">
        <v>950</v>
      </c>
      <c r="J24" s="1491"/>
      <c r="K24" s="381"/>
      <c r="L24" s="16"/>
      <c r="M24" s="381"/>
    </row>
    <row r="25" spans="1:13" s="5" customFormat="1" ht="15" customHeight="1" x14ac:dyDescent="0.35">
      <c r="A25" s="1478" t="s">
        <v>19</v>
      </c>
      <c r="B25" s="1481" t="s">
        <v>307</v>
      </c>
      <c r="C25" s="1482"/>
      <c r="D25" s="70" t="s">
        <v>378</v>
      </c>
      <c r="E25" s="1484"/>
      <c r="F25" s="71" t="s">
        <v>361</v>
      </c>
      <c r="G25" s="187">
        <v>510</v>
      </c>
      <c r="H25" s="187">
        <v>153</v>
      </c>
      <c r="I25" s="187">
        <v>969</v>
      </c>
      <c r="J25" s="1473"/>
      <c r="K25" s="381"/>
      <c r="L25" s="16"/>
      <c r="M25" s="381"/>
    </row>
    <row r="26" spans="1:13" s="5" customFormat="1" ht="15" customHeight="1" x14ac:dyDescent="0.35">
      <c r="A26" s="1486" t="s">
        <v>693</v>
      </c>
      <c r="B26" s="1487" t="s">
        <v>383</v>
      </c>
      <c r="C26" s="1488"/>
      <c r="D26" s="502" t="s">
        <v>379</v>
      </c>
      <c r="E26" s="1484"/>
      <c r="F26" s="72" t="s">
        <v>361</v>
      </c>
      <c r="G26" s="570">
        <v>1074</v>
      </c>
      <c r="H26" s="570">
        <v>370</v>
      </c>
      <c r="I26" s="570">
        <v>820</v>
      </c>
      <c r="J26" s="1489" t="s">
        <v>517</v>
      </c>
      <c r="K26" s="381"/>
      <c r="L26" s="16"/>
      <c r="M26" s="381"/>
    </row>
    <row r="27" spans="1:13" s="5" customFormat="1" ht="15" customHeight="1" x14ac:dyDescent="0.35">
      <c r="A27" s="1486" t="s">
        <v>20</v>
      </c>
      <c r="B27" s="1487" t="s">
        <v>308</v>
      </c>
      <c r="C27" s="1488"/>
      <c r="D27" s="502" t="s">
        <v>378</v>
      </c>
      <c r="E27" s="1484"/>
      <c r="F27" s="72" t="s">
        <v>361</v>
      </c>
      <c r="G27" s="570">
        <v>1074</v>
      </c>
      <c r="H27" s="570">
        <v>370</v>
      </c>
      <c r="I27" s="570">
        <v>820</v>
      </c>
      <c r="J27" s="1490"/>
      <c r="K27" s="381"/>
      <c r="L27" s="16"/>
      <c r="M27" s="381"/>
    </row>
    <row r="28" spans="1:13" s="5" customFormat="1" ht="15" customHeight="1" x14ac:dyDescent="0.35">
      <c r="A28" s="1478" t="s">
        <v>694</v>
      </c>
      <c r="B28" s="1481" t="s">
        <v>696</v>
      </c>
      <c r="C28" s="1482"/>
      <c r="D28" s="70" t="s">
        <v>379</v>
      </c>
      <c r="E28" s="1484"/>
      <c r="F28" s="71" t="s">
        <v>361</v>
      </c>
      <c r="G28" s="146">
        <v>606</v>
      </c>
      <c r="H28" s="146">
        <v>1164</v>
      </c>
      <c r="I28" s="146">
        <v>1353</v>
      </c>
      <c r="J28" s="1491" t="s">
        <v>517</v>
      </c>
      <c r="K28" s="381"/>
      <c r="L28" s="16"/>
      <c r="M28" s="381"/>
    </row>
    <row r="29" spans="1:13" s="5" customFormat="1" ht="15" customHeight="1" x14ac:dyDescent="0.35">
      <c r="A29" s="1478" t="s">
        <v>20</v>
      </c>
      <c r="B29" s="1481" t="s">
        <v>308</v>
      </c>
      <c r="C29" s="1482"/>
      <c r="D29" s="70" t="s">
        <v>378</v>
      </c>
      <c r="E29" s="1484"/>
      <c r="F29" s="71" t="s">
        <v>361</v>
      </c>
      <c r="G29" s="146">
        <v>606</v>
      </c>
      <c r="H29" s="146">
        <v>1164</v>
      </c>
      <c r="I29" s="146">
        <v>1353</v>
      </c>
      <c r="J29" s="1473"/>
      <c r="K29" s="381"/>
      <c r="L29" s="16"/>
      <c r="M29" s="381"/>
    </row>
    <row r="30" spans="1:13" s="5" customFormat="1" ht="15" customHeight="1" x14ac:dyDescent="0.35">
      <c r="A30" s="1486" t="s">
        <v>695</v>
      </c>
      <c r="B30" s="1487" t="s">
        <v>697</v>
      </c>
      <c r="C30" s="1488"/>
      <c r="D30" s="502" t="s">
        <v>379</v>
      </c>
      <c r="E30" s="1484"/>
      <c r="F30" s="72" t="s">
        <v>361</v>
      </c>
      <c r="G30" s="513">
        <v>0</v>
      </c>
      <c r="H30" s="570">
        <v>25</v>
      </c>
      <c r="I30" s="513">
        <v>0</v>
      </c>
      <c r="J30" s="1489" t="s">
        <v>517</v>
      </c>
      <c r="K30" s="381"/>
      <c r="L30" s="16"/>
      <c r="M30" s="381"/>
    </row>
    <row r="31" spans="1:13" s="5" customFormat="1" ht="15" customHeight="1" x14ac:dyDescent="0.35">
      <c r="A31" s="1486" t="s">
        <v>20</v>
      </c>
      <c r="B31" s="1487" t="s">
        <v>308</v>
      </c>
      <c r="C31" s="1488"/>
      <c r="D31" s="502" t="s">
        <v>378</v>
      </c>
      <c r="E31" s="1485"/>
      <c r="F31" s="72" t="s">
        <v>361</v>
      </c>
      <c r="G31" s="513">
        <v>0</v>
      </c>
      <c r="H31" s="570">
        <v>25</v>
      </c>
      <c r="I31" s="513">
        <v>0</v>
      </c>
      <c r="J31" s="1490"/>
      <c r="K31" s="381"/>
      <c r="L31" s="16"/>
      <c r="M31" s="381"/>
    </row>
    <row r="32" spans="1:13" s="5" customFormat="1" ht="33" customHeight="1" x14ac:dyDescent="0.35">
      <c r="A32" s="1494" t="s">
        <v>492</v>
      </c>
      <c r="B32" s="1495"/>
      <c r="C32" s="1495"/>
      <c r="D32" s="1495"/>
      <c r="E32" s="1495"/>
      <c r="F32" s="1495"/>
      <c r="G32" s="1495"/>
      <c r="H32" s="1495"/>
      <c r="I32" s="1495"/>
      <c r="J32" s="1496"/>
      <c r="K32" s="381"/>
      <c r="L32" s="8"/>
      <c r="M32" s="381"/>
    </row>
    <row r="33" spans="1:13" s="5" customFormat="1" ht="15" customHeight="1" x14ac:dyDescent="0.35">
      <c r="A33" s="1478" t="s">
        <v>21</v>
      </c>
      <c r="B33" s="1481" t="s">
        <v>384</v>
      </c>
      <c r="C33" s="1482"/>
      <c r="D33" s="70" t="s">
        <v>379</v>
      </c>
      <c r="E33" s="1483" t="s">
        <v>518</v>
      </c>
      <c r="F33" s="71" t="s">
        <v>361</v>
      </c>
      <c r="G33" s="146">
        <v>9256</v>
      </c>
      <c r="H33" s="146">
        <v>1526</v>
      </c>
      <c r="I33" s="146">
        <v>472</v>
      </c>
      <c r="J33" s="1491" t="s">
        <v>517</v>
      </c>
      <c r="K33" s="381"/>
      <c r="L33" s="16"/>
      <c r="M33" s="381"/>
    </row>
    <row r="34" spans="1:13" s="5" customFormat="1" ht="15" customHeight="1" x14ac:dyDescent="0.35">
      <c r="A34" s="1478" t="s">
        <v>21</v>
      </c>
      <c r="B34" s="1481" t="s">
        <v>309</v>
      </c>
      <c r="C34" s="1482"/>
      <c r="D34" s="70" t="s">
        <v>378</v>
      </c>
      <c r="E34" s="1484"/>
      <c r="F34" s="71" t="s">
        <v>361</v>
      </c>
      <c r="G34" s="146">
        <v>9004</v>
      </c>
      <c r="H34" s="146">
        <v>1469</v>
      </c>
      <c r="I34" s="146">
        <v>453</v>
      </c>
      <c r="J34" s="1473"/>
      <c r="K34" s="381"/>
      <c r="L34" s="16"/>
      <c r="M34" s="381"/>
    </row>
    <row r="35" spans="1:13" s="5" customFormat="1" ht="15" customHeight="1" x14ac:dyDescent="0.35">
      <c r="A35" s="1486" t="s">
        <v>22</v>
      </c>
      <c r="B35" s="1487" t="s">
        <v>385</v>
      </c>
      <c r="C35" s="1488"/>
      <c r="D35" s="502" t="s">
        <v>379</v>
      </c>
      <c r="E35" s="1484"/>
      <c r="F35" s="72" t="s">
        <v>361</v>
      </c>
      <c r="G35" s="153">
        <v>0</v>
      </c>
      <c r="H35" s="153">
        <v>0</v>
      </c>
      <c r="I35" s="153">
        <v>0</v>
      </c>
      <c r="J35" s="1493"/>
      <c r="K35" s="381"/>
      <c r="L35" s="16"/>
      <c r="M35" s="381"/>
    </row>
    <row r="36" spans="1:13" s="5" customFormat="1" ht="15" customHeight="1" x14ac:dyDescent="0.35">
      <c r="A36" s="1486" t="s">
        <v>22</v>
      </c>
      <c r="B36" s="1487" t="s">
        <v>310</v>
      </c>
      <c r="C36" s="1488"/>
      <c r="D36" s="502" t="s">
        <v>378</v>
      </c>
      <c r="E36" s="1484"/>
      <c r="F36" s="72" t="s">
        <v>361</v>
      </c>
      <c r="G36" s="153">
        <v>0</v>
      </c>
      <c r="H36" s="153">
        <v>0</v>
      </c>
      <c r="I36" s="153">
        <v>0</v>
      </c>
      <c r="J36" s="1493"/>
      <c r="K36" s="381"/>
      <c r="L36" s="16"/>
      <c r="M36" s="381"/>
    </row>
    <row r="37" spans="1:13" s="5" customFormat="1" ht="15" customHeight="1" x14ac:dyDescent="0.35">
      <c r="A37" s="1498" t="s">
        <v>23</v>
      </c>
      <c r="B37" s="1499" t="s">
        <v>386</v>
      </c>
      <c r="C37" s="1500"/>
      <c r="D37" s="437" t="s">
        <v>379</v>
      </c>
      <c r="E37" s="1484"/>
      <c r="F37" s="71" t="s">
        <v>361</v>
      </c>
      <c r="G37" s="187">
        <v>141</v>
      </c>
      <c r="H37" s="187">
        <v>456</v>
      </c>
      <c r="I37" s="187">
        <v>0</v>
      </c>
      <c r="J37" s="1492" t="s">
        <v>517</v>
      </c>
      <c r="K37" s="381"/>
      <c r="L37" s="16"/>
      <c r="M37" s="381"/>
    </row>
    <row r="38" spans="1:13" s="5" customFormat="1" ht="15" customHeight="1" x14ac:dyDescent="0.35">
      <c r="A38" s="1478" t="s">
        <v>23</v>
      </c>
      <c r="B38" s="1481" t="s">
        <v>311</v>
      </c>
      <c r="C38" s="1482"/>
      <c r="D38" s="70" t="s">
        <v>378</v>
      </c>
      <c r="E38" s="1484"/>
      <c r="F38" s="71" t="s">
        <v>361</v>
      </c>
      <c r="G38" s="187">
        <v>124</v>
      </c>
      <c r="H38" s="187">
        <v>401</v>
      </c>
      <c r="I38" s="187">
        <v>0</v>
      </c>
      <c r="J38" s="1492"/>
      <c r="K38" s="381"/>
      <c r="L38" s="16"/>
      <c r="M38" s="381"/>
    </row>
    <row r="39" spans="1:13" s="5" customFormat="1" ht="15" customHeight="1" x14ac:dyDescent="0.35">
      <c r="A39" s="1486" t="s">
        <v>24</v>
      </c>
      <c r="B39" s="1487" t="s">
        <v>387</v>
      </c>
      <c r="C39" s="1488"/>
      <c r="D39" s="502" t="s">
        <v>379</v>
      </c>
      <c r="E39" s="1484"/>
      <c r="F39" s="72" t="s">
        <v>361</v>
      </c>
      <c r="G39" s="153">
        <v>0</v>
      </c>
      <c r="H39" s="153">
        <v>0</v>
      </c>
      <c r="I39" s="153">
        <v>0</v>
      </c>
      <c r="J39" s="1493"/>
      <c r="K39" s="381"/>
      <c r="L39" s="8"/>
      <c r="M39" s="381"/>
    </row>
    <row r="40" spans="1:13" s="5" customFormat="1" ht="15" customHeight="1" x14ac:dyDescent="0.35">
      <c r="A40" s="1486" t="s">
        <v>24</v>
      </c>
      <c r="B40" s="1487" t="s">
        <v>312</v>
      </c>
      <c r="C40" s="1488"/>
      <c r="D40" s="502" t="s">
        <v>378</v>
      </c>
      <c r="E40" s="1484"/>
      <c r="F40" s="72" t="s">
        <v>361</v>
      </c>
      <c r="G40" s="153">
        <v>0</v>
      </c>
      <c r="H40" s="153">
        <v>0</v>
      </c>
      <c r="I40" s="153">
        <v>0</v>
      </c>
      <c r="J40" s="1493"/>
      <c r="K40" s="381"/>
      <c r="L40" s="8"/>
      <c r="M40" s="381"/>
    </row>
    <row r="41" spans="1:13" s="5" customFormat="1" ht="15" customHeight="1" x14ac:dyDescent="0.35">
      <c r="A41" s="1478" t="s">
        <v>25</v>
      </c>
      <c r="B41" s="1481" t="s">
        <v>388</v>
      </c>
      <c r="C41" s="1482"/>
      <c r="D41" s="70" t="s">
        <v>379</v>
      </c>
      <c r="E41" s="1484"/>
      <c r="F41" s="71" t="s">
        <v>361</v>
      </c>
      <c r="G41" s="152">
        <v>0</v>
      </c>
      <c r="H41" s="152">
        <v>0</v>
      </c>
      <c r="I41" s="152">
        <v>0</v>
      </c>
      <c r="J41" s="1492"/>
      <c r="K41" s="381"/>
      <c r="L41" s="8"/>
      <c r="M41" s="381"/>
    </row>
    <row r="42" spans="1:13" s="5" customFormat="1" ht="15" customHeight="1" x14ac:dyDescent="0.35">
      <c r="A42" s="1478" t="s">
        <v>25</v>
      </c>
      <c r="B42" s="1481" t="s">
        <v>313</v>
      </c>
      <c r="C42" s="1482"/>
      <c r="D42" s="70" t="s">
        <v>378</v>
      </c>
      <c r="E42" s="1484"/>
      <c r="F42" s="71" t="s">
        <v>361</v>
      </c>
      <c r="G42" s="152">
        <v>0</v>
      </c>
      <c r="H42" s="152">
        <v>0</v>
      </c>
      <c r="I42" s="152">
        <v>0</v>
      </c>
      <c r="J42" s="1492"/>
      <c r="K42" s="381"/>
      <c r="L42" s="8"/>
      <c r="M42" s="381"/>
    </row>
    <row r="43" spans="1:13" s="5" customFormat="1" ht="15" customHeight="1" x14ac:dyDescent="0.35">
      <c r="A43" s="1486" t="s">
        <v>26</v>
      </c>
      <c r="B43" s="1487" t="s">
        <v>389</v>
      </c>
      <c r="C43" s="1488"/>
      <c r="D43" s="502" t="s">
        <v>379</v>
      </c>
      <c r="E43" s="1484"/>
      <c r="F43" s="72" t="s">
        <v>361</v>
      </c>
      <c r="G43" s="153">
        <v>0</v>
      </c>
      <c r="H43" s="153">
        <v>0</v>
      </c>
      <c r="I43" s="153">
        <v>0</v>
      </c>
      <c r="J43" s="1493"/>
      <c r="K43" s="381"/>
      <c r="L43" s="8"/>
      <c r="M43" s="381"/>
    </row>
    <row r="44" spans="1:13" s="5" customFormat="1" ht="15" customHeight="1" x14ac:dyDescent="0.35">
      <c r="A44" s="1486" t="s">
        <v>26</v>
      </c>
      <c r="B44" s="1487" t="s">
        <v>314</v>
      </c>
      <c r="C44" s="1488"/>
      <c r="D44" s="502" t="s">
        <v>378</v>
      </c>
      <c r="E44" s="1484"/>
      <c r="F44" s="72" t="s">
        <v>361</v>
      </c>
      <c r="G44" s="153">
        <v>0</v>
      </c>
      <c r="H44" s="153">
        <v>0</v>
      </c>
      <c r="I44" s="153">
        <v>0</v>
      </c>
      <c r="J44" s="1493"/>
      <c r="K44" s="381"/>
      <c r="L44" s="8"/>
      <c r="M44" s="381"/>
    </row>
    <row r="45" spans="1:13" s="5" customFormat="1" ht="15" customHeight="1" x14ac:dyDescent="0.35">
      <c r="A45" s="1478" t="s">
        <v>27</v>
      </c>
      <c r="B45" s="1481" t="s">
        <v>390</v>
      </c>
      <c r="C45" s="1482"/>
      <c r="D45" s="70" t="s">
        <v>379</v>
      </c>
      <c r="E45" s="1484"/>
      <c r="F45" s="71" t="s">
        <v>361</v>
      </c>
      <c r="G45" s="152">
        <v>0</v>
      </c>
      <c r="H45" s="152">
        <v>0</v>
      </c>
      <c r="I45" s="152">
        <v>0</v>
      </c>
      <c r="J45" s="1492"/>
      <c r="K45" s="381"/>
      <c r="L45" s="8"/>
      <c r="M45" s="381"/>
    </row>
    <row r="46" spans="1:13" s="5" customFormat="1" ht="15" customHeight="1" x14ac:dyDescent="0.35">
      <c r="A46" s="1478" t="s">
        <v>27</v>
      </c>
      <c r="B46" s="1481" t="s">
        <v>315</v>
      </c>
      <c r="C46" s="1482"/>
      <c r="D46" s="70" t="s">
        <v>378</v>
      </c>
      <c r="E46" s="1484"/>
      <c r="F46" s="71" t="s">
        <v>361</v>
      </c>
      <c r="G46" s="152">
        <v>0</v>
      </c>
      <c r="H46" s="152">
        <v>0</v>
      </c>
      <c r="I46" s="152">
        <v>0</v>
      </c>
      <c r="J46" s="1492"/>
      <c r="K46" s="381"/>
      <c r="L46" s="8"/>
      <c r="M46" s="381"/>
    </row>
    <row r="47" spans="1:13" s="5" customFormat="1" ht="15" customHeight="1" x14ac:dyDescent="0.35">
      <c r="A47" s="1486" t="s">
        <v>28</v>
      </c>
      <c r="B47" s="1487" t="s">
        <v>391</v>
      </c>
      <c r="C47" s="1488"/>
      <c r="D47" s="502" t="s">
        <v>379</v>
      </c>
      <c r="E47" s="1484"/>
      <c r="F47" s="72" t="s">
        <v>361</v>
      </c>
      <c r="G47" s="153">
        <v>0</v>
      </c>
      <c r="H47" s="153">
        <v>0</v>
      </c>
      <c r="I47" s="153">
        <v>0</v>
      </c>
      <c r="J47" s="1493"/>
      <c r="K47" s="381"/>
      <c r="L47" s="8"/>
      <c r="M47" s="381"/>
    </row>
    <row r="48" spans="1:13" s="5" customFormat="1" ht="15" customHeight="1" x14ac:dyDescent="0.35">
      <c r="A48" s="1486" t="s">
        <v>28</v>
      </c>
      <c r="B48" s="1487" t="s">
        <v>316</v>
      </c>
      <c r="C48" s="1488"/>
      <c r="D48" s="502" t="s">
        <v>378</v>
      </c>
      <c r="E48" s="1484"/>
      <c r="F48" s="72" t="s">
        <v>361</v>
      </c>
      <c r="G48" s="153">
        <v>0</v>
      </c>
      <c r="H48" s="153">
        <v>0</v>
      </c>
      <c r="I48" s="153">
        <v>0</v>
      </c>
      <c r="J48" s="1493"/>
      <c r="K48" s="381"/>
      <c r="L48" s="8"/>
      <c r="M48" s="381"/>
    </row>
    <row r="49" spans="1:13" s="5" customFormat="1" ht="15" customHeight="1" x14ac:dyDescent="0.35">
      <c r="A49" s="1478" t="s">
        <v>29</v>
      </c>
      <c r="B49" s="1481" t="s">
        <v>392</v>
      </c>
      <c r="C49" s="1482"/>
      <c r="D49" s="70" t="s">
        <v>379</v>
      </c>
      <c r="E49" s="1484"/>
      <c r="F49" s="71" t="s">
        <v>361</v>
      </c>
      <c r="G49" s="152">
        <v>0</v>
      </c>
      <c r="H49" s="152">
        <v>0</v>
      </c>
      <c r="I49" s="152">
        <v>0</v>
      </c>
      <c r="J49" s="1492"/>
      <c r="K49" s="381"/>
      <c r="L49" s="8"/>
      <c r="M49" s="381"/>
    </row>
    <row r="50" spans="1:13" s="5" customFormat="1" ht="15" customHeight="1" x14ac:dyDescent="0.35">
      <c r="A50" s="1478" t="s">
        <v>29</v>
      </c>
      <c r="B50" s="1481" t="s">
        <v>317</v>
      </c>
      <c r="C50" s="1482"/>
      <c r="D50" s="70" t="s">
        <v>378</v>
      </c>
      <c r="E50" s="1484"/>
      <c r="F50" s="71" t="s">
        <v>361</v>
      </c>
      <c r="G50" s="152">
        <v>0</v>
      </c>
      <c r="H50" s="152">
        <v>0</v>
      </c>
      <c r="I50" s="152">
        <v>0</v>
      </c>
      <c r="J50" s="1492"/>
      <c r="K50" s="381"/>
      <c r="L50" s="8"/>
      <c r="M50" s="381"/>
    </row>
    <row r="51" spans="1:13" s="5" customFormat="1" ht="15" customHeight="1" x14ac:dyDescent="0.35">
      <c r="A51" s="1486" t="s">
        <v>30</v>
      </c>
      <c r="B51" s="1487" t="s">
        <v>393</v>
      </c>
      <c r="C51" s="1488"/>
      <c r="D51" s="502" t="s">
        <v>379</v>
      </c>
      <c r="E51" s="1484"/>
      <c r="F51" s="72" t="s">
        <v>361</v>
      </c>
      <c r="G51" s="153">
        <v>0</v>
      </c>
      <c r="H51" s="153">
        <v>0</v>
      </c>
      <c r="I51" s="153">
        <v>0</v>
      </c>
      <c r="J51" s="1493"/>
      <c r="K51" s="381"/>
      <c r="L51" s="8"/>
      <c r="M51" s="381"/>
    </row>
    <row r="52" spans="1:13" s="5" customFormat="1" ht="15" customHeight="1" x14ac:dyDescent="0.35">
      <c r="A52" s="1501" t="s">
        <v>30</v>
      </c>
      <c r="B52" s="1502" t="s">
        <v>318</v>
      </c>
      <c r="C52" s="1503"/>
      <c r="D52" s="501" t="s">
        <v>378</v>
      </c>
      <c r="E52" s="1497"/>
      <c r="F52" s="73" t="s">
        <v>361</v>
      </c>
      <c r="G52" s="154">
        <v>0</v>
      </c>
      <c r="H52" s="154">
        <v>0</v>
      </c>
      <c r="I52" s="154">
        <v>0</v>
      </c>
      <c r="J52" s="1504"/>
      <c r="K52" s="381"/>
      <c r="L52" s="8"/>
      <c r="M52" s="381"/>
    </row>
    <row r="53" spans="1:13" s="5" customFormat="1" ht="8.15" customHeight="1" x14ac:dyDescent="0.35">
      <c r="A53" s="65"/>
      <c r="B53" s="66"/>
      <c r="C53" s="66"/>
      <c r="D53" s="66"/>
      <c r="E53" s="66"/>
      <c r="F53" s="67"/>
      <c r="G53" s="155"/>
      <c r="H53" s="155"/>
      <c r="I53" s="155"/>
      <c r="J53" s="46"/>
      <c r="K53" s="381"/>
      <c r="L53" s="8"/>
      <c r="M53" s="381"/>
    </row>
    <row r="54" spans="1:13" s="5" customFormat="1" ht="33" customHeight="1" x14ac:dyDescent="0.35">
      <c r="A54" s="1462" t="s">
        <v>394</v>
      </c>
      <c r="B54" s="1463"/>
      <c r="C54" s="1463"/>
      <c r="D54" s="1463"/>
      <c r="E54" s="1463"/>
      <c r="F54" s="1463"/>
      <c r="G54" s="1463"/>
      <c r="H54" s="1463"/>
      <c r="I54" s="1463"/>
      <c r="J54" s="1464"/>
      <c r="K54" s="381"/>
      <c r="L54" s="8">
        <f>IF(COUNTA(G55:I69)=42,3,2)</f>
        <v>3</v>
      </c>
      <c r="M54" s="381"/>
    </row>
    <row r="55" spans="1:13" s="5" customFormat="1" ht="30" customHeight="1" x14ac:dyDescent="0.35">
      <c r="A55" s="75" t="s">
        <v>31</v>
      </c>
      <c r="B55" s="1505" t="s">
        <v>0</v>
      </c>
      <c r="C55" s="1506"/>
      <c r="D55" s="520" t="s">
        <v>365</v>
      </c>
      <c r="E55" s="1466" t="s">
        <v>519</v>
      </c>
      <c r="F55" s="76" t="s">
        <v>365</v>
      </c>
      <c r="G55" s="151" t="s">
        <v>360</v>
      </c>
      <c r="H55" s="151" t="s">
        <v>360</v>
      </c>
      <c r="I55" s="151" t="s">
        <v>360</v>
      </c>
      <c r="J55" s="243"/>
      <c r="K55" s="381"/>
      <c r="L55" s="8"/>
      <c r="M55" s="381"/>
    </row>
    <row r="56" spans="1:13" s="5" customFormat="1" ht="40.5" customHeight="1" x14ac:dyDescent="0.35">
      <c r="A56" s="517" t="s">
        <v>32</v>
      </c>
      <c r="B56" s="1487" t="s">
        <v>1</v>
      </c>
      <c r="C56" s="1488"/>
      <c r="D56" s="502"/>
      <c r="E56" s="1467"/>
      <c r="F56" s="72" t="s">
        <v>478</v>
      </c>
      <c r="G56" s="513">
        <v>3</v>
      </c>
      <c r="H56" s="513">
        <v>3</v>
      </c>
      <c r="I56" s="513">
        <v>3</v>
      </c>
      <c r="J56" s="256" t="s">
        <v>702</v>
      </c>
      <c r="K56" s="381"/>
      <c r="L56" s="8"/>
      <c r="M56" s="381"/>
    </row>
    <row r="57" spans="1:13" s="5" customFormat="1" ht="27" customHeight="1" x14ac:dyDescent="0.35">
      <c r="A57" s="1508" t="s">
        <v>33</v>
      </c>
      <c r="B57" s="1481" t="s">
        <v>428</v>
      </c>
      <c r="C57" s="1482"/>
      <c r="D57" s="503" t="s">
        <v>521</v>
      </c>
      <c r="E57" s="1467"/>
      <c r="F57" s="77" t="s">
        <v>361</v>
      </c>
      <c r="G57" s="146">
        <v>1214</v>
      </c>
      <c r="H57" s="146">
        <v>1127</v>
      </c>
      <c r="I57" s="146">
        <v>1007</v>
      </c>
      <c r="J57" s="1509"/>
      <c r="K57" s="381"/>
      <c r="L57" s="8"/>
      <c r="M57" s="381"/>
    </row>
    <row r="58" spans="1:13" s="5" customFormat="1" ht="27" customHeight="1" x14ac:dyDescent="0.35">
      <c r="A58" s="1508" t="s">
        <v>33</v>
      </c>
      <c r="B58" s="1481"/>
      <c r="C58" s="1482"/>
      <c r="D58" s="503" t="s">
        <v>522</v>
      </c>
      <c r="E58" s="1467"/>
      <c r="F58" s="77" t="s">
        <v>361</v>
      </c>
      <c r="G58" s="146">
        <v>1029</v>
      </c>
      <c r="H58" s="146">
        <v>640</v>
      </c>
      <c r="I58" s="146">
        <v>264</v>
      </c>
      <c r="J58" s="1510"/>
      <c r="K58" s="381"/>
      <c r="L58" s="8"/>
      <c r="M58" s="381"/>
    </row>
    <row r="59" spans="1:13" s="5" customFormat="1" ht="30" customHeight="1" x14ac:dyDescent="0.35">
      <c r="A59" s="517" t="s">
        <v>34</v>
      </c>
      <c r="B59" s="1487" t="s">
        <v>257</v>
      </c>
      <c r="C59" s="1488"/>
      <c r="D59" s="502"/>
      <c r="E59" s="1467"/>
      <c r="F59" s="72" t="s">
        <v>478</v>
      </c>
      <c r="G59" s="513">
        <v>0</v>
      </c>
      <c r="H59" s="513">
        <v>0</v>
      </c>
      <c r="I59" s="513">
        <v>0</v>
      </c>
      <c r="J59" s="59"/>
      <c r="K59" s="381"/>
      <c r="L59" s="8"/>
      <c r="M59" s="381"/>
    </row>
    <row r="60" spans="1:13" s="5" customFormat="1" ht="30" customHeight="1" x14ac:dyDescent="0.35">
      <c r="A60" s="514" t="s">
        <v>35</v>
      </c>
      <c r="B60" s="1511" t="s">
        <v>429</v>
      </c>
      <c r="C60" s="1512"/>
      <c r="D60" s="79" t="s">
        <v>523</v>
      </c>
      <c r="E60" s="1467"/>
      <c r="F60" s="80" t="s">
        <v>361</v>
      </c>
      <c r="G60" s="146">
        <v>0</v>
      </c>
      <c r="H60" s="146">
        <v>0</v>
      </c>
      <c r="I60" s="146">
        <v>0</v>
      </c>
      <c r="J60" s="60"/>
      <c r="K60" s="381"/>
      <c r="L60" s="8"/>
      <c r="M60" s="381"/>
    </row>
    <row r="61" spans="1:13" s="5" customFormat="1" ht="24" customHeight="1" x14ac:dyDescent="0.35">
      <c r="A61" s="1486" t="s">
        <v>36</v>
      </c>
      <c r="B61" s="1487" t="s">
        <v>430</v>
      </c>
      <c r="C61" s="1488"/>
      <c r="D61" s="502" t="s">
        <v>521</v>
      </c>
      <c r="E61" s="1467"/>
      <c r="F61" s="72" t="s">
        <v>361</v>
      </c>
      <c r="G61" s="570">
        <v>440.25972201141605</v>
      </c>
      <c r="H61" s="570">
        <v>6.2766021891178596</v>
      </c>
      <c r="I61" s="570">
        <v>199.89883422</v>
      </c>
      <c r="J61" s="1509" t="s">
        <v>712</v>
      </c>
      <c r="K61" s="381"/>
      <c r="L61" s="8"/>
      <c r="M61" s="381"/>
    </row>
    <row r="62" spans="1:13" s="5" customFormat="1" ht="24" customHeight="1" x14ac:dyDescent="0.35">
      <c r="A62" s="1486"/>
      <c r="B62" s="1487"/>
      <c r="C62" s="1488"/>
      <c r="D62" s="502" t="s">
        <v>706</v>
      </c>
      <c r="E62" s="1467"/>
      <c r="F62" s="72" t="s">
        <v>361</v>
      </c>
      <c r="G62" s="570">
        <v>23.254222023523301</v>
      </c>
      <c r="H62" s="570">
        <v>5.5505436048346501</v>
      </c>
      <c r="I62" s="570">
        <v>7.2664092926548705</v>
      </c>
      <c r="J62" s="1510"/>
      <c r="K62" s="381"/>
      <c r="L62" s="8"/>
      <c r="M62" s="381"/>
    </row>
    <row r="63" spans="1:13" s="5" customFormat="1" ht="27" customHeight="1" x14ac:dyDescent="0.35">
      <c r="A63" s="1508" t="s">
        <v>37</v>
      </c>
      <c r="B63" s="1481" t="s">
        <v>431</v>
      </c>
      <c r="C63" s="1482"/>
      <c r="D63" s="503" t="s">
        <v>521</v>
      </c>
      <c r="E63" s="1467"/>
      <c r="F63" s="77" t="s">
        <v>361</v>
      </c>
      <c r="G63" s="146">
        <v>2019</v>
      </c>
      <c r="H63" s="146">
        <v>1531</v>
      </c>
      <c r="I63" s="146">
        <v>1589</v>
      </c>
      <c r="J63" s="1509"/>
      <c r="K63" s="381"/>
      <c r="L63" s="8"/>
      <c r="M63" s="381"/>
    </row>
    <row r="64" spans="1:13" s="5" customFormat="1" ht="27" customHeight="1" x14ac:dyDescent="0.35">
      <c r="A64" s="1508"/>
      <c r="B64" s="1481"/>
      <c r="C64" s="1482"/>
      <c r="D64" s="503" t="s">
        <v>522</v>
      </c>
      <c r="E64" s="1467"/>
      <c r="F64" s="77" t="s">
        <v>361</v>
      </c>
      <c r="G64" s="146">
        <v>1780</v>
      </c>
      <c r="H64" s="146">
        <v>935</v>
      </c>
      <c r="I64" s="146">
        <v>389</v>
      </c>
      <c r="J64" s="1510"/>
      <c r="K64" s="381"/>
      <c r="L64" s="8"/>
      <c r="M64" s="381"/>
    </row>
    <row r="65" spans="1:13" s="5" customFormat="1" ht="30" customHeight="1" x14ac:dyDescent="0.35">
      <c r="A65" s="517" t="s">
        <v>38</v>
      </c>
      <c r="B65" s="1487" t="s">
        <v>678</v>
      </c>
      <c r="C65" s="1488"/>
      <c r="D65" s="502"/>
      <c r="E65" s="1507"/>
      <c r="F65" s="72" t="s">
        <v>478</v>
      </c>
      <c r="G65" s="513">
        <v>0</v>
      </c>
      <c r="H65" s="513">
        <v>0</v>
      </c>
      <c r="I65" s="513">
        <v>0</v>
      </c>
      <c r="J65" s="59"/>
      <c r="K65" s="381"/>
      <c r="L65" s="8"/>
      <c r="M65" s="381"/>
    </row>
    <row r="66" spans="1:13" s="5" customFormat="1" ht="33" customHeight="1" x14ac:dyDescent="0.35">
      <c r="A66" s="1494" t="s">
        <v>699</v>
      </c>
      <c r="B66" s="1495"/>
      <c r="C66" s="1495"/>
      <c r="D66" s="1495"/>
      <c r="E66" s="1495"/>
      <c r="F66" s="1495"/>
      <c r="G66" s="1495"/>
      <c r="H66" s="1495"/>
      <c r="I66" s="1495"/>
      <c r="J66" s="1496"/>
      <c r="K66" s="381"/>
      <c r="L66" s="8"/>
      <c r="M66" s="381"/>
    </row>
    <row r="67" spans="1:13" s="5" customFormat="1" ht="30" customHeight="1" x14ac:dyDescent="0.35">
      <c r="A67" s="514" t="s">
        <v>39</v>
      </c>
      <c r="B67" s="1511" t="s">
        <v>679</v>
      </c>
      <c r="C67" s="1512"/>
      <c r="D67" s="79" t="s">
        <v>523</v>
      </c>
      <c r="E67" s="1466" t="s">
        <v>519</v>
      </c>
      <c r="F67" s="80" t="s">
        <v>361</v>
      </c>
      <c r="G67" s="146">
        <v>0</v>
      </c>
      <c r="H67" s="146">
        <v>0</v>
      </c>
      <c r="I67" s="146">
        <v>0</v>
      </c>
      <c r="J67" s="60"/>
      <c r="K67" s="381"/>
      <c r="L67" s="8"/>
      <c r="M67" s="381"/>
    </row>
    <row r="68" spans="1:13" s="5" customFormat="1" ht="24" customHeight="1" x14ac:dyDescent="0.35">
      <c r="A68" s="1486" t="s">
        <v>40</v>
      </c>
      <c r="B68" s="1513" t="s">
        <v>433</v>
      </c>
      <c r="C68" s="1514"/>
      <c r="D68" s="502" t="s">
        <v>521</v>
      </c>
      <c r="E68" s="1467"/>
      <c r="F68" s="72" t="s">
        <v>361</v>
      </c>
      <c r="G68" s="570">
        <v>469.05354845064005</v>
      </c>
      <c r="H68" s="570">
        <v>6.2766021891178596</v>
      </c>
      <c r="I68" s="570">
        <v>389.79247161000001</v>
      </c>
      <c r="J68" s="1474" t="s">
        <v>712</v>
      </c>
      <c r="K68" s="381"/>
      <c r="L68" s="8"/>
      <c r="M68" s="381"/>
    </row>
    <row r="69" spans="1:13" s="5" customFormat="1" ht="24" customHeight="1" x14ac:dyDescent="0.35">
      <c r="A69" s="1501" t="s">
        <v>40</v>
      </c>
      <c r="B69" s="1515"/>
      <c r="C69" s="1516"/>
      <c r="D69" s="501" t="s">
        <v>706</v>
      </c>
      <c r="E69" s="1468"/>
      <c r="F69" s="73" t="s">
        <v>361</v>
      </c>
      <c r="G69" s="573">
        <v>32.103102117417997</v>
      </c>
      <c r="H69" s="573">
        <v>5.5505436048346501</v>
      </c>
      <c r="I69" s="573">
        <v>11.1378730723009</v>
      </c>
      <c r="J69" s="1517"/>
      <c r="K69" s="381"/>
      <c r="L69" s="8"/>
      <c r="M69" s="381"/>
    </row>
    <row r="70" spans="1:13" s="5" customFormat="1" ht="8.15" customHeight="1" x14ac:dyDescent="0.35">
      <c r="A70" s="82"/>
      <c r="B70" s="83"/>
      <c r="C70" s="83"/>
      <c r="D70" s="83"/>
      <c r="E70" s="83"/>
      <c r="F70" s="84"/>
      <c r="G70" s="156"/>
      <c r="H70" s="156"/>
      <c r="I70" s="156"/>
      <c r="J70" s="46"/>
      <c r="K70" s="381"/>
      <c r="L70" s="8"/>
      <c r="M70" s="381"/>
    </row>
    <row r="71" spans="1:13" s="5" customFormat="1" ht="33" customHeight="1" x14ac:dyDescent="0.35">
      <c r="A71" s="1462" t="s">
        <v>395</v>
      </c>
      <c r="B71" s="1463"/>
      <c r="C71" s="1463"/>
      <c r="D71" s="1463"/>
      <c r="E71" s="1463"/>
      <c r="F71" s="1463"/>
      <c r="G71" s="1463"/>
      <c r="H71" s="1463"/>
      <c r="I71" s="1463"/>
      <c r="J71" s="1464"/>
      <c r="K71" s="381"/>
      <c r="L71" s="8">
        <f>IF(COUNTA(G72:I72)=3,3,2)</f>
        <v>3</v>
      </c>
      <c r="M71" s="381"/>
    </row>
    <row r="72" spans="1:13" s="5" customFormat="1" ht="188.25" customHeight="1" x14ac:dyDescent="0.35">
      <c r="A72" s="11" t="s">
        <v>41</v>
      </c>
      <c r="B72" s="1537" t="s">
        <v>271</v>
      </c>
      <c r="C72" s="1538"/>
      <c r="D72" s="1539"/>
      <c r="E72" s="85" t="s">
        <v>524</v>
      </c>
      <c r="F72" s="242" t="s">
        <v>434</v>
      </c>
      <c r="G72" s="157" t="s">
        <v>493</v>
      </c>
      <c r="H72" s="157" t="s">
        <v>494</v>
      </c>
      <c r="I72" s="157" t="s">
        <v>495</v>
      </c>
      <c r="J72" s="2"/>
      <c r="K72" s="381"/>
      <c r="L72" s="8"/>
      <c r="M72" s="381"/>
    </row>
    <row r="73" spans="1:13" s="5" customFormat="1" ht="8.15" customHeight="1" x14ac:dyDescent="0.35">
      <c r="A73" s="12"/>
      <c r="B73" s="13"/>
      <c r="C73" s="13"/>
      <c r="D73" s="13"/>
      <c r="E73" s="13"/>
      <c r="F73" s="7"/>
      <c r="G73" s="149"/>
      <c r="H73" s="149"/>
      <c r="I73" s="149"/>
      <c r="J73" s="46"/>
      <c r="K73" s="381"/>
      <c r="L73" s="8"/>
      <c r="M73" s="381"/>
    </row>
    <row r="74" spans="1:13" s="5" customFormat="1" ht="33" customHeight="1" x14ac:dyDescent="0.35">
      <c r="A74" s="1462" t="s">
        <v>396</v>
      </c>
      <c r="B74" s="1463"/>
      <c r="C74" s="1463"/>
      <c r="D74" s="1463"/>
      <c r="E74" s="1463"/>
      <c r="F74" s="1463"/>
      <c r="G74" s="1463"/>
      <c r="H74" s="1463"/>
      <c r="I74" s="1463"/>
      <c r="J74" s="1464"/>
      <c r="K74" s="381"/>
      <c r="L74" s="8">
        <f>IF(COUNTA(G75:I75)=3,3,2)</f>
        <v>3</v>
      </c>
      <c r="M74" s="381"/>
    </row>
    <row r="75" spans="1:13" s="5" customFormat="1" ht="51" customHeight="1" x14ac:dyDescent="0.35">
      <c r="A75" s="11" t="s">
        <v>42</v>
      </c>
      <c r="B75" s="1537" t="s">
        <v>206</v>
      </c>
      <c r="C75" s="1538"/>
      <c r="D75" s="1539"/>
      <c r="E75" s="85" t="s">
        <v>524</v>
      </c>
      <c r="F75" s="4"/>
      <c r="G75" s="158" t="s">
        <v>515</v>
      </c>
      <c r="H75" s="158" t="s">
        <v>515</v>
      </c>
      <c r="I75" s="158" t="s">
        <v>515</v>
      </c>
      <c r="J75" s="36"/>
      <c r="K75" s="381"/>
      <c r="L75" s="8"/>
      <c r="M75" s="381"/>
    </row>
    <row r="76" spans="1:13" s="5" customFormat="1" ht="8.15" customHeight="1" x14ac:dyDescent="0.35">
      <c r="A76" s="12"/>
      <c r="B76" s="13"/>
      <c r="C76" s="13"/>
      <c r="D76" s="13"/>
      <c r="E76" s="13"/>
      <c r="F76" s="7"/>
      <c r="G76" s="149"/>
      <c r="H76" s="149"/>
      <c r="I76" s="149"/>
      <c r="J76" s="46"/>
      <c r="K76" s="381"/>
      <c r="L76" s="8"/>
      <c r="M76" s="381"/>
    </row>
    <row r="77" spans="1:13" s="5" customFormat="1" ht="33" customHeight="1" x14ac:dyDescent="0.35">
      <c r="A77" s="1462" t="s">
        <v>397</v>
      </c>
      <c r="B77" s="1463"/>
      <c r="C77" s="1463"/>
      <c r="D77" s="1463"/>
      <c r="E77" s="1463"/>
      <c r="F77" s="1463"/>
      <c r="G77" s="1463"/>
      <c r="H77" s="1463"/>
      <c r="I77" s="1463"/>
      <c r="J77" s="1464"/>
      <c r="K77" s="381"/>
      <c r="L77" s="8">
        <f>IF(COUNTA(G78:I83)=18,3,2)</f>
        <v>3</v>
      </c>
      <c r="M77" s="381"/>
    </row>
    <row r="78" spans="1:13" s="5" customFormat="1" ht="32.15" customHeight="1" x14ac:dyDescent="0.35">
      <c r="A78" s="523" t="s">
        <v>43</v>
      </c>
      <c r="B78" s="1505" t="s">
        <v>272</v>
      </c>
      <c r="C78" s="1540"/>
      <c r="D78" s="1506"/>
      <c r="E78" s="1541" t="s">
        <v>519</v>
      </c>
      <c r="F78" s="243" t="s">
        <v>398</v>
      </c>
      <c r="G78" s="170">
        <v>0.99</v>
      </c>
      <c r="H78" s="170">
        <v>0.99</v>
      </c>
      <c r="I78" s="170">
        <v>0.99</v>
      </c>
      <c r="J78" s="86"/>
      <c r="K78" s="381"/>
      <c r="L78" s="8"/>
      <c r="M78" s="381"/>
    </row>
    <row r="79" spans="1:13" s="5" customFormat="1" ht="32.15" customHeight="1" x14ac:dyDescent="0.35">
      <c r="A79" s="509" t="s">
        <v>46</v>
      </c>
      <c r="B79" s="1487" t="s">
        <v>273</v>
      </c>
      <c r="C79" s="1544"/>
      <c r="D79" s="1488"/>
      <c r="E79" s="1542"/>
      <c r="F79" s="87" t="s">
        <v>478</v>
      </c>
      <c r="G79" s="153" t="s">
        <v>363</v>
      </c>
      <c r="H79" s="153" t="s">
        <v>363</v>
      </c>
      <c r="I79" s="153" t="s">
        <v>363</v>
      </c>
      <c r="J79" s="534" t="s">
        <v>705</v>
      </c>
      <c r="K79" s="381"/>
      <c r="L79" s="8"/>
      <c r="M79" s="381"/>
    </row>
    <row r="80" spans="1:13" s="5" customFormat="1" ht="32.15" customHeight="1" x14ac:dyDescent="0.35">
      <c r="A80" s="506" t="s">
        <v>47</v>
      </c>
      <c r="B80" s="1545" t="s">
        <v>274</v>
      </c>
      <c r="C80" s="1546"/>
      <c r="D80" s="1547"/>
      <c r="E80" s="1542"/>
      <c r="F80" s="88"/>
      <c r="G80" s="152" t="s">
        <v>496</v>
      </c>
      <c r="H80" s="152" t="s">
        <v>496</v>
      </c>
      <c r="I80" s="152" t="s">
        <v>496</v>
      </c>
      <c r="J80" s="245"/>
      <c r="K80" s="381"/>
      <c r="L80" s="8"/>
      <c r="M80" s="381"/>
    </row>
    <row r="81" spans="1:17" s="5" customFormat="1" ht="15" customHeight="1" x14ac:dyDescent="0.35">
      <c r="A81" s="1548" t="s">
        <v>48</v>
      </c>
      <c r="B81" s="1513" t="s">
        <v>275</v>
      </c>
      <c r="C81" s="1514"/>
      <c r="D81" s="512" t="s">
        <v>475</v>
      </c>
      <c r="E81" s="1542"/>
      <c r="F81" s="87" t="s">
        <v>478</v>
      </c>
      <c r="G81" s="153">
        <v>11</v>
      </c>
      <c r="H81" s="153" t="s">
        <v>362</v>
      </c>
      <c r="I81" s="153" t="s">
        <v>362</v>
      </c>
      <c r="J81" s="1489" t="s">
        <v>719</v>
      </c>
      <c r="K81" s="381"/>
      <c r="L81" s="8"/>
      <c r="M81" s="381"/>
    </row>
    <row r="82" spans="1:17" s="5" customFormat="1" ht="15" customHeight="1" x14ac:dyDescent="0.35">
      <c r="A82" s="1548"/>
      <c r="B82" s="1518"/>
      <c r="C82" s="1519"/>
      <c r="D82" s="512" t="s">
        <v>476</v>
      </c>
      <c r="E82" s="1542"/>
      <c r="F82" s="87" t="s">
        <v>478</v>
      </c>
      <c r="G82" s="153">
        <v>0</v>
      </c>
      <c r="H82" s="153">
        <v>0</v>
      </c>
      <c r="I82" s="153" t="s">
        <v>362</v>
      </c>
      <c r="J82" s="1520"/>
      <c r="K82" s="381"/>
      <c r="L82" s="8"/>
      <c r="M82" s="381"/>
    </row>
    <row r="83" spans="1:17" s="5" customFormat="1" ht="15" customHeight="1" x14ac:dyDescent="0.35">
      <c r="A83" s="1549"/>
      <c r="B83" s="1515"/>
      <c r="C83" s="1516"/>
      <c r="D83" s="91" t="s">
        <v>477</v>
      </c>
      <c r="E83" s="1543"/>
      <c r="F83" s="90" t="s">
        <v>478</v>
      </c>
      <c r="G83" s="154">
        <v>0</v>
      </c>
      <c r="H83" s="154">
        <v>0</v>
      </c>
      <c r="I83" s="154" t="s">
        <v>362</v>
      </c>
      <c r="J83" s="1521"/>
      <c r="K83" s="381"/>
      <c r="L83" s="8"/>
      <c r="M83" s="381"/>
    </row>
    <row r="84" spans="1:17" s="5" customFormat="1" ht="8.15" customHeight="1" x14ac:dyDescent="0.35">
      <c r="A84" s="12"/>
      <c r="B84" s="13"/>
      <c r="C84" s="13"/>
      <c r="D84" s="13"/>
      <c r="E84" s="13"/>
      <c r="F84" s="7"/>
      <c r="G84" s="149"/>
      <c r="H84" s="149"/>
      <c r="I84" s="149"/>
      <c r="J84" s="46"/>
      <c r="K84" s="381"/>
      <c r="L84" s="8"/>
      <c r="M84" s="381"/>
    </row>
    <row r="85" spans="1:17" s="5" customFormat="1" ht="33" customHeight="1" x14ac:dyDescent="0.35">
      <c r="A85" s="1462" t="s">
        <v>400</v>
      </c>
      <c r="B85" s="1463"/>
      <c r="C85" s="1463"/>
      <c r="D85" s="1463"/>
      <c r="E85" s="1463"/>
      <c r="F85" s="1463"/>
      <c r="G85" s="1463"/>
      <c r="H85" s="1463"/>
      <c r="I85" s="1463"/>
      <c r="J85" s="1464"/>
      <c r="K85" s="381"/>
      <c r="L85" s="8">
        <f>IF(COUNTA(G86:I89)=12,3,2)</f>
        <v>3</v>
      </c>
      <c r="M85" s="381"/>
    </row>
    <row r="86" spans="1:17" ht="15" customHeight="1" x14ac:dyDescent="0.35">
      <c r="A86" s="1522" t="s">
        <v>44</v>
      </c>
      <c r="B86" s="1525" t="s">
        <v>399</v>
      </c>
      <c r="C86" s="1526"/>
      <c r="D86" s="129" t="s">
        <v>410</v>
      </c>
      <c r="E86" s="1531" t="s">
        <v>519</v>
      </c>
      <c r="F86" s="93" t="s">
        <v>361</v>
      </c>
      <c r="G86" s="159">
        <v>11772</v>
      </c>
      <c r="H86" s="159">
        <v>5206</v>
      </c>
      <c r="I86" s="159">
        <v>6655</v>
      </c>
      <c r="J86" s="1534" t="s">
        <v>687</v>
      </c>
      <c r="Q86" s="1"/>
    </row>
    <row r="87" spans="1:17" ht="15" customHeight="1" x14ac:dyDescent="0.35">
      <c r="A87" s="1523"/>
      <c r="B87" s="1527"/>
      <c r="C87" s="1528"/>
      <c r="D87" s="130" t="s">
        <v>411</v>
      </c>
      <c r="E87" s="1532"/>
      <c r="F87" s="95" t="s">
        <v>361</v>
      </c>
      <c r="G87" s="145" t="s">
        <v>688</v>
      </c>
      <c r="H87" s="145" t="s">
        <v>688</v>
      </c>
      <c r="I87" s="145" t="s">
        <v>688</v>
      </c>
      <c r="J87" s="1535"/>
      <c r="Q87" s="1"/>
    </row>
    <row r="88" spans="1:17" ht="15" customHeight="1" x14ac:dyDescent="0.35">
      <c r="A88" s="1523"/>
      <c r="B88" s="1527"/>
      <c r="C88" s="1528"/>
      <c r="D88" s="516" t="s">
        <v>412</v>
      </c>
      <c r="E88" s="1532"/>
      <c r="F88" s="95" t="s">
        <v>361</v>
      </c>
      <c r="G88" s="145" t="s">
        <v>688</v>
      </c>
      <c r="H88" s="145" t="s">
        <v>688</v>
      </c>
      <c r="I88" s="145" t="s">
        <v>688</v>
      </c>
      <c r="J88" s="1535"/>
      <c r="Q88" s="1"/>
    </row>
    <row r="89" spans="1:17" ht="15" customHeight="1" x14ac:dyDescent="0.35">
      <c r="A89" s="1524"/>
      <c r="B89" s="1529"/>
      <c r="C89" s="1530"/>
      <c r="D89" s="97" t="s">
        <v>256</v>
      </c>
      <c r="E89" s="1533"/>
      <c r="F89" s="98" t="s">
        <v>361</v>
      </c>
      <c r="G89" s="160">
        <v>11772</v>
      </c>
      <c r="H89" s="160">
        <v>5206</v>
      </c>
      <c r="I89" s="160">
        <v>6655</v>
      </c>
      <c r="J89" s="1536"/>
      <c r="Q89" s="1"/>
    </row>
    <row r="90" spans="1:17" s="5" customFormat="1" ht="8.15" customHeight="1" x14ac:dyDescent="0.35">
      <c r="A90" s="209"/>
      <c r="B90" s="210"/>
      <c r="C90" s="210"/>
      <c r="D90" s="210"/>
      <c r="E90" s="210"/>
      <c r="F90" s="47"/>
      <c r="G90" s="211"/>
      <c r="H90" s="211"/>
      <c r="I90" s="211"/>
      <c r="J90" s="46"/>
      <c r="K90" s="381"/>
      <c r="L90" s="8"/>
      <c r="M90" s="381"/>
    </row>
    <row r="91" spans="1:17" s="5" customFormat="1" ht="33" customHeight="1" x14ac:dyDescent="0.35">
      <c r="A91" s="1494" t="s">
        <v>480</v>
      </c>
      <c r="B91" s="1495"/>
      <c r="C91" s="1495"/>
      <c r="D91" s="1495"/>
      <c r="E91" s="1495"/>
      <c r="F91" s="1495"/>
      <c r="G91" s="1495"/>
      <c r="H91" s="1495"/>
      <c r="I91" s="1495"/>
      <c r="J91" s="445" t="s">
        <v>698</v>
      </c>
      <c r="K91" s="381"/>
      <c r="L91" s="8">
        <f>IF(COUNTA(G92:I97)+COUNTA(G98:I140)+COUNTA(G141:I183)=270,3,2)</f>
        <v>3</v>
      </c>
      <c r="M91" s="381"/>
    </row>
    <row r="92" spans="1:17" ht="15" customHeight="1" x14ac:dyDescent="0.35">
      <c r="A92" s="1522" t="s">
        <v>45</v>
      </c>
      <c r="B92" s="1550" t="s">
        <v>380</v>
      </c>
      <c r="C92" s="1551"/>
      <c r="D92" s="500" t="s">
        <v>415</v>
      </c>
      <c r="E92" s="1556" t="s">
        <v>519</v>
      </c>
      <c r="F92" s="93" t="s">
        <v>361</v>
      </c>
      <c r="G92" s="161" t="s">
        <v>362</v>
      </c>
      <c r="H92" s="161" t="s">
        <v>362</v>
      </c>
      <c r="I92" s="161" t="s">
        <v>362</v>
      </c>
      <c r="J92" s="1559"/>
      <c r="Q92" s="1"/>
    </row>
    <row r="93" spans="1:17" ht="15" customHeight="1" x14ac:dyDescent="0.35">
      <c r="A93" s="1523"/>
      <c r="B93" s="1552"/>
      <c r="C93" s="1553"/>
      <c r="D93" s="504" t="s">
        <v>413</v>
      </c>
      <c r="E93" s="1557"/>
      <c r="F93" s="95" t="s">
        <v>361</v>
      </c>
      <c r="G93" s="144" t="s">
        <v>362</v>
      </c>
      <c r="H93" s="144" t="s">
        <v>362</v>
      </c>
      <c r="I93" s="144" t="s">
        <v>362</v>
      </c>
      <c r="J93" s="1560"/>
      <c r="Q93" s="1"/>
    </row>
    <row r="94" spans="1:17" ht="15" customHeight="1" x14ac:dyDescent="0.35">
      <c r="A94" s="1523"/>
      <c r="B94" s="1552"/>
      <c r="C94" s="1553"/>
      <c r="D94" s="504" t="s">
        <v>414</v>
      </c>
      <c r="E94" s="1557"/>
      <c r="F94" s="95" t="s">
        <v>361</v>
      </c>
      <c r="G94" s="144" t="s">
        <v>362</v>
      </c>
      <c r="H94" s="144" t="s">
        <v>362</v>
      </c>
      <c r="I94" s="144" t="s">
        <v>362</v>
      </c>
      <c r="J94" s="1560"/>
      <c r="Q94" s="1"/>
    </row>
    <row r="95" spans="1:17" ht="15" customHeight="1" x14ac:dyDescent="0.35">
      <c r="A95" s="1523"/>
      <c r="B95" s="1552"/>
      <c r="C95" s="1553"/>
      <c r="D95" s="504" t="s">
        <v>416</v>
      </c>
      <c r="E95" s="1557"/>
      <c r="F95" s="95" t="s">
        <v>361</v>
      </c>
      <c r="G95" s="144" t="s">
        <v>362</v>
      </c>
      <c r="H95" s="144" t="s">
        <v>362</v>
      </c>
      <c r="I95" s="144" t="s">
        <v>362</v>
      </c>
      <c r="J95" s="1560"/>
      <c r="Q95" s="1"/>
    </row>
    <row r="96" spans="1:17" ht="15" customHeight="1" x14ac:dyDescent="0.35">
      <c r="A96" s="1523"/>
      <c r="B96" s="1552"/>
      <c r="C96" s="1553"/>
      <c r="D96" s="504" t="s">
        <v>417</v>
      </c>
      <c r="E96" s="1557"/>
      <c r="F96" s="95" t="s">
        <v>361</v>
      </c>
      <c r="G96" s="144" t="s">
        <v>362</v>
      </c>
      <c r="H96" s="144" t="s">
        <v>362</v>
      </c>
      <c r="I96" s="144" t="s">
        <v>362</v>
      </c>
      <c r="J96" s="1560"/>
      <c r="Q96" s="1"/>
    </row>
    <row r="97" spans="1:17" ht="15" customHeight="1" x14ac:dyDescent="0.35">
      <c r="A97" s="1523"/>
      <c r="B97" s="1554"/>
      <c r="C97" s="1555"/>
      <c r="D97" s="504" t="s">
        <v>418</v>
      </c>
      <c r="E97" s="1557"/>
      <c r="F97" s="95" t="s">
        <v>361</v>
      </c>
      <c r="G97" s="144" t="s">
        <v>362</v>
      </c>
      <c r="H97" s="144" t="s">
        <v>362</v>
      </c>
      <c r="I97" s="144" t="s">
        <v>362</v>
      </c>
      <c r="J97" s="1561"/>
      <c r="Q97" s="1"/>
    </row>
    <row r="98" spans="1:17" ht="15" customHeight="1" x14ac:dyDescent="0.35">
      <c r="A98" s="1562" t="s">
        <v>49</v>
      </c>
      <c r="B98" s="1563" t="s">
        <v>401</v>
      </c>
      <c r="C98" s="1564"/>
      <c r="D98" s="139" t="s">
        <v>415</v>
      </c>
      <c r="E98" s="1557"/>
      <c r="F98" s="140" t="s">
        <v>361</v>
      </c>
      <c r="G98" s="163" t="s">
        <v>362</v>
      </c>
      <c r="H98" s="163" t="s">
        <v>362</v>
      </c>
      <c r="I98" s="163" t="s">
        <v>362</v>
      </c>
      <c r="J98" s="1567"/>
      <c r="Q98" s="1"/>
    </row>
    <row r="99" spans="1:17" ht="15" customHeight="1" x14ac:dyDescent="0.35">
      <c r="A99" s="1548" t="s">
        <v>49</v>
      </c>
      <c r="B99" s="1565"/>
      <c r="C99" s="1566"/>
      <c r="D99" s="505" t="s">
        <v>413</v>
      </c>
      <c r="E99" s="1557"/>
      <c r="F99" s="101" t="s">
        <v>361</v>
      </c>
      <c r="G99" s="143" t="s">
        <v>362</v>
      </c>
      <c r="H99" s="143" t="s">
        <v>362</v>
      </c>
      <c r="I99" s="143" t="s">
        <v>362</v>
      </c>
      <c r="J99" s="1567"/>
      <c r="Q99" s="1"/>
    </row>
    <row r="100" spans="1:17" ht="15" customHeight="1" x14ac:dyDescent="0.35">
      <c r="A100" s="1548" t="s">
        <v>49</v>
      </c>
      <c r="B100" s="1565"/>
      <c r="C100" s="1566"/>
      <c r="D100" s="505" t="s">
        <v>414</v>
      </c>
      <c r="E100" s="1557"/>
      <c r="F100" s="101" t="s">
        <v>361</v>
      </c>
      <c r="G100" s="143" t="s">
        <v>362</v>
      </c>
      <c r="H100" s="143" t="s">
        <v>362</v>
      </c>
      <c r="I100" s="143" t="s">
        <v>362</v>
      </c>
      <c r="J100" s="1567"/>
      <c r="Q100" s="1"/>
    </row>
    <row r="101" spans="1:17" ht="15" customHeight="1" x14ac:dyDescent="0.35">
      <c r="A101" s="1548" t="s">
        <v>49</v>
      </c>
      <c r="B101" s="1565"/>
      <c r="C101" s="1566"/>
      <c r="D101" s="505" t="s">
        <v>416</v>
      </c>
      <c r="E101" s="1557"/>
      <c r="F101" s="101" t="s">
        <v>361</v>
      </c>
      <c r="G101" s="143" t="s">
        <v>362</v>
      </c>
      <c r="H101" s="143" t="s">
        <v>362</v>
      </c>
      <c r="I101" s="143" t="s">
        <v>362</v>
      </c>
      <c r="J101" s="1567"/>
      <c r="Q101" s="1"/>
    </row>
    <row r="102" spans="1:17" ht="15" customHeight="1" x14ac:dyDescent="0.35">
      <c r="A102" s="1548" t="s">
        <v>49</v>
      </c>
      <c r="B102" s="1565"/>
      <c r="C102" s="1566"/>
      <c r="D102" s="505" t="s">
        <v>417</v>
      </c>
      <c r="E102" s="1557"/>
      <c r="F102" s="101" t="s">
        <v>361</v>
      </c>
      <c r="G102" s="143" t="s">
        <v>362</v>
      </c>
      <c r="H102" s="143" t="s">
        <v>362</v>
      </c>
      <c r="I102" s="143" t="s">
        <v>362</v>
      </c>
      <c r="J102" s="1567"/>
      <c r="Q102" s="1"/>
    </row>
    <row r="103" spans="1:17" ht="15" customHeight="1" x14ac:dyDescent="0.35">
      <c r="A103" s="1548" t="s">
        <v>49</v>
      </c>
      <c r="B103" s="1565"/>
      <c r="C103" s="1566"/>
      <c r="D103" s="505" t="s">
        <v>418</v>
      </c>
      <c r="E103" s="1557"/>
      <c r="F103" s="101" t="s">
        <v>361</v>
      </c>
      <c r="G103" s="143" t="s">
        <v>362</v>
      </c>
      <c r="H103" s="143" t="s">
        <v>362</v>
      </c>
      <c r="I103" s="143" t="s">
        <v>362</v>
      </c>
      <c r="J103" s="1568"/>
      <c r="Q103" s="1"/>
    </row>
    <row r="104" spans="1:17" ht="15" customHeight="1" x14ac:dyDescent="0.35">
      <c r="A104" s="1523" t="s">
        <v>50</v>
      </c>
      <c r="B104" s="1569" t="s">
        <v>382</v>
      </c>
      <c r="C104" s="1570"/>
      <c r="D104" s="504" t="s">
        <v>415</v>
      </c>
      <c r="E104" s="1557"/>
      <c r="F104" s="95" t="s">
        <v>361</v>
      </c>
      <c r="G104" s="144" t="s">
        <v>362</v>
      </c>
      <c r="H104" s="144" t="s">
        <v>362</v>
      </c>
      <c r="I104" s="144" t="s">
        <v>362</v>
      </c>
      <c r="J104" s="1572"/>
      <c r="Q104" s="1"/>
    </row>
    <row r="105" spans="1:17" ht="15" customHeight="1" x14ac:dyDescent="0.35">
      <c r="A105" s="1523" t="s">
        <v>50</v>
      </c>
      <c r="B105" s="1569" t="s">
        <v>319</v>
      </c>
      <c r="C105" s="1570"/>
      <c r="D105" s="504" t="s">
        <v>413</v>
      </c>
      <c r="E105" s="1557"/>
      <c r="F105" s="95" t="s">
        <v>361</v>
      </c>
      <c r="G105" s="144" t="s">
        <v>362</v>
      </c>
      <c r="H105" s="144" t="s">
        <v>362</v>
      </c>
      <c r="I105" s="144" t="s">
        <v>362</v>
      </c>
      <c r="J105" s="1560"/>
      <c r="Q105" s="1"/>
    </row>
    <row r="106" spans="1:17" ht="15" customHeight="1" x14ac:dyDescent="0.35">
      <c r="A106" s="1523" t="s">
        <v>50</v>
      </c>
      <c r="B106" s="1569" t="s">
        <v>319</v>
      </c>
      <c r="C106" s="1570"/>
      <c r="D106" s="504" t="s">
        <v>414</v>
      </c>
      <c r="E106" s="1557"/>
      <c r="F106" s="95" t="s">
        <v>361</v>
      </c>
      <c r="G106" s="144" t="s">
        <v>362</v>
      </c>
      <c r="H106" s="144" t="s">
        <v>362</v>
      </c>
      <c r="I106" s="144" t="s">
        <v>362</v>
      </c>
      <c r="J106" s="1560"/>
      <c r="Q106" s="1"/>
    </row>
    <row r="107" spans="1:17" ht="15" customHeight="1" x14ac:dyDescent="0.35">
      <c r="A107" s="1523" t="s">
        <v>50</v>
      </c>
      <c r="B107" s="1569" t="s">
        <v>319</v>
      </c>
      <c r="C107" s="1570"/>
      <c r="D107" s="504" t="s">
        <v>416</v>
      </c>
      <c r="E107" s="1557"/>
      <c r="F107" s="95" t="s">
        <v>361</v>
      </c>
      <c r="G107" s="144" t="s">
        <v>362</v>
      </c>
      <c r="H107" s="144" t="s">
        <v>362</v>
      </c>
      <c r="I107" s="144" t="s">
        <v>362</v>
      </c>
      <c r="J107" s="1560"/>
      <c r="Q107" s="1"/>
    </row>
    <row r="108" spans="1:17" ht="15" customHeight="1" x14ac:dyDescent="0.35">
      <c r="A108" s="1523" t="s">
        <v>50</v>
      </c>
      <c r="B108" s="1569" t="s">
        <v>319</v>
      </c>
      <c r="C108" s="1570"/>
      <c r="D108" s="504" t="s">
        <v>417</v>
      </c>
      <c r="E108" s="1557"/>
      <c r="F108" s="95" t="s">
        <v>361</v>
      </c>
      <c r="G108" s="144" t="s">
        <v>362</v>
      </c>
      <c r="H108" s="144" t="s">
        <v>362</v>
      </c>
      <c r="I108" s="144" t="s">
        <v>362</v>
      </c>
      <c r="J108" s="1560"/>
      <c r="Q108" s="1"/>
    </row>
    <row r="109" spans="1:17" ht="15" customHeight="1" x14ac:dyDescent="0.35">
      <c r="A109" s="1523" t="s">
        <v>50</v>
      </c>
      <c r="B109" s="1569" t="s">
        <v>319</v>
      </c>
      <c r="C109" s="1570"/>
      <c r="D109" s="504" t="s">
        <v>418</v>
      </c>
      <c r="E109" s="1557"/>
      <c r="F109" s="95" t="s">
        <v>361</v>
      </c>
      <c r="G109" s="144" t="s">
        <v>362</v>
      </c>
      <c r="H109" s="144" t="s">
        <v>362</v>
      </c>
      <c r="I109" s="144" t="s">
        <v>362</v>
      </c>
      <c r="J109" s="1561"/>
      <c r="Q109" s="1"/>
    </row>
    <row r="110" spans="1:17" ht="15" customHeight="1" x14ac:dyDescent="0.35">
      <c r="A110" s="1548" t="s">
        <v>51</v>
      </c>
      <c r="B110" s="1565" t="s">
        <v>383</v>
      </c>
      <c r="C110" s="1566"/>
      <c r="D110" s="505" t="s">
        <v>415</v>
      </c>
      <c r="E110" s="1557"/>
      <c r="F110" s="101" t="s">
        <v>361</v>
      </c>
      <c r="G110" s="143" t="s">
        <v>362</v>
      </c>
      <c r="H110" s="143" t="s">
        <v>362</v>
      </c>
      <c r="I110" s="143" t="s">
        <v>362</v>
      </c>
      <c r="J110" s="1571"/>
      <c r="Q110" s="1"/>
    </row>
    <row r="111" spans="1:17" ht="15" customHeight="1" x14ac:dyDescent="0.35">
      <c r="A111" s="1548" t="s">
        <v>51</v>
      </c>
      <c r="B111" s="1565" t="s">
        <v>328</v>
      </c>
      <c r="C111" s="1566"/>
      <c r="D111" s="505" t="s">
        <v>413</v>
      </c>
      <c r="E111" s="1557"/>
      <c r="F111" s="101" t="s">
        <v>361</v>
      </c>
      <c r="G111" s="143" t="s">
        <v>362</v>
      </c>
      <c r="H111" s="143" t="s">
        <v>362</v>
      </c>
      <c r="I111" s="143" t="s">
        <v>362</v>
      </c>
      <c r="J111" s="1567"/>
      <c r="Q111" s="1"/>
    </row>
    <row r="112" spans="1:17" ht="15" customHeight="1" x14ac:dyDescent="0.35">
      <c r="A112" s="1548" t="s">
        <v>51</v>
      </c>
      <c r="B112" s="1565" t="s">
        <v>328</v>
      </c>
      <c r="C112" s="1566"/>
      <c r="D112" s="505" t="s">
        <v>414</v>
      </c>
      <c r="E112" s="1557"/>
      <c r="F112" s="101" t="s">
        <v>361</v>
      </c>
      <c r="G112" s="143" t="s">
        <v>362</v>
      </c>
      <c r="H112" s="143" t="s">
        <v>362</v>
      </c>
      <c r="I112" s="143" t="s">
        <v>362</v>
      </c>
      <c r="J112" s="1567"/>
      <c r="Q112" s="1"/>
    </row>
    <row r="113" spans="1:17" ht="15" customHeight="1" x14ac:dyDescent="0.35">
      <c r="A113" s="1548" t="s">
        <v>51</v>
      </c>
      <c r="B113" s="1565" t="s">
        <v>328</v>
      </c>
      <c r="C113" s="1566"/>
      <c r="D113" s="505" t="s">
        <v>416</v>
      </c>
      <c r="E113" s="1557"/>
      <c r="F113" s="101" t="s">
        <v>361</v>
      </c>
      <c r="G113" s="143" t="s">
        <v>362</v>
      </c>
      <c r="H113" s="143" t="s">
        <v>362</v>
      </c>
      <c r="I113" s="143" t="s">
        <v>362</v>
      </c>
      <c r="J113" s="1567"/>
      <c r="Q113" s="1"/>
    </row>
    <row r="114" spans="1:17" ht="15" customHeight="1" x14ac:dyDescent="0.35">
      <c r="A114" s="1548" t="s">
        <v>51</v>
      </c>
      <c r="B114" s="1565" t="s">
        <v>328</v>
      </c>
      <c r="C114" s="1566"/>
      <c r="D114" s="505" t="s">
        <v>417</v>
      </c>
      <c r="E114" s="1557"/>
      <c r="F114" s="101" t="s">
        <v>361</v>
      </c>
      <c r="G114" s="143" t="s">
        <v>362</v>
      </c>
      <c r="H114" s="143" t="s">
        <v>362</v>
      </c>
      <c r="I114" s="143" t="s">
        <v>362</v>
      </c>
      <c r="J114" s="1567"/>
      <c r="Q114" s="1"/>
    </row>
    <row r="115" spans="1:17" ht="15" customHeight="1" x14ac:dyDescent="0.35">
      <c r="A115" s="1548" t="s">
        <v>51</v>
      </c>
      <c r="B115" s="1565" t="s">
        <v>328</v>
      </c>
      <c r="C115" s="1566"/>
      <c r="D115" s="505" t="s">
        <v>418</v>
      </c>
      <c r="E115" s="1557"/>
      <c r="F115" s="101" t="s">
        <v>361</v>
      </c>
      <c r="G115" s="143" t="s">
        <v>362</v>
      </c>
      <c r="H115" s="143" t="s">
        <v>362</v>
      </c>
      <c r="I115" s="143" t="s">
        <v>362</v>
      </c>
      <c r="J115" s="1568"/>
      <c r="Q115" s="1"/>
    </row>
    <row r="116" spans="1:17" ht="15" customHeight="1" x14ac:dyDescent="0.35">
      <c r="A116" s="1573" t="s">
        <v>52</v>
      </c>
      <c r="B116" s="1569" t="s">
        <v>384</v>
      </c>
      <c r="C116" s="1570"/>
      <c r="D116" s="332" t="s">
        <v>415</v>
      </c>
      <c r="E116" s="1557"/>
      <c r="F116" s="138" t="s">
        <v>361</v>
      </c>
      <c r="G116" s="162" t="s">
        <v>362</v>
      </c>
      <c r="H116" s="162" t="s">
        <v>362</v>
      </c>
      <c r="I116" s="162" t="s">
        <v>362</v>
      </c>
      <c r="J116" s="1572"/>
      <c r="Q116" s="1"/>
    </row>
    <row r="117" spans="1:17" ht="15" customHeight="1" x14ac:dyDescent="0.35">
      <c r="A117" s="1523" t="s">
        <v>52</v>
      </c>
      <c r="B117" s="1569" t="s">
        <v>320</v>
      </c>
      <c r="C117" s="1570"/>
      <c r="D117" s="504" t="s">
        <v>413</v>
      </c>
      <c r="E117" s="1557"/>
      <c r="F117" s="95" t="s">
        <v>361</v>
      </c>
      <c r="G117" s="144" t="s">
        <v>362</v>
      </c>
      <c r="H117" s="144" t="s">
        <v>362</v>
      </c>
      <c r="I117" s="144" t="s">
        <v>362</v>
      </c>
      <c r="J117" s="1560"/>
      <c r="Q117" s="1"/>
    </row>
    <row r="118" spans="1:17" ht="15" customHeight="1" x14ac:dyDescent="0.35">
      <c r="A118" s="1523" t="s">
        <v>52</v>
      </c>
      <c r="B118" s="1569" t="s">
        <v>320</v>
      </c>
      <c r="C118" s="1570"/>
      <c r="D118" s="504" t="s">
        <v>414</v>
      </c>
      <c r="E118" s="1557"/>
      <c r="F118" s="95" t="s">
        <v>361</v>
      </c>
      <c r="G118" s="144" t="s">
        <v>362</v>
      </c>
      <c r="H118" s="144" t="s">
        <v>362</v>
      </c>
      <c r="I118" s="144" t="s">
        <v>362</v>
      </c>
      <c r="J118" s="1560"/>
      <c r="Q118" s="1"/>
    </row>
    <row r="119" spans="1:17" ht="15" customHeight="1" x14ac:dyDescent="0.35">
      <c r="A119" s="1523" t="s">
        <v>52</v>
      </c>
      <c r="B119" s="1569" t="s">
        <v>320</v>
      </c>
      <c r="C119" s="1570"/>
      <c r="D119" s="504" t="s">
        <v>416</v>
      </c>
      <c r="E119" s="1557"/>
      <c r="F119" s="95" t="s">
        <v>361</v>
      </c>
      <c r="G119" s="144" t="s">
        <v>362</v>
      </c>
      <c r="H119" s="144" t="s">
        <v>362</v>
      </c>
      <c r="I119" s="144" t="s">
        <v>362</v>
      </c>
      <c r="J119" s="1560"/>
      <c r="Q119" s="1"/>
    </row>
    <row r="120" spans="1:17" ht="15" customHeight="1" x14ac:dyDescent="0.35">
      <c r="A120" s="1523" t="s">
        <v>52</v>
      </c>
      <c r="B120" s="1569" t="s">
        <v>320</v>
      </c>
      <c r="C120" s="1570"/>
      <c r="D120" s="504" t="s">
        <v>417</v>
      </c>
      <c r="E120" s="1557"/>
      <c r="F120" s="95" t="s">
        <v>361</v>
      </c>
      <c r="G120" s="144" t="s">
        <v>362</v>
      </c>
      <c r="H120" s="144" t="s">
        <v>362</v>
      </c>
      <c r="I120" s="144" t="s">
        <v>362</v>
      </c>
      <c r="J120" s="1560"/>
      <c r="Q120" s="1"/>
    </row>
    <row r="121" spans="1:17" ht="15" customHeight="1" x14ac:dyDescent="0.35">
      <c r="A121" s="1523" t="s">
        <v>52</v>
      </c>
      <c r="B121" s="1569" t="s">
        <v>320</v>
      </c>
      <c r="C121" s="1570"/>
      <c r="D121" s="504" t="s">
        <v>418</v>
      </c>
      <c r="E121" s="1557"/>
      <c r="F121" s="95" t="s">
        <v>361</v>
      </c>
      <c r="G121" s="144" t="s">
        <v>362</v>
      </c>
      <c r="H121" s="144" t="s">
        <v>362</v>
      </c>
      <c r="I121" s="144" t="s">
        <v>362</v>
      </c>
      <c r="J121" s="1561"/>
      <c r="Q121" s="1"/>
    </row>
    <row r="122" spans="1:17" ht="15" customHeight="1" x14ac:dyDescent="0.35">
      <c r="A122" s="1548" t="s">
        <v>53</v>
      </c>
      <c r="B122" s="1565" t="s">
        <v>402</v>
      </c>
      <c r="C122" s="1566"/>
      <c r="D122" s="505" t="s">
        <v>415</v>
      </c>
      <c r="E122" s="1557"/>
      <c r="F122" s="101" t="s">
        <v>361</v>
      </c>
      <c r="G122" s="143" t="s">
        <v>362</v>
      </c>
      <c r="H122" s="143" t="s">
        <v>362</v>
      </c>
      <c r="I122" s="143" t="s">
        <v>362</v>
      </c>
      <c r="J122" s="1571"/>
      <c r="Q122" s="1"/>
    </row>
    <row r="123" spans="1:17" ht="15" customHeight="1" x14ac:dyDescent="0.35">
      <c r="A123" s="1548" t="s">
        <v>53</v>
      </c>
      <c r="B123" s="1565" t="s">
        <v>321</v>
      </c>
      <c r="C123" s="1566"/>
      <c r="D123" s="505" t="s">
        <v>413</v>
      </c>
      <c r="E123" s="1557"/>
      <c r="F123" s="101" t="s">
        <v>361</v>
      </c>
      <c r="G123" s="143" t="s">
        <v>362</v>
      </c>
      <c r="H123" s="143" t="s">
        <v>362</v>
      </c>
      <c r="I123" s="143" t="s">
        <v>362</v>
      </c>
      <c r="J123" s="1567"/>
      <c r="Q123" s="1"/>
    </row>
    <row r="124" spans="1:17" ht="15" customHeight="1" x14ac:dyDescent="0.35">
      <c r="A124" s="1548" t="s">
        <v>53</v>
      </c>
      <c r="B124" s="1565" t="s">
        <v>321</v>
      </c>
      <c r="C124" s="1566"/>
      <c r="D124" s="505" t="s">
        <v>414</v>
      </c>
      <c r="E124" s="1557"/>
      <c r="F124" s="101" t="s">
        <v>361</v>
      </c>
      <c r="G124" s="143" t="s">
        <v>362</v>
      </c>
      <c r="H124" s="143" t="s">
        <v>362</v>
      </c>
      <c r="I124" s="143" t="s">
        <v>362</v>
      </c>
      <c r="J124" s="1567"/>
      <c r="Q124" s="1"/>
    </row>
    <row r="125" spans="1:17" ht="15" customHeight="1" x14ac:dyDescent="0.35">
      <c r="A125" s="1548" t="s">
        <v>53</v>
      </c>
      <c r="B125" s="1565" t="s">
        <v>321</v>
      </c>
      <c r="C125" s="1566"/>
      <c r="D125" s="505" t="s">
        <v>416</v>
      </c>
      <c r="E125" s="1557"/>
      <c r="F125" s="101" t="s">
        <v>361</v>
      </c>
      <c r="G125" s="143" t="s">
        <v>362</v>
      </c>
      <c r="H125" s="143" t="s">
        <v>362</v>
      </c>
      <c r="I125" s="143" t="s">
        <v>362</v>
      </c>
      <c r="J125" s="1567"/>
      <c r="Q125" s="1"/>
    </row>
    <row r="126" spans="1:17" ht="15" customHeight="1" x14ac:dyDescent="0.35">
      <c r="A126" s="1548" t="s">
        <v>53</v>
      </c>
      <c r="B126" s="1565" t="s">
        <v>321</v>
      </c>
      <c r="C126" s="1566"/>
      <c r="D126" s="505" t="s">
        <v>417</v>
      </c>
      <c r="E126" s="1557"/>
      <c r="F126" s="101" t="s">
        <v>361</v>
      </c>
      <c r="G126" s="143" t="s">
        <v>362</v>
      </c>
      <c r="H126" s="143" t="s">
        <v>362</v>
      </c>
      <c r="I126" s="143" t="s">
        <v>362</v>
      </c>
      <c r="J126" s="1567"/>
      <c r="Q126" s="1"/>
    </row>
    <row r="127" spans="1:17" ht="15" customHeight="1" x14ac:dyDescent="0.35">
      <c r="A127" s="1548" t="s">
        <v>53</v>
      </c>
      <c r="B127" s="1565" t="s">
        <v>321</v>
      </c>
      <c r="C127" s="1566"/>
      <c r="D127" s="505" t="s">
        <v>418</v>
      </c>
      <c r="E127" s="1557"/>
      <c r="F127" s="101" t="s">
        <v>361</v>
      </c>
      <c r="G127" s="143" t="s">
        <v>362</v>
      </c>
      <c r="H127" s="143" t="s">
        <v>362</v>
      </c>
      <c r="I127" s="143" t="s">
        <v>362</v>
      </c>
      <c r="J127" s="1568"/>
      <c r="Q127" s="1"/>
    </row>
    <row r="128" spans="1:17" ht="15" customHeight="1" x14ac:dyDescent="0.35">
      <c r="A128" s="1523" t="s">
        <v>54</v>
      </c>
      <c r="B128" s="1569" t="s">
        <v>403</v>
      </c>
      <c r="C128" s="1570"/>
      <c r="D128" s="504" t="s">
        <v>415</v>
      </c>
      <c r="E128" s="1557"/>
      <c r="F128" s="95" t="s">
        <v>361</v>
      </c>
      <c r="G128" s="144" t="s">
        <v>362</v>
      </c>
      <c r="H128" s="144" t="s">
        <v>362</v>
      </c>
      <c r="I128" s="144" t="s">
        <v>362</v>
      </c>
      <c r="J128" s="1572"/>
      <c r="Q128" s="1"/>
    </row>
    <row r="129" spans="1:17" ht="15" customHeight="1" x14ac:dyDescent="0.35">
      <c r="A129" s="1523" t="s">
        <v>54</v>
      </c>
      <c r="B129" s="1569" t="s">
        <v>327</v>
      </c>
      <c r="C129" s="1570"/>
      <c r="D129" s="504" t="s">
        <v>413</v>
      </c>
      <c r="E129" s="1557"/>
      <c r="F129" s="95" t="s">
        <v>361</v>
      </c>
      <c r="G129" s="144" t="s">
        <v>362</v>
      </c>
      <c r="H129" s="144" t="s">
        <v>362</v>
      </c>
      <c r="I129" s="144" t="s">
        <v>362</v>
      </c>
      <c r="J129" s="1560"/>
      <c r="Q129" s="1"/>
    </row>
    <row r="130" spans="1:17" ht="15" customHeight="1" x14ac:dyDescent="0.35">
      <c r="A130" s="1523" t="s">
        <v>54</v>
      </c>
      <c r="B130" s="1569" t="s">
        <v>327</v>
      </c>
      <c r="C130" s="1570"/>
      <c r="D130" s="504" t="s">
        <v>414</v>
      </c>
      <c r="E130" s="1557"/>
      <c r="F130" s="95" t="s">
        <v>361</v>
      </c>
      <c r="G130" s="144" t="s">
        <v>362</v>
      </c>
      <c r="H130" s="144" t="s">
        <v>362</v>
      </c>
      <c r="I130" s="144" t="s">
        <v>362</v>
      </c>
      <c r="J130" s="1560"/>
      <c r="Q130" s="1"/>
    </row>
    <row r="131" spans="1:17" ht="15" customHeight="1" x14ac:dyDescent="0.35">
      <c r="A131" s="1523" t="s">
        <v>54</v>
      </c>
      <c r="B131" s="1569" t="s">
        <v>327</v>
      </c>
      <c r="C131" s="1570"/>
      <c r="D131" s="504" t="s">
        <v>416</v>
      </c>
      <c r="E131" s="1557"/>
      <c r="F131" s="95" t="s">
        <v>361</v>
      </c>
      <c r="G131" s="144" t="s">
        <v>362</v>
      </c>
      <c r="H131" s="144" t="s">
        <v>362</v>
      </c>
      <c r="I131" s="144" t="s">
        <v>362</v>
      </c>
      <c r="J131" s="1560"/>
      <c r="Q131" s="1"/>
    </row>
    <row r="132" spans="1:17" ht="15" customHeight="1" x14ac:dyDescent="0.35">
      <c r="A132" s="1523" t="s">
        <v>54</v>
      </c>
      <c r="B132" s="1569" t="s">
        <v>327</v>
      </c>
      <c r="C132" s="1570"/>
      <c r="D132" s="504" t="s">
        <v>417</v>
      </c>
      <c r="E132" s="1557"/>
      <c r="F132" s="95" t="s">
        <v>361</v>
      </c>
      <c r="G132" s="144" t="s">
        <v>362</v>
      </c>
      <c r="H132" s="144" t="s">
        <v>362</v>
      </c>
      <c r="I132" s="144" t="s">
        <v>362</v>
      </c>
      <c r="J132" s="1560"/>
      <c r="Q132" s="1"/>
    </row>
    <row r="133" spans="1:17" ht="15" customHeight="1" x14ac:dyDescent="0.35">
      <c r="A133" s="1523" t="s">
        <v>54</v>
      </c>
      <c r="B133" s="1569" t="s">
        <v>327</v>
      </c>
      <c r="C133" s="1570"/>
      <c r="D133" s="504" t="s">
        <v>418</v>
      </c>
      <c r="E133" s="1558"/>
      <c r="F133" s="95" t="s">
        <v>361</v>
      </c>
      <c r="G133" s="144" t="s">
        <v>362</v>
      </c>
      <c r="H133" s="144" t="s">
        <v>362</v>
      </c>
      <c r="I133" s="144" t="s">
        <v>362</v>
      </c>
      <c r="J133" s="1561"/>
      <c r="Q133" s="1"/>
    </row>
    <row r="134" spans="1:17" s="5" customFormat="1" ht="33" customHeight="1" x14ac:dyDescent="0.35">
      <c r="A134" s="1462" t="s">
        <v>481</v>
      </c>
      <c r="B134" s="1463"/>
      <c r="C134" s="1463"/>
      <c r="D134" s="1463"/>
      <c r="E134" s="1495"/>
      <c r="F134" s="1463"/>
      <c r="G134" s="1463"/>
      <c r="H134" s="1463"/>
      <c r="I134" s="1463"/>
      <c r="J134" s="221" t="s">
        <v>698</v>
      </c>
      <c r="K134" s="381"/>
      <c r="L134" s="8"/>
      <c r="M134" s="381"/>
    </row>
    <row r="135" spans="1:17" ht="15" customHeight="1" x14ac:dyDescent="0.35">
      <c r="A135" s="1574" t="s">
        <v>55</v>
      </c>
      <c r="B135" s="1575" t="s">
        <v>404</v>
      </c>
      <c r="C135" s="1576"/>
      <c r="D135" s="440" t="s">
        <v>415</v>
      </c>
      <c r="E135" s="1556" t="s">
        <v>519</v>
      </c>
      <c r="F135" s="441" t="s">
        <v>361</v>
      </c>
      <c r="G135" s="442" t="s">
        <v>362</v>
      </c>
      <c r="H135" s="442" t="s">
        <v>362</v>
      </c>
      <c r="I135" s="442" t="s">
        <v>362</v>
      </c>
      <c r="J135" s="1577"/>
      <c r="Q135" s="1"/>
    </row>
    <row r="136" spans="1:17" ht="15" customHeight="1" x14ac:dyDescent="0.35">
      <c r="A136" s="1548" t="s">
        <v>55</v>
      </c>
      <c r="B136" s="1565" t="s">
        <v>326</v>
      </c>
      <c r="C136" s="1566"/>
      <c r="D136" s="505" t="s">
        <v>413</v>
      </c>
      <c r="E136" s="1557"/>
      <c r="F136" s="101" t="s">
        <v>361</v>
      </c>
      <c r="G136" s="143" t="s">
        <v>362</v>
      </c>
      <c r="H136" s="143" t="s">
        <v>362</v>
      </c>
      <c r="I136" s="143" t="s">
        <v>362</v>
      </c>
      <c r="J136" s="1567"/>
      <c r="Q136" s="1"/>
    </row>
    <row r="137" spans="1:17" ht="15" customHeight="1" x14ac:dyDescent="0.35">
      <c r="A137" s="1548" t="s">
        <v>55</v>
      </c>
      <c r="B137" s="1565" t="s">
        <v>326</v>
      </c>
      <c r="C137" s="1566"/>
      <c r="D137" s="505" t="s">
        <v>414</v>
      </c>
      <c r="E137" s="1557"/>
      <c r="F137" s="101" t="s">
        <v>361</v>
      </c>
      <c r="G137" s="143" t="s">
        <v>362</v>
      </c>
      <c r="H137" s="143" t="s">
        <v>362</v>
      </c>
      <c r="I137" s="143" t="s">
        <v>362</v>
      </c>
      <c r="J137" s="1567"/>
      <c r="Q137" s="1"/>
    </row>
    <row r="138" spans="1:17" ht="15" customHeight="1" x14ac:dyDescent="0.35">
      <c r="A138" s="1548" t="s">
        <v>55</v>
      </c>
      <c r="B138" s="1565" t="s">
        <v>326</v>
      </c>
      <c r="C138" s="1566"/>
      <c r="D138" s="505" t="s">
        <v>416</v>
      </c>
      <c r="E138" s="1557"/>
      <c r="F138" s="101" t="s">
        <v>361</v>
      </c>
      <c r="G138" s="143" t="s">
        <v>362</v>
      </c>
      <c r="H138" s="143" t="s">
        <v>362</v>
      </c>
      <c r="I138" s="143" t="s">
        <v>362</v>
      </c>
      <c r="J138" s="1567"/>
      <c r="Q138" s="1"/>
    </row>
    <row r="139" spans="1:17" ht="15" customHeight="1" x14ac:dyDescent="0.35">
      <c r="A139" s="1548" t="s">
        <v>55</v>
      </c>
      <c r="B139" s="1565" t="s">
        <v>326</v>
      </c>
      <c r="C139" s="1566"/>
      <c r="D139" s="505" t="s">
        <v>417</v>
      </c>
      <c r="E139" s="1557"/>
      <c r="F139" s="101" t="s">
        <v>361</v>
      </c>
      <c r="G139" s="143" t="s">
        <v>362</v>
      </c>
      <c r="H139" s="143" t="s">
        <v>362</v>
      </c>
      <c r="I139" s="143" t="s">
        <v>362</v>
      </c>
      <c r="J139" s="1567"/>
      <c r="Q139" s="1"/>
    </row>
    <row r="140" spans="1:17" ht="15" customHeight="1" x14ac:dyDescent="0.35">
      <c r="A140" s="1548" t="s">
        <v>55</v>
      </c>
      <c r="B140" s="1565" t="s">
        <v>326</v>
      </c>
      <c r="C140" s="1566"/>
      <c r="D140" s="505" t="s">
        <v>418</v>
      </c>
      <c r="E140" s="1557"/>
      <c r="F140" s="101" t="s">
        <v>361</v>
      </c>
      <c r="G140" s="143" t="s">
        <v>362</v>
      </c>
      <c r="H140" s="143" t="s">
        <v>362</v>
      </c>
      <c r="I140" s="143" t="s">
        <v>362</v>
      </c>
      <c r="J140" s="1568"/>
      <c r="Q140" s="1"/>
    </row>
    <row r="141" spans="1:17" ht="15" customHeight="1" x14ac:dyDescent="0.35">
      <c r="A141" s="1523" t="s">
        <v>56</v>
      </c>
      <c r="B141" s="1569" t="s">
        <v>405</v>
      </c>
      <c r="C141" s="1570"/>
      <c r="D141" s="332" t="s">
        <v>415</v>
      </c>
      <c r="E141" s="1557"/>
      <c r="F141" s="138" t="s">
        <v>361</v>
      </c>
      <c r="G141" s="162" t="s">
        <v>362</v>
      </c>
      <c r="H141" s="162" t="s">
        <v>362</v>
      </c>
      <c r="I141" s="162" t="s">
        <v>362</v>
      </c>
      <c r="J141" s="1560"/>
      <c r="Q141" s="1"/>
    </row>
    <row r="142" spans="1:17" ht="15" customHeight="1" x14ac:dyDescent="0.35">
      <c r="A142" s="1523" t="s">
        <v>56</v>
      </c>
      <c r="B142" s="1569" t="s">
        <v>325</v>
      </c>
      <c r="C142" s="1570"/>
      <c r="D142" s="504" t="s">
        <v>413</v>
      </c>
      <c r="E142" s="1557"/>
      <c r="F142" s="95" t="s">
        <v>361</v>
      </c>
      <c r="G142" s="144" t="s">
        <v>362</v>
      </c>
      <c r="H142" s="144" t="s">
        <v>362</v>
      </c>
      <c r="I142" s="144" t="s">
        <v>362</v>
      </c>
      <c r="J142" s="1560"/>
      <c r="Q142" s="1"/>
    </row>
    <row r="143" spans="1:17" ht="15" customHeight="1" x14ac:dyDescent="0.35">
      <c r="A143" s="1523" t="s">
        <v>56</v>
      </c>
      <c r="B143" s="1569" t="s">
        <v>325</v>
      </c>
      <c r="C143" s="1570"/>
      <c r="D143" s="504" t="s">
        <v>414</v>
      </c>
      <c r="E143" s="1557"/>
      <c r="F143" s="95" t="s">
        <v>361</v>
      </c>
      <c r="G143" s="144" t="s">
        <v>362</v>
      </c>
      <c r="H143" s="144" t="s">
        <v>362</v>
      </c>
      <c r="I143" s="144" t="s">
        <v>362</v>
      </c>
      <c r="J143" s="1560"/>
      <c r="Q143" s="1"/>
    </row>
    <row r="144" spans="1:17" ht="15" customHeight="1" x14ac:dyDescent="0.35">
      <c r="A144" s="1523" t="s">
        <v>56</v>
      </c>
      <c r="B144" s="1569" t="s">
        <v>325</v>
      </c>
      <c r="C144" s="1570"/>
      <c r="D144" s="504" t="s">
        <v>416</v>
      </c>
      <c r="E144" s="1557"/>
      <c r="F144" s="95" t="s">
        <v>361</v>
      </c>
      <c r="G144" s="144" t="s">
        <v>362</v>
      </c>
      <c r="H144" s="144" t="s">
        <v>362</v>
      </c>
      <c r="I144" s="144" t="s">
        <v>362</v>
      </c>
      <c r="J144" s="1560"/>
      <c r="Q144" s="1"/>
    </row>
    <row r="145" spans="1:17" ht="15" customHeight="1" x14ac:dyDescent="0.35">
      <c r="A145" s="1523" t="s">
        <v>56</v>
      </c>
      <c r="B145" s="1569" t="s">
        <v>325</v>
      </c>
      <c r="C145" s="1570"/>
      <c r="D145" s="504" t="s">
        <v>417</v>
      </c>
      <c r="E145" s="1557"/>
      <c r="F145" s="95" t="s">
        <v>361</v>
      </c>
      <c r="G145" s="144" t="s">
        <v>362</v>
      </c>
      <c r="H145" s="144" t="s">
        <v>362</v>
      </c>
      <c r="I145" s="144" t="s">
        <v>362</v>
      </c>
      <c r="J145" s="1560"/>
      <c r="Q145" s="1"/>
    </row>
    <row r="146" spans="1:17" ht="15" customHeight="1" x14ac:dyDescent="0.35">
      <c r="A146" s="1523" t="s">
        <v>56</v>
      </c>
      <c r="B146" s="1569" t="s">
        <v>325</v>
      </c>
      <c r="C146" s="1570"/>
      <c r="D146" s="504" t="s">
        <v>418</v>
      </c>
      <c r="E146" s="1557"/>
      <c r="F146" s="95" t="s">
        <v>361</v>
      </c>
      <c r="G146" s="144" t="s">
        <v>362</v>
      </c>
      <c r="H146" s="144" t="s">
        <v>362</v>
      </c>
      <c r="I146" s="144" t="s">
        <v>362</v>
      </c>
      <c r="J146" s="1561"/>
      <c r="Q146" s="1"/>
    </row>
    <row r="147" spans="1:17" ht="15" customHeight="1" x14ac:dyDescent="0.35">
      <c r="A147" s="1562" t="s">
        <v>57</v>
      </c>
      <c r="B147" s="1563" t="s">
        <v>389</v>
      </c>
      <c r="C147" s="1564"/>
      <c r="D147" s="139" t="s">
        <v>415</v>
      </c>
      <c r="E147" s="1557"/>
      <c r="F147" s="140" t="s">
        <v>361</v>
      </c>
      <c r="G147" s="163" t="s">
        <v>362</v>
      </c>
      <c r="H147" s="163" t="s">
        <v>362</v>
      </c>
      <c r="I147" s="163" t="s">
        <v>362</v>
      </c>
      <c r="J147" s="1571"/>
      <c r="Q147" s="1"/>
    </row>
    <row r="148" spans="1:17" ht="15" customHeight="1" x14ac:dyDescent="0.35">
      <c r="A148" s="1548" t="s">
        <v>57</v>
      </c>
      <c r="B148" s="1565" t="s">
        <v>284</v>
      </c>
      <c r="C148" s="1566"/>
      <c r="D148" s="505" t="s">
        <v>413</v>
      </c>
      <c r="E148" s="1557"/>
      <c r="F148" s="101" t="s">
        <v>361</v>
      </c>
      <c r="G148" s="143" t="s">
        <v>362</v>
      </c>
      <c r="H148" s="143" t="s">
        <v>362</v>
      </c>
      <c r="I148" s="143" t="s">
        <v>362</v>
      </c>
      <c r="J148" s="1567"/>
      <c r="Q148" s="1"/>
    </row>
    <row r="149" spans="1:17" ht="15" customHeight="1" x14ac:dyDescent="0.35">
      <c r="A149" s="1548" t="s">
        <v>57</v>
      </c>
      <c r="B149" s="1565" t="s">
        <v>284</v>
      </c>
      <c r="C149" s="1566"/>
      <c r="D149" s="505" t="s">
        <v>414</v>
      </c>
      <c r="E149" s="1557"/>
      <c r="F149" s="101" t="s">
        <v>361</v>
      </c>
      <c r="G149" s="143" t="s">
        <v>362</v>
      </c>
      <c r="H149" s="143" t="s">
        <v>362</v>
      </c>
      <c r="I149" s="143" t="s">
        <v>362</v>
      </c>
      <c r="J149" s="1567"/>
      <c r="Q149" s="1"/>
    </row>
    <row r="150" spans="1:17" ht="15" customHeight="1" x14ac:dyDescent="0.35">
      <c r="A150" s="1548" t="s">
        <v>57</v>
      </c>
      <c r="B150" s="1565" t="s">
        <v>284</v>
      </c>
      <c r="C150" s="1566"/>
      <c r="D150" s="505" t="s">
        <v>416</v>
      </c>
      <c r="E150" s="1557"/>
      <c r="F150" s="101" t="s">
        <v>361</v>
      </c>
      <c r="G150" s="143" t="s">
        <v>362</v>
      </c>
      <c r="H150" s="143" t="s">
        <v>362</v>
      </c>
      <c r="I150" s="143" t="s">
        <v>362</v>
      </c>
      <c r="J150" s="1567"/>
      <c r="Q150" s="1"/>
    </row>
    <row r="151" spans="1:17" ht="15" customHeight="1" x14ac:dyDescent="0.35">
      <c r="A151" s="1548" t="s">
        <v>57</v>
      </c>
      <c r="B151" s="1565" t="s">
        <v>284</v>
      </c>
      <c r="C151" s="1566"/>
      <c r="D151" s="505" t="s">
        <v>417</v>
      </c>
      <c r="E151" s="1557"/>
      <c r="F151" s="101" t="s">
        <v>361</v>
      </c>
      <c r="G151" s="143" t="s">
        <v>362</v>
      </c>
      <c r="H151" s="143" t="s">
        <v>362</v>
      </c>
      <c r="I151" s="143" t="s">
        <v>362</v>
      </c>
      <c r="J151" s="1567"/>
      <c r="Q151" s="1"/>
    </row>
    <row r="152" spans="1:17" ht="15" customHeight="1" x14ac:dyDescent="0.35">
      <c r="A152" s="1548" t="s">
        <v>57</v>
      </c>
      <c r="B152" s="1565" t="s">
        <v>284</v>
      </c>
      <c r="C152" s="1566"/>
      <c r="D152" s="505" t="s">
        <v>418</v>
      </c>
      <c r="E152" s="1557"/>
      <c r="F152" s="101" t="s">
        <v>361</v>
      </c>
      <c r="G152" s="143" t="s">
        <v>362</v>
      </c>
      <c r="H152" s="143" t="s">
        <v>362</v>
      </c>
      <c r="I152" s="143" t="s">
        <v>362</v>
      </c>
      <c r="J152" s="1568"/>
      <c r="Q152" s="1"/>
    </row>
    <row r="153" spans="1:17" ht="15" customHeight="1" x14ac:dyDescent="0.35">
      <c r="A153" s="1523" t="s">
        <v>58</v>
      </c>
      <c r="B153" s="1569" t="s">
        <v>406</v>
      </c>
      <c r="C153" s="1570"/>
      <c r="D153" s="504" t="s">
        <v>415</v>
      </c>
      <c r="E153" s="1557"/>
      <c r="F153" s="95" t="s">
        <v>361</v>
      </c>
      <c r="G153" s="144" t="s">
        <v>362</v>
      </c>
      <c r="H153" s="144" t="s">
        <v>362</v>
      </c>
      <c r="I153" s="144" t="s">
        <v>362</v>
      </c>
      <c r="J153" s="1572"/>
      <c r="Q153" s="1"/>
    </row>
    <row r="154" spans="1:17" ht="15" customHeight="1" x14ac:dyDescent="0.35">
      <c r="A154" s="1523" t="s">
        <v>58</v>
      </c>
      <c r="B154" s="1569" t="s">
        <v>285</v>
      </c>
      <c r="C154" s="1570"/>
      <c r="D154" s="504" t="s">
        <v>413</v>
      </c>
      <c r="E154" s="1557"/>
      <c r="F154" s="95" t="s">
        <v>361</v>
      </c>
      <c r="G154" s="144" t="s">
        <v>362</v>
      </c>
      <c r="H154" s="144" t="s">
        <v>362</v>
      </c>
      <c r="I154" s="144" t="s">
        <v>362</v>
      </c>
      <c r="J154" s="1560"/>
      <c r="Q154" s="1"/>
    </row>
    <row r="155" spans="1:17" ht="15" customHeight="1" x14ac:dyDescent="0.35">
      <c r="A155" s="1523" t="s">
        <v>58</v>
      </c>
      <c r="B155" s="1569" t="s">
        <v>285</v>
      </c>
      <c r="C155" s="1570"/>
      <c r="D155" s="504" t="s">
        <v>414</v>
      </c>
      <c r="E155" s="1557"/>
      <c r="F155" s="95" t="s">
        <v>361</v>
      </c>
      <c r="G155" s="144" t="s">
        <v>362</v>
      </c>
      <c r="H155" s="144" t="s">
        <v>362</v>
      </c>
      <c r="I155" s="144" t="s">
        <v>362</v>
      </c>
      <c r="J155" s="1560"/>
      <c r="Q155" s="1"/>
    </row>
    <row r="156" spans="1:17" ht="15" customHeight="1" x14ac:dyDescent="0.35">
      <c r="A156" s="1523" t="s">
        <v>58</v>
      </c>
      <c r="B156" s="1569" t="s">
        <v>285</v>
      </c>
      <c r="C156" s="1570"/>
      <c r="D156" s="504" t="s">
        <v>416</v>
      </c>
      <c r="E156" s="1557"/>
      <c r="F156" s="95" t="s">
        <v>361</v>
      </c>
      <c r="G156" s="144" t="s">
        <v>362</v>
      </c>
      <c r="H156" s="144" t="s">
        <v>362</v>
      </c>
      <c r="I156" s="144" t="s">
        <v>362</v>
      </c>
      <c r="J156" s="1560"/>
      <c r="Q156" s="1"/>
    </row>
    <row r="157" spans="1:17" ht="15" customHeight="1" x14ac:dyDescent="0.35">
      <c r="A157" s="1523" t="s">
        <v>58</v>
      </c>
      <c r="B157" s="1569" t="s">
        <v>285</v>
      </c>
      <c r="C157" s="1570"/>
      <c r="D157" s="504" t="s">
        <v>417</v>
      </c>
      <c r="E157" s="1557"/>
      <c r="F157" s="95" t="s">
        <v>361</v>
      </c>
      <c r="G157" s="144" t="s">
        <v>362</v>
      </c>
      <c r="H157" s="144" t="s">
        <v>362</v>
      </c>
      <c r="I157" s="144" t="s">
        <v>362</v>
      </c>
      <c r="J157" s="1560"/>
      <c r="Q157" s="1"/>
    </row>
    <row r="158" spans="1:17" ht="15" customHeight="1" x14ac:dyDescent="0.35">
      <c r="A158" s="1523" t="s">
        <v>58</v>
      </c>
      <c r="B158" s="1569" t="s">
        <v>285</v>
      </c>
      <c r="C158" s="1570"/>
      <c r="D158" s="504" t="s">
        <v>418</v>
      </c>
      <c r="E158" s="1557"/>
      <c r="F158" s="95" t="s">
        <v>361</v>
      </c>
      <c r="G158" s="144" t="s">
        <v>362</v>
      </c>
      <c r="H158" s="144" t="s">
        <v>362</v>
      </c>
      <c r="I158" s="144" t="s">
        <v>362</v>
      </c>
      <c r="J158" s="1561"/>
      <c r="Q158" s="1"/>
    </row>
    <row r="159" spans="1:17" ht="15" customHeight="1" x14ac:dyDescent="0.35">
      <c r="A159" s="1562" t="s">
        <v>59</v>
      </c>
      <c r="B159" s="1563" t="s">
        <v>391</v>
      </c>
      <c r="C159" s="1564"/>
      <c r="D159" s="505" t="s">
        <v>415</v>
      </c>
      <c r="E159" s="1557"/>
      <c r="F159" s="101" t="s">
        <v>361</v>
      </c>
      <c r="G159" s="143" t="s">
        <v>362</v>
      </c>
      <c r="H159" s="143" t="s">
        <v>362</v>
      </c>
      <c r="I159" s="143" t="s">
        <v>362</v>
      </c>
      <c r="J159" s="1571"/>
      <c r="Q159" s="1"/>
    </row>
    <row r="160" spans="1:17" ht="15" customHeight="1" x14ac:dyDescent="0.35">
      <c r="A160" s="1548" t="s">
        <v>59</v>
      </c>
      <c r="B160" s="1565" t="s">
        <v>324</v>
      </c>
      <c r="C160" s="1566"/>
      <c r="D160" s="505" t="s">
        <v>413</v>
      </c>
      <c r="E160" s="1557"/>
      <c r="F160" s="101" t="s">
        <v>361</v>
      </c>
      <c r="G160" s="143" t="s">
        <v>362</v>
      </c>
      <c r="H160" s="143" t="s">
        <v>362</v>
      </c>
      <c r="I160" s="143" t="s">
        <v>362</v>
      </c>
      <c r="J160" s="1567"/>
      <c r="Q160" s="1"/>
    </row>
    <row r="161" spans="1:17" ht="15" customHeight="1" x14ac:dyDescent="0.35">
      <c r="A161" s="1548" t="s">
        <v>59</v>
      </c>
      <c r="B161" s="1565" t="s">
        <v>324</v>
      </c>
      <c r="C161" s="1566"/>
      <c r="D161" s="505" t="s">
        <v>414</v>
      </c>
      <c r="E161" s="1557"/>
      <c r="F161" s="101" t="s">
        <v>361</v>
      </c>
      <c r="G161" s="143" t="s">
        <v>362</v>
      </c>
      <c r="H161" s="143" t="s">
        <v>362</v>
      </c>
      <c r="I161" s="143" t="s">
        <v>362</v>
      </c>
      <c r="J161" s="1567"/>
      <c r="Q161" s="1"/>
    </row>
    <row r="162" spans="1:17" ht="15" customHeight="1" x14ac:dyDescent="0.35">
      <c r="A162" s="1548" t="s">
        <v>59</v>
      </c>
      <c r="B162" s="1565" t="s">
        <v>324</v>
      </c>
      <c r="C162" s="1566"/>
      <c r="D162" s="505" t="s">
        <v>416</v>
      </c>
      <c r="E162" s="1557"/>
      <c r="F162" s="101" t="s">
        <v>361</v>
      </c>
      <c r="G162" s="143" t="s">
        <v>362</v>
      </c>
      <c r="H162" s="143" t="s">
        <v>362</v>
      </c>
      <c r="I162" s="143" t="s">
        <v>362</v>
      </c>
      <c r="J162" s="1567"/>
      <c r="Q162" s="1"/>
    </row>
    <row r="163" spans="1:17" ht="15" customHeight="1" x14ac:dyDescent="0.35">
      <c r="A163" s="1548" t="s">
        <v>59</v>
      </c>
      <c r="B163" s="1565" t="s">
        <v>324</v>
      </c>
      <c r="C163" s="1566"/>
      <c r="D163" s="505" t="s">
        <v>417</v>
      </c>
      <c r="E163" s="1557"/>
      <c r="F163" s="101" t="s">
        <v>361</v>
      </c>
      <c r="G163" s="143" t="s">
        <v>362</v>
      </c>
      <c r="H163" s="143" t="s">
        <v>362</v>
      </c>
      <c r="I163" s="143" t="s">
        <v>362</v>
      </c>
      <c r="J163" s="1567"/>
      <c r="Q163" s="1"/>
    </row>
    <row r="164" spans="1:17" ht="15" customHeight="1" x14ac:dyDescent="0.35">
      <c r="A164" s="1548" t="s">
        <v>59</v>
      </c>
      <c r="B164" s="1565" t="s">
        <v>324</v>
      </c>
      <c r="C164" s="1566"/>
      <c r="D164" s="505" t="s">
        <v>418</v>
      </c>
      <c r="E164" s="1557"/>
      <c r="F164" s="101" t="s">
        <v>361</v>
      </c>
      <c r="G164" s="143" t="s">
        <v>362</v>
      </c>
      <c r="H164" s="143" t="s">
        <v>362</v>
      </c>
      <c r="I164" s="143" t="s">
        <v>362</v>
      </c>
      <c r="J164" s="1568"/>
      <c r="Q164" s="1"/>
    </row>
    <row r="165" spans="1:17" ht="15" customHeight="1" x14ac:dyDescent="0.35">
      <c r="A165" s="1523" t="s">
        <v>60</v>
      </c>
      <c r="B165" s="1569" t="s">
        <v>407</v>
      </c>
      <c r="C165" s="1570"/>
      <c r="D165" s="504" t="s">
        <v>415</v>
      </c>
      <c r="E165" s="1557"/>
      <c r="F165" s="95" t="s">
        <v>361</v>
      </c>
      <c r="G165" s="144" t="s">
        <v>362</v>
      </c>
      <c r="H165" s="144" t="s">
        <v>362</v>
      </c>
      <c r="I165" s="144" t="s">
        <v>362</v>
      </c>
      <c r="J165" s="1572"/>
      <c r="Q165" s="1"/>
    </row>
    <row r="166" spans="1:17" ht="15" customHeight="1" x14ac:dyDescent="0.35">
      <c r="A166" s="1523" t="s">
        <v>60</v>
      </c>
      <c r="B166" s="1569" t="s">
        <v>323</v>
      </c>
      <c r="C166" s="1570"/>
      <c r="D166" s="504" t="s">
        <v>413</v>
      </c>
      <c r="E166" s="1557"/>
      <c r="F166" s="95" t="s">
        <v>361</v>
      </c>
      <c r="G166" s="144" t="s">
        <v>362</v>
      </c>
      <c r="H166" s="144" t="s">
        <v>362</v>
      </c>
      <c r="I166" s="144" t="s">
        <v>362</v>
      </c>
      <c r="J166" s="1560"/>
      <c r="Q166" s="1"/>
    </row>
    <row r="167" spans="1:17" ht="15" customHeight="1" x14ac:dyDescent="0.35">
      <c r="A167" s="1523" t="s">
        <v>60</v>
      </c>
      <c r="B167" s="1569" t="s">
        <v>323</v>
      </c>
      <c r="C167" s="1570"/>
      <c r="D167" s="504" t="s">
        <v>414</v>
      </c>
      <c r="E167" s="1557"/>
      <c r="F167" s="95" t="s">
        <v>361</v>
      </c>
      <c r="G167" s="144" t="s">
        <v>362</v>
      </c>
      <c r="H167" s="144" t="s">
        <v>362</v>
      </c>
      <c r="I167" s="144" t="s">
        <v>362</v>
      </c>
      <c r="J167" s="1560"/>
      <c r="Q167" s="1"/>
    </row>
    <row r="168" spans="1:17" ht="15" customHeight="1" x14ac:dyDescent="0.35">
      <c r="A168" s="1523" t="s">
        <v>60</v>
      </c>
      <c r="B168" s="1569" t="s">
        <v>323</v>
      </c>
      <c r="C168" s="1570"/>
      <c r="D168" s="504" t="s">
        <v>416</v>
      </c>
      <c r="E168" s="1557"/>
      <c r="F168" s="95" t="s">
        <v>361</v>
      </c>
      <c r="G168" s="144" t="s">
        <v>362</v>
      </c>
      <c r="H168" s="144" t="s">
        <v>362</v>
      </c>
      <c r="I168" s="144" t="s">
        <v>362</v>
      </c>
      <c r="J168" s="1560"/>
      <c r="Q168" s="1"/>
    </row>
    <row r="169" spans="1:17" ht="15" customHeight="1" x14ac:dyDescent="0.35">
      <c r="A169" s="1523" t="s">
        <v>60</v>
      </c>
      <c r="B169" s="1569" t="s">
        <v>323</v>
      </c>
      <c r="C169" s="1570"/>
      <c r="D169" s="504" t="s">
        <v>417</v>
      </c>
      <c r="E169" s="1557"/>
      <c r="F169" s="95" t="s">
        <v>361</v>
      </c>
      <c r="G169" s="144" t="s">
        <v>362</v>
      </c>
      <c r="H169" s="144" t="s">
        <v>362</v>
      </c>
      <c r="I169" s="144" t="s">
        <v>362</v>
      </c>
      <c r="J169" s="1560"/>
      <c r="Q169" s="1"/>
    </row>
    <row r="170" spans="1:17" ht="15" customHeight="1" x14ac:dyDescent="0.35">
      <c r="A170" s="1523" t="s">
        <v>60</v>
      </c>
      <c r="B170" s="1569" t="s">
        <v>323</v>
      </c>
      <c r="C170" s="1570"/>
      <c r="D170" s="504" t="s">
        <v>418</v>
      </c>
      <c r="E170" s="1557"/>
      <c r="F170" s="95" t="s">
        <v>361</v>
      </c>
      <c r="G170" s="144" t="s">
        <v>362</v>
      </c>
      <c r="H170" s="144" t="s">
        <v>362</v>
      </c>
      <c r="I170" s="144" t="s">
        <v>362</v>
      </c>
      <c r="J170" s="1561"/>
      <c r="Q170" s="1"/>
    </row>
    <row r="171" spans="1:17" ht="15" customHeight="1" x14ac:dyDescent="0.35">
      <c r="A171" s="1562" t="s">
        <v>61</v>
      </c>
      <c r="B171" s="1563" t="s">
        <v>408</v>
      </c>
      <c r="C171" s="1564"/>
      <c r="D171" s="505" t="s">
        <v>415</v>
      </c>
      <c r="E171" s="1557"/>
      <c r="F171" s="101" t="s">
        <v>361</v>
      </c>
      <c r="G171" s="143" t="s">
        <v>362</v>
      </c>
      <c r="H171" s="143" t="s">
        <v>362</v>
      </c>
      <c r="I171" s="143" t="s">
        <v>362</v>
      </c>
      <c r="J171" s="1571"/>
      <c r="Q171" s="1"/>
    </row>
    <row r="172" spans="1:17" ht="15" customHeight="1" x14ac:dyDescent="0.35">
      <c r="A172" s="1548" t="s">
        <v>61</v>
      </c>
      <c r="B172" s="1565" t="s">
        <v>322</v>
      </c>
      <c r="C172" s="1566"/>
      <c r="D172" s="505" t="s">
        <v>413</v>
      </c>
      <c r="E172" s="1557"/>
      <c r="F172" s="101" t="s">
        <v>361</v>
      </c>
      <c r="G172" s="143" t="s">
        <v>362</v>
      </c>
      <c r="H172" s="143" t="s">
        <v>362</v>
      </c>
      <c r="I172" s="143" t="s">
        <v>362</v>
      </c>
      <c r="J172" s="1567"/>
      <c r="Q172" s="1"/>
    </row>
    <row r="173" spans="1:17" ht="15" customHeight="1" x14ac:dyDescent="0.35">
      <c r="A173" s="1548" t="s">
        <v>61</v>
      </c>
      <c r="B173" s="1565" t="s">
        <v>322</v>
      </c>
      <c r="C173" s="1566"/>
      <c r="D173" s="505" t="s">
        <v>414</v>
      </c>
      <c r="E173" s="1557"/>
      <c r="F173" s="101" t="s">
        <v>361</v>
      </c>
      <c r="G173" s="143" t="s">
        <v>362</v>
      </c>
      <c r="H173" s="143" t="s">
        <v>362</v>
      </c>
      <c r="I173" s="143" t="s">
        <v>362</v>
      </c>
      <c r="J173" s="1567"/>
      <c r="Q173" s="1"/>
    </row>
    <row r="174" spans="1:17" ht="15" customHeight="1" x14ac:dyDescent="0.35">
      <c r="A174" s="1548" t="s">
        <v>61</v>
      </c>
      <c r="B174" s="1565" t="s">
        <v>322</v>
      </c>
      <c r="C174" s="1566"/>
      <c r="D174" s="505" t="s">
        <v>416</v>
      </c>
      <c r="E174" s="1557"/>
      <c r="F174" s="101" t="s">
        <v>361</v>
      </c>
      <c r="G174" s="143" t="s">
        <v>362</v>
      </c>
      <c r="H174" s="143" t="s">
        <v>362</v>
      </c>
      <c r="I174" s="143" t="s">
        <v>362</v>
      </c>
      <c r="J174" s="1567"/>
      <c r="Q174" s="1"/>
    </row>
    <row r="175" spans="1:17" ht="15" customHeight="1" x14ac:dyDescent="0.35">
      <c r="A175" s="1548" t="s">
        <v>61</v>
      </c>
      <c r="B175" s="1565" t="s">
        <v>322</v>
      </c>
      <c r="C175" s="1566"/>
      <c r="D175" s="505" t="s">
        <v>417</v>
      </c>
      <c r="E175" s="1557"/>
      <c r="F175" s="101" t="s">
        <v>361</v>
      </c>
      <c r="G175" s="143" t="s">
        <v>362</v>
      </c>
      <c r="H175" s="143" t="s">
        <v>362</v>
      </c>
      <c r="I175" s="143" t="s">
        <v>362</v>
      </c>
      <c r="J175" s="1567"/>
      <c r="Q175" s="1"/>
    </row>
    <row r="176" spans="1:17" ht="15" customHeight="1" x14ac:dyDescent="0.35">
      <c r="A176" s="1548" t="s">
        <v>61</v>
      </c>
      <c r="B176" s="1565" t="s">
        <v>322</v>
      </c>
      <c r="C176" s="1566"/>
      <c r="D176" s="505" t="s">
        <v>418</v>
      </c>
      <c r="E176" s="1558"/>
      <c r="F176" s="101" t="s">
        <v>361</v>
      </c>
      <c r="G176" s="143" t="s">
        <v>362</v>
      </c>
      <c r="H176" s="143" t="s">
        <v>362</v>
      </c>
      <c r="I176" s="143" t="s">
        <v>362</v>
      </c>
      <c r="J176" s="1568"/>
      <c r="Q176" s="1"/>
    </row>
    <row r="177" spans="1:17" s="5" customFormat="1" ht="33" customHeight="1" x14ac:dyDescent="0.35">
      <c r="A177" s="1462" t="s">
        <v>481</v>
      </c>
      <c r="B177" s="1463"/>
      <c r="C177" s="1463"/>
      <c r="D177" s="1463"/>
      <c r="E177" s="1495"/>
      <c r="F177" s="1463"/>
      <c r="G177" s="1463"/>
      <c r="H177" s="1463"/>
      <c r="I177" s="1463"/>
      <c r="J177" s="221" t="s">
        <v>698</v>
      </c>
      <c r="K177" s="381"/>
      <c r="L177" s="8"/>
      <c r="M177" s="381"/>
    </row>
    <row r="178" spans="1:17" ht="15" customHeight="1" x14ac:dyDescent="0.35">
      <c r="A178" s="1523" t="s">
        <v>62</v>
      </c>
      <c r="B178" s="1569" t="s">
        <v>409</v>
      </c>
      <c r="C178" s="1570"/>
      <c r="D178" s="504" t="s">
        <v>415</v>
      </c>
      <c r="E178" s="438"/>
      <c r="F178" s="138" t="s">
        <v>361</v>
      </c>
      <c r="G178" s="162" t="s">
        <v>362</v>
      </c>
      <c r="H178" s="162" t="s">
        <v>362</v>
      </c>
      <c r="I178" s="162" t="s">
        <v>362</v>
      </c>
      <c r="J178" s="1572"/>
      <c r="Q178" s="1"/>
    </row>
    <row r="179" spans="1:17" ht="15" customHeight="1" x14ac:dyDescent="0.35">
      <c r="A179" s="1523" t="s">
        <v>62</v>
      </c>
      <c r="B179" s="1569" t="s">
        <v>329</v>
      </c>
      <c r="C179" s="1570"/>
      <c r="D179" s="504" t="s">
        <v>413</v>
      </c>
      <c r="E179" s="438"/>
      <c r="F179" s="95" t="s">
        <v>361</v>
      </c>
      <c r="G179" s="144" t="s">
        <v>362</v>
      </c>
      <c r="H179" s="144" t="s">
        <v>362</v>
      </c>
      <c r="I179" s="144" t="s">
        <v>362</v>
      </c>
      <c r="J179" s="1560"/>
      <c r="Q179" s="1"/>
    </row>
    <row r="180" spans="1:17" ht="15" customHeight="1" x14ac:dyDescent="0.35">
      <c r="A180" s="1523" t="s">
        <v>62</v>
      </c>
      <c r="B180" s="1569" t="s">
        <v>329</v>
      </c>
      <c r="C180" s="1570"/>
      <c r="D180" s="504" t="s">
        <v>414</v>
      </c>
      <c r="E180" s="438"/>
      <c r="F180" s="95" t="s">
        <v>361</v>
      </c>
      <c r="G180" s="144" t="s">
        <v>362</v>
      </c>
      <c r="H180" s="144" t="s">
        <v>362</v>
      </c>
      <c r="I180" s="144" t="s">
        <v>362</v>
      </c>
      <c r="J180" s="1560"/>
      <c r="Q180" s="1"/>
    </row>
    <row r="181" spans="1:17" ht="15" customHeight="1" x14ac:dyDescent="0.35">
      <c r="A181" s="1523" t="s">
        <v>62</v>
      </c>
      <c r="B181" s="1569" t="s">
        <v>329</v>
      </c>
      <c r="C181" s="1570"/>
      <c r="D181" s="504" t="s">
        <v>416</v>
      </c>
      <c r="E181" s="438"/>
      <c r="F181" s="95" t="s">
        <v>361</v>
      </c>
      <c r="G181" s="144" t="s">
        <v>362</v>
      </c>
      <c r="H181" s="144" t="s">
        <v>362</v>
      </c>
      <c r="I181" s="144" t="s">
        <v>362</v>
      </c>
      <c r="J181" s="1560"/>
      <c r="Q181" s="1"/>
    </row>
    <row r="182" spans="1:17" ht="15" customHeight="1" x14ac:dyDescent="0.35">
      <c r="A182" s="1523" t="s">
        <v>62</v>
      </c>
      <c r="B182" s="1569" t="s">
        <v>329</v>
      </c>
      <c r="C182" s="1570"/>
      <c r="D182" s="504" t="s">
        <v>417</v>
      </c>
      <c r="E182" s="438"/>
      <c r="F182" s="95" t="s">
        <v>361</v>
      </c>
      <c r="G182" s="144" t="s">
        <v>362</v>
      </c>
      <c r="H182" s="144" t="s">
        <v>362</v>
      </c>
      <c r="I182" s="144" t="s">
        <v>362</v>
      </c>
      <c r="J182" s="1560"/>
      <c r="Q182" s="1"/>
    </row>
    <row r="183" spans="1:17" ht="15" customHeight="1" x14ac:dyDescent="0.35">
      <c r="A183" s="1523" t="s">
        <v>62</v>
      </c>
      <c r="B183" s="1569" t="s">
        <v>329</v>
      </c>
      <c r="C183" s="1570"/>
      <c r="D183" s="504" t="s">
        <v>418</v>
      </c>
      <c r="E183" s="439"/>
      <c r="F183" s="98" t="s">
        <v>361</v>
      </c>
      <c r="G183" s="164" t="s">
        <v>362</v>
      </c>
      <c r="H183" s="164" t="s">
        <v>362</v>
      </c>
      <c r="I183" s="164" t="s">
        <v>362</v>
      </c>
      <c r="J183" s="1578"/>
      <c r="Q183" s="1"/>
    </row>
    <row r="184" spans="1:17" s="5" customFormat="1" ht="8.15" customHeight="1" x14ac:dyDescent="0.35">
      <c r="A184" s="82"/>
      <c r="B184" s="83"/>
      <c r="C184" s="83"/>
      <c r="D184" s="83"/>
      <c r="E184" s="83"/>
      <c r="F184" s="84"/>
      <c r="G184" s="156"/>
      <c r="H184" s="156"/>
      <c r="I184" s="156"/>
      <c r="J184" s="46"/>
      <c r="K184" s="381"/>
      <c r="L184" s="8"/>
      <c r="M184" s="381"/>
    </row>
    <row r="185" spans="1:17" s="5" customFormat="1" ht="33" customHeight="1" x14ac:dyDescent="0.35">
      <c r="A185" s="1462" t="s">
        <v>419</v>
      </c>
      <c r="B185" s="1463"/>
      <c r="C185" s="1463"/>
      <c r="D185" s="1463"/>
      <c r="E185" s="1463"/>
      <c r="F185" s="1463"/>
      <c r="G185" s="1463"/>
      <c r="H185" s="1463"/>
      <c r="I185" s="1463"/>
      <c r="J185" s="1464"/>
      <c r="K185" s="381"/>
      <c r="L185" s="8">
        <f>IF(COUNTA(G186:I186)=3,3,2)</f>
        <v>3</v>
      </c>
      <c r="M185" s="381"/>
    </row>
    <row r="186" spans="1:17" ht="28" customHeight="1" x14ac:dyDescent="0.35">
      <c r="A186" s="11" t="s">
        <v>63</v>
      </c>
      <c r="B186" s="1579" t="s">
        <v>276</v>
      </c>
      <c r="C186" s="1579"/>
      <c r="D186" s="1579"/>
      <c r="E186" s="85" t="s">
        <v>524</v>
      </c>
      <c r="F186" s="4"/>
      <c r="G186" s="150" t="s">
        <v>362</v>
      </c>
      <c r="H186" s="150" t="s">
        <v>362</v>
      </c>
      <c r="I186" s="150" t="s">
        <v>362</v>
      </c>
      <c r="J186" s="6"/>
      <c r="Q186" s="1"/>
    </row>
    <row r="187" spans="1:17" s="5" customFormat="1" ht="8.15" customHeight="1" x14ac:dyDescent="0.35">
      <c r="A187" s="12"/>
      <c r="B187" s="13"/>
      <c r="C187" s="13"/>
      <c r="D187" s="13"/>
      <c r="E187" s="13"/>
      <c r="F187" s="7"/>
      <c r="G187" s="149"/>
      <c r="H187" s="149"/>
      <c r="I187" s="149"/>
      <c r="J187" s="46"/>
      <c r="K187" s="381"/>
      <c r="L187" s="8"/>
      <c r="M187" s="381"/>
    </row>
    <row r="188" spans="1:17" s="5" customFormat="1" ht="33" customHeight="1" x14ac:dyDescent="0.35">
      <c r="A188" s="1462" t="s">
        <v>420</v>
      </c>
      <c r="B188" s="1463"/>
      <c r="C188" s="1463"/>
      <c r="D188" s="1463"/>
      <c r="E188" s="1463"/>
      <c r="F188" s="1463"/>
      <c r="G188" s="1463"/>
      <c r="H188" s="1463"/>
      <c r="I188" s="1463"/>
      <c r="J188" s="1464"/>
      <c r="K188" s="381"/>
      <c r="L188" s="8">
        <f>IF(COUNTA(G189:I189)=3,3,2)</f>
        <v>3</v>
      </c>
      <c r="M188" s="381"/>
    </row>
    <row r="189" spans="1:17" ht="42.75" customHeight="1" x14ac:dyDescent="0.35">
      <c r="A189" s="11" t="s">
        <v>64</v>
      </c>
      <c r="B189" s="1582" t="s">
        <v>4</v>
      </c>
      <c r="C189" s="1582"/>
      <c r="D189" s="1582"/>
      <c r="E189" s="85" t="s">
        <v>524</v>
      </c>
      <c r="F189" s="4"/>
      <c r="G189" s="165" t="s">
        <v>498</v>
      </c>
      <c r="H189" s="165" t="s">
        <v>498</v>
      </c>
      <c r="I189" s="166" t="s">
        <v>499</v>
      </c>
      <c r="J189" s="242"/>
      <c r="Q189" s="1"/>
    </row>
    <row r="190" spans="1:17" s="5" customFormat="1" ht="8.15" customHeight="1" x14ac:dyDescent="0.35">
      <c r="A190" s="12"/>
      <c r="B190" s="13"/>
      <c r="C190" s="13"/>
      <c r="D190" s="13"/>
      <c r="E190" s="13"/>
      <c r="F190" s="7"/>
      <c r="G190" s="149"/>
      <c r="H190" s="149"/>
      <c r="I190" s="149"/>
      <c r="J190" s="46"/>
      <c r="K190" s="381"/>
      <c r="L190" s="8"/>
      <c r="M190" s="381"/>
    </row>
    <row r="191" spans="1:17" s="5" customFormat="1" ht="33" customHeight="1" x14ac:dyDescent="0.35">
      <c r="A191" s="1462" t="s">
        <v>421</v>
      </c>
      <c r="B191" s="1463"/>
      <c r="C191" s="1463"/>
      <c r="D191" s="1463"/>
      <c r="E191" s="1463"/>
      <c r="F191" s="1463"/>
      <c r="G191" s="1463"/>
      <c r="H191" s="1463"/>
      <c r="I191" s="1463"/>
      <c r="J191" s="1464"/>
      <c r="K191" s="381"/>
      <c r="L191" s="8">
        <f>IF(COUNTA(G192:I196)=15,3,2)</f>
        <v>3</v>
      </c>
      <c r="M191" s="381"/>
    </row>
    <row r="192" spans="1:17" ht="61.5" customHeight="1" x14ac:dyDescent="0.35">
      <c r="A192" s="523" t="s">
        <v>65</v>
      </c>
      <c r="B192" s="1505" t="s">
        <v>530</v>
      </c>
      <c r="C192" s="1506"/>
      <c r="D192" s="213" t="s">
        <v>525</v>
      </c>
      <c r="E192" s="1541" t="s">
        <v>519</v>
      </c>
      <c r="F192" s="212" t="s">
        <v>512</v>
      </c>
      <c r="G192" s="203">
        <v>165</v>
      </c>
      <c r="H192" s="203">
        <v>32</v>
      </c>
      <c r="I192" s="203">
        <v>88</v>
      </c>
      <c r="J192" s="104"/>
      <c r="Q192" s="1"/>
    </row>
    <row r="193" spans="1:17" ht="20.149999999999999" customHeight="1" x14ac:dyDescent="0.35">
      <c r="A193" s="509" t="s">
        <v>66</v>
      </c>
      <c r="B193" s="1487" t="s">
        <v>514</v>
      </c>
      <c r="C193" s="1488"/>
      <c r="D193" s="214" t="s">
        <v>526</v>
      </c>
      <c r="E193" s="1542"/>
      <c r="F193" s="244" t="s">
        <v>512</v>
      </c>
      <c r="G193" s="261">
        <v>26423</v>
      </c>
      <c r="H193" s="261">
        <v>29750</v>
      </c>
      <c r="I193" s="261">
        <v>33973</v>
      </c>
      <c r="J193" s="106"/>
      <c r="Q193" s="1"/>
    </row>
    <row r="194" spans="1:17" ht="69" customHeight="1" x14ac:dyDescent="0.35">
      <c r="A194" s="506" t="s">
        <v>67</v>
      </c>
      <c r="B194" s="1545" t="s">
        <v>529</v>
      </c>
      <c r="C194" s="1547"/>
      <c r="D194" s="215" t="s">
        <v>526</v>
      </c>
      <c r="E194" s="1542"/>
      <c r="F194" s="245" t="s">
        <v>398</v>
      </c>
      <c r="G194" s="313">
        <v>0.99399999999999999</v>
      </c>
      <c r="H194" s="313">
        <v>0.998</v>
      </c>
      <c r="I194" s="313">
        <v>0.997</v>
      </c>
      <c r="J194" s="108"/>
      <c r="Q194" s="1"/>
    </row>
    <row r="195" spans="1:17" ht="31.5" customHeight="1" x14ac:dyDescent="0.35">
      <c r="A195" s="509" t="s">
        <v>68</v>
      </c>
      <c r="B195" s="1487" t="s">
        <v>482</v>
      </c>
      <c r="C195" s="1488"/>
      <c r="D195" s="216" t="s">
        <v>527</v>
      </c>
      <c r="E195" s="1542"/>
      <c r="F195" s="244" t="s">
        <v>361</v>
      </c>
      <c r="G195" s="570">
        <v>392</v>
      </c>
      <c r="H195" s="570">
        <v>13.9</v>
      </c>
      <c r="I195" s="570">
        <v>30</v>
      </c>
      <c r="J195" s="399"/>
      <c r="Q195" s="1"/>
    </row>
    <row r="196" spans="1:17" ht="28.5" customHeight="1" x14ac:dyDescent="0.35">
      <c r="A196" s="511" t="s">
        <v>291</v>
      </c>
      <c r="B196" s="1583" t="s">
        <v>482</v>
      </c>
      <c r="C196" s="1584"/>
      <c r="D196" s="217" t="s">
        <v>677</v>
      </c>
      <c r="E196" s="1543"/>
      <c r="F196" s="110" t="s">
        <v>361</v>
      </c>
      <c r="G196" s="160">
        <v>20</v>
      </c>
      <c r="H196" s="160">
        <v>1.2</v>
      </c>
      <c r="I196" s="160">
        <v>3</v>
      </c>
      <c r="J196" s="294"/>
      <c r="Q196" s="1"/>
    </row>
    <row r="197" spans="1:17" s="5" customFormat="1" ht="8.15" customHeight="1" x14ac:dyDescent="0.35">
      <c r="A197" s="12"/>
      <c r="B197" s="13"/>
      <c r="C197" s="13"/>
      <c r="D197" s="13"/>
      <c r="E197" s="13"/>
      <c r="F197" s="7"/>
      <c r="G197" s="149"/>
      <c r="H197" s="149"/>
      <c r="I197" s="149"/>
      <c r="J197" s="46"/>
      <c r="K197" s="381"/>
      <c r="L197" s="8"/>
      <c r="M197" s="381"/>
    </row>
    <row r="198" spans="1:17" s="5" customFormat="1" ht="33" customHeight="1" x14ac:dyDescent="0.35">
      <c r="A198" s="1462" t="s">
        <v>422</v>
      </c>
      <c r="B198" s="1463"/>
      <c r="C198" s="1463"/>
      <c r="D198" s="1463"/>
      <c r="E198" s="1463"/>
      <c r="F198" s="1463"/>
      <c r="G198" s="1463"/>
      <c r="H198" s="1463"/>
      <c r="I198" s="1463"/>
      <c r="J198" s="1464"/>
      <c r="K198" s="381"/>
      <c r="L198" s="8">
        <f>IF(COUNTA(G199:I199)=3,3,2)</f>
        <v>3</v>
      </c>
      <c r="M198" s="381"/>
    </row>
    <row r="199" spans="1:17" ht="61.5" customHeight="1" x14ac:dyDescent="0.35">
      <c r="A199" s="11" t="s">
        <v>70</v>
      </c>
      <c r="B199" s="1580" t="s">
        <v>531</v>
      </c>
      <c r="C199" s="1581"/>
      <c r="D199" s="220" t="s">
        <v>532</v>
      </c>
      <c r="E199" s="85" t="s">
        <v>519</v>
      </c>
      <c r="F199" s="242" t="s">
        <v>361</v>
      </c>
      <c r="G199" s="169">
        <v>1291</v>
      </c>
      <c r="H199" s="169">
        <v>566</v>
      </c>
      <c r="I199" s="169">
        <v>292</v>
      </c>
      <c r="J199" s="111" t="s">
        <v>685</v>
      </c>
      <c r="Q199" s="1"/>
    </row>
    <row r="200" spans="1:17" s="5" customFormat="1" ht="8.15" customHeight="1" x14ac:dyDescent="0.35">
      <c r="A200" s="12"/>
      <c r="B200" s="13"/>
      <c r="C200" s="13"/>
      <c r="D200" s="13"/>
      <c r="E200" s="13"/>
      <c r="F200" s="7"/>
      <c r="G200" s="149"/>
      <c r="H200" s="149"/>
      <c r="I200" s="149"/>
      <c r="J200" s="46"/>
      <c r="K200" s="381"/>
      <c r="L200" s="8"/>
      <c r="M200" s="381"/>
    </row>
    <row r="201" spans="1:17" s="5" customFormat="1" ht="33" customHeight="1" x14ac:dyDescent="0.35">
      <c r="A201" s="1462" t="s">
        <v>423</v>
      </c>
      <c r="B201" s="1463"/>
      <c r="C201" s="1463"/>
      <c r="D201" s="1463"/>
      <c r="E201" s="1463"/>
      <c r="F201" s="1463"/>
      <c r="G201" s="1463"/>
      <c r="H201" s="1463"/>
      <c r="I201" s="1463"/>
      <c r="J201" s="1464"/>
      <c r="K201" s="381"/>
      <c r="L201" s="8">
        <f>IF(COUNTA(G202:I202)=3,3,2)</f>
        <v>3</v>
      </c>
      <c r="M201" s="381"/>
    </row>
    <row r="202" spans="1:17" ht="32.15" customHeight="1" x14ac:dyDescent="0.35">
      <c r="A202" s="11" t="s">
        <v>71</v>
      </c>
      <c r="B202" s="1580" t="s">
        <v>5</v>
      </c>
      <c r="C202" s="1581"/>
      <c r="D202" s="220" t="s">
        <v>533</v>
      </c>
      <c r="E202" s="85" t="s">
        <v>519</v>
      </c>
      <c r="F202" s="242" t="s">
        <v>361</v>
      </c>
      <c r="G202" s="169">
        <v>3428</v>
      </c>
      <c r="H202" s="169">
        <v>1601</v>
      </c>
      <c r="I202" s="169">
        <v>1905</v>
      </c>
      <c r="J202" s="111" t="s">
        <v>501</v>
      </c>
      <c r="Q202" s="1"/>
    </row>
    <row r="203" spans="1:17" s="5" customFormat="1" ht="8.15" customHeight="1" x14ac:dyDescent="0.35">
      <c r="A203" s="82"/>
      <c r="B203" s="83"/>
      <c r="C203" s="83"/>
      <c r="D203" s="83"/>
      <c r="E203" s="83"/>
      <c r="F203" s="84"/>
      <c r="G203" s="156"/>
      <c r="H203" s="156"/>
      <c r="I203" s="156"/>
      <c r="J203" s="46"/>
      <c r="K203" s="381"/>
      <c r="L203" s="8"/>
      <c r="M203" s="381"/>
    </row>
    <row r="204" spans="1:17" s="5" customFormat="1" ht="33" customHeight="1" x14ac:dyDescent="0.35">
      <c r="A204" s="1494" t="s">
        <v>424</v>
      </c>
      <c r="B204" s="1495"/>
      <c r="C204" s="1495"/>
      <c r="D204" s="1495"/>
      <c r="E204" s="1495"/>
      <c r="F204" s="1495"/>
      <c r="G204" s="1495"/>
      <c r="H204" s="1495"/>
      <c r="I204" s="1495"/>
      <c r="J204" s="1496"/>
      <c r="K204" s="381"/>
      <c r="L204" s="8">
        <f>IF(COUNTA(G205:I205)=3,3,2)</f>
        <v>3</v>
      </c>
      <c r="M204" s="381"/>
    </row>
    <row r="205" spans="1:17" ht="46.5" customHeight="1" x14ac:dyDescent="0.35">
      <c r="A205" s="11" t="s">
        <v>72</v>
      </c>
      <c r="B205" s="1580" t="s">
        <v>73</v>
      </c>
      <c r="C205" s="1581"/>
      <c r="D205" s="220" t="s">
        <v>533</v>
      </c>
      <c r="E205" s="85" t="s">
        <v>519</v>
      </c>
      <c r="F205" s="242" t="s">
        <v>361</v>
      </c>
      <c r="G205" s="169">
        <v>1239</v>
      </c>
      <c r="H205" s="169">
        <v>542</v>
      </c>
      <c r="I205" s="169">
        <v>3214</v>
      </c>
      <c r="J205" s="111" t="s">
        <v>668</v>
      </c>
      <c r="N205" s="235"/>
      <c r="Q205" s="1"/>
    </row>
    <row r="206" spans="1:17" s="5" customFormat="1" ht="8.15" customHeight="1" x14ac:dyDescent="0.35">
      <c r="A206" s="82"/>
      <c r="B206" s="83"/>
      <c r="C206" s="83"/>
      <c r="D206" s="83"/>
      <c r="E206" s="83"/>
      <c r="F206" s="84"/>
      <c r="G206" s="156"/>
      <c r="H206" s="156"/>
      <c r="I206" s="156"/>
      <c r="J206" s="46"/>
      <c r="K206" s="381"/>
      <c r="L206" s="8"/>
      <c r="M206" s="381"/>
    </row>
    <row r="207" spans="1:17" s="5" customFormat="1" ht="33" customHeight="1" x14ac:dyDescent="0.35">
      <c r="A207" s="1462" t="s">
        <v>425</v>
      </c>
      <c r="B207" s="1463"/>
      <c r="C207" s="1463"/>
      <c r="D207" s="1463"/>
      <c r="E207" s="1463"/>
      <c r="F207" s="1463"/>
      <c r="G207" s="1463"/>
      <c r="H207" s="1463"/>
      <c r="I207" s="1463"/>
      <c r="J207" s="1464"/>
      <c r="K207" s="381"/>
      <c r="L207" s="8">
        <f>IF(COUNTA(G208:I220)=39,3,2)</f>
        <v>3</v>
      </c>
      <c r="M207" s="381"/>
    </row>
    <row r="208" spans="1:17" ht="26.25" customHeight="1" x14ac:dyDescent="0.35">
      <c r="A208" s="523" t="s">
        <v>77</v>
      </c>
      <c r="B208" s="1465" t="s">
        <v>74</v>
      </c>
      <c r="C208" s="1465"/>
      <c r="D208" s="1465"/>
      <c r="E208" s="1466" t="s">
        <v>518</v>
      </c>
      <c r="F208" s="243"/>
      <c r="G208" s="151" t="s">
        <v>357</v>
      </c>
      <c r="H208" s="151" t="s">
        <v>357</v>
      </c>
      <c r="I208" s="151" t="s">
        <v>357</v>
      </c>
      <c r="J208" s="243"/>
      <c r="Q208" s="1"/>
    </row>
    <row r="209" spans="1:17" ht="31.5" customHeight="1" x14ac:dyDescent="0.35">
      <c r="A209" s="509" t="s">
        <v>78</v>
      </c>
      <c r="B209" s="1565" t="s">
        <v>330</v>
      </c>
      <c r="C209" s="1585"/>
      <c r="D209" s="1566"/>
      <c r="E209" s="1467"/>
      <c r="F209" s="244" t="s">
        <v>361</v>
      </c>
      <c r="G209" s="570">
        <v>2900</v>
      </c>
      <c r="H209" s="570">
        <v>2400</v>
      </c>
      <c r="I209" s="570">
        <v>6169</v>
      </c>
      <c r="J209" s="54"/>
      <c r="Q209" s="1"/>
    </row>
    <row r="210" spans="1:17" ht="32.15" customHeight="1" x14ac:dyDescent="0.35">
      <c r="A210" s="506" t="s">
        <v>79</v>
      </c>
      <c r="B210" s="1591" t="s">
        <v>331</v>
      </c>
      <c r="C210" s="1592"/>
      <c r="D210" s="1593"/>
      <c r="E210" s="1467"/>
      <c r="F210" s="245" t="s">
        <v>361</v>
      </c>
      <c r="G210" s="144" t="s">
        <v>362</v>
      </c>
      <c r="H210" s="144" t="s">
        <v>362</v>
      </c>
      <c r="I210" s="144" t="s">
        <v>362</v>
      </c>
      <c r="J210" s="58"/>
      <c r="Q210" s="1"/>
    </row>
    <row r="211" spans="1:17" ht="31.5" customHeight="1" x14ac:dyDescent="0.35">
      <c r="A211" s="509" t="s">
        <v>80</v>
      </c>
      <c r="B211" s="1565" t="s">
        <v>332</v>
      </c>
      <c r="C211" s="1566"/>
      <c r="D211" s="508" t="s">
        <v>579</v>
      </c>
      <c r="E211" s="1467"/>
      <c r="F211" s="244" t="s">
        <v>361</v>
      </c>
      <c r="G211" s="570">
        <v>500</v>
      </c>
      <c r="H211" s="570">
        <v>150</v>
      </c>
      <c r="I211" s="570">
        <v>950</v>
      </c>
      <c r="J211" s="399"/>
      <c r="Q211" s="1"/>
    </row>
    <row r="212" spans="1:17" ht="30.75" customHeight="1" x14ac:dyDescent="0.35">
      <c r="A212" s="1594" t="s">
        <v>81</v>
      </c>
      <c r="B212" s="1586" t="s">
        <v>333</v>
      </c>
      <c r="C212" s="1588"/>
      <c r="D212" s="516" t="s">
        <v>577</v>
      </c>
      <c r="E212" s="1467"/>
      <c r="F212" s="245" t="s">
        <v>361</v>
      </c>
      <c r="G212" s="146">
        <v>1074</v>
      </c>
      <c r="H212" s="146">
        <v>370</v>
      </c>
      <c r="I212" s="146">
        <v>820</v>
      </c>
      <c r="J212" s="400"/>
      <c r="L212" s="381"/>
      <c r="Q212" s="1"/>
    </row>
    <row r="213" spans="1:17" ht="26.25" customHeight="1" x14ac:dyDescent="0.35">
      <c r="A213" s="1595"/>
      <c r="B213" s="1527"/>
      <c r="C213" s="1528"/>
      <c r="D213" s="516" t="s">
        <v>578</v>
      </c>
      <c r="E213" s="1467"/>
      <c r="F213" s="245" t="s">
        <v>361</v>
      </c>
      <c r="G213" s="146">
        <v>606</v>
      </c>
      <c r="H213" s="146">
        <v>1164</v>
      </c>
      <c r="I213" s="146">
        <v>1353</v>
      </c>
      <c r="J213" s="400"/>
      <c r="L213" s="381"/>
      <c r="Q213" s="1"/>
    </row>
    <row r="214" spans="1:17" ht="26.25" customHeight="1" x14ac:dyDescent="0.35">
      <c r="A214" s="1573"/>
      <c r="B214" s="1596"/>
      <c r="C214" s="1597"/>
      <c r="D214" s="516" t="s">
        <v>580</v>
      </c>
      <c r="E214" s="1467"/>
      <c r="F214" s="245" t="s">
        <v>361</v>
      </c>
      <c r="G214" s="145" t="s">
        <v>362</v>
      </c>
      <c r="H214" s="146">
        <v>25</v>
      </c>
      <c r="I214" s="145" t="s">
        <v>362</v>
      </c>
      <c r="J214" s="401"/>
      <c r="L214" s="381"/>
      <c r="Q214" s="1"/>
    </row>
    <row r="215" spans="1:17" ht="43.5" customHeight="1" x14ac:dyDescent="0.35">
      <c r="A215" s="509" t="s">
        <v>82</v>
      </c>
      <c r="B215" s="1565" t="s">
        <v>334</v>
      </c>
      <c r="C215" s="1585"/>
      <c r="D215" s="1566"/>
      <c r="E215" s="1467"/>
      <c r="F215" s="244" t="s">
        <v>361</v>
      </c>
      <c r="G215" s="143" t="s">
        <v>362</v>
      </c>
      <c r="H215" s="570">
        <v>22668</v>
      </c>
      <c r="I215" s="570">
        <v>10855</v>
      </c>
      <c r="J215" s="237" t="s">
        <v>574</v>
      </c>
      <c r="L215" s="381"/>
      <c r="Q215" s="1"/>
    </row>
    <row r="216" spans="1:17" ht="33" customHeight="1" x14ac:dyDescent="0.35">
      <c r="A216" s="506" t="s">
        <v>83</v>
      </c>
      <c r="B216" s="1591" t="s">
        <v>335</v>
      </c>
      <c r="C216" s="1592"/>
      <c r="D216" s="1593"/>
      <c r="E216" s="1467"/>
      <c r="F216" s="245" t="s">
        <v>361</v>
      </c>
      <c r="G216" s="144" t="s">
        <v>362</v>
      </c>
      <c r="H216" s="144" t="s">
        <v>362</v>
      </c>
      <c r="I216" s="144" t="s">
        <v>362</v>
      </c>
      <c r="J216" s="141"/>
      <c r="L216" s="381"/>
      <c r="Q216" s="1"/>
    </row>
    <row r="217" spans="1:17" ht="54" customHeight="1" x14ac:dyDescent="0.35">
      <c r="A217" s="509" t="s">
        <v>84</v>
      </c>
      <c r="B217" s="1565" t="s">
        <v>336</v>
      </c>
      <c r="C217" s="1585"/>
      <c r="D217" s="1566"/>
      <c r="E217" s="1467"/>
      <c r="F217" s="244" t="s">
        <v>361</v>
      </c>
      <c r="G217" s="261">
        <v>9127</v>
      </c>
      <c r="H217" s="261">
        <v>1469</v>
      </c>
      <c r="I217" s="261">
        <v>472</v>
      </c>
      <c r="J217" s="237" t="s">
        <v>683</v>
      </c>
      <c r="L217" s="381"/>
      <c r="Q217" s="1"/>
    </row>
    <row r="218" spans="1:17" ht="193.5" customHeight="1" x14ac:dyDescent="0.35">
      <c r="A218" s="524" t="s">
        <v>85</v>
      </c>
      <c r="B218" s="1586" t="s">
        <v>337</v>
      </c>
      <c r="C218" s="1587"/>
      <c r="D218" s="1588"/>
      <c r="E218" s="1467"/>
      <c r="F218" s="529" t="s">
        <v>361</v>
      </c>
      <c r="G218" s="571">
        <v>44879</v>
      </c>
      <c r="H218" s="571">
        <v>962</v>
      </c>
      <c r="I218" s="571">
        <v>0</v>
      </c>
      <c r="J218" s="238" t="s">
        <v>720</v>
      </c>
      <c r="L218" s="381"/>
      <c r="Q218" s="1"/>
    </row>
    <row r="219" spans="1:17" ht="22.5" customHeight="1" x14ac:dyDescent="0.35">
      <c r="A219" s="509" t="s">
        <v>86</v>
      </c>
      <c r="B219" s="1493" t="s">
        <v>75</v>
      </c>
      <c r="C219" s="1493"/>
      <c r="D219" s="1493"/>
      <c r="E219" s="1467"/>
      <c r="F219" s="244"/>
      <c r="G219" s="143" t="s">
        <v>362</v>
      </c>
      <c r="H219" s="143" t="s">
        <v>362</v>
      </c>
      <c r="I219" s="143" t="s">
        <v>362</v>
      </c>
      <c r="J219" s="54"/>
      <c r="Q219" s="1"/>
    </row>
    <row r="220" spans="1:17" ht="33.75" customHeight="1" x14ac:dyDescent="0.35">
      <c r="A220" s="511" t="s">
        <v>87</v>
      </c>
      <c r="B220" s="1589" t="s">
        <v>76</v>
      </c>
      <c r="C220" s="1589"/>
      <c r="D220" s="1589"/>
      <c r="E220" s="1468"/>
      <c r="F220" s="110"/>
      <c r="G220" s="164" t="s">
        <v>362</v>
      </c>
      <c r="H220" s="164" t="s">
        <v>362</v>
      </c>
      <c r="I220" s="164" t="s">
        <v>362</v>
      </c>
      <c r="J220" s="102"/>
      <c r="Q220" s="1"/>
    </row>
    <row r="221" spans="1:17" s="5" customFormat="1" ht="8.15" customHeight="1" x14ac:dyDescent="0.35">
      <c r="A221" s="82"/>
      <c r="B221" s="83"/>
      <c r="C221" s="83"/>
      <c r="D221" s="83"/>
      <c r="E221" s="83"/>
      <c r="F221" s="84"/>
      <c r="G221" s="156"/>
      <c r="H221" s="156"/>
      <c r="I221" s="156"/>
      <c r="J221" s="46"/>
      <c r="K221" s="381"/>
      <c r="L221" s="8"/>
      <c r="M221" s="381"/>
    </row>
    <row r="222" spans="1:17" s="5" customFormat="1" ht="33" customHeight="1" x14ac:dyDescent="0.35">
      <c r="A222" s="1462" t="s">
        <v>426</v>
      </c>
      <c r="B222" s="1463"/>
      <c r="C222" s="1463"/>
      <c r="D222" s="1463"/>
      <c r="E222" s="1463"/>
      <c r="F222" s="1463"/>
      <c r="G222" s="1463"/>
      <c r="H222" s="1463"/>
      <c r="I222" s="1463"/>
      <c r="J222" s="1464"/>
      <c r="K222" s="381"/>
      <c r="L222" s="8">
        <f>IF(COUNTA(G223:I223)=3,3,2)</f>
        <v>3</v>
      </c>
      <c r="M222" s="381"/>
    </row>
    <row r="223" spans="1:17" ht="106.5" customHeight="1" x14ac:dyDescent="0.35">
      <c r="A223" s="11" t="s">
        <v>89</v>
      </c>
      <c r="B223" s="1590" t="s">
        <v>88</v>
      </c>
      <c r="C223" s="1590"/>
      <c r="D223" s="1590"/>
      <c r="E223" s="499" t="s">
        <v>518</v>
      </c>
      <c r="F223" s="242" t="s">
        <v>361</v>
      </c>
      <c r="G223" s="166" t="s">
        <v>358</v>
      </c>
      <c r="H223" s="166" t="s">
        <v>359</v>
      </c>
      <c r="I223" s="166" t="s">
        <v>670</v>
      </c>
      <c r="J223" s="6"/>
      <c r="Q223" s="1"/>
    </row>
    <row r="224" spans="1:17" s="5" customFormat="1" ht="8.15" customHeight="1" x14ac:dyDescent="0.35">
      <c r="A224" s="82"/>
      <c r="B224" s="83"/>
      <c r="C224" s="83"/>
      <c r="D224" s="83"/>
      <c r="E224" s="83"/>
      <c r="F224" s="84"/>
      <c r="G224" s="156"/>
      <c r="H224" s="156"/>
      <c r="I224" s="156"/>
      <c r="J224" s="46"/>
      <c r="K224" s="381"/>
      <c r="L224" s="8"/>
      <c r="M224" s="381"/>
    </row>
    <row r="225" spans="1:17" s="5" customFormat="1" ht="33" customHeight="1" x14ac:dyDescent="0.35">
      <c r="A225" s="1462" t="s">
        <v>427</v>
      </c>
      <c r="B225" s="1463"/>
      <c r="C225" s="1463"/>
      <c r="D225" s="1463"/>
      <c r="E225" s="1463"/>
      <c r="F225" s="1463"/>
      <c r="G225" s="1463"/>
      <c r="H225" s="1463"/>
      <c r="I225" s="1463"/>
      <c r="J225" s="1464"/>
      <c r="K225" s="381"/>
      <c r="L225" s="8">
        <f>IF(COUNTA(G226:I230)=15,3,2)</f>
        <v>3</v>
      </c>
      <c r="M225" s="381"/>
    </row>
    <row r="226" spans="1:17" ht="77.25" customHeight="1" x14ac:dyDescent="0.35">
      <c r="A226" s="232" t="s">
        <v>100</v>
      </c>
      <c r="B226" s="1607" t="s">
        <v>543</v>
      </c>
      <c r="C226" s="1608"/>
      <c r="D226" s="1609"/>
      <c r="E226" s="225" t="s">
        <v>535</v>
      </c>
      <c r="F226" s="113" t="s">
        <v>361</v>
      </c>
      <c r="G226" s="177">
        <v>66304</v>
      </c>
      <c r="H226" s="177">
        <v>9087</v>
      </c>
      <c r="I226" s="177">
        <v>16665</v>
      </c>
      <c r="J226" s="484" t="s">
        <v>682</v>
      </c>
      <c r="Q226" s="1"/>
    </row>
    <row r="227" spans="1:17" ht="36.75" customHeight="1" x14ac:dyDescent="0.35">
      <c r="A227" s="506" t="s">
        <v>101</v>
      </c>
      <c r="B227" s="1591" t="s">
        <v>437</v>
      </c>
      <c r="C227" s="1592"/>
      <c r="D227" s="1593"/>
      <c r="E227" s="95" t="s">
        <v>519</v>
      </c>
      <c r="F227" s="245" t="s">
        <v>548</v>
      </c>
      <c r="G227" s="187" t="s">
        <v>549</v>
      </c>
      <c r="H227" s="187" t="s">
        <v>549</v>
      </c>
      <c r="I227" s="187" t="s">
        <v>549</v>
      </c>
      <c r="J227" s="245"/>
      <c r="Q227" s="1"/>
    </row>
    <row r="228" spans="1:17" ht="59.25" customHeight="1" x14ac:dyDescent="0.35">
      <c r="A228" s="528" t="s">
        <v>102</v>
      </c>
      <c r="B228" s="1565" t="s">
        <v>353</v>
      </c>
      <c r="C228" s="1585"/>
      <c r="D228" s="1566"/>
      <c r="E228" s="208" t="s">
        <v>526</v>
      </c>
      <c r="F228" s="244" t="s">
        <v>361</v>
      </c>
      <c r="G228" s="570">
        <v>66300</v>
      </c>
      <c r="H228" s="570">
        <v>19238</v>
      </c>
      <c r="I228" s="570">
        <v>8637</v>
      </c>
      <c r="J228" s="485" t="s">
        <v>700</v>
      </c>
      <c r="Q228" s="1"/>
    </row>
    <row r="229" spans="1:17" ht="46.5" customHeight="1" x14ac:dyDescent="0.35">
      <c r="A229" s="506" t="s">
        <v>103</v>
      </c>
      <c r="B229" s="1591" t="s">
        <v>544</v>
      </c>
      <c r="C229" s="1592"/>
      <c r="D229" s="1593"/>
      <c r="E229" s="245" t="s">
        <v>535</v>
      </c>
      <c r="F229" s="245" t="s">
        <v>361</v>
      </c>
      <c r="G229" s="146">
        <v>66304</v>
      </c>
      <c r="H229" s="146">
        <v>9087</v>
      </c>
      <c r="I229" s="146">
        <v>16665</v>
      </c>
      <c r="J229" s="267" t="s">
        <v>550</v>
      </c>
      <c r="Q229" s="1"/>
    </row>
    <row r="230" spans="1:17" ht="42" customHeight="1" x14ac:dyDescent="0.35">
      <c r="A230" s="510" t="s">
        <v>289</v>
      </c>
      <c r="B230" s="1610" t="s">
        <v>338</v>
      </c>
      <c r="C230" s="1611"/>
      <c r="D230" s="1612"/>
      <c r="E230" s="246" t="s">
        <v>519</v>
      </c>
      <c r="F230" s="246" t="s">
        <v>548</v>
      </c>
      <c r="G230" s="154" t="s">
        <v>549</v>
      </c>
      <c r="H230" s="154" t="s">
        <v>549</v>
      </c>
      <c r="I230" s="154" t="s">
        <v>549</v>
      </c>
      <c r="J230" s="507" t="s">
        <v>575</v>
      </c>
      <c r="Q230" s="1"/>
    </row>
    <row r="231" spans="1:17" s="5" customFormat="1" ht="8.15" customHeight="1" x14ac:dyDescent="0.35">
      <c r="A231" s="65"/>
      <c r="B231" s="66"/>
      <c r="C231" s="66"/>
      <c r="D231" s="66"/>
      <c r="E231" s="66"/>
      <c r="F231" s="67"/>
      <c r="G231" s="155"/>
      <c r="H231" s="155"/>
      <c r="I231" s="155"/>
      <c r="J231" s="46"/>
      <c r="K231" s="381"/>
      <c r="L231" s="8"/>
      <c r="M231" s="381"/>
    </row>
    <row r="232" spans="1:17" s="5" customFormat="1" ht="33" customHeight="1" x14ac:dyDescent="0.35">
      <c r="A232" s="1462" t="s">
        <v>438</v>
      </c>
      <c r="B232" s="1463"/>
      <c r="C232" s="1463"/>
      <c r="D232" s="1463"/>
      <c r="E232" s="1463"/>
      <c r="F232" s="1463"/>
      <c r="G232" s="1463"/>
      <c r="H232" s="1463"/>
      <c r="I232" s="1463"/>
      <c r="J232" s="1464"/>
      <c r="K232" s="381"/>
      <c r="L232" s="8">
        <f>IF(COUNTA(G233:I235)=9,3,2)</f>
        <v>3</v>
      </c>
      <c r="M232" s="381"/>
    </row>
    <row r="233" spans="1:17" ht="30" customHeight="1" x14ac:dyDescent="0.35">
      <c r="A233" s="523" t="s">
        <v>107</v>
      </c>
      <c r="B233" s="1598" t="s">
        <v>104</v>
      </c>
      <c r="C233" s="1598"/>
      <c r="D233" s="1598"/>
      <c r="E233" s="1599" t="s">
        <v>519</v>
      </c>
      <c r="F233" s="243" t="s">
        <v>398</v>
      </c>
      <c r="G233" s="608">
        <v>1</v>
      </c>
      <c r="H233" s="608">
        <v>1</v>
      </c>
      <c r="I233" s="608">
        <v>1</v>
      </c>
      <c r="J233" s="1602" t="s">
        <v>546</v>
      </c>
      <c r="Q233" s="1"/>
    </row>
    <row r="234" spans="1:17" ht="30" customHeight="1" x14ac:dyDescent="0.35">
      <c r="A234" s="509" t="s">
        <v>108</v>
      </c>
      <c r="B234" s="1605" t="s">
        <v>105</v>
      </c>
      <c r="C234" s="1605"/>
      <c r="D234" s="1605"/>
      <c r="E234" s="1600"/>
      <c r="F234" s="244" t="s">
        <v>398</v>
      </c>
      <c r="G234" s="143" t="s">
        <v>362</v>
      </c>
      <c r="H234" s="143" t="s">
        <v>362</v>
      </c>
      <c r="I234" s="143" t="s">
        <v>362</v>
      </c>
      <c r="J234" s="1603"/>
      <c r="Q234" s="1"/>
    </row>
    <row r="235" spans="1:17" ht="30" customHeight="1" x14ac:dyDescent="0.35">
      <c r="A235" s="511" t="s">
        <v>109</v>
      </c>
      <c r="B235" s="1606" t="s">
        <v>106</v>
      </c>
      <c r="C235" s="1606"/>
      <c r="D235" s="1606"/>
      <c r="E235" s="1601"/>
      <c r="F235" s="110" t="s">
        <v>398</v>
      </c>
      <c r="G235" s="164" t="s">
        <v>362</v>
      </c>
      <c r="H235" s="164" t="s">
        <v>362</v>
      </c>
      <c r="I235" s="164" t="s">
        <v>362</v>
      </c>
      <c r="J235" s="1604"/>
      <c r="Q235" s="1"/>
    </row>
    <row r="236" spans="1:17" s="5" customFormat="1" ht="8.15" customHeight="1" x14ac:dyDescent="0.35">
      <c r="A236" s="12"/>
      <c r="B236" s="13"/>
      <c r="C236" s="13"/>
      <c r="D236" s="13"/>
      <c r="E236" s="13"/>
      <c r="F236" s="7"/>
      <c r="G236" s="149"/>
      <c r="H236" s="149"/>
      <c r="I236" s="149"/>
      <c r="J236" s="46"/>
      <c r="K236" s="381"/>
      <c r="L236" s="8"/>
      <c r="M236" s="381"/>
    </row>
    <row r="237" spans="1:17" s="5" customFormat="1" ht="33" customHeight="1" x14ac:dyDescent="0.35">
      <c r="A237" s="1462" t="s">
        <v>440</v>
      </c>
      <c r="B237" s="1463"/>
      <c r="C237" s="1463"/>
      <c r="D237" s="1463"/>
      <c r="E237" s="1463"/>
      <c r="F237" s="1463"/>
      <c r="G237" s="1463"/>
      <c r="H237" s="1463"/>
      <c r="I237" s="1463"/>
      <c r="J237" s="1464"/>
      <c r="K237" s="381"/>
      <c r="L237" s="8">
        <f>IF(COUNTA(G238:I240)=9,3,2)</f>
        <v>3</v>
      </c>
      <c r="M237" s="381"/>
    </row>
    <row r="238" spans="1:17" ht="30" customHeight="1" x14ac:dyDescent="0.35">
      <c r="A238" s="523" t="s">
        <v>505</v>
      </c>
      <c r="B238" s="1598" t="s">
        <v>502</v>
      </c>
      <c r="C238" s="1598"/>
      <c r="D238" s="1598"/>
      <c r="E238" s="1599" t="s">
        <v>519</v>
      </c>
      <c r="F238" s="243" t="s">
        <v>398</v>
      </c>
      <c r="G238" s="608">
        <v>1</v>
      </c>
      <c r="H238" s="608">
        <v>1</v>
      </c>
      <c r="I238" s="608">
        <v>1</v>
      </c>
      <c r="J238" s="1602" t="s">
        <v>546</v>
      </c>
      <c r="Q238" s="1"/>
    </row>
    <row r="239" spans="1:17" ht="30" customHeight="1" x14ac:dyDescent="0.35">
      <c r="A239" s="509" t="s">
        <v>506</v>
      </c>
      <c r="B239" s="1605" t="s">
        <v>503</v>
      </c>
      <c r="C239" s="1605"/>
      <c r="D239" s="1605"/>
      <c r="E239" s="1600"/>
      <c r="F239" s="244" t="s">
        <v>398</v>
      </c>
      <c r="G239" s="143" t="s">
        <v>362</v>
      </c>
      <c r="H239" s="143" t="s">
        <v>362</v>
      </c>
      <c r="I239" s="143" t="s">
        <v>362</v>
      </c>
      <c r="J239" s="1603"/>
      <c r="Q239" s="1"/>
    </row>
    <row r="240" spans="1:17" ht="30" customHeight="1" x14ac:dyDescent="0.35">
      <c r="A240" s="511" t="s">
        <v>507</v>
      </c>
      <c r="B240" s="1606" t="s">
        <v>504</v>
      </c>
      <c r="C240" s="1606"/>
      <c r="D240" s="1606"/>
      <c r="E240" s="1601"/>
      <c r="F240" s="110" t="s">
        <v>398</v>
      </c>
      <c r="G240" s="164" t="s">
        <v>362</v>
      </c>
      <c r="H240" s="164" t="s">
        <v>362</v>
      </c>
      <c r="I240" s="164" t="s">
        <v>362</v>
      </c>
      <c r="J240" s="1604"/>
      <c r="Q240" s="1"/>
    </row>
    <row r="241" spans="1:17" s="5" customFormat="1" ht="8.15" customHeight="1" x14ac:dyDescent="0.35">
      <c r="A241" s="82"/>
      <c r="B241" s="83"/>
      <c r="C241" s="83"/>
      <c r="D241" s="83"/>
      <c r="E241" s="83"/>
      <c r="F241" s="84"/>
      <c r="G241" s="156"/>
      <c r="H241" s="156"/>
      <c r="I241" s="156"/>
      <c r="J241" s="46"/>
      <c r="K241" s="381"/>
      <c r="L241" s="8"/>
      <c r="M241" s="381"/>
    </row>
    <row r="242" spans="1:17" s="5" customFormat="1" ht="33" customHeight="1" x14ac:dyDescent="0.35">
      <c r="A242" s="1494" t="s">
        <v>439</v>
      </c>
      <c r="B242" s="1495"/>
      <c r="C242" s="1495"/>
      <c r="D242" s="1495"/>
      <c r="E242" s="1495"/>
      <c r="F242" s="1495"/>
      <c r="G242" s="1495"/>
      <c r="H242" s="1495"/>
      <c r="I242" s="1495"/>
      <c r="J242" s="1496"/>
      <c r="K242" s="381"/>
      <c r="L242" s="8">
        <f>IF(COUNTA(G243:I246)=12,3,2)</f>
        <v>3</v>
      </c>
      <c r="M242" s="381"/>
    </row>
    <row r="243" spans="1:17" ht="28" customHeight="1" x14ac:dyDescent="0.35">
      <c r="A243" s="523" t="s">
        <v>90</v>
      </c>
      <c r="B243" s="1465" t="s">
        <v>277</v>
      </c>
      <c r="C243" s="1465"/>
      <c r="D243" s="1465"/>
      <c r="E243" s="1466" t="s">
        <v>536</v>
      </c>
      <c r="F243" s="115"/>
      <c r="G243" s="161" t="s">
        <v>362</v>
      </c>
      <c r="H243" s="161" t="s">
        <v>362</v>
      </c>
      <c r="I243" s="161" t="s">
        <v>362</v>
      </c>
      <c r="J243" s="100"/>
      <c r="Q243" s="1"/>
    </row>
    <row r="244" spans="1:17" ht="28" customHeight="1" x14ac:dyDescent="0.35">
      <c r="A244" s="509" t="s">
        <v>91</v>
      </c>
      <c r="B244" s="1460" t="s">
        <v>278</v>
      </c>
      <c r="C244" s="1460"/>
      <c r="D244" s="1460"/>
      <c r="E244" s="1467"/>
      <c r="F244" s="116"/>
      <c r="G244" s="143" t="s">
        <v>362</v>
      </c>
      <c r="H244" s="143" t="s">
        <v>362</v>
      </c>
      <c r="I244" s="143" t="s">
        <v>362</v>
      </c>
      <c r="J244" s="54"/>
      <c r="Q244" s="1"/>
    </row>
    <row r="245" spans="1:17" ht="28" customHeight="1" x14ac:dyDescent="0.35">
      <c r="A245" s="506" t="s">
        <v>92</v>
      </c>
      <c r="B245" s="1459" t="s">
        <v>279</v>
      </c>
      <c r="C245" s="1459"/>
      <c r="D245" s="1459"/>
      <c r="E245" s="1467"/>
      <c r="F245" s="117"/>
      <c r="G245" s="144" t="s">
        <v>362</v>
      </c>
      <c r="H245" s="144" t="s">
        <v>362</v>
      </c>
      <c r="I245" s="144" t="s">
        <v>362</v>
      </c>
      <c r="J245" s="58"/>
      <c r="Q245" s="1"/>
    </row>
    <row r="246" spans="1:17" ht="30" customHeight="1" x14ac:dyDescent="0.35">
      <c r="A246" s="510" t="s">
        <v>93</v>
      </c>
      <c r="B246" s="1461" t="s">
        <v>280</v>
      </c>
      <c r="C246" s="1461"/>
      <c r="D246" s="1461"/>
      <c r="E246" s="1468"/>
      <c r="F246" s="118"/>
      <c r="G246" s="148" t="s">
        <v>362</v>
      </c>
      <c r="H246" s="148" t="s">
        <v>362</v>
      </c>
      <c r="I246" s="148" t="s">
        <v>362</v>
      </c>
      <c r="J246" s="64"/>
      <c r="Q246" s="1"/>
    </row>
    <row r="247" spans="1:17" s="5" customFormat="1" ht="8.15" customHeight="1" x14ac:dyDescent="0.35">
      <c r="A247" s="82"/>
      <c r="B247" s="83"/>
      <c r="C247" s="83"/>
      <c r="D247" s="83"/>
      <c r="E247" s="83"/>
      <c r="F247" s="84"/>
      <c r="G247" s="156"/>
      <c r="H247" s="156"/>
      <c r="I247" s="156"/>
      <c r="J247" s="46"/>
      <c r="K247" s="381"/>
      <c r="L247" s="8"/>
      <c r="M247" s="381"/>
    </row>
    <row r="248" spans="1:17" s="5" customFormat="1" ht="33" customHeight="1" x14ac:dyDescent="0.35">
      <c r="A248" s="1462" t="s">
        <v>441</v>
      </c>
      <c r="B248" s="1463"/>
      <c r="C248" s="1463"/>
      <c r="D248" s="1463"/>
      <c r="E248" s="1463"/>
      <c r="F248" s="1463"/>
      <c r="G248" s="1463"/>
      <c r="H248" s="1463"/>
      <c r="I248" s="1463"/>
      <c r="J248" s="1464"/>
      <c r="K248" s="381"/>
      <c r="L248" s="8">
        <f>IF(COUNTA(G249:I252)=12,3,2)</f>
        <v>3</v>
      </c>
      <c r="M248" s="381"/>
    </row>
    <row r="249" spans="1:17" ht="51.75" customHeight="1" x14ac:dyDescent="0.35">
      <c r="A249" s="523" t="s">
        <v>114</v>
      </c>
      <c r="B249" s="1465" t="s">
        <v>110</v>
      </c>
      <c r="C249" s="1465"/>
      <c r="D249" s="1465"/>
      <c r="E249" s="1466" t="s">
        <v>518</v>
      </c>
      <c r="F249" s="115"/>
      <c r="G249" s="161" t="s">
        <v>362</v>
      </c>
      <c r="H249" s="161" t="s">
        <v>362</v>
      </c>
      <c r="I249" s="161" t="s">
        <v>362</v>
      </c>
      <c r="J249" s="1617" t="s">
        <v>563</v>
      </c>
      <c r="Q249" s="1"/>
    </row>
    <row r="250" spans="1:17" ht="28" customHeight="1" x14ac:dyDescent="0.35">
      <c r="A250" s="509" t="s">
        <v>115</v>
      </c>
      <c r="B250" s="1460" t="s">
        <v>111</v>
      </c>
      <c r="C250" s="1460"/>
      <c r="D250" s="1460"/>
      <c r="E250" s="1467"/>
      <c r="F250" s="116"/>
      <c r="G250" s="143" t="s">
        <v>362</v>
      </c>
      <c r="H250" s="143" t="s">
        <v>362</v>
      </c>
      <c r="I250" s="143" t="s">
        <v>362</v>
      </c>
      <c r="J250" s="1618"/>
      <c r="Q250" s="1"/>
    </row>
    <row r="251" spans="1:17" ht="28" customHeight="1" x14ac:dyDescent="0.35">
      <c r="A251" s="506" t="s">
        <v>116</v>
      </c>
      <c r="B251" s="1459" t="s">
        <v>112</v>
      </c>
      <c r="C251" s="1459"/>
      <c r="D251" s="1459"/>
      <c r="E251" s="1467"/>
      <c r="F251" s="117"/>
      <c r="G251" s="144" t="s">
        <v>362</v>
      </c>
      <c r="H251" s="144" t="s">
        <v>362</v>
      </c>
      <c r="I251" s="144" t="s">
        <v>362</v>
      </c>
      <c r="J251" s="1618"/>
      <c r="Q251" s="1"/>
    </row>
    <row r="252" spans="1:17" ht="28" customHeight="1" x14ac:dyDescent="0.35">
      <c r="A252" s="510" t="s">
        <v>117</v>
      </c>
      <c r="B252" s="1461" t="s">
        <v>113</v>
      </c>
      <c r="C252" s="1461"/>
      <c r="D252" s="1461"/>
      <c r="E252" s="1468"/>
      <c r="F252" s="246" t="s">
        <v>398</v>
      </c>
      <c r="G252" s="172">
        <v>1</v>
      </c>
      <c r="H252" s="172">
        <v>1</v>
      </c>
      <c r="I252" s="172">
        <v>1</v>
      </c>
      <c r="J252" s="1619"/>
      <c r="Q252" s="1"/>
    </row>
    <row r="253" spans="1:17" s="5" customFormat="1" ht="8.15" customHeight="1" x14ac:dyDescent="0.35">
      <c r="A253" s="65"/>
      <c r="B253" s="66"/>
      <c r="C253" s="66"/>
      <c r="D253" s="66"/>
      <c r="E253" s="66"/>
      <c r="F253" s="67"/>
      <c r="G253" s="155"/>
      <c r="H253" s="155"/>
      <c r="I253" s="155"/>
      <c r="J253" s="46"/>
      <c r="K253" s="381"/>
      <c r="L253" s="8"/>
      <c r="M253" s="381"/>
    </row>
    <row r="254" spans="1:17" s="5" customFormat="1" ht="33" customHeight="1" x14ac:dyDescent="0.35">
      <c r="A254" s="1462" t="s">
        <v>442</v>
      </c>
      <c r="B254" s="1463"/>
      <c r="C254" s="1463"/>
      <c r="D254" s="1463"/>
      <c r="E254" s="1463"/>
      <c r="F254" s="1463"/>
      <c r="G254" s="1463"/>
      <c r="H254" s="1463"/>
      <c r="I254" s="1463"/>
      <c r="J254" s="255" t="s">
        <v>711</v>
      </c>
      <c r="K254" s="381"/>
      <c r="L254" s="8">
        <f>IF(COUNTA(G255:I256)=4,3,2)</f>
        <v>3</v>
      </c>
      <c r="M254" s="381"/>
    </row>
    <row r="255" spans="1:17" ht="28" customHeight="1" x14ac:dyDescent="0.35">
      <c r="A255" s="523" t="s">
        <v>120</v>
      </c>
      <c r="B255" s="1465" t="s">
        <v>118</v>
      </c>
      <c r="C255" s="1465"/>
      <c r="D255" s="1465"/>
      <c r="E255" s="1466" t="s">
        <v>537</v>
      </c>
      <c r="F255" s="243" t="s">
        <v>361</v>
      </c>
      <c r="G255" s="1613">
        <v>214</v>
      </c>
      <c r="H255" s="1614"/>
      <c r="I255" s="159">
        <v>321</v>
      </c>
      <c r="J255" s="319"/>
      <c r="Q255" s="1"/>
    </row>
    <row r="256" spans="1:17" ht="28" customHeight="1" x14ac:dyDescent="0.35">
      <c r="A256" s="510" t="s">
        <v>121</v>
      </c>
      <c r="B256" s="1461" t="s">
        <v>119</v>
      </c>
      <c r="C256" s="1461"/>
      <c r="D256" s="1461"/>
      <c r="E256" s="1468"/>
      <c r="F256" s="246" t="s">
        <v>361</v>
      </c>
      <c r="G256" s="1615">
        <v>77</v>
      </c>
      <c r="H256" s="1616"/>
      <c r="I256" s="526">
        <v>144</v>
      </c>
      <c r="J256" s="81"/>
      <c r="Q256" s="1"/>
    </row>
    <row r="257" spans="1:17" s="5" customFormat="1" ht="8.15" customHeight="1" x14ac:dyDescent="0.35">
      <c r="A257" s="12"/>
      <c r="B257" s="13"/>
      <c r="C257" s="13"/>
      <c r="D257" s="13"/>
      <c r="E257" s="13"/>
      <c r="F257" s="7"/>
      <c r="G257" s="149"/>
      <c r="H257" s="149"/>
      <c r="I257" s="149"/>
      <c r="J257" s="46"/>
      <c r="K257" s="381"/>
      <c r="L257" s="8"/>
      <c r="M257" s="381"/>
    </row>
    <row r="258" spans="1:17" s="5" customFormat="1" ht="33" customHeight="1" x14ac:dyDescent="0.35">
      <c r="A258" s="1462" t="s">
        <v>443</v>
      </c>
      <c r="B258" s="1463"/>
      <c r="C258" s="1463"/>
      <c r="D258" s="1463"/>
      <c r="E258" s="1463"/>
      <c r="F258" s="1463"/>
      <c r="G258" s="1463"/>
      <c r="H258" s="1463"/>
      <c r="I258" s="1463"/>
      <c r="J258" s="255" t="s">
        <v>711</v>
      </c>
      <c r="K258" s="381"/>
      <c r="L258" s="8">
        <f>IF(COUNTA(G259:I265)=14,3,2)</f>
        <v>3</v>
      </c>
      <c r="M258" s="381"/>
    </row>
    <row r="259" spans="1:17" ht="28" customHeight="1" x14ac:dyDescent="0.35">
      <c r="A259" s="523" t="s">
        <v>152</v>
      </c>
      <c r="B259" s="1465" t="s">
        <v>145</v>
      </c>
      <c r="C259" s="1465"/>
      <c r="D259" s="1465"/>
      <c r="E259" s="1466" t="s">
        <v>537</v>
      </c>
      <c r="F259" s="243" t="s">
        <v>361</v>
      </c>
      <c r="G259" s="1613">
        <v>171.119</v>
      </c>
      <c r="H259" s="1614"/>
      <c r="I259" s="159">
        <v>367.80700000000002</v>
      </c>
      <c r="J259" s="94"/>
      <c r="Q259" s="1"/>
    </row>
    <row r="260" spans="1:17" ht="28" customHeight="1" x14ac:dyDescent="0.35">
      <c r="A260" s="509" t="s">
        <v>153</v>
      </c>
      <c r="B260" s="1460" t="s">
        <v>146</v>
      </c>
      <c r="C260" s="1460"/>
      <c r="D260" s="1460"/>
      <c r="E260" s="1467"/>
      <c r="F260" s="244" t="s">
        <v>361</v>
      </c>
      <c r="G260" s="1622">
        <v>169.596</v>
      </c>
      <c r="H260" s="1623"/>
      <c r="I260" s="513">
        <v>310.79500000000002</v>
      </c>
      <c r="J260" s="59"/>
      <c r="Q260" s="1"/>
    </row>
    <row r="261" spans="1:17" ht="28" customHeight="1" x14ac:dyDescent="0.35">
      <c r="A261" s="515" t="s">
        <v>154</v>
      </c>
      <c r="B261" s="1627" t="s">
        <v>147</v>
      </c>
      <c r="C261" s="1627"/>
      <c r="D261" s="1627"/>
      <c r="E261" s="1467"/>
      <c r="F261" s="530" t="s">
        <v>361</v>
      </c>
      <c r="G261" s="1620">
        <v>0.67</v>
      </c>
      <c r="H261" s="1621"/>
      <c r="I261" s="409">
        <v>32.703000000000003</v>
      </c>
      <c r="J261" s="279"/>
      <c r="Q261" s="1"/>
    </row>
    <row r="262" spans="1:17" ht="30" customHeight="1" x14ac:dyDescent="0.35">
      <c r="A262" s="509" t="s">
        <v>155</v>
      </c>
      <c r="B262" s="1460" t="s">
        <v>148</v>
      </c>
      <c r="C262" s="1460"/>
      <c r="D262" s="1460"/>
      <c r="E262" s="1467"/>
      <c r="F262" s="244" t="s">
        <v>361</v>
      </c>
      <c r="G262" s="1622">
        <v>15794.628000000001</v>
      </c>
      <c r="H262" s="1623"/>
      <c r="I262" s="513">
        <v>5630.7349999999997</v>
      </c>
      <c r="J262" s="59"/>
      <c r="Q262" s="1"/>
    </row>
    <row r="263" spans="1:17" ht="30" customHeight="1" x14ac:dyDescent="0.35">
      <c r="A263" s="506" t="s">
        <v>156</v>
      </c>
      <c r="B263" s="1459" t="s">
        <v>149</v>
      </c>
      <c r="C263" s="1459"/>
      <c r="D263" s="1459"/>
      <c r="E263" s="1467"/>
      <c r="F263" s="245" t="s">
        <v>361</v>
      </c>
      <c r="G263" s="1620">
        <v>15580.477000000001</v>
      </c>
      <c r="H263" s="1621"/>
      <c r="I263" s="179">
        <v>5277.4849999999997</v>
      </c>
      <c r="J263" s="119"/>
      <c r="Q263" s="1"/>
    </row>
    <row r="264" spans="1:17" ht="39" customHeight="1" x14ac:dyDescent="0.35">
      <c r="A264" s="509" t="s">
        <v>157</v>
      </c>
      <c r="B264" s="1460" t="s">
        <v>150</v>
      </c>
      <c r="C264" s="1460"/>
      <c r="D264" s="1460"/>
      <c r="E264" s="1467"/>
      <c r="F264" s="244"/>
      <c r="G264" s="1622" t="s">
        <v>513</v>
      </c>
      <c r="H264" s="1623"/>
      <c r="I264" s="513" t="s">
        <v>513</v>
      </c>
      <c r="J264" s="59"/>
      <c r="Q264" s="1"/>
    </row>
    <row r="265" spans="1:17" ht="30" customHeight="1" x14ac:dyDescent="0.35">
      <c r="A265" s="511" t="s">
        <v>158</v>
      </c>
      <c r="B265" s="1624" t="s">
        <v>151</v>
      </c>
      <c r="C265" s="1624"/>
      <c r="D265" s="1624"/>
      <c r="E265" s="1468"/>
      <c r="F265" s="110" t="s">
        <v>361</v>
      </c>
      <c r="G265" s="1625" t="s">
        <v>362</v>
      </c>
      <c r="H265" s="1626"/>
      <c r="I265" s="196" t="s">
        <v>362</v>
      </c>
      <c r="J265" s="102"/>
      <c r="Q265" s="1"/>
    </row>
    <row r="266" spans="1:17" s="5" customFormat="1" ht="8.15" customHeight="1" x14ac:dyDescent="0.35">
      <c r="A266" s="82"/>
      <c r="B266" s="83"/>
      <c r="C266" s="83"/>
      <c r="D266" s="83"/>
      <c r="E266" s="83"/>
      <c r="F266" s="84"/>
      <c r="G266" s="156"/>
      <c r="H266" s="156"/>
      <c r="I266" s="156"/>
      <c r="J266" s="431"/>
      <c r="K266" s="381"/>
      <c r="L266" s="8"/>
      <c r="M266" s="381"/>
    </row>
    <row r="267" spans="1:17" s="5" customFormat="1" ht="33" customHeight="1" x14ac:dyDescent="0.35">
      <c r="A267" s="1494" t="s">
        <v>444</v>
      </c>
      <c r="B267" s="1495"/>
      <c r="C267" s="1495"/>
      <c r="D267" s="1495"/>
      <c r="E267" s="1495"/>
      <c r="F267" s="1495"/>
      <c r="G267" s="1495"/>
      <c r="H267" s="1495"/>
      <c r="I267" s="1495"/>
      <c r="J267" s="425" t="s">
        <v>711</v>
      </c>
      <c r="K267" s="381"/>
      <c r="L267" s="8">
        <f>IF(COUNTA(G268:I269)=4,3,2)</f>
        <v>3</v>
      </c>
      <c r="M267" s="381"/>
    </row>
    <row r="268" spans="1:17" ht="30" customHeight="1" x14ac:dyDescent="0.35">
      <c r="A268" s="523" t="s">
        <v>161</v>
      </c>
      <c r="B268" s="1465" t="s">
        <v>159</v>
      </c>
      <c r="C268" s="1465"/>
      <c r="D268" s="1465"/>
      <c r="E268" s="1466" t="s">
        <v>537</v>
      </c>
      <c r="F268" s="76" t="s">
        <v>398</v>
      </c>
      <c r="G268" s="1630">
        <v>1</v>
      </c>
      <c r="H268" s="1630"/>
      <c r="I268" s="410">
        <v>0.99654710214868125</v>
      </c>
      <c r="J268" s="120"/>
      <c r="Q268" s="1"/>
    </row>
    <row r="269" spans="1:17" ht="30" customHeight="1" x14ac:dyDescent="0.35">
      <c r="A269" s="510" t="s">
        <v>162</v>
      </c>
      <c r="B269" s="1461" t="s">
        <v>160</v>
      </c>
      <c r="C269" s="1461"/>
      <c r="D269" s="1461"/>
      <c r="E269" s="1468"/>
      <c r="F269" s="73" t="s">
        <v>398</v>
      </c>
      <c r="G269" s="1631" t="s">
        <v>362</v>
      </c>
      <c r="H269" s="1631"/>
      <c r="I269" s="148" t="s">
        <v>362</v>
      </c>
      <c r="J269" s="64"/>
      <c r="Q269" s="1"/>
    </row>
    <row r="270" spans="1:17" s="5" customFormat="1" ht="8.15" customHeight="1" x14ac:dyDescent="0.35">
      <c r="A270" s="82"/>
      <c r="B270" s="83"/>
      <c r="C270" s="83"/>
      <c r="D270" s="83"/>
      <c r="E270" s="83"/>
      <c r="F270" s="84"/>
      <c r="G270" s="156"/>
      <c r="H270" s="156"/>
      <c r="I270" s="156"/>
      <c r="J270" s="46"/>
      <c r="K270" s="381"/>
      <c r="L270" s="8"/>
      <c r="M270" s="381"/>
    </row>
    <row r="271" spans="1:17" s="5" customFormat="1" ht="33" customHeight="1" x14ac:dyDescent="0.35">
      <c r="A271" s="1462" t="s">
        <v>445</v>
      </c>
      <c r="B271" s="1463"/>
      <c r="C271" s="1463"/>
      <c r="D271" s="1463"/>
      <c r="E271" s="1463"/>
      <c r="F271" s="1463"/>
      <c r="G271" s="1463"/>
      <c r="H271" s="1463"/>
      <c r="I271" s="1463"/>
      <c r="J271" s="1464"/>
      <c r="K271" s="381"/>
      <c r="L271" s="8">
        <f>IF(COUNTA(G272:I273)=6,3,2)</f>
        <v>3</v>
      </c>
      <c r="M271" s="381"/>
    </row>
    <row r="272" spans="1:17" ht="30" customHeight="1" x14ac:dyDescent="0.35">
      <c r="A272" s="523" t="s">
        <v>125</v>
      </c>
      <c r="B272" s="1465" t="s">
        <v>122</v>
      </c>
      <c r="C272" s="1465"/>
      <c r="D272" s="1465"/>
      <c r="E272" s="1466" t="s">
        <v>518</v>
      </c>
      <c r="F272" s="243" t="s">
        <v>361</v>
      </c>
      <c r="G272" s="159">
        <v>5080</v>
      </c>
      <c r="H272" s="159">
        <v>4109</v>
      </c>
      <c r="I272" s="159">
        <v>7223</v>
      </c>
      <c r="J272" s="1628" t="s">
        <v>517</v>
      </c>
      <c r="Q272" s="1"/>
    </row>
    <row r="273" spans="1:17" ht="27.75" customHeight="1" x14ac:dyDescent="0.35">
      <c r="A273" s="510" t="s">
        <v>124</v>
      </c>
      <c r="B273" s="1461" t="s">
        <v>123</v>
      </c>
      <c r="C273" s="1461"/>
      <c r="D273" s="1461"/>
      <c r="E273" s="1468"/>
      <c r="F273" s="246" t="s">
        <v>446</v>
      </c>
      <c r="G273" s="531" t="s">
        <v>362</v>
      </c>
      <c r="H273" s="531" t="s">
        <v>362</v>
      </c>
      <c r="I273" s="531" t="s">
        <v>362</v>
      </c>
      <c r="J273" s="1629"/>
      <c r="Q273" s="1"/>
    </row>
    <row r="274" spans="1:17" s="5" customFormat="1" ht="8.15" customHeight="1" x14ac:dyDescent="0.35">
      <c r="A274" s="12"/>
      <c r="B274" s="13"/>
      <c r="C274" s="13"/>
      <c r="D274" s="13"/>
      <c r="E274" s="13"/>
      <c r="F274" s="7"/>
      <c r="G274" s="149"/>
      <c r="H274" s="149"/>
      <c r="I274" s="149"/>
      <c r="J274" s="46"/>
      <c r="K274" s="381"/>
      <c r="L274" s="8"/>
      <c r="M274" s="381"/>
    </row>
    <row r="275" spans="1:17" s="5" customFormat="1" ht="33" customHeight="1" x14ac:dyDescent="0.35">
      <c r="A275" s="1462" t="s">
        <v>447</v>
      </c>
      <c r="B275" s="1463"/>
      <c r="C275" s="1463"/>
      <c r="D275" s="1463"/>
      <c r="E275" s="1463"/>
      <c r="F275" s="1463"/>
      <c r="G275" s="1463"/>
      <c r="H275" s="1463"/>
      <c r="I275" s="1463"/>
      <c r="J275" s="1464"/>
      <c r="K275" s="381"/>
      <c r="L275" s="8">
        <f>IF(COUNTA(G276:I292)+COUNTA(G294:I295)=57,3,2)</f>
        <v>3</v>
      </c>
      <c r="M275" s="381"/>
    </row>
    <row r="276" spans="1:17" ht="25" customHeight="1" x14ac:dyDescent="0.35">
      <c r="A276" s="523" t="s">
        <v>163</v>
      </c>
      <c r="B276" s="1465" t="s">
        <v>259</v>
      </c>
      <c r="C276" s="1465"/>
      <c r="D276" s="1465"/>
      <c r="E276" s="1466" t="s">
        <v>518</v>
      </c>
      <c r="F276" s="243" t="s">
        <v>398</v>
      </c>
      <c r="G276" s="181">
        <v>1</v>
      </c>
      <c r="H276" s="181">
        <v>0.99</v>
      </c>
      <c r="I276" s="181">
        <v>1</v>
      </c>
      <c r="J276" s="319"/>
      <c r="Q276" s="1"/>
    </row>
    <row r="277" spans="1:17" ht="30" customHeight="1" x14ac:dyDescent="0.35">
      <c r="A277" s="509" t="s">
        <v>164</v>
      </c>
      <c r="B277" s="1460" t="s">
        <v>249</v>
      </c>
      <c r="C277" s="1460"/>
      <c r="D277" s="1460"/>
      <c r="E277" s="1467"/>
      <c r="F277" s="244" t="s">
        <v>398</v>
      </c>
      <c r="G277" s="182">
        <v>0.56999999999999995</v>
      </c>
      <c r="H277" s="182">
        <v>0.57999999999999996</v>
      </c>
      <c r="I277" s="182">
        <v>0.56999999999999995</v>
      </c>
      <c r="J277" s="121"/>
      <c r="Q277" s="1"/>
    </row>
    <row r="278" spans="1:17" ht="30" customHeight="1" x14ac:dyDescent="0.35">
      <c r="A278" s="506" t="s">
        <v>165</v>
      </c>
      <c r="B278" s="1459" t="s">
        <v>260</v>
      </c>
      <c r="C278" s="1459"/>
      <c r="D278" s="1459"/>
      <c r="E278" s="1467"/>
      <c r="F278" s="245" t="s">
        <v>398</v>
      </c>
      <c r="G278" s="183">
        <v>0</v>
      </c>
      <c r="H278" s="183">
        <v>0</v>
      </c>
      <c r="I278" s="183">
        <v>0</v>
      </c>
      <c r="J278" s="122"/>
      <c r="Q278" s="1"/>
    </row>
    <row r="279" spans="1:17" ht="30" customHeight="1" x14ac:dyDescent="0.35">
      <c r="A279" s="509" t="s">
        <v>166</v>
      </c>
      <c r="B279" s="1460" t="s">
        <v>261</v>
      </c>
      <c r="C279" s="1460"/>
      <c r="D279" s="1460"/>
      <c r="E279" s="1467"/>
      <c r="F279" s="244" t="s">
        <v>398</v>
      </c>
      <c r="G279" s="182">
        <v>0.1</v>
      </c>
      <c r="H279" s="182">
        <v>0.04</v>
      </c>
      <c r="I279" s="182">
        <v>0.13</v>
      </c>
      <c r="J279" s="121"/>
      <c r="Q279" s="1"/>
    </row>
    <row r="280" spans="1:17" ht="30" customHeight="1" x14ac:dyDescent="0.35">
      <c r="A280" s="506" t="s">
        <v>167</v>
      </c>
      <c r="B280" s="1459" t="s">
        <v>262</v>
      </c>
      <c r="C280" s="1459"/>
      <c r="D280" s="1459"/>
      <c r="E280" s="1467"/>
      <c r="F280" s="245" t="s">
        <v>398</v>
      </c>
      <c r="G280" s="183">
        <v>0.21</v>
      </c>
      <c r="H280" s="183">
        <v>0.09</v>
      </c>
      <c r="I280" s="183">
        <v>0.11</v>
      </c>
      <c r="J280" s="122"/>
      <c r="Q280" s="1"/>
    </row>
    <row r="281" spans="1:17" ht="30" customHeight="1" x14ac:dyDescent="0.35">
      <c r="A281" s="509" t="s">
        <v>168</v>
      </c>
      <c r="B281" s="1460" t="s">
        <v>263</v>
      </c>
      <c r="C281" s="1460"/>
      <c r="D281" s="1460"/>
      <c r="E281" s="1467"/>
      <c r="F281" s="244" t="s">
        <v>398</v>
      </c>
      <c r="G281" s="182">
        <v>0.12</v>
      </c>
      <c r="H281" s="182">
        <v>0.28999999999999998</v>
      </c>
      <c r="I281" s="182">
        <v>0.19</v>
      </c>
      <c r="J281" s="320"/>
      <c r="Q281" s="1"/>
    </row>
    <row r="282" spans="1:17" ht="25" customHeight="1" x14ac:dyDescent="0.35">
      <c r="A282" s="506" t="s">
        <v>169</v>
      </c>
      <c r="B282" s="1459" t="s">
        <v>264</v>
      </c>
      <c r="C282" s="1459"/>
      <c r="D282" s="1459"/>
      <c r="E282" s="1467"/>
      <c r="F282" s="245" t="s">
        <v>398</v>
      </c>
      <c r="G282" s="183">
        <v>0</v>
      </c>
      <c r="H282" s="183">
        <v>0</v>
      </c>
      <c r="I282" s="183">
        <v>0</v>
      </c>
      <c r="J282" s="122"/>
      <c r="Q282" s="1"/>
    </row>
    <row r="283" spans="1:17" ht="40.5" customHeight="1" x14ac:dyDescent="0.35">
      <c r="A283" s="509" t="s">
        <v>292</v>
      </c>
      <c r="B283" s="1460" t="s">
        <v>339</v>
      </c>
      <c r="C283" s="1460"/>
      <c r="D283" s="1460"/>
      <c r="E283" s="1467"/>
      <c r="F283" s="244" t="s">
        <v>398</v>
      </c>
      <c r="G283" s="182">
        <v>1</v>
      </c>
      <c r="H283" s="182">
        <v>1</v>
      </c>
      <c r="I283" s="182">
        <v>1</v>
      </c>
      <c r="J283" s="320" t="s">
        <v>446</v>
      </c>
      <c r="Q283" s="1"/>
    </row>
    <row r="284" spans="1:17" ht="30" customHeight="1" x14ac:dyDescent="0.35">
      <c r="A284" s="506" t="s">
        <v>170</v>
      </c>
      <c r="B284" s="1459" t="s">
        <v>265</v>
      </c>
      <c r="C284" s="1459"/>
      <c r="D284" s="1459"/>
      <c r="E284" s="1467"/>
      <c r="F284" s="245" t="s">
        <v>478</v>
      </c>
      <c r="G284" s="184">
        <v>1</v>
      </c>
      <c r="H284" s="184">
        <v>1</v>
      </c>
      <c r="I284" s="184">
        <v>1</v>
      </c>
      <c r="J284" s="122"/>
      <c r="Q284" s="1"/>
    </row>
    <row r="285" spans="1:17" ht="30" customHeight="1" x14ac:dyDescent="0.35">
      <c r="A285" s="509" t="s">
        <v>171</v>
      </c>
      <c r="B285" s="1460" t="s">
        <v>238</v>
      </c>
      <c r="C285" s="1460"/>
      <c r="D285" s="1460"/>
      <c r="E285" s="1467"/>
      <c r="F285" s="244" t="s">
        <v>398</v>
      </c>
      <c r="G285" s="182">
        <v>0</v>
      </c>
      <c r="H285" s="182">
        <v>1</v>
      </c>
      <c r="I285" s="182">
        <v>0</v>
      </c>
      <c r="J285" s="121"/>
      <c r="Q285" s="1"/>
    </row>
    <row r="286" spans="1:17" ht="30" customHeight="1" x14ac:dyDescent="0.35">
      <c r="A286" s="515" t="s">
        <v>172</v>
      </c>
      <c r="B286" s="1627" t="s">
        <v>239</v>
      </c>
      <c r="C286" s="1627"/>
      <c r="D286" s="1627"/>
      <c r="E286" s="1467"/>
      <c r="F286" s="530" t="s">
        <v>398</v>
      </c>
      <c r="G286" s="276">
        <v>0</v>
      </c>
      <c r="H286" s="276">
        <v>0</v>
      </c>
      <c r="I286" s="276">
        <v>0</v>
      </c>
      <c r="J286" s="277"/>
      <c r="Q286" s="1"/>
    </row>
    <row r="287" spans="1:17" ht="25" customHeight="1" x14ac:dyDescent="0.35">
      <c r="A287" s="509" t="s">
        <v>173</v>
      </c>
      <c r="B287" s="1460" t="s">
        <v>240</v>
      </c>
      <c r="C287" s="1460"/>
      <c r="D287" s="1460"/>
      <c r="E287" s="1467"/>
      <c r="F287" s="244" t="s">
        <v>398</v>
      </c>
      <c r="G287" s="182">
        <v>0</v>
      </c>
      <c r="H287" s="182">
        <v>0</v>
      </c>
      <c r="I287" s="182">
        <v>0</v>
      </c>
      <c r="J287" s="121"/>
      <c r="Q287" s="1"/>
    </row>
    <row r="288" spans="1:17" ht="25" customHeight="1" x14ac:dyDescent="0.35">
      <c r="A288" s="506" t="s">
        <v>174</v>
      </c>
      <c r="B288" s="1459" t="s">
        <v>241</v>
      </c>
      <c r="C288" s="1459"/>
      <c r="D288" s="1459"/>
      <c r="E288" s="1467"/>
      <c r="F288" s="245" t="s">
        <v>398</v>
      </c>
      <c r="G288" s="183">
        <v>0</v>
      </c>
      <c r="H288" s="183">
        <v>0</v>
      </c>
      <c r="I288" s="183">
        <v>0</v>
      </c>
      <c r="J288" s="122"/>
      <c r="Q288" s="1"/>
    </row>
    <row r="289" spans="1:17" ht="25" customHeight="1" x14ac:dyDescent="0.35">
      <c r="A289" s="509" t="s">
        <v>175</v>
      </c>
      <c r="B289" s="1460" t="s">
        <v>242</v>
      </c>
      <c r="C289" s="1460"/>
      <c r="D289" s="1460"/>
      <c r="E289" s="1467"/>
      <c r="F289" s="244" t="s">
        <v>398</v>
      </c>
      <c r="G289" s="182">
        <v>0</v>
      </c>
      <c r="H289" s="182">
        <v>0</v>
      </c>
      <c r="I289" s="182">
        <v>0</v>
      </c>
      <c r="J289" s="121"/>
      <c r="Q289" s="1"/>
    </row>
    <row r="290" spans="1:17" ht="30" customHeight="1" x14ac:dyDescent="0.35">
      <c r="A290" s="506" t="s">
        <v>176</v>
      </c>
      <c r="B290" s="1459" t="s">
        <v>340</v>
      </c>
      <c r="C290" s="1459"/>
      <c r="D290" s="1459"/>
      <c r="E290" s="1467"/>
      <c r="F290" s="245" t="s">
        <v>398</v>
      </c>
      <c r="G290" s="183">
        <v>0</v>
      </c>
      <c r="H290" s="183">
        <v>1</v>
      </c>
      <c r="I290" s="183">
        <v>0</v>
      </c>
      <c r="J290" s="321" t="s">
        <v>446</v>
      </c>
      <c r="Q290" s="1"/>
    </row>
    <row r="291" spans="1:17" ht="30" customHeight="1" x14ac:dyDescent="0.35">
      <c r="A291" s="509" t="s">
        <v>293</v>
      </c>
      <c r="B291" s="1460" t="s">
        <v>341</v>
      </c>
      <c r="C291" s="1460"/>
      <c r="D291" s="1460"/>
      <c r="E291" s="1467"/>
      <c r="F291" s="244" t="s">
        <v>478</v>
      </c>
      <c r="G291" s="185">
        <v>0</v>
      </c>
      <c r="H291" s="185">
        <v>329</v>
      </c>
      <c r="I291" s="185">
        <v>0</v>
      </c>
      <c r="J291" s="121"/>
      <c r="Q291" s="1"/>
    </row>
    <row r="292" spans="1:17" ht="30" customHeight="1" x14ac:dyDescent="0.35">
      <c r="A292" s="506" t="s">
        <v>177</v>
      </c>
      <c r="B292" s="1459" t="s">
        <v>126</v>
      </c>
      <c r="C292" s="1459"/>
      <c r="D292" s="1459"/>
      <c r="E292" s="1507"/>
      <c r="F292" s="245" t="s">
        <v>361</v>
      </c>
      <c r="G292" s="275" t="s">
        <v>565</v>
      </c>
      <c r="H292" s="275" t="s">
        <v>565</v>
      </c>
      <c r="I292" s="275" t="s">
        <v>565</v>
      </c>
      <c r="J292" s="324"/>
      <c r="Q292" s="1"/>
    </row>
    <row r="293" spans="1:17" s="5" customFormat="1" ht="33" customHeight="1" x14ac:dyDescent="0.35">
      <c r="A293" s="1494" t="s">
        <v>625</v>
      </c>
      <c r="B293" s="1495"/>
      <c r="C293" s="1495"/>
      <c r="D293" s="1495"/>
      <c r="E293" s="1495"/>
      <c r="F293" s="1495"/>
      <c r="G293" s="1495"/>
      <c r="H293" s="1495"/>
      <c r="I293" s="1495"/>
      <c r="J293" s="1496"/>
      <c r="K293" s="381"/>
      <c r="L293" s="8"/>
      <c r="M293" s="381"/>
    </row>
    <row r="294" spans="1:17" ht="30" customHeight="1" x14ac:dyDescent="0.35">
      <c r="A294" s="521" t="s">
        <v>178</v>
      </c>
      <c r="B294" s="1632" t="s">
        <v>127</v>
      </c>
      <c r="C294" s="1632"/>
      <c r="D294" s="1632"/>
      <c r="E294" s="1466" t="s">
        <v>518</v>
      </c>
      <c r="F294" s="443"/>
      <c r="G294" s="444" t="s">
        <v>364</v>
      </c>
      <c r="H294" s="444" t="s">
        <v>364</v>
      </c>
      <c r="I294" s="444" t="s">
        <v>364</v>
      </c>
      <c r="J294" s="519" t="s">
        <v>566</v>
      </c>
      <c r="Q294" s="1"/>
    </row>
    <row r="295" spans="1:17" ht="25" customHeight="1" x14ac:dyDescent="0.35">
      <c r="A295" s="511" t="s">
        <v>179</v>
      </c>
      <c r="B295" s="1624" t="s">
        <v>128</v>
      </c>
      <c r="C295" s="1624"/>
      <c r="D295" s="1624"/>
      <c r="E295" s="1468"/>
      <c r="F295" s="110" t="s">
        <v>512</v>
      </c>
      <c r="G295" s="160">
        <v>0</v>
      </c>
      <c r="H295" s="160">
        <v>0</v>
      </c>
      <c r="I295" s="160">
        <v>0</v>
      </c>
      <c r="J295" s="99"/>
      <c r="Q295" s="1"/>
    </row>
    <row r="296" spans="1:17" s="5" customFormat="1" ht="8.15" customHeight="1" x14ac:dyDescent="0.35">
      <c r="A296" s="209"/>
      <c r="B296" s="210"/>
      <c r="C296" s="210"/>
      <c r="D296" s="210"/>
      <c r="E296" s="210"/>
      <c r="F296" s="47"/>
      <c r="G296" s="211"/>
      <c r="H296" s="211"/>
      <c r="I296" s="211"/>
      <c r="J296" s="46"/>
      <c r="K296" s="381"/>
      <c r="L296" s="8"/>
      <c r="M296" s="381"/>
    </row>
    <row r="297" spans="1:17" s="5" customFormat="1" ht="33" customHeight="1" x14ac:dyDescent="0.35">
      <c r="A297" s="1462" t="s">
        <v>448</v>
      </c>
      <c r="B297" s="1463"/>
      <c r="C297" s="1463"/>
      <c r="D297" s="1463"/>
      <c r="E297" s="1463"/>
      <c r="F297" s="1463"/>
      <c r="G297" s="1463"/>
      <c r="H297" s="1463"/>
      <c r="I297" s="1463"/>
      <c r="J297" s="1464"/>
      <c r="K297" s="381"/>
      <c r="L297" s="8">
        <f>IF(COUNTA(G298:I311)=42,3,2)</f>
        <v>3</v>
      </c>
      <c r="M297" s="381"/>
    </row>
    <row r="298" spans="1:17" ht="24" customHeight="1" x14ac:dyDescent="0.35">
      <c r="A298" s="523" t="s">
        <v>96</v>
      </c>
      <c r="B298" s="1479" t="s">
        <v>281</v>
      </c>
      <c r="C298" s="1480"/>
      <c r="D298" s="123" t="s">
        <v>365</v>
      </c>
      <c r="E298" s="1483" t="s">
        <v>518</v>
      </c>
      <c r="F298" s="94" t="s">
        <v>361</v>
      </c>
      <c r="G298" s="159">
        <v>0</v>
      </c>
      <c r="H298" s="159">
        <v>0</v>
      </c>
      <c r="I298" s="159">
        <v>0</v>
      </c>
      <c r="J298" s="483" t="s">
        <v>701</v>
      </c>
      <c r="Q298" s="1"/>
    </row>
    <row r="299" spans="1:17" ht="24" customHeight="1" x14ac:dyDescent="0.35">
      <c r="A299" s="509" t="s">
        <v>97</v>
      </c>
      <c r="B299" s="1487" t="s">
        <v>282</v>
      </c>
      <c r="C299" s="1488"/>
      <c r="D299" s="89" t="s">
        <v>365</v>
      </c>
      <c r="E299" s="1637"/>
      <c r="F299" s="59" t="s">
        <v>361</v>
      </c>
      <c r="G299" s="513">
        <v>0</v>
      </c>
      <c r="H299" s="513">
        <v>0</v>
      </c>
      <c r="I299" s="513">
        <v>0</v>
      </c>
      <c r="J299" s="59"/>
      <c r="Q299" s="1"/>
    </row>
    <row r="300" spans="1:17" ht="15" customHeight="1" x14ac:dyDescent="0.35">
      <c r="A300" s="1523" t="s">
        <v>98</v>
      </c>
      <c r="B300" s="1639" t="s">
        <v>342</v>
      </c>
      <c r="C300" s="1640"/>
      <c r="D300" s="124" t="s">
        <v>250</v>
      </c>
      <c r="E300" s="1637"/>
      <c r="F300" s="60" t="s">
        <v>361</v>
      </c>
      <c r="G300" s="146">
        <v>0</v>
      </c>
      <c r="H300" s="146">
        <v>0</v>
      </c>
      <c r="I300" s="146">
        <v>0</v>
      </c>
      <c r="J300" s="1645"/>
      <c r="Q300" s="1"/>
    </row>
    <row r="301" spans="1:17" ht="15" customHeight="1" x14ac:dyDescent="0.35">
      <c r="A301" s="1523"/>
      <c r="B301" s="1641"/>
      <c r="C301" s="1642"/>
      <c r="D301" s="124" t="s">
        <v>251</v>
      </c>
      <c r="E301" s="1637"/>
      <c r="F301" s="60" t="s">
        <v>361</v>
      </c>
      <c r="G301" s="146">
        <v>0</v>
      </c>
      <c r="H301" s="146">
        <v>0</v>
      </c>
      <c r="I301" s="146">
        <v>0</v>
      </c>
      <c r="J301" s="1646"/>
      <c r="Q301" s="1"/>
    </row>
    <row r="302" spans="1:17" ht="15" customHeight="1" x14ac:dyDescent="0.35">
      <c r="A302" s="1523"/>
      <c r="B302" s="1641"/>
      <c r="C302" s="1642"/>
      <c r="D302" s="124" t="s">
        <v>252</v>
      </c>
      <c r="E302" s="1637"/>
      <c r="F302" s="60" t="s">
        <v>361</v>
      </c>
      <c r="G302" s="146">
        <v>0</v>
      </c>
      <c r="H302" s="146">
        <v>0</v>
      </c>
      <c r="I302" s="146">
        <v>0</v>
      </c>
      <c r="J302" s="1646"/>
      <c r="Q302" s="1"/>
    </row>
    <row r="303" spans="1:17" ht="15" customHeight="1" x14ac:dyDescent="0.35">
      <c r="A303" s="1523"/>
      <c r="B303" s="1641"/>
      <c r="C303" s="1642"/>
      <c r="D303" s="124" t="s">
        <v>253</v>
      </c>
      <c r="E303" s="1637"/>
      <c r="F303" s="60" t="s">
        <v>361</v>
      </c>
      <c r="G303" s="146">
        <v>0</v>
      </c>
      <c r="H303" s="146">
        <v>0</v>
      </c>
      <c r="I303" s="146">
        <v>0</v>
      </c>
      <c r="J303" s="1646"/>
      <c r="Q303" s="1"/>
    </row>
    <row r="304" spans="1:17" ht="15" customHeight="1" x14ac:dyDescent="0.35">
      <c r="A304" s="1523"/>
      <c r="B304" s="1641"/>
      <c r="C304" s="1642"/>
      <c r="D304" s="124" t="s">
        <v>254</v>
      </c>
      <c r="E304" s="1637"/>
      <c r="F304" s="60" t="s">
        <v>361</v>
      </c>
      <c r="G304" s="146">
        <v>0</v>
      </c>
      <c r="H304" s="146">
        <v>0</v>
      </c>
      <c r="I304" s="146">
        <v>0</v>
      </c>
      <c r="J304" s="1646"/>
      <c r="Q304" s="1"/>
    </row>
    <row r="305" spans="1:17" ht="15" customHeight="1" x14ac:dyDescent="0.35">
      <c r="A305" s="1523"/>
      <c r="B305" s="1643"/>
      <c r="C305" s="1644"/>
      <c r="D305" s="124" t="s">
        <v>255</v>
      </c>
      <c r="E305" s="1637"/>
      <c r="F305" s="60" t="s">
        <v>361</v>
      </c>
      <c r="G305" s="146">
        <v>0</v>
      </c>
      <c r="H305" s="146">
        <v>0</v>
      </c>
      <c r="I305" s="146">
        <v>0</v>
      </c>
      <c r="J305" s="1647"/>
      <c r="Q305" s="1"/>
    </row>
    <row r="306" spans="1:17" ht="15" customHeight="1" x14ac:dyDescent="0.35">
      <c r="A306" s="1548" t="s">
        <v>99</v>
      </c>
      <c r="B306" s="1513" t="s">
        <v>343</v>
      </c>
      <c r="C306" s="1514"/>
      <c r="D306" s="512" t="s">
        <v>250</v>
      </c>
      <c r="E306" s="1637"/>
      <c r="F306" s="59" t="s">
        <v>361</v>
      </c>
      <c r="G306" s="513">
        <v>0</v>
      </c>
      <c r="H306" s="513">
        <v>0</v>
      </c>
      <c r="I306" s="513">
        <v>0</v>
      </c>
      <c r="J306" s="1474"/>
      <c r="Q306" s="1"/>
    </row>
    <row r="307" spans="1:17" ht="15" customHeight="1" x14ac:dyDescent="0.35">
      <c r="A307" s="1548"/>
      <c r="B307" s="1518"/>
      <c r="C307" s="1519"/>
      <c r="D307" s="512" t="s">
        <v>251</v>
      </c>
      <c r="E307" s="1637"/>
      <c r="F307" s="59" t="s">
        <v>361</v>
      </c>
      <c r="G307" s="513">
        <v>0</v>
      </c>
      <c r="H307" s="513">
        <v>0</v>
      </c>
      <c r="I307" s="513">
        <v>0</v>
      </c>
      <c r="J307" s="1648"/>
      <c r="Q307" s="1"/>
    </row>
    <row r="308" spans="1:17" ht="15" customHeight="1" x14ac:dyDescent="0.35">
      <c r="A308" s="1548"/>
      <c r="B308" s="1518"/>
      <c r="C308" s="1519"/>
      <c r="D308" s="512" t="s">
        <v>252</v>
      </c>
      <c r="E308" s="1637"/>
      <c r="F308" s="59" t="s">
        <v>361</v>
      </c>
      <c r="G308" s="513">
        <v>0</v>
      </c>
      <c r="H308" s="513">
        <v>0</v>
      </c>
      <c r="I308" s="513">
        <v>0</v>
      </c>
      <c r="J308" s="1648"/>
      <c r="Q308" s="1"/>
    </row>
    <row r="309" spans="1:17" ht="15" customHeight="1" x14ac:dyDescent="0.35">
      <c r="A309" s="1548"/>
      <c r="B309" s="1518"/>
      <c r="C309" s="1519"/>
      <c r="D309" s="512" t="s">
        <v>253</v>
      </c>
      <c r="E309" s="1637"/>
      <c r="F309" s="59" t="s">
        <v>361</v>
      </c>
      <c r="G309" s="513">
        <v>0</v>
      </c>
      <c r="H309" s="513">
        <v>0</v>
      </c>
      <c r="I309" s="513">
        <v>0</v>
      </c>
      <c r="J309" s="1648"/>
      <c r="Q309" s="1"/>
    </row>
    <row r="310" spans="1:17" ht="15" customHeight="1" x14ac:dyDescent="0.35">
      <c r="A310" s="1548"/>
      <c r="B310" s="1518"/>
      <c r="C310" s="1519"/>
      <c r="D310" s="512" t="s">
        <v>254</v>
      </c>
      <c r="E310" s="1637"/>
      <c r="F310" s="59" t="s">
        <v>361</v>
      </c>
      <c r="G310" s="513">
        <v>0</v>
      </c>
      <c r="H310" s="513">
        <v>0</v>
      </c>
      <c r="I310" s="513">
        <v>0</v>
      </c>
      <c r="J310" s="1648"/>
      <c r="Q310" s="1"/>
    </row>
    <row r="311" spans="1:17" ht="15" customHeight="1" x14ac:dyDescent="0.35">
      <c r="A311" s="1549"/>
      <c r="B311" s="1515"/>
      <c r="C311" s="1516"/>
      <c r="D311" s="91" t="s">
        <v>255</v>
      </c>
      <c r="E311" s="1638"/>
      <c r="F311" s="81" t="s">
        <v>361</v>
      </c>
      <c r="G311" s="526">
        <v>0</v>
      </c>
      <c r="H311" s="526">
        <v>0</v>
      </c>
      <c r="I311" s="526">
        <v>0</v>
      </c>
      <c r="J311" s="1517"/>
      <c r="Q311" s="1"/>
    </row>
    <row r="312" spans="1:17" s="5" customFormat="1" ht="8.15" customHeight="1" x14ac:dyDescent="0.35">
      <c r="A312" s="12"/>
      <c r="B312" s="13"/>
      <c r="C312" s="13"/>
      <c r="D312" s="13"/>
      <c r="E312" s="13"/>
      <c r="F312" s="7"/>
      <c r="G312" s="149"/>
      <c r="H312" s="149"/>
      <c r="I312" s="149"/>
      <c r="J312" s="46"/>
      <c r="K312" s="381"/>
      <c r="L312" s="8"/>
      <c r="M312" s="381"/>
    </row>
    <row r="313" spans="1:17" s="5" customFormat="1" ht="33" customHeight="1" x14ac:dyDescent="0.35">
      <c r="A313" s="1462" t="s">
        <v>552</v>
      </c>
      <c r="B313" s="1463"/>
      <c r="C313" s="1463"/>
      <c r="D313" s="1463"/>
      <c r="E313" s="1463"/>
      <c r="F313" s="1463"/>
      <c r="G313" s="1463"/>
      <c r="H313" s="1463"/>
      <c r="I313" s="1463"/>
      <c r="J313" s="1464"/>
      <c r="K313" s="381"/>
      <c r="L313" s="8">
        <f>IF(COUNTA(G314:I314)=3,3,2)</f>
        <v>3</v>
      </c>
      <c r="M313" s="381"/>
    </row>
    <row r="314" spans="1:17" ht="39" customHeight="1" x14ac:dyDescent="0.35">
      <c r="A314" s="11" t="s">
        <v>95</v>
      </c>
      <c r="B314" s="1590" t="s">
        <v>553</v>
      </c>
      <c r="C314" s="1590"/>
      <c r="D314" s="1590"/>
      <c r="E314" s="219" t="s">
        <v>519</v>
      </c>
      <c r="F314" s="242" t="s">
        <v>398</v>
      </c>
      <c r="G314" s="253">
        <v>0.996</v>
      </c>
      <c r="H314" s="253">
        <v>0.996</v>
      </c>
      <c r="I314" s="253">
        <v>0.996</v>
      </c>
      <c r="J314" s="414" t="s">
        <v>626</v>
      </c>
      <c r="Q314" s="1"/>
    </row>
    <row r="315" spans="1:17" s="5" customFormat="1" ht="8.15" customHeight="1" x14ac:dyDescent="0.35">
      <c r="A315" s="82"/>
      <c r="B315" s="83"/>
      <c r="C315" s="83"/>
      <c r="D315" s="83"/>
      <c r="E315" s="83"/>
      <c r="F315" s="84"/>
      <c r="G315" s="156"/>
      <c r="H315" s="156"/>
      <c r="I315" s="156"/>
      <c r="J315" s="46"/>
      <c r="K315" s="381"/>
      <c r="L315" s="8"/>
      <c r="M315" s="381"/>
    </row>
    <row r="316" spans="1:17" s="5" customFormat="1" ht="33" customHeight="1" x14ac:dyDescent="0.35">
      <c r="A316" s="1462" t="s">
        <v>449</v>
      </c>
      <c r="B316" s="1463"/>
      <c r="C316" s="1463"/>
      <c r="D316" s="1463"/>
      <c r="E316" s="1463"/>
      <c r="F316" s="1463"/>
      <c r="G316" s="1463"/>
      <c r="H316" s="1463"/>
      <c r="I316" s="1463"/>
      <c r="J316" s="1464"/>
      <c r="K316" s="381"/>
      <c r="L316" s="8">
        <f>IF(COUNTA(G317:I317)=1,3,2)</f>
        <v>3</v>
      </c>
      <c r="M316" s="381"/>
    </row>
    <row r="317" spans="1:17" ht="55.5" customHeight="1" x14ac:dyDescent="0.35">
      <c r="A317" s="11" t="s">
        <v>182</v>
      </c>
      <c r="B317" s="1633" t="s">
        <v>181</v>
      </c>
      <c r="C317" s="1633"/>
      <c r="D317" s="1633"/>
      <c r="E317" s="219" t="s">
        <v>519</v>
      </c>
      <c r="F317" s="242" t="s">
        <v>398</v>
      </c>
      <c r="G317" s="1758">
        <v>0.99839999999999995</v>
      </c>
      <c r="H317" s="1759"/>
      <c r="I317" s="1760"/>
      <c r="J317" s="430" t="s">
        <v>558</v>
      </c>
      <c r="L317" s="381"/>
      <c r="Q317" s="1"/>
    </row>
    <row r="318" spans="1:17" s="5" customFormat="1" ht="8.15" customHeight="1" x14ac:dyDescent="0.35">
      <c r="A318" s="12"/>
      <c r="B318" s="13"/>
      <c r="C318" s="13"/>
      <c r="D318" s="13"/>
      <c r="E318" s="13"/>
      <c r="F318" s="7"/>
      <c r="G318" s="149"/>
      <c r="H318" s="149"/>
      <c r="I318" s="149"/>
      <c r="J318" s="46"/>
      <c r="K318" s="381"/>
      <c r="L318" s="8"/>
      <c r="M318" s="381"/>
    </row>
    <row r="319" spans="1:17" s="5" customFormat="1" ht="33" customHeight="1" x14ac:dyDescent="0.35">
      <c r="A319" s="1462" t="s">
        <v>450</v>
      </c>
      <c r="B319" s="1463"/>
      <c r="C319" s="1463"/>
      <c r="D319" s="1463"/>
      <c r="E319" s="1463"/>
      <c r="F319" s="1463"/>
      <c r="G319" s="1463"/>
      <c r="H319" s="1463"/>
      <c r="I319" s="1463"/>
      <c r="J319" s="1464"/>
      <c r="K319" s="381"/>
      <c r="L319" s="8">
        <f>IF(COUNTA(G320:I320)=1,3,2)</f>
        <v>3</v>
      </c>
      <c r="M319" s="381"/>
    </row>
    <row r="320" spans="1:17" ht="52.5" customHeight="1" x14ac:dyDescent="0.35">
      <c r="A320" s="11" t="s">
        <v>180</v>
      </c>
      <c r="B320" s="1590" t="s">
        <v>474</v>
      </c>
      <c r="C320" s="1590"/>
      <c r="D320" s="1590"/>
      <c r="E320" s="219" t="s">
        <v>519</v>
      </c>
      <c r="F320" s="242" t="s">
        <v>556</v>
      </c>
      <c r="G320" s="1748" t="s">
        <v>721</v>
      </c>
      <c r="H320" s="1749"/>
      <c r="I320" s="1750"/>
      <c r="J320" s="430" t="s">
        <v>722</v>
      </c>
      <c r="L320" s="381"/>
      <c r="Q320" s="1"/>
    </row>
    <row r="321" spans="1:17" s="5" customFormat="1" ht="8.15" customHeight="1" x14ac:dyDescent="0.35">
      <c r="A321" s="82"/>
      <c r="B321" s="83"/>
      <c r="C321" s="83"/>
      <c r="D321" s="83"/>
      <c r="E321" s="83"/>
      <c r="F321" s="84"/>
      <c r="G321" s="156"/>
      <c r="H321" s="156"/>
      <c r="I321" s="156"/>
      <c r="J321" s="46"/>
      <c r="K321" s="381"/>
      <c r="L321" s="8"/>
      <c r="M321" s="381"/>
    </row>
    <row r="322" spans="1:17" s="5" customFormat="1" ht="33" customHeight="1" x14ac:dyDescent="0.35">
      <c r="A322" s="1462" t="s">
        <v>451</v>
      </c>
      <c r="B322" s="1463"/>
      <c r="C322" s="1463"/>
      <c r="D322" s="1463"/>
      <c r="E322" s="1463"/>
      <c r="F322" s="1463"/>
      <c r="G322" s="1463"/>
      <c r="H322" s="1463"/>
      <c r="I322" s="1463"/>
      <c r="J322" s="1464"/>
      <c r="K322" s="381"/>
      <c r="L322" s="8">
        <f>IF(COUNTA(G323:I323)=3,3,2)</f>
        <v>3</v>
      </c>
      <c r="M322" s="381"/>
    </row>
    <row r="323" spans="1:17" ht="30" customHeight="1" x14ac:dyDescent="0.35">
      <c r="A323" s="11" t="s">
        <v>130</v>
      </c>
      <c r="B323" s="1633" t="s">
        <v>129</v>
      </c>
      <c r="C323" s="1633"/>
      <c r="D323" s="1633"/>
      <c r="E323" s="219" t="s">
        <v>519</v>
      </c>
      <c r="F323" s="242" t="s">
        <v>559</v>
      </c>
      <c r="G323" s="186" t="s">
        <v>511</v>
      </c>
      <c r="H323" s="186" t="s">
        <v>511</v>
      </c>
      <c r="I323" s="186" t="s">
        <v>511</v>
      </c>
      <c r="J323" s="430" t="s">
        <v>557</v>
      </c>
      <c r="Q323" s="1"/>
    </row>
    <row r="324" spans="1:17" s="5" customFormat="1" ht="8.15" customHeight="1" x14ac:dyDescent="0.35">
      <c r="A324" s="82"/>
      <c r="B324" s="83"/>
      <c r="C324" s="83"/>
      <c r="D324" s="83"/>
      <c r="E324" s="83"/>
      <c r="F324" s="84"/>
      <c r="G324" s="156"/>
      <c r="H324" s="156"/>
      <c r="I324" s="156"/>
      <c r="J324" s="46"/>
      <c r="K324" s="381"/>
      <c r="L324" s="8"/>
      <c r="M324" s="381"/>
    </row>
    <row r="325" spans="1:17" s="5" customFormat="1" ht="69.75" customHeight="1" x14ac:dyDescent="0.35">
      <c r="A325" s="1462" t="s">
        <v>452</v>
      </c>
      <c r="B325" s="1463"/>
      <c r="C325" s="1463"/>
      <c r="D325" s="1463"/>
      <c r="E325" s="1463"/>
      <c r="F325" s="1463"/>
      <c r="G325" s="1463"/>
      <c r="H325" s="1463"/>
      <c r="I325" s="1463"/>
      <c r="J325" s="436" t="s">
        <v>576</v>
      </c>
      <c r="K325" s="381"/>
      <c r="L325" s="8">
        <f>IF(COUNTA(G326:I334)=27,3,2)</f>
        <v>3</v>
      </c>
      <c r="M325" s="381"/>
    </row>
    <row r="326" spans="1:17" ht="30" customHeight="1" x14ac:dyDescent="0.35">
      <c r="A326" s="523" t="s">
        <v>298</v>
      </c>
      <c r="B326" s="1652" t="s">
        <v>266</v>
      </c>
      <c r="C326" s="1652"/>
      <c r="D326" s="1652"/>
      <c r="E326" s="1653" t="s">
        <v>518</v>
      </c>
      <c r="F326" s="243" t="s">
        <v>512</v>
      </c>
      <c r="G326" s="572">
        <v>105</v>
      </c>
      <c r="H326" s="572">
        <v>78</v>
      </c>
      <c r="I326" s="572">
        <v>63</v>
      </c>
      <c r="J326" s="223" t="s">
        <v>554</v>
      </c>
      <c r="Q326" s="1"/>
    </row>
    <row r="327" spans="1:17" ht="30" customHeight="1" x14ac:dyDescent="0.35">
      <c r="A327" s="509" t="s">
        <v>299</v>
      </c>
      <c r="B327" s="1656" t="s">
        <v>267</v>
      </c>
      <c r="C327" s="1656"/>
      <c r="D327" s="1656"/>
      <c r="E327" s="1654"/>
      <c r="F327" s="244" t="s">
        <v>512</v>
      </c>
      <c r="G327" s="153">
        <v>0</v>
      </c>
      <c r="H327" s="153">
        <v>0</v>
      </c>
      <c r="I327" s="153">
        <v>98</v>
      </c>
      <c r="J327" s="508"/>
      <c r="Q327" s="1"/>
    </row>
    <row r="328" spans="1:17" ht="66" customHeight="1" x14ac:dyDescent="0.35">
      <c r="A328" s="506" t="s">
        <v>300</v>
      </c>
      <c r="B328" s="1657" t="s">
        <v>294</v>
      </c>
      <c r="C328" s="1657"/>
      <c r="D328" s="1657"/>
      <c r="E328" s="1654"/>
      <c r="F328" s="245" t="s">
        <v>512</v>
      </c>
      <c r="G328" s="187">
        <v>0</v>
      </c>
      <c r="H328" s="187">
        <v>0</v>
      </c>
      <c r="I328" s="187">
        <v>0</v>
      </c>
      <c r="J328" s="273" t="s">
        <v>568</v>
      </c>
      <c r="Q328" s="1"/>
    </row>
    <row r="329" spans="1:17" ht="30" customHeight="1" x14ac:dyDescent="0.35">
      <c r="A329" s="509" t="s">
        <v>301</v>
      </c>
      <c r="B329" s="1656" t="s">
        <v>270</v>
      </c>
      <c r="C329" s="1656"/>
      <c r="D329" s="1656"/>
      <c r="E329" s="1654"/>
      <c r="F329" s="244" t="s">
        <v>512</v>
      </c>
      <c r="G329" s="153">
        <v>0</v>
      </c>
      <c r="H329" s="153">
        <v>0</v>
      </c>
      <c r="I329" s="153">
        <v>0</v>
      </c>
      <c r="J329" s="508"/>
      <c r="Q329" s="1"/>
    </row>
    <row r="330" spans="1:17" ht="30" customHeight="1" x14ac:dyDescent="0.35">
      <c r="A330" s="506" t="s">
        <v>302</v>
      </c>
      <c r="B330" s="1657" t="s">
        <v>268</v>
      </c>
      <c r="C330" s="1657"/>
      <c r="D330" s="1657"/>
      <c r="E330" s="1654"/>
      <c r="F330" s="245" t="s">
        <v>512</v>
      </c>
      <c r="G330" s="187">
        <v>0</v>
      </c>
      <c r="H330" s="187">
        <v>0</v>
      </c>
      <c r="I330" s="187">
        <v>0</v>
      </c>
      <c r="J330" s="266"/>
      <c r="Q330" s="1"/>
    </row>
    <row r="331" spans="1:17" ht="30" customHeight="1" x14ac:dyDescent="0.35">
      <c r="A331" s="509" t="s">
        <v>303</v>
      </c>
      <c r="B331" s="1656" t="s">
        <v>269</v>
      </c>
      <c r="C331" s="1656"/>
      <c r="D331" s="1656"/>
      <c r="E331" s="1654"/>
      <c r="F331" s="244" t="s">
        <v>512</v>
      </c>
      <c r="G331" s="153">
        <v>32</v>
      </c>
      <c r="H331" s="153">
        <v>14</v>
      </c>
      <c r="I331" s="153">
        <v>11</v>
      </c>
      <c r="J331" s="415"/>
      <c r="Q331" s="1"/>
    </row>
    <row r="332" spans="1:17" ht="30" customHeight="1" x14ac:dyDescent="0.35">
      <c r="A332" s="506" t="s">
        <v>304</v>
      </c>
      <c r="B332" s="1657" t="s">
        <v>295</v>
      </c>
      <c r="C332" s="1657"/>
      <c r="D332" s="1657"/>
      <c r="E332" s="1654"/>
      <c r="F332" s="245" t="s">
        <v>512</v>
      </c>
      <c r="G332" s="187">
        <v>73</v>
      </c>
      <c r="H332" s="187">
        <v>64</v>
      </c>
      <c r="I332" s="187">
        <v>150</v>
      </c>
      <c r="J332" s="249"/>
      <c r="Q332" s="1"/>
    </row>
    <row r="333" spans="1:17" ht="30" customHeight="1" x14ac:dyDescent="0.35">
      <c r="A333" s="509" t="s">
        <v>305</v>
      </c>
      <c r="B333" s="1656" t="s">
        <v>296</v>
      </c>
      <c r="C333" s="1656"/>
      <c r="D333" s="1656"/>
      <c r="E333" s="1654"/>
      <c r="F333" s="244" t="s">
        <v>512</v>
      </c>
      <c r="G333" s="153">
        <v>84</v>
      </c>
      <c r="H333" s="153">
        <v>77</v>
      </c>
      <c r="I333" s="153">
        <v>159</v>
      </c>
      <c r="J333" s="508"/>
      <c r="Q333" s="1"/>
    </row>
    <row r="334" spans="1:17" ht="30" customHeight="1" x14ac:dyDescent="0.35">
      <c r="A334" s="511" t="s">
        <v>305</v>
      </c>
      <c r="B334" s="1666" t="s">
        <v>297</v>
      </c>
      <c r="C334" s="1666"/>
      <c r="D334" s="1666"/>
      <c r="E334" s="1655"/>
      <c r="F334" s="110" t="s">
        <v>512</v>
      </c>
      <c r="G334" s="188">
        <v>21</v>
      </c>
      <c r="H334" s="188">
        <v>1</v>
      </c>
      <c r="I334" s="188">
        <v>2</v>
      </c>
      <c r="J334" s="264" t="s">
        <v>542</v>
      </c>
      <c r="Q334" s="1"/>
    </row>
    <row r="335" spans="1:17" s="5" customFormat="1" ht="8.15" customHeight="1" x14ac:dyDescent="0.35">
      <c r="A335" s="12"/>
      <c r="B335" s="13"/>
      <c r="C335" s="13"/>
      <c r="D335" s="13"/>
      <c r="E335" s="13"/>
      <c r="F335" s="7"/>
      <c r="G335" s="149"/>
      <c r="H335" s="149"/>
      <c r="I335" s="149"/>
      <c r="J335" s="46"/>
      <c r="K335" s="381"/>
      <c r="L335" s="8"/>
      <c r="M335" s="381"/>
    </row>
    <row r="336" spans="1:17" s="5" customFormat="1" ht="33" customHeight="1" x14ac:dyDescent="0.35">
      <c r="A336" s="1462" t="s">
        <v>453</v>
      </c>
      <c r="B336" s="1463"/>
      <c r="C336" s="1463"/>
      <c r="D336" s="1463"/>
      <c r="E336" s="1463"/>
      <c r="F336" s="1463"/>
      <c r="G336" s="1463"/>
      <c r="H336" s="1463"/>
      <c r="I336" s="1463"/>
      <c r="J336" s="1464"/>
      <c r="K336" s="381"/>
      <c r="L336" s="8">
        <f>IF(COUNTA(G337:I342)=18,3,2)</f>
        <v>3</v>
      </c>
      <c r="M336" s="381"/>
    </row>
    <row r="337" spans="1:17" ht="20.149999999999999" customHeight="1" x14ac:dyDescent="0.35">
      <c r="A337" s="1522" t="s">
        <v>131</v>
      </c>
      <c r="B337" s="1658" t="s">
        <v>454</v>
      </c>
      <c r="C337" s="1659"/>
      <c r="D337" s="500" t="s">
        <v>538</v>
      </c>
      <c r="E337" s="1556" t="s">
        <v>519</v>
      </c>
      <c r="F337" s="243" t="s">
        <v>398</v>
      </c>
      <c r="G337" s="189" t="s">
        <v>362</v>
      </c>
      <c r="H337" s="189" t="s">
        <v>362</v>
      </c>
      <c r="I337" s="189" t="s">
        <v>362</v>
      </c>
      <c r="J337" s="1661"/>
      <c r="Q337" s="1"/>
    </row>
    <row r="338" spans="1:17" ht="20.149999999999999" customHeight="1" x14ac:dyDescent="0.35">
      <c r="A338" s="1523"/>
      <c r="B338" s="1569"/>
      <c r="C338" s="1570"/>
      <c r="D338" s="504" t="s">
        <v>539</v>
      </c>
      <c r="E338" s="1557"/>
      <c r="F338" s="245" t="s">
        <v>398</v>
      </c>
      <c r="G338" s="145" t="s">
        <v>362</v>
      </c>
      <c r="H338" s="145" t="s">
        <v>362</v>
      </c>
      <c r="I338" s="145" t="s">
        <v>362</v>
      </c>
      <c r="J338" s="1662"/>
      <c r="Q338" s="1"/>
    </row>
    <row r="339" spans="1:17" ht="20.149999999999999" customHeight="1" x14ac:dyDescent="0.35">
      <c r="A339" s="1548" t="s">
        <v>132</v>
      </c>
      <c r="B339" s="1565" t="s">
        <v>455</v>
      </c>
      <c r="C339" s="1566"/>
      <c r="D339" s="505" t="s">
        <v>538</v>
      </c>
      <c r="E339" s="1557"/>
      <c r="F339" s="244" t="s">
        <v>398</v>
      </c>
      <c r="G339" s="192">
        <v>0.24</v>
      </c>
      <c r="H339" s="192">
        <v>0.38</v>
      </c>
      <c r="I339" s="192">
        <v>0.28999999999999998</v>
      </c>
      <c r="J339" s="1662"/>
      <c r="Q339" s="1"/>
    </row>
    <row r="340" spans="1:17" ht="20.149999999999999" customHeight="1" x14ac:dyDescent="0.35">
      <c r="A340" s="1548"/>
      <c r="B340" s="1565"/>
      <c r="C340" s="1566"/>
      <c r="D340" s="505" t="s">
        <v>539</v>
      </c>
      <c r="E340" s="1557"/>
      <c r="F340" s="244" t="s">
        <v>398</v>
      </c>
      <c r="G340" s="192">
        <v>0.26</v>
      </c>
      <c r="H340" s="192">
        <v>0.41</v>
      </c>
      <c r="I340" s="192">
        <v>0.33</v>
      </c>
      <c r="J340" s="1662"/>
      <c r="Q340" s="1"/>
    </row>
    <row r="341" spans="1:17" ht="20.149999999999999" customHeight="1" x14ac:dyDescent="0.35">
      <c r="A341" s="1523" t="s">
        <v>133</v>
      </c>
      <c r="B341" s="1569" t="s">
        <v>456</v>
      </c>
      <c r="C341" s="1570"/>
      <c r="D341" s="504" t="s">
        <v>538</v>
      </c>
      <c r="E341" s="1557"/>
      <c r="F341" s="245" t="s">
        <v>398</v>
      </c>
      <c r="G341" s="193">
        <v>0.42</v>
      </c>
      <c r="H341" s="193">
        <v>0.6</v>
      </c>
      <c r="I341" s="193">
        <v>0.45</v>
      </c>
      <c r="J341" s="1662"/>
      <c r="Q341" s="1"/>
    </row>
    <row r="342" spans="1:17" ht="20.149999999999999" customHeight="1" x14ac:dyDescent="0.35">
      <c r="A342" s="1524"/>
      <c r="B342" s="1664"/>
      <c r="C342" s="1665"/>
      <c r="D342" s="525" t="s">
        <v>539</v>
      </c>
      <c r="E342" s="1660"/>
      <c r="F342" s="110" t="s">
        <v>398</v>
      </c>
      <c r="G342" s="194">
        <v>0.43</v>
      </c>
      <c r="H342" s="194">
        <v>0.63</v>
      </c>
      <c r="I342" s="194">
        <v>0.54</v>
      </c>
      <c r="J342" s="1663"/>
      <c r="Q342" s="1"/>
    </row>
    <row r="343" spans="1:17" s="5" customFormat="1" ht="8.15" customHeight="1" x14ac:dyDescent="0.35">
      <c r="A343" s="82"/>
      <c r="B343" s="83"/>
      <c r="C343" s="83"/>
      <c r="D343" s="83"/>
      <c r="E343" s="83"/>
      <c r="F343" s="84"/>
      <c r="G343" s="156"/>
      <c r="H343" s="156"/>
      <c r="I343" s="156"/>
      <c r="J343" s="46"/>
      <c r="K343" s="381"/>
      <c r="L343" s="8"/>
      <c r="M343" s="381"/>
    </row>
    <row r="344" spans="1:17" s="5" customFormat="1" ht="33" customHeight="1" x14ac:dyDescent="0.35">
      <c r="A344" s="1462" t="s">
        <v>457</v>
      </c>
      <c r="B344" s="1463"/>
      <c r="C344" s="1463"/>
      <c r="D344" s="1463"/>
      <c r="E344" s="1463"/>
      <c r="F344" s="1463"/>
      <c r="G344" s="1463"/>
      <c r="H344" s="1463"/>
      <c r="I344" s="1463"/>
      <c r="J344" s="1464"/>
      <c r="K344" s="381"/>
      <c r="L344" s="8">
        <f>IF(COUNTA(G345:I350)=18,3,2)</f>
        <v>3</v>
      </c>
      <c r="M344" s="381"/>
    </row>
    <row r="345" spans="1:17" ht="20.149999999999999" customHeight="1" x14ac:dyDescent="0.35">
      <c r="A345" s="1522" t="s">
        <v>183</v>
      </c>
      <c r="B345" s="1658" t="s">
        <v>458</v>
      </c>
      <c r="C345" s="1659"/>
      <c r="D345" s="500" t="s">
        <v>538</v>
      </c>
      <c r="E345" s="1556" t="s">
        <v>519</v>
      </c>
      <c r="F345" s="243" t="s">
        <v>398</v>
      </c>
      <c r="G345" s="189" t="s">
        <v>362</v>
      </c>
      <c r="H345" s="189" t="s">
        <v>362</v>
      </c>
      <c r="I345" s="190" t="s">
        <v>362</v>
      </c>
      <c r="J345" s="1471" t="s">
        <v>551</v>
      </c>
      <c r="Q345" s="1"/>
    </row>
    <row r="346" spans="1:17" ht="20.149999999999999" customHeight="1" x14ac:dyDescent="0.35">
      <c r="A346" s="1523" t="s">
        <v>183</v>
      </c>
      <c r="B346" s="1569" t="s">
        <v>344</v>
      </c>
      <c r="C346" s="1570"/>
      <c r="D346" s="504" t="s">
        <v>539</v>
      </c>
      <c r="E346" s="1557"/>
      <c r="F346" s="245" t="s">
        <v>398</v>
      </c>
      <c r="G346" s="145" t="s">
        <v>362</v>
      </c>
      <c r="H346" s="145" t="s">
        <v>362</v>
      </c>
      <c r="I346" s="191" t="s">
        <v>362</v>
      </c>
      <c r="J346" s="1472"/>
      <c r="Q346" s="1"/>
    </row>
    <row r="347" spans="1:17" ht="20.149999999999999" customHeight="1" x14ac:dyDescent="0.35">
      <c r="A347" s="1548" t="s">
        <v>184</v>
      </c>
      <c r="B347" s="1565" t="s">
        <v>459</v>
      </c>
      <c r="C347" s="1566"/>
      <c r="D347" s="505" t="s">
        <v>538</v>
      </c>
      <c r="E347" s="1557"/>
      <c r="F347" s="244" t="s">
        <v>398</v>
      </c>
      <c r="G347" s="192">
        <v>0.35</v>
      </c>
      <c r="H347" s="192">
        <v>0.41</v>
      </c>
      <c r="I347" s="171">
        <v>0.28999999999999998</v>
      </c>
      <c r="J347" s="1472"/>
      <c r="Q347" s="1"/>
    </row>
    <row r="348" spans="1:17" ht="20.149999999999999" customHeight="1" x14ac:dyDescent="0.35">
      <c r="A348" s="1548" t="s">
        <v>184</v>
      </c>
      <c r="B348" s="1565" t="s">
        <v>345</v>
      </c>
      <c r="C348" s="1566"/>
      <c r="D348" s="505" t="s">
        <v>539</v>
      </c>
      <c r="E348" s="1557"/>
      <c r="F348" s="244" t="s">
        <v>398</v>
      </c>
      <c r="G348" s="192">
        <v>0.38</v>
      </c>
      <c r="H348" s="192">
        <v>0.49</v>
      </c>
      <c r="I348" s="171">
        <v>0.32</v>
      </c>
      <c r="J348" s="1472"/>
      <c r="Q348" s="1"/>
    </row>
    <row r="349" spans="1:17" ht="20.149999999999999" customHeight="1" x14ac:dyDescent="0.35">
      <c r="A349" s="1523" t="s">
        <v>185</v>
      </c>
      <c r="B349" s="1569" t="s">
        <v>460</v>
      </c>
      <c r="C349" s="1570"/>
      <c r="D349" s="504" t="s">
        <v>538</v>
      </c>
      <c r="E349" s="1557"/>
      <c r="F349" s="245" t="s">
        <v>398</v>
      </c>
      <c r="G349" s="193">
        <v>0.52</v>
      </c>
      <c r="H349" s="193">
        <v>0.57999999999999996</v>
      </c>
      <c r="I349" s="247">
        <v>0.46</v>
      </c>
      <c r="J349" s="1472"/>
      <c r="Q349" s="1"/>
    </row>
    <row r="350" spans="1:17" ht="20.149999999999999" customHeight="1" x14ac:dyDescent="0.35">
      <c r="A350" s="1524" t="s">
        <v>185</v>
      </c>
      <c r="B350" s="1664" t="s">
        <v>346</v>
      </c>
      <c r="C350" s="1665"/>
      <c r="D350" s="525" t="s">
        <v>539</v>
      </c>
      <c r="E350" s="1660"/>
      <c r="F350" s="110" t="s">
        <v>398</v>
      </c>
      <c r="G350" s="194">
        <v>0.55000000000000004</v>
      </c>
      <c r="H350" s="194">
        <v>0.65</v>
      </c>
      <c r="I350" s="248">
        <v>0.49</v>
      </c>
      <c r="J350" s="1667"/>
      <c r="Q350" s="1"/>
    </row>
    <row r="351" spans="1:17" s="5" customFormat="1" ht="8.15" customHeight="1" x14ac:dyDescent="0.35">
      <c r="A351" s="82"/>
      <c r="B351" s="83"/>
      <c r="C351" s="83"/>
      <c r="D351" s="83"/>
      <c r="E351" s="83"/>
      <c r="F351" s="84"/>
      <c r="G351" s="156"/>
      <c r="H351" s="156"/>
      <c r="I351" s="156"/>
      <c r="J351" s="46"/>
      <c r="K351" s="381"/>
      <c r="L351" s="8"/>
      <c r="M351" s="381"/>
    </row>
    <row r="352" spans="1:17" s="5" customFormat="1" ht="33" customHeight="1" x14ac:dyDescent="0.35">
      <c r="A352" s="1462" t="s">
        <v>461</v>
      </c>
      <c r="B352" s="1463"/>
      <c r="C352" s="1463"/>
      <c r="D352" s="1463"/>
      <c r="E352" s="1463"/>
      <c r="F352" s="1463"/>
      <c r="G352" s="1463"/>
      <c r="H352" s="1463"/>
      <c r="I352" s="1463"/>
      <c r="J352" s="1464"/>
      <c r="K352" s="381"/>
      <c r="L352" s="8">
        <f>IF(COUNTA(G353:I355)=9,3,2)</f>
        <v>3</v>
      </c>
      <c r="M352" s="381"/>
    </row>
    <row r="353" spans="1:17" ht="38.15" customHeight="1" x14ac:dyDescent="0.35">
      <c r="A353" s="523" t="s">
        <v>190</v>
      </c>
      <c r="B353" s="1668" t="s">
        <v>258</v>
      </c>
      <c r="C353" s="1668"/>
      <c r="D353" s="1668"/>
      <c r="E353" s="1669" t="s">
        <v>518</v>
      </c>
      <c r="F353" s="243" t="s">
        <v>398</v>
      </c>
      <c r="G353" s="189" t="s">
        <v>362</v>
      </c>
      <c r="H353" s="189" t="s">
        <v>362</v>
      </c>
      <c r="I353" s="190" t="s">
        <v>362</v>
      </c>
      <c r="J353" s="1672" t="s">
        <v>516</v>
      </c>
      <c r="Q353" s="1"/>
    </row>
    <row r="354" spans="1:17" ht="38.15" customHeight="1" x14ac:dyDescent="0.35">
      <c r="A354" s="509" t="s">
        <v>191</v>
      </c>
      <c r="B354" s="1493" t="s">
        <v>243</v>
      </c>
      <c r="C354" s="1493"/>
      <c r="D354" s="1493"/>
      <c r="E354" s="1670"/>
      <c r="F354" s="244" t="s">
        <v>398</v>
      </c>
      <c r="G354" s="143" t="s">
        <v>362</v>
      </c>
      <c r="H354" s="143" t="s">
        <v>362</v>
      </c>
      <c r="I354" s="143" t="s">
        <v>362</v>
      </c>
      <c r="J354" s="1673"/>
      <c r="Q354" s="1"/>
    </row>
    <row r="355" spans="1:17" ht="38.15" customHeight="1" x14ac:dyDescent="0.35">
      <c r="A355" s="511" t="s">
        <v>192</v>
      </c>
      <c r="B355" s="1589" t="s">
        <v>244</v>
      </c>
      <c r="C355" s="1589"/>
      <c r="D355" s="1589"/>
      <c r="E355" s="1671"/>
      <c r="F355" s="110" t="s">
        <v>398</v>
      </c>
      <c r="G355" s="196" t="s">
        <v>362</v>
      </c>
      <c r="H355" s="196" t="s">
        <v>362</v>
      </c>
      <c r="I355" s="196" t="s">
        <v>362</v>
      </c>
      <c r="J355" s="1674"/>
      <c r="Q355" s="1"/>
    </row>
    <row r="356" spans="1:17" s="5" customFormat="1" ht="8.15" customHeight="1" x14ac:dyDescent="0.35">
      <c r="A356" s="12"/>
      <c r="B356" s="13"/>
      <c r="C356" s="13"/>
      <c r="D356" s="13"/>
      <c r="E356" s="13"/>
      <c r="F356" s="7"/>
      <c r="G356" s="149"/>
      <c r="H356" s="149"/>
      <c r="I356" s="149"/>
      <c r="J356" s="46"/>
      <c r="K356" s="381"/>
      <c r="L356" s="8"/>
      <c r="M356" s="381"/>
    </row>
    <row r="357" spans="1:17" s="5" customFormat="1" ht="33" customHeight="1" x14ac:dyDescent="0.35">
      <c r="A357" s="1462" t="s">
        <v>462</v>
      </c>
      <c r="B357" s="1463"/>
      <c r="C357" s="1463"/>
      <c r="D357" s="1463"/>
      <c r="E357" s="1463"/>
      <c r="F357" s="1463"/>
      <c r="G357" s="1463"/>
      <c r="H357" s="1463"/>
      <c r="I357" s="1463"/>
      <c r="J357" s="1464"/>
      <c r="K357" s="381"/>
      <c r="L357" s="8">
        <f>IF(COUNTA(G358:I361)=12,3,2)</f>
        <v>3</v>
      </c>
      <c r="M357" s="381"/>
    </row>
    <row r="358" spans="1:17" ht="28" customHeight="1" x14ac:dyDescent="0.35">
      <c r="A358" s="523" t="s">
        <v>186</v>
      </c>
      <c r="B358" s="1668" t="s">
        <v>134</v>
      </c>
      <c r="C358" s="1668"/>
      <c r="D358" s="1668"/>
      <c r="E358" s="1669" t="s">
        <v>518</v>
      </c>
      <c r="F358" s="243" t="s">
        <v>512</v>
      </c>
      <c r="G358" s="189" t="s">
        <v>362</v>
      </c>
      <c r="H358" s="189" t="s">
        <v>362</v>
      </c>
      <c r="I358" s="189" t="s">
        <v>362</v>
      </c>
      <c r="J358" s="250" t="s">
        <v>569</v>
      </c>
      <c r="Q358" s="1"/>
    </row>
    <row r="359" spans="1:17" ht="28" customHeight="1" x14ac:dyDescent="0.35">
      <c r="A359" s="509" t="s">
        <v>187</v>
      </c>
      <c r="B359" s="1493" t="s">
        <v>135</v>
      </c>
      <c r="C359" s="1493"/>
      <c r="D359" s="1493"/>
      <c r="E359" s="1670"/>
      <c r="F359" s="244" t="s">
        <v>512</v>
      </c>
      <c r="G359" s="143" t="s">
        <v>362</v>
      </c>
      <c r="H359" s="143" t="s">
        <v>362</v>
      </c>
      <c r="I359" s="153">
        <v>63</v>
      </c>
      <c r="J359" s="258" t="s">
        <v>570</v>
      </c>
      <c r="Q359" s="1"/>
    </row>
    <row r="360" spans="1:17" ht="30" customHeight="1" x14ac:dyDescent="0.35">
      <c r="A360" s="506" t="s">
        <v>188</v>
      </c>
      <c r="B360" s="1492" t="s">
        <v>136</v>
      </c>
      <c r="C360" s="1492"/>
      <c r="D360" s="1492"/>
      <c r="E360" s="1670"/>
      <c r="F360" s="245" t="s">
        <v>398</v>
      </c>
      <c r="G360" s="145" t="s">
        <v>362</v>
      </c>
      <c r="H360" s="145" t="s">
        <v>362</v>
      </c>
      <c r="I360" s="191" t="s">
        <v>362</v>
      </c>
      <c r="J360" s="323" t="s">
        <v>569</v>
      </c>
      <c r="Q360" s="1"/>
    </row>
    <row r="361" spans="1:17" ht="30" customHeight="1" x14ac:dyDescent="0.35">
      <c r="A361" s="510" t="s">
        <v>189</v>
      </c>
      <c r="B361" s="1504" t="s">
        <v>137</v>
      </c>
      <c r="C361" s="1504"/>
      <c r="D361" s="1504"/>
      <c r="E361" s="1671"/>
      <c r="F361" s="246" t="s">
        <v>398</v>
      </c>
      <c r="G361" s="148" t="s">
        <v>362</v>
      </c>
      <c r="H361" s="148" t="s">
        <v>362</v>
      </c>
      <c r="I361" s="198" t="s">
        <v>362</v>
      </c>
      <c r="J361" s="486" t="s">
        <v>569</v>
      </c>
      <c r="Q361" s="1"/>
    </row>
    <row r="362" spans="1:17" s="5" customFormat="1" ht="8.15" customHeight="1" x14ac:dyDescent="0.35">
      <c r="A362" s="12"/>
      <c r="B362" s="13"/>
      <c r="C362" s="13"/>
      <c r="D362" s="13"/>
      <c r="E362" s="13"/>
      <c r="F362" s="7"/>
      <c r="G362" s="149"/>
      <c r="H362" s="149"/>
      <c r="I362" s="149"/>
      <c r="J362" s="46"/>
      <c r="K362" s="381"/>
      <c r="L362" s="8"/>
      <c r="M362" s="381"/>
    </row>
    <row r="363" spans="1:17" s="5" customFormat="1" ht="33" customHeight="1" x14ac:dyDescent="0.35">
      <c r="A363" s="1462" t="s">
        <v>463</v>
      </c>
      <c r="B363" s="1463"/>
      <c r="C363" s="1463"/>
      <c r="D363" s="1463"/>
      <c r="E363" s="1463"/>
      <c r="F363" s="1463"/>
      <c r="G363" s="1463"/>
      <c r="H363" s="1463"/>
      <c r="I363" s="1463"/>
      <c r="J363" s="1464"/>
      <c r="K363" s="381"/>
      <c r="L363" s="8">
        <f>IF(COUNTA(G364:I364)=3,3,2)</f>
        <v>3</v>
      </c>
      <c r="M363" s="381"/>
    </row>
    <row r="364" spans="1:17" ht="101.25" customHeight="1" x14ac:dyDescent="0.35">
      <c r="A364" s="11" t="s">
        <v>193</v>
      </c>
      <c r="B364" s="1590" t="s">
        <v>541</v>
      </c>
      <c r="C364" s="1590"/>
      <c r="D364" s="1590"/>
      <c r="E364" s="219" t="s">
        <v>519</v>
      </c>
      <c r="F364" s="242" t="s">
        <v>361</v>
      </c>
      <c r="G364" s="150" t="s">
        <v>362</v>
      </c>
      <c r="H364" s="150" t="s">
        <v>362</v>
      </c>
      <c r="I364" s="150" t="s">
        <v>362</v>
      </c>
      <c r="J364" s="317" t="s">
        <v>623</v>
      </c>
      <c r="Q364" s="1"/>
    </row>
    <row r="365" spans="1:17" s="5" customFormat="1" ht="8.15" customHeight="1" x14ac:dyDescent="0.35">
      <c r="A365" s="12"/>
      <c r="B365" s="13"/>
      <c r="C365" s="13"/>
      <c r="D365" s="13"/>
      <c r="E365" s="13"/>
      <c r="F365" s="7"/>
      <c r="G365" s="149"/>
      <c r="H365" s="149"/>
      <c r="I365" s="149"/>
      <c r="J365" s="46"/>
      <c r="K365" s="381"/>
      <c r="L365" s="8"/>
      <c r="M365" s="381"/>
    </row>
    <row r="366" spans="1:17" s="5" customFormat="1" ht="33" customHeight="1" x14ac:dyDescent="0.35">
      <c r="A366" s="1462" t="s">
        <v>464</v>
      </c>
      <c r="B366" s="1463"/>
      <c r="C366" s="1463"/>
      <c r="D366" s="1463"/>
      <c r="E366" s="1463"/>
      <c r="F366" s="1463"/>
      <c r="G366" s="1463"/>
      <c r="H366" s="1463"/>
      <c r="I366" s="1463"/>
      <c r="J366" s="1464"/>
      <c r="K366" s="381"/>
      <c r="L366" s="8">
        <f>IF(COUNTA(G367:I367)=3,3,2)</f>
        <v>3</v>
      </c>
      <c r="M366" s="381"/>
    </row>
    <row r="367" spans="1:17" ht="32.15" customHeight="1" x14ac:dyDescent="0.35">
      <c r="A367" s="11" t="s">
        <v>194</v>
      </c>
      <c r="B367" s="1590" t="s">
        <v>138</v>
      </c>
      <c r="C367" s="1590"/>
      <c r="D367" s="1590"/>
      <c r="E367" s="219" t="s">
        <v>518</v>
      </c>
      <c r="F367" s="242" t="s">
        <v>361</v>
      </c>
      <c r="G367" s="150" t="s">
        <v>362</v>
      </c>
      <c r="H367" s="150" t="s">
        <v>362</v>
      </c>
      <c r="I367" s="150" t="s">
        <v>362</v>
      </c>
      <c r="J367" s="36" t="s">
        <v>510</v>
      </c>
      <c r="Q367" s="1"/>
    </row>
    <row r="368" spans="1:17" s="5" customFormat="1" ht="8.15" customHeight="1" x14ac:dyDescent="0.35">
      <c r="A368" s="82"/>
      <c r="B368" s="83"/>
      <c r="C368" s="83"/>
      <c r="D368" s="83"/>
      <c r="E368" s="83"/>
      <c r="F368" s="84"/>
      <c r="G368" s="156"/>
      <c r="H368" s="156"/>
      <c r="I368" s="156"/>
      <c r="J368" s="46"/>
      <c r="K368" s="381"/>
      <c r="L368" s="8"/>
      <c r="M368" s="381"/>
    </row>
    <row r="369" spans="1:17" s="5" customFormat="1" ht="33" customHeight="1" x14ac:dyDescent="0.35">
      <c r="A369" s="1462" t="s">
        <v>465</v>
      </c>
      <c r="B369" s="1463"/>
      <c r="C369" s="1463"/>
      <c r="D369" s="1463"/>
      <c r="E369" s="1463"/>
      <c r="F369" s="1463"/>
      <c r="G369" s="1463"/>
      <c r="H369" s="1463"/>
      <c r="I369" s="1463"/>
      <c r="J369" s="1464"/>
      <c r="K369" s="381"/>
      <c r="L369" s="8">
        <f>IF(COUNTA(G370:I370)=3,3,2)</f>
        <v>3</v>
      </c>
      <c r="M369" s="381"/>
    </row>
    <row r="370" spans="1:17" ht="32.15" customHeight="1" x14ac:dyDescent="0.35">
      <c r="A370" s="11" t="s">
        <v>195</v>
      </c>
      <c r="B370" s="1590" t="s">
        <v>139</v>
      </c>
      <c r="C370" s="1590"/>
      <c r="D370" s="1590"/>
      <c r="E370" s="219" t="s">
        <v>518</v>
      </c>
      <c r="F370" s="242" t="s">
        <v>361</v>
      </c>
      <c r="G370" s="150" t="s">
        <v>362</v>
      </c>
      <c r="H370" s="150" t="s">
        <v>362</v>
      </c>
      <c r="I370" s="150" t="s">
        <v>362</v>
      </c>
      <c r="J370" s="36" t="s">
        <v>510</v>
      </c>
      <c r="Q370" s="1"/>
    </row>
    <row r="371" spans="1:17" s="5" customFormat="1" ht="8.15" customHeight="1" x14ac:dyDescent="0.35">
      <c r="A371" s="82"/>
      <c r="B371" s="83"/>
      <c r="C371" s="83"/>
      <c r="D371" s="83"/>
      <c r="E371" s="83"/>
      <c r="F371" s="84"/>
      <c r="G371" s="156"/>
      <c r="H371" s="156"/>
      <c r="I371" s="156"/>
      <c r="J371" s="431"/>
      <c r="K371" s="381"/>
      <c r="L371" s="8"/>
      <c r="M371" s="381"/>
    </row>
    <row r="372" spans="1:17" s="5" customFormat="1" ht="33" customHeight="1" x14ac:dyDescent="0.35">
      <c r="A372" s="1494" t="s">
        <v>466</v>
      </c>
      <c r="B372" s="1495"/>
      <c r="C372" s="1495"/>
      <c r="D372" s="1495"/>
      <c r="E372" s="1495"/>
      <c r="F372" s="1495"/>
      <c r="G372" s="1495"/>
      <c r="H372" s="1495"/>
      <c r="I372" s="1495"/>
      <c r="J372" s="1496"/>
      <c r="K372" s="381"/>
      <c r="L372" s="8">
        <f>IF(COUNTA(G373:I375)=9,3,2)</f>
        <v>3</v>
      </c>
      <c r="M372" s="381"/>
    </row>
    <row r="373" spans="1:17" ht="43.5" customHeight="1" x14ac:dyDescent="0.35">
      <c r="A373" s="523" t="s">
        <v>196</v>
      </c>
      <c r="B373" s="1465" t="s">
        <v>245</v>
      </c>
      <c r="C373" s="1465"/>
      <c r="D373" s="1465"/>
      <c r="E373" s="1466" t="s">
        <v>519</v>
      </c>
      <c r="F373" s="243" t="s">
        <v>512</v>
      </c>
      <c r="G373" s="161" t="s">
        <v>362</v>
      </c>
      <c r="H373" s="161" t="s">
        <v>362</v>
      </c>
      <c r="I373" s="161" t="s">
        <v>362</v>
      </c>
      <c r="J373" s="1617" t="s">
        <v>510</v>
      </c>
      <c r="Q373" s="1"/>
    </row>
    <row r="374" spans="1:17" ht="30" customHeight="1" x14ac:dyDescent="0.35">
      <c r="A374" s="509" t="s">
        <v>197</v>
      </c>
      <c r="B374" s="1460" t="s">
        <v>246</v>
      </c>
      <c r="C374" s="1460"/>
      <c r="D374" s="1460"/>
      <c r="E374" s="1467"/>
      <c r="F374" s="244" t="s">
        <v>512</v>
      </c>
      <c r="G374" s="143" t="s">
        <v>362</v>
      </c>
      <c r="H374" s="143" t="s">
        <v>362</v>
      </c>
      <c r="I374" s="143" t="s">
        <v>362</v>
      </c>
      <c r="J374" s="1618"/>
      <c r="Q374" s="1"/>
    </row>
    <row r="375" spans="1:17" ht="30" customHeight="1" x14ac:dyDescent="0.35">
      <c r="A375" s="511" t="s">
        <v>198</v>
      </c>
      <c r="B375" s="1624" t="s">
        <v>247</v>
      </c>
      <c r="C375" s="1624"/>
      <c r="D375" s="1624"/>
      <c r="E375" s="1468"/>
      <c r="F375" s="110" t="s">
        <v>398</v>
      </c>
      <c r="G375" s="164" t="s">
        <v>362</v>
      </c>
      <c r="H375" s="164" t="s">
        <v>362</v>
      </c>
      <c r="I375" s="164" t="s">
        <v>362</v>
      </c>
      <c r="J375" s="1619"/>
      <c r="Q375" s="1"/>
    </row>
    <row r="376" spans="1:17" s="5" customFormat="1" ht="8.15" customHeight="1" x14ac:dyDescent="0.35">
      <c r="A376" s="82"/>
      <c r="B376" s="83"/>
      <c r="C376" s="83"/>
      <c r="D376" s="83"/>
      <c r="E376" s="83"/>
      <c r="F376" s="84"/>
      <c r="G376" s="156"/>
      <c r="H376" s="156"/>
      <c r="I376" s="156"/>
      <c r="J376" s="46"/>
      <c r="K376" s="381"/>
      <c r="L376" s="8"/>
      <c r="M376" s="381"/>
    </row>
    <row r="377" spans="1:17" s="5" customFormat="1" ht="33" customHeight="1" x14ac:dyDescent="0.35">
      <c r="A377" s="1462" t="s">
        <v>467</v>
      </c>
      <c r="B377" s="1463"/>
      <c r="C377" s="1463"/>
      <c r="D377" s="1463"/>
      <c r="E377" s="1463"/>
      <c r="F377" s="1463"/>
      <c r="G377" s="1463"/>
      <c r="H377" s="1463"/>
      <c r="I377" s="1463"/>
      <c r="J377" s="1464"/>
      <c r="K377" s="381"/>
      <c r="L377" s="8">
        <f>IF(COUNTA(G378:I378)=3,3,2)</f>
        <v>3</v>
      </c>
      <c r="M377" s="381"/>
    </row>
    <row r="378" spans="1:17" ht="44.25" customHeight="1" x14ac:dyDescent="0.35">
      <c r="A378" s="11" t="s">
        <v>199</v>
      </c>
      <c r="B378" s="1590" t="s">
        <v>140</v>
      </c>
      <c r="C378" s="1590"/>
      <c r="D378" s="1590"/>
      <c r="E378" s="219" t="s">
        <v>518</v>
      </c>
      <c r="F378" s="242" t="s">
        <v>361</v>
      </c>
      <c r="G378" s="150" t="s">
        <v>362</v>
      </c>
      <c r="H378" s="150" t="s">
        <v>362</v>
      </c>
      <c r="I378" s="150" t="s">
        <v>362</v>
      </c>
      <c r="J378" s="36" t="s">
        <v>510</v>
      </c>
      <c r="Q378" s="1"/>
    </row>
    <row r="379" spans="1:17" s="5" customFormat="1" ht="8.15" customHeight="1" x14ac:dyDescent="0.35">
      <c r="A379" s="12"/>
      <c r="B379" s="13"/>
      <c r="C379" s="13"/>
      <c r="D379" s="13"/>
      <c r="E379" s="13"/>
      <c r="F379" s="7"/>
      <c r="G379" s="149"/>
      <c r="H379" s="149"/>
      <c r="I379" s="149"/>
      <c r="J379" s="46"/>
      <c r="K379" s="381"/>
      <c r="L379" s="8"/>
      <c r="M379" s="381"/>
    </row>
    <row r="380" spans="1:17" s="5" customFormat="1" ht="33" customHeight="1" x14ac:dyDescent="0.35">
      <c r="A380" s="1462" t="s">
        <v>468</v>
      </c>
      <c r="B380" s="1463"/>
      <c r="C380" s="1463"/>
      <c r="D380" s="1463"/>
      <c r="E380" s="1463"/>
      <c r="F380" s="1463"/>
      <c r="G380" s="1463"/>
      <c r="H380" s="1463"/>
      <c r="I380" s="1463"/>
      <c r="J380" s="1464"/>
      <c r="K380" s="381"/>
      <c r="L380" s="8">
        <f>IF(COUNTA(G381:I381)=3,3,2)</f>
        <v>3</v>
      </c>
      <c r="M380" s="381"/>
    </row>
    <row r="381" spans="1:17" ht="46.5" customHeight="1" x14ac:dyDescent="0.35">
      <c r="A381" s="11" t="s">
        <v>200</v>
      </c>
      <c r="B381" s="1590" t="s">
        <v>140</v>
      </c>
      <c r="C381" s="1590"/>
      <c r="D381" s="1590"/>
      <c r="E381" s="219" t="s">
        <v>518</v>
      </c>
      <c r="F381" s="242" t="s">
        <v>361</v>
      </c>
      <c r="G381" s="150" t="s">
        <v>362</v>
      </c>
      <c r="H381" s="150" t="s">
        <v>362</v>
      </c>
      <c r="I381" s="150" t="s">
        <v>362</v>
      </c>
      <c r="J381" s="36" t="s">
        <v>510</v>
      </c>
      <c r="Q381" s="1"/>
    </row>
    <row r="382" spans="1:17" s="5" customFormat="1" ht="8.15" customHeight="1" x14ac:dyDescent="0.35">
      <c r="A382" s="12"/>
      <c r="B382" s="13"/>
      <c r="C382" s="13"/>
      <c r="D382" s="13"/>
      <c r="E382" s="13"/>
      <c r="F382" s="7"/>
      <c r="G382" s="149"/>
      <c r="H382" s="149"/>
      <c r="I382" s="149"/>
      <c r="J382" s="46"/>
      <c r="K382" s="381"/>
      <c r="L382" s="8"/>
      <c r="M382" s="381"/>
    </row>
    <row r="383" spans="1:17" s="5" customFormat="1" ht="33" customHeight="1" x14ac:dyDescent="0.35">
      <c r="A383" s="1462" t="s">
        <v>469</v>
      </c>
      <c r="B383" s="1463"/>
      <c r="C383" s="1463"/>
      <c r="D383" s="1463"/>
      <c r="E383" s="1463"/>
      <c r="F383" s="1463"/>
      <c r="G383" s="1463"/>
      <c r="H383" s="1463"/>
      <c r="I383" s="1463"/>
      <c r="J383" s="1464"/>
      <c r="K383" s="381"/>
      <c r="L383" s="8">
        <f>IF(COUNTA(G384:I385)=6,3,2)</f>
        <v>3</v>
      </c>
      <c r="M383" s="381"/>
    </row>
    <row r="384" spans="1:17" ht="30" customHeight="1" x14ac:dyDescent="0.35">
      <c r="A384" s="523" t="s">
        <v>201</v>
      </c>
      <c r="B384" s="1465" t="s">
        <v>141</v>
      </c>
      <c r="C384" s="1465"/>
      <c r="D384" s="1465"/>
      <c r="E384" s="1466" t="s">
        <v>518</v>
      </c>
      <c r="F384" s="243" t="s">
        <v>398</v>
      </c>
      <c r="G384" s="574">
        <v>0.25</v>
      </c>
      <c r="H384" s="161" t="s">
        <v>362</v>
      </c>
      <c r="I384" s="161" t="s">
        <v>362</v>
      </c>
      <c r="J384" s="1617" t="s">
        <v>692</v>
      </c>
      <c r="Q384" s="1"/>
    </row>
    <row r="385" spans="1:17" ht="30" customHeight="1" x14ac:dyDescent="0.35">
      <c r="A385" s="510" t="s">
        <v>202</v>
      </c>
      <c r="B385" s="1461" t="s">
        <v>288</v>
      </c>
      <c r="C385" s="1461"/>
      <c r="D385" s="1461"/>
      <c r="E385" s="1468"/>
      <c r="F385" s="246" t="s">
        <v>398</v>
      </c>
      <c r="G385" s="200">
        <v>0.03</v>
      </c>
      <c r="H385" s="148" t="s">
        <v>362</v>
      </c>
      <c r="I385" s="148" t="s">
        <v>362</v>
      </c>
      <c r="J385" s="1619"/>
      <c r="Q385" s="1"/>
    </row>
    <row r="386" spans="1:17" s="5" customFormat="1" ht="8.15" customHeight="1" x14ac:dyDescent="0.35">
      <c r="A386" s="12"/>
      <c r="B386" s="13"/>
      <c r="C386" s="13"/>
      <c r="D386" s="13"/>
      <c r="E386" s="13"/>
      <c r="F386" s="7"/>
      <c r="G386" s="149"/>
      <c r="H386" s="149"/>
      <c r="I386" s="149"/>
      <c r="J386" s="46"/>
      <c r="K386" s="381"/>
      <c r="L386" s="8"/>
      <c r="M386" s="381"/>
    </row>
    <row r="387" spans="1:17" s="5" customFormat="1" ht="33" customHeight="1" x14ac:dyDescent="0.35">
      <c r="A387" s="1462" t="s">
        <v>470</v>
      </c>
      <c r="B387" s="1463"/>
      <c r="C387" s="1463"/>
      <c r="D387" s="1463"/>
      <c r="E387" s="1463"/>
      <c r="F387" s="1463"/>
      <c r="G387" s="1463"/>
      <c r="H387" s="1463"/>
      <c r="I387" s="1463"/>
      <c r="J387" s="1464"/>
      <c r="K387" s="381"/>
      <c r="L387" s="8">
        <f>IF(COUNTA(G388:I391)=12,3,2)</f>
        <v>3</v>
      </c>
      <c r="M387" s="381"/>
    </row>
    <row r="388" spans="1:17" ht="20.149999999999999" customHeight="1" x14ac:dyDescent="0.35">
      <c r="A388" s="1522" t="s">
        <v>203</v>
      </c>
      <c r="B388" s="1675" t="s">
        <v>347</v>
      </c>
      <c r="C388" s="1676"/>
      <c r="D388" s="132" t="s">
        <v>485</v>
      </c>
      <c r="E388" s="1679" t="s">
        <v>519</v>
      </c>
      <c r="F388" s="243"/>
      <c r="G388" s="159">
        <f>(144931+144981+158807)/3</f>
        <v>149573</v>
      </c>
      <c r="H388" s="159">
        <v>15446</v>
      </c>
      <c r="I388" s="159">
        <v>33885504</v>
      </c>
      <c r="J388" s="1534" t="s">
        <v>689</v>
      </c>
      <c r="Q388" s="1"/>
    </row>
    <row r="389" spans="1:17" ht="20.149999999999999" customHeight="1" x14ac:dyDescent="0.35">
      <c r="A389" s="1523"/>
      <c r="B389" s="1677"/>
      <c r="C389" s="1678"/>
      <c r="D389" s="133" t="s">
        <v>508</v>
      </c>
      <c r="E389" s="1680"/>
      <c r="F389" s="245"/>
      <c r="G389" s="296" t="s">
        <v>473</v>
      </c>
      <c r="H389" s="296" t="s">
        <v>473</v>
      </c>
      <c r="I389" s="146">
        <v>78797459</v>
      </c>
      <c r="J389" s="1535"/>
      <c r="Q389" s="1"/>
    </row>
    <row r="390" spans="1:17" ht="20.149999999999999" customHeight="1" x14ac:dyDescent="0.35">
      <c r="A390" s="1548" t="s">
        <v>248</v>
      </c>
      <c r="B390" s="1682" t="s">
        <v>348</v>
      </c>
      <c r="C390" s="1683"/>
      <c r="D390" s="134" t="s">
        <v>485</v>
      </c>
      <c r="E390" s="1680"/>
      <c r="F390" s="244" t="s">
        <v>361</v>
      </c>
      <c r="G390" s="570">
        <f>((2930975638856+2991401981885+3009801348110)/3)/1000000</f>
        <v>2977392.9896169999</v>
      </c>
      <c r="H390" s="570">
        <v>304252</v>
      </c>
      <c r="I390" s="570">
        <f>455964830774/1000000</f>
        <v>455964.83077399997</v>
      </c>
      <c r="J390" s="1535"/>
      <c r="Q390" s="1"/>
    </row>
    <row r="391" spans="1:17" ht="20.149999999999999" customHeight="1" x14ac:dyDescent="0.35">
      <c r="A391" s="1549"/>
      <c r="B391" s="1684"/>
      <c r="C391" s="1685"/>
      <c r="D391" s="135" t="s">
        <v>508</v>
      </c>
      <c r="E391" s="1681"/>
      <c r="F391" s="246" t="s">
        <v>361</v>
      </c>
      <c r="G391" s="202" t="s">
        <v>473</v>
      </c>
      <c r="H391" s="202" t="s">
        <v>473</v>
      </c>
      <c r="I391" s="573">
        <f>840400076936/1000000</f>
        <v>840400.07693600003</v>
      </c>
      <c r="J391" s="1536"/>
      <c r="Q391" s="1"/>
    </row>
    <row r="392" spans="1:17" s="5" customFormat="1" ht="8.15" customHeight="1" x14ac:dyDescent="0.35">
      <c r="A392" s="12"/>
      <c r="B392" s="13"/>
      <c r="C392" s="13"/>
      <c r="D392" s="13"/>
      <c r="E392" s="13"/>
      <c r="F392" s="7"/>
      <c r="G392" s="149"/>
      <c r="H392" s="149"/>
      <c r="I392" s="149"/>
      <c r="J392" s="46"/>
      <c r="K392" s="381"/>
      <c r="L392" s="8"/>
      <c r="M392" s="381"/>
    </row>
    <row r="393" spans="1:17" s="5" customFormat="1" ht="33" customHeight="1" x14ac:dyDescent="0.35">
      <c r="A393" s="1462" t="s">
        <v>471</v>
      </c>
      <c r="B393" s="1463"/>
      <c r="C393" s="1463"/>
      <c r="D393" s="1463"/>
      <c r="E393" s="1463"/>
      <c r="F393" s="1463"/>
      <c r="G393" s="1463"/>
      <c r="H393" s="1463"/>
      <c r="I393" s="1463"/>
      <c r="J393" s="1464"/>
      <c r="K393" s="381"/>
      <c r="L393" s="8">
        <f>IF(COUNTA(G394:I394)=3,3,2)</f>
        <v>3</v>
      </c>
      <c r="M393" s="381"/>
    </row>
    <row r="394" spans="1:17" ht="78" customHeight="1" x14ac:dyDescent="0.35">
      <c r="A394" s="11" t="s">
        <v>144</v>
      </c>
      <c r="B394" s="1700" t="s">
        <v>349</v>
      </c>
      <c r="C394" s="1701"/>
      <c r="D394" s="38" t="s">
        <v>472</v>
      </c>
      <c r="E394" s="242" t="s">
        <v>518</v>
      </c>
      <c r="F394" s="242" t="s">
        <v>361</v>
      </c>
      <c r="G394" s="169">
        <v>848000</v>
      </c>
      <c r="H394" s="169">
        <v>362000</v>
      </c>
      <c r="I394" s="169">
        <v>274000</v>
      </c>
      <c r="J394" s="257" t="s">
        <v>673</v>
      </c>
      <c r="Q394" s="1"/>
    </row>
    <row r="395" spans="1:17" s="5" customFormat="1" ht="8.15" customHeight="1" x14ac:dyDescent="0.35">
      <c r="A395" s="82"/>
      <c r="B395" s="83"/>
      <c r="C395" s="83"/>
      <c r="D395" s="83"/>
      <c r="E395" s="83"/>
      <c r="F395" s="84"/>
      <c r="G395" s="156"/>
      <c r="H395" s="156"/>
      <c r="I395" s="156"/>
      <c r="J395" s="46"/>
      <c r="K395" s="381"/>
      <c r="L395" s="8"/>
      <c r="M395" s="381"/>
    </row>
    <row r="396" spans="1:17" s="5" customFormat="1" ht="33" customHeight="1" x14ac:dyDescent="0.35">
      <c r="A396" s="1462" t="s">
        <v>520</v>
      </c>
      <c r="B396" s="1463"/>
      <c r="C396" s="1463"/>
      <c r="D396" s="1463"/>
      <c r="E396" s="1463"/>
      <c r="F396" s="1463"/>
      <c r="G396" s="1463"/>
      <c r="H396" s="1463"/>
      <c r="I396" s="1463"/>
      <c r="J396" s="1464"/>
      <c r="K396" s="381"/>
      <c r="L396" s="8">
        <f>IF(COUNTA(G397:I398)=6,3,2)</f>
        <v>3</v>
      </c>
      <c r="M396" s="381"/>
    </row>
    <row r="397" spans="1:17" ht="39" customHeight="1" x14ac:dyDescent="0.35">
      <c r="A397" s="523" t="s">
        <v>142</v>
      </c>
      <c r="B397" s="1668" t="s">
        <v>350</v>
      </c>
      <c r="C397" s="1668"/>
      <c r="D397" s="1668"/>
      <c r="E397" s="1669" t="s">
        <v>519</v>
      </c>
      <c r="F397" s="115"/>
      <c r="G397" s="161" t="s">
        <v>362</v>
      </c>
      <c r="H397" s="161" t="s">
        <v>362</v>
      </c>
      <c r="I397" s="203" t="s">
        <v>573</v>
      </c>
      <c r="J397" s="1672" t="s">
        <v>690</v>
      </c>
      <c r="Q397" s="1"/>
    </row>
    <row r="398" spans="1:17" ht="39" customHeight="1" x14ac:dyDescent="0.35">
      <c r="A398" s="510" t="s">
        <v>143</v>
      </c>
      <c r="B398" s="1504" t="s">
        <v>351</v>
      </c>
      <c r="C398" s="1504"/>
      <c r="D398" s="1504"/>
      <c r="E398" s="1671"/>
      <c r="F398" s="246" t="s">
        <v>361</v>
      </c>
      <c r="G398" s="148" t="s">
        <v>362</v>
      </c>
      <c r="H398" s="148" t="s">
        <v>362</v>
      </c>
      <c r="I398" s="204" t="s">
        <v>573</v>
      </c>
      <c r="J398" s="1674"/>
      <c r="Q398" s="1"/>
    </row>
    <row r="399" spans="1:17" s="5" customFormat="1" ht="8.15" customHeight="1" x14ac:dyDescent="0.35">
      <c r="A399" s="82"/>
      <c r="B399" s="83"/>
      <c r="C399" s="83"/>
      <c r="D399" s="83"/>
      <c r="E399" s="83"/>
      <c r="F399" s="84"/>
      <c r="G399" s="156"/>
      <c r="H399" s="156"/>
      <c r="I399" s="156"/>
      <c r="J399" s="46"/>
      <c r="K399" s="381"/>
      <c r="L399" s="8"/>
      <c r="M399" s="381"/>
    </row>
    <row r="400" spans="1:17" s="5" customFormat="1" ht="33" customHeight="1" x14ac:dyDescent="0.35">
      <c r="A400" s="1462" t="s">
        <v>618</v>
      </c>
      <c r="B400" s="1463"/>
      <c r="C400" s="1463"/>
      <c r="D400" s="1463"/>
      <c r="E400" s="1463"/>
      <c r="F400" s="1463"/>
      <c r="G400" s="1463"/>
      <c r="H400" s="1463"/>
      <c r="I400" s="1463"/>
      <c r="J400" s="1464"/>
      <c r="K400" s="381"/>
      <c r="L400" s="8">
        <f>IF(COUNTA(G401:I407)=21,3,2)</f>
        <v>3</v>
      </c>
      <c r="M400" s="381"/>
    </row>
    <row r="401" spans="1:17" ht="26.25" customHeight="1" x14ac:dyDescent="0.35">
      <c r="A401" s="515"/>
      <c r="B401" s="527" t="s">
        <v>582</v>
      </c>
      <c r="C401" s="334"/>
      <c r="D401" s="133" t="s">
        <v>583</v>
      </c>
      <c r="E401" s="1686" t="s">
        <v>584</v>
      </c>
      <c r="F401" s="245" t="s">
        <v>361</v>
      </c>
      <c r="G401" s="296">
        <f>2418765594.64/1000000</f>
        <v>2418.76559464</v>
      </c>
      <c r="H401" s="296">
        <f>2008475680.06/1000000</f>
        <v>2008.4756800599998</v>
      </c>
      <c r="I401" s="146">
        <f>1277568400/1000000</f>
        <v>1277.5684000000001</v>
      </c>
      <c r="J401" s="424"/>
      <c r="Q401" s="1"/>
    </row>
    <row r="402" spans="1:17" ht="18" customHeight="1" x14ac:dyDescent="0.35">
      <c r="A402" s="1689"/>
      <c r="B402" s="1682" t="s">
        <v>585</v>
      </c>
      <c r="C402" s="1683"/>
      <c r="D402" s="134" t="s">
        <v>586</v>
      </c>
      <c r="E402" s="1687"/>
      <c r="F402" s="244" t="s">
        <v>512</v>
      </c>
      <c r="G402" s="290">
        <v>0</v>
      </c>
      <c r="H402" s="290">
        <v>1</v>
      </c>
      <c r="I402" s="570">
        <v>0</v>
      </c>
      <c r="J402" s="1695"/>
      <c r="Q402" s="1"/>
    </row>
    <row r="403" spans="1:17" ht="18" customHeight="1" x14ac:dyDescent="0.35">
      <c r="A403" s="1690"/>
      <c r="B403" s="1691"/>
      <c r="C403" s="1692"/>
      <c r="D403" s="134" t="s">
        <v>587</v>
      </c>
      <c r="E403" s="1687"/>
      <c r="F403" s="244" t="s">
        <v>512</v>
      </c>
      <c r="G403" s="290">
        <v>0</v>
      </c>
      <c r="H403" s="290">
        <v>0</v>
      </c>
      <c r="I403" s="570">
        <v>0</v>
      </c>
      <c r="J403" s="1696"/>
      <c r="Q403" s="1"/>
    </row>
    <row r="404" spans="1:17" ht="18" customHeight="1" x14ac:dyDescent="0.35">
      <c r="A404" s="1690"/>
      <c r="B404" s="1691"/>
      <c r="C404" s="1692"/>
      <c r="D404" s="134" t="s">
        <v>588</v>
      </c>
      <c r="E404" s="1687"/>
      <c r="F404" s="244" t="s">
        <v>512</v>
      </c>
      <c r="G404" s="290">
        <v>0</v>
      </c>
      <c r="H404" s="290">
        <v>0</v>
      </c>
      <c r="I404" s="570">
        <v>0</v>
      </c>
      <c r="J404" s="1696"/>
      <c r="Q404" s="1"/>
    </row>
    <row r="405" spans="1:17" ht="18" customHeight="1" x14ac:dyDescent="0.35">
      <c r="A405" s="1690"/>
      <c r="B405" s="1691"/>
      <c r="C405" s="1692"/>
      <c r="D405" s="134" t="s">
        <v>589</v>
      </c>
      <c r="E405" s="1687"/>
      <c r="F405" s="244" t="s">
        <v>512</v>
      </c>
      <c r="G405" s="290">
        <v>6</v>
      </c>
      <c r="H405" s="290">
        <v>4</v>
      </c>
      <c r="I405" s="570">
        <v>2</v>
      </c>
      <c r="J405" s="1696"/>
      <c r="Q405" s="1"/>
    </row>
    <row r="406" spans="1:17" ht="18" customHeight="1" x14ac:dyDescent="0.35">
      <c r="A406" s="1562"/>
      <c r="B406" s="1693"/>
      <c r="C406" s="1694"/>
      <c r="D406" s="134" t="s">
        <v>590</v>
      </c>
      <c r="E406" s="1687"/>
      <c r="F406" s="244" t="s">
        <v>512</v>
      </c>
      <c r="G406" s="290">
        <v>107</v>
      </c>
      <c r="H406" s="290">
        <v>104</v>
      </c>
      <c r="I406" s="570">
        <v>159</v>
      </c>
      <c r="J406" s="1697"/>
      <c r="Q406" s="1"/>
    </row>
    <row r="407" spans="1:17" ht="18" customHeight="1" x14ac:dyDescent="0.35">
      <c r="A407" s="511"/>
      <c r="B407" s="1698" t="s">
        <v>599</v>
      </c>
      <c r="C407" s="1699"/>
      <c r="D407" s="289" t="s">
        <v>256</v>
      </c>
      <c r="E407" s="1688"/>
      <c r="F407" s="110" t="s">
        <v>361</v>
      </c>
      <c r="G407" s="160">
        <f>14461692829/1000000</f>
        <v>14461.692829</v>
      </c>
      <c r="H407" s="160">
        <f>6091375904.03/1000000</f>
        <v>6091.3759040300001</v>
      </c>
      <c r="I407" s="160">
        <f>7689693136.46/1000000</f>
        <v>7689.6931364600005</v>
      </c>
      <c r="J407" s="294"/>
      <c r="Q407" s="1"/>
    </row>
    <row r="408" spans="1:17" s="5" customFormat="1" ht="8.15" customHeight="1" x14ac:dyDescent="0.35">
      <c r="A408" s="65"/>
      <c r="B408" s="66"/>
      <c r="C408" s="66"/>
      <c r="D408" s="66"/>
      <c r="E408" s="66"/>
      <c r="F408" s="67"/>
      <c r="G408" s="155"/>
      <c r="H408" s="155"/>
      <c r="I408" s="155"/>
      <c r="J408" s="46"/>
      <c r="K408" s="381"/>
      <c r="L408" s="8"/>
      <c r="M408" s="381"/>
    </row>
    <row r="409" spans="1:17" s="5" customFormat="1" ht="33" customHeight="1" x14ac:dyDescent="0.35">
      <c r="A409" s="1462" t="s">
        <v>619</v>
      </c>
      <c r="B409" s="1463"/>
      <c r="C409" s="1463"/>
      <c r="D409" s="1463"/>
      <c r="E409" s="1463"/>
      <c r="F409" s="1463"/>
      <c r="G409" s="1463"/>
      <c r="H409" s="1463"/>
      <c r="I409" s="1463"/>
      <c r="J409" s="1464"/>
      <c r="K409" s="381"/>
      <c r="L409" s="8">
        <f>IF(COUNTA(G410:I420)=33,3,2)</f>
        <v>3</v>
      </c>
      <c r="M409" s="381"/>
    </row>
    <row r="410" spans="1:17" ht="18" hidden="1" customHeight="1" x14ac:dyDescent="0.35">
      <c r="A410" s="1706"/>
      <c r="B410" s="368" t="s">
        <v>636</v>
      </c>
      <c r="C410" s="1707"/>
      <c r="D410" s="1708"/>
      <c r="E410" s="369"/>
      <c r="F410" s="370" t="s">
        <v>361</v>
      </c>
      <c r="G410" s="371">
        <f>G411+G412+G413+G414+G419+G420</f>
        <v>11772.253694999999</v>
      </c>
      <c r="H410" s="371">
        <f>H411+H412+H415+H416+H419+H420</f>
        <v>5205.9590740000003</v>
      </c>
      <c r="I410" s="372">
        <f>I411+I416+I417+I418+I419+I420</f>
        <v>6654.9599010000002</v>
      </c>
      <c r="J410" s="490" t="s">
        <v>635</v>
      </c>
      <c r="Q410" s="1"/>
    </row>
    <row r="411" spans="1:17" ht="30" customHeight="1" x14ac:dyDescent="0.35">
      <c r="A411" s="1595"/>
      <c r="B411" s="1709" t="s">
        <v>591</v>
      </c>
      <c r="C411" s="1711" t="s">
        <v>629</v>
      </c>
      <c r="D411" s="1712"/>
      <c r="E411" s="1713" t="s">
        <v>584</v>
      </c>
      <c r="F411" s="291" t="s">
        <v>361</v>
      </c>
      <c r="G411" s="305">
        <f>8490040445/1000000</f>
        <v>8490.0404450000005</v>
      </c>
      <c r="H411" s="305">
        <f>2708793852/1000000</f>
        <v>2708.7938519999998</v>
      </c>
      <c r="I411" s="159">
        <f>5358911907/1000000</f>
        <v>5358.9119069999997</v>
      </c>
      <c r="J411" s="522" t="s">
        <v>637</v>
      </c>
      <c r="Q411" s="1"/>
    </row>
    <row r="412" spans="1:17" ht="30" customHeight="1" x14ac:dyDescent="0.35">
      <c r="A412" s="1595"/>
      <c r="B412" s="1710"/>
      <c r="C412" s="1702" t="s">
        <v>631</v>
      </c>
      <c r="D412" s="1703"/>
      <c r="E412" s="1714"/>
      <c r="F412" s="244" t="s">
        <v>361</v>
      </c>
      <c r="G412" s="290">
        <f>716666582/1000000</f>
        <v>716.66658199999995</v>
      </c>
      <c r="H412" s="290">
        <f>3090042/1000000</f>
        <v>3.090042</v>
      </c>
      <c r="I412" s="433" t="s">
        <v>362</v>
      </c>
      <c r="J412" s="256" t="s">
        <v>638</v>
      </c>
      <c r="Q412" s="1"/>
    </row>
    <row r="413" spans="1:17" ht="41.25" customHeight="1" x14ac:dyDescent="0.35">
      <c r="A413" s="1595"/>
      <c r="B413" s="1710"/>
      <c r="C413" s="1704" t="s">
        <v>594</v>
      </c>
      <c r="D413" s="1705"/>
      <c r="E413" s="1714"/>
      <c r="F413" s="292" t="s">
        <v>361</v>
      </c>
      <c r="G413" s="296">
        <f>2122510111/1000000</f>
        <v>2122.5101110000001</v>
      </c>
      <c r="H413" s="312" t="s">
        <v>362</v>
      </c>
      <c r="I413" s="312" t="s">
        <v>362</v>
      </c>
      <c r="J413" s="267" t="s">
        <v>639</v>
      </c>
      <c r="Q413" s="1"/>
    </row>
    <row r="414" spans="1:17" ht="42.75" customHeight="1" x14ac:dyDescent="0.35">
      <c r="A414" s="1595"/>
      <c r="B414" s="1710"/>
      <c r="C414" s="1702" t="s">
        <v>592</v>
      </c>
      <c r="D414" s="1703"/>
      <c r="E414" s="1714"/>
      <c r="F414" s="244" t="s">
        <v>361</v>
      </c>
      <c r="G414" s="290">
        <f>-304087780/1000000</f>
        <v>-304.08778000000001</v>
      </c>
      <c r="H414" s="433" t="s">
        <v>362</v>
      </c>
      <c r="I414" s="433" t="s">
        <v>362</v>
      </c>
      <c r="J414" s="434" t="s">
        <v>674</v>
      </c>
      <c r="Q414" s="1"/>
    </row>
    <row r="415" spans="1:17" ht="42" customHeight="1" x14ac:dyDescent="0.35">
      <c r="A415" s="1595"/>
      <c r="B415" s="1710"/>
      <c r="C415" s="1704" t="s">
        <v>595</v>
      </c>
      <c r="D415" s="1705"/>
      <c r="E415" s="1714"/>
      <c r="F415" s="292" t="s">
        <v>361</v>
      </c>
      <c r="G415" s="312" t="s">
        <v>362</v>
      </c>
      <c r="H415" s="296">
        <f>407763256/1000000</f>
        <v>407.76325600000001</v>
      </c>
      <c r="I415" s="312" t="s">
        <v>362</v>
      </c>
      <c r="J415" s="267" t="s">
        <v>640</v>
      </c>
      <c r="Q415" s="1"/>
    </row>
    <row r="416" spans="1:17" ht="32.25" customHeight="1" x14ac:dyDescent="0.35">
      <c r="A416" s="1595"/>
      <c r="B416" s="1710"/>
      <c r="C416" s="1702" t="s">
        <v>596</v>
      </c>
      <c r="D416" s="1703"/>
      <c r="E416" s="1714"/>
      <c r="F416" s="244" t="s">
        <v>361</v>
      </c>
      <c r="G416" s="433" t="s">
        <v>362</v>
      </c>
      <c r="H416" s="290">
        <v>0</v>
      </c>
      <c r="I416" s="290">
        <f>357630550/1000000</f>
        <v>357.63055000000003</v>
      </c>
      <c r="J416" s="256" t="s">
        <v>641</v>
      </c>
      <c r="Q416" s="1"/>
    </row>
    <row r="417" spans="1:17" ht="41.25" customHeight="1" x14ac:dyDescent="0.35">
      <c r="A417" s="1595"/>
      <c r="B417" s="1710"/>
      <c r="C417" s="1704" t="s">
        <v>593</v>
      </c>
      <c r="D417" s="1705"/>
      <c r="E417" s="1714"/>
      <c r="F417" s="292" t="s">
        <v>361</v>
      </c>
      <c r="G417" s="312" t="s">
        <v>362</v>
      </c>
      <c r="H417" s="312" t="s">
        <v>362</v>
      </c>
      <c r="I417" s="296">
        <f>108671940/1000000</f>
        <v>108.67194000000001</v>
      </c>
      <c r="J417" s="267" t="s">
        <v>675</v>
      </c>
      <c r="Q417" s="1"/>
    </row>
    <row r="418" spans="1:17" ht="39.75" customHeight="1" x14ac:dyDescent="0.35">
      <c r="A418" s="1595"/>
      <c r="B418" s="1710"/>
      <c r="C418" s="1702" t="s">
        <v>597</v>
      </c>
      <c r="D418" s="1703"/>
      <c r="E418" s="1714"/>
      <c r="F418" s="244" t="s">
        <v>361</v>
      </c>
      <c r="G418" s="433" t="s">
        <v>362</v>
      </c>
      <c r="H418" s="433" t="s">
        <v>362</v>
      </c>
      <c r="I418" s="570">
        <f>90253136/1000000</f>
        <v>90.253135999999998</v>
      </c>
      <c r="J418" s="256" t="s">
        <v>676</v>
      </c>
      <c r="Q418" s="1"/>
    </row>
    <row r="419" spans="1:17" ht="56.25" customHeight="1" x14ac:dyDescent="0.35">
      <c r="A419" s="1595"/>
      <c r="B419" s="1710"/>
      <c r="C419" s="1704" t="s">
        <v>598</v>
      </c>
      <c r="D419" s="1705"/>
      <c r="E419" s="1714"/>
      <c r="F419" s="292" t="s">
        <v>361</v>
      </c>
      <c r="G419" s="296">
        <f>390200561/1000000</f>
        <v>390.20056099999999</v>
      </c>
      <c r="H419" s="296">
        <f>1922597418/1000000</f>
        <v>1922.5974180000001</v>
      </c>
      <c r="I419" s="146">
        <f>29005105/1000000</f>
        <v>29.005105</v>
      </c>
      <c r="J419" s="267" t="s">
        <v>642</v>
      </c>
      <c r="Q419" s="1"/>
    </row>
    <row r="420" spans="1:17" ht="18" customHeight="1" x14ac:dyDescent="0.35">
      <c r="A420" s="1595"/>
      <c r="B420" s="1710"/>
      <c r="C420" s="1702" t="s">
        <v>630</v>
      </c>
      <c r="D420" s="1703"/>
      <c r="E420" s="1714"/>
      <c r="F420" s="244" t="s">
        <v>361</v>
      </c>
      <c r="G420" s="290">
        <f>356923776/1000000</f>
        <v>356.92377599999998</v>
      </c>
      <c r="H420" s="290">
        <f>163714506/1000000</f>
        <v>163.714506</v>
      </c>
      <c r="I420" s="570">
        <f>710487263/1000000</f>
        <v>710.48726299999998</v>
      </c>
      <c r="J420" s="435"/>
      <c r="Q420" s="1"/>
    </row>
    <row r="421" spans="1:17" s="5" customFormat="1" ht="8.15" customHeight="1" x14ac:dyDescent="0.35">
      <c r="A421" s="82"/>
      <c r="B421" s="83"/>
      <c r="C421" s="83"/>
      <c r="D421" s="83"/>
      <c r="E421" s="83"/>
      <c r="F421" s="84"/>
      <c r="G421" s="156"/>
      <c r="H421" s="156"/>
      <c r="I421" s="156"/>
      <c r="J421" s="46"/>
      <c r="K421" s="381"/>
      <c r="L421" s="8"/>
      <c r="M421" s="381"/>
    </row>
    <row r="423" spans="1:17" x14ac:dyDescent="0.35">
      <c r="G423" s="488"/>
      <c r="H423" s="488"/>
      <c r="I423" s="489"/>
    </row>
    <row r="424" spans="1:17" x14ac:dyDescent="0.35">
      <c r="G424" s="381"/>
      <c r="H424" s="381"/>
      <c r="I424" s="381"/>
    </row>
    <row r="425" spans="1:17" x14ac:dyDescent="0.35">
      <c r="G425" s="381"/>
      <c r="H425" s="381"/>
      <c r="I425" s="381"/>
    </row>
    <row r="426" spans="1:17" x14ac:dyDescent="0.35">
      <c r="G426" s="381"/>
      <c r="H426" s="381"/>
      <c r="I426" s="381"/>
    </row>
    <row r="427" spans="1:17" x14ac:dyDescent="0.35">
      <c r="G427" s="381"/>
      <c r="H427" s="381"/>
      <c r="I427" s="381"/>
    </row>
    <row r="428" spans="1:17" x14ac:dyDescent="0.35">
      <c r="G428" s="381"/>
      <c r="H428" s="381"/>
      <c r="I428" s="381"/>
    </row>
  </sheetData>
  <sheetProtection password="F63E" sheet="1" objects="1" scenarios="1"/>
  <mergeCells count="404">
    <mergeCell ref="G1:I1"/>
    <mergeCell ref="A2:A3"/>
    <mergeCell ref="B2:D3"/>
    <mergeCell ref="E2:E3"/>
    <mergeCell ref="F2:F3"/>
    <mergeCell ref="G2:H2"/>
    <mergeCell ref="I2:I3"/>
    <mergeCell ref="C1:E1"/>
    <mergeCell ref="B9:D9"/>
    <mergeCell ref="B10:D10"/>
    <mergeCell ref="B11:D11"/>
    <mergeCell ref="B12:D12"/>
    <mergeCell ref="B13:D13"/>
    <mergeCell ref="B14:D14"/>
    <mergeCell ref="J2:J3"/>
    <mergeCell ref="A4:J4"/>
    <mergeCell ref="B5:D5"/>
    <mergeCell ref="E5:E14"/>
    <mergeCell ref="G5:H5"/>
    <mergeCell ref="J5:J7"/>
    <mergeCell ref="B6:D6"/>
    <mergeCell ref="B7:D7"/>
    <mergeCell ref="B8:D8"/>
    <mergeCell ref="J8:J9"/>
    <mergeCell ref="A16:J16"/>
    <mergeCell ref="B17:D17"/>
    <mergeCell ref="A19:J19"/>
    <mergeCell ref="A20:A21"/>
    <mergeCell ref="B20:C21"/>
    <mergeCell ref="E20:E31"/>
    <mergeCell ref="J20:J21"/>
    <mergeCell ref="A22:A23"/>
    <mergeCell ref="B22:C23"/>
    <mergeCell ref="J22:J23"/>
    <mergeCell ref="A28:A29"/>
    <mergeCell ref="B28:C29"/>
    <mergeCell ref="J28:J29"/>
    <mergeCell ref="A30:A31"/>
    <mergeCell ref="B30:C31"/>
    <mergeCell ref="J30:J31"/>
    <mergeCell ref="A24:A25"/>
    <mergeCell ref="B24:C25"/>
    <mergeCell ref="J24:J25"/>
    <mergeCell ref="A26:A27"/>
    <mergeCell ref="B26:C27"/>
    <mergeCell ref="J26:J27"/>
    <mergeCell ref="J37:J38"/>
    <mergeCell ref="A39:A40"/>
    <mergeCell ref="B39:C40"/>
    <mergeCell ref="J39:J40"/>
    <mergeCell ref="A41:A42"/>
    <mergeCell ref="B41:C42"/>
    <mergeCell ref="J41:J42"/>
    <mergeCell ref="A32:J32"/>
    <mergeCell ref="A33:A34"/>
    <mergeCell ref="B33:C34"/>
    <mergeCell ref="E33:E52"/>
    <mergeCell ref="J33:J34"/>
    <mergeCell ref="A35:A36"/>
    <mergeCell ref="B35:C36"/>
    <mergeCell ref="J35:J36"/>
    <mergeCell ref="A37:A38"/>
    <mergeCell ref="B37:C38"/>
    <mergeCell ref="A47:A48"/>
    <mergeCell ref="B47:C48"/>
    <mergeCell ref="J47:J48"/>
    <mergeCell ref="A49:A50"/>
    <mergeCell ref="B49:C50"/>
    <mergeCell ref="J49:J50"/>
    <mergeCell ref="A43:A44"/>
    <mergeCell ref="B43:C44"/>
    <mergeCell ref="J43:J44"/>
    <mergeCell ref="A45:A46"/>
    <mergeCell ref="B45:C46"/>
    <mergeCell ref="J45:J46"/>
    <mergeCell ref="A51:A52"/>
    <mergeCell ref="B51:C52"/>
    <mergeCell ref="J51:J52"/>
    <mergeCell ref="A54:J54"/>
    <mergeCell ref="B55:C55"/>
    <mergeCell ref="E55:E65"/>
    <mergeCell ref="B56:C56"/>
    <mergeCell ref="A57:A58"/>
    <mergeCell ref="B57:C58"/>
    <mergeCell ref="J57:J58"/>
    <mergeCell ref="B65:C65"/>
    <mergeCell ref="A66:J66"/>
    <mergeCell ref="B67:C67"/>
    <mergeCell ref="E67:E69"/>
    <mergeCell ref="A68:A69"/>
    <mergeCell ref="B68:C69"/>
    <mergeCell ref="J68:J69"/>
    <mergeCell ref="B59:C59"/>
    <mergeCell ref="B60:C60"/>
    <mergeCell ref="A61:A62"/>
    <mergeCell ref="B61:C62"/>
    <mergeCell ref="J61:J62"/>
    <mergeCell ref="A63:A64"/>
    <mergeCell ref="B63:C64"/>
    <mergeCell ref="J63:J64"/>
    <mergeCell ref="B81:C83"/>
    <mergeCell ref="J81:J83"/>
    <mergeCell ref="A85:J85"/>
    <mergeCell ref="A86:A89"/>
    <mergeCell ref="B86:C89"/>
    <mergeCell ref="E86:E89"/>
    <mergeCell ref="J86:J89"/>
    <mergeCell ref="A71:J71"/>
    <mergeCell ref="B72:D72"/>
    <mergeCell ref="A74:J74"/>
    <mergeCell ref="B75:D75"/>
    <mergeCell ref="A77:J77"/>
    <mergeCell ref="B78:D78"/>
    <mergeCell ref="E78:E83"/>
    <mergeCell ref="B79:D79"/>
    <mergeCell ref="B80:D80"/>
    <mergeCell ref="A81:A83"/>
    <mergeCell ref="A91:I91"/>
    <mergeCell ref="A92:A97"/>
    <mergeCell ref="B92:C97"/>
    <mergeCell ref="E92:E133"/>
    <mergeCell ref="J92:J97"/>
    <mergeCell ref="A98:A103"/>
    <mergeCell ref="B98:C103"/>
    <mergeCell ref="J98:J103"/>
    <mergeCell ref="A104:A109"/>
    <mergeCell ref="B104:C109"/>
    <mergeCell ref="A122:A127"/>
    <mergeCell ref="B122:C127"/>
    <mergeCell ref="J122:J127"/>
    <mergeCell ref="A128:A133"/>
    <mergeCell ref="B128:C133"/>
    <mergeCell ref="J128:J133"/>
    <mergeCell ref="J104:J109"/>
    <mergeCell ref="A110:A115"/>
    <mergeCell ref="B110:C115"/>
    <mergeCell ref="J110:J115"/>
    <mergeCell ref="A116:A121"/>
    <mergeCell ref="B116:C121"/>
    <mergeCell ref="J116:J121"/>
    <mergeCell ref="J147:J152"/>
    <mergeCell ref="A153:A158"/>
    <mergeCell ref="B153:C158"/>
    <mergeCell ref="J153:J158"/>
    <mergeCell ref="A159:A164"/>
    <mergeCell ref="B159:C164"/>
    <mergeCell ref="J159:J164"/>
    <mergeCell ref="A134:I134"/>
    <mergeCell ref="A135:A140"/>
    <mergeCell ref="B135:C140"/>
    <mergeCell ref="E135:E176"/>
    <mergeCell ref="J135:J140"/>
    <mergeCell ref="A141:A146"/>
    <mergeCell ref="B141:C146"/>
    <mergeCell ref="J141:J146"/>
    <mergeCell ref="A147:A152"/>
    <mergeCell ref="B147:C152"/>
    <mergeCell ref="A177:I177"/>
    <mergeCell ref="A178:A183"/>
    <mergeCell ref="B178:C183"/>
    <mergeCell ref="J178:J183"/>
    <mergeCell ref="A185:J185"/>
    <mergeCell ref="B186:D186"/>
    <mergeCell ref="A165:A170"/>
    <mergeCell ref="B165:C170"/>
    <mergeCell ref="J165:J170"/>
    <mergeCell ref="A171:A176"/>
    <mergeCell ref="B171:C176"/>
    <mergeCell ref="J171:J176"/>
    <mergeCell ref="A198:J198"/>
    <mergeCell ref="B199:C199"/>
    <mergeCell ref="A201:J201"/>
    <mergeCell ref="B202:C202"/>
    <mergeCell ref="A204:J204"/>
    <mergeCell ref="B205:C205"/>
    <mergeCell ref="A188:J188"/>
    <mergeCell ref="B189:D189"/>
    <mergeCell ref="A191:J191"/>
    <mergeCell ref="B192:C192"/>
    <mergeCell ref="E192:E196"/>
    <mergeCell ref="B193:C193"/>
    <mergeCell ref="B194:C194"/>
    <mergeCell ref="B195:C195"/>
    <mergeCell ref="B196:C196"/>
    <mergeCell ref="B217:D217"/>
    <mergeCell ref="B218:D218"/>
    <mergeCell ref="B219:D219"/>
    <mergeCell ref="B220:D220"/>
    <mergeCell ref="A222:J222"/>
    <mergeCell ref="B223:D223"/>
    <mergeCell ref="A207:J207"/>
    <mergeCell ref="B208:D208"/>
    <mergeCell ref="E208:E220"/>
    <mergeCell ref="B209:D209"/>
    <mergeCell ref="B210:D210"/>
    <mergeCell ref="B211:C211"/>
    <mergeCell ref="A212:A214"/>
    <mergeCell ref="B212:C214"/>
    <mergeCell ref="B215:D215"/>
    <mergeCell ref="B216:D216"/>
    <mergeCell ref="A232:J232"/>
    <mergeCell ref="B233:D233"/>
    <mergeCell ref="E233:E235"/>
    <mergeCell ref="J233:J235"/>
    <mergeCell ref="B234:D234"/>
    <mergeCell ref="B235:D235"/>
    <mergeCell ref="A225:J225"/>
    <mergeCell ref="B226:D226"/>
    <mergeCell ref="B227:D227"/>
    <mergeCell ref="B228:D228"/>
    <mergeCell ref="B229:D229"/>
    <mergeCell ref="B230:D230"/>
    <mergeCell ref="A242:J242"/>
    <mergeCell ref="B243:D243"/>
    <mergeCell ref="E243:E246"/>
    <mergeCell ref="B244:D244"/>
    <mergeCell ref="B245:D245"/>
    <mergeCell ref="B246:D246"/>
    <mergeCell ref="A237:J237"/>
    <mergeCell ref="B238:D238"/>
    <mergeCell ref="E238:E240"/>
    <mergeCell ref="J238:J240"/>
    <mergeCell ref="B239:D239"/>
    <mergeCell ref="B240:D240"/>
    <mergeCell ref="A254:I254"/>
    <mergeCell ref="B255:D255"/>
    <mergeCell ref="E255:E256"/>
    <mergeCell ref="G255:H255"/>
    <mergeCell ref="B256:D256"/>
    <mergeCell ref="G256:H256"/>
    <mergeCell ref="A248:J248"/>
    <mergeCell ref="B249:D249"/>
    <mergeCell ref="E249:E252"/>
    <mergeCell ref="J249:J252"/>
    <mergeCell ref="B250:D250"/>
    <mergeCell ref="B251:D251"/>
    <mergeCell ref="B252:D252"/>
    <mergeCell ref="B263:D263"/>
    <mergeCell ref="G263:H263"/>
    <mergeCell ref="B264:D264"/>
    <mergeCell ref="G264:H264"/>
    <mergeCell ref="B265:D265"/>
    <mergeCell ref="G265:H265"/>
    <mergeCell ref="A258:I258"/>
    <mergeCell ref="B259:D259"/>
    <mergeCell ref="E259:E265"/>
    <mergeCell ref="G259:H259"/>
    <mergeCell ref="B260:D260"/>
    <mergeCell ref="G260:H260"/>
    <mergeCell ref="B261:D261"/>
    <mergeCell ref="G261:H261"/>
    <mergeCell ref="B262:D262"/>
    <mergeCell ref="G262:H262"/>
    <mergeCell ref="A271:J271"/>
    <mergeCell ref="B272:D272"/>
    <mergeCell ref="E272:E273"/>
    <mergeCell ref="J272:J273"/>
    <mergeCell ref="B273:D273"/>
    <mergeCell ref="A275:J275"/>
    <mergeCell ref="A267:I267"/>
    <mergeCell ref="B268:D268"/>
    <mergeCell ref="E268:E269"/>
    <mergeCell ref="G268:H268"/>
    <mergeCell ref="B269:D269"/>
    <mergeCell ref="G269:H269"/>
    <mergeCell ref="B276:D276"/>
    <mergeCell ref="E276:E292"/>
    <mergeCell ref="B277:D277"/>
    <mergeCell ref="B278:D278"/>
    <mergeCell ref="B279:D279"/>
    <mergeCell ref="B280:D280"/>
    <mergeCell ref="B281:D281"/>
    <mergeCell ref="B282:D282"/>
    <mergeCell ref="B283:D283"/>
    <mergeCell ref="B284:D284"/>
    <mergeCell ref="B291:D291"/>
    <mergeCell ref="B292:D292"/>
    <mergeCell ref="A293:J293"/>
    <mergeCell ref="B294:D294"/>
    <mergeCell ref="E294:E295"/>
    <mergeCell ref="B295:D295"/>
    <mergeCell ref="B285:D285"/>
    <mergeCell ref="B286:D286"/>
    <mergeCell ref="B287:D287"/>
    <mergeCell ref="B288:D288"/>
    <mergeCell ref="B289:D289"/>
    <mergeCell ref="B290:D290"/>
    <mergeCell ref="A313:J313"/>
    <mergeCell ref="B314:D314"/>
    <mergeCell ref="A316:J316"/>
    <mergeCell ref="B317:D317"/>
    <mergeCell ref="G317:I317"/>
    <mergeCell ref="A319:J319"/>
    <mergeCell ref="A297:J297"/>
    <mergeCell ref="B298:C298"/>
    <mergeCell ref="E298:E311"/>
    <mergeCell ref="B299:C299"/>
    <mergeCell ref="A300:A305"/>
    <mergeCell ref="B300:C305"/>
    <mergeCell ref="J300:J305"/>
    <mergeCell ref="A306:A311"/>
    <mergeCell ref="B306:C311"/>
    <mergeCell ref="J306:J311"/>
    <mergeCell ref="B320:D320"/>
    <mergeCell ref="G320:I320"/>
    <mergeCell ref="A322:J322"/>
    <mergeCell ref="B323:D323"/>
    <mergeCell ref="A325:I325"/>
    <mergeCell ref="B326:D326"/>
    <mergeCell ref="E326:E334"/>
    <mergeCell ref="B327:D327"/>
    <mergeCell ref="B328:D328"/>
    <mergeCell ref="B329:D329"/>
    <mergeCell ref="A337:A338"/>
    <mergeCell ref="B337:C338"/>
    <mergeCell ref="E337:E342"/>
    <mergeCell ref="J337:J342"/>
    <mergeCell ref="A339:A340"/>
    <mergeCell ref="B339:C340"/>
    <mergeCell ref="A341:A342"/>
    <mergeCell ref="B341:C342"/>
    <mergeCell ref="B330:D330"/>
    <mergeCell ref="B331:D331"/>
    <mergeCell ref="B332:D332"/>
    <mergeCell ref="B333:D333"/>
    <mergeCell ref="B334:D334"/>
    <mergeCell ref="A336:J336"/>
    <mergeCell ref="A344:J344"/>
    <mergeCell ref="A345:A346"/>
    <mergeCell ref="B345:C346"/>
    <mergeCell ref="E345:E350"/>
    <mergeCell ref="J345:J350"/>
    <mergeCell ref="A347:A348"/>
    <mergeCell ref="B347:C348"/>
    <mergeCell ref="A349:A350"/>
    <mergeCell ref="B349:C350"/>
    <mergeCell ref="A357:J357"/>
    <mergeCell ref="B358:D358"/>
    <mergeCell ref="E358:E361"/>
    <mergeCell ref="B359:D359"/>
    <mergeCell ref="B360:D360"/>
    <mergeCell ref="B361:D361"/>
    <mergeCell ref="A352:J352"/>
    <mergeCell ref="B353:D353"/>
    <mergeCell ref="E353:E355"/>
    <mergeCell ref="J353:J355"/>
    <mergeCell ref="B354:D354"/>
    <mergeCell ref="B355:D355"/>
    <mergeCell ref="A372:J372"/>
    <mergeCell ref="B373:D373"/>
    <mergeCell ref="E373:E375"/>
    <mergeCell ref="J373:J375"/>
    <mergeCell ref="B374:D374"/>
    <mergeCell ref="B375:D375"/>
    <mergeCell ref="A363:J363"/>
    <mergeCell ref="B364:D364"/>
    <mergeCell ref="A366:J366"/>
    <mergeCell ref="B367:D367"/>
    <mergeCell ref="A369:J369"/>
    <mergeCell ref="B370:D370"/>
    <mergeCell ref="A387:J387"/>
    <mergeCell ref="A388:A389"/>
    <mergeCell ref="B388:C389"/>
    <mergeCell ref="E388:E391"/>
    <mergeCell ref="J388:J391"/>
    <mergeCell ref="A390:A391"/>
    <mergeCell ref="B390:C391"/>
    <mergeCell ref="A377:J377"/>
    <mergeCell ref="B378:D378"/>
    <mergeCell ref="A380:J380"/>
    <mergeCell ref="B381:D381"/>
    <mergeCell ref="A383:J383"/>
    <mergeCell ref="B384:D384"/>
    <mergeCell ref="E384:E385"/>
    <mergeCell ref="J384:J385"/>
    <mergeCell ref="B385:D385"/>
    <mergeCell ref="A400:J400"/>
    <mergeCell ref="E401:E407"/>
    <mergeCell ref="A402:A406"/>
    <mergeCell ref="B402:C406"/>
    <mergeCell ref="J402:J406"/>
    <mergeCell ref="B407:C407"/>
    <mergeCell ref="A393:J393"/>
    <mergeCell ref="B394:C394"/>
    <mergeCell ref="A396:J396"/>
    <mergeCell ref="B397:D397"/>
    <mergeCell ref="E397:E398"/>
    <mergeCell ref="J397:J398"/>
    <mergeCell ref="B398:D398"/>
    <mergeCell ref="C416:D416"/>
    <mergeCell ref="C417:D417"/>
    <mergeCell ref="C418:D418"/>
    <mergeCell ref="C419:D419"/>
    <mergeCell ref="C420:D420"/>
    <mergeCell ref="A409:J409"/>
    <mergeCell ref="A410:A420"/>
    <mergeCell ref="C410:D410"/>
    <mergeCell ref="B411:B420"/>
    <mergeCell ref="C411:D411"/>
    <mergeCell ref="E411:E420"/>
    <mergeCell ref="C412:D412"/>
    <mergeCell ref="C413:D413"/>
    <mergeCell ref="C414:D414"/>
    <mergeCell ref="C415:D415"/>
  </mergeCells>
  <hyperlinks>
    <hyperlink ref="H72" r:id="rId1" xr:uid="{00000000-0004-0000-0900-000000000000}"/>
    <hyperlink ref="I72" r:id="rId2" xr:uid="{00000000-0004-0000-0900-000001000000}"/>
  </hyperlinks>
  <pageMargins left="0.2" right="0.2" top="0.5" bottom="0.25" header="0.2" footer="0.05"/>
  <pageSetup paperSize="5" scale="75" fitToHeight="0" orientation="landscape" r:id="rId3"/>
  <headerFooter>
    <oddHeader>&amp;L&amp;"-,Bold"&amp;18CPMI-IOSCO Quantitative Disclosures - DTCC&amp;R&amp;"-,Bold"&amp;16 &amp;18Q2 2016 (As of June 30, 2016)</oddHeader>
    <oddFooter>&amp;R&amp;"-,Bold"&amp;8Page &amp;P of &amp;N</oddFooter>
  </headerFooter>
  <rowBreaks count="13" manualBreakCount="13">
    <brk id="31" max="9" man="1"/>
    <brk id="65" max="9" man="1"/>
    <brk id="133" max="9" man="1"/>
    <brk id="176" max="9" man="1"/>
    <brk id="203" max="9" man="1"/>
    <brk id="221" max="9" man="1"/>
    <brk id="241" max="9" man="1"/>
    <brk id="266" max="9" man="1"/>
    <brk id="292" max="9" man="1"/>
    <brk id="324" max="9" man="1"/>
    <brk id="351" max="9" man="1"/>
    <brk id="371" max="9" man="1"/>
    <brk id="395" max="9" man="1"/>
  </rowBreaks>
  <drawing r:id="rId4"/>
  <legacyDrawing r:id="rId5"/>
  <controls>
    <mc:AlternateContent xmlns:mc="http://schemas.openxmlformats.org/markup-compatibility/2006">
      <mc:Choice Requires="x14">
        <control shapeId="17409" r:id="rId6" name="ComboBox1">
          <controlPr autoLine="0" listFillRange="'Table of Contents-Internal'!B4:B53" r:id="rId7">
            <anchor moveWithCells="1">
              <from>
                <xdr:col>1</xdr:col>
                <xdr:colOff>38100</xdr:colOff>
                <xdr:row>0</xdr:row>
                <xdr:rowOff>69850</xdr:rowOff>
              </from>
              <to>
                <xdr:col>1</xdr:col>
                <xdr:colOff>762000</xdr:colOff>
                <xdr:row>0</xdr:row>
                <xdr:rowOff>298450</xdr:rowOff>
              </to>
            </anchor>
          </controlPr>
        </control>
      </mc:Choice>
      <mc:Fallback>
        <control shapeId="17409" r:id="rId6" name="ComboBox1"/>
      </mc:Fallback>
    </mc:AlternateContent>
  </control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Q428"/>
  <sheetViews>
    <sheetView showGridLines="0" zoomScale="80" zoomScaleNormal="80" workbookViewId="0">
      <pane xSplit="1" ySplit="3" topLeftCell="B73" activePane="bottomRight" state="frozen"/>
      <selection activeCell="I5" sqref="I5"/>
      <selection pane="topRight" activeCell="I5" sqref="I5"/>
      <selection pane="bottomLeft" activeCell="I5" sqref="I5"/>
      <selection pane="bottomRight" activeCell="G81" sqref="G81"/>
    </sheetView>
  </sheetViews>
  <sheetFormatPr defaultColWidth="9.1796875" defaultRowHeight="14.5" x14ac:dyDescent="0.35"/>
  <cols>
    <col min="1" max="1" width="8.26953125" style="3" customWidth="1"/>
    <col min="2" max="2" width="54.81640625" style="3" customWidth="1"/>
    <col min="3" max="3" width="9.453125" style="3" customWidth="1"/>
    <col min="4" max="4" width="19.453125" style="3" customWidth="1"/>
    <col min="5" max="5" width="14.7265625" style="3" customWidth="1"/>
    <col min="6" max="6" width="13" style="3" customWidth="1"/>
    <col min="7" max="8" width="13.81640625" style="15" customWidth="1"/>
    <col min="9" max="9" width="13.81640625" style="14" customWidth="1"/>
    <col min="10" max="10" width="69.7265625" style="3" customWidth="1"/>
    <col min="11" max="11" width="10.7265625" style="381" customWidth="1"/>
    <col min="12" max="12" width="13.1796875" style="30" customWidth="1"/>
    <col min="13" max="13" width="21.453125" style="381" customWidth="1"/>
    <col min="14" max="14" width="20.54296875" style="1" customWidth="1"/>
    <col min="15" max="16" width="9.1796875" style="1"/>
    <col min="17" max="17" width="9.1796875" style="381"/>
    <col min="18" max="16384" width="9.1796875" style="1"/>
  </cols>
  <sheetData>
    <row r="1" spans="1:17" ht="29.25" customHeight="1" x14ac:dyDescent="0.3">
      <c r="A1" s="17" t="s">
        <v>479</v>
      </c>
      <c r="B1" s="14"/>
      <c r="C1" s="1773" t="s">
        <v>733</v>
      </c>
      <c r="D1" s="1773"/>
      <c r="E1" s="1454"/>
      <c r="F1" s="1455"/>
      <c r="G1" s="1456" t="s">
        <v>727</v>
      </c>
      <c r="H1" s="1456"/>
      <c r="I1" s="1456"/>
      <c r="J1" s="14"/>
      <c r="K1" s="42"/>
      <c r="M1" s="1"/>
      <c r="Q1" s="1"/>
    </row>
    <row r="2" spans="1:17" ht="15" customHeight="1" x14ac:dyDescent="0.35">
      <c r="A2" s="1457" t="s">
        <v>237</v>
      </c>
      <c r="B2" s="1458" t="s">
        <v>236</v>
      </c>
      <c r="C2" s="1458"/>
      <c r="D2" s="1458"/>
      <c r="E2" s="1458" t="s">
        <v>486</v>
      </c>
      <c r="F2" s="1457" t="s">
        <v>366</v>
      </c>
      <c r="G2" s="1458" t="s">
        <v>377</v>
      </c>
      <c r="H2" s="1458"/>
      <c r="I2" s="1457" t="s">
        <v>356</v>
      </c>
      <c r="J2" s="1457" t="s">
        <v>487</v>
      </c>
      <c r="Q2" s="1"/>
    </row>
    <row r="3" spans="1:17" ht="15" customHeight="1" x14ac:dyDescent="0.35">
      <c r="A3" s="1457"/>
      <c r="B3" s="1458"/>
      <c r="C3" s="1458"/>
      <c r="D3" s="1458"/>
      <c r="E3" s="1458"/>
      <c r="F3" s="1457"/>
      <c r="G3" s="556" t="s">
        <v>354</v>
      </c>
      <c r="H3" s="556" t="s">
        <v>355</v>
      </c>
      <c r="I3" s="1457"/>
      <c r="J3" s="1457"/>
      <c r="L3" s="381"/>
      <c r="N3" s="381"/>
      <c r="O3" s="381"/>
      <c r="Q3" s="1"/>
    </row>
    <row r="4" spans="1:17" s="5" customFormat="1" ht="33" customHeight="1" x14ac:dyDescent="0.35">
      <c r="A4" s="1462" t="s">
        <v>491</v>
      </c>
      <c r="B4" s="1463"/>
      <c r="C4" s="1463"/>
      <c r="D4" s="1463"/>
      <c r="E4" s="1463"/>
      <c r="F4" s="1463"/>
      <c r="G4" s="1463"/>
      <c r="H4" s="1463"/>
      <c r="I4" s="1463"/>
      <c r="J4" s="1464"/>
      <c r="K4" s="381"/>
      <c r="L4" s="8">
        <f>IF(COUNTA(G5:I14)=29,3,2)</f>
        <v>3</v>
      </c>
      <c r="M4" s="381"/>
    </row>
    <row r="5" spans="1:17" s="5" customFormat="1" ht="26.25" customHeight="1" x14ac:dyDescent="0.35">
      <c r="A5" s="48" t="s">
        <v>7</v>
      </c>
      <c r="B5" s="1465" t="s">
        <v>367</v>
      </c>
      <c r="C5" s="1465"/>
      <c r="D5" s="1465"/>
      <c r="E5" s="1466" t="s">
        <v>518</v>
      </c>
      <c r="F5" s="243" t="s">
        <v>361</v>
      </c>
      <c r="G5" s="1771">
        <v>34.200000000000003</v>
      </c>
      <c r="H5" s="1772"/>
      <c r="I5" s="432">
        <v>79</v>
      </c>
      <c r="J5" s="1471" t="s">
        <v>488</v>
      </c>
      <c r="K5" s="381"/>
      <c r="L5" s="8"/>
      <c r="M5" s="381"/>
    </row>
    <row r="6" spans="1:17" s="5" customFormat="1" ht="26.25" customHeight="1" x14ac:dyDescent="0.35">
      <c r="A6" s="51" t="s">
        <v>8</v>
      </c>
      <c r="B6" s="1460" t="s">
        <v>368</v>
      </c>
      <c r="C6" s="1460"/>
      <c r="D6" s="1460"/>
      <c r="E6" s="1467"/>
      <c r="F6" s="244" t="s">
        <v>361</v>
      </c>
      <c r="G6" s="143" t="s">
        <v>362</v>
      </c>
      <c r="H6" s="143" t="s">
        <v>362</v>
      </c>
      <c r="I6" s="143" t="s">
        <v>362</v>
      </c>
      <c r="J6" s="1472"/>
      <c r="K6" s="381"/>
      <c r="L6" s="8"/>
      <c r="M6" s="381"/>
    </row>
    <row r="7" spans="1:17" s="5" customFormat="1" ht="66.75" customHeight="1" x14ac:dyDescent="0.35">
      <c r="A7" s="55" t="s">
        <v>9</v>
      </c>
      <c r="B7" s="1459" t="s">
        <v>369</v>
      </c>
      <c r="C7" s="1459"/>
      <c r="D7" s="1459"/>
      <c r="E7" s="1467"/>
      <c r="F7" s="245" t="s">
        <v>361</v>
      </c>
      <c r="G7" s="144" t="s">
        <v>362</v>
      </c>
      <c r="H7" s="145" t="s">
        <v>362</v>
      </c>
      <c r="I7" s="145" t="s">
        <v>362</v>
      </c>
      <c r="J7" s="1473"/>
      <c r="K7" s="381"/>
      <c r="L7" s="8"/>
      <c r="M7" s="381"/>
    </row>
    <row r="8" spans="1:17" s="5" customFormat="1" ht="26.25" customHeight="1" x14ac:dyDescent="0.35">
      <c r="A8" s="51" t="s">
        <v>10</v>
      </c>
      <c r="B8" s="1460" t="s">
        <v>370</v>
      </c>
      <c r="C8" s="1460"/>
      <c r="D8" s="1460"/>
      <c r="E8" s="1467"/>
      <c r="F8" s="244" t="s">
        <v>361</v>
      </c>
      <c r="G8" s="672">
        <v>9939</v>
      </c>
      <c r="H8" s="672">
        <v>5835</v>
      </c>
      <c r="I8" s="672">
        <v>4723</v>
      </c>
      <c r="J8" s="1474" t="s">
        <v>560</v>
      </c>
      <c r="K8" s="381"/>
      <c r="L8" s="8"/>
      <c r="M8" s="381"/>
    </row>
    <row r="9" spans="1:17" s="5" customFormat="1" ht="99.75" customHeight="1" x14ac:dyDescent="0.35">
      <c r="A9" s="55" t="s">
        <v>11</v>
      </c>
      <c r="B9" s="1459" t="s">
        <v>371</v>
      </c>
      <c r="C9" s="1459"/>
      <c r="D9" s="1459"/>
      <c r="E9" s="1467"/>
      <c r="F9" s="245" t="s">
        <v>361</v>
      </c>
      <c r="G9" s="146">
        <v>12671</v>
      </c>
      <c r="H9" s="146">
        <v>6524</v>
      </c>
      <c r="I9" s="146">
        <v>5516</v>
      </c>
      <c r="J9" s="1475"/>
      <c r="K9" s="381"/>
      <c r="L9" s="8"/>
      <c r="M9" s="381"/>
    </row>
    <row r="10" spans="1:17" s="5" customFormat="1" ht="26.25" customHeight="1" x14ac:dyDescent="0.35">
      <c r="A10" s="51" t="s">
        <v>12</v>
      </c>
      <c r="B10" s="1460" t="s">
        <v>372</v>
      </c>
      <c r="C10" s="1460"/>
      <c r="D10" s="1460"/>
      <c r="E10" s="1467"/>
      <c r="F10" s="244" t="s">
        <v>361</v>
      </c>
      <c r="G10" s="143" t="s">
        <v>362</v>
      </c>
      <c r="H10" s="143" t="s">
        <v>362</v>
      </c>
      <c r="I10" s="143" t="s">
        <v>362</v>
      </c>
      <c r="J10" s="54"/>
      <c r="K10" s="381"/>
      <c r="L10" s="8"/>
      <c r="M10" s="381"/>
    </row>
    <row r="11" spans="1:17" s="5" customFormat="1" ht="26.25" customHeight="1" x14ac:dyDescent="0.35">
      <c r="A11" s="55" t="s">
        <v>13</v>
      </c>
      <c r="B11" s="1459" t="s">
        <v>373</v>
      </c>
      <c r="C11" s="1459"/>
      <c r="D11" s="1459"/>
      <c r="E11" s="1467"/>
      <c r="F11" s="245" t="s">
        <v>361</v>
      </c>
      <c r="G11" s="144" t="s">
        <v>362</v>
      </c>
      <c r="H11" s="144" t="s">
        <v>362</v>
      </c>
      <c r="I11" s="144" t="s">
        <v>362</v>
      </c>
      <c r="J11" s="58"/>
      <c r="K11" s="381"/>
      <c r="L11" s="8"/>
      <c r="M11" s="381"/>
    </row>
    <row r="12" spans="1:17" s="5" customFormat="1" ht="26.25" customHeight="1" x14ac:dyDescent="0.35">
      <c r="A12" s="51" t="s">
        <v>14</v>
      </c>
      <c r="B12" s="1460" t="s">
        <v>374</v>
      </c>
      <c r="C12" s="1460"/>
      <c r="D12" s="1460"/>
      <c r="E12" s="1467"/>
      <c r="F12" s="244" t="s">
        <v>361</v>
      </c>
      <c r="G12" s="147" t="s">
        <v>362</v>
      </c>
      <c r="H12" s="147" t="s">
        <v>362</v>
      </c>
      <c r="I12" s="147" t="s">
        <v>362</v>
      </c>
      <c r="J12" s="54"/>
      <c r="K12" s="381"/>
      <c r="L12" s="8"/>
      <c r="M12" s="381"/>
    </row>
    <row r="13" spans="1:17" s="5" customFormat="1" ht="39.75" customHeight="1" x14ac:dyDescent="0.35">
      <c r="A13" s="55" t="s">
        <v>15</v>
      </c>
      <c r="B13" s="1459" t="s">
        <v>375</v>
      </c>
      <c r="C13" s="1459"/>
      <c r="D13" s="1459"/>
      <c r="E13" s="1467"/>
      <c r="F13" s="245" t="s">
        <v>361</v>
      </c>
      <c r="G13" s="144" t="s">
        <v>362</v>
      </c>
      <c r="H13" s="144" t="s">
        <v>362</v>
      </c>
      <c r="I13" s="144" t="s">
        <v>362</v>
      </c>
      <c r="J13" s="58"/>
      <c r="K13" s="381"/>
      <c r="L13" s="8"/>
      <c r="M13" s="381"/>
    </row>
    <row r="14" spans="1:17" s="5" customFormat="1" ht="30" customHeight="1" x14ac:dyDescent="0.35">
      <c r="A14" s="61" t="s">
        <v>16</v>
      </c>
      <c r="B14" s="1461" t="s">
        <v>376</v>
      </c>
      <c r="C14" s="1461"/>
      <c r="D14" s="1461"/>
      <c r="E14" s="1468"/>
      <c r="F14" s="246" t="s">
        <v>361</v>
      </c>
      <c r="G14" s="148" t="s">
        <v>362</v>
      </c>
      <c r="H14" s="148" t="s">
        <v>362</v>
      </c>
      <c r="I14" s="148" t="s">
        <v>362</v>
      </c>
      <c r="J14" s="64"/>
      <c r="K14" s="381"/>
      <c r="L14" s="8"/>
      <c r="M14" s="381"/>
    </row>
    <row r="15" spans="1:17" s="5" customFormat="1" ht="8.15" customHeight="1" x14ac:dyDescent="0.35">
      <c r="A15" s="12"/>
      <c r="B15" s="13"/>
      <c r="C15" s="13"/>
      <c r="D15" s="13"/>
      <c r="E15" s="13"/>
      <c r="F15" s="7"/>
      <c r="G15" s="149"/>
      <c r="H15" s="149"/>
      <c r="I15" s="149"/>
      <c r="J15" s="46"/>
      <c r="K15" s="381"/>
      <c r="L15" s="8"/>
      <c r="M15" s="381"/>
    </row>
    <row r="16" spans="1:17" s="5" customFormat="1" ht="33" customHeight="1" x14ac:dyDescent="0.35">
      <c r="A16" s="1462" t="s">
        <v>435</v>
      </c>
      <c r="B16" s="1463"/>
      <c r="C16" s="1463"/>
      <c r="D16" s="1463"/>
      <c r="E16" s="1463"/>
      <c r="F16" s="1463"/>
      <c r="G16" s="1463"/>
      <c r="H16" s="1463"/>
      <c r="I16" s="1463"/>
      <c r="J16" s="1464"/>
      <c r="K16" s="381"/>
      <c r="L16" s="8">
        <f>IF(COUNTA(G17:I17)=3,3,2)</f>
        <v>3</v>
      </c>
      <c r="M16" s="381"/>
    </row>
    <row r="17" spans="1:13" s="5" customFormat="1" ht="32.15" customHeight="1" x14ac:dyDescent="0.35">
      <c r="A17" s="9" t="s">
        <v>6</v>
      </c>
      <c r="B17" s="1476" t="s">
        <v>436</v>
      </c>
      <c r="C17" s="1476"/>
      <c r="D17" s="1476"/>
      <c r="E17" s="10" t="s">
        <v>519</v>
      </c>
      <c r="F17" s="242" t="s">
        <v>361</v>
      </c>
      <c r="G17" s="407">
        <v>296</v>
      </c>
      <c r="H17" s="150" t="s">
        <v>362</v>
      </c>
      <c r="I17" s="150" t="s">
        <v>362</v>
      </c>
      <c r="J17" s="6"/>
      <c r="K17" s="381"/>
      <c r="L17" s="8"/>
      <c r="M17" s="381"/>
    </row>
    <row r="18" spans="1:13" s="5" customFormat="1" ht="8.15" customHeight="1" x14ac:dyDescent="0.35">
      <c r="A18" s="12"/>
      <c r="B18" s="13"/>
      <c r="C18" s="13"/>
      <c r="D18" s="13"/>
      <c r="E18" s="13"/>
      <c r="F18" s="7"/>
      <c r="G18" s="149"/>
      <c r="H18" s="149"/>
      <c r="I18" s="149"/>
      <c r="J18" s="46"/>
      <c r="K18" s="381"/>
      <c r="L18" s="8"/>
      <c r="M18" s="381"/>
    </row>
    <row r="19" spans="1:13" s="5" customFormat="1" ht="33" customHeight="1" x14ac:dyDescent="0.35">
      <c r="A19" s="1462" t="s">
        <v>490</v>
      </c>
      <c r="B19" s="1463"/>
      <c r="C19" s="1463"/>
      <c r="D19" s="1463"/>
      <c r="E19" s="1463"/>
      <c r="F19" s="1463"/>
      <c r="G19" s="1463"/>
      <c r="H19" s="1463"/>
      <c r="I19" s="1463"/>
      <c r="J19" s="1464"/>
      <c r="K19" s="381"/>
      <c r="L19" s="8">
        <f>IF(COUNTA(G20:I36)+COUNTA(G37:I52)=96,3,2)</f>
        <v>3</v>
      </c>
      <c r="M19" s="381"/>
    </row>
    <row r="20" spans="1:13" s="5" customFormat="1" ht="15" customHeight="1" x14ac:dyDescent="0.35">
      <c r="A20" s="1477" t="s">
        <v>17</v>
      </c>
      <c r="B20" s="1479" t="s">
        <v>380</v>
      </c>
      <c r="C20" s="1480"/>
      <c r="D20" s="68" t="s">
        <v>379</v>
      </c>
      <c r="E20" s="1483" t="s">
        <v>518</v>
      </c>
      <c r="F20" s="69" t="s">
        <v>361</v>
      </c>
      <c r="G20" s="496">
        <v>2409</v>
      </c>
      <c r="H20" s="496">
        <v>2200</v>
      </c>
      <c r="I20" s="496">
        <v>2600</v>
      </c>
      <c r="J20" s="1471"/>
      <c r="K20" s="381"/>
      <c r="L20" s="8"/>
      <c r="M20" s="381"/>
    </row>
    <row r="21" spans="1:13" s="5" customFormat="1" ht="15" customHeight="1" x14ac:dyDescent="0.35">
      <c r="A21" s="1478"/>
      <c r="B21" s="1481"/>
      <c r="C21" s="1482"/>
      <c r="D21" s="70" t="s">
        <v>378</v>
      </c>
      <c r="E21" s="1484"/>
      <c r="F21" s="71" t="s">
        <v>361</v>
      </c>
      <c r="G21" s="179">
        <v>2409</v>
      </c>
      <c r="H21" s="179">
        <v>2200</v>
      </c>
      <c r="I21" s="179">
        <v>2600</v>
      </c>
      <c r="J21" s="1473"/>
      <c r="K21" s="381"/>
      <c r="L21" s="8"/>
      <c r="M21" s="381"/>
    </row>
    <row r="22" spans="1:13" s="5" customFormat="1" ht="15" customHeight="1" x14ac:dyDescent="0.35">
      <c r="A22" s="1486" t="s">
        <v>18</v>
      </c>
      <c r="B22" s="1487" t="s">
        <v>381</v>
      </c>
      <c r="C22" s="1488"/>
      <c r="D22" s="540" t="s">
        <v>379</v>
      </c>
      <c r="E22" s="1484"/>
      <c r="F22" s="72" t="s">
        <v>361</v>
      </c>
      <c r="G22" s="153">
        <v>0</v>
      </c>
      <c r="H22" s="153">
        <v>0</v>
      </c>
      <c r="I22" s="153">
        <v>0</v>
      </c>
      <c r="J22" s="1489"/>
      <c r="K22" s="381"/>
      <c r="L22" s="8"/>
      <c r="M22" s="381"/>
    </row>
    <row r="23" spans="1:13" s="5" customFormat="1" ht="15" customHeight="1" x14ac:dyDescent="0.35">
      <c r="A23" s="1486" t="s">
        <v>18</v>
      </c>
      <c r="B23" s="1487" t="s">
        <v>306</v>
      </c>
      <c r="C23" s="1488"/>
      <c r="D23" s="540" t="s">
        <v>378</v>
      </c>
      <c r="E23" s="1484"/>
      <c r="F23" s="72" t="s">
        <v>361</v>
      </c>
      <c r="G23" s="153">
        <v>0</v>
      </c>
      <c r="H23" s="153">
        <v>0</v>
      </c>
      <c r="I23" s="153">
        <v>0</v>
      </c>
      <c r="J23" s="1490"/>
      <c r="K23" s="381"/>
      <c r="L23" s="8"/>
      <c r="M23" s="381"/>
    </row>
    <row r="24" spans="1:13" s="5" customFormat="1" ht="15" customHeight="1" x14ac:dyDescent="0.35">
      <c r="A24" s="1478" t="s">
        <v>19</v>
      </c>
      <c r="B24" s="1481" t="s">
        <v>382</v>
      </c>
      <c r="C24" s="1482"/>
      <c r="D24" s="70" t="s">
        <v>379</v>
      </c>
      <c r="E24" s="1484"/>
      <c r="F24" s="71" t="s">
        <v>361</v>
      </c>
      <c r="G24" s="187">
        <v>435</v>
      </c>
      <c r="H24" s="187">
        <v>250</v>
      </c>
      <c r="I24" s="187">
        <v>500</v>
      </c>
      <c r="J24" s="1491"/>
      <c r="K24" s="381"/>
      <c r="L24" s="16"/>
      <c r="M24" s="381"/>
    </row>
    <row r="25" spans="1:13" s="5" customFormat="1" ht="15" customHeight="1" x14ac:dyDescent="0.35">
      <c r="A25" s="1478" t="s">
        <v>19</v>
      </c>
      <c r="B25" s="1481" t="s">
        <v>307</v>
      </c>
      <c r="C25" s="1482"/>
      <c r="D25" s="70" t="s">
        <v>378</v>
      </c>
      <c r="E25" s="1484"/>
      <c r="F25" s="71" t="s">
        <v>361</v>
      </c>
      <c r="G25" s="187">
        <v>444</v>
      </c>
      <c r="H25" s="187">
        <v>255</v>
      </c>
      <c r="I25" s="187">
        <v>510</v>
      </c>
      <c r="J25" s="1473"/>
      <c r="K25" s="381"/>
      <c r="L25" s="16"/>
      <c r="M25" s="381"/>
    </row>
    <row r="26" spans="1:13" s="5" customFormat="1" ht="15" customHeight="1" x14ac:dyDescent="0.35">
      <c r="A26" s="1486" t="s">
        <v>693</v>
      </c>
      <c r="B26" s="1487" t="s">
        <v>383</v>
      </c>
      <c r="C26" s="1488"/>
      <c r="D26" s="540" t="s">
        <v>379</v>
      </c>
      <c r="E26" s="1484"/>
      <c r="F26" s="72" t="s">
        <v>361</v>
      </c>
      <c r="G26" s="672">
        <v>1031</v>
      </c>
      <c r="H26" s="672">
        <v>320</v>
      </c>
      <c r="I26" s="672">
        <v>870</v>
      </c>
      <c r="J26" s="1489" t="s">
        <v>517</v>
      </c>
      <c r="K26" s="381"/>
      <c r="L26" s="16"/>
      <c r="M26" s="381"/>
    </row>
    <row r="27" spans="1:13" s="5" customFormat="1" ht="15" customHeight="1" x14ac:dyDescent="0.35">
      <c r="A27" s="1486" t="s">
        <v>20</v>
      </c>
      <c r="B27" s="1487" t="s">
        <v>308</v>
      </c>
      <c r="C27" s="1488"/>
      <c r="D27" s="540" t="s">
        <v>378</v>
      </c>
      <c r="E27" s="1484"/>
      <c r="F27" s="72" t="s">
        <v>361</v>
      </c>
      <c r="G27" s="672">
        <v>1031</v>
      </c>
      <c r="H27" s="672">
        <v>320</v>
      </c>
      <c r="I27" s="672">
        <v>870</v>
      </c>
      <c r="J27" s="1490"/>
      <c r="K27" s="381"/>
      <c r="L27" s="16"/>
      <c r="M27" s="381"/>
    </row>
    <row r="28" spans="1:13" s="5" customFormat="1" ht="15" customHeight="1" x14ac:dyDescent="0.35">
      <c r="A28" s="1478" t="s">
        <v>694</v>
      </c>
      <c r="B28" s="1481" t="s">
        <v>696</v>
      </c>
      <c r="C28" s="1482"/>
      <c r="D28" s="70" t="s">
        <v>379</v>
      </c>
      <c r="E28" s="1484"/>
      <c r="F28" s="71" t="s">
        <v>361</v>
      </c>
      <c r="G28" s="146">
        <v>900</v>
      </c>
      <c r="H28" s="146">
        <v>1643</v>
      </c>
      <c r="I28" s="146">
        <v>1269</v>
      </c>
      <c r="J28" s="1491" t="s">
        <v>517</v>
      </c>
      <c r="K28" s="381"/>
      <c r="L28" s="16"/>
      <c r="M28" s="381"/>
    </row>
    <row r="29" spans="1:13" s="5" customFormat="1" ht="15" customHeight="1" x14ac:dyDescent="0.35">
      <c r="A29" s="1478" t="s">
        <v>20</v>
      </c>
      <c r="B29" s="1481" t="s">
        <v>308</v>
      </c>
      <c r="C29" s="1482"/>
      <c r="D29" s="70" t="s">
        <v>378</v>
      </c>
      <c r="E29" s="1484"/>
      <c r="F29" s="71" t="s">
        <v>361</v>
      </c>
      <c r="G29" s="146">
        <v>900</v>
      </c>
      <c r="H29" s="146">
        <v>1643</v>
      </c>
      <c r="I29" s="146">
        <v>1269</v>
      </c>
      <c r="J29" s="1473"/>
      <c r="K29" s="381"/>
      <c r="L29" s="16"/>
      <c r="M29" s="381"/>
    </row>
    <row r="30" spans="1:13" s="5" customFormat="1" ht="15" customHeight="1" x14ac:dyDescent="0.35">
      <c r="A30" s="1486" t="s">
        <v>695</v>
      </c>
      <c r="B30" s="1487" t="s">
        <v>697</v>
      </c>
      <c r="C30" s="1488"/>
      <c r="D30" s="540" t="s">
        <v>379</v>
      </c>
      <c r="E30" s="1484"/>
      <c r="F30" s="72" t="s">
        <v>361</v>
      </c>
      <c r="G30" s="551">
        <v>0</v>
      </c>
      <c r="H30" s="672">
        <v>25</v>
      </c>
      <c r="I30" s="551">
        <v>0</v>
      </c>
      <c r="J30" s="1489" t="s">
        <v>517</v>
      </c>
      <c r="K30" s="381"/>
      <c r="L30" s="16"/>
      <c r="M30" s="381"/>
    </row>
    <row r="31" spans="1:13" s="5" customFormat="1" ht="15" customHeight="1" x14ac:dyDescent="0.35">
      <c r="A31" s="1486" t="s">
        <v>20</v>
      </c>
      <c r="B31" s="1487" t="s">
        <v>308</v>
      </c>
      <c r="C31" s="1488"/>
      <c r="D31" s="540" t="s">
        <v>378</v>
      </c>
      <c r="E31" s="1485"/>
      <c r="F31" s="72" t="s">
        <v>361</v>
      </c>
      <c r="G31" s="551">
        <v>0</v>
      </c>
      <c r="H31" s="672">
        <v>25</v>
      </c>
      <c r="I31" s="551">
        <v>0</v>
      </c>
      <c r="J31" s="1490"/>
      <c r="K31" s="381"/>
      <c r="L31" s="16"/>
      <c r="M31" s="381"/>
    </row>
    <row r="32" spans="1:13" s="5" customFormat="1" ht="33" customHeight="1" x14ac:dyDescent="0.35">
      <c r="A32" s="1494" t="s">
        <v>492</v>
      </c>
      <c r="B32" s="1495"/>
      <c r="C32" s="1495"/>
      <c r="D32" s="1495"/>
      <c r="E32" s="1495"/>
      <c r="F32" s="1495"/>
      <c r="G32" s="1495"/>
      <c r="H32" s="1495"/>
      <c r="I32" s="1495"/>
      <c r="J32" s="1496"/>
      <c r="K32" s="381"/>
      <c r="L32" s="8"/>
      <c r="M32" s="381"/>
    </row>
    <row r="33" spans="1:13" s="5" customFormat="1" ht="15" customHeight="1" x14ac:dyDescent="0.35">
      <c r="A33" s="1478" t="s">
        <v>21</v>
      </c>
      <c r="B33" s="1481" t="s">
        <v>384</v>
      </c>
      <c r="C33" s="1482"/>
      <c r="D33" s="70" t="s">
        <v>379</v>
      </c>
      <c r="E33" s="1483" t="s">
        <v>518</v>
      </c>
      <c r="F33" s="71" t="s">
        <v>361</v>
      </c>
      <c r="G33" s="146">
        <v>7358</v>
      </c>
      <c r="H33" s="146">
        <v>1805</v>
      </c>
      <c r="I33" s="146">
        <v>288</v>
      </c>
      <c r="J33" s="1491" t="s">
        <v>517</v>
      </c>
      <c r="K33" s="381"/>
      <c r="L33" s="16"/>
      <c r="M33" s="381"/>
    </row>
    <row r="34" spans="1:13" s="5" customFormat="1" ht="15" customHeight="1" x14ac:dyDescent="0.35">
      <c r="A34" s="1478" t="s">
        <v>21</v>
      </c>
      <c r="B34" s="1481" t="s">
        <v>309</v>
      </c>
      <c r="C34" s="1482"/>
      <c r="D34" s="70" t="s">
        <v>378</v>
      </c>
      <c r="E34" s="1484"/>
      <c r="F34" s="71" t="s">
        <v>361</v>
      </c>
      <c r="G34" s="146">
        <v>7093</v>
      </c>
      <c r="H34" s="146">
        <v>1715</v>
      </c>
      <c r="I34" s="146">
        <v>278</v>
      </c>
      <c r="J34" s="1473"/>
      <c r="K34" s="381"/>
      <c r="L34" s="16"/>
      <c r="M34" s="381"/>
    </row>
    <row r="35" spans="1:13" s="5" customFormat="1" ht="15" customHeight="1" x14ac:dyDescent="0.35">
      <c r="A35" s="1486" t="s">
        <v>22</v>
      </c>
      <c r="B35" s="1487" t="s">
        <v>385</v>
      </c>
      <c r="C35" s="1488"/>
      <c r="D35" s="540" t="s">
        <v>379</v>
      </c>
      <c r="E35" s="1484"/>
      <c r="F35" s="72" t="s">
        <v>361</v>
      </c>
      <c r="G35" s="153">
        <v>0</v>
      </c>
      <c r="H35" s="153">
        <v>0</v>
      </c>
      <c r="I35" s="153">
        <v>0</v>
      </c>
      <c r="J35" s="1493"/>
      <c r="K35" s="381"/>
      <c r="L35" s="16"/>
      <c r="M35" s="381"/>
    </row>
    <row r="36" spans="1:13" s="5" customFormat="1" ht="15" customHeight="1" x14ac:dyDescent="0.35">
      <c r="A36" s="1486" t="s">
        <v>22</v>
      </c>
      <c r="B36" s="1487" t="s">
        <v>310</v>
      </c>
      <c r="C36" s="1488"/>
      <c r="D36" s="540" t="s">
        <v>378</v>
      </c>
      <c r="E36" s="1484"/>
      <c r="F36" s="72" t="s">
        <v>361</v>
      </c>
      <c r="G36" s="153">
        <v>0</v>
      </c>
      <c r="H36" s="153">
        <v>0</v>
      </c>
      <c r="I36" s="153">
        <v>0</v>
      </c>
      <c r="J36" s="1493"/>
      <c r="K36" s="381"/>
      <c r="L36" s="16"/>
      <c r="M36" s="381"/>
    </row>
    <row r="37" spans="1:13" s="5" customFormat="1" ht="15" customHeight="1" x14ac:dyDescent="0.35">
      <c r="A37" s="1498" t="s">
        <v>23</v>
      </c>
      <c r="B37" s="1499" t="s">
        <v>386</v>
      </c>
      <c r="C37" s="1500"/>
      <c r="D37" s="437" t="s">
        <v>379</v>
      </c>
      <c r="E37" s="1484"/>
      <c r="F37" s="71" t="s">
        <v>361</v>
      </c>
      <c r="G37" s="146">
        <v>1007</v>
      </c>
      <c r="H37" s="146">
        <v>438</v>
      </c>
      <c r="I37" s="146">
        <v>0</v>
      </c>
      <c r="J37" s="1492" t="s">
        <v>517</v>
      </c>
      <c r="K37" s="381"/>
      <c r="L37" s="16"/>
      <c r="M37" s="381"/>
    </row>
    <row r="38" spans="1:13" s="5" customFormat="1" ht="15" customHeight="1" x14ac:dyDescent="0.35">
      <c r="A38" s="1478" t="s">
        <v>23</v>
      </c>
      <c r="B38" s="1481" t="s">
        <v>311</v>
      </c>
      <c r="C38" s="1482"/>
      <c r="D38" s="70" t="s">
        <v>378</v>
      </c>
      <c r="E38" s="1484"/>
      <c r="F38" s="71" t="s">
        <v>361</v>
      </c>
      <c r="G38" s="146">
        <v>937</v>
      </c>
      <c r="H38" s="146">
        <v>407</v>
      </c>
      <c r="I38" s="146">
        <v>0</v>
      </c>
      <c r="J38" s="1492"/>
      <c r="K38" s="381"/>
      <c r="L38" s="16"/>
      <c r="M38" s="381"/>
    </row>
    <row r="39" spans="1:13" s="5" customFormat="1" ht="15" customHeight="1" x14ac:dyDescent="0.35">
      <c r="A39" s="1486" t="s">
        <v>24</v>
      </c>
      <c r="B39" s="1487" t="s">
        <v>387</v>
      </c>
      <c r="C39" s="1488"/>
      <c r="D39" s="540" t="s">
        <v>379</v>
      </c>
      <c r="E39" s="1484"/>
      <c r="F39" s="72" t="s">
        <v>361</v>
      </c>
      <c r="G39" s="153">
        <v>0</v>
      </c>
      <c r="H39" s="153">
        <v>0</v>
      </c>
      <c r="I39" s="153">
        <v>0</v>
      </c>
      <c r="J39" s="1493"/>
      <c r="K39" s="381"/>
      <c r="L39" s="8"/>
      <c r="M39" s="381"/>
    </row>
    <row r="40" spans="1:13" s="5" customFormat="1" ht="15" customHeight="1" x14ac:dyDescent="0.35">
      <c r="A40" s="1486" t="s">
        <v>24</v>
      </c>
      <c r="B40" s="1487" t="s">
        <v>312</v>
      </c>
      <c r="C40" s="1488"/>
      <c r="D40" s="540" t="s">
        <v>378</v>
      </c>
      <c r="E40" s="1484"/>
      <c r="F40" s="72" t="s">
        <v>361</v>
      </c>
      <c r="G40" s="153">
        <v>0</v>
      </c>
      <c r="H40" s="153">
        <v>0</v>
      </c>
      <c r="I40" s="153">
        <v>0</v>
      </c>
      <c r="J40" s="1493"/>
      <c r="K40" s="381"/>
      <c r="L40" s="8"/>
      <c r="M40" s="381"/>
    </row>
    <row r="41" spans="1:13" s="5" customFormat="1" ht="15" customHeight="1" x14ac:dyDescent="0.35">
      <c r="A41" s="1478" t="s">
        <v>25</v>
      </c>
      <c r="B41" s="1481" t="s">
        <v>388</v>
      </c>
      <c r="C41" s="1482"/>
      <c r="D41" s="70" t="s">
        <v>379</v>
      </c>
      <c r="E41" s="1484"/>
      <c r="F41" s="71" t="s">
        <v>361</v>
      </c>
      <c r="G41" s="152">
        <v>0</v>
      </c>
      <c r="H41" s="152">
        <v>0</v>
      </c>
      <c r="I41" s="152">
        <v>0</v>
      </c>
      <c r="J41" s="1492"/>
      <c r="K41" s="381"/>
      <c r="L41" s="8"/>
      <c r="M41" s="381"/>
    </row>
    <row r="42" spans="1:13" s="5" customFormat="1" ht="15" customHeight="1" x14ac:dyDescent="0.35">
      <c r="A42" s="1478" t="s">
        <v>25</v>
      </c>
      <c r="B42" s="1481" t="s">
        <v>313</v>
      </c>
      <c r="C42" s="1482"/>
      <c r="D42" s="70" t="s">
        <v>378</v>
      </c>
      <c r="E42" s="1484"/>
      <c r="F42" s="71" t="s">
        <v>361</v>
      </c>
      <c r="G42" s="152">
        <v>0</v>
      </c>
      <c r="H42" s="152">
        <v>0</v>
      </c>
      <c r="I42" s="152">
        <v>0</v>
      </c>
      <c r="J42" s="1492"/>
      <c r="K42" s="381"/>
      <c r="L42" s="8"/>
      <c r="M42" s="381"/>
    </row>
    <row r="43" spans="1:13" s="5" customFormat="1" ht="15" customHeight="1" x14ac:dyDescent="0.35">
      <c r="A43" s="1486" t="s">
        <v>26</v>
      </c>
      <c r="B43" s="1487" t="s">
        <v>389</v>
      </c>
      <c r="C43" s="1488"/>
      <c r="D43" s="540" t="s">
        <v>379</v>
      </c>
      <c r="E43" s="1484"/>
      <c r="F43" s="72" t="s">
        <v>361</v>
      </c>
      <c r="G43" s="153">
        <v>0</v>
      </c>
      <c r="H43" s="153">
        <v>0</v>
      </c>
      <c r="I43" s="153">
        <v>0</v>
      </c>
      <c r="J43" s="1493"/>
      <c r="K43" s="381"/>
      <c r="L43" s="8"/>
      <c r="M43" s="381"/>
    </row>
    <row r="44" spans="1:13" s="5" customFormat="1" ht="15" customHeight="1" x14ac:dyDescent="0.35">
      <c r="A44" s="1486" t="s">
        <v>26</v>
      </c>
      <c r="B44" s="1487" t="s">
        <v>314</v>
      </c>
      <c r="C44" s="1488"/>
      <c r="D44" s="540" t="s">
        <v>378</v>
      </c>
      <c r="E44" s="1484"/>
      <c r="F44" s="72" t="s">
        <v>361</v>
      </c>
      <c r="G44" s="153">
        <v>0</v>
      </c>
      <c r="H44" s="153">
        <v>0</v>
      </c>
      <c r="I44" s="153">
        <v>0</v>
      </c>
      <c r="J44" s="1493"/>
      <c r="K44" s="381"/>
      <c r="L44" s="8"/>
      <c r="M44" s="381"/>
    </row>
    <row r="45" spans="1:13" s="5" customFormat="1" ht="15" customHeight="1" x14ac:dyDescent="0.35">
      <c r="A45" s="1478" t="s">
        <v>27</v>
      </c>
      <c r="B45" s="1481" t="s">
        <v>390</v>
      </c>
      <c r="C45" s="1482"/>
      <c r="D45" s="70" t="s">
        <v>379</v>
      </c>
      <c r="E45" s="1484"/>
      <c r="F45" s="71" t="s">
        <v>361</v>
      </c>
      <c r="G45" s="152">
        <v>0</v>
      </c>
      <c r="H45" s="152">
        <v>0</v>
      </c>
      <c r="I45" s="152">
        <v>0</v>
      </c>
      <c r="J45" s="1492"/>
      <c r="K45" s="381"/>
      <c r="L45" s="8"/>
      <c r="M45" s="381"/>
    </row>
    <row r="46" spans="1:13" s="5" customFormat="1" ht="15" customHeight="1" x14ac:dyDescent="0.35">
      <c r="A46" s="1478" t="s">
        <v>27</v>
      </c>
      <c r="B46" s="1481" t="s">
        <v>315</v>
      </c>
      <c r="C46" s="1482"/>
      <c r="D46" s="70" t="s">
        <v>378</v>
      </c>
      <c r="E46" s="1484"/>
      <c r="F46" s="71" t="s">
        <v>361</v>
      </c>
      <c r="G46" s="152">
        <v>0</v>
      </c>
      <c r="H46" s="152">
        <v>0</v>
      </c>
      <c r="I46" s="152">
        <v>0</v>
      </c>
      <c r="J46" s="1492"/>
      <c r="K46" s="381"/>
      <c r="L46" s="8"/>
      <c r="M46" s="381"/>
    </row>
    <row r="47" spans="1:13" s="5" customFormat="1" ht="15" customHeight="1" x14ac:dyDescent="0.35">
      <c r="A47" s="1486" t="s">
        <v>28</v>
      </c>
      <c r="B47" s="1487" t="s">
        <v>391</v>
      </c>
      <c r="C47" s="1488"/>
      <c r="D47" s="540" t="s">
        <v>379</v>
      </c>
      <c r="E47" s="1484"/>
      <c r="F47" s="72" t="s">
        <v>361</v>
      </c>
      <c r="G47" s="153">
        <v>0</v>
      </c>
      <c r="H47" s="153">
        <v>0</v>
      </c>
      <c r="I47" s="153">
        <v>0</v>
      </c>
      <c r="J47" s="1493"/>
      <c r="K47" s="381"/>
      <c r="L47" s="8"/>
      <c r="M47" s="381"/>
    </row>
    <row r="48" spans="1:13" s="5" customFormat="1" ht="15" customHeight="1" x14ac:dyDescent="0.35">
      <c r="A48" s="1486" t="s">
        <v>28</v>
      </c>
      <c r="B48" s="1487" t="s">
        <v>316</v>
      </c>
      <c r="C48" s="1488"/>
      <c r="D48" s="540" t="s">
        <v>378</v>
      </c>
      <c r="E48" s="1484"/>
      <c r="F48" s="72" t="s">
        <v>361</v>
      </c>
      <c r="G48" s="153">
        <v>0</v>
      </c>
      <c r="H48" s="153">
        <v>0</v>
      </c>
      <c r="I48" s="153">
        <v>0</v>
      </c>
      <c r="J48" s="1493"/>
      <c r="K48" s="381"/>
      <c r="L48" s="8"/>
      <c r="M48" s="381"/>
    </row>
    <row r="49" spans="1:13" s="5" customFormat="1" ht="15" customHeight="1" x14ac:dyDescent="0.35">
      <c r="A49" s="1478" t="s">
        <v>29</v>
      </c>
      <c r="B49" s="1481" t="s">
        <v>392</v>
      </c>
      <c r="C49" s="1482"/>
      <c r="D49" s="70" t="s">
        <v>379</v>
      </c>
      <c r="E49" s="1484"/>
      <c r="F49" s="71" t="s">
        <v>361</v>
      </c>
      <c r="G49" s="152">
        <v>0</v>
      </c>
      <c r="H49" s="152">
        <v>0</v>
      </c>
      <c r="I49" s="152">
        <v>0</v>
      </c>
      <c r="J49" s="1492"/>
      <c r="K49" s="381"/>
      <c r="L49" s="8"/>
      <c r="M49" s="381"/>
    </row>
    <row r="50" spans="1:13" s="5" customFormat="1" ht="15" customHeight="1" x14ac:dyDescent="0.35">
      <c r="A50" s="1478" t="s">
        <v>29</v>
      </c>
      <c r="B50" s="1481" t="s">
        <v>317</v>
      </c>
      <c r="C50" s="1482"/>
      <c r="D50" s="70" t="s">
        <v>378</v>
      </c>
      <c r="E50" s="1484"/>
      <c r="F50" s="71" t="s">
        <v>361</v>
      </c>
      <c r="G50" s="152">
        <v>0</v>
      </c>
      <c r="H50" s="152">
        <v>0</v>
      </c>
      <c r="I50" s="152">
        <v>0</v>
      </c>
      <c r="J50" s="1492"/>
      <c r="K50" s="381"/>
      <c r="L50" s="8"/>
      <c r="M50" s="381"/>
    </row>
    <row r="51" spans="1:13" s="5" customFormat="1" ht="15" customHeight="1" x14ac:dyDescent="0.35">
      <c r="A51" s="1486" t="s">
        <v>30</v>
      </c>
      <c r="B51" s="1487" t="s">
        <v>393</v>
      </c>
      <c r="C51" s="1488"/>
      <c r="D51" s="540" t="s">
        <v>379</v>
      </c>
      <c r="E51" s="1484"/>
      <c r="F51" s="72" t="s">
        <v>361</v>
      </c>
      <c r="G51" s="153">
        <v>0</v>
      </c>
      <c r="H51" s="153">
        <v>0</v>
      </c>
      <c r="I51" s="153">
        <v>0</v>
      </c>
      <c r="J51" s="1493"/>
      <c r="K51" s="381"/>
      <c r="L51" s="8"/>
      <c r="M51" s="381"/>
    </row>
    <row r="52" spans="1:13" s="5" customFormat="1" ht="15" customHeight="1" x14ac:dyDescent="0.35">
      <c r="A52" s="1501" t="s">
        <v>30</v>
      </c>
      <c r="B52" s="1502" t="s">
        <v>318</v>
      </c>
      <c r="C52" s="1503"/>
      <c r="D52" s="539" t="s">
        <v>378</v>
      </c>
      <c r="E52" s="1497"/>
      <c r="F52" s="73" t="s">
        <v>361</v>
      </c>
      <c r="G52" s="154">
        <v>0</v>
      </c>
      <c r="H52" s="154">
        <v>0</v>
      </c>
      <c r="I52" s="154">
        <v>0</v>
      </c>
      <c r="J52" s="1504"/>
      <c r="K52" s="381"/>
      <c r="L52" s="8"/>
      <c r="M52" s="381"/>
    </row>
    <row r="53" spans="1:13" s="5" customFormat="1" ht="8.15" customHeight="1" x14ac:dyDescent="0.35">
      <c r="A53" s="65"/>
      <c r="B53" s="66"/>
      <c r="C53" s="66"/>
      <c r="D53" s="66"/>
      <c r="E53" s="66"/>
      <c r="F53" s="67"/>
      <c r="G53" s="155"/>
      <c r="H53" s="155"/>
      <c r="I53" s="155"/>
      <c r="J53" s="46"/>
      <c r="K53" s="381"/>
      <c r="L53" s="8"/>
      <c r="M53" s="381"/>
    </row>
    <row r="54" spans="1:13" s="5" customFormat="1" ht="33" customHeight="1" x14ac:dyDescent="0.35">
      <c r="A54" s="1462" t="s">
        <v>394</v>
      </c>
      <c r="B54" s="1463"/>
      <c r="C54" s="1463"/>
      <c r="D54" s="1463"/>
      <c r="E54" s="1463"/>
      <c r="F54" s="1463"/>
      <c r="G54" s="1463"/>
      <c r="H54" s="1463"/>
      <c r="I54" s="1463"/>
      <c r="J54" s="1464"/>
      <c r="K54" s="381"/>
      <c r="L54" s="8">
        <f>IF(COUNTA(G55:I69)=42,3,2)</f>
        <v>3</v>
      </c>
      <c r="M54" s="381"/>
    </row>
    <row r="55" spans="1:13" s="5" customFormat="1" ht="30" customHeight="1" x14ac:dyDescent="0.35">
      <c r="A55" s="75" t="s">
        <v>31</v>
      </c>
      <c r="B55" s="1505" t="s">
        <v>0</v>
      </c>
      <c r="C55" s="1506"/>
      <c r="D55" s="558" t="s">
        <v>365</v>
      </c>
      <c r="E55" s="1466" t="s">
        <v>519</v>
      </c>
      <c r="F55" s="76" t="s">
        <v>365</v>
      </c>
      <c r="G55" s="151" t="s">
        <v>360</v>
      </c>
      <c r="H55" s="151" t="s">
        <v>360</v>
      </c>
      <c r="I55" s="151" t="s">
        <v>360</v>
      </c>
      <c r="J55" s="243"/>
      <c r="K55" s="381"/>
      <c r="L55" s="8"/>
      <c r="M55" s="381"/>
    </row>
    <row r="56" spans="1:13" s="5" customFormat="1" ht="40.5" customHeight="1" x14ac:dyDescent="0.35">
      <c r="A56" s="555" t="s">
        <v>32</v>
      </c>
      <c r="B56" s="1487" t="s">
        <v>1</v>
      </c>
      <c r="C56" s="1488"/>
      <c r="D56" s="540"/>
      <c r="E56" s="1467"/>
      <c r="F56" s="72" t="s">
        <v>478</v>
      </c>
      <c r="G56" s="551">
        <v>3</v>
      </c>
      <c r="H56" s="551">
        <v>3</v>
      </c>
      <c r="I56" s="551">
        <v>3</v>
      </c>
      <c r="J56" s="256" t="s">
        <v>702</v>
      </c>
      <c r="K56" s="381"/>
      <c r="L56" s="8"/>
      <c r="M56" s="381"/>
    </row>
    <row r="57" spans="1:13" s="5" customFormat="1" ht="27" customHeight="1" x14ac:dyDescent="0.35">
      <c r="A57" s="1508" t="s">
        <v>33</v>
      </c>
      <c r="B57" s="1481" t="s">
        <v>428</v>
      </c>
      <c r="C57" s="1482"/>
      <c r="D57" s="541" t="s">
        <v>521</v>
      </c>
      <c r="E57" s="1467"/>
      <c r="F57" s="77" t="s">
        <v>361</v>
      </c>
      <c r="G57" s="146">
        <v>1213.861412</v>
      </c>
      <c r="H57" s="146">
        <v>1127.0924419999999</v>
      </c>
      <c r="I57" s="146">
        <v>1113.4221190000001</v>
      </c>
      <c r="J57" s="1509"/>
      <c r="K57" s="381"/>
      <c r="L57" s="8"/>
      <c r="M57" s="381"/>
    </row>
    <row r="58" spans="1:13" s="5" customFormat="1" ht="27" customHeight="1" x14ac:dyDescent="0.35">
      <c r="A58" s="1508" t="s">
        <v>33</v>
      </c>
      <c r="B58" s="1481"/>
      <c r="C58" s="1482"/>
      <c r="D58" s="541" t="s">
        <v>522</v>
      </c>
      <c r="E58" s="1467"/>
      <c r="F58" s="77" t="s">
        <v>361</v>
      </c>
      <c r="G58" s="146">
        <v>1054.7427399999999</v>
      </c>
      <c r="H58" s="146">
        <v>541.49481300000002</v>
      </c>
      <c r="I58" s="146">
        <v>278.32117099999999</v>
      </c>
      <c r="J58" s="1510"/>
      <c r="K58" s="381"/>
      <c r="L58" s="8"/>
      <c r="M58" s="381"/>
    </row>
    <row r="59" spans="1:13" s="5" customFormat="1" ht="30" customHeight="1" x14ac:dyDescent="0.35">
      <c r="A59" s="555" t="s">
        <v>34</v>
      </c>
      <c r="B59" s="1487" t="s">
        <v>257</v>
      </c>
      <c r="C59" s="1488"/>
      <c r="D59" s="540"/>
      <c r="E59" s="1467"/>
      <c r="F59" s="72" t="s">
        <v>478</v>
      </c>
      <c r="G59" s="551">
        <v>0</v>
      </c>
      <c r="H59" s="551">
        <v>0</v>
      </c>
      <c r="I59" s="551">
        <v>0</v>
      </c>
      <c r="J59" s="59"/>
      <c r="K59" s="381"/>
      <c r="L59" s="8"/>
      <c r="M59" s="381"/>
    </row>
    <row r="60" spans="1:13" s="5" customFormat="1" ht="30" customHeight="1" x14ac:dyDescent="0.35">
      <c r="A60" s="552" t="s">
        <v>35</v>
      </c>
      <c r="B60" s="1511" t="s">
        <v>429</v>
      </c>
      <c r="C60" s="1512"/>
      <c r="D60" s="79" t="s">
        <v>523</v>
      </c>
      <c r="E60" s="1467"/>
      <c r="F60" s="80" t="s">
        <v>361</v>
      </c>
      <c r="G60" s="146">
        <v>0</v>
      </c>
      <c r="H60" s="146">
        <v>0</v>
      </c>
      <c r="I60" s="146">
        <v>0</v>
      </c>
      <c r="J60" s="60"/>
      <c r="K60" s="381"/>
      <c r="L60" s="8"/>
      <c r="M60" s="381"/>
    </row>
    <row r="61" spans="1:13" s="5" customFormat="1" ht="24" customHeight="1" x14ac:dyDescent="0.35">
      <c r="A61" s="1486" t="s">
        <v>36</v>
      </c>
      <c r="B61" s="1487" t="s">
        <v>430</v>
      </c>
      <c r="C61" s="1488"/>
      <c r="D61" s="540" t="s">
        <v>521</v>
      </c>
      <c r="E61" s="1467"/>
      <c r="F61" s="72" t="s">
        <v>361</v>
      </c>
      <c r="G61" s="674">
        <v>89092207.909999996</v>
      </c>
      <c r="H61" s="674">
        <v>6276602.1900000004</v>
      </c>
      <c r="I61" s="674">
        <v>36303794.520000003</v>
      </c>
      <c r="J61" s="1509" t="s">
        <v>712</v>
      </c>
      <c r="K61" s="381"/>
      <c r="L61" s="8"/>
      <c r="M61" s="381"/>
    </row>
    <row r="62" spans="1:13" s="5" customFormat="1" ht="24" customHeight="1" x14ac:dyDescent="0.35">
      <c r="A62" s="1486"/>
      <c r="B62" s="1487"/>
      <c r="C62" s="1488"/>
      <c r="D62" s="540" t="s">
        <v>706</v>
      </c>
      <c r="E62" s="1467"/>
      <c r="F62" s="72" t="s">
        <v>361</v>
      </c>
      <c r="G62" s="674">
        <v>19473338.949999999</v>
      </c>
      <c r="H62" s="674">
        <v>2783670.8</v>
      </c>
      <c r="I62" s="674">
        <v>2620403.12</v>
      </c>
      <c r="J62" s="1510"/>
      <c r="K62" s="381"/>
      <c r="L62" s="8"/>
      <c r="M62" s="381"/>
    </row>
    <row r="63" spans="1:13" s="5" customFormat="1" ht="27" customHeight="1" x14ac:dyDescent="0.35">
      <c r="A63" s="1508" t="s">
        <v>37</v>
      </c>
      <c r="B63" s="1481" t="s">
        <v>431</v>
      </c>
      <c r="C63" s="1482"/>
      <c r="D63" s="541" t="s">
        <v>521</v>
      </c>
      <c r="E63" s="1467"/>
      <c r="F63" s="77" t="s">
        <v>361</v>
      </c>
      <c r="G63" s="146">
        <v>2019.048282</v>
      </c>
      <c r="H63" s="146">
        <v>1530.8389569999999</v>
      </c>
      <c r="I63" s="146">
        <v>1376.779002</v>
      </c>
      <c r="J63" s="1509"/>
      <c r="K63" s="381"/>
      <c r="L63" s="8"/>
      <c r="M63" s="381"/>
    </row>
    <row r="64" spans="1:13" s="5" customFormat="1" ht="27" customHeight="1" x14ac:dyDescent="0.35">
      <c r="A64" s="1508"/>
      <c r="B64" s="1481"/>
      <c r="C64" s="1482"/>
      <c r="D64" s="541" t="s">
        <v>522</v>
      </c>
      <c r="E64" s="1467"/>
      <c r="F64" s="77" t="s">
        <v>361</v>
      </c>
      <c r="G64" s="146">
        <v>1837.0304590000001</v>
      </c>
      <c r="H64" s="146">
        <v>797.44316600000002</v>
      </c>
      <c r="I64" s="146">
        <v>405.269228</v>
      </c>
      <c r="J64" s="1510"/>
      <c r="K64" s="381"/>
      <c r="L64" s="8"/>
      <c r="M64" s="381"/>
    </row>
    <row r="65" spans="1:13" s="5" customFormat="1" ht="30" customHeight="1" x14ac:dyDescent="0.35">
      <c r="A65" s="555" t="s">
        <v>38</v>
      </c>
      <c r="B65" s="1487" t="s">
        <v>678</v>
      </c>
      <c r="C65" s="1488"/>
      <c r="D65" s="540"/>
      <c r="E65" s="1507"/>
      <c r="F65" s="72" t="s">
        <v>478</v>
      </c>
      <c r="G65" s="551">
        <v>0</v>
      </c>
      <c r="H65" s="551">
        <v>0</v>
      </c>
      <c r="I65" s="551">
        <v>0</v>
      </c>
      <c r="J65" s="59"/>
      <c r="K65" s="381"/>
      <c r="L65" s="8"/>
      <c r="M65" s="381"/>
    </row>
    <row r="66" spans="1:13" s="5" customFormat="1" ht="33" customHeight="1" x14ac:dyDescent="0.35">
      <c r="A66" s="1494" t="s">
        <v>699</v>
      </c>
      <c r="B66" s="1495"/>
      <c r="C66" s="1495"/>
      <c r="D66" s="1495"/>
      <c r="E66" s="1495"/>
      <c r="F66" s="1495"/>
      <c r="G66" s="1495"/>
      <c r="H66" s="1495"/>
      <c r="I66" s="1495"/>
      <c r="J66" s="1496"/>
      <c r="K66" s="381"/>
      <c r="L66" s="8"/>
      <c r="M66" s="381"/>
    </row>
    <row r="67" spans="1:13" s="5" customFormat="1" ht="30" customHeight="1" x14ac:dyDescent="0.35">
      <c r="A67" s="552" t="s">
        <v>39</v>
      </c>
      <c r="B67" s="1511" t="s">
        <v>679</v>
      </c>
      <c r="C67" s="1512"/>
      <c r="D67" s="79" t="s">
        <v>523</v>
      </c>
      <c r="E67" s="1466" t="s">
        <v>519</v>
      </c>
      <c r="F67" s="80" t="s">
        <v>361</v>
      </c>
      <c r="G67" s="146">
        <v>0</v>
      </c>
      <c r="H67" s="146">
        <v>0</v>
      </c>
      <c r="I67" s="146">
        <v>0</v>
      </c>
      <c r="J67" s="60"/>
      <c r="K67" s="381"/>
      <c r="L67" s="8"/>
      <c r="M67" s="381"/>
    </row>
    <row r="68" spans="1:13" s="5" customFormat="1" ht="24" customHeight="1" x14ac:dyDescent="0.35">
      <c r="A68" s="1486" t="s">
        <v>40</v>
      </c>
      <c r="B68" s="1513" t="s">
        <v>433</v>
      </c>
      <c r="C68" s="1514"/>
      <c r="D68" s="540" t="s">
        <v>521</v>
      </c>
      <c r="E68" s="1467"/>
      <c r="F68" s="72" t="s">
        <v>361</v>
      </c>
      <c r="G68" s="674">
        <v>168448796.30000001</v>
      </c>
      <c r="H68" s="674">
        <v>6276602.1900000004</v>
      </c>
      <c r="I68" s="674">
        <v>50500908.229999997</v>
      </c>
      <c r="J68" s="1474" t="s">
        <v>712</v>
      </c>
      <c r="K68" s="381"/>
      <c r="L68" s="8"/>
      <c r="M68" s="381"/>
    </row>
    <row r="69" spans="1:13" s="5" customFormat="1" ht="24" customHeight="1" x14ac:dyDescent="0.35">
      <c r="A69" s="1501" t="s">
        <v>40</v>
      </c>
      <c r="B69" s="1515"/>
      <c r="C69" s="1516"/>
      <c r="D69" s="539" t="s">
        <v>706</v>
      </c>
      <c r="E69" s="1468"/>
      <c r="F69" s="73" t="s">
        <v>361</v>
      </c>
      <c r="G69" s="674">
        <v>28415103.34</v>
      </c>
      <c r="H69" s="674">
        <v>2783670.8</v>
      </c>
      <c r="I69" s="674">
        <v>3665847.97</v>
      </c>
      <c r="J69" s="1517"/>
      <c r="K69" s="381"/>
      <c r="L69" s="8"/>
      <c r="M69" s="381"/>
    </row>
    <row r="70" spans="1:13" s="5" customFormat="1" ht="8.15" customHeight="1" x14ac:dyDescent="0.35">
      <c r="A70" s="82"/>
      <c r="B70" s="83"/>
      <c r="C70" s="83"/>
      <c r="D70" s="83"/>
      <c r="E70" s="83"/>
      <c r="F70" s="84"/>
      <c r="G70" s="156"/>
      <c r="H70" s="156"/>
      <c r="I70" s="156"/>
      <c r="J70" s="46"/>
      <c r="K70" s="381"/>
      <c r="L70" s="8"/>
      <c r="M70" s="381"/>
    </row>
    <row r="71" spans="1:13" s="5" customFormat="1" ht="33" customHeight="1" x14ac:dyDescent="0.35">
      <c r="A71" s="1462" t="s">
        <v>395</v>
      </c>
      <c r="B71" s="1463"/>
      <c r="C71" s="1463"/>
      <c r="D71" s="1463"/>
      <c r="E71" s="1463"/>
      <c r="F71" s="1463"/>
      <c r="G71" s="1463"/>
      <c r="H71" s="1463"/>
      <c r="I71" s="1463"/>
      <c r="J71" s="1464"/>
      <c r="K71" s="381"/>
      <c r="L71" s="8">
        <f>IF(COUNTA(G72:I72)=3,3,2)</f>
        <v>3</v>
      </c>
      <c r="M71" s="381"/>
    </row>
    <row r="72" spans="1:13" s="5" customFormat="1" ht="188.25" customHeight="1" x14ac:dyDescent="0.35">
      <c r="A72" s="11" t="s">
        <v>41</v>
      </c>
      <c r="B72" s="1537" t="s">
        <v>271</v>
      </c>
      <c r="C72" s="1538"/>
      <c r="D72" s="1539"/>
      <c r="E72" s="85" t="s">
        <v>524</v>
      </c>
      <c r="F72" s="242" t="s">
        <v>434</v>
      </c>
      <c r="G72" s="157" t="s">
        <v>493</v>
      </c>
      <c r="H72" s="157" t="s">
        <v>494</v>
      </c>
      <c r="I72" s="157" t="s">
        <v>495</v>
      </c>
      <c r="J72" s="2"/>
      <c r="K72" s="381"/>
      <c r="L72" s="8"/>
      <c r="M72" s="381"/>
    </row>
    <row r="73" spans="1:13" s="5" customFormat="1" ht="8.15" customHeight="1" x14ac:dyDescent="0.35">
      <c r="A73" s="12"/>
      <c r="B73" s="13"/>
      <c r="C73" s="13"/>
      <c r="D73" s="13"/>
      <c r="E73" s="13"/>
      <c r="F73" s="7"/>
      <c r="G73" s="149"/>
      <c r="H73" s="149"/>
      <c r="I73" s="149"/>
      <c r="J73" s="46"/>
      <c r="K73" s="381"/>
      <c r="L73" s="8"/>
      <c r="M73" s="381"/>
    </row>
    <row r="74" spans="1:13" s="5" customFormat="1" ht="33" customHeight="1" x14ac:dyDescent="0.35">
      <c r="A74" s="1462" t="s">
        <v>396</v>
      </c>
      <c r="B74" s="1463"/>
      <c r="C74" s="1463"/>
      <c r="D74" s="1463"/>
      <c r="E74" s="1463"/>
      <c r="F74" s="1463"/>
      <c r="G74" s="1463"/>
      <c r="H74" s="1463"/>
      <c r="I74" s="1463"/>
      <c r="J74" s="1464"/>
      <c r="K74" s="381"/>
      <c r="L74" s="8">
        <f>IF(COUNTA(G75:I75)=3,3,2)</f>
        <v>3</v>
      </c>
      <c r="M74" s="381"/>
    </row>
    <row r="75" spans="1:13" s="5" customFormat="1" ht="51" customHeight="1" x14ac:dyDescent="0.35">
      <c r="A75" s="11" t="s">
        <v>42</v>
      </c>
      <c r="B75" s="1537" t="s">
        <v>206</v>
      </c>
      <c r="C75" s="1538"/>
      <c r="D75" s="1539"/>
      <c r="E75" s="85" t="s">
        <v>524</v>
      </c>
      <c r="F75" s="4"/>
      <c r="G75" s="158" t="s">
        <v>515</v>
      </c>
      <c r="H75" s="158" t="s">
        <v>515</v>
      </c>
      <c r="I75" s="158" t="s">
        <v>515</v>
      </c>
      <c r="J75" s="36"/>
      <c r="K75" s="381"/>
      <c r="L75" s="8"/>
      <c r="M75" s="381"/>
    </row>
    <row r="76" spans="1:13" s="5" customFormat="1" ht="8.15" customHeight="1" x14ac:dyDescent="0.35">
      <c r="A76" s="12"/>
      <c r="B76" s="13"/>
      <c r="C76" s="13"/>
      <c r="D76" s="13"/>
      <c r="E76" s="13"/>
      <c r="F76" s="7"/>
      <c r="G76" s="149"/>
      <c r="H76" s="149"/>
      <c r="I76" s="149"/>
      <c r="J76" s="46"/>
      <c r="K76" s="381"/>
      <c r="L76" s="8"/>
      <c r="M76" s="381"/>
    </row>
    <row r="77" spans="1:13" s="5" customFormat="1" ht="33" customHeight="1" x14ac:dyDescent="0.35">
      <c r="A77" s="1462" t="s">
        <v>397</v>
      </c>
      <c r="B77" s="1463"/>
      <c r="C77" s="1463"/>
      <c r="D77" s="1463"/>
      <c r="E77" s="1463"/>
      <c r="F77" s="1463"/>
      <c r="G77" s="1463"/>
      <c r="H77" s="1463"/>
      <c r="I77" s="1463"/>
      <c r="J77" s="1464"/>
      <c r="K77" s="381"/>
      <c r="L77" s="8">
        <f>IF(COUNTA(G78:I83)=18,3,2)</f>
        <v>3</v>
      </c>
      <c r="M77" s="381"/>
    </row>
    <row r="78" spans="1:13" s="5" customFormat="1" ht="32.15" customHeight="1" x14ac:dyDescent="0.35">
      <c r="A78" s="561" t="s">
        <v>43</v>
      </c>
      <c r="B78" s="1505" t="s">
        <v>272</v>
      </c>
      <c r="C78" s="1540"/>
      <c r="D78" s="1506"/>
      <c r="E78" s="1541" t="s">
        <v>519</v>
      </c>
      <c r="F78" s="243" t="s">
        <v>398</v>
      </c>
      <c r="G78" s="170">
        <v>0.99</v>
      </c>
      <c r="H78" s="170">
        <v>0.99</v>
      </c>
      <c r="I78" s="170">
        <v>0.99</v>
      </c>
      <c r="J78" s="86"/>
      <c r="K78" s="381"/>
      <c r="L78" s="8"/>
      <c r="M78" s="381"/>
    </row>
    <row r="79" spans="1:13" s="5" customFormat="1" ht="32.15" customHeight="1" x14ac:dyDescent="0.35">
      <c r="A79" s="547" t="s">
        <v>46</v>
      </c>
      <c r="B79" s="1487" t="s">
        <v>273</v>
      </c>
      <c r="C79" s="1544"/>
      <c r="D79" s="1488"/>
      <c r="E79" s="1542"/>
      <c r="F79" s="87" t="s">
        <v>478</v>
      </c>
      <c r="G79" s="153" t="s">
        <v>363</v>
      </c>
      <c r="H79" s="153" t="s">
        <v>363</v>
      </c>
      <c r="I79" s="153" t="s">
        <v>363</v>
      </c>
      <c r="J79" s="546" t="s">
        <v>705</v>
      </c>
      <c r="K79" s="381"/>
      <c r="L79" s="8"/>
      <c r="M79" s="381"/>
    </row>
    <row r="80" spans="1:13" s="5" customFormat="1" ht="32.15" customHeight="1" x14ac:dyDescent="0.35">
      <c r="A80" s="544" t="s">
        <v>47</v>
      </c>
      <c r="B80" s="1545" t="s">
        <v>274</v>
      </c>
      <c r="C80" s="1546"/>
      <c r="D80" s="1547"/>
      <c r="E80" s="1542"/>
      <c r="F80" s="88"/>
      <c r="G80" s="152" t="s">
        <v>496</v>
      </c>
      <c r="H80" s="152" t="s">
        <v>496</v>
      </c>
      <c r="I80" s="152" t="s">
        <v>496</v>
      </c>
      <c r="J80" s="245"/>
      <c r="K80" s="381"/>
      <c r="L80" s="8"/>
      <c r="M80" s="381"/>
    </row>
    <row r="81" spans="1:17" s="5" customFormat="1" ht="15" customHeight="1" x14ac:dyDescent="0.35">
      <c r="A81" s="1548" t="s">
        <v>48</v>
      </c>
      <c r="B81" s="1513" t="s">
        <v>275</v>
      </c>
      <c r="C81" s="1514"/>
      <c r="D81" s="550" t="s">
        <v>475</v>
      </c>
      <c r="E81" s="1542"/>
      <c r="F81" s="87" t="s">
        <v>478</v>
      </c>
      <c r="G81" s="153">
        <v>11</v>
      </c>
      <c r="H81" s="153" t="s">
        <v>362</v>
      </c>
      <c r="I81" s="153" t="s">
        <v>362</v>
      </c>
      <c r="J81" s="1489" t="s">
        <v>719</v>
      </c>
      <c r="K81" s="381"/>
      <c r="L81" s="8"/>
      <c r="M81" s="381"/>
    </row>
    <row r="82" spans="1:17" s="5" customFormat="1" ht="15" customHeight="1" x14ac:dyDescent="0.35">
      <c r="A82" s="1548"/>
      <c r="B82" s="1518"/>
      <c r="C82" s="1519"/>
      <c r="D82" s="550" t="s">
        <v>476</v>
      </c>
      <c r="E82" s="1542"/>
      <c r="F82" s="87" t="s">
        <v>478</v>
      </c>
      <c r="G82" s="153">
        <v>0</v>
      </c>
      <c r="H82" s="153">
        <v>0</v>
      </c>
      <c r="I82" s="153" t="s">
        <v>362</v>
      </c>
      <c r="J82" s="1520"/>
      <c r="K82" s="381"/>
      <c r="L82" s="8"/>
      <c r="M82" s="381"/>
    </row>
    <row r="83" spans="1:17" s="5" customFormat="1" ht="15" customHeight="1" x14ac:dyDescent="0.35">
      <c r="A83" s="1549"/>
      <c r="B83" s="1515"/>
      <c r="C83" s="1516"/>
      <c r="D83" s="91" t="s">
        <v>477</v>
      </c>
      <c r="E83" s="1543"/>
      <c r="F83" s="90" t="s">
        <v>478</v>
      </c>
      <c r="G83" s="154">
        <v>0</v>
      </c>
      <c r="H83" s="154">
        <v>0</v>
      </c>
      <c r="I83" s="154" t="s">
        <v>362</v>
      </c>
      <c r="J83" s="1521"/>
      <c r="K83" s="381"/>
      <c r="L83" s="8"/>
      <c r="M83" s="381"/>
    </row>
    <row r="84" spans="1:17" s="5" customFormat="1" ht="8.15" customHeight="1" x14ac:dyDescent="0.35">
      <c r="A84" s="12"/>
      <c r="B84" s="13"/>
      <c r="C84" s="13"/>
      <c r="D84" s="13"/>
      <c r="E84" s="13"/>
      <c r="F84" s="7"/>
      <c r="G84" s="149"/>
      <c r="H84" s="149"/>
      <c r="I84" s="149"/>
      <c r="J84" s="46"/>
      <c r="K84" s="381"/>
      <c r="L84" s="8"/>
      <c r="M84" s="381"/>
    </row>
    <row r="85" spans="1:17" s="5" customFormat="1" ht="33" customHeight="1" x14ac:dyDescent="0.35">
      <c r="A85" s="1462" t="s">
        <v>400</v>
      </c>
      <c r="B85" s="1463"/>
      <c r="C85" s="1463"/>
      <c r="D85" s="1463"/>
      <c r="E85" s="1463"/>
      <c r="F85" s="1463"/>
      <c r="G85" s="1463"/>
      <c r="H85" s="1463"/>
      <c r="I85" s="1463"/>
      <c r="J85" s="1464"/>
      <c r="K85" s="381"/>
      <c r="L85" s="8">
        <f>IF(COUNTA(G86:I89)=12,3,2)</f>
        <v>3</v>
      </c>
      <c r="M85" s="381"/>
    </row>
    <row r="86" spans="1:17" ht="15" customHeight="1" x14ac:dyDescent="0.35">
      <c r="A86" s="1522" t="s">
        <v>44</v>
      </c>
      <c r="B86" s="1525" t="s">
        <v>399</v>
      </c>
      <c r="C86" s="1526"/>
      <c r="D86" s="129" t="s">
        <v>410</v>
      </c>
      <c r="E86" s="1531" t="s">
        <v>519</v>
      </c>
      <c r="F86" s="93" t="s">
        <v>361</v>
      </c>
      <c r="G86" s="159">
        <v>9939</v>
      </c>
      <c r="H86" s="159">
        <v>5835</v>
      </c>
      <c r="I86" s="159">
        <v>4723</v>
      </c>
      <c r="J86" s="1534" t="s">
        <v>687</v>
      </c>
      <c r="Q86" s="1"/>
    </row>
    <row r="87" spans="1:17" ht="15" customHeight="1" x14ac:dyDescent="0.35">
      <c r="A87" s="1523"/>
      <c r="B87" s="1527"/>
      <c r="C87" s="1528"/>
      <c r="D87" s="130" t="s">
        <v>411</v>
      </c>
      <c r="E87" s="1532"/>
      <c r="F87" s="95" t="s">
        <v>361</v>
      </c>
      <c r="G87" s="145" t="s">
        <v>688</v>
      </c>
      <c r="H87" s="145" t="s">
        <v>688</v>
      </c>
      <c r="I87" s="145" t="s">
        <v>688</v>
      </c>
      <c r="J87" s="1535"/>
      <c r="Q87" s="1"/>
    </row>
    <row r="88" spans="1:17" ht="15" customHeight="1" x14ac:dyDescent="0.35">
      <c r="A88" s="1523"/>
      <c r="B88" s="1527"/>
      <c r="C88" s="1528"/>
      <c r="D88" s="554" t="s">
        <v>412</v>
      </c>
      <c r="E88" s="1532"/>
      <c r="F88" s="95" t="s">
        <v>361</v>
      </c>
      <c r="G88" s="145" t="s">
        <v>688</v>
      </c>
      <c r="H88" s="145" t="s">
        <v>688</v>
      </c>
      <c r="I88" s="145" t="s">
        <v>688</v>
      </c>
      <c r="J88" s="1535"/>
      <c r="Q88" s="1"/>
    </row>
    <row r="89" spans="1:17" ht="15" customHeight="1" x14ac:dyDescent="0.35">
      <c r="A89" s="1524"/>
      <c r="B89" s="1529"/>
      <c r="C89" s="1530"/>
      <c r="D89" s="97" t="s">
        <v>256</v>
      </c>
      <c r="E89" s="1533"/>
      <c r="F89" s="98" t="s">
        <v>361</v>
      </c>
      <c r="G89" s="160">
        <v>9939</v>
      </c>
      <c r="H89" s="160">
        <v>5835</v>
      </c>
      <c r="I89" s="160">
        <v>4723</v>
      </c>
      <c r="J89" s="1536"/>
      <c r="Q89" s="1"/>
    </row>
    <row r="90" spans="1:17" s="5" customFormat="1" ht="8.15" customHeight="1" x14ac:dyDescent="0.35">
      <c r="A90" s="209"/>
      <c r="B90" s="210"/>
      <c r="C90" s="210"/>
      <c r="D90" s="210"/>
      <c r="E90" s="210"/>
      <c r="F90" s="47"/>
      <c r="G90" s="211"/>
      <c r="H90" s="211"/>
      <c r="I90" s="211"/>
      <c r="J90" s="46"/>
      <c r="K90" s="381"/>
      <c r="L90" s="8"/>
      <c r="M90" s="381"/>
    </row>
    <row r="91" spans="1:17" s="5" customFormat="1" ht="33" customHeight="1" x14ac:dyDescent="0.35">
      <c r="A91" s="1494" t="s">
        <v>480</v>
      </c>
      <c r="B91" s="1495"/>
      <c r="C91" s="1495"/>
      <c r="D91" s="1495"/>
      <c r="E91" s="1495"/>
      <c r="F91" s="1495"/>
      <c r="G91" s="1495"/>
      <c r="H91" s="1495"/>
      <c r="I91" s="1495"/>
      <c r="J91" s="445" t="s">
        <v>698</v>
      </c>
      <c r="K91" s="381"/>
      <c r="L91" s="8">
        <f>IF(COUNTA(G92:I97)+COUNTA(G98:I140)+COUNTA(G141:I183)=270,3,2)</f>
        <v>3</v>
      </c>
      <c r="M91" s="381"/>
    </row>
    <row r="92" spans="1:17" ht="15" customHeight="1" x14ac:dyDescent="0.35">
      <c r="A92" s="1522" t="s">
        <v>45</v>
      </c>
      <c r="B92" s="1550" t="s">
        <v>380</v>
      </c>
      <c r="C92" s="1551"/>
      <c r="D92" s="538" t="s">
        <v>415</v>
      </c>
      <c r="E92" s="1556" t="s">
        <v>519</v>
      </c>
      <c r="F92" s="93" t="s">
        <v>361</v>
      </c>
      <c r="G92" s="161" t="s">
        <v>362</v>
      </c>
      <c r="H92" s="161" t="s">
        <v>362</v>
      </c>
      <c r="I92" s="161" t="s">
        <v>362</v>
      </c>
      <c r="J92" s="1559"/>
      <c r="Q92" s="1"/>
    </row>
    <row r="93" spans="1:17" ht="15" customHeight="1" x14ac:dyDescent="0.35">
      <c r="A93" s="1523"/>
      <c r="B93" s="1552"/>
      <c r="C93" s="1553"/>
      <c r="D93" s="542" t="s">
        <v>413</v>
      </c>
      <c r="E93" s="1557"/>
      <c r="F93" s="95" t="s">
        <v>361</v>
      </c>
      <c r="G93" s="144" t="s">
        <v>362</v>
      </c>
      <c r="H93" s="144" t="s">
        <v>362</v>
      </c>
      <c r="I93" s="144" t="s">
        <v>362</v>
      </c>
      <c r="J93" s="1560"/>
      <c r="Q93" s="1"/>
    </row>
    <row r="94" spans="1:17" ht="15" customHeight="1" x14ac:dyDescent="0.35">
      <c r="A94" s="1523"/>
      <c r="B94" s="1552"/>
      <c r="C94" s="1553"/>
      <c r="D94" s="542" t="s">
        <v>414</v>
      </c>
      <c r="E94" s="1557"/>
      <c r="F94" s="95" t="s">
        <v>361</v>
      </c>
      <c r="G94" s="144" t="s">
        <v>362</v>
      </c>
      <c r="H94" s="144" t="s">
        <v>362</v>
      </c>
      <c r="I94" s="144" t="s">
        <v>362</v>
      </c>
      <c r="J94" s="1560"/>
      <c r="Q94" s="1"/>
    </row>
    <row r="95" spans="1:17" ht="15" customHeight="1" x14ac:dyDescent="0.35">
      <c r="A95" s="1523"/>
      <c r="B95" s="1552"/>
      <c r="C95" s="1553"/>
      <c r="D95" s="542" t="s">
        <v>416</v>
      </c>
      <c r="E95" s="1557"/>
      <c r="F95" s="95" t="s">
        <v>361</v>
      </c>
      <c r="G95" s="144" t="s">
        <v>362</v>
      </c>
      <c r="H95" s="144" t="s">
        <v>362</v>
      </c>
      <c r="I95" s="144" t="s">
        <v>362</v>
      </c>
      <c r="J95" s="1560"/>
      <c r="Q95" s="1"/>
    </row>
    <row r="96" spans="1:17" ht="15" customHeight="1" x14ac:dyDescent="0.35">
      <c r="A96" s="1523"/>
      <c r="B96" s="1552"/>
      <c r="C96" s="1553"/>
      <c r="D96" s="542" t="s">
        <v>417</v>
      </c>
      <c r="E96" s="1557"/>
      <c r="F96" s="95" t="s">
        <v>361</v>
      </c>
      <c r="G96" s="144" t="s">
        <v>362</v>
      </c>
      <c r="H96" s="144" t="s">
        <v>362</v>
      </c>
      <c r="I96" s="144" t="s">
        <v>362</v>
      </c>
      <c r="J96" s="1560"/>
      <c r="Q96" s="1"/>
    </row>
    <row r="97" spans="1:17" ht="15" customHeight="1" x14ac:dyDescent="0.35">
      <c r="A97" s="1523"/>
      <c r="B97" s="1554"/>
      <c r="C97" s="1555"/>
      <c r="D97" s="542" t="s">
        <v>418</v>
      </c>
      <c r="E97" s="1557"/>
      <c r="F97" s="95" t="s">
        <v>361</v>
      </c>
      <c r="G97" s="144" t="s">
        <v>362</v>
      </c>
      <c r="H97" s="144" t="s">
        <v>362</v>
      </c>
      <c r="I97" s="144" t="s">
        <v>362</v>
      </c>
      <c r="J97" s="1561"/>
      <c r="Q97" s="1"/>
    </row>
    <row r="98" spans="1:17" ht="15" customHeight="1" x14ac:dyDescent="0.35">
      <c r="A98" s="1562" t="s">
        <v>49</v>
      </c>
      <c r="B98" s="1563" t="s">
        <v>401</v>
      </c>
      <c r="C98" s="1564"/>
      <c r="D98" s="139" t="s">
        <v>415</v>
      </c>
      <c r="E98" s="1557"/>
      <c r="F98" s="140" t="s">
        <v>361</v>
      </c>
      <c r="G98" s="163" t="s">
        <v>362</v>
      </c>
      <c r="H98" s="163" t="s">
        <v>362</v>
      </c>
      <c r="I98" s="163" t="s">
        <v>362</v>
      </c>
      <c r="J98" s="1567"/>
      <c r="Q98" s="1"/>
    </row>
    <row r="99" spans="1:17" ht="15" customHeight="1" x14ac:dyDescent="0.35">
      <c r="A99" s="1548" t="s">
        <v>49</v>
      </c>
      <c r="B99" s="1565"/>
      <c r="C99" s="1566"/>
      <c r="D99" s="543" t="s">
        <v>413</v>
      </c>
      <c r="E99" s="1557"/>
      <c r="F99" s="101" t="s">
        <v>361</v>
      </c>
      <c r="G99" s="143" t="s">
        <v>362</v>
      </c>
      <c r="H99" s="143" t="s">
        <v>362</v>
      </c>
      <c r="I99" s="143" t="s">
        <v>362</v>
      </c>
      <c r="J99" s="1567"/>
      <c r="Q99" s="1"/>
    </row>
    <row r="100" spans="1:17" ht="15" customHeight="1" x14ac:dyDescent="0.35">
      <c r="A100" s="1548" t="s">
        <v>49</v>
      </c>
      <c r="B100" s="1565"/>
      <c r="C100" s="1566"/>
      <c r="D100" s="543" t="s">
        <v>414</v>
      </c>
      <c r="E100" s="1557"/>
      <c r="F100" s="101" t="s">
        <v>361</v>
      </c>
      <c r="G100" s="143" t="s">
        <v>362</v>
      </c>
      <c r="H100" s="143" t="s">
        <v>362</v>
      </c>
      <c r="I100" s="143" t="s">
        <v>362</v>
      </c>
      <c r="J100" s="1567"/>
      <c r="Q100" s="1"/>
    </row>
    <row r="101" spans="1:17" ht="15" customHeight="1" x14ac:dyDescent="0.35">
      <c r="A101" s="1548" t="s">
        <v>49</v>
      </c>
      <c r="B101" s="1565"/>
      <c r="C101" s="1566"/>
      <c r="D101" s="543" t="s">
        <v>416</v>
      </c>
      <c r="E101" s="1557"/>
      <c r="F101" s="101" t="s">
        <v>361</v>
      </c>
      <c r="G101" s="143" t="s">
        <v>362</v>
      </c>
      <c r="H101" s="143" t="s">
        <v>362</v>
      </c>
      <c r="I101" s="143" t="s">
        <v>362</v>
      </c>
      <c r="J101" s="1567"/>
      <c r="Q101" s="1"/>
    </row>
    <row r="102" spans="1:17" ht="15" customHeight="1" x14ac:dyDescent="0.35">
      <c r="A102" s="1548" t="s">
        <v>49</v>
      </c>
      <c r="B102" s="1565"/>
      <c r="C102" s="1566"/>
      <c r="D102" s="543" t="s">
        <v>417</v>
      </c>
      <c r="E102" s="1557"/>
      <c r="F102" s="101" t="s">
        <v>361</v>
      </c>
      <c r="G102" s="143" t="s">
        <v>362</v>
      </c>
      <c r="H102" s="143" t="s">
        <v>362</v>
      </c>
      <c r="I102" s="143" t="s">
        <v>362</v>
      </c>
      <c r="J102" s="1567"/>
      <c r="Q102" s="1"/>
    </row>
    <row r="103" spans="1:17" ht="15" customHeight="1" x14ac:dyDescent="0.35">
      <c r="A103" s="1548" t="s">
        <v>49</v>
      </c>
      <c r="B103" s="1565"/>
      <c r="C103" s="1566"/>
      <c r="D103" s="543" t="s">
        <v>418</v>
      </c>
      <c r="E103" s="1557"/>
      <c r="F103" s="101" t="s">
        <v>361</v>
      </c>
      <c r="G103" s="143" t="s">
        <v>362</v>
      </c>
      <c r="H103" s="143" t="s">
        <v>362</v>
      </c>
      <c r="I103" s="143" t="s">
        <v>362</v>
      </c>
      <c r="J103" s="1568"/>
      <c r="Q103" s="1"/>
    </row>
    <row r="104" spans="1:17" ht="15" customHeight="1" x14ac:dyDescent="0.35">
      <c r="A104" s="1523" t="s">
        <v>50</v>
      </c>
      <c r="B104" s="1569" t="s">
        <v>382</v>
      </c>
      <c r="C104" s="1570"/>
      <c r="D104" s="542" t="s">
        <v>415</v>
      </c>
      <c r="E104" s="1557"/>
      <c r="F104" s="95" t="s">
        <v>361</v>
      </c>
      <c r="G104" s="144" t="s">
        <v>362</v>
      </c>
      <c r="H104" s="144" t="s">
        <v>362</v>
      </c>
      <c r="I104" s="144" t="s">
        <v>362</v>
      </c>
      <c r="J104" s="1572"/>
      <c r="Q104" s="1"/>
    </row>
    <row r="105" spans="1:17" ht="15" customHeight="1" x14ac:dyDescent="0.35">
      <c r="A105" s="1523" t="s">
        <v>50</v>
      </c>
      <c r="B105" s="1569" t="s">
        <v>319</v>
      </c>
      <c r="C105" s="1570"/>
      <c r="D105" s="542" t="s">
        <v>413</v>
      </c>
      <c r="E105" s="1557"/>
      <c r="F105" s="95" t="s">
        <v>361</v>
      </c>
      <c r="G105" s="144" t="s">
        <v>362</v>
      </c>
      <c r="H105" s="144" t="s">
        <v>362</v>
      </c>
      <c r="I105" s="144" t="s">
        <v>362</v>
      </c>
      <c r="J105" s="1560"/>
      <c r="Q105" s="1"/>
    </row>
    <row r="106" spans="1:17" ht="15" customHeight="1" x14ac:dyDescent="0.35">
      <c r="A106" s="1523" t="s">
        <v>50</v>
      </c>
      <c r="B106" s="1569" t="s">
        <v>319</v>
      </c>
      <c r="C106" s="1570"/>
      <c r="D106" s="542" t="s">
        <v>414</v>
      </c>
      <c r="E106" s="1557"/>
      <c r="F106" s="95" t="s">
        <v>361</v>
      </c>
      <c r="G106" s="144" t="s">
        <v>362</v>
      </c>
      <c r="H106" s="144" t="s">
        <v>362</v>
      </c>
      <c r="I106" s="144" t="s">
        <v>362</v>
      </c>
      <c r="J106" s="1560"/>
      <c r="Q106" s="1"/>
    </row>
    <row r="107" spans="1:17" ht="15" customHeight="1" x14ac:dyDescent="0.35">
      <c r="A107" s="1523" t="s">
        <v>50</v>
      </c>
      <c r="B107" s="1569" t="s">
        <v>319</v>
      </c>
      <c r="C107" s="1570"/>
      <c r="D107" s="542" t="s">
        <v>416</v>
      </c>
      <c r="E107" s="1557"/>
      <c r="F107" s="95" t="s">
        <v>361</v>
      </c>
      <c r="G107" s="144" t="s">
        <v>362</v>
      </c>
      <c r="H107" s="144" t="s">
        <v>362</v>
      </c>
      <c r="I107" s="144" t="s">
        <v>362</v>
      </c>
      <c r="J107" s="1560"/>
      <c r="Q107" s="1"/>
    </row>
    <row r="108" spans="1:17" ht="15" customHeight="1" x14ac:dyDescent="0.35">
      <c r="A108" s="1523" t="s">
        <v>50</v>
      </c>
      <c r="B108" s="1569" t="s">
        <v>319</v>
      </c>
      <c r="C108" s="1570"/>
      <c r="D108" s="542" t="s">
        <v>417</v>
      </c>
      <c r="E108" s="1557"/>
      <c r="F108" s="95" t="s">
        <v>361</v>
      </c>
      <c r="G108" s="144" t="s">
        <v>362</v>
      </c>
      <c r="H108" s="144" t="s">
        <v>362</v>
      </c>
      <c r="I108" s="144" t="s">
        <v>362</v>
      </c>
      <c r="J108" s="1560"/>
      <c r="Q108" s="1"/>
    </row>
    <row r="109" spans="1:17" ht="15" customHeight="1" x14ac:dyDescent="0.35">
      <c r="A109" s="1523" t="s">
        <v>50</v>
      </c>
      <c r="B109" s="1569" t="s">
        <v>319</v>
      </c>
      <c r="C109" s="1570"/>
      <c r="D109" s="542" t="s">
        <v>418</v>
      </c>
      <c r="E109" s="1557"/>
      <c r="F109" s="95" t="s">
        <v>361</v>
      </c>
      <c r="G109" s="144" t="s">
        <v>362</v>
      </c>
      <c r="H109" s="144" t="s">
        <v>362</v>
      </c>
      <c r="I109" s="144" t="s">
        <v>362</v>
      </c>
      <c r="J109" s="1561"/>
      <c r="Q109" s="1"/>
    </row>
    <row r="110" spans="1:17" ht="15" customHeight="1" x14ac:dyDescent="0.35">
      <c r="A110" s="1548" t="s">
        <v>51</v>
      </c>
      <c r="B110" s="1565" t="s">
        <v>383</v>
      </c>
      <c r="C110" s="1566"/>
      <c r="D110" s="543" t="s">
        <v>415</v>
      </c>
      <c r="E110" s="1557"/>
      <c r="F110" s="101" t="s">
        <v>361</v>
      </c>
      <c r="G110" s="143" t="s">
        <v>362</v>
      </c>
      <c r="H110" s="143" t="s">
        <v>362</v>
      </c>
      <c r="I110" s="143" t="s">
        <v>362</v>
      </c>
      <c r="J110" s="1571"/>
      <c r="Q110" s="1"/>
    </row>
    <row r="111" spans="1:17" ht="15" customHeight="1" x14ac:dyDescent="0.35">
      <c r="A111" s="1548" t="s">
        <v>51</v>
      </c>
      <c r="B111" s="1565" t="s">
        <v>328</v>
      </c>
      <c r="C111" s="1566"/>
      <c r="D111" s="543" t="s">
        <v>413</v>
      </c>
      <c r="E111" s="1557"/>
      <c r="F111" s="101" t="s">
        <v>361</v>
      </c>
      <c r="G111" s="143" t="s">
        <v>362</v>
      </c>
      <c r="H111" s="143" t="s">
        <v>362</v>
      </c>
      <c r="I111" s="143" t="s">
        <v>362</v>
      </c>
      <c r="J111" s="1567"/>
      <c r="Q111" s="1"/>
    </row>
    <row r="112" spans="1:17" ht="15" customHeight="1" x14ac:dyDescent="0.35">
      <c r="A112" s="1548" t="s">
        <v>51</v>
      </c>
      <c r="B112" s="1565" t="s">
        <v>328</v>
      </c>
      <c r="C112" s="1566"/>
      <c r="D112" s="543" t="s">
        <v>414</v>
      </c>
      <c r="E112" s="1557"/>
      <c r="F112" s="101" t="s">
        <v>361</v>
      </c>
      <c r="G112" s="143" t="s">
        <v>362</v>
      </c>
      <c r="H112" s="143" t="s">
        <v>362</v>
      </c>
      <c r="I112" s="143" t="s">
        <v>362</v>
      </c>
      <c r="J112" s="1567"/>
      <c r="Q112" s="1"/>
    </row>
    <row r="113" spans="1:17" ht="15" customHeight="1" x14ac:dyDescent="0.35">
      <c r="A113" s="1548" t="s">
        <v>51</v>
      </c>
      <c r="B113" s="1565" t="s">
        <v>328</v>
      </c>
      <c r="C113" s="1566"/>
      <c r="D113" s="543" t="s">
        <v>416</v>
      </c>
      <c r="E113" s="1557"/>
      <c r="F113" s="101" t="s">
        <v>361</v>
      </c>
      <c r="G113" s="143" t="s">
        <v>362</v>
      </c>
      <c r="H113" s="143" t="s">
        <v>362</v>
      </c>
      <c r="I113" s="143" t="s">
        <v>362</v>
      </c>
      <c r="J113" s="1567"/>
      <c r="Q113" s="1"/>
    </row>
    <row r="114" spans="1:17" ht="15" customHeight="1" x14ac:dyDescent="0.35">
      <c r="A114" s="1548" t="s">
        <v>51</v>
      </c>
      <c r="B114" s="1565" t="s">
        <v>328</v>
      </c>
      <c r="C114" s="1566"/>
      <c r="D114" s="543" t="s">
        <v>417</v>
      </c>
      <c r="E114" s="1557"/>
      <c r="F114" s="101" t="s">
        <v>361</v>
      </c>
      <c r="G114" s="143" t="s">
        <v>362</v>
      </c>
      <c r="H114" s="143" t="s">
        <v>362</v>
      </c>
      <c r="I114" s="143" t="s">
        <v>362</v>
      </c>
      <c r="J114" s="1567"/>
      <c r="Q114" s="1"/>
    </row>
    <row r="115" spans="1:17" ht="15" customHeight="1" x14ac:dyDescent="0.35">
      <c r="A115" s="1548" t="s">
        <v>51</v>
      </c>
      <c r="B115" s="1565" t="s">
        <v>328</v>
      </c>
      <c r="C115" s="1566"/>
      <c r="D115" s="543" t="s">
        <v>418</v>
      </c>
      <c r="E115" s="1557"/>
      <c r="F115" s="101" t="s">
        <v>361</v>
      </c>
      <c r="G115" s="143" t="s">
        <v>362</v>
      </c>
      <c r="H115" s="143" t="s">
        <v>362</v>
      </c>
      <c r="I115" s="143" t="s">
        <v>362</v>
      </c>
      <c r="J115" s="1568"/>
      <c r="Q115" s="1"/>
    </row>
    <row r="116" spans="1:17" ht="15" customHeight="1" x14ac:dyDescent="0.35">
      <c r="A116" s="1573" t="s">
        <v>52</v>
      </c>
      <c r="B116" s="1569" t="s">
        <v>384</v>
      </c>
      <c r="C116" s="1570"/>
      <c r="D116" s="332" t="s">
        <v>415</v>
      </c>
      <c r="E116" s="1557"/>
      <c r="F116" s="138" t="s">
        <v>361</v>
      </c>
      <c r="G116" s="162" t="s">
        <v>362</v>
      </c>
      <c r="H116" s="162" t="s">
        <v>362</v>
      </c>
      <c r="I116" s="162" t="s">
        <v>362</v>
      </c>
      <c r="J116" s="1572"/>
      <c r="Q116" s="1"/>
    </row>
    <row r="117" spans="1:17" ht="15" customHeight="1" x14ac:dyDescent="0.35">
      <c r="A117" s="1523" t="s">
        <v>52</v>
      </c>
      <c r="B117" s="1569" t="s">
        <v>320</v>
      </c>
      <c r="C117" s="1570"/>
      <c r="D117" s="542" t="s">
        <v>413</v>
      </c>
      <c r="E117" s="1557"/>
      <c r="F117" s="95" t="s">
        <v>361</v>
      </c>
      <c r="G117" s="144" t="s">
        <v>362</v>
      </c>
      <c r="H117" s="144" t="s">
        <v>362</v>
      </c>
      <c r="I117" s="144" t="s">
        <v>362</v>
      </c>
      <c r="J117" s="1560"/>
      <c r="Q117" s="1"/>
    </row>
    <row r="118" spans="1:17" ht="15" customHeight="1" x14ac:dyDescent="0.35">
      <c r="A118" s="1523" t="s">
        <v>52</v>
      </c>
      <c r="B118" s="1569" t="s">
        <v>320</v>
      </c>
      <c r="C118" s="1570"/>
      <c r="D118" s="542" t="s">
        <v>414</v>
      </c>
      <c r="E118" s="1557"/>
      <c r="F118" s="95" t="s">
        <v>361</v>
      </c>
      <c r="G118" s="144" t="s">
        <v>362</v>
      </c>
      <c r="H118" s="144" t="s">
        <v>362</v>
      </c>
      <c r="I118" s="144" t="s">
        <v>362</v>
      </c>
      <c r="J118" s="1560"/>
      <c r="Q118" s="1"/>
    </row>
    <row r="119" spans="1:17" ht="15" customHeight="1" x14ac:dyDescent="0.35">
      <c r="A119" s="1523" t="s">
        <v>52</v>
      </c>
      <c r="B119" s="1569" t="s">
        <v>320</v>
      </c>
      <c r="C119" s="1570"/>
      <c r="D119" s="542" t="s">
        <v>416</v>
      </c>
      <c r="E119" s="1557"/>
      <c r="F119" s="95" t="s">
        <v>361</v>
      </c>
      <c r="G119" s="144" t="s">
        <v>362</v>
      </c>
      <c r="H119" s="144" t="s">
        <v>362</v>
      </c>
      <c r="I119" s="144" t="s">
        <v>362</v>
      </c>
      <c r="J119" s="1560"/>
      <c r="Q119" s="1"/>
    </row>
    <row r="120" spans="1:17" ht="15" customHeight="1" x14ac:dyDescent="0.35">
      <c r="A120" s="1523" t="s">
        <v>52</v>
      </c>
      <c r="B120" s="1569" t="s">
        <v>320</v>
      </c>
      <c r="C120" s="1570"/>
      <c r="D120" s="542" t="s">
        <v>417</v>
      </c>
      <c r="E120" s="1557"/>
      <c r="F120" s="95" t="s">
        <v>361</v>
      </c>
      <c r="G120" s="144" t="s">
        <v>362</v>
      </c>
      <c r="H120" s="144" t="s">
        <v>362</v>
      </c>
      <c r="I120" s="144" t="s">
        <v>362</v>
      </c>
      <c r="J120" s="1560"/>
      <c r="Q120" s="1"/>
    </row>
    <row r="121" spans="1:17" ht="15" customHeight="1" x14ac:dyDescent="0.35">
      <c r="A121" s="1523" t="s">
        <v>52</v>
      </c>
      <c r="B121" s="1569" t="s">
        <v>320</v>
      </c>
      <c r="C121" s="1570"/>
      <c r="D121" s="542" t="s">
        <v>418</v>
      </c>
      <c r="E121" s="1557"/>
      <c r="F121" s="95" t="s">
        <v>361</v>
      </c>
      <c r="G121" s="144" t="s">
        <v>362</v>
      </c>
      <c r="H121" s="144" t="s">
        <v>362</v>
      </c>
      <c r="I121" s="144" t="s">
        <v>362</v>
      </c>
      <c r="J121" s="1561"/>
      <c r="Q121" s="1"/>
    </row>
    <row r="122" spans="1:17" ht="15" customHeight="1" x14ac:dyDescent="0.35">
      <c r="A122" s="1548" t="s">
        <v>53</v>
      </c>
      <c r="B122" s="1565" t="s">
        <v>402</v>
      </c>
      <c r="C122" s="1566"/>
      <c r="D122" s="543" t="s">
        <v>415</v>
      </c>
      <c r="E122" s="1557"/>
      <c r="F122" s="101" t="s">
        <v>361</v>
      </c>
      <c r="G122" s="143" t="s">
        <v>362</v>
      </c>
      <c r="H122" s="143" t="s">
        <v>362</v>
      </c>
      <c r="I122" s="143" t="s">
        <v>362</v>
      </c>
      <c r="J122" s="1571"/>
      <c r="Q122" s="1"/>
    </row>
    <row r="123" spans="1:17" ht="15" customHeight="1" x14ac:dyDescent="0.35">
      <c r="A123" s="1548" t="s">
        <v>53</v>
      </c>
      <c r="B123" s="1565" t="s">
        <v>321</v>
      </c>
      <c r="C123" s="1566"/>
      <c r="D123" s="543" t="s">
        <v>413</v>
      </c>
      <c r="E123" s="1557"/>
      <c r="F123" s="101" t="s">
        <v>361</v>
      </c>
      <c r="G123" s="143" t="s">
        <v>362</v>
      </c>
      <c r="H123" s="143" t="s">
        <v>362</v>
      </c>
      <c r="I123" s="143" t="s">
        <v>362</v>
      </c>
      <c r="J123" s="1567"/>
      <c r="Q123" s="1"/>
    </row>
    <row r="124" spans="1:17" ht="15" customHeight="1" x14ac:dyDescent="0.35">
      <c r="A124" s="1548" t="s">
        <v>53</v>
      </c>
      <c r="B124" s="1565" t="s">
        <v>321</v>
      </c>
      <c r="C124" s="1566"/>
      <c r="D124" s="543" t="s">
        <v>414</v>
      </c>
      <c r="E124" s="1557"/>
      <c r="F124" s="101" t="s">
        <v>361</v>
      </c>
      <c r="G124" s="143" t="s">
        <v>362</v>
      </c>
      <c r="H124" s="143" t="s">
        <v>362</v>
      </c>
      <c r="I124" s="143" t="s">
        <v>362</v>
      </c>
      <c r="J124" s="1567"/>
      <c r="Q124" s="1"/>
    </row>
    <row r="125" spans="1:17" ht="15" customHeight="1" x14ac:dyDescent="0.35">
      <c r="A125" s="1548" t="s">
        <v>53</v>
      </c>
      <c r="B125" s="1565" t="s">
        <v>321</v>
      </c>
      <c r="C125" s="1566"/>
      <c r="D125" s="543" t="s">
        <v>416</v>
      </c>
      <c r="E125" s="1557"/>
      <c r="F125" s="101" t="s">
        <v>361</v>
      </c>
      <c r="G125" s="143" t="s">
        <v>362</v>
      </c>
      <c r="H125" s="143" t="s">
        <v>362</v>
      </c>
      <c r="I125" s="143" t="s">
        <v>362</v>
      </c>
      <c r="J125" s="1567"/>
      <c r="Q125" s="1"/>
    </row>
    <row r="126" spans="1:17" ht="15" customHeight="1" x14ac:dyDescent="0.35">
      <c r="A126" s="1548" t="s">
        <v>53</v>
      </c>
      <c r="B126" s="1565" t="s">
        <v>321</v>
      </c>
      <c r="C126" s="1566"/>
      <c r="D126" s="543" t="s">
        <v>417</v>
      </c>
      <c r="E126" s="1557"/>
      <c r="F126" s="101" t="s">
        <v>361</v>
      </c>
      <c r="G126" s="143" t="s">
        <v>362</v>
      </c>
      <c r="H126" s="143" t="s">
        <v>362</v>
      </c>
      <c r="I126" s="143" t="s">
        <v>362</v>
      </c>
      <c r="J126" s="1567"/>
      <c r="Q126" s="1"/>
    </row>
    <row r="127" spans="1:17" ht="15" customHeight="1" x14ac:dyDescent="0.35">
      <c r="A127" s="1548" t="s">
        <v>53</v>
      </c>
      <c r="B127" s="1565" t="s">
        <v>321</v>
      </c>
      <c r="C127" s="1566"/>
      <c r="D127" s="543" t="s">
        <v>418</v>
      </c>
      <c r="E127" s="1557"/>
      <c r="F127" s="101" t="s">
        <v>361</v>
      </c>
      <c r="G127" s="143" t="s">
        <v>362</v>
      </c>
      <c r="H127" s="143" t="s">
        <v>362</v>
      </c>
      <c r="I127" s="143" t="s">
        <v>362</v>
      </c>
      <c r="J127" s="1568"/>
      <c r="Q127" s="1"/>
    </row>
    <row r="128" spans="1:17" ht="15" customHeight="1" x14ac:dyDescent="0.35">
      <c r="A128" s="1523" t="s">
        <v>54</v>
      </c>
      <c r="B128" s="1569" t="s">
        <v>403</v>
      </c>
      <c r="C128" s="1570"/>
      <c r="D128" s="542" t="s">
        <v>415</v>
      </c>
      <c r="E128" s="1557"/>
      <c r="F128" s="95" t="s">
        <v>361</v>
      </c>
      <c r="G128" s="144" t="s">
        <v>362</v>
      </c>
      <c r="H128" s="144" t="s">
        <v>362</v>
      </c>
      <c r="I128" s="144" t="s">
        <v>362</v>
      </c>
      <c r="J128" s="1572"/>
      <c r="Q128" s="1"/>
    </row>
    <row r="129" spans="1:17" ht="15" customHeight="1" x14ac:dyDescent="0.35">
      <c r="A129" s="1523" t="s">
        <v>54</v>
      </c>
      <c r="B129" s="1569" t="s">
        <v>327</v>
      </c>
      <c r="C129" s="1570"/>
      <c r="D129" s="542" t="s">
        <v>413</v>
      </c>
      <c r="E129" s="1557"/>
      <c r="F129" s="95" t="s">
        <v>361</v>
      </c>
      <c r="G129" s="144" t="s">
        <v>362</v>
      </c>
      <c r="H129" s="144" t="s">
        <v>362</v>
      </c>
      <c r="I129" s="144" t="s">
        <v>362</v>
      </c>
      <c r="J129" s="1560"/>
      <c r="Q129" s="1"/>
    </row>
    <row r="130" spans="1:17" ht="15" customHeight="1" x14ac:dyDescent="0.35">
      <c r="A130" s="1523" t="s">
        <v>54</v>
      </c>
      <c r="B130" s="1569" t="s">
        <v>327</v>
      </c>
      <c r="C130" s="1570"/>
      <c r="D130" s="542" t="s">
        <v>414</v>
      </c>
      <c r="E130" s="1557"/>
      <c r="F130" s="95" t="s">
        <v>361</v>
      </c>
      <c r="G130" s="144" t="s">
        <v>362</v>
      </c>
      <c r="H130" s="144" t="s">
        <v>362</v>
      </c>
      <c r="I130" s="144" t="s">
        <v>362</v>
      </c>
      <c r="J130" s="1560"/>
      <c r="Q130" s="1"/>
    </row>
    <row r="131" spans="1:17" ht="15" customHeight="1" x14ac:dyDescent="0.35">
      <c r="A131" s="1523" t="s">
        <v>54</v>
      </c>
      <c r="B131" s="1569" t="s">
        <v>327</v>
      </c>
      <c r="C131" s="1570"/>
      <c r="D131" s="542" t="s">
        <v>416</v>
      </c>
      <c r="E131" s="1557"/>
      <c r="F131" s="95" t="s">
        <v>361</v>
      </c>
      <c r="G131" s="144" t="s">
        <v>362</v>
      </c>
      <c r="H131" s="144" t="s">
        <v>362</v>
      </c>
      <c r="I131" s="144" t="s">
        <v>362</v>
      </c>
      <c r="J131" s="1560"/>
      <c r="Q131" s="1"/>
    </row>
    <row r="132" spans="1:17" ht="15" customHeight="1" x14ac:dyDescent="0.35">
      <c r="A132" s="1523" t="s">
        <v>54</v>
      </c>
      <c r="B132" s="1569" t="s">
        <v>327</v>
      </c>
      <c r="C132" s="1570"/>
      <c r="D132" s="542" t="s">
        <v>417</v>
      </c>
      <c r="E132" s="1557"/>
      <c r="F132" s="95" t="s">
        <v>361</v>
      </c>
      <c r="G132" s="144" t="s">
        <v>362</v>
      </c>
      <c r="H132" s="144" t="s">
        <v>362</v>
      </c>
      <c r="I132" s="144" t="s">
        <v>362</v>
      </c>
      <c r="J132" s="1560"/>
      <c r="Q132" s="1"/>
    </row>
    <row r="133" spans="1:17" ht="15" customHeight="1" x14ac:dyDescent="0.35">
      <c r="A133" s="1523" t="s">
        <v>54</v>
      </c>
      <c r="B133" s="1569" t="s">
        <v>327</v>
      </c>
      <c r="C133" s="1570"/>
      <c r="D133" s="542" t="s">
        <v>418</v>
      </c>
      <c r="E133" s="1558"/>
      <c r="F133" s="95" t="s">
        <v>361</v>
      </c>
      <c r="G133" s="144" t="s">
        <v>362</v>
      </c>
      <c r="H133" s="144" t="s">
        <v>362</v>
      </c>
      <c r="I133" s="144" t="s">
        <v>362</v>
      </c>
      <c r="J133" s="1561"/>
      <c r="Q133" s="1"/>
    </row>
    <row r="134" spans="1:17" s="5" customFormat="1" ht="33" customHeight="1" x14ac:dyDescent="0.35">
      <c r="A134" s="1462" t="s">
        <v>481</v>
      </c>
      <c r="B134" s="1463"/>
      <c r="C134" s="1463"/>
      <c r="D134" s="1463"/>
      <c r="E134" s="1495"/>
      <c r="F134" s="1463"/>
      <c r="G134" s="1463"/>
      <c r="H134" s="1463"/>
      <c r="I134" s="1463"/>
      <c r="J134" s="221" t="s">
        <v>698</v>
      </c>
      <c r="K134" s="381"/>
      <c r="L134" s="8"/>
      <c r="M134" s="381"/>
    </row>
    <row r="135" spans="1:17" ht="15" customHeight="1" x14ac:dyDescent="0.35">
      <c r="A135" s="1574" t="s">
        <v>55</v>
      </c>
      <c r="B135" s="1575" t="s">
        <v>404</v>
      </c>
      <c r="C135" s="1576"/>
      <c r="D135" s="440" t="s">
        <v>415</v>
      </c>
      <c r="E135" s="1556" t="s">
        <v>519</v>
      </c>
      <c r="F135" s="441" t="s">
        <v>361</v>
      </c>
      <c r="G135" s="442" t="s">
        <v>362</v>
      </c>
      <c r="H135" s="442" t="s">
        <v>362</v>
      </c>
      <c r="I135" s="442" t="s">
        <v>362</v>
      </c>
      <c r="J135" s="1577"/>
      <c r="Q135" s="1"/>
    </row>
    <row r="136" spans="1:17" ht="15" customHeight="1" x14ac:dyDescent="0.35">
      <c r="A136" s="1548" t="s">
        <v>55</v>
      </c>
      <c r="B136" s="1565" t="s">
        <v>326</v>
      </c>
      <c r="C136" s="1566"/>
      <c r="D136" s="543" t="s">
        <v>413</v>
      </c>
      <c r="E136" s="1557"/>
      <c r="F136" s="101" t="s">
        <v>361</v>
      </c>
      <c r="G136" s="143" t="s">
        <v>362</v>
      </c>
      <c r="H136" s="143" t="s">
        <v>362</v>
      </c>
      <c r="I136" s="143" t="s">
        <v>362</v>
      </c>
      <c r="J136" s="1567"/>
      <c r="Q136" s="1"/>
    </row>
    <row r="137" spans="1:17" ht="15" customHeight="1" x14ac:dyDescent="0.35">
      <c r="A137" s="1548" t="s">
        <v>55</v>
      </c>
      <c r="B137" s="1565" t="s">
        <v>326</v>
      </c>
      <c r="C137" s="1566"/>
      <c r="D137" s="543" t="s">
        <v>414</v>
      </c>
      <c r="E137" s="1557"/>
      <c r="F137" s="101" t="s">
        <v>361</v>
      </c>
      <c r="G137" s="143" t="s">
        <v>362</v>
      </c>
      <c r="H137" s="143" t="s">
        <v>362</v>
      </c>
      <c r="I137" s="143" t="s">
        <v>362</v>
      </c>
      <c r="J137" s="1567"/>
      <c r="Q137" s="1"/>
    </row>
    <row r="138" spans="1:17" ht="15" customHeight="1" x14ac:dyDescent="0.35">
      <c r="A138" s="1548" t="s">
        <v>55</v>
      </c>
      <c r="B138" s="1565" t="s">
        <v>326</v>
      </c>
      <c r="C138" s="1566"/>
      <c r="D138" s="543" t="s">
        <v>416</v>
      </c>
      <c r="E138" s="1557"/>
      <c r="F138" s="101" t="s">
        <v>361</v>
      </c>
      <c r="G138" s="143" t="s">
        <v>362</v>
      </c>
      <c r="H138" s="143" t="s">
        <v>362</v>
      </c>
      <c r="I138" s="143" t="s">
        <v>362</v>
      </c>
      <c r="J138" s="1567"/>
      <c r="Q138" s="1"/>
    </row>
    <row r="139" spans="1:17" ht="15" customHeight="1" x14ac:dyDescent="0.35">
      <c r="A139" s="1548" t="s">
        <v>55</v>
      </c>
      <c r="B139" s="1565" t="s">
        <v>326</v>
      </c>
      <c r="C139" s="1566"/>
      <c r="D139" s="543" t="s">
        <v>417</v>
      </c>
      <c r="E139" s="1557"/>
      <c r="F139" s="101" t="s">
        <v>361</v>
      </c>
      <c r="G139" s="143" t="s">
        <v>362</v>
      </c>
      <c r="H139" s="143" t="s">
        <v>362</v>
      </c>
      <c r="I139" s="143" t="s">
        <v>362</v>
      </c>
      <c r="J139" s="1567"/>
      <c r="Q139" s="1"/>
    </row>
    <row r="140" spans="1:17" ht="15" customHeight="1" x14ac:dyDescent="0.35">
      <c r="A140" s="1548" t="s">
        <v>55</v>
      </c>
      <c r="B140" s="1565" t="s">
        <v>326</v>
      </c>
      <c r="C140" s="1566"/>
      <c r="D140" s="543" t="s">
        <v>418</v>
      </c>
      <c r="E140" s="1557"/>
      <c r="F140" s="101" t="s">
        <v>361</v>
      </c>
      <c r="G140" s="143" t="s">
        <v>362</v>
      </c>
      <c r="H140" s="143" t="s">
        <v>362</v>
      </c>
      <c r="I140" s="143" t="s">
        <v>362</v>
      </c>
      <c r="J140" s="1568"/>
      <c r="Q140" s="1"/>
    </row>
    <row r="141" spans="1:17" ht="15" customHeight="1" x14ac:dyDescent="0.35">
      <c r="A141" s="1523" t="s">
        <v>56</v>
      </c>
      <c r="B141" s="1569" t="s">
        <v>405</v>
      </c>
      <c r="C141" s="1570"/>
      <c r="D141" s="332" t="s">
        <v>415</v>
      </c>
      <c r="E141" s="1557"/>
      <c r="F141" s="138" t="s">
        <v>361</v>
      </c>
      <c r="G141" s="162" t="s">
        <v>362</v>
      </c>
      <c r="H141" s="162" t="s">
        <v>362</v>
      </c>
      <c r="I141" s="162" t="s">
        <v>362</v>
      </c>
      <c r="J141" s="1560"/>
      <c r="Q141" s="1"/>
    </row>
    <row r="142" spans="1:17" ht="15" customHeight="1" x14ac:dyDescent="0.35">
      <c r="A142" s="1523" t="s">
        <v>56</v>
      </c>
      <c r="B142" s="1569" t="s">
        <v>325</v>
      </c>
      <c r="C142" s="1570"/>
      <c r="D142" s="542" t="s">
        <v>413</v>
      </c>
      <c r="E142" s="1557"/>
      <c r="F142" s="95" t="s">
        <v>361</v>
      </c>
      <c r="G142" s="144" t="s">
        <v>362</v>
      </c>
      <c r="H142" s="144" t="s">
        <v>362</v>
      </c>
      <c r="I142" s="144" t="s">
        <v>362</v>
      </c>
      <c r="J142" s="1560"/>
      <c r="Q142" s="1"/>
    </row>
    <row r="143" spans="1:17" ht="15" customHeight="1" x14ac:dyDescent="0.35">
      <c r="A143" s="1523" t="s">
        <v>56</v>
      </c>
      <c r="B143" s="1569" t="s">
        <v>325</v>
      </c>
      <c r="C143" s="1570"/>
      <c r="D143" s="542" t="s">
        <v>414</v>
      </c>
      <c r="E143" s="1557"/>
      <c r="F143" s="95" t="s">
        <v>361</v>
      </c>
      <c r="G143" s="144" t="s">
        <v>362</v>
      </c>
      <c r="H143" s="144" t="s">
        <v>362</v>
      </c>
      <c r="I143" s="144" t="s">
        <v>362</v>
      </c>
      <c r="J143" s="1560"/>
      <c r="Q143" s="1"/>
    </row>
    <row r="144" spans="1:17" ht="15" customHeight="1" x14ac:dyDescent="0.35">
      <c r="A144" s="1523" t="s">
        <v>56</v>
      </c>
      <c r="B144" s="1569" t="s">
        <v>325</v>
      </c>
      <c r="C144" s="1570"/>
      <c r="D144" s="542" t="s">
        <v>416</v>
      </c>
      <c r="E144" s="1557"/>
      <c r="F144" s="95" t="s">
        <v>361</v>
      </c>
      <c r="G144" s="144" t="s">
        <v>362</v>
      </c>
      <c r="H144" s="144" t="s">
        <v>362</v>
      </c>
      <c r="I144" s="144" t="s">
        <v>362</v>
      </c>
      <c r="J144" s="1560"/>
      <c r="Q144" s="1"/>
    </row>
    <row r="145" spans="1:17" ht="15" customHeight="1" x14ac:dyDescent="0.35">
      <c r="A145" s="1523" t="s">
        <v>56</v>
      </c>
      <c r="B145" s="1569" t="s">
        <v>325</v>
      </c>
      <c r="C145" s="1570"/>
      <c r="D145" s="542" t="s">
        <v>417</v>
      </c>
      <c r="E145" s="1557"/>
      <c r="F145" s="95" t="s">
        <v>361</v>
      </c>
      <c r="G145" s="144" t="s">
        <v>362</v>
      </c>
      <c r="H145" s="144" t="s">
        <v>362</v>
      </c>
      <c r="I145" s="144" t="s">
        <v>362</v>
      </c>
      <c r="J145" s="1560"/>
      <c r="Q145" s="1"/>
    </row>
    <row r="146" spans="1:17" ht="15" customHeight="1" x14ac:dyDescent="0.35">
      <c r="A146" s="1523" t="s">
        <v>56</v>
      </c>
      <c r="B146" s="1569" t="s">
        <v>325</v>
      </c>
      <c r="C146" s="1570"/>
      <c r="D146" s="542" t="s">
        <v>418</v>
      </c>
      <c r="E146" s="1557"/>
      <c r="F146" s="95" t="s">
        <v>361</v>
      </c>
      <c r="G146" s="144" t="s">
        <v>362</v>
      </c>
      <c r="H146" s="144" t="s">
        <v>362</v>
      </c>
      <c r="I146" s="144" t="s">
        <v>362</v>
      </c>
      <c r="J146" s="1561"/>
      <c r="Q146" s="1"/>
    </row>
    <row r="147" spans="1:17" ht="15" customHeight="1" x14ac:dyDescent="0.35">
      <c r="A147" s="1562" t="s">
        <v>57</v>
      </c>
      <c r="B147" s="1563" t="s">
        <v>389</v>
      </c>
      <c r="C147" s="1564"/>
      <c r="D147" s="139" t="s">
        <v>415</v>
      </c>
      <c r="E147" s="1557"/>
      <c r="F147" s="140" t="s">
        <v>361</v>
      </c>
      <c r="G147" s="163" t="s">
        <v>362</v>
      </c>
      <c r="H147" s="163" t="s">
        <v>362</v>
      </c>
      <c r="I147" s="163" t="s">
        <v>362</v>
      </c>
      <c r="J147" s="1571"/>
      <c r="Q147" s="1"/>
    </row>
    <row r="148" spans="1:17" ht="15" customHeight="1" x14ac:dyDescent="0.35">
      <c r="A148" s="1548" t="s">
        <v>57</v>
      </c>
      <c r="B148" s="1565" t="s">
        <v>284</v>
      </c>
      <c r="C148" s="1566"/>
      <c r="D148" s="543" t="s">
        <v>413</v>
      </c>
      <c r="E148" s="1557"/>
      <c r="F148" s="101" t="s">
        <v>361</v>
      </c>
      <c r="G148" s="143" t="s">
        <v>362</v>
      </c>
      <c r="H148" s="143" t="s">
        <v>362</v>
      </c>
      <c r="I148" s="143" t="s">
        <v>362</v>
      </c>
      <c r="J148" s="1567"/>
      <c r="Q148" s="1"/>
    </row>
    <row r="149" spans="1:17" ht="15" customHeight="1" x14ac:dyDescent="0.35">
      <c r="A149" s="1548" t="s">
        <v>57</v>
      </c>
      <c r="B149" s="1565" t="s">
        <v>284</v>
      </c>
      <c r="C149" s="1566"/>
      <c r="D149" s="543" t="s">
        <v>414</v>
      </c>
      <c r="E149" s="1557"/>
      <c r="F149" s="101" t="s">
        <v>361</v>
      </c>
      <c r="G149" s="143" t="s">
        <v>362</v>
      </c>
      <c r="H149" s="143" t="s">
        <v>362</v>
      </c>
      <c r="I149" s="143" t="s">
        <v>362</v>
      </c>
      <c r="J149" s="1567"/>
      <c r="Q149" s="1"/>
    </row>
    <row r="150" spans="1:17" ht="15" customHeight="1" x14ac:dyDescent="0.35">
      <c r="A150" s="1548" t="s">
        <v>57</v>
      </c>
      <c r="B150" s="1565" t="s">
        <v>284</v>
      </c>
      <c r="C150" s="1566"/>
      <c r="D150" s="543" t="s">
        <v>416</v>
      </c>
      <c r="E150" s="1557"/>
      <c r="F150" s="101" t="s">
        <v>361</v>
      </c>
      <c r="G150" s="143" t="s">
        <v>362</v>
      </c>
      <c r="H150" s="143" t="s">
        <v>362</v>
      </c>
      <c r="I150" s="143" t="s">
        <v>362</v>
      </c>
      <c r="J150" s="1567"/>
      <c r="Q150" s="1"/>
    </row>
    <row r="151" spans="1:17" ht="15" customHeight="1" x14ac:dyDescent="0.35">
      <c r="A151" s="1548" t="s">
        <v>57</v>
      </c>
      <c r="B151" s="1565" t="s">
        <v>284</v>
      </c>
      <c r="C151" s="1566"/>
      <c r="D151" s="543" t="s">
        <v>417</v>
      </c>
      <c r="E151" s="1557"/>
      <c r="F151" s="101" t="s">
        <v>361</v>
      </c>
      <c r="G151" s="143" t="s">
        <v>362</v>
      </c>
      <c r="H151" s="143" t="s">
        <v>362</v>
      </c>
      <c r="I151" s="143" t="s">
        <v>362</v>
      </c>
      <c r="J151" s="1567"/>
      <c r="Q151" s="1"/>
    </row>
    <row r="152" spans="1:17" ht="15" customHeight="1" x14ac:dyDescent="0.35">
      <c r="A152" s="1548" t="s">
        <v>57</v>
      </c>
      <c r="B152" s="1565" t="s">
        <v>284</v>
      </c>
      <c r="C152" s="1566"/>
      <c r="D152" s="543" t="s">
        <v>418</v>
      </c>
      <c r="E152" s="1557"/>
      <c r="F152" s="101" t="s">
        <v>361</v>
      </c>
      <c r="G152" s="143" t="s">
        <v>362</v>
      </c>
      <c r="H152" s="143" t="s">
        <v>362</v>
      </c>
      <c r="I152" s="143" t="s">
        <v>362</v>
      </c>
      <c r="J152" s="1568"/>
      <c r="Q152" s="1"/>
    </row>
    <row r="153" spans="1:17" ht="15" customHeight="1" x14ac:dyDescent="0.35">
      <c r="A153" s="1523" t="s">
        <v>58</v>
      </c>
      <c r="B153" s="1569" t="s">
        <v>406</v>
      </c>
      <c r="C153" s="1570"/>
      <c r="D153" s="542" t="s">
        <v>415</v>
      </c>
      <c r="E153" s="1557"/>
      <c r="F153" s="95" t="s">
        <v>361</v>
      </c>
      <c r="G153" s="144" t="s">
        <v>362</v>
      </c>
      <c r="H153" s="144" t="s">
        <v>362</v>
      </c>
      <c r="I153" s="144" t="s">
        <v>362</v>
      </c>
      <c r="J153" s="1572"/>
      <c r="Q153" s="1"/>
    </row>
    <row r="154" spans="1:17" ht="15" customHeight="1" x14ac:dyDescent="0.35">
      <c r="A154" s="1523" t="s">
        <v>58</v>
      </c>
      <c r="B154" s="1569" t="s">
        <v>285</v>
      </c>
      <c r="C154" s="1570"/>
      <c r="D154" s="542" t="s">
        <v>413</v>
      </c>
      <c r="E154" s="1557"/>
      <c r="F154" s="95" t="s">
        <v>361</v>
      </c>
      <c r="G154" s="144" t="s">
        <v>362</v>
      </c>
      <c r="H154" s="144" t="s">
        <v>362</v>
      </c>
      <c r="I154" s="144" t="s">
        <v>362</v>
      </c>
      <c r="J154" s="1560"/>
      <c r="Q154" s="1"/>
    </row>
    <row r="155" spans="1:17" ht="15" customHeight="1" x14ac:dyDescent="0.35">
      <c r="A155" s="1523" t="s">
        <v>58</v>
      </c>
      <c r="B155" s="1569" t="s">
        <v>285</v>
      </c>
      <c r="C155" s="1570"/>
      <c r="D155" s="542" t="s">
        <v>414</v>
      </c>
      <c r="E155" s="1557"/>
      <c r="F155" s="95" t="s">
        <v>361</v>
      </c>
      <c r="G155" s="144" t="s">
        <v>362</v>
      </c>
      <c r="H155" s="144" t="s">
        <v>362</v>
      </c>
      <c r="I155" s="144" t="s">
        <v>362</v>
      </c>
      <c r="J155" s="1560"/>
      <c r="Q155" s="1"/>
    </row>
    <row r="156" spans="1:17" ht="15" customHeight="1" x14ac:dyDescent="0.35">
      <c r="A156" s="1523" t="s">
        <v>58</v>
      </c>
      <c r="B156" s="1569" t="s">
        <v>285</v>
      </c>
      <c r="C156" s="1570"/>
      <c r="D156" s="542" t="s">
        <v>416</v>
      </c>
      <c r="E156" s="1557"/>
      <c r="F156" s="95" t="s">
        <v>361</v>
      </c>
      <c r="G156" s="144" t="s">
        <v>362</v>
      </c>
      <c r="H156" s="144" t="s">
        <v>362</v>
      </c>
      <c r="I156" s="144" t="s">
        <v>362</v>
      </c>
      <c r="J156" s="1560"/>
      <c r="Q156" s="1"/>
    </row>
    <row r="157" spans="1:17" ht="15" customHeight="1" x14ac:dyDescent="0.35">
      <c r="A157" s="1523" t="s">
        <v>58</v>
      </c>
      <c r="B157" s="1569" t="s">
        <v>285</v>
      </c>
      <c r="C157" s="1570"/>
      <c r="D157" s="542" t="s">
        <v>417</v>
      </c>
      <c r="E157" s="1557"/>
      <c r="F157" s="95" t="s">
        <v>361</v>
      </c>
      <c r="G157" s="144" t="s">
        <v>362</v>
      </c>
      <c r="H157" s="144" t="s">
        <v>362</v>
      </c>
      <c r="I157" s="144" t="s">
        <v>362</v>
      </c>
      <c r="J157" s="1560"/>
      <c r="Q157" s="1"/>
    </row>
    <row r="158" spans="1:17" ht="15" customHeight="1" x14ac:dyDescent="0.35">
      <c r="A158" s="1523" t="s">
        <v>58</v>
      </c>
      <c r="B158" s="1569" t="s">
        <v>285</v>
      </c>
      <c r="C158" s="1570"/>
      <c r="D158" s="542" t="s">
        <v>418</v>
      </c>
      <c r="E158" s="1557"/>
      <c r="F158" s="95" t="s">
        <v>361</v>
      </c>
      <c r="G158" s="144" t="s">
        <v>362</v>
      </c>
      <c r="H158" s="144" t="s">
        <v>362</v>
      </c>
      <c r="I158" s="144" t="s">
        <v>362</v>
      </c>
      <c r="J158" s="1561"/>
      <c r="Q158" s="1"/>
    </row>
    <row r="159" spans="1:17" ht="15" customHeight="1" x14ac:dyDescent="0.35">
      <c r="A159" s="1562" t="s">
        <v>59</v>
      </c>
      <c r="B159" s="1563" t="s">
        <v>391</v>
      </c>
      <c r="C159" s="1564"/>
      <c r="D159" s="543" t="s">
        <v>415</v>
      </c>
      <c r="E159" s="1557"/>
      <c r="F159" s="101" t="s">
        <v>361</v>
      </c>
      <c r="G159" s="143" t="s">
        <v>362</v>
      </c>
      <c r="H159" s="143" t="s">
        <v>362</v>
      </c>
      <c r="I159" s="143" t="s">
        <v>362</v>
      </c>
      <c r="J159" s="1571"/>
      <c r="Q159" s="1"/>
    </row>
    <row r="160" spans="1:17" ht="15" customHeight="1" x14ac:dyDescent="0.35">
      <c r="A160" s="1548" t="s">
        <v>59</v>
      </c>
      <c r="B160" s="1565" t="s">
        <v>324</v>
      </c>
      <c r="C160" s="1566"/>
      <c r="D160" s="543" t="s">
        <v>413</v>
      </c>
      <c r="E160" s="1557"/>
      <c r="F160" s="101" t="s">
        <v>361</v>
      </c>
      <c r="G160" s="143" t="s">
        <v>362</v>
      </c>
      <c r="H160" s="143" t="s">
        <v>362</v>
      </c>
      <c r="I160" s="143" t="s">
        <v>362</v>
      </c>
      <c r="J160" s="1567"/>
      <c r="Q160" s="1"/>
    </row>
    <row r="161" spans="1:17" ht="15" customHeight="1" x14ac:dyDescent="0.35">
      <c r="A161" s="1548" t="s">
        <v>59</v>
      </c>
      <c r="B161" s="1565" t="s">
        <v>324</v>
      </c>
      <c r="C161" s="1566"/>
      <c r="D161" s="543" t="s">
        <v>414</v>
      </c>
      <c r="E161" s="1557"/>
      <c r="F161" s="101" t="s">
        <v>361</v>
      </c>
      <c r="G161" s="143" t="s">
        <v>362</v>
      </c>
      <c r="H161" s="143" t="s">
        <v>362</v>
      </c>
      <c r="I161" s="143" t="s">
        <v>362</v>
      </c>
      <c r="J161" s="1567"/>
      <c r="Q161" s="1"/>
    </row>
    <row r="162" spans="1:17" ht="15" customHeight="1" x14ac:dyDescent="0.35">
      <c r="A162" s="1548" t="s">
        <v>59</v>
      </c>
      <c r="B162" s="1565" t="s">
        <v>324</v>
      </c>
      <c r="C162" s="1566"/>
      <c r="D162" s="543" t="s">
        <v>416</v>
      </c>
      <c r="E162" s="1557"/>
      <c r="F162" s="101" t="s">
        <v>361</v>
      </c>
      <c r="G162" s="143" t="s">
        <v>362</v>
      </c>
      <c r="H162" s="143" t="s">
        <v>362</v>
      </c>
      <c r="I162" s="143" t="s">
        <v>362</v>
      </c>
      <c r="J162" s="1567"/>
      <c r="Q162" s="1"/>
    </row>
    <row r="163" spans="1:17" ht="15" customHeight="1" x14ac:dyDescent="0.35">
      <c r="A163" s="1548" t="s">
        <v>59</v>
      </c>
      <c r="B163" s="1565" t="s">
        <v>324</v>
      </c>
      <c r="C163" s="1566"/>
      <c r="D163" s="543" t="s">
        <v>417</v>
      </c>
      <c r="E163" s="1557"/>
      <c r="F163" s="101" t="s">
        <v>361</v>
      </c>
      <c r="G163" s="143" t="s">
        <v>362</v>
      </c>
      <c r="H163" s="143" t="s">
        <v>362</v>
      </c>
      <c r="I163" s="143" t="s">
        <v>362</v>
      </c>
      <c r="J163" s="1567"/>
      <c r="Q163" s="1"/>
    </row>
    <row r="164" spans="1:17" ht="15" customHeight="1" x14ac:dyDescent="0.35">
      <c r="A164" s="1548" t="s">
        <v>59</v>
      </c>
      <c r="B164" s="1565" t="s">
        <v>324</v>
      </c>
      <c r="C164" s="1566"/>
      <c r="D164" s="543" t="s">
        <v>418</v>
      </c>
      <c r="E164" s="1557"/>
      <c r="F164" s="101" t="s">
        <v>361</v>
      </c>
      <c r="G164" s="143" t="s">
        <v>362</v>
      </c>
      <c r="H164" s="143" t="s">
        <v>362</v>
      </c>
      <c r="I164" s="143" t="s">
        <v>362</v>
      </c>
      <c r="J164" s="1568"/>
      <c r="Q164" s="1"/>
    </row>
    <row r="165" spans="1:17" ht="15" customHeight="1" x14ac:dyDescent="0.35">
      <c r="A165" s="1523" t="s">
        <v>60</v>
      </c>
      <c r="B165" s="1569" t="s">
        <v>407</v>
      </c>
      <c r="C165" s="1570"/>
      <c r="D165" s="542" t="s">
        <v>415</v>
      </c>
      <c r="E165" s="1557"/>
      <c r="F165" s="95" t="s">
        <v>361</v>
      </c>
      <c r="G165" s="144" t="s">
        <v>362</v>
      </c>
      <c r="H165" s="144" t="s">
        <v>362</v>
      </c>
      <c r="I165" s="144" t="s">
        <v>362</v>
      </c>
      <c r="J165" s="1572"/>
      <c r="Q165" s="1"/>
    </row>
    <row r="166" spans="1:17" ht="15" customHeight="1" x14ac:dyDescent="0.35">
      <c r="A166" s="1523" t="s">
        <v>60</v>
      </c>
      <c r="B166" s="1569" t="s">
        <v>323</v>
      </c>
      <c r="C166" s="1570"/>
      <c r="D166" s="542" t="s">
        <v>413</v>
      </c>
      <c r="E166" s="1557"/>
      <c r="F166" s="95" t="s">
        <v>361</v>
      </c>
      <c r="G166" s="144" t="s">
        <v>362</v>
      </c>
      <c r="H166" s="144" t="s">
        <v>362</v>
      </c>
      <c r="I166" s="144" t="s">
        <v>362</v>
      </c>
      <c r="J166" s="1560"/>
      <c r="Q166" s="1"/>
    </row>
    <row r="167" spans="1:17" ht="15" customHeight="1" x14ac:dyDescent="0.35">
      <c r="A167" s="1523" t="s">
        <v>60</v>
      </c>
      <c r="B167" s="1569" t="s">
        <v>323</v>
      </c>
      <c r="C167" s="1570"/>
      <c r="D167" s="542" t="s">
        <v>414</v>
      </c>
      <c r="E167" s="1557"/>
      <c r="F167" s="95" t="s">
        <v>361</v>
      </c>
      <c r="G167" s="144" t="s">
        <v>362</v>
      </c>
      <c r="H167" s="144" t="s">
        <v>362</v>
      </c>
      <c r="I167" s="144" t="s">
        <v>362</v>
      </c>
      <c r="J167" s="1560"/>
      <c r="Q167" s="1"/>
    </row>
    <row r="168" spans="1:17" ht="15" customHeight="1" x14ac:dyDescent="0.35">
      <c r="A168" s="1523" t="s">
        <v>60</v>
      </c>
      <c r="B168" s="1569" t="s">
        <v>323</v>
      </c>
      <c r="C168" s="1570"/>
      <c r="D168" s="542" t="s">
        <v>416</v>
      </c>
      <c r="E168" s="1557"/>
      <c r="F168" s="95" t="s">
        <v>361</v>
      </c>
      <c r="G168" s="144" t="s">
        <v>362</v>
      </c>
      <c r="H168" s="144" t="s">
        <v>362</v>
      </c>
      <c r="I168" s="144" t="s">
        <v>362</v>
      </c>
      <c r="J168" s="1560"/>
      <c r="Q168" s="1"/>
    </row>
    <row r="169" spans="1:17" ht="15" customHeight="1" x14ac:dyDescent="0.35">
      <c r="A169" s="1523" t="s">
        <v>60</v>
      </c>
      <c r="B169" s="1569" t="s">
        <v>323</v>
      </c>
      <c r="C169" s="1570"/>
      <c r="D169" s="542" t="s">
        <v>417</v>
      </c>
      <c r="E169" s="1557"/>
      <c r="F169" s="95" t="s">
        <v>361</v>
      </c>
      <c r="G169" s="144" t="s">
        <v>362</v>
      </c>
      <c r="H169" s="144" t="s">
        <v>362</v>
      </c>
      <c r="I169" s="144" t="s">
        <v>362</v>
      </c>
      <c r="J169" s="1560"/>
      <c r="Q169" s="1"/>
    </row>
    <row r="170" spans="1:17" ht="15" customHeight="1" x14ac:dyDescent="0.35">
      <c r="A170" s="1523" t="s">
        <v>60</v>
      </c>
      <c r="B170" s="1569" t="s">
        <v>323</v>
      </c>
      <c r="C170" s="1570"/>
      <c r="D170" s="542" t="s">
        <v>418</v>
      </c>
      <c r="E170" s="1557"/>
      <c r="F170" s="95" t="s">
        <v>361</v>
      </c>
      <c r="G170" s="144" t="s">
        <v>362</v>
      </c>
      <c r="H170" s="144" t="s">
        <v>362</v>
      </c>
      <c r="I170" s="144" t="s">
        <v>362</v>
      </c>
      <c r="J170" s="1561"/>
      <c r="Q170" s="1"/>
    </row>
    <row r="171" spans="1:17" ht="15" customHeight="1" x14ac:dyDescent="0.35">
      <c r="A171" s="1562" t="s">
        <v>61</v>
      </c>
      <c r="B171" s="1563" t="s">
        <v>408</v>
      </c>
      <c r="C171" s="1564"/>
      <c r="D171" s="543" t="s">
        <v>415</v>
      </c>
      <c r="E171" s="1557"/>
      <c r="F171" s="101" t="s">
        <v>361</v>
      </c>
      <c r="G171" s="143" t="s">
        <v>362</v>
      </c>
      <c r="H171" s="143" t="s">
        <v>362</v>
      </c>
      <c r="I171" s="143" t="s">
        <v>362</v>
      </c>
      <c r="J171" s="1571"/>
      <c r="Q171" s="1"/>
    </row>
    <row r="172" spans="1:17" ht="15" customHeight="1" x14ac:dyDescent="0.35">
      <c r="A172" s="1548" t="s">
        <v>61</v>
      </c>
      <c r="B172" s="1565" t="s">
        <v>322</v>
      </c>
      <c r="C172" s="1566"/>
      <c r="D172" s="543" t="s">
        <v>413</v>
      </c>
      <c r="E172" s="1557"/>
      <c r="F172" s="101" t="s">
        <v>361</v>
      </c>
      <c r="G172" s="143" t="s">
        <v>362</v>
      </c>
      <c r="H172" s="143" t="s">
        <v>362</v>
      </c>
      <c r="I172" s="143" t="s">
        <v>362</v>
      </c>
      <c r="J172" s="1567"/>
      <c r="Q172" s="1"/>
    </row>
    <row r="173" spans="1:17" ht="15" customHeight="1" x14ac:dyDescent="0.35">
      <c r="A173" s="1548" t="s">
        <v>61</v>
      </c>
      <c r="B173" s="1565" t="s">
        <v>322</v>
      </c>
      <c r="C173" s="1566"/>
      <c r="D173" s="543" t="s">
        <v>414</v>
      </c>
      <c r="E173" s="1557"/>
      <c r="F173" s="101" t="s">
        <v>361</v>
      </c>
      <c r="G173" s="143" t="s">
        <v>362</v>
      </c>
      <c r="H173" s="143" t="s">
        <v>362</v>
      </c>
      <c r="I173" s="143" t="s">
        <v>362</v>
      </c>
      <c r="J173" s="1567"/>
      <c r="Q173" s="1"/>
    </row>
    <row r="174" spans="1:17" ht="15" customHeight="1" x14ac:dyDescent="0.35">
      <c r="A174" s="1548" t="s">
        <v>61</v>
      </c>
      <c r="B174" s="1565" t="s">
        <v>322</v>
      </c>
      <c r="C174" s="1566"/>
      <c r="D174" s="543" t="s">
        <v>416</v>
      </c>
      <c r="E174" s="1557"/>
      <c r="F174" s="101" t="s">
        <v>361</v>
      </c>
      <c r="G174" s="143" t="s">
        <v>362</v>
      </c>
      <c r="H174" s="143" t="s">
        <v>362</v>
      </c>
      <c r="I174" s="143" t="s">
        <v>362</v>
      </c>
      <c r="J174" s="1567"/>
      <c r="Q174" s="1"/>
    </row>
    <row r="175" spans="1:17" ht="15" customHeight="1" x14ac:dyDescent="0.35">
      <c r="A175" s="1548" t="s">
        <v>61</v>
      </c>
      <c r="B175" s="1565" t="s">
        <v>322</v>
      </c>
      <c r="C175" s="1566"/>
      <c r="D175" s="543" t="s">
        <v>417</v>
      </c>
      <c r="E175" s="1557"/>
      <c r="F175" s="101" t="s">
        <v>361</v>
      </c>
      <c r="G175" s="143" t="s">
        <v>362</v>
      </c>
      <c r="H175" s="143" t="s">
        <v>362</v>
      </c>
      <c r="I175" s="143" t="s">
        <v>362</v>
      </c>
      <c r="J175" s="1567"/>
      <c r="Q175" s="1"/>
    </row>
    <row r="176" spans="1:17" ht="15" customHeight="1" x14ac:dyDescent="0.35">
      <c r="A176" s="1548" t="s">
        <v>61</v>
      </c>
      <c r="B176" s="1565" t="s">
        <v>322</v>
      </c>
      <c r="C176" s="1566"/>
      <c r="D176" s="543" t="s">
        <v>418</v>
      </c>
      <c r="E176" s="1558"/>
      <c r="F176" s="101" t="s">
        <v>361</v>
      </c>
      <c r="G176" s="143" t="s">
        <v>362</v>
      </c>
      <c r="H176" s="143" t="s">
        <v>362</v>
      </c>
      <c r="I176" s="143" t="s">
        <v>362</v>
      </c>
      <c r="J176" s="1568"/>
      <c r="Q176" s="1"/>
    </row>
    <row r="177" spans="1:17" s="5" customFormat="1" ht="33" customHeight="1" x14ac:dyDescent="0.35">
      <c r="A177" s="1462" t="s">
        <v>481</v>
      </c>
      <c r="B177" s="1463"/>
      <c r="C177" s="1463"/>
      <c r="D177" s="1463"/>
      <c r="E177" s="1495"/>
      <c r="F177" s="1463"/>
      <c r="G177" s="1463"/>
      <c r="H177" s="1463"/>
      <c r="I177" s="1463"/>
      <c r="J177" s="221" t="s">
        <v>698</v>
      </c>
      <c r="K177" s="381"/>
      <c r="L177" s="8"/>
      <c r="M177" s="381"/>
    </row>
    <row r="178" spans="1:17" ht="15" customHeight="1" x14ac:dyDescent="0.35">
      <c r="A178" s="1523" t="s">
        <v>62</v>
      </c>
      <c r="B178" s="1569" t="s">
        <v>409</v>
      </c>
      <c r="C178" s="1570"/>
      <c r="D178" s="542" t="s">
        <v>415</v>
      </c>
      <c r="E178" s="438"/>
      <c r="F178" s="138" t="s">
        <v>361</v>
      </c>
      <c r="G178" s="162" t="s">
        <v>362</v>
      </c>
      <c r="H178" s="162" t="s">
        <v>362</v>
      </c>
      <c r="I178" s="162" t="s">
        <v>362</v>
      </c>
      <c r="J178" s="1572"/>
      <c r="Q178" s="1"/>
    </row>
    <row r="179" spans="1:17" ht="15" customHeight="1" x14ac:dyDescent="0.35">
      <c r="A179" s="1523" t="s">
        <v>62</v>
      </c>
      <c r="B179" s="1569" t="s">
        <v>329</v>
      </c>
      <c r="C179" s="1570"/>
      <c r="D179" s="542" t="s">
        <v>413</v>
      </c>
      <c r="E179" s="438"/>
      <c r="F179" s="95" t="s">
        <v>361</v>
      </c>
      <c r="G179" s="144" t="s">
        <v>362</v>
      </c>
      <c r="H179" s="144" t="s">
        <v>362</v>
      </c>
      <c r="I179" s="144" t="s">
        <v>362</v>
      </c>
      <c r="J179" s="1560"/>
      <c r="Q179" s="1"/>
    </row>
    <row r="180" spans="1:17" ht="15" customHeight="1" x14ac:dyDescent="0.35">
      <c r="A180" s="1523" t="s">
        <v>62</v>
      </c>
      <c r="B180" s="1569" t="s">
        <v>329</v>
      </c>
      <c r="C180" s="1570"/>
      <c r="D180" s="542" t="s">
        <v>414</v>
      </c>
      <c r="E180" s="438"/>
      <c r="F180" s="95" t="s">
        <v>361</v>
      </c>
      <c r="G180" s="144" t="s">
        <v>362</v>
      </c>
      <c r="H180" s="144" t="s">
        <v>362</v>
      </c>
      <c r="I180" s="144" t="s">
        <v>362</v>
      </c>
      <c r="J180" s="1560"/>
      <c r="Q180" s="1"/>
    </row>
    <row r="181" spans="1:17" ht="15" customHeight="1" x14ac:dyDescent="0.35">
      <c r="A181" s="1523" t="s">
        <v>62</v>
      </c>
      <c r="B181" s="1569" t="s">
        <v>329</v>
      </c>
      <c r="C181" s="1570"/>
      <c r="D181" s="542" t="s">
        <v>416</v>
      </c>
      <c r="E181" s="438"/>
      <c r="F181" s="95" t="s">
        <v>361</v>
      </c>
      <c r="G181" s="144" t="s">
        <v>362</v>
      </c>
      <c r="H181" s="144" t="s">
        <v>362</v>
      </c>
      <c r="I181" s="144" t="s">
        <v>362</v>
      </c>
      <c r="J181" s="1560"/>
      <c r="Q181" s="1"/>
    </row>
    <row r="182" spans="1:17" ht="15" customHeight="1" x14ac:dyDescent="0.35">
      <c r="A182" s="1523" t="s">
        <v>62</v>
      </c>
      <c r="B182" s="1569" t="s">
        <v>329</v>
      </c>
      <c r="C182" s="1570"/>
      <c r="D182" s="542" t="s">
        <v>417</v>
      </c>
      <c r="E182" s="438"/>
      <c r="F182" s="95" t="s">
        <v>361</v>
      </c>
      <c r="G182" s="144" t="s">
        <v>362</v>
      </c>
      <c r="H182" s="144" t="s">
        <v>362</v>
      </c>
      <c r="I182" s="144" t="s">
        <v>362</v>
      </c>
      <c r="J182" s="1560"/>
      <c r="Q182" s="1"/>
    </row>
    <row r="183" spans="1:17" ht="15" customHeight="1" x14ac:dyDescent="0.35">
      <c r="A183" s="1523" t="s">
        <v>62</v>
      </c>
      <c r="B183" s="1569" t="s">
        <v>329</v>
      </c>
      <c r="C183" s="1570"/>
      <c r="D183" s="542" t="s">
        <v>418</v>
      </c>
      <c r="E183" s="439"/>
      <c r="F183" s="98" t="s">
        <v>361</v>
      </c>
      <c r="G183" s="164" t="s">
        <v>362</v>
      </c>
      <c r="H183" s="164" t="s">
        <v>362</v>
      </c>
      <c r="I183" s="164" t="s">
        <v>362</v>
      </c>
      <c r="J183" s="1578"/>
      <c r="Q183" s="1"/>
    </row>
    <row r="184" spans="1:17" s="5" customFormat="1" ht="8.15" customHeight="1" x14ac:dyDescent="0.35">
      <c r="A184" s="82"/>
      <c r="B184" s="83"/>
      <c r="C184" s="83"/>
      <c r="D184" s="83"/>
      <c r="E184" s="83"/>
      <c r="F184" s="84"/>
      <c r="G184" s="156"/>
      <c r="H184" s="156"/>
      <c r="I184" s="156"/>
      <c r="J184" s="46"/>
      <c r="K184" s="381"/>
      <c r="L184" s="8"/>
      <c r="M184" s="381"/>
    </row>
    <row r="185" spans="1:17" s="5" customFormat="1" ht="33" customHeight="1" x14ac:dyDescent="0.35">
      <c r="A185" s="1462" t="s">
        <v>419</v>
      </c>
      <c r="B185" s="1463"/>
      <c r="C185" s="1463"/>
      <c r="D185" s="1463"/>
      <c r="E185" s="1463"/>
      <c r="F185" s="1463"/>
      <c r="G185" s="1463"/>
      <c r="H185" s="1463"/>
      <c r="I185" s="1463"/>
      <c r="J185" s="1464"/>
      <c r="K185" s="381"/>
      <c r="L185" s="8">
        <f>IF(COUNTA(G186:I186)=3,3,2)</f>
        <v>3</v>
      </c>
      <c r="M185" s="381"/>
    </row>
    <row r="186" spans="1:17" ht="28" customHeight="1" x14ac:dyDescent="0.35">
      <c r="A186" s="11" t="s">
        <v>63</v>
      </c>
      <c r="B186" s="1579" t="s">
        <v>276</v>
      </c>
      <c r="C186" s="1579"/>
      <c r="D186" s="1579"/>
      <c r="E186" s="85" t="s">
        <v>524</v>
      </c>
      <c r="F186" s="4"/>
      <c r="G186" s="150" t="s">
        <v>362</v>
      </c>
      <c r="H186" s="150" t="s">
        <v>362</v>
      </c>
      <c r="I186" s="150" t="s">
        <v>362</v>
      </c>
      <c r="J186" s="6"/>
      <c r="Q186" s="1"/>
    </row>
    <row r="187" spans="1:17" s="5" customFormat="1" ht="8.15" customHeight="1" x14ac:dyDescent="0.35">
      <c r="A187" s="12"/>
      <c r="B187" s="13"/>
      <c r="C187" s="13"/>
      <c r="D187" s="13"/>
      <c r="E187" s="13"/>
      <c r="F187" s="7"/>
      <c r="G187" s="149"/>
      <c r="H187" s="149"/>
      <c r="I187" s="149"/>
      <c r="J187" s="46"/>
      <c r="K187" s="381"/>
      <c r="L187" s="8"/>
      <c r="M187" s="381"/>
    </row>
    <row r="188" spans="1:17" s="5" customFormat="1" ht="33" customHeight="1" x14ac:dyDescent="0.35">
      <c r="A188" s="1462" t="s">
        <v>420</v>
      </c>
      <c r="B188" s="1463"/>
      <c r="C188" s="1463"/>
      <c r="D188" s="1463"/>
      <c r="E188" s="1463"/>
      <c r="F188" s="1463"/>
      <c r="G188" s="1463"/>
      <c r="H188" s="1463"/>
      <c r="I188" s="1463"/>
      <c r="J188" s="1464"/>
      <c r="K188" s="381"/>
      <c r="L188" s="8">
        <f>IF(COUNTA(G189:I189)=3,3,2)</f>
        <v>3</v>
      </c>
      <c r="M188" s="381"/>
    </row>
    <row r="189" spans="1:17" ht="42.75" customHeight="1" x14ac:dyDescent="0.35">
      <c r="A189" s="11" t="s">
        <v>64</v>
      </c>
      <c r="B189" s="1582" t="s">
        <v>4</v>
      </c>
      <c r="C189" s="1582"/>
      <c r="D189" s="1582"/>
      <c r="E189" s="85" t="s">
        <v>524</v>
      </c>
      <c r="F189" s="4"/>
      <c r="G189" s="165" t="s">
        <v>498</v>
      </c>
      <c r="H189" s="165" t="s">
        <v>498</v>
      </c>
      <c r="I189" s="166" t="s">
        <v>499</v>
      </c>
      <c r="J189" s="242"/>
      <c r="Q189" s="1"/>
    </row>
    <row r="190" spans="1:17" s="5" customFormat="1" ht="8.15" customHeight="1" x14ac:dyDescent="0.35">
      <c r="A190" s="12"/>
      <c r="B190" s="13"/>
      <c r="C190" s="13"/>
      <c r="D190" s="13"/>
      <c r="E190" s="13"/>
      <c r="F190" s="7"/>
      <c r="G190" s="149"/>
      <c r="H190" s="149"/>
      <c r="I190" s="149"/>
      <c r="J190" s="46"/>
      <c r="K190" s="381"/>
      <c r="L190" s="8"/>
      <c r="M190" s="381"/>
    </row>
    <row r="191" spans="1:17" s="5" customFormat="1" ht="33" customHeight="1" x14ac:dyDescent="0.35">
      <c r="A191" s="1462" t="s">
        <v>421</v>
      </c>
      <c r="B191" s="1463"/>
      <c r="C191" s="1463"/>
      <c r="D191" s="1463"/>
      <c r="E191" s="1463"/>
      <c r="F191" s="1463"/>
      <c r="G191" s="1463"/>
      <c r="H191" s="1463"/>
      <c r="I191" s="1463"/>
      <c r="J191" s="1464"/>
      <c r="K191" s="381"/>
      <c r="L191" s="8">
        <f>IF(COUNTA(G192:I196)=15,3,2)</f>
        <v>3</v>
      </c>
      <c r="M191" s="381"/>
    </row>
    <row r="192" spans="1:17" ht="61.5" customHeight="1" x14ac:dyDescent="0.35">
      <c r="A192" s="561" t="s">
        <v>65</v>
      </c>
      <c r="B192" s="1505" t="s">
        <v>530</v>
      </c>
      <c r="C192" s="1506"/>
      <c r="D192" s="213" t="s">
        <v>525</v>
      </c>
      <c r="E192" s="1541" t="s">
        <v>519</v>
      </c>
      <c r="F192" s="212" t="s">
        <v>512</v>
      </c>
      <c r="G192" s="203">
        <v>152</v>
      </c>
      <c r="H192" s="203">
        <v>37</v>
      </c>
      <c r="I192" s="203">
        <v>41</v>
      </c>
      <c r="J192" s="104"/>
      <c r="Q192" s="1"/>
    </row>
    <row r="193" spans="1:17" ht="20.149999999999999" customHeight="1" x14ac:dyDescent="0.35">
      <c r="A193" s="547" t="s">
        <v>66</v>
      </c>
      <c r="B193" s="1487" t="s">
        <v>514</v>
      </c>
      <c r="C193" s="1488"/>
      <c r="D193" s="214" t="s">
        <v>526</v>
      </c>
      <c r="E193" s="1542"/>
      <c r="F193" s="244" t="s">
        <v>512</v>
      </c>
      <c r="G193" s="261">
        <v>26576</v>
      </c>
      <c r="H193" s="261">
        <v>29750</v>
      </c>
      <c r="I193" s="261">
        <v>33141</v>
      </c>
      <c r="J193" s="106"/>
      <c r="Q193" s="1"/>
    </row>
    <row r="194" spans="1:17" ht="69" customHeight="1" x14ac:dyDescent="0.35">
      <c r="A194" s="544" t="s">
        <v>67</v>
      </c>
      <c r="B194" s="1545" t="s">
        <v>529</v>
      </c>
      <c r="C194" s="1547"/>
      <c r="D194" s="215" t="s">
        <v>526</v>
      </c>
      <c r="E194" s="1542"/>
      <c r="F194" s="245" t="s">
        <v>398</v>
      </c>
      <c r="G194" s="313">
        <v>0.99399999999999999</v>
      </c>
      <c r="H194" s="313">
        <v>0.998</v>
      </c>
      <c r="I194" s="313">
        <v>0.999</v>
      </c>
      <c r="J194" s="108"/>
      <c r="Q194" s="1"/>
    </row>
    <row r="195" spans="1:17" ht="31.5" customHeight="1" x14ac:dyDescent="0.35">
      <c r="A195" s="547" t="s">
        <v>68</v>
      </c>
      <c r="B195" s="1487" t="s">
        <v>482</v>
      </c>
      <c r="C195" s="1488"/>
      <c r="D195" s="216" t="s">
        <v>527</v>
      </c>
      <c r="E195" s="1542"/>
      <c r="F195" s="244" t="s">
        <v>361</v>
      </c>
      <c r="G195" s="672">
        <v>184</v>
      </c>
      <c r="H195" s="672">
        <v>13.9</v>
      </c>
      <c r="I195" s="672">
        <v>5</v>
      </c>
      <c r="J195" s="399"/>
      <c r="Q195" s="1"/>
    </row>
    <row r="196" spans="1:17" ht="28.5" customHeight="1" x14ac:dyDescent="0.35">
      <c r="A196" s="549" t="s">
        <v>291</v>
      </c>
      <c r="B196" s="1583" t="s">
        <v>482</v>
      </c>
      <c r="C196" s="1584"/>
      <c r="D196" s="217" t="s">
        <v>677</v>
      </c>
      <c r="E196" s="1543"/>
      <c r="F196" s="110" t="s">
        <v>361</v>
      </c>
      <c r="G196" s="160">
        <v>14</v>
      </c>
      <c r="H196" s="160">
        <v>1.1000000000000001</v>
      </c>
      <c r="I196" s="160">
        <v>1</v>
      </c>
      <c r="J196" s="294"/>
      <c r="Q196" s="1"/>
    </row>
    <row r="197" spans="1:17" s="5" customFormat="1" ht="8.15" customHeight="1" x14ac:dyDescent="0.35">
      <c r="A197" s="12"/>
      <c r="B197" s="13"/>
      <c r="C197" s="13"/>
      <c r="D197" s="13"/>
      <c r="E197" s="13"/>
      <c r="F197" s="7"/>
      <c r="G197" s="149"/>
      <c r="H197" s="149"/>
      <c r="I197" s="149"/>
      <c r="J197" s="46"/>
      <c r="K197" s="381"/>
      <c r="L197" s="8"/>
      <c r="M197" s="381"/>
    </row>
    <row r="198" spans="1:17" s="5" customFormat="1" ht="33" customHeight="1" x14ac:dyDescent="0.35">
      <c r="A198" s="1462" t="s">
        <v>422</v>
      </c>
      <c r="B198" s="1463"/>
      <c r="C198" s="1463"/>
      <c r="D198" s="1463"/>
      <c r="E198" s="1463"/>
      <c r="F198" s="1463"/>
      <c r="G198" s="1463"/>
      <c r="H198" s="1463"/>
      <c r="I198" s="1463"/>
      <c r="J198" s="1464"/>
      <c r="K198" s="381"/>
      <c r="L198" s="8">
        <f>IF(COUNTA(G199:I199)=3,3,2)</f>
        <v>3</v>
      </c>
      <c r="M198" s="381"/>
    </row>
    <row r="199" spans="1:17" ht="61.5" customHeight="1" x14ac:dyDescent="0.35">
      <c r="A199" s="11" t="s">
        <v>70</v>
      </c>
      <c r="B199" s="1580" t="s">
        <v>531</v>
      </c>
      <c r="C199" s="1581"/>
      <c r="D199" s="220" t="s">
        <v>532</v>
      </c>
      <c r="E199" s="85" t="s">
        <v>519</v>
      </c>
      <c r="F199" s="242" t="s">
        <v>361</v>
      </c>
      <c r="G199" s="169">
        <v>1301</v>
      </c>
      <c r="H199" s="169">
        <v>697</v>
      </c>
      <c r="I199" s="169">
        <v>229</v>
      </c>
      <c r="J199" s="111" t="s">
        <v>685</v>
      </c>
      <c r="Q199" s="1"/>
    </row>
    <row r="200" spans="1:17" s="5" customFormat="1" ht="8.15" customHeight="1" x14ac:dyDescent="0.35">
      <c r="A200" s="12"/>
      <c r="B200" s="13"/>
      <c r="C200" s="13"/>
      <c r="D200" s="13"/>
      <c r="E200" s="13"/>
      <c r="F200" s="7"/>
      <c r="G200" s="149"/>
      <c r="H200" s="149"/>
      <c r="I200" s="149"/>
      <c r="J200" s="46"/>
      <c r="K200" s="381"/>
      <c r="L200" s="8"/>
      <c r="M200" s="381"/>
    </row>
    <row r="201" spans="1:17" s="5" customFormat="1" ht="33" customHeight="1" x14ac:dyDescent="0.35">
      <c r="A201" s="1462" t="s">
        <v>423</v>
      </c>
      <c r="B201" s="1463"/>
      <c r="C201" s="1463"/>
      <c r="D201" s="1463"/>
      <c r="E201" s="1463"/>
      <c r="F201" s="1463"/>
      <c r="G201" s="1463"/>
      <c r="H201" s="1463"/>
      <c r="I201" s="1463"/>
      <c r="J201" s="1464"/>
      <c r="K201" s="381"/>
      <c r="L201" s="8">
        <f>IF(COUNTA(G202:I202)=3,3,2)</f>
        <v>3</v>
      </c>
      <c r="M201" s="381"/>
    </row>
    <row r="202" spans="1:17" ht="32.15" customHeight="1" x14ac:dyDescent="0.35">
      <c r="A202" s="11" t="s">
        <v>71</v>
      </c>
      <c r="B202" s="1580" t="s">
        <v>5</v>
      </c>
      <c r="C202" s="1581"/>
      <c r="D202" s="220" t="s">
        <v>533</v>
      </c>
      <c r="E202" s="85" t="s">
        <v>519</v>
      </c>
      <c r="F202" s="242" t="s">
        <v>361</v>
      </c>
      <c r="G202" s="169">
        <v>2313</v>
      </c>
      <c r="H202" s="169">
        <v>2406</v>
      </c>
      <c r="I202" s="169">
        <v>917</v>
      </c>
      <c r="J202" s="111" t="s">
        <v>501</v>
      </c>
      <c r="Q202" s="1"/>
    </row>
    <row r="203" spans="1:17" s="5" customFormat="1" ht="8.15" customHeight="1" x14ac:dyDescent="0.35">
      <c r="A203" s="82"/>
      <c r="B203" s="83"/>
      <c r="C203" s="83"/>
      <c r="D203" s="83"/>
      <c r="E203" s="83"/>
      <c r="F203" s="84"/>
      <c r="G203" s="156"/>
      <c r="H203" s="156"/>
      <c r="I203" s="156"/>
      <c r="J203" s="46"/>
      <c r="K203" s="381"/>
      <c r="L203" s="8"/>
      <c r="M203" s="381"/>
    </row>
    <row r="204" spans="1:17" s="5" customFormat="1" ht="33" customHeight="1" x14ac:dyDescent="0.35">
      <c r="A204" s="1494" t="s">
        <v>424</v>
      </c>
      <c r="B204" s="1495"/>
      <c r="C204" s="1495"/>
      <c r="D204" s="1495"/>
      <c r="E204" s="1495"/>
      <c r="F204" s="1495"/>
      <c r="G204" s="1495"/>
      <c r="H204" s="1495"/>
      <c r="I204" s="1495"/>
      <c r="J204" s="1496"/>
      <c r="K204" s="381"/>
      <c r="L204" s="8">
        <f>IF(COUNTA(G205:I205)=3,3,2)</f>
        <v>3</v>
      </c>
      <c r="M204" s="381"/>
    </row>
    <row r="205" spans="1:17" ht="46.5" customHeight="1" x14ac:dyDescent="0.35">
      <c r="A205" s="11" t="s">
        <v>72</v>
      </c>
      <c r="B205" s="1580" t="s">
        <v>73</v>
      </c>
      <c r="C205" s="1581"/>
      <c r="D205" s="220" t="s">
        <v>533</v>
      </c>
      <c r="E205" s="85" t="s">
        <v>519</v>
      </c>
      <c r="F205" s="242" t="s">
        <v>361</v>
      </c>
      <c r="G205" s="169">
        <v>1397</v>
      </c>
      <c r="H205" s="169">
        <v>625</v>
      </c>
      <c r="I205" s="169">
        <v>1237</v>
      </c>
      <c r="J205" s="111" t="s">
        <v>668</v>
      </c>
      <c r="N205" s="235"/>
      <c r="Q205" s="1"/>
    </row>
    <row r="206" spans="1:17" s="5" customFormat="1" ht="8.15" customHeight="1" x14ac:dyDescent="0.35">
      <c r="A206" s="82"/>
      <c r="B206" s="83"/>
      <c r="C206" s="83"/>
      <c r="D206" s="83"/>
      <c r="E206" s="83"/>
      <c r="F206" s="84"/>
      <c r="G206" s="156"/>
      <c r="H206" s="156"/>
      <c r="I206" s="156"/>
      <c r="J206" s="46"/>
      <c r="K206" s="381"/>
      <c r="L206" s="8"/>
      <c r="M206" s="381"/>
    </row>
    <row r="207" spans="1:17" s="5" customFormat="1" ht="33" customHeight="1" x14ac:dyDescent="0.35">
      <c r="A207" s="1462" t="s">
        <v>425</v>
      </c>
      <c r="B207" s="1463"/>
      <c r="C207" s="1463"/>
      <c r="D207" s="1463"/>
      <c r="E207" s="1463"/>
      <c r="F207" s="1463"/>
      <c r="G207" s="1463"/>
      <c r="H207" s="1463"/>
      <c r="I207" s="1463"/>
      <c r="J207" s="1464"/>
      <c r="K207" s="381"/>
      <c r="L207" s="8">
        <f>IF(COUNTA(G208:I220)=39,3,2)</f>
        <v>3</v>
      </c>
      <c r="M207" s="381"/>
    </row>
    <row r="208" spans="1:17" ht="26.25" customHeight="1" x14ac:dyDescent="0.35">
      <c r="A208" s="561" t="s">
        <v>77</v>
      </c>
      <c r="B208" s="1465" t="s">
        <v>74</v>
      </c>
      <c r="C208" s="1465"/>
      <c r="D208" s="1465"/>
      <c r="E208" s="1466" t="s">
        <v>518</v>
      </c>
      <c r="F208" s="243"/>
      <c r="G208" s="151" t="s">
        <v>357</v>
      </c>
      <c r="H208" s="151" t="s">
        <v>357</v>
      </c>
      <c r="I208" s="151" t="s">
        <v>357</v>
      </c>
      <c r="J208" s="243"/>
      <c r="Q208" s="1"/>
    </row>
    <row r="209" spans="1:17" ht="31.5" customHeight="1" x14ac:dyDescent="0.35">
      <c r="A209" s="547" t="s">
        <v>78</v>
      </c>
      <c r="B209" s="1565" t="s">
        <v>330</v>
      </c>
      <c r="C209" s="1585"/>
      <c r="D209" s="1566"/>
      <c r="E209" s="1467"/>
      <c r="F209" s="244" t="s">
        <v>361</v>
      </c>
      <c r="G209" s="672">
        <v>2409</v>
      </c>
      <c r="H209" s="672">
        <v>2200</v>
      </c>
      <c r="I209" s="672">
        <v>5124</v>
      </c>
      <c r="J209" s="54"/>
      <c r="Q209" s="1"/>
    </row>
    <row r="210" spans="1:17" ht="32.15" customHeight="1" x14ac:dyDescent="0.35">
      <c r="A210" s="544" t="s">
        <v>79</v>
      </c>
      <c r="B210" s="1591" t="s">
        <v>331</v>
      </c>
      <c r="C210" s="1592"/>
      <c r="D210" s="1593"/>
      <c r="E210" s="1467"/>
      <c r="F210" s="245" t="s">
        <v>361</v>
      </c>
      <c r="G210" s="144" t="s">
        <v>362</v>
      </c>
      <c r="H210" s="144" t="s">
        <v>362</v>
      </c>
      <c r="I210" s="144" t="s">
        <v>362</v>
      </c>
      <c r="J210" s="58"/>
      <c r="Q210" s="1"/>
    </row>
    <row r="211" spans="1:17" ht="31.5" customHeight="1" x14ac:dyDescent="0.35">
      <c r="A211" s="547" t="s">
        <v>80</v>
      </c>
      <c r="B211" s="1565" t="s">
        <v>332</v>
      </c>
      <c r="C211" s="1566"/>
      <c r="D211" s="546" t="s">
        <v>579</v>
      </c>
      <c r="E211" s="1467"/>
      <c r="F211" s="244" t="s">
        <v>361</v>
      </c>
      <c r="G211" s="672">
        <v>435</v>
      </c>
      <c r="H211" s="672">
        <v>250</v>
      </c>
      <c r="I211" s="672">
        <v>500</v>
      </c>
      <c r="J211" s="399"/>
      <c r="Q211" s="1"/>
    </row>
    <row r="212" spans="1:17" ht="30.75" customHeight="1" x14ac:dyDescent="0.35">
      <c r="A212" s="1594" t="s">
        <v>81</v>
      </c>
      <c r="B212" s="1586" t="s">
        <v>333</v>
      </c>
      <c r="C212" s="1588"/>
      <c r="D212" s="554" t="s">
        <v>577</v>
      </c>
      <c r="E212" s="1467"/>
      <c r="F212" s="245" t="s">
        <v>361</v>
      </c>
      <c r="G212" s="146">
        <v>1031</v>
      </c>
      <c r="H212" s="146">
        <v>320</v>
      </c>
      <c r="I212" s="146">
        <v>870</v>
      </c>
      <c r="J212" s="400"/>
      <c r="L212" s="381"/>
      <c r="Q212" s="1"/>
    </row>
    <row r="213" spans="1:17" ht="26.25" customHeight="1" x14ac:dyDescent="0.35">
      <c r="A213" s="1595"/>
      <c r="B213" s="1527"/>
      <c r="C213" s="1528"/>
      <c r="D213" s="554" t="s">
        <v>578</v>
      </c>
      <c r="E213" s="1467"/>
      <c r="F213" s="245" t="s">
        <v>361</v>
      </c>
      <c r="G213" s="146">
        <v>900</v>
      </c>
      <c r="H213" s="146">
        <v>1643</v>
      </c>
      <c r="I213" s="146">
        <v>1269</v>
      </c>
      <c r="J213" s="400"/>
      <c r="L213" s="381"/>
      <c r="Q213" s="1"/>
    </row>
    <row r="214" spans="1:17" ht="26.25" customHeight="1" x14ac:dyDescent="0.35">
      <c r="A214" s="1573"/>
      <c r="B214" s="1596"/>
      <c r="C214" s="1597"/>
      <c r="D214" s="554" t="s">
        <v>580</v>
      </c>
      <c r="E214" s="1467"/>
      <c r="F214" s="245" t="s">
        <v>361</v>
      </c>
      <c r="G214" s="145" t="s">
        <v>362</v>
      </c>
      <c r="H214" s="146">
        <v>25</v>
      </c>
      <c r="I214" s="145" t="s">
        <v>362</v>
      </c>
      <c r="J214" s="401"/>
      <c r="L214" s="381"/>
      <c r="Q214" s="1"/>
    </row>
    <row r="215" spans="1:17" ht="43.5" customHeight="1" x14ac:dyDescent="0.35">
      <c r="A215" s="547" t="s">
        <v>82</v>
      </c>
      <c r="B215" s="1565" t="s">
        <v>334</v>
      </c>
      <c r="C215" s="1585"/>
      <c r="D215" s="1566"/>
      <c r="E215" s="1467"/>
      <c r="F215" s="244" t="s">
        <v>361</v>
      </c>
      <c r="G215" s="143" t="s">
        <v>362</v>
      </c>
      <c r="H215" s="672">
        <v>20206</v>
      </c>
      <c r="I215" s="672">
        <v>10855</v>
      </c>
      <c r="J215" s="237" t="s">
        <v>574</v>
      </c>
      <c r="L215" s="381"/>
      <c r="Q215" s="1"/>
    </row>
    <row r="216" spans="1:17" ht="33" customHeight="1" x14ac:dyDescent="0.35">
      <c r="A216" s="544" t="s">
        <v>83</v>
      </c>
      <c r="B216" s="1591" t="s">
        <v>335</v>
      </c>
      <c r="C216" s="1592"/>
      <c r="D216" s="1593"/>
      <c r="E216" s="1467"/>
      <c r="F216" s="245" t="s">
        <v>361</v>
      </c>
      <c r="G216" s="144" t="s">
        <v>362</v>
      </c>
      <c r="H216" s="144" t="s">
        <v>362</v>
      </c>
      <c r="I216" s="144" t="s">
        <v>362</v>
      </c>
      <c r="J216" s="141"/>
      <c r="L216" s="381"/>
      <c r="Q216" s="1"/>
    </row>
    <row r="217" spans="1:17" ht="54" customHeight="1" x14ac:dyDescent="0.35">
      <c r="A217" s="547" t="s">
        <v>84</v>
      </c>
      <c r="B217" s="1565" t="s">
        <v>336</v>
      </c>
      <c r="C217" s="1585"/>
      <c r="D217" s="1566"/>
      <c r="E217" s="1467"/>
      <c r="F217" s="244" t="s">
        <v>361</v>
      </c>
      <c r="G217" s="261">
        <v>8365</v>
      </c>
      <c r="H217" s="261">
        <v>1943</v>
      </c>
      <c r="I217" s="261">
        <v>288</v>
      </c>
      <c r="J217" s="237" t="s">
        <v>683</v>
      </c>
      <c r="L217" s="381"/>
      <c r="Q217" s="1"/>
    </row>
    <row r="218" spans="1:17" ht="201" customHeight="1" x14ac:dyDescent="0.35">
      <c r="A218" s="562" t="s">
        <v>85</v>
      </c>
      <c r="B218" s="1586" t="s">
        <v>337</v>
      </c>
      <c r="C218" s="1587"/>
      <c r="D218" s="1588"/>
      <c r="E218" s="1467"/>
      <c r="F218" s="567" t="s">
        <v>361</v>
      </c>
      <c r="G218" s="673">
        <v>45744</v>
      </c>
      <c r="H218" s="673">
        <v>1373</v>
      </c>
      <c r="I218" s="673">
        <v>0</v>
      </c>
      <c r="J218" s="238" t="s">
        <v>728</v>
      </c>
      <c r="L218" s="381"/>
      <c r="Q218" s="1"/>
    </row>
    <row r="219" spans="1:17" ht="22.5" customHeight="1" x14ac:dyDescent="0.35">
      <c r="A219" s="547" t="s">
        <v>86</v>
      </c>
      <c r="B219" s="1493" t="s">
        <v>75</v>
      </c>
      <c r="C219" s="1493"/>
      <c r="D219" s="1493"/>
      <c r="E219" s="1467"/>
      <c r="F219" s="244"/>
      <c r="G219" s="143" t="s">
        <v>362</v>
      </c>
      <c r="H219" s="143" t="s">
        <v>362</v>
      </c>
      <c r="I219" s="143" t="s">
        <v>362</v>
      </c>
      <c r="J219" s="54"/>
      <c r="Q219" s="1"/>
    </row>
    <row r="220" spans="1:17" ht="33.75" customHeight="1" x14ac:dyDescent="0.35">
      <c r="A220" s="549" t="s">
        <v>87</v>
      </c>
      <c r="B220" s="1589" t="s">
        <v>76</v>
      </c>
      <c r="C220" s="1589"/>
      <c r="D220" s="1589"/>
      <c r="E220" s="1468"/>
      <c r="F220" s="110"/>
      <c r="G220" s="164" t="s">
        <v>362</v>
      </c>
      <c r="H220" s="164" t="s">
        <v>362</v>
      </c>
      <c r="I220" s="164" t="s">
        <v>362</v>
      </c>
      <c r="J220" s="102"/>
      <c r="Q220" s="1"/>
    </row>
    <row r="221" spans="1:17" s="5" customFormat="1" ht="8.15" customHeight="1" x14ac:dyDescent="0.35">
      <c r="A221" s="82"/>
      <c r="B221" s="83"/>
      <c r="C221" s="83"/>
      <c r="D221" s="83"/>
      <c r="E221" s="83"/>
      <c r="F221" s="84"/>
      <c r="G221" s="156"/>
      <c r="H221" s="156"/>
      <c r="I221" s="156"/>
      <c r="J221" s="46"/>
      <c r="K221" s="381"/>
      <c r="L221" s="8"/>
      <c r="M221" s="381"/>
    </row>
    <row r="222" spans="1:17" s="5" customFormat="1" ht="33" customHeight="1" x14ac:dyDescent="0.35">
      <c r="A222" s="1462" t="s">
        <v>426</v>
      </c>
      <c r="B222" s="1463"/>
      <c r="C222" s="1463"/>
      <c r="D222" s="1463"/>
      <c r="E222" s="1463"/>
      <c r="F222" s="1463"/>
      <c r="G222" s="1463"/>
      <c r="H222" s="1463"/>
      <c r="I222" s="1463"/>
      <c r="J222" s="1464"/>
      <c r="K222" s="381"/>
      <c r="L222" s="8">
        <f>IF(COUNTA(G223:I223)=3,3,2)</f>
        <v>3</v>
      </c>
      <c r="M222" s="381"/>
    </row>
    <row r="223" spans="1:17" ht="106.5" customHeight="1" x14ac:dyDescent="0.35">
      <c r="A223" s="11" t="s">
        <v>89</v>
      </c>
      <c r="B223" s="1590" t="s">
        <v>88</v>
      </c>
      <c r="C223" s="1590"/>
      <c r="D223" s="1590"/>
      <c r="E223" s="537" t="s">
        <v>518</v>
      </c>
      <c r="F223" s="242" t="s">
        <v>361</v>
      </c>
      <c r="G223" s="166" t="s">
        <v>358</v>
      </c>
      <c r="H223" s="166" t="s">
        <v>359</v>
      </c>
      <c r="I223" s="166" t="s">
        <v>670</v>
      </c>
      <c r="J223" s="6"/>
      <c r="Q223" s="1"/>
    </row>
    <row r="224" spans="1:17" s="5" customFormat="1" ht="8.15" customHeight="1" x14ac:dyDescent="0.35">
      <c r="A224" s="82"/>
      <c r="B224" s="83"/>
      <c r="C224" s="83"/>
      <c r="D224" s="83"/>
      <c r="E224" s="83"/>
      <c r="F224" s="84"/>
      <c r="G224" s="156"/>
      <c r="H224" s="156"/>
      <c r="I224" s="156"/>
      <c r="J224" s="46"/>
      <c r="K224" s="381"/>
      <c r="L224" s="8"/>
      <c r="M224" s="381"/>
    </row>
    <row r="225" spans="1:17" s="5" customFormat="1" ht="33" customHeight="1" x14ac:dyDescent="0.35">
      <c r="A225" s="1462" t="s">
        <v>427</v>
      </c>
      <c r="B225" s="1463"/>
      <c r="C225" s="1463"/>
      <c r="D225" s="1463"/>
      <c r="E225" s="1463"/>
      <c r="F225" s="1463"/>
      <c r="G225" s="1463"/>
      <c r="H225" s="1463"/>
      <c r="I225" s="1463"/>
      <c r="J225" s="1464"/>
      <c r="K225" s="381"/>
      <c r="L225" s="8">
        <f>IF(COUNTA(G226:I230)=15,3,2)</f>
        <v>3</v>
      </c>
      <c r="M225" s="381"/>
    </row>
    <row r="226" spans="1:17" ht="77.25" customHeight="1" x14ac:dyDescent="0.35">
      <c r="A226" s="232" t="s">
        <v>100</v>
      </c>
      <c r="B226" s="1607" t="s">
        <v>543</v>
      </c>
      <c r="C226" s="1608"/>
      <c r="D226" s="1609"/>
      <c r="E226" s="225" t="s">
        <v>535</v>
      </c>
      <c r="F226" s="113" t="s">
        <v>361</v>
      </c>
      <c r="G226" s="177">
        <v>59248</v>
      </c>
      <c r="H226" s="177">
        <v>13013</v>
      </c>
      <c r="I226" s="177">
        <v>15877</v>
      </c>
      <c r="J226" s="484" t="s">
        <v>682</v>
      </c>
      <c r="Q226" s="1"/>
    </row>
    <row r="227" spans="1:17" ht="36.75" customHeight="1" x14ac:dyDescent="0.35">
      <c r="A227" s="544" t="s">
        <v>101</v>
      </c>
      <c r="B227" s="1591" t="s">
        <v>437</v>
      </c>
      <c r="C227" s="1592"/>
      <c r="D227" s="1593"/>
      <c r="E227" s="95" t="s">
        <v>519</v>
      </c>
      <c r="F227" s="245" t="s">
        <v>548</v>
      </c>
      <c r="G227" s="187" t="s">
        <v>549</v>
      </c>
      <c r="H227" s="187" t="s">
        <v>549</v>
      </c>
      <c r="I227" s="187" t="s">
        <v>549</v>
      </c>
      <c r="J227" s="245"/>
      <c r="Q227" s="1"/>
    </row>
    <row r="228" spans="1:17" ht="59.25" customHeight="1" x14ac:dyDescent="0.35">
      <c r="A228" s="566" t="s">
        <v>102</v>
      </c>
      <c r="B228" s="1565" t="s">
        <v>353</v>
      </c>
      <c r="C228" s="1585"/>
      <c r="D228" s="1566"/>
      <c r="E228" s="208" t="s">
        <v>526</v>
      </c>
      <c r="F228" s="244" t="s">
        <v>361</v>
      </c>
      <c r="G228" s="672">
        <v>66300</v>
      </c>
      <c r="H228" s="672">
        <v>15276</v>
      </c>
      <c r="I228" s="672">
        <v>8572</v>
      </c>
      <c r="J228" s="485" t="s">
        <v>700</v>
      </c>
      <c r="Q228" s="1"/>
    </row>
    <row r="229" spans="1:17" ht="46.5" customHeight="1" x14ac:dyDescent="0.35">
      <c r="A229" s="544" t="s">
        <v>103</v>
      </c>
      <c r="B229" s="1591" t="s">
        <v>544</v>
      </c>
      <c r="C229" s="1592"/>
      <c r="D229" s="1593"/>
      <c r="E229" s="245" t="s">
        <v>535</v>
      </c>
      <c r="F229" s="245" t="s">
        <v>361</v>
      </c>
      <c r="G229" s="146">
        <v>59248</v>
      </c>
      <c r="H229" s="146">
        <v>13013</v>
      </c>
      <c r="I229" s="146">
        <v>15877</v>
      </c>
      <c r="J229" s="267" t="s">
        <v>550</v>
      </c>
      <c r="Q229" s="1"/>
    </row>
    <row r="230" spans="1:17" ht="42" customHeight="1" x14ac:dyDescent="0.35">
      <c r="A230" s="548" t="s">
        <v>289</v>
      </c>
      <c r="B230" s="1610" t="s">
        <v>338</v>
      </c>
      <c r="C230" s="1611"/>
      <c r="D230" s="1612"/>
      <c r="E230" s="246" t="s">
        <v>519</v>
      </c>
      <c r="F230" s="246" t="s">
        <v>548</v>
      </c>
      <c r="G230" s="154" t="s">
        <v>549</v>
      </c>
      <c r="H230" s="154" t="s">
        <v>549</v>
      </c>
      <c r="I230" s="154" t="s">
        <v>549</v>
      </c>
      <c r="J230" s="545" t="s">
        <v>575</v>
      </c>
      <c r="Q230" s="1"/>
    </row>
    <row r="231" spans="1:17" s="5" customFormat="1" ht="8.15" customHeight="1" x14ac:dyDescent="0.35">
      <c r="A231" s="65"/>
      <c r="B231" s="66"/>
      <c r="C231" s="66"/>
      <c r="D231" s="66"/>
      <c r="E231" s="66"/>
      <c r="F231" s="67"/>
      <c r="G231" s="155"/>
      <c r="H231" s="155"/>
      <c r="I231" s="155"/>
      <c r="J231" s="46"/>
      <c r="K231" s="381"/>
      <c r="L231" s="8"/>
      <c r="M231" s="381"/>
    </row>
    <row r="232" spans="1:17" s="5" customFormat="1" ht="33" customHeight="1" x14ac:dyDescent="0.35">
      <c r="A232" s="1462" t="s">
        <v>438</v>
      </c>
      <c r="B232" s="1463"/>
      <c r="C232" s="1463"/>
      <c r="D232" s="1463"/>
      <c r="E232" s="1463"/>
      <c r="F232" s="1463"/>
      <c r="G232" s="1463"/>
      <c r="H232" s="1463"/>
      <c r="I232" s="1463"/>
      <c r="J232" s="1464"/>
      <c r="K232" s="381"/>
      <c r="L232" s="8">
        <f>IF(COUNTA(G233:I235)=9,3,2)</f>
        <v>3</v>
      </c>
      <c r="M232" s="381"/>
    </row>
    <row r="233" spans="1:17" ht="30" customHeight="1" x14ac:dyDescent="0.35">
      <c r="A233" s="561" t="s">
        <v>107</v>
      </c>
      <c r="B233" s="1598" t="s">
        <v>104</v>
      </c>
      <c r="C233" s="1598"/>
      <c r="D233" s="1598"/>
      <c r="E233" s="1599" t="s">
        <v>519</v>
      </c>
      <c r="F233" s="243" t="s">
        <v>398</v>
      </c>
      <c r="G233" s="608">
        <v>1</v>
      </c>
      <c r="H233" s="608">
        <v>1</v>
      </c>
      <c r="I233" s="608">
        <v>1</v>
      </c>
      <c r="J233" s="1602" t="s">
        <v>546</v>
      </c>
      <c r="Q233" s="1"/>
    </row>
    <row r="234" spans="1:17" ht="30" customHeight="1" x14ac:dyDescent="0.35">
      <c r="A234" s="547" t="s">
        <v>108</v>
      </c>
      <c r="B234" s="1605" t="s">
        <v>105</v>
      </c>
      <c r="C234" s="1605"/>
      <c r="D234" s="1605"/>
      <c r="E234" s="1600"/>
      <c r="F234" s="244" t="s">
        <v>398</v>
      </c>
      <c r="G234" s="143" t="s">
        <v>362</v>
      </c>
      <c r="H234" s="143" t="s">
        <v>362</v>
      </c>
      <c r="I234" s="143" t="s">
        <v>362</v>
      </c>
      <c r="J234" s="1603"/>
      <c r="Q234" s="1"/>
    </row>
    <row r="235" spans="1:17" ht="30" customHeight="1" x14ac:dyDescent="0.35">
      <c r="A235" s="549" t="s">
        <v>109</v>
      </c>
      <c r="B235" s="1606" t="s">
        <v>106</v>
      </c>
      <c r="C235" s="1606"/>
      <c r="D235" s="1606"/>
      <c r="E235" s="1601"/>
      <c r="F235" s="110" t="s">
        <v>398</v>
      </c>
      <c r="G235" s="164" t="s">
        <v>362</v>
      </c>
      <c r="H235" s="164" t="s">
        <v>362</v>
      </c>
      <c r="I235" s="164" t="s">
        <v>362</v>
      </c>
      <c r="J235" s="1604"/>
      <c r="Q235" s="1"/>
    </row>
    <row r="236" spans="1:17" s="5" customFormat="1" ht="8.15" customHeight="1" x14ac:dyDescent="0.35">
      <c r="A236" s="12"/>
      <c r="B236" s="13"/>
      <c r="C236" s="13"/>
      <c r="D236" s="13"/>
      <c r="E236" s="13"/>
      <c r="F236" s="7"/>
      <c r="G236" s="149"/>
      <c r="H236" s="149"/>
      <c r="I236" s="149"/>
      <c r="J236" s="46"/>
      <c r="K236" s="381"/>
      <c r="L236" s="8"/>
      <c r="M236" s="381"/>
    </row>
    <row r="237" spans="1:17" s="5" customFormat="1" ht="33" customHeight="1" x14ac:dyDescent="0.35">
      <c r="A237" s="1462" t="s">
        <v>440</v>
      </c>
      <c r="B237" s="1463"/>
      <c r="C237" s="1463"/>
      <c r="D237" s="1463"/>
      <c r="E237" s="1463"/>
      <c r="F237" s="1463"/>
      <c r="G237" s="1463"/>
      <c r="H237" s="1463"/>
      <c r="I237" s="1463"/>
      <c r="J237" s="1464"/>
      <c r="K237" s="381"/>
      <c r="L237" s="8">
        <f>IF(COUNTA(G238:I240)=9,3,2)</f>
        <v>3</v>
      </c>
      <c r="M237" s="381"/>
    </row>
    <row r="238" spans="1:17" ht="30" customHeight="1" x14ac:dyDescent="0.35">
      <c r="A238" s="561" t="s">
        <v>505</v>
      </c>
      <c r="B238" s="1598" t="s">
        <v>502</v>
      </c>
      <c r="C238" s="1598"/>
      <c r="D238" s="1598"/>
      <c r="E238" s="1599" t="s">
        <v>519</v>
      </c>
      <c r="F238" s="243" t="s">
        <v>398</v>
      </c>
      <c r="G238" s="608">
        <v>1</v>
      </c>
      <c r="H238" s="608">
        <v>1</v>
      </c>
      <c r="I238" s="608">
        <v>1</v>
      </c>
      <c r="J238" s="1602" t="s">
        <v>546</v>
      </c>
      <c r="Q238" s="1"/>
    </row>
    <row r="239" spans="1:17" ht="30" customHeight="1" x14ac:dyDescent="0.35">
      <c r="A239" s="547" t="s">
        <v>506</v>
      </c>
      <c r="B239" s="1605" t="s">
        <v>503</v>
      </c>
      <c r="C239" s="1605"/>
      <c r="D239" s="1605"/>
      <c r="E239" s="1600"/>
      <c r="F239" s="244" t="s">
        <v>398</v>
      </c>
      <c r="G239" s="143" t="s">
        <v>362</v>
      </c>
      <c r="H239" s="143" t="s">
        <v>362</v>
      </c>
      <c r="I239" s="143" t="s">
        <v>362</v>
      </c>
      <c r="J239" s="1603"/>
      <c r="Q239" s="1"/>
    </row>
    <row r="240" spans="1:17" ht="30" customHeight="1" x14ac:dyDescent="0.35">
      <c r="A240" s="549" t="s">
        <v>507</v>
      </c>
      <c r="B240" s="1606" t="s">
        <v>504</v>
      </c>
      <c r="C240" s="1606"/>
      <c r="D240" s="1606"/>
      <c r="E240" s="1601"/>
      <c r="F240" s="110" t="s">
        <v>398</v>
      </c>
      <c r="G240" s="164" t="s">
        <v>362</v>
      </c>
      <c r="H240" s="164" t="s">
        <v>362</v>
      </c>
      <c r="I240" s="164" t="s">
        <v>362</v>
      </c>
      <c r="J240" s="1604"/>
      <c r="Q240" s="1"/>
    </row>
    <row r="241" spans="1:17" s="5" customFormat="1" ht="8.15" customHeight="1" x14ac:dyDescent="0.35">
      <c r="A241" s="82"/>
      <c r="B241" s="83"/>
      <c r="C241" s="83"/>
      <c r="D241" s="83"/>
      <c r="E241" s="83"/>
      <c r="F241" s="84"/>
      <c r="G241" s="156"/>
      <c r="H241" s="156"/>
      <c r="I241" s="156"/>
      <c r="J241" s="46"/>
      <c r="K241" s="381"/>
      <c r="L241" s="8"/>
      <c r="M241" s="381"/>
    </row>
    <row r="242" spans="1:17" s="5" customFormat="1" ht="33" customHeight="1" x14ac:dyDescent="0.35">
      <c r="A242" s="1494" t="s">
        <v>439</v>
      </c>
      <c r="B242" s="1495"/>
      <c r="C242" s="1495"/>
      <c r="D242" s="1495"/>
      <c r="E242" s="1495"/>
      <c r="F242" s="1495"/>
      <c r="G242" s="1495"/>
      <c r="H242" s="1495"/>
      <c r="I242" s="1495"/>
      <c r="J242" s="1496"/>
      <c r="K242" s="381"/>
      <c r="L242" s="8">
        <f>IF(COUNTA(G243:I246)=12,3,2)</f>
        <v>3</v>
      </c>
      <c r="M242" s="381"/>
    </row>
    <row r="243" spans="1:17" ht="28" customHeight="1" x14ac:dyDescent="0.35">
      <c r="A243" s="561" t="s">
        <v>90</v>
      </c>
      <c r="B243" s="1465" t="s">
        <v>277</v>
      </c>
      <c r="C243" s="1465"/>
      <c r="D243" s="1465"/>
      <c r="E243" s="1466" t="s">
        <v>536</v>
      </c>
      <c r="F243" s="115"/>
      <c r="G243" s="161" t="s">
        <v>362</v>
      </c>
      <c r="H243" s="161" t="s">
        <v>362</v>
      </c>
      <c r="I243" s="161" t="s">
        <v>362</v>
      </c>
      <c r="J243" s="100"/>
      <c r="Q243" s="1"/>
    </row>
    <row r="244" spans="1:17" ht="28" customHeight="1" x14ac:dyDescent="0.35">
      <c r="A244" s="547" t="s">
        <v>91</v>
      </c>
      <c r="B244" s="1460" t="s">
        <v>278</v>
      </c>
      <c r="C244" s="1460"/>
      <c r="D244" s="1460"/>
      <c r="E244" s="1467"/>
      <c r="F244" s="116"/>
      <c r="G244" s="143" t="s">
        <v>362</v>
      </c>
      <c r="H244" s="143" t="s">
        <v>362</v>
      </c>
      <c r="I244" s="143" t="s">
        <v>362</v>
      </c>
      <c r="J244" s="54"/>
      <c r="Q244" s="1"/>
    </row>
    <row r="245" spans="1:17" ht="28" customHeight="1" x14ac:dyDescent="0.35">
      <c r="A245" s="544" t="s">
        <v>92</v>
      </c>
      <c r="B245" s="1459" t="s">
        <v>279</v>
      </c>
      <c r="C245" s="1459"/>
      <c r="D245" s="1459"/>
      <c r="E245" s="1467"/>
      <c r="F245" s="117"/>
      <c r="G245" s="144" t="s">
        <v>362</v>
      </c>
      <c r="H245" s="144" t="s">
        <v>362</v>
      </c>
      <c r="I245" s="144" t="s">
        <v>362</v>
      </c>
      <c r="J245" s="58"/>
      <c r="Q245" s="1"/>
    </row>
    <row r="246" spans="1:17" ht="30" customHeight="1" x14ac:dyDescent="0.35">
      <c r="A246" s="548" t="s">
        <v>93</v>
      </c>
      <c r="B246" s="1461" t="s">
        <v>280</v>
      </c>
      <c r="C246" s="1461"/>
      <c r="D246" s="1461"/>
      <c r="E246" s="1468"/>
      <c r="F246" s="118"/>
      <c r="G246" s="148" t="s">
        <v>362</v>
      </c>
      <c r="H246" s="148" t="s">
        <v>362</v>
      </c>
      <c r="I246" s="148" t="s">
        <v>362</v>
      </c>
      <c r="J246" s="64"/>
      <c r="Q246" s="1"/>
    </row>
    <row r="247" spans="1:17" s="5" customFormat="1" ht="8.15" customHeight="1" x14ac:dyDescent="0.35">
      <c r="A247" s="82"/>
      <c r="B247" s="83"/>
      <c r="C247" s="83"/>
      <c r="D247" s="83"/>
      <c r="E247" s="83"/>
      <c r="F247" s="84"/>
      <c r="G247" s="156"/>
      <c r="H247" s="156"/>
      <c r="I247" s="156"/>
      <c r="J247" s="46"/>
      <c r="K247" s="381"/>
      <c r="L247" s="8"/>
      <c r="M247" s="381"/>
    </row>
    <row r="248" spans="1:17" s="5" customFormat="1" ht="33" customHeight="1" x14ac:dyDescent="0.35">
      <c r="A248" s="1462" t="s">
        <v>441</v>
      </c>
      <c r="B248" s="1463"/>
      <c r="C248" s="1463"/>
      <c r="D248" s="1463"/>
      <c r="E248" s="1463"/>
      <c r="F248" s="1463"/>
      <c r="G248" s="1463"/>
      <c r="H248" s="1463"/>
      <c r="I248" s="1463"/>
      <c r="J248" s="1464"/>
      <c r="K248" s="381"/>
      <c r="L248" s="8">
        <f>IF(COUNTA(G249:I252)=12,3,2)</f>
        <v>3</v>
      </c>
      <c r="M248" s="381"/>
    </row>
    <row r="249" spans="1:17" ht="51.75" customHeight="1" x14ac:dyDescent="0.35">
      <c r="A249" s="561" t="s">
        <v>114</v>
      </c>
      <c r="B249" s="1465" t="s">
        <v>110</v>
      </c>
      <c r="C249" s="1465"/>
      <c r="D249" s="1465"/>
      <c r="E249" s="1466" t="s">
        <v>518</v>
      </c>
      <c r="F249" s="115"/>
      <c r="G249" s="161" t="s">
        <v>362</v>
      </c>
      <c r="H249" s="161" t="s">
        <v>362</v>
      </c>
      <c r="I249" s="161" t="s">
        <v>362</v>
      </c>
      <c r="J249" s="1617" t="s">
        <v>563</v>
      </c>
      <c r="Q249" s="1"/>
    </row>
    <row r="250" spans="1:17" ht="28" customHeight="1" x14ac:dyDescent="0.35">
      <c r="A250" s="547" t="s">
        <v>115</v>
      </c>
      <c r="B250" s="1460" t="s">
        <v>111</v>
      </c>
      <c r="C250" s="1460"/>
      <c r="D250" s="1460"/>
      <c r="E250" s="1467"/>
      <c r="F250" s="116"/>
      <c r="G250" s="143" t="s">
        <v>362</v>
      </c>
      <c r="H250" s="143" t="s">
        <v>362</v>
      </c>
      <c r="I250" s="143" t="s">
        <v>362</v>
      </c>
      <c r="J250" s="1618"/>
      <c r="Q250" s="1"/>
    </row>
    <row r="251" spans="1:17" ht="28" customHeight="1" x14ac:dyDescent="0.35">
      <c r="A251" s="544" t="s">
        <v>116</v>
      </c>
      <c r="B251" s="1459" t="s">
        <v>112</v>
      </c>
      <c r="C251" s="1459"/>
      <c r="D251" s="1459"/>
      <c r="E251" s="1467"/>
      <c r="F251" s="117"/>
      <c r="G251" s="144" t="s">
        <v>362</v>
      </c>
      <c r="H251" s="144" t="s">
        <v>362</v>
      </c>
      <c r="I251" s="144" t="s">
        <v>362</v>
      </c>
      <c r="J251" s="1618"/>
      <c r="Q251" s="1"/>
    </row>
    <row r="252" spans="1:17" ht="28" customHeight="1" x14ac:dyDescent="0.35">
      <c r="A252" s="548" t="s">
        <v>117</v>
      </c>
      <c r="B252" s="1461" t="s">
        <v>113</v>
      </c>
      <c r="C252" s="1461"/>
      <c r="D252" s="1461"/>
      <c r="E252" s="1468"/>
      <c r="F252" s="246" t="s">
        <v>398</v>
      </c>
      <c r="G252" s="172">
        <v>1</v>
      </c>
      <c r="H252" s="172">
        <v>1</v>
      </c>
      <c r="I252" s="172">
        <v>1</v>
      </c>
      <c r="J252" s="1619"/>
      <c r="Q252" s="1"/>
    </row>
    <row r="253" spans="1:17" s="5" customFormat="1" ht="8.15" customHeight="1" x14ac:dyDescent="0.35">
      <c r="A253" s="65"/>
      <c r="B253" s="66"/>
      <c r="C253" s="66"/>
      <c r="D253" s="66"/>
      <c r="E253" s="66"/>
      <c r="F253" s="67"/>
      <c r="G253" s="155"/>
      <c r="H253" s="155"/>
      <c r="I253" s="155"/>
      <c r="J253" s="46"/>
      <c r="K253" s="381"/>
      <c r="L253" s="8"/>
      <c r="M253" s="381"/>
    </row>
    <row r="254" spans="1:17" s="5" customFormat="1" ht="33" customHeight="1" x14ac:dyDescent="0.35">
      <c r="A254" s="1462" t="s">
        <v>442</v>
      </c>
      <c r="B254" s="1463"/>
      <c r="C254" s="1463"/>
      <c r="D254" s="1463"/>
      <c r="E254" s="1463"/>
      <c r="F254" s="1463"/>
      <c r="G254" s="1463"/>
      <c r="H254" s="1463"/>
      <c r="I254" s="1463"/>
      <c r="J254" s="255" t="s">
        <v>711</v>
      </c>
      <c r="K254" s="381"/>
      <c r="L254" s="8">
        <f>IF(COUNTA(G255:I256)=4,3,2)</f>
        <v>3</v>
      </c>
      <c r="M254" s="381"/>
    </row>
    <row r="255" spans="1:17" ht="28" customHeight="1" x14ac:dyDescent="0.35">
      <c r="A255" s="561" t="s">
        <v>120</v>
      </c>
      <c r="B255" s="1465" t="s">
        <v>118</v>
      </c>
      <c r="C255" s="1465"/>
      <c r="D255" s="1465"/>
      <c r="E255" s="1466" t="s">
        <v>537</v>
      </c>
      <c r="F255" s="243" t="s">
        <v>361</v>
      </c>
      <c r="G255" s="1613">
        <v>214</v>
      </c>
      <c r="H255" s="1614"/>
      <c r="I255" s="159">
        <v>321</v>
      </c>
      <c r="J255" s="319"/>
      <c r="Q255" s="1"/>
    </row>
    <row r="256" spans="1:17" ht="28" customHeight="1" x14ac:dyDescent="0.35">
      <c r="A256" s="548" t="s">
        <v>121</v>
      </c>
      <c r="B256" s="1461" t="s">
        <v>119</v>
      </c>
      <c r="C256" s="1461"/>
      <c r="D256" s="1461"/>
      <c r="E256" s="1468"/>
      <c r="F256" s="246" t="s">
        <v>361</v>
      </c>
      <c r="G256" s="1615">
        <v>77</v>
      </c>
      <c r="H256" s="1616"/>
      <c r="I256" s="564">
        <v>144</v>
      </c>
      <c r="J256" s="81"/>
      <c r="Q256" s="1"/>
    </row>
    <row r="257" spans="1:17" s="5" customFormat="1" ht="8.15" customHeight="1" x14ac:dyDescent="0.35">
      <c r="A257" s="12"/>
      <c r="B257" s="13"/>
      <c r="C257" s="13"/>
      <c r="D257" s="13"/>
      <c r="E257" s="13"/>
      <c r="F257" s="7"/>
      <c r="G257" s="149"/>
      <c r="H257" s="149"/>
      <c r="I257" s="149"/>
      <c r="J257" s="46"/>
      <c r="K257" s="381"/>
      <c r="L257" s="8"/>
      <c r="M257" s="381"/>
    </row>
    <row r="258" spans="1:17" s="5" customFormat="1" ht="33" customHeight="1" x14ac:dyDescent="0.35">
      <c r="A258" s="1462" t="s">
        <v>443</v>
      </c>
      <c r="B258" s="1463"/>
      <c r="C258" s="1463"/>
      <c r="D258" s="1463"/>
      <c r="E258" s="1463"/>
      <c r="F258" s="1463"/>
      <c r="G258" s="1463"/>
      <c r="H258" s="1463"/>
      <c r="I258" s="1463"/>
      <c r="J258" s="255" t="s">
        <v>711</v>
      </c>
      <c r="K258" s="381"/>
      <c r="L258" s="8">
        <f>IF(COUNTA(G259:I265)=14,3,2)</f>
        <v>3</v>
      </c>
      <c r="M258" s="381"/>
    </row>
    <row r="259" spans="1:17" ht="28" customHeight="1" x14ac:dyDescent="0.35">
      <c r="A259" s="561" t="s">
        <v>152</v>
      </c>
      <c r="B259" s="1465" t="s">
        <v>145</v>
      </c>
      <c r="C259" s="1465"/>
      <c r="D259" s="1465"/>
      <c r="E259" s="1466" t="s">
        <v>537</v>
      </c>
      <c r="F259" s="243" t="s">
        <v>361</v>
      </c>
      <c r="G259" s="1613">
        <v>171.119</v>
      </c>
      <c r="H259" s="1614"/>
      <c r="I259" s="159">
        <v>367.80700000000002</v>
      </c>
      <c r="J259" s="94"/>
      <c r="Q259" s="1"/>
    </row>
    <row r="260" spans="1:17" ht="28" customHeight="1" x14ac:dyDescent="0.35">
      <c r="A260" s="547" t="s">
        <v>153</v>
      </c>
      <c r="B260" s="1460" t="s">
        <v>146</v>
      </c>
      <c r="C260" s="1460"/>
      <c r="D260" s="1460"/>
      <c r="E260" s="1467"/>
      <c r="F260" s="244" t="s">
        <v>361</v>
      </c>
      <c r="G260" s="1622">
        <v>169.596</v>
      </c>
      <c r="H260" s="1623"/>
      <c r="I260" s="551">
        <v>310.79500000000002</v>
      </c>
      <c r="J260" s="59"/>
      <c r="Q260" s="1"/>
    </row>
    <row r="261" spans="1:17" ht="28" customHeight="1" x14ac:dyDescent="0.35">
      <c r="A261" s="553" t="s">
        <v>154</v>
      </c>
      <c r="B261" s="1627" t="s">
        <v>147</v>
      </c>
      <c r="C261" s="1627"/>
      <c r="D261" s="1627"/>
      <c r="E261" s="1467"/>
      <c r="F261" s="568" t="s">
        <v>361</v>
      </c>
      <c r="G261" s="1620">
        <v>0.67</v>
      </c>
      <c r="H261" s="1621"/>
      <c r="I261" s="409">
        <v>32.703000000000003</v>
      </c>
      <c r="J261" s="279"/>
      <c r="Q261" s="1"/>
    </row>
    <row r="262" spans="1:17" ht="30" customHeight="1" x14ac:dyDescent="0.35">
      <c r="A262" s="547" t="s">
        <v>155</v>
      </c>
      <c r="B262" s="1460" t="s">
        <v>148</v>
      </c>
      <c r="C262" s="1460"/>
      <c r="D262" s="1460"/>
      <c r="E262" s="1467"/>
      <c r="F262" s="244" t="s">
        <v>361</v>
      </c>
      <c r="G262" s="1622">
        <v>15794.628000000001</v>
      </c>
      <c r="H262" s="1623"/>
      <c r="I262" s="551">
        <v>5630.7349999999997</v>
      </c>
      <c r="J262" s="59"/>
      <c r="Q262" s="1"/>
    </row>
    <row r="263" spans="1:17" ht="30" customHeight="1" x14ac:dyDescent="0.35">
      <c r="A263" s="544" t="s">
        <v>156</v>
      </c>
      <c r="B263" s="1459" t="s">
        <v>149</v>
      </c>
      <c r="C263" s="1459"/>
      <c r="D263" s="1459"/>
      <c r="E263" s="1467"/>
      <c r="F263" s="245" t="s">
        <v>361</v>
      </c>
      <c r="G263" s="1620">
        <v>15580.477000000001</v>
      </c>
      <c r="H263" s="1621"/>
      <c r="I263" s="179">
        <v>5277.4849999999997</v>
      </c>
      <c r="J263" s="119"/>
      <c r="Q263" s="1"/>
    </row>
    <row r="264" spans="1:17" ht="39" customHeight="1" x14ac:dyDescent="0.35">
      <c r="A264" s="547" t="s">
        <v>157</v>
      </c>
      <c r="B264" s="1460" t="s">
        <v>150</v>
      </c>
      <c r="C264" s="1460"/>
      <c r="D264" s="1460"/>
      <c r="E264" s="1467"/>
      <c r="F264" s="244"/>
      <c r="G264" s="1622" t="s">
        <v>513</v>
      </c>
      <c r="H264" s="1623"/>
      <c r="I264" s="551" t="s">
        <v>513</v>
      </c>
      <c r="J264" s="59"/>
      <c r="Q264" s="1"/>
    </row>
    <row r="265" spans="1:17" ht="30" customHeight="1" x14ac:dyDescent="0.35">
      <c r="A265" s="549" t="s">
        <v>158</v>
      </c>
      <c r="B265" s="1624" t="s">
        <v>151</v>
      </c>
      <c r="C265" s="1624"/>
      <c r="D265" s="1624"/>
      <c r="E265" s="1468"/>
      <c r="F265" s="110" t="s">
        <v>361</v>
      </c>
      <c r="G265" s="1625" t="s">
        <v>362</v>
      </c>
      <c r="H265" s="1626"/>
      <c r="I265" s="196" t="s">
        <v>362</v>
      </c>
      <c r="J265" s="102"/>
      <c r="Q265" s="1"/>
    </row>
    <row r="266" spans="1:17" s="5" customFormat="1" ht="8.15" customHeight="1" x14ac:dyDescent="0.35">
      <c r="A266" s="82"/>
      <c r="B266" s="83"/>
      <c r="C266" s="83"/>
      <c r="D266" s="83"/>
      <c r="E266" s="83"/>
      <c r="F266" s="84"/>
      <c r="G266" s="156"/>
      <c r="H266" s="156"/>
      <c r="I266" s="156"/>
      <c r="J266" s="431"/>
      <c r="K266" s="381"/>
      <c r="L266" s="8"/>
      <c r="M266" s="381"/>
    </row>
    <row r="267" spans="1:17" s="5" customFormat="1" ht="33" customHeight="1" x14ac:dyDescent="0.35">
      <c r="A267" s="1494" t="s">
        <v>444</v>
      </c>
      <c r="B267" s="1495"/>
      <c r="C267" s="1495"/>
      <c r="D267" s="1495"/>
      <c r="E267" s="1495"/>
      <c r="F267" s="1495"/>
      <c r="G267" s="1495"/>
      <c r="H267" s="1495"/>
      <c r="I267" s="1495"/>
      <c r="J267" s="425" t="s">
        <v>711</v>
      </c>
      <c r="K267" s="381"/>
      <c r="L267" s="8">
        <f>IF(COUNTA(G268:I269)=4,3,2)</f>
        <v>3</v>
      </c>
      <c r="M267" s="381"/>
    </row>
    <row r="268" spans="1:17" ht="30" customHeight="1" x14ac:dyDescent="0.35">
      <c r="A268" s="561" t="s">
        <v>161</v>
      </c>
      <c r="B268" s="1465" t="s">
        <v>159</v>
      </c>
      <c r="C268" s="1465"/>
      <c r="D268" s="1465"/>
      <c r="E268" s="1466" t="s">
        <v>537</v>
      </c>
      <c r="F268" s="76" t="s">
        <v>398</v>
      </c>
      <c r="G268" s="1630">
        <v>1</v>
      </c>
      <c r="H268" s="1630"/>
      <c r="I268" s="410">
        <v>0.99654710214868125</v>
      </c>
      <c r="J268" s="120"/>
      <c r="Q268" s="1"/>
    </row>
    <row r="269" spans="1:17" ht="30" customHeight="1" x14ac:dyDescent="0.35">
      <c r="A269" s="548" t="s">
        <v>162</v>
      </c>
      <c r="B269" s="1461" t="s">
        <v>160</v>
      </c>
      <c r="C269" s="1461"/>
      <c r="D269" s="1461"/>
      <c r="E269" s="1468"/>
      <c r="F269" s="73" t="s">
        <v>398</v>
      </c>
      <c r="G269" s="1631" t="s">
        <v>362</v>
      </c>
      <c r="H269" s="1631"/>
      <c r="I269" s="148" t="s">
        <v>362</v>
      </c>
      <c r="J269" s="64"/>
      <c r="Q269" s="1"/>
    </row>
    <row r="270" spans="1:17" s="5" customFormat="1" ht="8.15" customHeight="1" x14ac:dyDescent="0.35">
      <c r="A270" s="82"/>
      <c r="B270" s="83"/>
      <c r="C270" s="83"/>
      <c r="D270" s="83"/>
      <c r="E270" s="83"/>
      <c r="F270" s="84"/>
      <c r="G270" s="156"/>
      <c r="H270" s="156"/>
      <c r="I270" s="156"/>
      <c r="J270" s="46"/>
      <c r="K270" s="381"/>
      <c r="L270" s="8"/>
      <c r="M270" s="381"/>
    </row>
    <row r="271" spans="1:17" s="5" customFormat="1" ht="33" customHeight="1" x14ac:dyDescent="0.35">
      <c r="A271" s="1462" t="s">
        <v>445</v>
      </c>
      <c r="B271" s="1463"/>
      <c r="C271" s="1463"/>
      <c r="D271" s="1463"/>
      <c r="E271" s="1463"/>
      <c r="F271" s="1463"/>
      <c r="G271" s="1463"/>
      <c r="H271" s="1463"/>
      <c r="I271" s="1463"/>
      <c r="J271" s="1464"/>
      <c r="K271" s="381"/>
      <c r="L271" s="8">
        <f>IF(COUNTA(G272:I273)=6,3,2)</f>
        <v>3</v>
      </c>
      <c r="M271" s="381"/>
    </row>
    <row r="272" spans="1:17" ht="30" customHeight="1" x14ac:dyDescent="0.35">
      <c r="A272" s="561" t="s">
        <v>125</v>
      </c>
      <c r="B272" s="1465" t="s">
        <v>122</v>
      </c>
      <c r="C272" s="1465"/>
      <c r="D272" s="1465"/>
      <c r="E272" s="1466" t="s">
        <v>518</v>
      </c>
      <c r="F272" s="243" t="s">
        <v>361</v>
      </c>
      <c r="G272" s="159">
        <v>4775</v>
      </c>
      <c r="H272" s="159">
        <v>4438</v>
      </c>
      <c r="I272" s="159">
        <v>5239</v>
      </c>
      <c r="J272" s="1628" t="s">
        <v>517</v>
      </c>
      <c r="Q272" s="1"/>
    </row>
    <row r="273" spans="1:17" ht="27.75" customHeight="1" x14ac:dyDescent="0.35">
      <c r="A273" s="548" t="s">
        <v>124</v>
      </c>
      <c r="B273" s="1461" t="s">
        <v>123</v>
      </c>
      <c r="C273" s="1461"/>
      <c r="D273" s="1461"/>
      <c r="E273" s="1468"/>
      <c r="F273" s="246" t="s">
        <v>446</v>
      </c>
      <c r="G273" s="569" t="s">
        <v>362</v>
      </c>
      <c r="H273" s="569" t="s">
        <v>362</v>
      </c>
      <c r="I273" s="569" t="s">
        <v>362</v>
      </c>
      <c r="J273" s="1629"/>
      <c r="Q273" s="1"/>
    </row>
    <row r="274" spans="1:17" s="5" customFormat="1" ht="8.15" customHeight="1" x14ac:dyDescent="0.35">
      <c r="A274" s="12"/>
      <c r="B274" s="13"/>
      <c r="C274" s="13"/>
      <c r="D274" s="13"/>
      <c r="E274" s="13"/>
      <c r="F274" s="7"/>
      <c r="G274" s="149"/>
      <c r="H274" s="149"/>
      <c r="I274" s="149"/>
      <c r="J274" s="46"/>
      <c r="K274" s="381"/>
      <c r="L274" s="8"/>
      <c r="M274" s="381"/>
    </row>
    <row r="275" spans="1:17" s="5" customFormat="1" ht="33" customHeight="1" x14ac:dyDescent="0.35">
      <c r="A275" s="1462" t="s">
        <v>447</v>
      </c>
      <c r="B275" s="1463"/>
      <c r="C275" s="1463"/>
      <c r="D275" s="1463"/>
      <c r="E275" s="1463"/>
      <c r="F275" s="1463"/>
      <c r="G275" s="1463"/>
      <c r="H275" s="1463"/>
      <c r="I275" s="1463"/>
      <c r="J275" s="1464"/>
      <c r="K275" s="381"/>
      <c r="L275" s="8">
        <f>IF(COUNTA(G276:I292)+COUNTA(G294:I295)=57,3,2)</f>
        <v>3</v>
      </c>
      <c r="M275" s="381"/>
    </row>
    <row r="276" spans="1:17" ht="25" customHeight="1" x14ac:dyDescent="0.35">
      <c r="A276" s="561" t="s">
        <v>163</v>
      </c>
      <c r="B276" s="1465" t="s">
        <v>259</v>
      </c>
      <c r="C276" s="1465"/>
      <c r="D276" s="1465"/>
      <c r="E276" s="1466" t="s">
        <v>518</v>
      </c>
      <c r="F276" s="243" t="s">
        <v>398</v>
      </c>
      <c r="G276" s="181">
        <v>1</v>
      </c>
      <c r="H276" s="181">
        <v>0.99</v>
      </c>
      <c r="I276" s="181">
        <v>1</v>
      </c>
      <c r="J276" s="319"/>
      <c r="Q276" s="1"/>
    </row>
    <row r="277" spans="1:17" ht="30" customHeight="1" x14ac:dyDescent="0.35">
      <c r="A277" s="547" t="s">
        <v>164</v>
      </c>
      <c r="B277" s="1460" t="s">
        <v>249</v>
      </c>
      <c r="C277" s="1460"/>
      <c r="D277" s="1460"/>
      <c r="E277" s="1467"/>
      <c r="F277" s="244" t="s">
        <v>398</v>
      </c>
      <c r="G277" s="182">
        <v>0.5</v>
      </c>
      <c r="H277" s="182">
        <v>0.5</v>
      </c>
      <c r="I277" s="182">
        <v>0.5</v>
      </c>
      <c r="J277" s="121"/>
      <c r="Q277" s="1"/>
    </row>
    <row r="278" spans="1:17" ht="30" customHeight="1" x14ac:dyDescent="0.35">
      <c r="A278" s="544" t="s">
        <v>165</v>
      </c>
      <c r="B278" s="1459" t="s">
        <v>260</v>
      </c>
      <c r="C278" s="1459"/>
      <c r="D278" s="1459"/>
      <c r="E278" s="1467"/>
      <c r="F278" s="245" t="s">
        <v>398</v>
      </c>
      <c r="G278" s="183">
        <v>0</v>
      </c>
      <c r="H278" s="183">
        <v>0</v>
      </c>
      <c r="I278" s="183">
        <v>0</v>
      </c>
      <c r="J278" s="122"/>
      <c r="Q278" s="1"/>
    </row>
    <row r="279" spans="1:17" ht="30" customHeight="1" x14ac:dyDescent="0.35">
      <c r="A279" s="547" t="s">
        <v>166</v>
      </c>
      <c r="B279" s="1460" t="s">
        <v>261</v>
      </c>
      <c r="C279" s="1460"/>
      <c r="D279" s="1460"/>
      <c r="E279" s="1467"/>
      <c r="F279" s="244" t="s">
        <v>398</v>
      </c>
      <c r="G279" s="182">
        <v>0.09</v>
      </c>
      <c r="H279" s="182">
        <v>0.06</v>
      </c>
      <c r="I279" s="182">
        <v>0.1</v>
      </c>
      <c r="J279" s="121"/>
      <c r="Q279" s="1"/>
    </row>
    <row r="280" spans="1:17" ht="30" customHeight="1" x14ac:dyDescent="0.35">
      <c r="A280" s="544" t="s">
        <v>167</v>
      </c>
      <c r="B280" s="1459" t="s">
        <v>262</v>
      </c>
      <c r="C280" s="1459"/>
      <c r="D280" s="1459"/>
      <c r="E280" s="1467"/>
      <c r="F280" s="245" t="s">
        <v>398</v>
      </c>
      <c r="G280" s="183">
        <v>0.22</v>
      </c>
      <c r="H280" s="183">
        <v>7.0000000000000007E-2</v>
      </c>
      <c r="I280" s="183">
        <v>0.16</v>
      </c>
      <c r="J280" s="122"/>
      <c r="Q280" s="1"/>
    </row>
    <row r="281" spans="1:17" ht="30" customHeight="1" x14ac:dyDescent="0.35">
      <c r="A281" s="547" t="s">
        <v>168</v>
      </c>
      <c r="B281" s="1460" t="s">
        <v>263</v>
      </c>
      <c r="C281" s="1460"/>
      <c r="D281" s="1460"/>
      <c r="E281" s="1467"/>
      <c r="F281" s="244" t="s">
        <v>398</v>
      </c>
      <c r="G281" s="182">
        <v>0.19</v>
      </c>
      <c r="H281" s="182">
        <v>0.37</v>
      </c>
      <c r="I281" s="182">
        <v>0.24</v>
      </c>
      <c r="J281" s="320"/>
      <c r="Q281" s="1"/>
    </row>
    <row r="282" spans="1:17" ht="25" customHeight="1" x14ac:dyDescent="0.35">
      <c r="A282" s="544" t="s">
        <v>169</v>
      </c>
      <c r="B282" s="1459" t="s">
        <v>264</v>
      </c>
      <c r="C282" s="1459"/>
      <c r="D282" s="1459"/>
      <c r="E282" s="1467"/>
      <c r="F282" s="245" t="s">
        <v>398</v>
      </c>
      <c r="G282" s="183">
        <v>0</v>
      </c>
      <c r="H282" s="183">
        <v>0</v>
      </c>
      <c r="I282" s="183">
        <v>0</v>
      </c>
      <c r="J282" s="122"/>
      <c r="Q282" s="1"/>
    </row>
    <row r="283" spans="1:17" ht="40.5" customHeight="1" x14ac:dyDescent="0.35">
      <c r="A283" s="547" t="s">
        <v>292</v>
      </c>
      <c r="B283" s="1460" t="s">
        <v>339</v>
      </c>
      <c r="C283" s="1460"/>
      <c r="D283" s="1460"/>
      <c r="E283" s="1467"/>
      <c r="F283" s="244" t="s">
        <v>398</v>
      </c>
      <c r="G283" s="182">
        <v>1</v>
      </c>
      <c r="H283" s="182">
        <v>1</v>
      </c>
      <c r="I283" s="182">
        <v>1</v>
      </c>
      <c r="J283" s="320" t="s">
        <v>446</v>
      </c>
      <c r="Q283" s="1"/>
    </row>
    <row r="284" spans="1:17" ht="30" customHeight="1" x14ac:dyDescent="0.35">
      <c r="A284" s="544" t="s">
        <v>170</v>
      </c>
      <c r="B284" s="1459" t="s">
        <v>265</v>
      </c>
      <c r="C284" s="1459"/>
      <c r="D284" s="1459"/>
      <c r="E284" s="1467"/>
      <c r="F284" s="245" t="s">
        <v>478</v>
      </c>
      <c r="G284" s="184">
        <v>1</v>
      </c>
      <c r="H284" s="184">
        <v>1</v>
      </c>
      <c r="I284" s="184">
        <v>1</v>
      </c>
      <c r="J284" s="122"/>
      <c r="Q284" s="1"/>
    </row>
    <row r="285" spans="1:17" ht="30" customHeight="1" x14ac:dyDescent="0.35">
      <c r="A285" s="547" t="s">
        <v>171</v>
      </c>
      <c r="B285" s="1460" t="s">
        <v>238</v>
      </c>
      <c r="C285" s="1460"/>
      <c r="D285" s="1460"/>
      <c r="E285" s="1467"/>
      <c r="F285" s="244" t="s">
        <v>398</v>
      </c>
      <c r="G285" s="182">
        <v>0</v>
      </c>
      <c r="H285" s="182">
        <v>1</v>
      </c>
      <c r="I285" s="182">
        <v>0</v>
      </c>
      <c r="J285" s="121"/>
      <c r="Q285" s="1"/>
    </row>
    <row r="286" spans="1:17" ht="30" customHeight="1" x14ac:dyDescent="0.35">
      <c r="A286" s="553" t="s">
        <v>172</v>
      </c>
      <c r="B286" s="1627" t="s">
        <v>239</v>
      </c>
      <c r="C286" s="1627"/>
      <c r="D286" s="1627"/>
      <c r="E286" s="1467"/>
      <c r="F286" s="568" t="s">
        <v>398</v>
      </c>
      <c r="G286" s="276">
        <v>0</v>
      </c>
      <c r="H286" s="276">
        <v>0</v>
      </c>
      <c r="I286" s="276">
        <v>0</v>
      </c>
      <c r="J286" s="277"/>
      <c r="Q286" s="1"/>
    </row>
    <row r="287" spans="1:17" ht="25" customHeight="1" x14ac:dyDescent="0.35">
      <c r="A287" s="547" t="s">
        <v>173</v>
      </c>
      <c r="B287" s="1460" t="s">
        <v>240</v>
      </c>
      <c r="C287" s="1460"/>
      <c r="D287" s="1460"/>
      <c r="E287" s="1467"/>
      <c r="F287" s="244" t="s">
        <v>398</v>
      </c>
      <c r="G287" s="182">
        <v>0</v>
      </c>
      <c r="H287" s="182">
        <v>0</v>
      </c>
      <c r="I287" s="182">
        <v>0</v>
      </c>
      <c r="J287" s="121"/>
      <c r="Q287" s="1"/>
    </row>
    <row r="288" spans="1:17" ht="25" customHeight="1" x14ac:dyDescent="0.35">
      <c r="A288" s="544" t="s">
        <v>174</v>
      </c>
      <c r="B288" s="1459" t="s">
        <v>241</v>
      </c>
      <c r="C288" s="1459"/>
      <c r="D288" s="1459"/>
      <c r="E288" s="1467"/>
      <c r="F288" s="245" t="s">
        <v>398</v>
      </c>
      <c r="G288" s="183">
        <v>0</v>
      </c>
      <c r="H288" s="183">
        <v>0</v>
      </c>
      <c r="I288" s="183">
        <v>0</v>
      </c>
      <c r="J288" s="122"/>
      <c r="Q288" s="1"/>
    </row>
    <row r="289" spans="1:17" ht="25" customHeight="1" x14ac:dyDescent="0.35">
      <c r="A289" s="547" t="s">
        <v>175</v>
      </c>
      <c r="B289" s="1460" t="s">
        <v>242</v>
      </c>
      <c r="C289" s="1460"/>
      <c r="D289" s="1460"/>
      <c r="E289" s="1467"/>
      <c r="F289" s="244" t="s">
        <v>398</v>
      </c>
      <c r="G289" s="182">
        <v>0</v>
      </c>
      <c r="H289" s="182">
        <v>0</v>
      </c>
      <c r="I289" s="182">
        <v>0</v>
      </c>
      <c r="J289" s="121"/>
      <c r="Q289" s="1"/>
    </row>
    <row r="290" spans="1:17" ht="30" customHeight="1" x14ac:dyDescent="0.35">
      <c r="A290" s="544" t="s">
        <v>176</v>
      </c>
      <c r="B290" s="1459" t="s">
        <v>340</v>
      </c>
      <c r="C290" s="1459"/>
      <c r="D290" s="1459"/>
      <c r="E290" s="1467"/>
      <c r="F290" s="245" t="s">
        <v>398</v>
      </c>
      <c r="G290" s="183">
        <v>0</v>
      </c>
      <c r="H290" s="183">
        <v>1</v>
      </c>
      <c r="I290" s="183">
        <v>0</v>
      </c>
      <c r="J290" s="321" t="s">
        <v>446</v>
      </c>
      <c r="Q290" s="1"/>
    </row>
    <row r="291" spans="1:17" ht="30" customHeight="1" x14ac:dyDescent="0.35">
      <c r="A291" s="547" t="s">
        <v>293</v>
      </c>
      <c r="B291" s="1460" t="s">
        <v>341</v>
      </c>
      <c r="C291" s="1460"/>
      <c r="D291" s="1460"/>
      <c r="E291" s="1467"/>
      <c r="F291" s="244" t="s">
        <v>478</v>
      </c>
      <c r="G291" s="185">
        <v>0</v>
      </c>
      <c r="H291" s="185">
        <v>237</v>
      </c>
      <c r="I291" s="185">
        <v>0</v>
      </c>
      <c r="J291" s="121"/>
      <c r="Q291" s="1"/>
    </row>
    <row r="292" spans="1:17" ht="30" customHeight="1" x14ac:dyDescent="0.35">
      <c r="A292" s="544" t="s">
        <v>177</v>
      </c>
      <c r="B292" s="1459" t="s">
        <v>126</v>
      </c>
      <c r="C292" s="1459"/>
      <c r="D292" s="1459"/>
      <c r="E292" s="1507"/>
      <c r="F292" s="245" t="s">
        <v>361</v>
      </c>
      <c r="G292" s="275" t="s">
        <v>565</v>
      </c>
      <c r="H292" s="275" t="s">
        <v>565</v>
      </c>
      <c r="I292" s="275" t="s">
        <v>565</v>
      </c>
      <c r="J292" s="324"/>
      <c r="Q292" s="1"/>
    </row>
    <row r="293" spans="1:17" s="5" customFormat="1" ht="33" customHeight="1" x14ac:dyDescent="0.35">
      <c r="A293" s="1494" t="s">
        <v>625</v>
      </c>
      <c r="B293" s="1495"/>
      <c r="C293" s="1495"/>
      <c r="D293" s="1495"/>
      <c r="E293" s="1495"/>
      <c r="F293" s="1495"/>
      <c r="G293" s="1495"/>
      <c r="H293" s="1495"/>
      <c r="I293" s="1495"/>
      <c r="J293" s="1496"/>
      <c r="K293" s="381"/>
      <c r="L293" s="8"/>
      <c r="M293" s="381"/>
    </row>
    <row r="294" spans="1:17" ht="30" customHeight="1" x14ac:dyDescent="0.35">
      <c r="A294" s="559" t="s">
        <v>178</v>
      </c>
      <c r="B294" s="1632" t="s">
        <v>127</v>
      </c>
      <c r="C294" s="1632"/>
      <c r="D294" s="1632"/>
      <c r="E294" s="1466" t="s">
        <v>518</v>
      </c>
      <c r="F294" s="443"/>
      <c r="G294" s="444" t="s">
        <v>364</v>
      </c>
      <c r="H294" s="444" t="s">
        <v>364</v>
      </c>
      <c r="I294" s="444" t="s">
        <v>364</v>
      </c>
      <c r="J294" s="557" t="s">
        <v>566</v>
      </c>
      <c r="Q294" s="1"/>
    </row>
    <row r="295" spans="1:17" ht="25" customHeight="1" x14ac:dyDescent="0.35">
      <c r="A295" s="549" t="s">
        <v>179</v>
      </c>
      <c r="B295" s="1624" t="s">
        <v>128</v>
      </c>
      <c r="C295" s="1624"/>
      <c r="D295" s="1624"/>
      <c r="E295" s="1468"/>
      <c r="F295" s="110" t="s">
        <v>512</v>
      </c>
      <c r="G295" s="160">
        <v>0</v>
      </c>
      <c r="H295" s="160">
        <v>0</v>
      </c>
      <c r="I295" s="160">
        <v>0</v>
      </c>
      <c r="J295" s="99"/>
      <c r="Q295" s="1"/>
    </row>
    <row r="296" spans="1:17" s="5" customFormat="1" ht="8.15" customHeight="1" x14ac:dyDescent="0.35">
      <c r="A296" s="209"/>
      <c r="B296" s="210"/>
      <c r="C296" s="210"/>
      <c r="D296" s="210"/>
      <c r="E296" s="210"/>
      <c r="F296" s="47"/>
      <c r="G296" s="211"/>
      <c r="H296" s="211"/>
      <c r="I296" s="211"/>
      <c r="J296" s="46"/>
      <c r="K296" s="381"/>
      <c r="L296" s="8"/>
      <c r="M296" s="381"/>
    </row>
    <row r="297" spans="1:17" s="5" customFormat="1" ht="33" customHeight="1" x14ac:dyDescent="0.35">
      <c r="A297" s="1462" t="s">
        <v>448</v>
      </c>
      <c r="B297" s="1463"/>
      <c r="C297" s="1463"/>
      <c r="D297" s="1463"/>
      <c r="E297" s="1463"/>
      <c r="F297" s="1463"/>
      <c r="G297" s="1463"/>
      <c r="H297" s="1463"/>
      <c r="I297" s="1463"/>
      <c r="J297" s="1464"/>
      <c r="K297" s="381"/>
      <c r="L297" s="8">
        <f>IF(COUNTA(G298:I311)=42,3,2)</f>
        <v>3</v>
      </c>
      <c r="M297" s="381"/>
    </row>
    <row r="298" spans="1:17" ht="24" customHeight="1" x14ac:dyDescent="0.35">
      <c r="A298" s="561" t="s">
        <v>96</v>
      </c>
      <c r="B298" s="1479" t="s">
        <v>281</v>
      </c>
      <c r="C298" s="1480"/>
      <c r="D298" s="123" t="s">
        <v>365</v>
      </c>
      <c r="E298" s="1483" t="s">
        <v>518</v>
      </c>
      <c r="F298" s="94" t="s">
        <v>361</v>
      </c>
      <c r="G298" s="159">
        <v>0</v>
      </c>
      <c r="H298" s="159">
        <v>0</v>
      </c>
      <c r="I298" s="159">
        <v>0</v>
      </c>
      <c r="J298" s="483" t="s">
        <v>701</v>
      </c>
      <c r="Q298" s="1"/>
    </row>
    <row r="299" spans="1:17" ht="24" customHeight="1" x14ac:dyDescent="0.35">
      <c r="A299" s="547" t="s">
        <v>97</v>
      </c>
      <c r="B299" s="1487" t="s">
        <v>282</v>
      </c>
      <c r="C299" s="1488"/>
      <c r="D299" s="89" t="s">
        <v>365</v>
      </c>
      <c r="E299" s="1637"/>
      <c r="F299" s="59" t="s">
        <v>361</v>
      </c>
      <c r="G299" s="551">
        <v>0</v>
      </c>
      <c r="H299" s="551">
        <v>0</v>
      </c>
      <c r="I299" s="551">
        <v>0</v>
      </c>
      <c r="J299" s="59"/>
      <c r="Q299" s="1"/>
    </row>
    <row r="300" spans="1:17" ht="15" customHeight="1" x14ac:dyDescent="0.35">
      <c r="A300" s="1523" t="s">
        <v>98</v>
      </c>
      <c r="B300" s="1639" t="s">
        <v>342</v>
      </c>
      <c r="C300" s="1640"/>
      <c r="D300" s="124" t="s">
        <v>250</v>
      </c>
      <c r="E300" s="1637"/>
      <c r="F300" s="60" t="s">
        <v>361</v>
      </c>
      <c r="G300" s="146">
        <v>0</v>
      </c>
      <c r="H300" s="146">
        <v>0</v>
      </c>
      <c r="I300" s="146">
        <v>0</v>
      </c>
      <c r="J300" s="1645"/>
      <c r="Q300" s="1"/>
    </row>
    <row r="301" spans="1:17" ht="15" customHeight="1" x14ac:dyDescent="0.35">
      <c r="A301" s="1523"/>
      <c r="B301" s="1641"/>
      <c r="C301" s="1642"/>
      <c r="D301" s="124" t="s">
        <v>251</v>
      </c>
      <c r="E301" s="1637"/>
      <c r="F301" s="60" t="s">
        <v>361</v>
      </c>
      <c r="G301" s="146">
        <v>0</v>
      </c>
      <c r="H301" s="146">
        <v>0</v>
      </c>
      <c r="I301" s="146">
        <v>0</v>
      </c>
      <c r="J301" s="1646"/>
      <c r="Q301" s="1"/>
    </row>
    <row r="302" spans="1:17" ht="15" customHeight="1" x14ac:dyDescent="0.35">
      <c r="A302" s="1523"/>
      <c r="B302" s="1641"/>
      <c r="C302" s="1642"/>
      <c r="D302" s="124" t="s">
        <v>252</v>
      </c>
      <c r="E302" s="1637"/>
      <c r="F302" s="60" t="s">
        <v>361</v>
      </c>
      <c r="G302" s="146">
        <v>0</v>
      </c>
      <c r="H302" s="146">
        <v>0</v>
      </c>
      <c r="I302" s="146">
        <v>0</v>
      </c>
      <c r="J302" s="1646"/>
      <c r="Q302" s="1"/>
    </row>
    <row r="303" spans="1:17" ht="15" customHeight="1" x14ac:dyDescent="0.35">
      <c r="A303" s="1523"/>
      <c r="B303" s="1641"/>
      <c r="C303" s="1642"/>
      <c r="D303" s="124" t="s">
        <v>253</v>
      </c>
      <c r="E303" s="1637"/>
      <c r="F303" s="60" t="s">
        <v>361</v>
      </c>
      <c r="G303" s="146">
        <v>0</v>
      </c>
      <c r="H303" s="146">
        <v>0</v>
      </c>
      <c r="I303" s="146">
        <v>0</v>
      </c>
      <c r="J303" s="1646"/>
      <c r="Q303" s="1"/>
    </row>
    <row r="304" spans="1:17" ht="15" customHeight="1" x14ac:dyDescent="0.35">
      <c r="A304" s="1523"/>
      <c r="B304" s="1641"/>
      <c r="C304" s="1642"/>
      <c r="D304" s="124" t="s">
        <v>254</v>
      </c>
      <c r="E304" s="1637"/>
      <c r="F304" s="60" t="s">
        <v>361</v>
      </c>
      <c r="G304" s="146">
        <v>0</v>
      </c>
      <c r="H304" s="146">
        <v>0</v>
      </c>
      <c r="I304" s="146">
        <v>0</v>
      </c>
      <c r="J304" s="1646"/>
      <c r="Q304" s="1"/>
    </row>
    <row r="305" spans="1:17" ht="15" customHeight="1" x14ac:dyDescent="0.35">
      <c r="A305" s="1523"/>
      <c r="B305" s="1643"/>
      <c r="C305" s="1644"/>
      <c r="D305" s="124" t="s">
        <v>255</v>
      </c>
      <c r="E305" s="1637"/>
      <c r="F305" s="60" t="s">
        <v>361</v>
      </c>
      <c r="G305" s="146">
        <v>0</v>
      </c>
      <c r="H305" s="146">
        <v>0</v>
      </c>
      <c r="I305" s="146">
        <v>0</v>
      </c>
      <c r="J305" s="1647"/>
      <c r="Q305" s="1"/>
    </row>
    <row r="306" spans="1:17" ht="15" customHeight="1" x14ac:dyDescent="0.35">
      <c r="A306" s="1548" t="s">
        <v>99</v>
      </c>
      <c r="B306" s="1513" t="s">
        <v>343</v>
      </c>
      <c r="C306" s="1514"/>
      <c r="D306" s="550" t="s">
        <v>250</v>
      </c>
      <c r="E306" s="1637"/>
      <c r="F306" s="59" t="s">
        <v>361</v>
      </c>
      <c r="G306" s="551">
        <v>0</v>
      </c>
      <c r="H306" s="551">
        <v>0</v>
      </c>
      <c r="I306" s="551">
        <v>0</v>
      </c>
      <c r="J306" s="1474"/>
      <c r="Q306" s="1"/>
    </row>
    <row r="307" spans="1:17" ht="15" customHeight="1" x14ac:dyDescent="0.35">
      <c r="A307" s="1548"/>
      <c r="B307" s="1518"/>
      <c r="C307" s="1519"/>
      <c r="D307" s="550" t="s">
        <v>251</v>
      </c>
      <c r="E307" s="1637"/>
      <c r="F307" s="59" t="s">
        <v>361</v>
      </c>
      <c r="G307" s="551">
        <v>0</v>
      </c>
      <c r="H307" s="551">
        <v>0</v>
      </c>
      <c r="I307" s="551">
        <v>0</v>
      </c>
      <c r="J307" s="1648"/>
      <c r="Q307" s="1"/>
    </row>
    <row r="308" spans="1:17" ht="15" customHeight="1" x14ac:dyDescent="0.35">
      <c r="A308" s="1548"/>
      <c r="B308" s="1518"/>
      <c r="C308" s="1519"/>
      <c r="D308" s="550" t="s">
        <v>252</v>
      </c>
      <c r="E308" s="1637"/>
      <c r="F308" s="59" t="s">
        <v>361</v>
      </c>
      <c r="G308" s="551">
        <v>0</v>
      </c>
      <c r="H308" s="551">
        <v>0</v>
      </c>
      <c r="I308" s="551">
        <v>0</v>
      </c>
      <c r="J308" s="1648"/>
      <c r="Q308" s="1"/>
    </row>
    <row r="309" spans="1:17" ht="15" customHeight="1" x14ac:dyDescent="0.35">
      <c r="A309" s="1548"/>
      <c r="B309" s="1518"/>
      <c r="C309" s="1519"/>
      <c r="D309" s="550" t="s">
        <v>253</v>
      </c>
      <c r="E309" s="1637"/>
      <c r="F309" s="59" t="s">
        <v>361</v>
      </c>
      <c r="G309" s="551">
        <v>0</v>
      </c>
      <c r="H309" s="551">
        <v>0</v>
      </c>
      <c r="I309" s="551">
        <v>0</v>
      </c>
      <c r="J309" s="1648"/>
      <c r="Q309" s="1"/>
    </row>
    <row r="310" spans="1:17" ht="15" customHeight="1" x14ac:dyDescent="0.35">
      <c r="A310" s="1548"/>
      <c r="B310" s="1518"/>
      <c r="C310" s="1519"/>
      <c r="D310" s="550" t="s">
        <v>254</v>
      </c>
      <c r="E310" s="1637"/>
      <c r="F310" s="59" t="s">
        <v>361</v>
      </c>
      <c r="G310" s="551">
        <v>0</v>
      </c>
      <c r="H310" s="551">
        <v>0</v>
      </c>
      <c r="I310" s="551">
        <v>0</v>
      </c>
      <c r="J310" s="1648"/>
      <c r="Q310" s="1"/>
    </row>
    <row r="311" spans="1:17" ht="15" customHeight="1" x14ac:dyDescent="0.35">
      <c r="A311" s="1549"/>
      <c r="B311" s="1515"/>
      <c r="C311" s="1516"/>
      <c r="D311" s="91" t="s">
        <v>255</v>
      </c>
      <c r="E311" s="1638"/>
      <c r="F311" s="81" t="s">
        <v>361</v>
      </c>
      <c r="G311" s="564">
        <v>0</v>
      </c>
      <c r="H311" s="564">
        <v>0</v>
      </c>
      <c r="I311" s="564">
        <v>0</v>
      </c>
      <c r="J311" s="1517"/>
      <c r="Q311" s="1"/>
    </row>
    <row r="312" spans="1:17" s="5" customFormat="1" ht="8.15" customHeight="1" x14ac:dyDescent="0.35">
      <c r="A312" s="12"/>
      <c r="B312" s="13"/>
      <c r="C312" s="13"/>
      <c r="D312" s="13"/>
      <c r="E312" s="13"/>
      <c r="F312" s="7"/>
      <c r="G312" s="149"/>
      <c r="H312" s="149"/>
      <c r="I312" s="149"/>
      <c r="J312" s="46"/>
      <c r="K312" s="381"/>
      <c r="L312" s="8"/>
      <c r="M312" s="381"/>
    </row>
    <row r="313" spans="1:17" s="5" customFormat="1" ht="33" customHeight="1" x14ac:dyDescent="0.35">
      <c r="A313" s="1462" t="s">
        <v>552</v>
      </c>
      <c r="B313" s="1463"/>
      <c r="C313" s="1463"/>
      <c r="D313" s="1463"/>
      <c r="E313" s="1463"/>
      <c r="F313" s="1463"/>
      <c r="G313" s="1463"/>
      <c r="H313" s="1463"/>
      <c r="I313" s="1463"/>
      <c r="J313" s="1464"/>
      <c r="K313" s="381"/>
      <c r="L313" s="8">
        <f>IF(COUNTA(G314:I314)=3,3,2)</f>
        <v>3</v>
      </c>
      <c r="M313" s="381"/>
    </row>
    <row r="314" spans="1:17" ht="39" customHeight="1" x14ac:dyDescent="0.35">
      <c r="A314" s="11" t="s">
        <v>95</v>
      </c>
      <c r="B314" s="1590" t="s">
        <v>553</v>
      </c>
      <c r="C314" s="1590"/>
      <c r="D314" s="1590"/>
      <c r="E314" s="219" t="s">
        <v>519</v>
      </c>
      <c r="F314" s="242" t="s">
        <v>398</v>
      </c>
      <c r="G314" s="253">
        <v>0.996</v>
      </c>
      <c r="H314" s="253">
        <v>0.996</v>
      </c>
      <c r="I314" s="253">
        <v>0.996</v>
      </c>
      <c r="J314" s="414" t="s">
        <v>626</v>
      </c>
      <c r="Q314" s="1"/>
    </row>
    <row r="315" spans="1:17" s="5" customFormat="1" ht="8.15" customHeight="1" x14ac:dyDescent="0.35">
      <c r="A315" s="82"/>
      <c r="B315" s="83"/>
      <c r="C315" s="83"/>
      <c r="D315" s="83"/>
      <c r="E315" s="83"/>
      <c r="F315" s="84"/>
      <c r="G315" s="156"/>
      <c r="H315" s="156"/>
      <c r="I315" s="156"/>
      <c r="J315" s="46"/>
      <c r="K315" s="381"/>
      <c r="L315" s="8"/>
      <c r="M315" s="381"/>
    </row>
    <row r="316" spans="1:17" s="5" customFormat="1" ht="33" customHeight="1" x14ac:dyDescent="0.35">
      <c r="A316" s="1462" t="s">
        <v>449</v>
      </c>
      <c r="B316" s="1463"/>
      <c r="C316" s="1463"/>
      <c r="D316" s="1463"/>
      <c r="E316" s="1463"/>
      <c r="F316" s="1463"/>
      <c r="G316" s="1463"/>
      <c r="H316" s="1463"/>
      <c r="I316" s="1463"/>
      <c r="J316" s="1464"/>
      <c r="K316" s="381"/>
      <c r="L316" s="8">
        <f>IF(COUNTA(G317:I317)=1,3,2)</f>
        <v>3</v>
      </c>
      <c r="M316" s="381"/>
    </row>
    <row r="317" spans="1:17" ht="55.5" customHeight="1" x14ac:dyDescent="0.35">
      <c r="A317" s="11" t="s">
        <v>182</v>
      </c>
      <c r="B317" s="1633" t="s">
        <v>181</v>
      </c>
      <c r="C317" s="1633"/>
      <c r="D317" s="1633"/>
      <c r="E317" s="219" t="s">
        <v>519</v>
      </c>
      <c r="F317" s="242" t="s">
        <v>398</v>
      </c>
      <c r="G317" s="1758">
        <v>0.99819999999999998</v>
      </c>
      <c r="H317" s="1759"/>
      <c r="I317" s="1760"/>
      <c r="J317" s="430" t="s">
        <v>558</v>
      </c>
      <c r="L317" s="381"/>
      <c r="Q317" s="1"/>
    </row>
    <row r="318" spans="1:17" s="5" customFormat="1" ht="8.15" customHeight="1" x14ac:dyDescent="0.35">
      <c r="A318" s="12"/>
      <c r="B318" s="13"/>
      <c r="C318" s="13"/>
      <c r="D318" s="13"/>
      <c r="E318" s="13"/>
      <c r="F318" s="7"/>
      <c r="G318" s="149"/>
      <c r="H318" s="149"/>
      <c r="I318" s="149"/>
      <c r="J318" s="46"/>
      <c r="K318" s="381"/>
      <c r="L318" s="8"/>
      <c r="M318" s="381"/>
    </row>
    <row r="319" spans="1:17" s="5" customFormat="1" ht="33" customHeight="1" x14ac:dyDescent="0.35">
      <c r="A319" s="1462" t="s">
        <v>450</v>
      </c>
      <c r="B319" s="1463"/>
      <c r="C319" s="1463"/>
      <c r="D319" s="1463"/>
      <c r="E319" s="1463"/>
      <c r="F319" s="1463"/>
      <c r="G319" s="1463"/>
      <c r="H319" s="1463"/>
      <c r="I319" s="1463"/>
      <c r="J319" s="1464"/>
      <c r="K319" s="381"/>
      <c r="L319" s="8">
        <f>IF(COUNTA(G320:I320)=1,3,2)</f>
        <v>3</v>
      </c>
      <c r="M319" s="381"/>
    </row>
    <row r="320" spans="1:17" ht="52.5" customHeight="1" x14ac:dyDescent="0.35">
      <c r="A320" s="11" t="s">
        <v>180</v>
      </c>
      <c r="B320" s="1590" t="s">
        <v>474</v>
      </c>
      <c r="C320" s="1590"/>
      <c r="D320" s="1590"/>
      <c r="E320" s="219" t="s">
        <v>519</v>
      </c>
      <c r="F320" s="242" t="s">
        <v>556</v>
      </c>
      <c r="G320" s="1748" t="s">
        <v>732</v>
      </c>
      <c r="H320" s="1749"/>
      <c r="I320" s="1750"/>
      <c r="J320" s="430" t="s">
        <v>722</v>
      </c>
      <c r="L320" s="381"/>
      <c r="Q320" s="1"/>
    </row>
    <row r="321" spans="1:17" s="5" customFormat="1" ht="8.15" customHeight="1" x14ac:dyDescent="0.35">
      <c r="A321" s="82"/>
      <c r="B321" s="83"/>
      <c r="C321" s="83"/>
      <c r="D321" s="83"/>
      <c r="E321" s="83"/>
      <c r="F321" s="84"/>
      <c r="G321" s="156"/>
      <c r="H321" s="156"/>
      <c r="I321" s="156"/>
      <c r="J321" s="46"/>
      <c r="K321" s="381"/>
      <c r="L321" s="8"/>
      <c r="M321" s="381"/>
    </row>
    <row r="322" spans="1:17" s="5" customFormat="1" ht="33" customHeight="1" x14ac:dyDescent="0.35">
      <c r="A322" s="1462" t="s">
        <v>451</v>
      </c>
      <c r="B322" s="1463"/>
      <c r="C322" s="1463"/>
      <c r="D322" s="1463"/>
      <c r="E322" s="1463"/>
      <c r="F322" s="1463"/>
      <c r="G322" s="1463"/>
      <c r="H322" s="1463"/>
      <c r="I322" s="1463"/>
      <c r="J322" s="1464"/>
      <c r="K322" s="381"/>
      <c r="L322" s="8">
        <f>IF(COUNTA(G323:I323)=3,3,2)</f>
        <v>3</v>
      </c>
      <c r="M322" s="381"/>
    </row>
    <row r="323" spans="1:17" ht="30" customHeight="1" x14ac:dyDescent="0.35">
      <c r="A323" s="11" t="s">
        <v>130</v>
      </c>
      <c r="B323" s="1633" t="s">
        <v>129</v>
      </c>
      <c r="C323" s="1633"/>
      <c r="D323" s="1633"/>
      <c r="E323" s="219" t="s">
        <v>519</v>
      </c>
      <c r="F323" s="242" t="s">
        <v>559</v>
      </c>
      <c r="G323" s="186" t="s">
        <v>511</v>
      </c>
      <c r="H323" s="186" t="s">
        <v>511</v>
      </c>
      <c r="I323" s="186" t="s">
        <v>511</v>
      </c>
      <c r="J323" s="430" t="s">
        <v>557</v>
      </c>
      <c r="Q323" s="1"/>
    </row>
    <row r="324" spans="1:17" s="5" customFormat="1" ht="8.15" customHeight="1" x14ac:dyDescent="0.35">
      <c r="A324" s="82"/>
      <c r="B324" s="83"/>
      <c r="C324" s="83"/>
      <c r="D324" s="83"/>
      <c r="E324" s="83"/>
      <c r="F324" s="84"/>
      <c r="G324" s="156"/>
      <c r="H324" s="156"/>
      <c r="I324" s="156"/>
      <c r="J324" s="46"/>
      <c r="K324" s="381"/>
      <c r="L324" s="8"/>
      <c r="M324" s="381"/>
    </row>
    <row r="325" spans="1:17" s="5" customFormat="1" ht="69.75" customHeight="1" x14ac:dyDescent="0.35">
      <c r="A325" s="1462" t="s">
        <v>452</v>
      </c>
      <c r="B325" s="1463"/>
      <c r="C325" s="1463"/>
      <c r="D325" s="1463"/>
      <c r="E325" s="1463"/>
      <c r="F325" s="1463"/>
      <c r="G325" s="1463"/>
      <c r="H325" s="1463"/>
      <c r="I325" s="1463"/>
      <c r="J325" s="436" t="s">
        <v>576</v>
      </c>
      <c r="K325" s="381"/>
      <c r="L325" s="8">
        <f>IF(COUNTA(G326:I334)=27,3,2)</f>
        <v>3</v>
      </c>
      <c r="M325" s="381"/>
    </row>
    <row r="326" spans="1:17" ht="30" customHeight="1" x14ac:dyDescent="0.35">
      <c r="A326" s="561" t="s">
        <v>298</v>
      </c>
      <c r="B326" s="1652" t="s">
        <v>266</v>
      </c>
      <c r="C326" s="1652"/>
      <c r="D326" s="1652"/>
      <c r="E326" s="1653" t="s">
        <v>518</v>
      </c>
      <c r="F326" s="243" t="s">
        <v>512</v>
      </c>
      <c r="G326" s="671">
        <v>106</v>
      </c>
      <c r="H326" s="671">
        <v>78</v>
      </c>
      <c r="I326" s="671">
        <v>63</v>
      </c>
      <c r="J326" s="223" t="s">
        <v>554</v>
      </c>
      <c r="Q326" s="1"/>
    </row>
    <row r="327" spans="1:17" ht="30" customHeight="1" x14ac:dyDescent="0.35">
      <c r="A327" s="547" t="s">
        <v>299</v>
      </c>
      <c r="B327" s="1656" t="s">
        <v>267</v>
      </c>
      <c r="C327" s="1656"/>
      <c r="D327" s="1656"/>
      <c r="E327" s="1654"/>
      <c r="F327" s="244" t="s">
        <v>512</v>
      </c>
      <c r="G327" s="153">
        <v>0</v>
      </c>
      <c r="H327" s="153">
        <v>0</v>
      </c>
      <c r="I327" s="153">
        <v>96</v>
      </c>
      <c r="J327" s="546"/>
      <c r="Q327" s="1"/>
    </row>
    <row r="328" spans="1:17" ht="66" customHeight="1" x14ac:dyDescent="0.35">
      <c r="A328" s="544" t="s">
        <v>300</v>
      </c>
      <c r="B328" s="1657" t="s">
        <v>294</v>
      </c>
      <c r="C328" s="1657"/>
      <c r="D328" s="1657"/>
      <c r="E328" s="1654"/>
      <c r="F328" s="245" t="s">
        <v>512</v>
      </c>
      <c r="G328" s="187">
        <v>0</v>
      </c>
      <c r="H328" s="187">
        <v>0</v>
      </c>
      <c r="I328" s="187">
        <v>0</v>
      </c>
      <c r="J328" s="273" t="s">
        <v>568</v>
      </c>
      <c r="Q328" s="1"/>
    </row>
    <row r="329" spans="1:17" ht="30" customHeight="1" x14ac:dyDescent="0.35">
      <c r="A329" s="547" t="s">
        <v>301</v>
      </c>
      <c r="B329" s="1656" t="s">
        <v>270</v>
      </c>
      <c r="C329" s="1656"/>
      <c r="D329" s="1656"/>
      <c r="E329" s="1654"/>
      <c r="F329" s="244" t="s">
        <v>512</v>
      </c>
      <c r="G329" s="153">
        <v>0</v>
      </c>
      <c r="H329" s="153">
        <v>0</v>
      </c>
      <c r="I329" s="153">
        <v>0</v>
      </c>
      <c r="J329" s="546"/>
      <c r="Q329" s="1"/>
    </row>
    <row r="330" spans="1:17" ht="30" customHeight="1" x14ac:dyDescent="0.35">
      <c r="A330" s="544" t="s">
        <v>302</v>
      </c>
      <c r="B330" s="1657" t="s">
        <v>268</v>
      </c>
      <c r="C330" s="1657"/>
      <c r="D330" s="1657"/>
      <c r="E330" s="1654"/>
      <c r="F330" s="245" t="s">
        <v>512</v>
      </c>
      <c r="G330" s="187">
        <v>0</v>
      </c>
      <c r="H330" s="187">
        <v>0</v>
      </c>
      <c r="I330" s="187">
        <v>0</v>
      </c>
      <c r="J330" s="266"/>
      <c r="Q330" s="1"/>
    </row>
    <row r="331" spans="1:17" ht="30" customHeight="1" x14ac:dyDescent="0.35">
      <c r="A331" s="547" t="s">
        <v>303</v>
      </c>
      <c r="B331" s="1656" t="s">
        <v>269</v>
      </c>
      <c r="C331" s="1656"/>
      <c r="D331" s="1656"/>
      <c r="E331" s="1654"/>
      <c r="F331" s="244" t="s">
        <v>512</v>
      </c>
      <c r="G331" s="153">
        <v>33</v>
      </c>
      <c r="H331" s="153">
        <v>14</v>
      </c>
      <c r="I331" s="153">
        <v>12</v>
      </c>
      <c r="J331" s="415"/>
      <c r="Q331" s="1"/>
    </row>
    <row r="332" spans="1:17" ht="30" customHeight="1" x14ac:dyDescent="0.35">
      <c r="A332" s="544" t="s">
        <v>304</v>
      </c>
      <c r="B332" s="1657" t="s">
        <v>295</v>
      </c>
      <c r="C332" s="1657"/>
      <c r="D332" s="1657"/>
      <c r="E332" s="1654"/>
      <c r="F332" s="245" t="s">
        <v>512</v>
      </c>
      <c r="G332" s="187">
        <v>73</v>
      </c>
      <c r="H332" s="187">
        <v>64</v>
      </c>
      <c r="I332" s="187">
        <v>147</v>
      </c>
      <c r="J332" s="249"/>
      <c r="Q332" s="1"/>
    </row>
    <row r="333" spans="1:17" ht="30" customHeight="1" x14ac:dyDescent="0.35">
      <c r="A333" s="547" t="s">
        <v>305</v>
      </c>
      <c r="B333" s="1656" t="s">
        <v>296</v>
      </c>
      <c r="C333" s="1656"/>
      <c r="D333" s="1656"/>
      <c r="E333" s="1654"/>
      <c r="F333" s="244" t="s">
        <v>512</v>
      </c>
      <c r="G333" s="153">
        <v>84</v>
      </c>
      <c r="H333" s="153">
        <v>77</v>
      </c>
      <c r="I333" s="153">
        <v>156</v>
      </c>
      <c r="J333" s="546"/>
      <c r="Q333" s="1"/>
    </row>
    <row r="334" spans="1:17" ht="30" customHeight="1" x14ac:dyDescent="0.35">
      <c r="A334" s="549" t="s">
        <v>305</v>
      </c>
      <c r="B334" s="1666" t="s">
        <v>297</v>
      </c>
      <c r="C334" s="1666"/>
      <c r="D334" s="1666"/>
      <c r="E334" s="1655"/>
      <c r="F334" s="110" t="s">
        <v>512</v>
      </c>
      <c r="G334" s="188">
        <v>22</v>
      </c>
      <c r="H334" s="188">
        <v>1</v>
      </c>
      <c r="I334" s="188">
        <v>3</v>
      </c>
      <c r="J334" s="264" t="s">
        <v>542</v>
      </c>
      <c r="Q334" s="1"/>
    </row>
    <row r="335" spans="1:17" s="5" customFormat="1" ht="8.15" customHeight="1" x14ac:dyDescent="0.35">
      <c r="A335" s="12"/>
      <c r="B335" s="13"/>
      <c r="C335" s="13"/>
      <c r="D335" s="13"/>
      <c r="E335" s="13"/>
      <c r="F335" s="7"/>
      <c r="G335" s="149"/>
      <c r="H335" s="149"/>
      <c r="I335" s="149"/>
      <c r="J335" s="46"/>
      <c r="K335" s="381"/>
      <c r="L335" s="8"/>
      <c r="M335" s="381"/>
    </row>
    <row r="336" spans="1:17" s="5" customFormat="1" ht="33" customHeight="1" x14ac:dyDescent="0.35">
      <c r="A336" s="1462" t="s">
        <v>453</v>
      </c>
      <c r="B336" s="1463"/>
      <c r="C336" s="1463"/>
      <c r="D336" s="1463"/>
      <c r="E336" s="1463"/>
      <c r="F336" s="1463"/>
      <c r="G336" s="1463"/>
      <c r="H336" s="1463"/>
      <c r="I336" s="1463"/>
      <c r="J336" s="1464"/>
      <c r="K336" s="381"/>
      <c r="L336" s="8">
        <f>IF(COUNTA(G337:I342)=18,3,2)</f>
        <v>3</v>
      </c>
      <c r="M336" s="381"/>
    </row>
    <row r="337" spans="1:17" ht="20.149999999999999" customHeight="1" x14ac:dyDescent="0.35">
      <c r="A337" s="1522" t="s">
        <v>131</v>
      </c>
      <c r="B337" s="1658" t="s">
        <v>454</v>
      </c>
      <c r="C337" s="1659"/>
      <c r="D337" s="538" t="s">
        <v>538</v>
      </c>
      <c r="E337" s="1556" t="s">
        <v>519</v>
      </c>
      <c r="F337" s="243" t="s">
        <v>398</v>
      </c>
      <c r="G337" s="189" t="s">
        <v>362</v>
      </c>
      <c r="H337" s="189" t="s">
        <v>362</v>
      </c>
      <c r="I337" s="189" t="s">
        <v>362</v>
      </c>
      <c r="J337" s="1661"/>
      <c r="Q337" s="1"/>
    </row>
    <row r="338" spans="1:17" ht="20.149999999999999" customHeight="1" x14ac:dyDescent="0.35">
      <c r="A338" s="1523"/>
      <c r="B338" s="1569"/>
      <c r="C338" s="1570"/>
      <c r="D338" s="542" t="s">
        <v>539</v>
      </c>
      <c r="E338" s="1557"/>
      <c r="F338" s="245" t="s">
        <v>398</v>
      </c>
      <c r="G338" s="145" t="s">
        <v>362</v>
      </c>
      <c r="H338" s="145" t="s">
        <v>362</v>
      </c>
      <c r="I338" s="145" t="s">
        <v>362</v>
      </c>
      <c r="J338" s="1662"/>
      <c r="Q338" s="1"/>
    </row>
    <row r="339" spans="1:17" ht="20.149999999999999" customHeight="1" x14ac:dyDescent="0.35">
      <c r="A339" s="1548" t="s">
        <v>132</v>
      </c>
      <c r="B339" s="1565" t="s">
        <v>455</v>
      </c>
      <c r="C339" s="1566"/>
      <c r="D339" s="543" t="s">
        <v>538</v>
      </c>
      <c r="E339" s="1557"/>
      <c r="F339" s="244" t="s">
        <v>398</v>
      </c>
      <c r="G339" s="192">
        <v>0.25</v>
      </c>
      <c r="H339" s="192">
        <v>0.43</v>
      </c>
      <c r="I339" s="192">
        <v>0.28999999999999998</v>
      </c>
      <c r="J339" s="1662"/>
      <c r="Q339" s="1"/>
    </row>
    <row r="340" spans="1:17" ht="20.149999999999999" customHeight="1" x14ac:dyDescent="0.35">
      <c r="A340" s="1548"/>
      <c r="B340" s="1565"/>
      <c r="C340" s="1566"/>
      <c r="D340" s="543" t="s">
        <v>539</v>
      </c>
      <c r="E340" s="1557"/>
      <c r="F340" s="244" t="s">
        <v>398</v>
      </c>
      <c r="G340" s="192">
        <v>0.26</v>
      </c>
      <c r="H340" s="192">
        <v>0.46</v>
      </c>
      <c r="I340" s="192">
        <v>0.32</v>
      </c>
      <c r="J340" s="1662"/>
      <c r="Q340" s="1"/>
    </row>
    <row r="341" spans="1:17" ht="20.149999999999999" customHeight="1" x14ac:dyDescent="0.35">
      <c r="A341" s="1523" t="s">
        <v>133</v>
      </c>
      <c r="B341" s="1569" t="s">
        <v>456</v>
      </c>
      <c r="C341" s="1570"/>
      <c r="D341" s="542" t="s">
        <v>538</v>
      </c>
      <c r="E341" s="1557"/>
      <c r="F341" s="245" t="s">
        <v>398</v>
      </c>
      <c r="G341" s="193">
        <v>0.43</v>
      </c>
      <c r="H341" s="193">
        <v>0.63</v>
      </c>
      <c r="I341" s="193">
        <v>0.45</v>
      </c>
      <c r="J341" s="1662"/>
      <c r="Q341" s="1"/>
    </row>
    <row r="342" spans="1:17" ht="20.149999999999999" customHeight="1" x14ac:dyDescent="0.35">
      <c r="A342" s="1524"/>
      <c r="B342" s="1664"/>
      <c r="C342" s="1665"/>
      <c r="D342" s="563" t="s">
        <v>539</v>
      </c>
      <c r="E342" s="1660"/>
      <c r="F342" s="110" t="s">
        <v>398</v>
      </c>
      <c r="G342" s="194">
        <v>0.45</v>
      </c>
      <c r="H342" s="194">
        <v>0.66</v>
      </c>
      <c r="I342" s="194">
        <v>0.55000000000000004</v>
      </c>
      <c r="J342" s="1663"/>
      <c r="Q342" s="1"/>
    </row>
    <row r="343" spans="1:17" s="5" customFormat="1" ht="8.15" customHeight="1" x14ac:dyDescent="0.35">
      <c r="A343" s="82"/>
      <c r="B343" s="83"/>
      <c r="C343" s="83"/>
      <c r="D343" s="83"/>
      <c r="E343" s="83"/>
      <c r="F343" s="84"/>
      <c r="G343" s="156"/>
      <c r="H343" s="156"/>
      <c r="I343" s="156"/>
      <c r="J343" s="46"/>
      <c r="K343" s="381"/>
      <c r="L343" s="8"/>
      <c r="M343" s="381"/>
    </row>
    <row r="344" spans="1:17" s="5" customFormat="1" ht="33" customHeight="1" x14ac:dyDescent="0.35">
      <c r="A344" s="1462" t="s">
        <v>457</v>
      </c>
      <c r="B344" s="1463"/>
      <c r="C344" s="1463"/>
      <c r="D344" s="1463"/>
      <c r="E344" s="1463"/>
      <c r="F344" s="1463"/>
      <c r="G344" s="1463"/>
      <c r="H344" s="1463"/>
      <c r="I344" s="1463"/>
      <c r="J344" s="1464"/>
      <c r="K344" s="381"/>
      <c r="L344" s="8">
        <f>IF(COUNTA(G345:I350)=18,3,2)</f>
        <v>3</v>
      </c>
      <c r="M344" s="381"/>
    </row>
    <row r="345" spans="1:17" ht="20.149999999999999" customHeight="1" x14ac:dyDescent="0.35">
      <c r="A345" s="1522" t="s">
        <v>183</v>
      </c>
      <c r="B345" s="1658" t="s">
        <v>458</v>
      </c>
      <c r="C345" s="1659"/>
      <c r="D345" s="538" t="s">
        <v>538</v>
      </c>
      <c r="E345" s="1556" t="s">
        <v>519</v>
      </c>
      <c r="F345" s="243" t="s">
        <v>398</v>
      </c>
      <c r="G345" s="189" t="s">
        <v>362</v>
      </c>
      <c r="H345" s="189" t="s">
        <v>362</v>
      </c>
      <c r="I345" s="190" t="s">
        <v>362</v>
      </c>
      <c r="J345" s="1471" t="s">
        <v>551</v>
      </c>
      <c r="Q345" s="1"/>
    </row>
    <row r="346" spans="1:17" ht="20.149999999999999" customHeight="1" x14ac:dyDescent="0.35">
      <c r="A346" s="1523" t="s">
        <v>183</v>
      </c>
      <c r="B346" s="1569" t="s">
        <v>344</v>
      </c>
      <c r="C346" s="1570"/>
      <c r="D346" s="542" t="s">
        <v>539</v>
      </c>
      <c r="E346" s="1557"/>
      <c r="F346" s="245" t="s">
        <v>398</v>
      </c>
      <c r="G346" s="145" t="s">
        <v>362</v>
      </c>
      <c r="H346" s="145" t="s">
        <v>362</v>
      </c>
      <c r="I346" s="191" t="s">
        <v>362</v>
      </c>
      <c r="J346" s="1472"/>
      <c r="Q346" s="1"/>
    </row>
    <row r="347" spans="1:17" ht="20.149999999999999" customHeight="1" x14ac:dyDescent="0.35">
      <c r="A347" s="1548" t="s">
        <v>184</v>
      </c>
      <c r="B347" s="1565" t="s">
        <v>459</v>
      </c>
      <c r="C347" s="1566"/>
      <c r="D347" s="543" t="s">
        <v>538</v>
      </c>
      <c r="E347" s="1557"/>
      <c r="F347" s="244" t="s">
        <v>398</v>
      </c>
      <c r="G347" s="192">
        <v>0.35</v>
      </c>
      <c r="H347" s="192">
        <v>0.44</v>
      </c>
      <c r="I347" s="171">
        <v>0.27</v>
      </c>
      <c r="J347" s="1472"/>
      <c r="Q347" s="1"/>
    </row>
    <row r="348" spans="1:17" ht="20.149999999999999" customHeight="1" x14ac:dyDescent="0.35">
      <c r="A348" s="1548" t="s">
        <v>184</v>
      </c>
      <c r="B348" s="1565" t="s">
        <v>345</v>
      </c>
      <c r="C348" s="1566"/>
      <c r="D348" s="543" t="s">
        <v>539</v>
      </c>
      <c r="E348" s="1557"/>
      <c r="F348" s="244" t="s">
        <v>398</v>
      </c>
      <c r="G348" s="192">
        <v>0.37</v>
      </c>
      <c r="H348" s="192">
        <v>0.48</v>
      </c>
      <c r="I348" s="171">
        <v>0.26</v>
      </c>
      <c r="J348" s="1472"/>
      <c r="Q348" s="1"/>
    </row>
    <row r="349" spans="1:17" ht="20.149999999999999" customHeight="1" x14ac:dyDescent="0.35">
      <c r="A349" s="1523" t="s">
        <v>185</v>
      </c>
      <c r="B349" s="1569" t="s">
        <v>460</v>
      </c>
      <c r="C349" s="1570"/>
      <c r="D349" s="542" t="s">
        <v>538</v>
      </c>
      <c r="E349" s="1557"/>
      <c r="F349" s="245" t="s">
        <v>398</v>
      </c>
      <c r="G349" s="193">
        <v>0.52</v>
      </c>
      <c r="H349" s="193">
        <v>0.6</v>
      </c>
      <c r="I349" s="247">
        <v>0.46</v>
      </c>
      <c r="J349" s="1472"/>
      <c r="Q349" s="1"/>
    </row>
    <row r="350" spans="1:17" ht="20.149999999999999" customHeight="1" x14ac:dyDescent="0.35">
      <c r="A350" s="1524" t="s">
        <v>185</v>
      </c>
      <c r="B350" s="1664" t="s">
        <v>346</v>
      </c>
      <c r="C350" s="1665"/>
      <c r="D350" s="563" t="s">
        <v>539</v>
      </c>
      <c r="E350" s="1660"/>
      <c r="F350" s="110" t="s">
        <v>398</v>
      </c>
      <c r="G350" s="194">
        <v>0.55000000000000004</v>
      </c>
      <c r="H350" s="194">
        <v>0.65</v>
      </c>
      <c r="I350" s="248">
        <v>0.42</v>
      </c>
      <c r="J350" s="1667"/>
      <c r="Q350" s="1"/>
    </row>
    <row r="351" spans="1:17" s="5" customFormat="1" ht="8.15" customHeight="1" x14ac:dyDescent="0.35">
      <c r="A351" s="82"/>
      <c r="B351" s="83"/>
      <c r="C351" s="83"/>
      <c r="D351" s="83"/>
      <c r="E351" s="83"/>
      <c r="F351" s="84"/>
      <c r="G351" s="156"/>
      <c r="H351" s="156"/>
      <c r="I351" s="156"/>
      <c r="J351" s="46"/>
      <c r="K351" s="381"/>
      <c r="L351" s="8"/>
      <c r="M351" s="381"/>
    </row>
    <row r="352" spans="1:17" s="5" customFormat="1" ht="33" customHeight="1" x14ac:dyDescent="0.35">
      <c r="A352" s="1462" t="s">
        <v>461</v>
      </c>
      <c r="B352" s="1463"/>
      <c r="C352" s="1463"/>
      <c r="D352" s="1463"/>
      <c r="E352" s="1463"/>
      <c r="F352" s="1463"/>
      <c r="G352" s="1463"/>
      <c r="H352" s="1463"/>
      <c r="I352" s="1463"/>
      <c r="J352" s="1464"/>
      <c r="K352" s="381"/>
      <c r="L352" s="8">
        <f>IF(COUNTA(G353:I355)=9,3,2)</f>
        <v>3</v>
      </c>
      <c r="M352" s="381"/>
    </row>
    <row r="353" spans="1:17" ht="38.15" customHeight="1" x14ac:dyDescent="0.35">
      <c r="A353" s="561" t="s">
        <v>190</v>
      </c>
      <c r="B353" s="1668" t="s">
        <v>258</v>
      </c>
      <c r="C353" s="1668"/>
      <c r="D353" s="1668"/>
      <c r="E353" s="1669" t="s">
        <v>518</v>
      </c>
      <c r="F353" s="243" t="s">
        <v>398</v>
      </c>
      <c r="G353" s="189" t="s">
        <v>362</v>
      </c>
      <c r="H353" s="189" t="s">
        <v>362</v>
      </c>
      <c r="I353" s="190" t="s">
        <v>362</v>
      </c>
      <c r="J353" s="1672" t="s">
        <v>516</v>
      </c>
      <c r="Q353" s="1"/>
    </row>
    <row r="354" spans="1:17" ht="38.15" customHeight="1" x14ac:dyDescent="0.35">
      <c r="A354" s="547" t="s">
        <v>191</v>
      </c>
      <c r="B354" s="1493" t="s">
        <v>243</v>
      </c>
      <c r="C354" s="1493"/>
      <c r="D354" s="1493"/>
      <c r="E354" s="1670"/>
      <c r="F354" s="244" t="s">
        <v>398</v>
      </c>
      <c r="G354" s="143" t="s">
        <v>362</v>
      </c>
      <c r="H354" s="143" t="s">
        <v>362</v>
      </c>
      <c r="I354" s="143" t="s">
        <v>362</v>
      </c>
      <c r="J354" s="1673"/>
      <c r="Q354" s="1"/>
    </row>
    <row r="355" spans="1:17" ht="38.15" customHeight="1" x14ac:dyDescent="0.35">
      <c r="A355" s="549" t="s">
        <v>192</v>
      </c>
      <c r="B355" s="1589" t="s">
        <v>244</v>
      </c>
      <c r="C355" s="1589"/>
      <c r="D355" s="1589"/>
      <c r="E355" s="1671"/>
      <c r="F355" s="110" t="s">
        <v>398</v>
      </c>
      <c r="G355" s="196" t="s">
        <v>362</v>
      </c>
      <c r="H355" s="196" t="s">
        <v>362</v>
      </c>
      <c r="I355" s="196" t="s">
        <v>362</v>
      </c>
      <c r="J355" s="1674"/>
      <c r="Q355" s="1"/>
    </row>
    <row r="356" spans="1:17" s="5" customFormat="1" ht="8.15" customHeight="1" x14ac:dyDescent="0.35">
      <c r="A356" s="12"/>
      <c r="B356" s="13"/>
      <c r="C356" s="13"/>
      <c r="D356" s="13"/>
      <c r="E356" s="13"/>
      <c r="F356" s="7"/>
      <c r="G356" s="149"/>
      <c r="H356" s="149"/>
      <c r="I356" s="149"/>
      <c r="J356" s="46"/>
      <c r="K356" s="381"/>
      <c r="L356" s="8"/>
      <c r="M356" s="381"/>
    </row>
    <row r="357" spans="1:17" s="5" customFormat="1" ht="33" customHeight="1" x14ac:dyDescent="0.35">
      <c r="A357" s="1462" t="s">
        <v>462</v>
      </c>
      <c r="B357" s="1463"/>
      <c r="C357" s="1463"/>
      <c r="D357" s="1463"/>
      <c r="E357" s="1463"/>
      <c r="F357" s="1463"/>
      <c r="G357" s="1463"/>
      <c r="H357" s="1463"/>
      <c r="I357" s="1463"/>
      <c r="J357" s="1464"/>
      <c r="K357" s="381"/>
      <c r="L357" s="8">
        <f>IF(COUNTA(G358:I361)=12,3,2)</f>
        <v>3</v>
      </c>
      <c r="M357" s="381"/>
    </row>
    <row r="358" spans="1:17" ht="28" customHeight="1" x14ac:dyDescent="0.35">
      <c r="A358" s="561" t="s">
        <v>186</v>
      </c>
      <c r="B358" s="1668" t="s">
        <v>134</v>
      </c>
      <c r="C358" s="1668"/>
      <c r="D358" s="1668"/>
      <c r="E358" s="1669" t="s">
        <v>518</v>
      </c>
      <c r="F358" s="243" t="s">
        <v>512</v>
      </c>
      <c r="G358" s="189" t="s">
        <v>362</v>
      </c>
      <c r="H358" s="189" t="s">
        <v>362</v>
      </c>
      <c r="I358" s="189" t="s">
        <v>362</v>
      </c>
      <c r="J358" s="250" t="s">
        <v>569</v>
      </c>
      <c r="Q358" s="1"/>
    </row>
    <row r="359" spans="1:17" ht="28" customHeight="1" x14ac:dyDescent="0.35">
      <c r="A359" s="547" t="s">
        <v>187</v>
      </c>
      <c r="B359" s="1493" t="s">
        <v>135</v>
      </c>
      <c r="C359" s="1493"/>
      <c r="D359" s="1493"/>
      <c r="E359" s="1670"/>
      <c r="F359" s="244" t="s">
        <v>512</v>
      </c>
      <c r="G359" s="143" t="s">
        <v>362</v>
      </c>
      <c r="H359" s="143" t="s">
        <v>362</v>
      </c>
      <c r="I359" s="153">
        <v>63</v>
      </c>
      <c r="J359" s="258" t="s">
        <v>570</v>
      </c>
      <c r="Q359" s="1"/>
    </row>
    <row r="360" spans="1:17" ht="30" customHeight="1" x14ac:dyDescent="0.35">
      <c r="A360" s="544" t="s">
        <v>188</v>
      </c>
      <c r="B360" s="1492" t="s">
        <v>136</v>
      </c>
      <c r="C360" s="1492"/>
      <c r="D360" s="1492"/>
      <c r="E360" s="1670"/>
      <c r="F360" s="245" t="s">
        <v>398</v>
      </c>
      <c r="G360" s="145" t="s">
        <v>362</v>
      </c>
      <c r="H360" s="145" t="s">
        <v>362</v>
      </c>
      <c r="I360" s="191" t="s">
        <v>362</v>
      </c>
      <c r="J360" s="323" t="s">
        <v>569</v>
      </c>
      <c r="Q360" s="1"/>
    </row>
    <row r="361" spans="1:17" ht="30" customHeight="1" x14ac:dyDescent="0.35">
      <c r="A361" s="548" t="s">
        <v>189</v>
      </c>
      <c r="B361" s="1504" t="s">
        <v>137</v>
      </c>
      <c r="C361" s="1504"/>
      <c r="D361" s="1504"/>
      <c r="E361" s="1671"/>
      <c r="F361" s="246" t="s">
        <v>398</v>
      </c>
      <c r="G361" s="148" t="s">
        <v>362</v>
      </c>
      <c r="H361" s="148" t="s">
        <v>362</v>
      </c>
      <c r="I361" s="198" t="s">
        <v>362</v>
      </c>
      <c r="J361" s="486" t="s">
        <v>569</v>
      </c>
      <c r="Q361" s="1"/>
    </row>
    <row r="362" spans="1:17" s="5" customFormat="1" ht="8.15" customHeight="1" x14ac:dyDescent="0.35">
      <c r="A362" s="12"/>
      <c r="B362" s="13"/>
      <c r="C362" s="13"/>
      <c r="D362" s="13"/>
      <c r="E362" s="13"/>
      <c r="F362" s="7"/>
      <c r="G362" s="149"/>
      <c r="H362" s="149"/>
      <c r="I362" s="149"/>
      <c r="J362" s="46"/>
      <c r="K362" s="381"/>
      <c r="L362" s="8"/>
      <c r="M362" s="381"/>
    </row>
    <row r="363" spans="1:17" s="5" customFormat="1" ht="33" customHeight="1" x14ac:dyDescent="0.35">
      <c r="A363" s="1462" t="s">
        <v>463</v>
      </c>
      <c r="B363" s="1463"/>
      <c r="C363" s="1463"/>
      <c r="D363" s="1463"/>
      <c r="E363" s="1463"/>
      <c r="F363" s="1463"/>
      <c r="G363" s="1463"/>
      <c r="H363" s="1463"/>
      <c r="I363" s="1463"/>
      <c r="J363" s="1464"/>
      <c r="K363" s="381"/>
      <c r="L363" s="8">
        <f>IF(COUNTA(G364:I364)=3,3,2)</f>
        <v>3</v>
      </c>
      <c r="M363" s="381"/>
    </row>
    <row r="364" spans="1:17" ht="101.25" customHeight="1" x14ac:dyDescent="0.35">
      <c r="A364" s="11" t="s">
        <v>193</v>
      </c>
      <c r="B364" s="1590" t="s">
        <v>541</v>
      </c>
      <c r="C364" s="1590"/>
      <c r="D364" s="1590"/>
      <c r="E364" s="219" t="s">
        <v>519</v>
      </c>
      <c r="F364" s="242" t="s">
        <v>361</v>
      </c>
      <c r="G364" s="150" t="s">
        <v>362</v>
      </c>
      <c r="H364" s="150" t="s">
        <v>362</v>
      </c>
      <c r="I364" s="150" t="s">
        <v>362</v>
      </c>
      <c r="J364" s="317" t="s">
        <v>623</v>
      </c>
      <c r="Q364" s="1"/>
    </row>
    <row r="365" spans="1:17" s="5" customFormat="1" ht="8.15" customHeight="1" x14ac:dyDescent="0.35">
      <c r="A365" s="12"/>
      <c r="B365" s="13"/>
      <c r="C365" s="13"/>
      <c r="D365" s="13"/>
      <c r="E365" s="13"/>
      <c r="F365" s="7"/>
      <c r="G365" s="149"/>
      <c r="H365" s="149"/>
      <c r="I365" s="149"/>
      <c r="J365" s="46"/>
      <c r="K365" s="381"/>
      <c r="L365" s="8"/>
      <c r="M365" s="381"/>
    </row>
    <row r="366" spans="1:17" s="5" customFormat="1" ht="33" customHeight="1" x14ac:dyDescent="0.35">
      <c r="A366" s="1462" t="s">
        <v>464</v>
      </c>
      <c r="B366" s="1463"/>
      <c r="C366" s="1463"/>
      <c r="D366" s="1463"/>
      <c r="E366" s="1463"/>
      <c r="F366" s="1463"/>
      <c r="G366" s="1463"/>
      <c r="H366" s="1463"/>
      <c r="I366" s="1463"/>
      <c r="J366" s="1464"/>
      <c r="K366" s="381"/>
      <c r="L366" s="8">
        <f>IF(COUNTA(G367:I367)=3,3,2)</f>
        <v>3</v>
      </c>
      <c r="M366" s="381"/>
    </row>
    <row r="367" spans="1:17" ht="32.15" customHeight="1" x14ac:dyDescent="0.35">
      <c r="A367" s="11" t="s">
        <v>194</v>
      </c>
      <c r="B367" s="1590" t="s">
        <v>138</v>
      </c>
      <c r="C367" s="1590"/>
      <c r="D367" s="1590"/>
      <c r="E367" s="219" t="s">
        <v>518</v>
      </c>
      <c r="F367" s="242" t="s">
        <v>361</v>
      </c>
      <c r="G367" s="150" t="s">
        <v>362</v>
      </c>
      <c r="H367" s="150" t="s">
        <v>362</v>
      </c>
      <c r="I367" s="150" t="s">
        <v>362</v>
      </c>
      <c r="J367" s="36" t="s">
        <v>510</v>
      </c>
      <c r="Q367" s="1"/>
    </row>
    <row r="368" spans="1:17" s="5" customFormat="1" ht="8.15" customHeight="1" x14ac:dyDescent="0.35">
      <c r="A368" s="82"/>
      <c r="B368" s="83"/>
      <c r="C368" s="83"/>
      <c r="D368" s="83"/>
      <c r="E368" s="83"/>
      <c r="F368" s="84"/>
      <c r="G368" s="156"/>
      <c r="H368" s="156"/>
      <c r="I368" s="156"/>
      <c r="J368" s="46"/>
      <c r="K368" s="381"/>
      <c r="L368" s="8"/>
      <c r="M368" s="381"/>
    </row>
    <row r="369" spans="1:17" s="5" customFormat="1" ht="33" customHeight="1" x14ac:dyDescent="0.35">
      <c r="A369" s="1462" t="s">
        <v>465</v>
      </c>
      <c r="B369" s="1463"/>
      <c r="C369" s="1463"/>
      <c r="D369" s="1463"/>
      <c r="E369" s="1463"/>
      <c r="F369" s="1463"/>
      <c r="G369" s="1463"/>
      <c r="H369" s="1463"/>
      <c r="I369" s="1463"/>
      <c r="J369" s="1464"/>
      <c r="K369" s="381"/>
      <c r="L369" s="8">
        <f>IF(COUNTA(G370:I370)=3,3,2)</f>
        <v>3</v>
      </c>
      <c r="M369" s="381"/>
    </row>
    <row r="370" spans="1:17" ht="32.15" customHeight="1" x14ac:dyDescent="0.35">
      <c r="A370" s="11" t="s">
        <v>195</v>
      </c>
      <c r="B370" s="1590" t="s">
        <v>139</v>
      </c>
      <c r="C370" s="1590"/>
      <c r="D370" s="1590"/>
      <c r="E370" s="219" t="s">
        <v>518</v>
      </c>
      <c r="F370" s="242" t="s">
        <v>361</v>
      </c>
      <c r="G370" s="150" t="s">
        <v>362</v>
      </c>
      <c r="H370" s="150" t="s">
        <v>362</v>
      </c>
      <c r="I370" s="150" t="s">
        <v>362</v>
      </c>
      <c r="J370" s="36" t="s">
        <v>510</v>
      </c>
      <c r="Q370" s="1"/>
    </row>
    <row r="371" spans="1:17" s="5" customFormat="1" ht="8.15" customHeight="1" x14ac:dyDescent="0.35">
      <c r="A371" s="82"/>
      <c r="B371" s="83"/>
      <c r="C371" s="83"/>
      <c r="D371" s="83"/>
      <c r="E371" s="83"/>
      <c r="F371" s="84"/>
      <c r="G371" s="156"/>
      <c r="H371" s="156"/>
      <c r="I371" s="156"/>
      <c r="J371" s="431"/>
      <c r="K371" s="381"/>
      <c r="L371" s="8"/>
      <c r="M371" s="381"/>
    </row>
    <row r="372" spans="1:17" s="5" customFormat="1" ht="33" customHeight="1" x14ac:dyDescent="0.35">
      <c r="A372" s="1494" t="s">
        <v>466</v>
      </c>
      <c r="B372" s="1495"/>
      <c r="C372" s="1495"/>
      <c r="D372" s="1495"/>
      <c r="E372" s="1495"/>
      <c r="F372" s="1495"/>
      <c r="G372" s="1495"/>
      <c r="H372" s="1495"/>
      <c r="I372" s="1495"/>
      <c r="J372" s="1496"/>
      <c r="K372" s="381"/>
      <c r="L372" s="8">
        <f>IF(COUNTA(G373:I375)=9,3,2)</f>
        <v>3</v>
      </c>
      <c r="M372" s="381"/>
    </row>
    <row r="373" spans="1:17" ht="43.5" customHeight="1" x14ac:dyDescent="0.35">
      <c r="A373" s="561" t="s">
        <v>196</v>
      </c>
      <c r="B373" s="1465" t="s">
        <v>245</v>
      </c>
      <c r="C373" s="1465"/>
      <c r="D373" s="1465"/>
      <c r="E373" s="1466" t="s">
        <v>519</v>
      </c>
      <c r="F373" s="243" t="s">
        <v>512</v>
      </c>
      <c r="G373" s="161" t="s">
        <v>362</v>
      </c>
      <c r="H373" s="161" t="s">
        <v>362</v>
      </c>
      <c r="I373" s="161" t="s">
        <v>362</v>
      </c>
      <c r="J373" s="1617" t="s">
        <v>510</v>
      </c>
      <c r="Q373" s="1"/>
    </row>
    <row r="374" spans="1:17" ht="30" customHeight="1" x14ac:dyDescent="0.35">
      <c r="A374" s="547" t="s">
        <v>197</v>
      </c>
      <c r="B374" s="1460" t="s">
        <v>246</v>
      </c>
      <c r="C374" s="1460"/>
      <c r="D374" s="1460"/>
      <c r="E374" s="1467"/>
      <c r="F374" s="244" t="s">
        <v>512</v>
      </c>
      <c r="G374" s="143" t="s">
        <v>362</v>
      </c>
      <c r="H374" s="143" t="s">
        <v>362</v>
      </c>
      <c r="I374" s="143" t="s">
        <v>362</v>
      </c>
      <c r="J374" s="1618"/>
      <c r="Q374" s="1"/>
    </row>
    <row r="375" spans="1:17" ht="30" customHeight="1" x14ac:dyDescent="0.35">
      <c r="A375" s="549" t="s">
        <v>198</v>
      </c>
      <c r="B375" s="1624" t="s">
        <v>247</v>
      </c>
      <c r="C375" s="1624"/>
      <c r="D375" s="1624"/>
      <c r="E375" s="1468"/>
      <c r="F375" s="110" t="s">
        <v>398</v>
      </c>
      <c r="G375" s="164" t="s">
        <v>362</v>
      </c>
      <c r="H375" s="164" t="s">
        <v>362</v>
      </c>
      <c r="I375" s="164" t="s">
        <v>362</v>
      </c>
      <c r="J375" s="1619"/>
      <c r="Q375" s="1"/>
    </row>
    <row r="376" spans="1:17" s="5" customFormat="1" ht="8.15" customHeight="1" x14ac:dyDescent="0.35">
      <c r="A376" s="82"/>
      <c r="B376" s="83"/>
      <c r="C376" s="83"/>
      <c r="D376" s="83"/>
      <c r="E376" s="83"/>
      <c r="F376" s="84"/>
      <c r="G376" s="156"/>
      <c r="H376" s="156"/>
      <c r="I376" s="156"/>
      <c r="J376" s="46"/>
      <c r="K376" s="381"/>
      <c r="L376" s="8"/>
      <c r="M376" s="381"/>
    </row>
    <row r="377" spans="1:17" s="5" customFormat="1" ht="33" customHeight="1" x14ac:dyDescent="0.35">
      <c r="A377" s="1462" t="s">
        <v>467</v>
      </c>
      <c r="B377" s="1463"/>
      <c r="C377" s="1463"/>
      <c r="D377" s="1463"/>
      <c r="E377" s="1463"/>
      <c r="F377" s="1463"/>
      <c r="G377" s="1463"/>
      <c r="H377" s="1463"/>
      <c r="I377" s="1463"/>
      <c r="J377" s="1464"/>
      <c r="K377" s="381"/>
      <c r="L377" s="8">
        <f>IF(COUNTA(G378:I378)=3,3,2)</f>
        <v>3</v>
      </c>
      <c r="M377" s="381"/>
    </row>
    <row r="378" spans="1:17" ht="44.25" customHeight="1" x14ac:dyDescent="0.35">
      <c r="A378" s="11" t="s">
        <v>199</v>
      </c>
      <c r="B378" s="1590" t="s">
        <v>140</v>
      </c>
      <c r="C378" s="1590"/>
      <c r="D378" s="1590"/>
      <c r="E378" s="219" t="s">
        <v>518</v>
      </c>
      <c r="F378" s="242" t="s">
        <v>361</v>
      </c>
      <c r="G378" s="150" t="s">
        <v>362</v>
      </c>
      <c r="H378" s="150" t="s">
        <v>362</v>
      </c>
      <c r="I378" s="150" t="s">
        <v>362</v>
      </c>
      <c r="J378" s="36" t="s">
        <v>510</v>
      </c>
      <c r="Q378" s="1"/>
    </row>
    <row r="379" spans="1:17" s="5" customFormat="1" ht="8.15" customHeight="1" x14ac:dyDescent="0.35">
      <c r="A379" s="12"/>
      <c r="B379" s="13"/>
      <c r="C379" s="13"/>
      <c r="D379" s="13"/>
      <c r="E379" s="13"/>
      <c r="F379" s="7"/>
      <c r="G379" s="149"/>
      <c r="H379" s="149"/>
      <c r="I379" s="149"/>
      <c r="J379" s="46"/>
      <c r="K379" s="381"/>
      <c r="L379" s="8"/>
      <c r="M379" s="381"/>
    </row>
    <row r="380" spans="1:17" s="5" customFormat="1" ht="33" customHeight="1" x14ac:dyDescent="0.35">
      <c r="A380" s="1462" t="s">
        <v>468</v>
      </c>
      <c r="B380" s="1463"/>
      <c r="C380" s="1463"/>
      <c r="D380" s="1463"/>
      <c r="E380" s="1463"/>
      <c r="F380" s="1463"/>
      <c r="G380" s="1463"/>
      <c r="H380" s="1463"/>
      <c r="I380" s="1463"/>
      <c r="J380" s="1464"/>
      <c r="K380" s="381"/>
      <c r="L380" s="8">
        <f>IF(COUNTA(G381:I381)=3,3,2)</f>
        <v>3</v>
      </c>
      <c r="M380" s="381"/>
    </row>
    <row r="381" spans="1:17" ht="46.5" customHeight="1" x14ac:dyDescent="0.35">
      <c r="A381" s="11" t="s">
        <v>200</v>
      </c>
      <c r="B381" s="1590" t="s">
        <v>140</v>
      </c>
      <c r="C381" s="1590"/>
      <c r="D381" s="1590"/>
      <c r="E381" s="219" t="s">
        <v>518</v>
      </c>
      <c r="F381" s="242" t="s">
        <v>361</v>
      </c>
      <c r="G381" s="150" t="s">
        <v>362</v>
      </c>
      <c r="H381" s="150" t="s">
        <v>362</v>
      </c>
      <c r="I381" s="150" t="s">
        <v>362</v>
      </c>
      <c r="J381" s="36" t="s">
        <v>510</v>
      </c>
      <c r="Q381" s="1"/>
    </row>
    <row r="382" spans="1:17" s="5" customFormat="1" ht="8.15" customHeight="1" x14ac:dyDescent="0.35">
      <c r="A382" s="12"/>
      <c r="B382" s="13"/>
      <c r="C382" s="13"/>
      <c r="D382" s="13"/>
      <c r="E382" s="13"/>
      <c r="F382" s="7"/>
      <c r="G382" s="149"/>
      <c r="H382" s="149"/>
      <c r="I382" s="149"/>
      <c r="J382" s="46"/>
      <c r="K382" s="381"/>
      <c r="L382" s="8"/>
      <c r="M382" s="381"/>
    </row>
    <row r="383" spans="1:17" s="5" customFormat="1" ht="33" customHeight="1" x14ac:dyDescent="0.35">
      <c r="A383" s="1462" t="s">
        <v>469</v>
      </c>
      <c r="B383" s="1463"/>
      <c r="C383" s="1463"/>
      <c r="D383" s="1463"/>
      <c r="E383" s="1463"/>
      <c r="F383" s="1463"/>
      <c r="G383" s="1463"/>
      <c r="H383" s="1463"/>
      <c r="I383" s="1463"/>
      <c r="J383" s="1464"/>
      <c r="K383" s="381"/>
      <c r="L383" s="8">
        <f>IF(COUNTA(G384:I385)=6,3,2)</f>
        <v>3</v>
      </c>
      <c r="M383" s="381"/>
    </row>
    <row r="384" spans="1:17" ht="30" customHeight="1" x14ac:dyDescent="0.35">
      <c r="A384" s="561" t="s">
        <v>201</v>
      </c>
      <c r="B384" s="1465" t="s">
        <v>141</v>
      </c>
      <c r="C384" s="1465"/>
      <c r="D384" s="1465"/>
      <c r="E384" s="1466" t="s">
        <v>518</v>
      </c>
      <c r="F384" s="243" t="s">
        <v>398</v>
      </c>
      <c r="G384" s="670">
        <v>0.21</v>
      </c>
      <c r="H384" s="161" t="s">
        <v>362</v>
      </c>
      <c r="I384" s="161" t="s">
        <v>362</v>
      </c>
      <c r="J384" s="1617" t="s">
        <v>692</v>
      </c>
      <c r="Q384" s="1"/>
    </row>
    <row r="385" spans="1:17" ht="30" customHeight="1" x14ac:dyDescent="0.35">
      <c r="A385" s="548" t="s">
        <v>202</v>
      </c>
      <c r="B385" s="1461" t="s">
        <v>288</v>
      </c>
      <c r="C385" s="1461"/>
      <c r="D385" s="1461"/>
      <c r="E385" s="1468"/>
      <c r="F385" s="246" t="s">
        <v>398</v>
      </c>
      <c r="G385" s="200">
        <v>0.01</v>
      </c>
      <c r="H385" s="148" t="s">
        <v>362</v>
      </c>
      <c r="I385" s="148" t="s">
        <v>362</v>
      </c>
      <c r="J385" s="1619"/>
      <c r="Q385" s="1"/>
    </row>
    <row r="386" spans="1:17" s="5" customFormat="1" ht="8.15" customHeight="1" x14ac:dyDescent="0.35">
      <c r="A386" s="12"/>
      <c r="B386" s="13"/>
      <c r="C386" s="13"/>
      <c r="D386" s="13"/>
      <c r="E386" s="13"/>
      <c r="F386" s="7"/>
      <c r="G386" s="149"/>
      <c r="H386" s="149"/>
      <c r="I386" s="149"/>
      <c r="J386" s="46"/>
      <c r="K386" s="381"/>
      <c r="L386" s="8"/>
      <c r="M386" s="381"/>
    </row>
    <row r="387" spans="1:17" s="5" customFormat="1" ht="33" customHeight="1" x14ac:dyDescent="0.35">
      <c r="A387" s="1462" t="s">
        <v>470</v>
      </c>
      <c r="B387" s="1463"/>
      <c r="C387" s="1463"/>
      <c r="D387" s="1463"/>
      <c r="E387" s="1463"/>
      <c r="F387" s="1463"/>
      <c r="G387" s="1463"/>
      <c r="H387" s="1463"/>
      <c r="I387" s="1463"/>
      <c r="J387" s="1464"/>
      <c r="K387" s="381"/>
      <c r="L387" s="8">
        <f>IF(COUNTA(G388:I391)=12,3,2)</f>
        <v>3</v>
      </c>
      <c r="M387" s="381"/>
    </row>
    <row r="388" spans="1:17" ht="20.149999999999999" customHeight="1" x14ac:dyDescent="0.35">
      <c r="A388" s="1522" t="s">
        <v>203</v>
      </c>
      <c r="B388" s="1675" t="s">
        <v>347</v>
      </c>
      <c r="C388" s="1676"/>
      <c r="D388" s="132" t="s">
        <v>485</v>
      </c>
      <c r="E388" s="1679" t="s">
        <v>519</v>
      </c>
      <c r="F388" s="243"/>
      <c r="G388" s="159">
        <v>147513</v>
      </c>
      <c r="H388" s="159">
        <v>14697</v>
      </c>
      <c r="I388" s="159">
        <v>30373347.5</v>
      </c>
      <c r="J388" s="1534" t="s">
        <v>731</v>
      </c>
      <c r="Q388" s="1"/>
    </row>
    <row r="389" spans="1:17" ht="20.149999999999999" customHeight="1" x14ac:dyDescent="0.35">
      <c r="A389" s="1523"/>
      <c r="B389" s="1677"/>
      <c r="C389" s="1678"/>
      <c r="D389" s="133" t="s">
        <v>508</v>
      </c>
      <c r="E389" s="1680"/>
      <c r="F389" s="245"/>
      <c r="G389" s="296" t="s">
        <v>473</v>
      </c>
      <c r="H389" s="296" t="s">
        <v>473</v>
      </c>
      <c r="I389" s="146">
        <v>70829975.620833337</v>
      </c>
      <c r="J389" s="1535"/>
      <c r="Q389" s="1"/>
    </row>
    <row r="390" spans="1:17" ht="20.149999999999999" customHeight="1" x14ac:dyDescent="0.35">
      <c r="A390" s="1548" t="s">
        <v>248</v>
      </c>
      <c r="B390" s="1682" t="s">
        <v>348</v>
      </c>
      <c r="C390" s="1683"/>
      <c r="D390" s="134" t="s">
        <v>485</v>
      </c>
      <c r="E390" s="1680"/>
      <c r="F390" s="244" t="s">
        <v>361</v>
      </c>
      <c r="G390" s="672">
        <v>2975034</v>
      </c>
      <c r="H390" s="672">
        <v>294984</v>
      </c>
      <c r="I390" s="674">
        <v>432180558235</v>
      </c>
      <c r="J390" s="1535"/>
      <c r="Q390" s="1"/>
    </row>
    <row r="391" spans="1:17" ht="20.149999999999999" customHeight="1" x14ac:dyDescent="0.35">
      <c r="A391" s="1549"/>
      <c r="B391" s="1684"/>
      <c r="C391" s="1685"/>
      <c r="D391" s="135" t="s">
        <v>508</v>
      </c>
      <c r="E391" s="1681"/>
      <c r="F391" s="246" t="s">
        <v>361</v>
      </c>
      <c r="G391" s="202" t="s">
        <v>473</v>
      </c>
      <c r="H391" s="202" t="s">
        <v>473</v>
      </c>
      <c r="I391" s="675">
        <v>372776373114</v>
      </c>
      <c r="J391" s="1536"/>
      <c r="Q391" s="1"/>
    </row>
    <row r="392" spans="1:17" s="5" customFormat="1" ht="8.15" customHeight="1" x14ac:dyDescent="0.35">
      <c r="A392" s="12"/>
      <c r="B392" s="13"/>
      <c r="C392" s="13"/>
      <c r="D392" s="13"/>
      <c r="E392" s="13"/>
      <c r="F392" s="7"/>
      <c r="G392" s="149"/>
      <c r="H392" s="149"/>
      <c r="I392" s="149"/>
      <c r="J392" s="46"/>
      <c r="K392" s="381"/>
      <c r="L392" s="8"/>
      <c r="M392" s="381"/>
    </row>
    <row r="393" spans="1:17" s="5" customFormat="1" ht="33" customHeight="1" x14ac:dyDescent="0.35">
      <c r="A393" s="1462" t="s">
        <v>471</v>
      </c>
      <c r="B393" s="1463"/>
      <c r="C393" s="1463"/>
      <c r="D393" s="1463"/>
      <c r="E393" s="1463"/>
      <c r="F393" s="1463"/>
      <c r="G393" s="1463"/>
      <c r="H393" s="1463"/>
      <c r="I393" s="1463"/>
      <c r="J393" s="1464"/>
      <c r="K393" s="381"/>
      <c r="L393" s="8">
        <f>IF(COUNTA(G394:I394)=3,3,2)</f>
        <v>3</v>
      </c>
      <c r="M393" s="381"/>
    </row>
    <row r="394" spans="1:17" ht="78" customHeight="1" x14ac:dyDescent="0.35">
      <c r="A394" s="11" t="s">
        <v>144</v>
      </c>
      <c r="B394" s="1700" t="s">
        <v>349</v>
      </c>
      <c r="C394" s="1701"/>
      <c r="D394" s="38" t="s">
        <v>472</v>
      </c>
      <c r="E394" s="242" t="s">
        <v>518</v>
      </c>
      <c r="F394" s="242" t="s">
        <v>361</v>
      </c>
      <c r="G394" s="169">
        <v>871000</v>
      </c>
      <c r="H394" s="169">
        <v>389000</v>
      </c>
      <c r="I394" s="169">
        <v>231000</v>
      </c>
      <c r="J394" s="257" t="s">
        <v>673</v>
      </c>
      <c r="Q394" s="1"/>
    </row>
    <row r="395" spans="1:17" s="5" customFormat="1" ht="8.15" customHeight="1" x14ac:dyDescent="0.35">
      <c r="A395" s="82"/>
      <c r="B395" s="83"/>
      <c r="C395" s="83"/>
      <c r="D395" s="83"/>
      <c r="E395" s="83"/>
      <c r="F395" s="84"/>
      <c r="G395" s="156"/>
      <c r="H395" s="156"/>
      <c r="I395" s="156"/>
      <c r="J395" s="46"/>
      <c r="K395" s="381"/>
      <c r="L395" s="8"/>
      <c r="M395" s="381"/>
    </row>
    <row r="396" spans="1:17" s="5" customFormat="1" ht="33" customHeight="1" x14ac:dyDescent="0.35">
      <c r="A396" s="1462" t="s">
        <v>520</v>
      </c>
      <c r="B396" s="1463"/>
      <c r="C396" s="1463"/>
      <c r="D396" s="1463"/>
      <c r="E396" s="1463"/>
      <c r="F396" s="1463"/>
      <c r="G396" s="1463"/>
      <c r="H396" s="1463"/>
      <c r="I396" s="1463"/>
      <c r="J396" s="1464"/>
      <c r="K396" s="381"/>
      <c r="L396" s="8">
        <f>IF(COUNTA(G397:I398)=6,3,2)</f>
        <v>3</v>
      </c>
      <c r="M396" s="381"/>
    </row>
    <row r="397" spans="1:17" ht="39" customHeight="1" x14ac:dyDescent="0.35">
      <c r="A397" s="561" t="s">
        <v>142</v>
      </c>
      <c r="B397" s="1668" t="s">
        <v>350</v>
      </c>
      <c r="C397" s="1668"/>
      <c r="D397" s="1668"/>
      <c r="E397" s="1669" t="s">
        <v>519</v>
      </c>
      <c r="F397" s="115"/>
      <c r="G397" s="161" t="s">
        <v>362</v>
      </c>
      <c r="H397" s="161" t="s">
        <v>362</v>
      </c>
      <c r="I397" s="203" t="s">
        <v>573</v>
      </c>
      <c r="J397" s="1672" t="s">
        <v>690</v>
      </c>
      <c r="Q397" s="1"/>
    </row>
    <row r="398" spans="1:17" ht="39" customHeight="1" x14ac:dyDescent="0.35">
      <c r="A398" s="548" t="s">
        <v>143</v>
      </c>
      <c r="B398" s="1504" t="s">
        <v>351</v>
      </c>
      <c r="C398" s="1504"/>
      <c r="D398" s="1504"/>
      <c r="E398" s="1671"/>
      <c r="F398" s="246" t="s">
        <v>361</v>
      </c>
      <c r="G398" s="148" t="s">
        <v>362</v>
      </c>
      <c r="H398" s="148" t="s">
        <v>362</v>
      </c>
      <c r="I398" s="204" t="s">
        <v>573</v>
      </c>
      <c r="J398" s="1674"/>
      <c r="Q398" s="1"/>
    </row>
    <row r="399" spans="1:17" s="5" customFormat="1" ht="8.15" customHeight="1" x14ac:dyDescent="0.35">
      <c r="A399" s="82"/>
      <c r="B399" s="83"/>
      <c r="C399" s="83"/>
      <c r="D399" s="83"/>
      <c r="E399" s="83"/>
      <c r="F399" s="84"/>
      <c r="G399" s="156"/>
      <c r="H399" s="156"/>
      <c r="I399" s="156"/>
      <c r="J399" s="46"/>
      <c r="K399" s="381"/>
      <c r="L399" s="8"/>
      <c r="M399" s="381"/>
    </row>
    <row r="400" spans="1:17" s="5" customFormat="1" ht="33" customHeight="1" x14ac:dyDescent="0.35">
      <c r="A400" s="1462" t="s">
        <v>618</v>
      </c>
      <c r="B400" s="1463"/>
      <c r="C400" s="1463"/>
      <c r="D400" s="1463"/>
      <c r="E400" s="1463"/>
      <c r="F400" s="1463"/>
      <c r="G400" s="1463"/>
      <c r="H400" s="1463"/>
      <c r="I400" s="1463"/>
      <c r="J400" s="1464"/>
      <c r="K400" s="381"/>
      <c r="L400" s="8">
        <f>IF(COUNTA(G401:I407)=21,3,2)</f>
        <v>3</v>
      </c>
      <c r="M400" s="381"/>
    </row>
    <row r="401" spans="1:17" ht="26.25" customHeight="1" x14ac:dyDescent="0.35">
      <c r="A401" s="553"/>
      <c r="B401" s="565" t="s">
        <v>582</v>
      </c>
      <c r="C401" s="334"/>
      <c r="D401" s="133" t="s">
        <v>583</v>
      </c>
      <c r="E401" s="1686" t="s">
        <v>584</v>
      </c>
      <c r="F401" s="245" t="s">
        <v>361</v>
      </c>
      <c r="G401" s="296">
        <v>2034.578542</v>
      </c>
      <c r="H401" s="296">
        <v>2077.3141900000001</v>
      </c>
      <c r="I401" s="146">
        <v>878.493425</v>
      </c>
      <c r="J401" s="424"/>
      <c r="Q401" s="1"/>
    </row>
    <row r="402" spans="1:17" ht="18" customHeight="1" x14ac:dyDescent="0.35">
      <c r="A402" s="1689"/>
      <c r="B402" s="1682" t="s">
        <v>585</v>
      </c>
      <c r="C402" s="1683"/>
      <c r="D402" s="134" t="s">
        <v>586</v>
      </c>
      <c r="E402" s="1687"/>
      <c r="F402" s="244" t="s">
        <v>512</v>
      </c>
      <c r="G402" s="290">
        <v>0</v>
      </c>
      <c r="H402" s="290">
        <v>0</v>
      </c>
      <c r="I402" s="672">
        <v>0</v>
      </c>
      <c r="J402" s="1695"/>
      <c r="Q402" s="1"/>
    </row>
    <row r="403" spans="1:17" ht="18" customHeight="1" x14ac:dyDescent="0.35">
      <c r="A403" s="1690"/>
      <c r="B403" s="1691"/>
      <c r="C403" s="1692"/>
      <c r="D403" s="134" t="s">
        <v>587</v>
      </c>
      <c r="E403" s="1687"/>
      <c r="F403" s="244" t="s">
        <v>512</v>
      </c>
      <c r="G403" s="290">
        <v>0</v>
      </c>
      <c r="H403" s="290">
        <v>0</v>
      </c>
      <c r="I403" s="672">
        <v>0</v>
      </c>
      <c r="J403" s="1696"/>
      <c r="Q403" s="1"/>
    </row>
    <row r="404" spans="1:17" ht="18" customHeight="1" x14ac:dyDescent="0.35">
      <c r="A404" s="1690"/>
      <c r="B404" s="1691"/>
      <c r="C404" s="1692"/>
      <c r="D404" s="134" t="s">
        <v>588</v>
      </c>
      <c r="E404" s="1687"/>
      <c r="F404" s="244" t="s">
        <v>512</v>
      </c>
      <c r="G404" s="290">
        <v>0</v>
      </c>
      <c r="H404" s="290">
        <v>0</v>
      </c>
      <c r="I404" s="672">
        <v>0</v>
      </c>
      <c r="J404" s="1696"/>
      <c r="Q404" s="1"/>
    </row>
    <row r="405" spans="1:17" ht="18" customHeight="1" x14ac:dyDescent="0.35">
      <c r="A405" s="1690"/>
      <c r="B405" s="1691"/>
      <c r="C405" s="1692"/>
      <c r="D405" s="134" t="s">
        <v>589</v>
      </c>
      <c r="E405" s="1687"/>
      <c r="F405" s="244" t="s">
        <v>512</v>
      </c>
      <c r="G405" s="290">
        <v>5</v>
      </c>
      <c r="H405" s="290">
        <v>1</v>
      </c>
      <c r="I405" s="672">
        <v>2</v>
      </c>
      <c r="J405" s="1696"/>
      <c r="Q405" s="1"/>
    </row>
    <row r="406" spans="1:17" ht="18" customHeight="1" x14ac:dyDescent="0.35">
      <c r="A406" s="1562"/>
      <c r="B406" s="1693"/>
      <c r="C406" s="1694"/>
      <c r="D406" s="134" t="s">
        <v>590</v>
      </c>
      <c r="E406" s="1687"/>
      <c r="F406" s="244" t="s">
        <v>512</v>
      </c>
      <c r="G406" s="290">
        <v>111</v>
      </c>
      <c r="H406" s="290">
        <v>107</v>
      </c>
      <c r="I406" s="672">
        <v>157</v>
      </c>
      <c r="J406" s="1697"/>
      <c r="Q406" s="1"/>
    </row>
    <row r="407" spans="1:17" ht="18" customHeight="1" x14ac:dyDescent="0.35">
      <c r="A407" s="549"/>
      <c r="B407" s="1698" t="s">
        <v>599</v>
      </c>
      <c r="C407" s="1699"/>
      <c r="D407" s="289" t="s">
        <v>256</v>
      </c>
      <c r="E407" s="1688"/>
      <c r="F407" s="110" t="s">
        <v>361</v>
      </c>
      <c r="G407" s="160">
        <v>12996.313523000001</v>
      </c>
      <c r="H407" s="160">
        <v>6877.918154</v>
      </c>
      <c r="I407" s="160">
        <v>5725.218226</v>
      </c>
      <c r="J407" s="294"/>
      <c r="Q407" s="1"/>
    </row>
    <row r="408" spans="1:17" s="5" customFormat="1" ht="8.15" customHeight="1" x14ac:dyDescent="0.35">
      <c r="A408" s="65"/>
      <c r="B408" s="66"/>
      <c r="C408" s="66"/>
      <c r="D408" s="66"/>
      <c r="E408" s="66"/>
      <c r="F408" s="67"/>
      <c r="G408" s="155"/>
      <c r="H408" s="155"/>
      <c r="I408" s="155"/>
      <c r="J408" s="46"/>
      <c r="K408" s="381"/>
      <c r="L408" s="8"/>
      <c r="M408" s="381"/>
    </row>
    <row r="409" spans="1:17" s="5" customFormat="1" ht="33" customHeight="1" x14ac:dyDescent="0.35">
      <c r="A409" s="1462" t="s">
        <v>619</v>
      </c>
      <c r="B409" s="1463"/>
      <c r="C409" s="1463"/>
      <c r="D409" s="1463"/>
      <c r="E409" s="1463"/>
      <c r="F409" s="1463"/>
      <c r="G409" s="1463"/>
      <c r="H409" s="1463"/>
      <c r="I409" s="1463"/>
      <c r="J409" s="1464"/>
      <c r="K409" s="381"/>
      <c r="L409" s="8">
        <f>IF(COUNTA(G410:I420)=33,3,2)</f>
        <v>3</v>
      </c>
      <c r="M409" s="381"/>
    </row>
    <row r="410" spans="1:17" ht="18" hidden="1" customHeight="1" x14ac:dyDescent="0.35">
      <c r="A410" s="1706"/>
      <c r="B410" s="368" t="s">
        <v>636</v>
      </c>
      <c r="C410" s="1707"/>
      <c r="D410" s="1708"/>
      <c r="E410" s="369"/>
      <c r="F410" s="370" t="s">
        <v>361</v>
      </c>
      <c r="G410" s="371">
        <f>G411+G412+G413+G414+G419+G420</f>
        <v>9938.9695430000011</v>
      </c>
      <c r="H410" s="371">
        <f>H411+H412+H415+H416+H419+H420</f>
        <v>5835.1370889999998</v>
      </c>
      <c r="I410" s="372">
        <f>I411+I416+I417+I418+I419+I420</f>
        <v>4722.7693580000005</v>
      </c>
      <c r="J410" s="490" t="s">
        <v>635</v>
      </c>
      <c r="Q410" s="1"/>
    </row>
    <row r="411" spans="1:17" ht="30" customHeight="1" x14ac:dyDescent="0.35">
      <c r="A411" s="1595"/>
      <c r="B411" s="1709" t="s">
        <v>591</v>
      </c>
      <c r="C411" s="1711" t="s">
        <v>629</v>
      </c>
      <c r="D411" s="1712"/>
      <c r="E411" s="1713" t="s">
        <v>584</v>
      </c>
      <c r="F411" s="291" t="s">
        <v>361</v>
      </c>
      <c r="G411" s="305">
        <v>7413.8508709999996</v>
      </c>
      <c r="H411" s="305">
        <v>2934.7027929999999</v>
      </c>
      <c r="I411" s="159">
        <v>3939.38472</v>
      </c>
      <c r="J411" s="560" t="s">
        <v>637</v>
      </c>
      <c r="Q411" s="1"/>
    </row>
    <row r="412" spans="1:17" ht="30" customHeight="1" x14ac:dyDescent="0.35">
      <c r="A412" s="1595"/>
      <c r="B412" s="1710"/>
      <c r="C412" s="1702" t="s">
        <v>631</v>
      </c>
      <c r="D412" s="1703"/>
      <c r="E412" s="1714"/>
      <c r="F412" s="244" t="s">
        <v>361</v>
      </c>
      <c r="G412" s="290">
        <v>857.965778</v>
      </c>
      <c r="H412" s="290">
        <v>1.5372889999999999</v>
      </c>
      <c r="I412" s="433" t="s">
        <v>362</v>
      </c>
      <c r="J412" s="256" t="s">
        <v>638</v>
      </c>
      <c r="Q412" s="1"/>
    </row>
    <row r="413" spans="1:17" ht="41.25" customHeight="1" x14ac:dyDescent="0.35">
      <c r="A413" s="1595"/>
      <c r="B413" s="1710"/>
      <c r="C413" s="1704" t="s">
        <v>594</v>
      </c>
      <c r="D413" s="1705"/>
      <c r="E413" s="1714"/>
      <c r="F413" s="292" t="s">
        <v>361</v>
      </c>
      <c r="G413" s="296">
        <v>1112.0776310000001</v>
      </c>
      <c r="H413" s="312" t="s">
        <v>362</v>
      </c>
      <c r="I413" s="312" t="s">
        <v>362</v>
      </c>
      <c r="J413" s="267" t="s">
        <v>639</v>
      </c>
      <c r="Q413" s="1"/>
    </row>
    <row r="414" spans="1:17" ht="42.75" customHeight="1" x14ac:dyDescent="0.35">
      <c r="A414" s="1595"/>
      <c r="B414" s="1710"/>
      <c r="C414" s="1702" t="s">
        <v>592</v>
      </c>
      <c r="D414" s="1703"/>
      <c r="E414" s="1714"/>
      <c r="F414" s="244" t="s">
        <v>361</v>
      </c>
      <c r="G414" s="290">
        <v>-101.636905</v>
      </c>
      <c r="H414" s="433" t="s">
        <v>362</v>
      </c>
      <c r="I414" s="433" t="s">
        <v>362</v>
      </c>
      <c r="J414" s="434" t="s">
        <v>674</v>
      </c>
      <c r="Q414" s="1"/>
    </row>
    <row r="415" spans="1:17" ht="42" customHeight="1" x14ac:dyDescent="0.35">
      <c r="A415" s="1595"/>
      <c r="B415" s="1710"/>
      <c r="C415" s="1704" t="s">
        <v>595</v>
      </c>
      <c r="D415" s="1705"/>
      <c r="E415" s="1714"/>
      <c r="F415" s="292" t="s">
        <v>361</v>
      </c>
      <c r="G415" s="312" t="s">
        <v>362</v>
      </c>
      <c r="H415" s="296">
        <v>467.78888999999998</v>
      </c>
      <c r="I415" s="312" t="s">
        <v>362</v>
      </c>
      <c r="J415" s="267" t="s">
        <v>640</v>
      </c>
      <c r="Q415" s="1"/>
    </row>
    <row r="416" spans="1:17" ht="32.25" customHeight="1" x14ac:dyDescent="0.35">
      <c r="A416" s="1595"/>
      <c r="B416" s="1710"/>
      <c r="C416" s="1702" t="s">
        <v>596</v>
      </c>
      <c r="D416" s="1703"/>
      <c r="E416" s="1714"/>
      <c r="F416" s="244" t="s">
        <v>361</v>
      </c>
      <c r="G416" s="433" t="s">
        <v>362</v>
      </c>
      <c r="H416" s="290">
        <v>5.2852000000000003E-2</v>
      </c>
      <c r="I416" s="290">
        <v>218.10923600000001</v>
      </c>
      <c r="J416" s="256" t="s">
        <v>641</v>
      </c>
      <c r="Q416" s="1"/>
    </row>
    <row r="417" spans="1:17" ht="41.25" customHeight="1" x14ac:dyDescent="0.35">
      <c r="A417" s="1595"/>
      <c r="B417" s="1710"/>
      <c r="C417" s="1704" t="s">
        <v>593</v>
      </c>
      <c r="D417" s="1705"/>
      <c r="E417" s="1714"/>
      <c r="F417" s="292" t="s">
        <v>361</v>
      </c>
      <c r="G417" s="312" t="s">
        <v>362</v>
      </c>
      <c r="H417" s="312" t="s">
        <v>362</v>
      </c>
      <c r="I417" s="296">
        <v>43.463863000000003</v>
      </c>
      <c r="J417" s="267" t="s">
        <v>675</v>
      </c>
      <c r="Q417" s="1"/>
    </row>
    <row r="418" spans="1:17" ht="39.75" customHeight="1" x14ac:dyDescent="0.35">
      <c r="A418" s="1595"/>
      <c r="B418" s="1710"/>
      <c r="C418" s="1702" t="s">
        <v>597</v>
      </c>
      <c r="D418" s="1703"/>
      <c r="E418" s="1714"/>
      <c r="F418" s="244" t="s">
        <v>361</v>
      </c>
      <c r="G418" s="433" t="s">
        <v>362</v>
      </c>
      <c r="H418" s="433" t="s">
        <v>362</v>
      </c>
      <c r="I418" s="672">
        <v>154.13389900000001</v>
      </c>
      <c r="J418" s="256" t="s">
        <v>676</v>
      </c>
      <c r="Q418" s="1"/>
    </row>
    <row r="419" spans="1:17" ht="56.25" customHeight="1" x14ac:dyDescent="0.35">
      <c r="A419" s="1595"/>
      <c r="B419" s="1710"/>
      <c r="C419" s="1704" t="s">
        <v>598</v>
      </c>
      <c r="D419" s="1705"/>
      <c r="E419" s="1714"/>
      <c r="F419" s="292" t="s">
        <v>361</v>
      </c>
      <c r="G419" s="296">
        <v>466.17929600000002</v>
      </c>
      <c r="H419" s="296">
        <v>2423.1738610000002</v>
      </c>
      <c r="I419" s="146">
        <v>29.326335</v>
      </c>
      <c r="J419" s="267" t="s">
        <v>642</v>
      </c>
      <c r="Q419" s="1"/>
    </row>
    <row r="420" spans="1:17" ht="18" customHeight="1" x14ac:dyDescent="0.35">
      <c r="A420" s="1595"/>
      <c r="B420" s="1710"/>
      <c r="C420" s="1702" t="s">
        <v>630</v>
      </c>
      <c r="D420" s="1703"/>
      <c r="E420" s="1714"/>
      <c r="F420" s="244" t="s">
        <v>361</v>
      </c>
      <c r="G420" s="290">
        <v>190.532872</v>
      </c>
      <c r="H420" s="290">
        <v>7.8814039999999999</v>
      </c>
      <c r="I420" s="672">
        <v>338.35130500000002</v>
      </c>
      <c r="J420" s="435"/>
      <c r="Q420" s="1"/>
    </row>
    <row r="421" spans="1:17" s="5" customFormat="1" ht="8.15" customHeight="1" x14ac:dyDescent="0.35">
      <c r="A421" s="82"/>
      <c r="B421" s="83"/>
      <c r="C421" s="83"/>
      <c r="D421" s="83"/>
      <c r="E421" s="83"/>
      <c r="F421" s="84"/>
      <c r="G421" s="156"/>
      <c r="H421" s="156"/>
      <c r="I421" s="156"/>
      <c r="J421" s="46"/>
      <c r="K421" s="381"/>
      <c r="L421" s="8"/>
      <c r="M421" s="381"/>
    </row>
    <row r="423" spans="1:17" x14ac:dyDescent="0.35">
      <c r="G423" s="488"/>
      <c r="H423" s="488"/>
      <c r="I423" s="489"/>
    </row>
    <row r="424" spans="1:17" x14ac:dyDescent="0.35">
      <c r="G424" s="381"/>
      <c r="H424" s="381"/>
      <c r="I424" s="381"/>
    </row>
    <row r="425" spans="1:17" x14ac:dyDescent="0.35">
      <c r="G425" s="381"/>
      <c r="H425" s="381"/>
      <c r="I425" s="381"/>
    </row>
    <row r="426" spans="1:17" x14ac:dyDescent="0.35">
      <c r="G426" s="381"/>
      <c r="H426" s="381"/>
      <c r="I426" s="381"/>
    </row>
    <row r="427" spans="1:17" x14ac:dyDescent="0.35">
      <c r="G427" s="381"/>
      <c r="H427" s="381"/>
      <c r="I427" s="381"/>
    </row>
    <row r="428" spans="1:17" x14ac:dyDescent="0.35">
      <c r="G428" s="381"/>
      <c r="H428" s="381"/>
      <c r="I428" s="381"/>
    </row>
  </sheetData>
  <sheetProtection password="F63E" sheet="1" objects="1" scenarios="1"/>
  <mergeCells count="405">
    <mergeCell ref="C1:D1"/>
    <mergeCell ref="E1:F1"/>
    <mergeCell ref="G1:I1"/>
    <mergeCell ref="A2:A3"/>
    <mergeCell ref="B2:D3"/>
    <mergeCell ref="E2:E3"/>
    <mergeCell ref="F2:F3"/>
    <mergeCell ref="G2:H2"/>
    <mergeCell ref="I2:I3"/>
    <mergeCell ref="B9:D9"/>
    <mergeCell ref="B10:D10"/>
    <mergeCell ref="B11:D11"/>
    <mergeCell ref="B12:D12"/>
    <mergeCell ref="B13:D13"/>
    <mergeCell ref="B14:D14"/>
    <mergeCell ref="J2:J3"/>
    <mergeCell ref="A4:J4"/>
    <mergeCell ref="B5:D5"/>
    <mergeCell ref="E5:E14"/>
    <mergeCell ref="G5:H5"/>
    <mergeCell ref="J5:J7"/>
    <mergeCell ref="B6:D6"/>
    <mergeCell ref="B7:D7"/>
    <mergeCell ref="B8:D8"/>
    <mergeCell ref="J8:J9"/>
    <mergeCell ref="A16:J16"/>
    <mergeCell ref="B17:D17"/>
    <mergeCell ref="A19:J19"/>
    <mergeCell ref="A20:A21"/>
    <mergeCell ref="B20:C21"/>
    <mergeCell ref="E20:E31"/>
    <mergeCell ref="J20:J21"/>
    <mergeCell ref="A22:A23"/>
    <mergeCell ref="B22:C23"/>
    <mergeCell ref="J22:J23"/>
    <mergeCell ref="A28:A29"/>
    <mergeCell ref="B28:C29"/>
    <mergeCell ref="J28:J29"/>
    <mergeCell ref="A30:A31"/>
    <mergeCell ref="B30:C31"/>
    <mergeCell ref="J30:J31"/>
    <mergeCell ref="A24:A25"/>
    <mergeCell ref="B24:C25"/>
    <mergeCell ref="J24:J25"/>
    <mergeCell ref="A26:A27"/>
    <mergeCell ref="B26:C27"/>
    <mergeCell ref="J26:J27"/>
    <mergeCell ref="J37:J38"/>
    <mergeCell ref="A39:A40"/>
    <mergeCell ref="B39:C40"/>
    <mergeCell ref="J39:J40"/>
    <mergeCell ref="A41:A42"/>
    <mergeCell ref="B41:C42"/>
    <mergeCell ref="J41:J42"/>
    <mergeCell ref="A32:J32"/>
    <mergeCell ref="A33:A34"/>
    <mergeCell ref="B33:C34"/>
    <mergeCell ref="E33:E52"/>
    <mergeCell ref="J33:J34"/>
    <mergeCell ref="A35:A36"/>
    <mergeCell ref="B35:C36"/>
    <mergeCell ref="J35:J36"/>
    <mergeCell ref="A37:A38"/>
    <mergeCell ref="B37:C38"/>
    <mergeCell ref="A47:A48"/>
    <mergeCell ref="B47:C48"/>
    <mergeCell ref="J47:J48"/>
    <mergeCell ref="A49:A50"/>
    <mergeCell ref="B49:C50"/>
    <mergeCell ref="J49:J50"/>
    <mergeCell ref="A43:A44"/>
    <mergeCell ref="B43:C44"/>
    <mergeCell ref="J43:J44"/>
    <mergeCell ref="A45:A46"/>
    <mergeCell ref="B45:C46"/>
    <mergeCell ref="J45:J46"/>
    <mergeCell ref="A51:A52"/>
    <mergeCell ref="B51:C52"/>
    <mergeCell ref="J51:J52"/>
    <mergeCell ref="A54:J54"/>
    <mergeCell ref="B55:C55"/>
    <mergeCell ref="E55:E65"/>
    <mergeCell ref="B56:C56"/>
    <mergeCell ref="A57:A58"/>
    <mergeCell ref="B57:C58"/>
    <mergeCell ref="J57:J58"/>
    <mergeCell ref="B65:C65"/>
    <mergeCell ref="A66:J66"/>
    <mergeCell ref="B67:C67"/>
    <mergeCell ref="E67:E69"/>
    <mergeCell ref="A68:A69"/>
    <mergeCell ref="B68:C69"/>
    <mergeCell ref="J68:J69"/>
    <mergeCell ref="B59:C59"/>
    <mergeCell ref="B60:C60"/>
    <mergeCell ref="A61:A62"/>
    <mergeCell ref="B61:C62"/>
    <mergeCell ref="J61:J62"/>
    <mergeCell ref="A63:A64"/>
    <mergeCell ref="B63:C64"/>
    <mergeCell ref="J63:J64"/>
    <mergeCell ref="B81:C83"/>
    <mergeCell ref="J81:J83"/>
    <mergeCell ref="A85:J85"/>
    <mergeCell ref="A86:A89"/>
    <mergeCell ref="B86:C89"/>
    <mergeCell ref="E86:E89"/>
    <mergeCell ref="J86:J89"/>
    <mergeCell ref="A71:J71"/>
    <mergeCell ref="B72:D72"/>
    <mergeCell ref="A74:J74"/>
    <mergeCell ref="B75:D75"/>
    <mergeCell ref="A77:J77"/>
    <mergeCell ref="B78:D78"/>
    <mergeCell ref="E78:E83"/>
    <mergeCell ref="B79:D79"/>
    <mergeCell ref="B80:D80"/>
    <mergeCell ref="A81:A83"/>
    <mergeCell ref="A91:I91"/>
    <mergeCell ref="A92:A97"/>
    <mergeCell ref="B92:C97"/>
    <mergeCell ref="E92:E133"/>
    <mergeCell ref="J92:J97"/>
    <mergeCell ref="A98:A103"/>
    <mergeCell ref="B98:C103"/>
    <mergeCell ref="J98:J103"/>
    <mergeCell ref="A104:A109"/>
    <mergeCell ref="B104:C109"/>
    <mergeCell ref="A122:A127"/>
    <mergeCell ref="B122:C127"/>
    <mergeCell ref="J122:J127"/>
    <mergeCell ref="A128:A133"/>
    <mergeCell ref="B128:C133"/>
    <mergeCell ref="J128:J133"/>
    <mergeCell ref="J104:J109"/>
    <mergeCell ref="A110:A115"/>
    <mergeCell ref="B110:C115"/>
    <mergeCell ref="J110:J115"/>
    <mergeCell ref="A116:A121"/>
    <mergeCell ref="B116:C121"/>
    <mergeCell ref="J116:J121"/>
    <mergeCell ref="J147:J152"/>
    <mergeCell ref="A153:A158"/>
    <mergeCell ref="B153:C158"/>
    <mergeCell ref="J153:J158"/>
    <mergeCell ref="A159:A164"/>
    <mergeCell ref="B159:C164"/>
    <mergeCell ref="J159:J164"/>
    <mergeCell ref="A134:I134"/>
    <mergeCell ref="A135:A140"/>
    <mergeCell ref="B135:C140"/>
    <mergeCell ref="E135:E176"/>
    <mergeCell ref="J135:J140"/>
    <mergeCell ref="A141:A146"/>
    <mergeCell ref="B141:C146"/>
    <mergeCell ref="J141:J146"/>
    <mergeCell ref="A147:A152"/>
    <mergeCell ref="B147:C152"/>
    <mergeCell ref="A177:I177"/>
    <mergeCell ref="A178:A183"/>
    <mergeCell ref="B178:C183"/>
    <mergeCell ref="J178:J183"/>
    <mergeCell ref="A185:J185"/>
    <mergeCell ref="B186:D186"/>
    <mergeCell ref="A165:A170"/>
    <mergeCell ref="B165:C170"/>
    <mergeCell ref="J165:J170"/>
    <mergeCell ref="A171:A176"/>
    <mergeCell ref="B171:C176"/>
    <mergeCell ref="J171:J176"/>
    <mergeCell ref="A198:J198"/>
    <mergeCell ref="B199:C199"/>
    <mergeCell ref="A201:J201"/>
    <mergeCell ref="B202:C202"/>
    <mergeCell ref="A204:J204"/>
    <mergeCell ref="B205:C205"/>
    <mergeCell ref="A188:J188"/>
    <mergeCell ref="B189:D189"/>
    <mergeCell ref="A191:J191"/>
    <mergeCell ref="B192:C192"/>
    <mergeCell ref="E192:E196"/>
    <mergeCell ref="B193:C193"/>
    <mergeCell ref="B194:C194"/>
    <mergeCell ref="B195:C195"/>
    <mergeCell ref="B196:C196"/>
    <mergeCell ref="B217:D217"/>
    <mergeCell ref="B218:D218"/>
    <mergeCell ref="B219:D219"/>
    <mergeCell ref="B220:D220"/>
    <mergeCell ref="A222:J222"/>
    <mergeCell ref="B223:D223"/>
    <mergeCell ref="A207:J207"/>
    <mergeCell ref="B208:D208"/>
    <mergeCell ref="E208:E220"/>
    <mergeCell ref="B209:D209"/>
    <mergeCell ref="B210:D210"/>
    <mergeCell ref="B211:C211"/>
    <mergeCell ref="A212:A214"/>
    <mergeCell ref="B212:C214"/>
    <mergeCell ref="B215:D215"/>
    <mergeCell ref="B216:D216"/>
    <mergeCell ref="A232:J232"/>
    <mergeCell ref="B233:D233"/>
    <mergeCell ref="E233:E235"/>
    <mergeCell ref="J233:J235"/>
    <mergeCell ref="B234:D234"/>
    <mergeCell ref="B235:D235"/>
    <mergeCell ref="A225:J225"/>
    <mergeCell ref="B226:D226"/>
    <mergeCell ref="B227:D227"/>
    <mergeCell ref="B228:D228"/>
    <mergeCell ref="B229:D229"/>
    <mergeCell ref="B230:D230"/>
    <mergeCell ref="A242:J242"/>
    <mergeCell ref="B243:D243"/>
    <mergeCell ref="E243:E246"/>
    <mergeCell ref="B244:D244"/>
    <mergeCell ref="B245:D245"/>
    <mergeCell ref="B246:D246"/>
    <mergeCell ref="A237:J237"/>
    <mergeCell ref="B238:D238"/>
    <mergeCell ref="E238:E240"/>
    <mergeCell ref="J238:J240"/>
    <mergeCell ref="B239:D239"/>
    <mergeCell ref="B240:D240"/>
    <mergeCell ref="A254:I254"/>
    <mergeCell ref="B255:D255"/>
    <mergeCell ref="E255:E256"/>
    <mergeCell ref="G255:H255"/>
    <mergeCell ref="B256:D256"/>
    <mergeCell ref="G256:H256"/>
    <mergeCell ref="A248:J248"/>
    <mergeCell ref="B249:D249"/>
    <mergeCell ref="E249:E252"/>
    <mergeCell ref="J249:J252"/>
    <mergeCell ref="B250:D250"/>
    <mergeCell ref="B251:D251"/>
    <mergeCell ref="B252:D252"/>
    <mergeCell ref="B263:D263"/>
    <mergeCell ref="G263:H263"/>
    <mergeCell ref="B264:D264"/>
    <mergeCell ref="G264:H264"/>
    <mergeCell ref="B265:D265"/>
    <mergeCell ref="G265:H265"/>
    <mergeCell ref="A258:I258"/>
    <mergeCell ref="B259:D259"/>
    <mergeCell ref="E259:E265"/>
    <mergeCell ref="G259:H259"/>
    <mergeCell ref="B260:D260"/>
    <mergeCell ref="G260:H260"/>
    <mergeCell ref="B261:D261"/>
    <mergeCell ref="G261:H261"/>
    <mergeCell ref="B262:D262"/>
    <mergeCell ref="G262:H262"/>
    <mergeCell ref="A271:J271"/>
    <mergeCell ref="B272:D272"/>
    <mergeCell ref="E272:E273"/>
    <mergeCell ref="J272:J273"/>
    <mergeCell ref="B273:D273"/>
    <mergeCell ref="A275:J275"/>
    <mergeCell ref="A267:I267"/>
    <mergeCell ref="B268:D268"/>
    <mergeCell ref="E268:E269"/>
    <mergeCell ref="G268:H268"/>
    <mergeCell ref="B269:D269"/>
    <mergeCell ref="G269:H269"/>
    <mergeCell ref="B276:D276"/>
    <mergeCell ref="E276:E292"/>
    <mergeCell ref="B277:D277"/>
    <mergeCell ref="B278:D278"/>
    <mergeCell ref="B279:D279"/>
    <mergeCell ref="B280:D280"/>
    <mergeCell ref="B281:D281"/>
    <mergeCell ref="B282:D282"/>
    <mergeCell ref="B283:D283"/>
    <mergeCell ref="B284:D284"/>
    <mergeCell ref="B291:D291"/>
    <mergeCell ref="B292:D292"/>
    <mergeCell ref="A293:J293"/>
    <mergeCell ref="B294:D294"/>
    <mergeCell ref="E294:E295"/>
    <mergeCell ref="B295:D295"/>
    <mergeCell ref="B285:D285"/>
    <mergeCell ref="B286:D286"/>
    <mergeCell ref="B287:D287"/>
    <mergeCell ref="B288:D288"/>
    <mergeCell ref="B289:D289"/>
    <mergeCell ref="B290:D290"/>
    <mergeCell ref="A313:J313"/>
    <mergeCell ref="B314:D314"/>
    <mergeCell ref="A316:J316"/>
    <mergeCell ref="B317:D317"/>
    <mergeCell ref="G317:I317"/>
    <mergeCell ref="A319:J319"/>
    <mergeCell ref="A297:J297"/>
    <mergeCell ref="B298:C298"/>
    <mergeCell ref="E298:E311"/>
    <mergeCell ref="B299:C299"/>
    <mergeCell ref="A300:A305"/>
    <mergeCell ref="B300:C305"/>
    <mergeCell ref="J300:J305"/>
    <mergeCell ref="A306:A311"/>
    <mergeCell ref="B306:C311"/>
    <mergeCell ref="J306:J311"/>
    <mergeCell ref="B320:D320"/>
    <mergeCell ref="G320:I320"/>
    <mergeCell ref="A322:J322"/>
    <mergeCell ref="B323:D323"/>
    <mergeCell ref="A325:I325"/>
    <mergeCell ref="B326:D326"/>
    <mergeCell ref="E326:E334"/>
    <mergeCell ref="B327:D327"/>
    <mergeCell ref="B328:D328"/>
    <mergeCell ref="B329:D329"/>
    <mergeCell ref="A337:A338"/>
    <mergeCell ref="B337:C338"/>
    <mergeCell ref="E337:E342"/>
    <mergeCell ref="J337:J342"/>
    <mergeCell ref="A339:A340"/>
    <mergeCell ref="B339:C340"/>
    <mergeCell ref="A341:A342"/>
    <mergeCell ref="B341:C342"/>
    <mergeCell ref="B330:D330"/>
    <mergeCell ref="B331:D331"/>
    <mergeCell ref="B332:D332"/>
    <mergeCell ref="B333:D333"/>
    <mergeCell ref="B334:D334"/>
    <mergeCell ref="A336:J336"/>
    <mergeCell ref="A344:J344"/>
    <mergeCell ref="A345:A346"/>
    <mergeCell ref="B345:C346"/>
    <mergeCell ref="E345:E350"/>
    <mergeCell ref="J345:J350"/>
    <mergeCell ref="A347:A348"/>
    <mergeCell ref="B347:C348"/>
    <mergeCell ref="A349:A350"/>
    <mergeCell ref="B349:C350"/>
    <mergeCell ref="A357:J357"/>
    <mergeCell ref="B358:D358"/>
    <mergeCell ref="E358:E361"/>
    <mergeCell ref="B359:D359"/>
    <mergeCell ref="B360:D360"/>
    <mergeCell ref="B361:D361"/>
    <mergeCell ref="A352:J352"/>
    <mergeCell ref="B353:D353"/>
    <mergeCell ref="E353:E355"/>
    <mergeCell ref="J353:J355"/>
    <mergeCell ref="B354:D354"/>
    <mergeCell ref="B355:D355"/>
    <mergeCell ref="A372:J372"/>
    <mergeCell ref="B373:D373"/>
    <mergeCell ref="E373:E375"/>
    <mergeCell ref="J373:J375"/>
    <mergeCell ref="B374:D374"/>
    <mergeCell ref="B375:D375"/>
    <mergeCell ref="A363:J363"/>
    <mergeCell ref="B364:D364"/>
    <mergeCell ref="A366:J366"/>
    <mergeCell ref="B367:D367"/>
    <mergeCell ref="A369:J369"/>
    <mergeCell ref="B370:D370"/>
    <mergeCell ref="A387:J387"/>
    <mergeCell ref="A388:A389"/>
    <mergeCell ref="B388:C389"/>
    <mergeCell ref="E388:E391"/>
    <mergeCell ref="J388:J391"/>
    <mergeCell ref="A390:A391"/>
    <mergeCell ref="B390:C391"/>
    <mergeCell ref="A377:J377"/>
    <mergeCell ref="B378:D378"/>
    <mergeCell ref="A380:J380"/>
    <mergeCell ref="B381:D381"/>
    <mergeCell ref="A383:J383"/>
    <mergeCell ref="B384:D384"/>
    <mergeCell ref="E384:E385"/>
    <mergeCell ref="J384:J385"/>
    <mergeCell ref="B385:D385"/>
    <mergeCell ref="A400:J400"/>
    <mergeCell ref="E401:E407"/>
    <mergeCell ref="A402:A406"/>
    <mergeCell ref="B402:C406"/>
    <mergeCell ref="J402:J406"/>
    <mergeCell ref="B407:C407"/>
    <mergeCell ref="A393:J393"/>
    <mergeCell ref="B394:C394"/>
    <mergeCell ref="A396:J396"/>
    <mergeCell ref="B397:D397"/>
    <mergeCell ref="E397:E398"/>
    <mergeCell ref="J397:J398"/>
    <mergeCell ref="B398:D398"/>
    <mergeCell ref="C416:D416"/>
    <mergeCell ref="C417:D417"/>
    <mergeCell ref="C418:D418"/>
    <mergeCell ref="C419:D419"/>
    <mergeCell ref="C420:D420"/>
    <mergeCell ref="A409:J409"/>
    <mergeCell ref="A410:A420"/>
    <mergeCell ref="C410:D410"/>
    <mergeCell ref="B411:B420"/>
    <mergeCell ref="C411:D411"/>
    <mergeCell ref="E411:E420"/>
    <mergeCell ref="C412:D412"/>
    <mergeCell ref="C413:D413"/>
    <mergeCell ref="C414:D414"/>
    <mergeCell ref="C415:D415"/>
  </mergeCells>
  <hyperlinks>
    <hyperlink ref="H72" r:id="rId1" xr:uid="{00000000-0004-0000-0A00-000000000000}"/>
    <hyperlink ref="I72" r:id="rId2" xr:uid="{00000000-0004-0000-0A00-000001000000}"/>
  </hyperlinks>
  <pageMargins left="0.2" right="0.2" top="0.5" bottom="0.25" header="0.2" footer="0.05"/>
  <pageSetup paperSize="5" scale="75" fitToHeight="0" orientation="landscape" r:id="rId3"/>
  <headerFooter>
    <oddHeader>&amp;L&amp;"-,Bold"&amp;18CPMI-IOSCO Quantitative Disclosures - DTCC&amp;R&amp;"-,Bold"&amp;16 &amp;18Q3 2016 (As of September 30, 2016)</oddHeader>
    <oddFooter>&amp;R&amp;"-,Bold"&amp;8Page &amp;P of &amp;N</oddFooter>
  </headerFooter>
  <rowBreaks count="13" manualBreakCount="13">
    <brk id="31" max="9" man="1"/>
    <brk id="65" max="9" man="1"/>
    <brk id="133" max="9" man="1"/>
    <brk id="176" max="9" man="1"/>
    <brk id="203" max="9" man="1"/>
    <brk id="221" max="9" man="1"/>
    <brk id="241" max="9" man="1"/>
    <brk id="266" max="9" man="1"/>
    <brk id="292" max="9" man="1"/>
    <brk id="324" max="9" man="1"/>
    <brk id="351" max="9" man="1"/>
    <brk id="371" max="9" man="1"/>
    <brk id="395" max="9" man="1"/>
  </rowBreaks>
  <drawing r:id="rId4"/>
  <legacyDrawing r:id="rId5"/>
  <controls>
    <mc:AlternateContent xmlns:mc="http://schemas.openxmlformats.org/markup-compatibility/2006">
      <mc:Choice Requires="x14">
        <control shapeId="19457" r:id="rId6" name="ComboBox1">
          <controlPr autoLine="0" autoPict="0" listFillRange="'Table of Contents-Internal'!B4:B53" r:id="rId7">
            <anchor moveWithCells="1">
              <from>
                <xdr:col>1</xdr:col>
                <xdr:colOff>76200</xdr:colOff>
                <xdr:row>0</xdr:row>
                <xdr:rowOff>50800</xdr:rowOff>
              </from>
              <to>
                <xdr:col>1</xdr:col>
                <xdr:colOff>831850</xdr:colOff>
                <xdr:row>0</xdr:row>
                <xdr:rowOff>285750</xdr:rowOff>
              </to>
            </anchor>
          </controlPr>
        </control>
      </mc:Choice>
      <mc:Fallback>
        <control shapeId="19457" r:id="rId6" name="ComboBox1"/>
      </mc:Fallback>
    </mc:AlternateContent>
  </control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pageSetUpPr fitToPage="1"/>
  </sheetPr>
  <dimension ref="A1:Q428"/>
  <sheetViews>
    <sheetView showGridLines="0" zoomScale="80" zoomScaleNormal="80" workbookViewId="0">
      <pane xSplit="1" ySplit="3" topLeftCell="B46" activePane="bottomRight" state="frozen"/>
      <selection activeCell="I5" sqref="I5"/>
      <selection pane="topRight" activeCell="I5" sqref="I5"/>
      <selection pane="bottomLeft" activeCell="I5" sqref="I5"/>
      <selection pane="bottomRight" activeCell="J56" sqref="J56"/>
    </sheetView>
  </sheetViews>
  <sheetFormatPr defaultColWidth="9.1796875" defaultRowHeight="14.5" x14ac:dyDescent="0.35"/>
  <cols>
    <col min="1" max="1" width="8.26953125" style="3" customWidth="1"/>
    <col min="2" max="2" width="54.81640625" style="3" customWidth="1"/>
    <col min="3" max="3" width="9.453125" style="3" customWidth="1"/>
    <col min="4" max="4" width="19.453125" style="3" customWidth="1"/>
    <col min="5" max="5" width="14.7265625" style="3" customWidth="1"/>
    <col min="6" max="6" width="13" style="3" customWidth="1"/>
    <col min="7" max="8" width="13.81640625" style="15" customWidth="1"/>
    <col min="9" max="9" width="13.81640625" style="14" customWidth="1"/>
    <col min="10" max="10" width="69.7265625" style="3" customWidth="1"/>
    <col min="11" max="11" width="10.7265625" style="381" customWidth="1"/>
    <col min="12" max="12" width="13.1796875" style="30" customWidth="1"/>
    <col min="13" max="13" width="21.453125" style="381" customWidth="1"/>
    <col min="14" max="14" width="20.54296875" style="1" customWidth="1"/>
    <col min="15" max="16" width="9.1796875" style="1"/>
    <col min="17" max="17" width="9.1796875" style="381"/>
    <col min="18" max="16384" width="9.1796875" style="1"/>
  </cols>
  <sheetData>
    <row r="1" spans="1:17" ht="29.25" customHeight="1" x14ac:dyDescent="0.3">
      <c r="A1" s="17" t="s">
        <v>479</v>
      </c>
      <c r="B1" s="14"/>
      <c r="C1" s="1773" t="s">
        <v>738</v>
      </c>
      <c r="D1" s="1773"/>
      <c r="E1" s="1454" t="s">
        <v>634</v>
      </c>
      <c r="F1" s="1455"/>
      <c r="G1" s="1456" t="s">
        <v>734</v>
      </c>
      <c r="H1" s="1456"/>
      <c r="I1" s="1456"/>
      <c r="J1" s="14"/>
      <c r="K1" s="42"/>
      <c r="M1" s="1"/>
      <c r="Q1" s="1"/>
    </row>
    <row r="2" spans="1:17" ht="15" customHeight="1" x14ac:dyDescent="0.35">
      <c r="A2" s="1457" t="s">
        <v>237</v>
      </c>
      <c r="B2" s="1458" t="s">
        <v>236</v>
      </c>
      <c r="C2" s="1458"/>
      <c r="D2" s="1458"/>
      <c r="E2" s="1458" t="s">
        <v>486</v>
      </c>
      <c r="F2" s="1457" t="s">
        <v>366</v>
      </c>
      <c r="G2" s="1458" t="s">
        <v>377</v>
      </c>
      <c r="H2" s="1458"/>
      <c r="I2" s="1457" t="s">
        <v>356</v>
      </c>
      <c r="J2" s="1457" t="s">
        <v>487</v>
      </c>
      <c r="Q2" s="1"/>
    </row>
    <row r="3" spans="1:17" ht="15" customHeight="1" x14ac:dyDescent="0.35">
      <c r="A3" s="1457"/>
      <c r="B3" s="1458"/>
      <c r="C3" s="1458"/>
      <c r="D3" s="1458"/>
      <c r="E3" s="1458"/>
      <c r="F3" s="1457"/>
      <c r="G3" s="600" t="s">
        <v>354</v>
      </c>
      <c r="H3" s="600" t="s">
        <v>355</v>
      </c>
      <c r="I3" s="1457"/>
      <c r="J3" s="1457"/>
      <c r="L3" s="381"/>
      <c r="N3" s="381"/>
      <c r="O3" s="381"/>
      <c r="Q3" s="1"/>
    </row>
    <row r="4" spans="1:17" s="5" customFormat="1" ht="33" customHeight="1" x14ac:dyDescent="0.35">
      <c r="A4" s="1462" t="s">
        <v>491</v>
      </c>
      <c r="B4" s="1463"/>
      <c r="C4" s="1463"/>
      <c r="D4" s="1463"/>
      <c r="E4" s="1463"/>
      <c r="F4" s="1463"/>
      <c r="G4" s="1463"/>
      <c r="H4" s="1463"/>
      <c r="I4" s="1463"/>
      <c r="J4" s="1464"/>
      <c r="K4" s="381"/>
      <c r="L4" s="8">
        <f>IF(COUNTA(G5:I14)=29,3,2)</f>
        <v>3</v>
      </c>
      <c r="M4" s="381"/>
    </row>
    <row r="5" spans="1:17" s="5" customFormat="1" ht="26.25" customHeight="1" x14ac:dyDescent="0.35">
      <c r="A5" s="48" t="s">
        <v>7</v>
      </c>
      <c r="B5" s="1465" t="s">
        <v>367</v>
      </c>
      <c r="C5" s="1465"/>
      <c r="D5" s="1465"/>
      <c r="E5" s="1466" t="s">
        <v>518</v>
      </c>
      <c r="F5" s="243" t="s">
        <v>361</v>
      </c>
      <c r="G5" s="1771">
        <f>(0.25*143371624.62)/1000000</f>
        <v>35.842906155000001</v>
      </c>
      <c r="H5" s="1772"/>
      <c r="I5" s="432">
        <v>82.1</v>
      </c>
      <c r="J5" s="1471" t="s">
        <v>488</v>
      </c>
      <c r="K5" s="381"/>
      <c r="L5" s="8"/>
      <c r="M5" s="381"/>
    </row>
    <row r="6" spans="1:17" s="5" customFormat="1" ht="26.25" customHeight="1" x14ac:dyDescent="0.35">
      <c r="A6" s="51" t="s">
        <v>8</v>
      </c>
      <c r="B6" s="1460" t="s">
        <v>368</v>
      </c>
      <c r="C6" s="1460"/>
      <c r="D6" s="1460"/>
      <c r="E6" s="1467"/>
      <c r="F6" s="244" t="s">
        <v>361</v>
      </c>
      <c r="G6" s="143" t="s">
        <v>362</v>
      </c>
      <c r="H6" s="143" t="s">
        <v>362</v>
      </c>
      <c r="I6" s="143" t="s">
        <v>362</v>
      </c>
      <c r="J6" s="1472"/>
      <c r="K6" s="381"/>
      <c r="L6" s="8"/>
      <c r="M6" s="381"/>
    </row>
    <row r="7" spans="1:17" s="5" customFormat="1" ht="66.75" customHeight="1" x14ac:dyDescent="0.35">
      <c r="A7" s="55" t="s">
        <v>9</v>
      </c>
      <c r="B7" s="1459" t="s">
        <v>369</v>
      </c>
      <c r="C7" s="1459"/>
      <c r="D7" s="1459"/>
      <c r="E7" s="1467"/>
      <c r="F7" s="245" t="s">
        <v>361</v>
      </c>
      <c r="G7" s="144" t="s">
        <v>362</v>
      </c>
      <c r="H7" s="145" t="s">
        <v>362</v>
      </c>
      <c r="I7" s="145" t="s">
        <v>362</v>
      </c>
      <c r="J7" s="1473"/>
      <c r="K7" s="381"/>
      <c r="L7" s="8"/>
      <c r="M7" s="381"/>
    </row>
    <row r="8" spans="1:17" s="5" customFormat="1" ht="26.25" customHeight="1" x14ac:dyDescent="0.35">
      <c r="A8" s="51" t="s">
        <v>10</v>
      </c>
      <c r="B8" s="1460" t="s">
        <v>370</v>
      </c>
      <c r="C8" s="1460"/>
      <c r="D8" s="1460"/>
      <c r="E8" s="1467"/>
      <c r="F8" s="244" t="s">
        <v>361</v>
      </c>
      <c r="G8" s="712">
        <v>12431</v>
      </c>
      <c r="H8" s="725">
        <v>6576</v>
      </c>
      <c r="I8" s="725">
        <v>3579</v>
      </c>
      <c r="J8" s="1474" t="s">
        <v>560</v>
      </c>
      <c r="K8" s="381"/>
      <c r="L8" s="8"/>
      <c r="M8" s="381"/>
    </row>
    <row r="9" spans="1:17" s="5" customFormat="1" ht="99.75" customHeight="1" x14ac:dyDescent="0.35">
      <c r="A9" s="55" t="s">
        <v>11</v>
      </c>
      <c r="B9" s="1459" t="s">
        <v>371</v>
      </c>
      <c r="C9" s="1459"/>
      <c r="D9" s="1459"/>
      <c r="E9" s="1467"/>
      <c r="F9" s="245" t="s">
        <v>361</v>
      </c>
      <c r="G9" s="692">
        <v>15532</v>
      </c>
      <c r="H9" s="703">
        <v>7413</v>
      </c>
      <c r="I9" s="703">
        <v>4389</v>
      </c>
      <c r="J9" s="1475"/>
      <c r="K9" s="381"/>
      <c r="L9" s="8"/>
      <c r="M9" s="381"/>
    </row>
    <row r="10" spans="1:17" s="5" customFormat="1" ht="26.25" customHeight="1" x14ac:dyDescent="0.35">
      <c r="A10" s="51" t="s">
        <v>12</v>
      </c>
      <c r="B10" s="1460" t="s">
        <v>372</v>
      </c>
      <c r="C10" s="1460"/>
      <c r="D10" s="1460"/>
      <c r="E10" s="1467"/>
      <c r="F10" s="244" t="s">
        <v>361</v>
      </c>
      <c r="G10" s="143" t="s">
        <v>362</v>
      </c>
      <c r="H10" s="143" t="s">
        <v>362</v>
      </c>
      <c r="I10" s="143" t="s">
        <v>362</v>
      </c>
      <c r="J10" s="54"/>
      <c r="K10" s="381"/>
      <c r="L10" s="8"/>
      <c r="M10" s="381"/>
    </row>
    <row r="11" spans="1:17" s="5" customFormat="1" ht="26.25" customHeight="1" x14ac:dyDescent="0.35">
      <c r="A11" s="55" t="s">
        <v>13</v>
      </c>
      <c r="B11" s="1459" t="s">
        <v>373</v>
      </c>
      <c r="C11" s="1459"/>
      <c r="D11" s="1459"/>
      <c r="E11" s="1467"/>
      <c r="F11" s="245" t="s">
        <v>361</v>
      </c>
      <c r="G11" s="144" t="s">
        <v>362</v>
      </c>
      <c r="H11" s="144" t="s">
        <v>362</v>
      </c>
      <c r="I11" s="144" t="s">
        <v>362</v>
      </c>
      <c r="J11" s="58"/>
      <c r="K11" s="381"/>
      <c r="L11" s="8"/>
      <c r="M11" s="381"/>
    </row>
    <row r="12" spans="1:17" s="5" customFormat="1" ht="26.25" customHeight="1" x14ac:dyDescent="0.35">
      <c r="A12" s="51" t="s">
        <v>14</v>
      </c>
      <c r="B12" s="1460" t="s">
        <v>374</v>
      </c>
      <c r="C12" s="1460"/>
      <c r="D12" s="1460"/>
      <c r="E12" s="1467"/>
      <c r="F12" s="244" t="s">
        <v>361</v>
      </c>
      <c r="G12" s="147" t="s">
        <v>362</v>
      </c>
      <c r="H12" s="147" t="s">
        <v>362</v>
      </c>
      <c r="I12" s="147" t="s">
        <v>362</v>
      </c>
      <c r="J12" s="54"/>
      <c r="K12" s="381"/>
      <c r="L12" s="8"/>
      <c r="M12" s="381"/>
    </row>
    <row r="13" spans="1:17" s="5" customFormat="1" ht="39.75" customHeight="1" x14ac:dyDescent="0.35">
      <c r="A13" s="55" t="s">
        <v>15</v>
      </c>
      <c r="B13" s="1459" t="s">
        <v>375</v>
      </c>
      <c r="C13" s="1459"/>
      <c r="D13" s="1459"/>
      <c r="E13" s="1467"/>
      <c r="F13" s="245" t="s">
        <v>361</v>
      </c>
      <c r="G13" s="144" t="s">
        <v>362</v>
      </c>
      <c r="H13" s="144" t="s">
        <v>362</v>
      </c>
      <c r="I13" s="144" t="s">
        <v>362</v>
      </c>
      <c r="J13" s="58"/>
      <c r="K13" s="381"/>
      <c r="L13" s="8"/>
      <c r="M13" s="381"/>
    </row>
    <row r="14" spans="1:17" s="5" customFormat="1" ht="30" customHeight="1" x14ac:dyDescent="0.35">
      <c r="A14" s="61" t="s">
        <v>16</v>
      </c>
      <c r="B14" s="1461" t="s">
        <v>376</v>
      </c>
      <c r="C14" s="1461"/>
      <c r="D14" s="1461"/>
      <c r="E14" s="1468"/>
      <c r="F14" s="246" t="s">
        <v>361</v>
      </c>
      <c r="G14" s="148" t="s">
        <v>362</v>
      </c>
      <c r="H14" s="148" t="s">
        <v>362</v>
      </c>
      <c r="I14" s="148" t="s">
        <v>362</v>
      </c>
      <c r="J14" s="64"/>
      <c r="K14" s="381"/>
      <c r="L14" s="8"/>
      <c r="M14" s="381"/>
    </row>
    <row r="15" spans="1:17" s="5" customFormat="1" ht="8.15" customHeight="1" x14ac:dyDescent="0.35">
      <c r="A15" s="12"/>
      <c r="B15" s="13"/>
      <c r="C15" s="13"/>
      <c r="D15" s="13"/>
      <c r="E15" s="13"/>
      <c r="F15" s="7"/>
      <c r="G15" s="149"/>
      <c r="H15" s="149"/>
      <c r="I15" s="149"/>
      <c r="J15" s="46"/>
      <c r="K15" s="381"/>
      <c r="L15" s="8"/>
      <c r="M15" s="381"/>
    </row>
    <row r="16" spans="1:17" s="5" customFormat="1" ht="33" customHeight="1" x14ac:dyDescent="0.35">
      <c r="A16" s="1462" t="s">
        <v>435</v>
      </c>
      <c r="B16" s="1463"/>
      <c r="C16" s="1463"/>
      <c r="D16" s="1463"/>
      <c r="E16" s="1463"/>
      <c r="F16" s="1463"/>
      <c r="G16" s="1463"/>
      <c r="H16" s="1463"/>
      <c r="I16" s="1463"/>
      <c r="J16" s="1464"/>
      <c r="K16" s="381"/>
      <c r="L16" s="8">
        <f>IF(COUNTA(G17:I17)=3,3,2)</f>
        <v>3</v>
      </c>
      <c r="M16" s="381"/>
    </row>
    <row r="17" spans="1:13" s="5" customFormat="1" ht="32.15" customHeight="1" x14ac:dyDescent="0.35">
      <c r="A17" s="9" t="s">
        <v>6</v>
      </c>
      <c r="B17" s="1476" t="s">
        <v>436</v>
      </c>
      <c r="C17" s="1476"/>
      <c r="D17" s="1476"/>
      <c r="E17" s="10" t="s">
        <v>519</v>
      </c>
      <c r="F17" s="242" t="s">
        <v>361</v>
      </c>
      <c r="G17" s="696">
        <v>239</v>
      </c>
      <c r="H17" s="150" t="s">
        <v>362</v>
      </c>
      <c r="I17" s="150" t="s">
        <v>362</v>
      </c>
      <c r="J17" s="6"/>
      <c r="K17" s="381"/>
      <c r="L17" s="8"/>
      <c r="M17" s="381"/>
    </row>
    <row r="18" spans="1:13" s="5" customFormat="1" ht="8.15" customHeight="1" x14ac:dyDescent="0.35">
      <c r="A18" s="12"/>
      <c r="B18" s="13"/>
      <c r="C18" s="13"/>
      <c r="D18" s="13"/>
      <c r="E18" s="13"/>
      <c r="F18" s="7"/>
      <c r="G18" s="149"/>
      <c r="H18" s="149"/>
      <c r="I18" s="149"/>
      <c r="J18" s="46"/>
      <c r="K18" s="381"/>
      <c r="L18" s="8"/>
      <c r="M18" s="381"/>
    </row>
    <row r="19" spans="1:13" s="5" customFormat="1" ht="33" customHeight="1" x14ac:dyDescent="0.35">
      <c r="A19" s="1462" t="s">
        <v>490</v>
      </c>
      <c r="B19" s="1463"/>
      <c r="C19" s="1463"/>
      <c r="D19" s="1463"/>
      <c r="E19" s="1463"/>
      <c r="F19" s="1463"/>
      <c r="G19" s="1463"/>
      <c r="H19" s="1463"/>
      <c r="I19" s="1463"/>
      <c r="J19" s="1464"/>
      <c r="K19" s="381"/>
      <c r="L19" s="8">
        <f>IF(COUNTA(G20:I36)+COUNTA(G37:I52)=96,3,2)</f>
        <v>3</v>
      </c>
      <c r="M19" s="381"/>
    </row>
    <row r="20" spans="1:13" s="5" customFormat="1" ht="15" customHeight="1" x14ac:dyDescent="0.35">
      <c r="A20" s="1477" t="s">
        <v>17</v>
      </c>
      <c r="B20" s="1479" t="s">
        <v>380</v>
      </c>
      <c r="C20" s="1480"/>
      <c r="D20" s="68" t="s">
        <v>379</v>
      </c>
      <c r="E20" s="1483" t="s">
        <v>518</v>
      </c>
      <c r="F20" s="69" t="s">
        <v>361</v>
      </c>
      <c r="G20" s="692">
        <v>3300</v>
      </c>
      <c r="H20" s="692">
        <v>2050</v>
      </c>
      <c r="I20" s="692">
        <v>2300</v>
      </c>
      <c r="J20" s="1471"/>
      <c r="K20" s="381"/>
      <c r="L20" s="8"/>
      <c r="M20" s="381"/>
    </row>
    <row r="21" spans="1:13" s="5" customFormat="1" ht="15" customHeight="1" x14ac:dyDescent="0.35">
      <c r="A21" s="1478"/>
      <c r="B21" s="1481"/>
      <c r="C21" s="1482"/>
      <c r="D21" s="70" t="s">
        <v>378</v>
      </c>
      <c r="E21" s="1484"/>
      <c r="F21" s="71" t="s">
        <v>361</v>
      </c>
      <c r="G21" s="692">
        <v>3300</v>
      </c>
      <c r="H21" s="692">
        <v>2050</v>
      </c>
      <c r="I21" s="692">
        <v>2300</v>
      </c>
      <c r="J21" s="1473"/>
      <c r="K21" s="381"/>
      <c r="L21" s="8"/>
      <c r="M21" s="381"/>
    </row>
    <row r="22" spans="1:13" s="5" customFormat="1" ht="15" customHeight="1" x14ac:dyDescent="0.35">
      <c r="A22" s="1486" t="s">
        <v>18</v>
      </c>
      <c r="B22" s="1487" t="s">
        <v>381</v>
      </c>
      <c r="C22" s="1488"/>
      <c r="D22" s="576" t="s">
        <v>379</v>
      </c>
      <c r="E22" s="1484"/>
      <c r="F22" s="72" t="s">
        <v>361</v>
      </c>
      <c r="G22" s="153">
        <v>0</v>
      </c>
      <c r="H22" s="153">
        <v>0</v>
      </c>
      <c r="I22" s="153">
        <v>0</v>
      </c>
      <c r="J22" s="1489"/>
      <c r="K22" s="381"/>
      <c r="L22" s="8"/>
      <c r="M22" s="381"/>
    </row>
    <row r="23" spans="1:13" s="5" customFormat="1" ht="15" customHeight="1" x14ac:dyDescent="0.35">
      <c r="A23" s="1486" t="s">
        <v>18</v>
      </c>
      <c r="B23" s="1487" t="s">
        <v>306</v>
      </c>
      <c r="C23" s="1488"/>
      <c r="D23" s="576" t="s">
        <v>378</v>
      </c>
      <c r="E23" s="1484"/>
      <c r="F23" s="72" t="s">
        <v>361</v>
      </c>
      <c r="G23" s="153">
        <v>0</v>
      </c>
      <c r="H23" s="153">
        <v>0</v>
      </c>
      <c r="I23" s="153">
        <v>0</v>
      </c>
      <c r="J23" s="1490"/>
      <c r="K23" s="381"/>
      <c r="L23" s="8"/>
      <c r="M23" s="381"/>
    </row>
    <row r="24" spans="1:13" s="5" customFormat="1" ht="15" customHeight="1" x14ac:dyDescent="0.35">
      <c r="A24" s="1478" t="s">
        <v>19</v>
      </c>
      <c r="B24" s="1481" t="s">
        <v>382</v>
      </c>
      <c r="C24" s="1482"/>
      <c r="D24" s="70" t="s">
        <v>379</v>
      </c>
      <c r="E24" s="1484"/>
      <c r="F24" s="71" t="s">
        <v>361</v>
      </c>
      <c r="G24" s="701">
        <v>350</v>
      </c>
      <c r="H24" s="701">
        <v>200</v>
      </c>
      <c r="I24" s="701">
        <v>250</v>
      </c>
      <c r="J24" s="1491"/>
      <c r="K24" s="381"/>
      <c r="L24" s="16"/>
      <c r="M24" s="381"/>
    </row>
    <row r="25" spans="1:13" s="5" customFormat="1" ht="15" customHeight="1" x14ac:dyDescent="0.35">
      <c r="A25" s="1478" t="s">
        <v>19</v>
      </c>
      <c r="B25" s="1481" t="s">
        <v>307</v>
      </c>
      <c r="C25" s="1482"/>
      <c r="D25" s="70" t="s">
        <v>378</v>
      </c>
      <c r="E25" s="1484"/>
      <c r="F25" s="71" t="s">
        <v>361</v>
      </c>
      <c r="G25" s="701">
        <v>357</v>
      </c>
      <c r="H25" s="701">
        <v>204</v>
      </c>
      <c r="I25" s="701">
        <v>255</v>
      </c>
      <c r="J25" s="1473"/>
      <c r="K25" s="381"/>
      <c r="L25" s="16"/>
      <c r="M25" s="381"/>
    </row>
    <row r="26" spans="1:13" s="5" customFormat="1" ht="15" customHeight="1" x14ac:dyDescent="0.35">
      <c r="A26" s="1486" t="s">
        <v>693</v>
      </c>
      <c r="B26" s="1487" t="s">
        <v>383</v>
      </c>
      <c r="C26" s="1488"/>
      <c r="D26" s="576" t="s">
        <v>379</v>
      </c>
      <c r="E26" s="1484"/>
      <c r="F26" s="72" t="s">
        <v>361</v>
      </c>
      <c r="G26" s="719">
        <v>771</v>
      </c>
      <c r="H26" s="719">
        <v>321</v>
      </c>
      <c r="I26" s="719">
        <v>871</v>
      </c>
      <c r="J26" s="1489" t="s">
        <v>517</v>
      </c>
      <c r="K26" s="381"/>
      <c r="L26" s="16"/>
      <c r="M26" s="381"/>
    </row>
    <row r="27" spans="1:13" s="5" customFormat="1" ht="15" customHeight="1" x14ac:dyDescent="0.35">
      <c r="A27" s="1486" t="s">
        <v>20</v>
      </c>
      <c r="B27" s="1487" t="s">
        <v>308</v>
      </c>
      <c r="C27" s="1488"/>
      <c r="D27" s="576" t="s">
        <v>378</v>
      </c>
      <c r="E27" s="1484"/>
      <c r="F27" s="72" t="s">
        <v>361</v>
      </c>
      <c r="G27" s="719">
        <v>771</v>
      </c>
      <c r="H27" s="719">
        <v>321</v>
      </c>
      <c r="I27" s="719">
        <v>871</v>
      </c>
      <c r="J27" s="1490"/>
      <c r="K27" s="381"/>
      <c r="L27" s="16"/>
      <c r="M27" s="381"/>
    </row>
    <row r="28" spans="1:13" s="5" customFormat="1" ht="15" customHeight="1" x14ac:dyDescent="0.35">
      <c r="A28" s="1478" t="s">
        <v>694</v>
      </c>
      <c r="B28" s="1481" t="s">
        <v>696</v>
      </c>
      <c r="C28" s="1482"/>
      <c r="D28" s="70" t="s">
        <v>379</v>
      </c>
      <c r="E28" s="1484"/>
      <c r="F28" s="71" t="s">
        <v>361</v>
      </c>
      <c r="G28" s="692">
        <v>1581</v>
      </c>
      <c r="H28" s="692">
        <v>1088</v>
      </c>
      <c r="I28" s="692">
        <v>737</v>
      </c>
      <c r="J28" s="1491" t="s">
        <v>517</v>
      </c>
      <c r="K28" s="381"/>
      <c r="L28" s="16"/>
      <c r="M28" s="381"/>
    </row>
    <row r="29" spans="1:13" s="5" customFormat="1" ht="15" customHeight="1" x14ac:dyDescent="0.35">
      <c r="A29" s="1478" t="s">
        <v>20</v>
      </c>
      <c r="B29" s="1481" t="s">
        <v>308</v>
      </c>
      <c r="C29" s="1482"/>
      <c r="D29" s="70" t="s">
        <v>378</v>
      </c>
      <c r="E29" s="1484"/>
      <c r="F29" s="71" t="s">
        <v>361</v>
      </c>
      <c r="G29" s="692">
        <v>1581</v>
      </c>
      <c r="H29" s="692">
        <v>1088</v>
      </c>
      <c r="I29" s="692">
        <v>737</v>
      </c>
      <c r="J29" s="1473"/>
      <c r="K29" s="381"/>
      <c r="L29" s="16"/>
      <c r="M29" s="381"/>
    </row>
    <row r="30" spans="1:13" s="5" customFormat="1" ht="15" customHeight="1" x14ac:dyDescent="0.35">
      <c r="A30" s="1486" t="s">
        <v>695</v>
      </c>
      <c r="B30" s="1487" t="s">
        <v>697</v>
      </c>
      <c r="C30" s="1488"/>
      <c r="D30" s="576" t="s">
        <v>379</v>
      </c>
      <c r="E30" s="1484"/>
      <c r="F30" s="72" t="s">
        <v>361</v>
      </c>
      <c r="G30" s="606">
        <v>0</v>
      </c>
      <c r="H30" s="719">
        <v>25</v>
      </c>
      <c r="I30" s="606">
        <v>0</v>
      </c>
      <c r="J30" s="1489" t="s">
        <v>517</v>
      </c>
      <c r="K30" s="381"/>
      <c r="L30" s="16"/>
      <c r="M30" s="381"/>
    </row>
    <row r="31" spans="1:13" s="5" customFormat="1" ht="15" customHeight="1" x14ac:dyDescent="0.35">
      <c r="A31" s="1486" t="s">
        <v>20</v>
      </c>
      <c r="B31" s="1487" t="s">
        <v>308</v>
      </c>
      <c r="C31" s="1488"/>
      <c r="D31" s="576" t="s">
        <v>378</v>
      </c>
      <c r="E31" s="1485"/>
      <c r="F31" s="72" t="s">
        <v>361</v>
      </c>
      <c r="G31" s="606">
        <v>0</v>
      </c>
      <c r="H31" s="719">
        <v>25</v>
      </c>
      <c r="I31" s="606">
        <v>0</v>
      </c>
      <c r="J31" s="1490"/>
      <c r="K31" s="381"/>
      <c r="L31" s="16"/>
      <c r="M31" s="381"/>
    </row>
    <row r="32" spans="1:13" s="5" customFormat="1" ht="33" customHeight="1" x14ac:dyDescent="0.35">
      <c r="A32" s="1494" t="s">
        <v>492</v>
      </c>
      <c r="B32" s="1495"/>
      <c r="C32" s="1495"/>
      <c r="D32" s="1495"/>
      <c r="E32" s="1495"/>
      <c r="F32" s="1495"/>
      <c r="G32" s="1495"/>
      <c r="H32" s="1495"/>
      <c r="I32" s="1495"/>
      <c r="J32" s="1496"/>
      <c r="K32" s="381"/>
      <c r="L32" s="8"/>
      <c r="M32" s="381"/>
    </row>
    <row r="33" spans="1:13" s="5" customFormat="1" ht="15" customHeight="1" x14ac:dyDescent="0.35">
      <c r="A33" s="1478" t="s">
        <v>21</v>
      </c>
      <c r="B33" s="1481" t="s">
        <v>384</v>
      </c>
      <c r="C33" s="1482"/>
      <c r="D33" s="70" t="s">
        <v>379</v>
      </c>
      <c r="E33" s="1483" t="s">
        <v>518</v>
      </c>
      <c r="F33" s="71" t="s">
        <v>361</v>
      </c>
      <c r="G33" s="692">
        <v>8939</v>
      </c>
      <c r="H33" s="692">
        <v>3328</v>
      </c>
      <c r="I33" s="692">
        <v>244</v>
      </c>
      <c r="J33" s="1491" t="s">
        <v>517</v>
      </c>
      <c r="K33" s="381"/>
      <c r="L33" s="16"/>
      <c r="M33" s="381"/>
    </row>
    <row r="34" spans="1:13" s="5" customFormat="1" ht="15" customHeight="1" x14ac:dyDescent="0.35">
      <c r="A34" s="1478" t="s">
        <v>21</v>
      </c>
      <c r="B34" s="1481" t="s">
        <v>309</v>
      </c>
      <c r="C34" s="1482"/>
      <c r="D34" s="70" t="s">
        <v>378</v>
      </c>
      <c r="E34" s="1484"/>
      <c r="F34" s="71" t="s">
        <v>361</v>
      </c>
      <c r="G34" s="692">
        <v>8648</v>
      </c>
      <c r="H34" s="692">
        <v>3198</v>
      </c>
      <c r="I34" s="692">
        <v>237</v>
      </c>
      <c r="J34" s="1473"/>
      <c r="K34" s="381"/>
      <c r="L34" s="16"/>
      <c r="M34" s="381"/>
    </row>
    <row r="35" spans="1:13" s="5" customFormat="1" ht="15" customHeight="1" x14ac:dyDescent="0.35">
      <c r="A35" s="1486" t="s">
        <v>22</v>
      </c>
      <c r="B35" s="1487" t="s">
        <v>385</v>
      </c>
      <c r="C35" s="1488"/>
      <c r="D35" s="576" t="s">
        <v>379</v>
      </c>
      <c r="E35" s="1484"/>
      <c r="F35" s="72" t="s">
        <v>361</v>
      </c>
      <c r="G35" s="153">
        <v>0</v>
      </c>
      <c r="H35" s="153">
        <v>0</v>
      </c>
      <c r="I35" s="153">
        <v>0</v>
      </c>
      <c r="J35" s="1493"/>
      <c r="K35" s="381"/>
      <c r="L35" s="16"/>
      <c r="M35" s="381"/>
    </row>
    <row r="36" spans="1:13" s="5" customFormat="1" ht="15" customHeight="1" x14ac:dyDescent="0.35">
      <c r="A36" s="1486" t="s">
        <v>22</v>
      </c>
      <c r="B36" s="1487" t="s">
        <v>310</v>
      </c>
      <c r="C36" s="1488"/>
      <c r="D36" s="576" t="s">
        <v>378</v>
      </c>
      <c r="E36" s="1484"/>
      <c r="F36" s="72" t="s">
        <v>361</v>
      </c>
      <c r="G36" s="153">
        <v>0</v>
      </c>
      <c r="H36" s="153">
        <v>0</v>
      </c>
      <c r="I36" s="153">
        <v>0</v>
      </c>
      <c r="J36" s="1493"/>
      <c r="K36" s="381"/>
      <c r="L36" s="16"/>
      <c r="M36" s="381"/>
    </row>
    <row r="37" spans="1:13" s="5" customFormat="1" ht="15" customHeight="1" x14ac:dyDescent="0.35">
      <c r="A37" s="1498" t="s">
        <v>23</v>
      </c>
      <c r="B37" s="1499" t="s">
        <v>386</v>
      </c>
      <c r="C37" s="1500"/>
      <c r="D37" s="437" t="s">
        <v>379</v>
      </c>
      <c r="E37" s="1484"/>
      <c r="F37" s="71" t="s">
        <v>361</v>
      </c>
      <c r="G37" s="692">
        <v>1122</v>
      </c>
      <c r="H37" s="701">
        <v>448</v>
      </c>
      <c r="I37" s="701">
        <v>0</v>
      </c>
      <c r="J37" s="1492" t="s">
        <v>517</v>
      </c>
      <c r="K37" s="381"/>
      <c r="L37" s="16"/>
      <c r="M37" s="381"/>
    </row>
    <row r="38" spans="1:13" s="5" customFormat="1" ht="15" customHeight="1" x14ac:dyDescent="0.35">
      <c r="A38" s="1478" t="s">
        <v>23</v>
      </c>
      <c r="B38" s="1481" t="s">
        <v>311</v>
      </c>
      <c r="C38" s="1482"/>
      <c r="D38" s="70" t="s">
        <v>378</v>
      </c>
      <c r="E38" s="1484"/>
      <c r="F38" s="71" t="s">
        <v>361</v>
      </c>
      <c r="G38" s="692">
        <v>1043</v>
      </c>
      <c r="H38" s="701">
        <v>416</v>
      </c>
      <c r="I38" s="701">
        <v>0</v>
      </c>
      <c r="J38" s="1492"/>
      <c r="K38" s="381"/>
      <c r="L38" s="16"/>
      <c r="M38" s="381"/>
    </row>
    <row r="39" spans="1:13" s="5" customFormat="1" ht="15" customHeight="1" x14ac:dyDescent="0.35">
      <c r="A39" s="1486" t="s">
        <v>24</v>
      </c>
      <c r="B39" s="1487" t="s">
        <v>387</v>
      </c>
      <c r="C39" s="1488"/>
      <c r="D39" s="576" t="s">
        <v>379</v>
      </c>
      <c r="E39" s="1484"/>
      <c r="F39" s="72" t="s">
        <v>361</v>
      </c>
      <c r="G39" s="153">
        <v>0</v>
      </c>
      <c r="H39" s="153">
        <v>0</v>
      </c>
      <c r="I39" s="153">
        <v>0</v>
      </c>
      <c r="J39" s="1493"/>
      <c r="K39" s="381"/>
      <c r="L39" s="8"/>
      <c r="M39" s="381"/>
    </row>
    <row r="40" spans="1:13" s="5" customFormat="1" ht="15" customHeight="1" x14ac:dyDescent="0.35">
      <c r="A40" s="1486" t="s">
        <v>24</v>
      </c>
      <c r="B40" s="1487" t="s">
        <v>312</v>
      </c>
      <c r="C40" s="1488"/>
      <c r="D40" s="576" t="s">
        <v>378</v>
      </c>
      <c r="E40" s="1484"/>
      <c r="F40" s="72" t="s">
        <v>361</v>
      </c>
      <c r="G40" s="153">
        <v>0</v>
      </c>
      <c r="H40" s="153">
        <v>0</v>
      </c>
      <c r="I40" s="153">
        <v>0</v>
      </c>
      <c r="J40" s="1493"/>
      <c r="K40" s="381"/>
      <c r="L40" s="8"/>
      <c r="M40" s="381"/>
    </row>
    <row r="41" spans="1:13" s="5" customFormat="1" ht="15" customHeight="1" x14ac:dyDescent="0.35">
      <c r="A41" s="1478" t="s">
        <v>25</v>
      </c>
      <c r="B41" s="1481" t="s">
        <v>388</v>
      </c>
      <c r="C41" s="1482"/>
      <c r="D41" s="70" t="s">
        <v>379</v>
      </c>
      <c r="E41" s="1484"/>
      <c r="F41" s="71" t="s">
        <v>361</v>
      </c>
      <c r="G41" s="152">
        <v>0</v>
      </c>
      <c r="H41" s="152">
        <v>0</v>
      </c>
      <c r="I41" s="152">
        <v>0</v>
      </c>
      <c r="J41" s="1492"/>
      <c r="K41" s="381"/>
      <c r="L41" s="8"/>
      <c r="M41" s="381"/>
    </row>
    <row r="42" spans="1:13" s="5" customFormat="1" ht="15" customHeight="1" x14ac:dyDescent="0.35">
      <c r="A42" s="1478" t="s">
        <v>25</v>
      </c>
      <c r="B42" s="1481" t="s">
        <v>313</v>
      </c>
      <c r="C42" s="1482"/>
      <c r="D42" s="70" t="s">
        <v>378</v>
      </c>
      <c r="E42" s="1484"/>
      <c r="F42" s="71" t="s">
        <v>361</v>
      </c>
      <c r="G42" s="152">
        <v>0</v>
      </c>
      <c r="H42" s="152">
        <v>0</v>
      </c>
      <c r="I42" s="152">
        <v>0</v>
      </c>
      <c r="J42" s="1492"/>
      <c r="K42" s="381"/>
      <c r="L42" s="8"/>
      <c r="M42" s="381"/>
    </row>
    <row r="43" spans="1:13" s="5" customFormat="1" ht="15" customHeight="1" x14ac:dyDescent="0.35">
      <c r="A43" s="1486" t="s">
        <v>26</v>
      </c>
      <c r="B43" s="1487" t="s">
        <v>389</v>
      </c>
      <c r="C43" s="1488"/>
      <c r="D43" s="576" t="s">
        <v>379</v>
      </c>
      <c r="E43" s="1484"/>
      <c r="F43" s="72" t="s">
        <v>361</v>
      </c>
      <c r="G43" s="153">
        <v>0</v>
      </c>
      <c r="H43" s="153">
        <v>0</v>
      </c>
      <c r="I43" s="153">
        <v>0</v>
      </c>
      <c r="J43" s="1493"/>
      <c r="K43" s="381"/>
      <c r="L43" s="8"/>
      <c r="M43" s="381"/>
    </row>
    <row r="44" spans="1:13" s="5" customFormat="1" ht="15" customHeight="1" x14ac:dyDescent="0.35">
      <c r="A44" s="1486" t="s">
        <v>26</v>
      </c>
      <c r="B44" s="1487" t="s">
        <v>314</v>
      </c>
      <c r="C44" s="1488"/>
      <c r="D44" s="576" t="s">
        <v>378</v>
      </c>
      <c r="E44" s="1484"/>
      <c r="F44" s="72" t="s">
        <v>361</v>
      </c>
      <c r="G44" s="153">
        <v>0</v>
      </c>
      <c r="H44" s="153">
        <v>0</v>
      </c>
      <c r="I44" s="153">
        <v>0</v>
      </c>
      <c r="J44" s="1493"/>
      <c r="K44" s="381"/>
      <c r="L44" s="8"/>
      <c r="M44" s="381"/>
    </row>
    <row r="45" spans="1:13" s="5" customFormat="1" ht="15" customHeight="1" x14ac:dyDescent="0.35">
      <c r="A45" s="1478" t="s">
        <v>27</v>
      </c>
      <c r="B45" s="1481" t="s">
        <v>390</v>
      </c>
      <c r="C45" s="1482"/>
      <c r="D45" s="70" t="s">
        <v>379</v>
      </c>
      <c r="E45" s="1484"/>
      <c r="F45" s="71" t="s">
        <v>361</v>
      </c>
      <c r="G45" s="152">
        <v>0</v>
      </c>
      <c r="H45" s="152">
        <v>0</v>
      </c>
      <c r="I45" s="152">
        <v>0</v>
      </c>
      <c r="J45" s="1492"/>
      <c r="K45" s="381"/>
      <c r="L45" s="8"/>
      <c r="M45" s="381"/>
    </row>
    <row r="46" spans="1:13" s="5" customFormat="1" ht="15" customHeight="1" x14ac:dyDescent="0.35">
      <c r="A46" s="1478" t="s">
        <v>27</v>
      </c>
      <c r="B46" s="1481" t="s">
        <v>315</v>
      </c>
      <c r="C46" s="1482"/>
      <c r="D46" s="70" t="s">
        <v>378</v>
      </c>
      <c r="E46" s="1484"/>
      <c r="F46" s="71" t="s">
        <v>361</v>
      </c>
      <c r="G46" s="152">
        <v>0</v>
      </c>
      <c r="H46" s="152">
        <v>0</v>
      </c>
      <c r="I46" s="152">
        <v>0</v>
      </c>
      <c r="J46" s="1492"/>
      <c r="K46" s="381"/>
      <c r="L46" s="8"/>
      <c r="M46" s="381"/>
    </row>
    <row r="47" spans="1:13" s="5" customFormat="1" ht="15" customHeight="1" x14ac:dyDescent="0.35">
      <c r="A47" s="1486" t="s">
        <v>28</v>
      </c>
      <c r="B47" s="1487" t="s">
        <v>391</v>
      </c>
      <c r="C47" s="1488"/>
      <c r="D47" s="576" t="s">
        <v>379</v>
      </c>
      <c r="E47" s="1484"/>
      <c r="F47" s="72" t="s">
        <v>361</v>
      </c>
      <c r="G47" s="153">
        <v>0</v>
      </c>
      <c r="H47" s="153">
        <v>0</v>
      </c>
      <c r="I47" s="153">
        <v>0</v>
      </c>
      <c r="J47" s="1493"/>
      <c r="K47" s="381"/>
      <c r="L47" s="8"/>
      <c r="M47" s="381"/>
    </row>
    <row r="48" spans="1:13" s="5" customFormat="1" ht="15" customHeight="1" x14ac:dyDescent="0.35">
      <c r="A48" s="1486" t="s">
        <v>28</v>
      </c>
      <c r="B48" s="1487" t="s">
        <v>316</v>
      </c>
      <c r="C48" s="1488"/>
      <c r="D48" s="576" t="s">
        <v>378</v>
      </c>
      <c r="E48" s="1484"/>
      <c r="F48" s="72" t="s">
        <v>361</v>
      </c>
      <c r="G48" s="153">
        <v>0</v>
      </c>
      <c r="H48" s="153">
        <v>0</v>
      </c>
      <c r="I48" s="153">
        <v>0</v>
      </c>
      <c r="J48" s="1493"/>
      <c r="K48" s="381"/>
      <c r="L48" s="8"/>
      <c r="M48" s="381"/>
    </row>
    <row r="49" spans="1:13" s="5" customFormat="1" ht="15" customHeight="1" x14ac:dyDescent="0.35">
      <c r="A49" s="1478" t="s">
        <v>29</v>
      </c>
      <c r="B49" s="1481" t="s">
        <v>392</v>
      </c>
      <c r="C49" s="1482"/>
      <c r="D49" s="70" t="s">
        <v>379</v>
      </c>
      <c r="E49" s="1484"/>
      <c r="F49" s="71" t="s">
        <v>361</v>
      </c>
      <c r="G49" s="152">
        <v>0</v>
      </c>
      <c r="H49" s="152">
        <v>0</v>
      </c>
      <c r="I49" s="152">
        <v>0</v>
      </c>
      <c r="J49" s="1492"/>
      <c r="K49" s="381"/>
      <c r="L49" s="8"/>
      <c r="M49" s="381"/>
    </row>
    <row r="50" spans="1:13" s="5" customFormat="1" ht="15" customHeight="1" x14ac:dyDescent="0.35">
      <c r="A50" s="1478" t="s">
        <v>29</v>
      </c>
      <c r="B50" s="1481" t="s">
        <v>317</v>
      </c>
      <c r="C50" s="1482"/>
      <c r="D50" s="70" t="s">
        <v>378</v>
      </c>
      <c r="E50" s="1484"/>
      <c r="F50" s="71" t="s">
        <v>361</v>
      </c>
      <c r="G50" s="152">
        <v>0</v>
      </c>
      <c r="H50" s="152">
        <v>0</v>
      </c>
      <c r="I50" s="152">
        <v>0</v>
      </c>
      <c r="J50" s="1492"/>
      <c r="K50" s="381"/>
      <c r="L50" s="8"/>
      <c r="M50" s="381"/>
    </row>
    <row r="51" spans="1:13" s="5" customFormat="1" ht="15" customHeight="1" x14ac:dyDescent="0.35">
      <c r="A51" s="1486" t="s">
        <v>30</v>
      </c>
      <c r="B51" s="1487" t="s">
        <v>393</v>
      </c>
      <c r="C51" s="1488"/>
      <c r="D51" s="576" t="s">
        <v>379</v>
      </c>
      <c r="E51" s="1484"/>
      <c r="F51" s="72" t="s">
        <v>361</v>
      </c>
      <c r="G51" s="153">
        <v>0</v>
      </c>
      <c r="H51" s="153">
        <v>0</v>
      </c>
      <c r="I51" s="153">
        <v>0</v>
      </c>
      <c r="J51" s="1493"/>
      <c r="K51" s="381"/>
      <c r="L51" s="8"/>
      <c r="M51" s="381"/>
    </row>
    <row r="52" spans="1:13" s="5" customFormat="1" ht="15" customHeight="1" x14ac:dyDescent="0.35">
      <c r="A52" s="1501" t="s">
        <v>30</v>
      </c>
      <c r="B52" s="1502" t="s">
        <v>318</v>
      </c>
      <c r="C52" s="1503"/>
      <c r="D52" s="581" t="s">
        <v>378</v>
      </c>
      <c r="E52" s="1497"/>
      <c r="F52" s="73" t="s">
        <v>361</v>
      </c>
      <c r="G52" s="154">
        <v>0</v>
      </c>
      <c r="H52" s="154">
        <v>0</v>
      </c>
      <c r="I52" s="154">
        <v>0</v>
      </c>
      <c r="J52" s="1504"/>
      <c r="K52" s="381"/>
      <c r="L52" s="8"/>
      <c r="M52" s="381"/>
    </row>
    <row r="53" spans="1:13" s="5" customFormat="1" ht="8.15" customHeight="1" x14ac:dyDescent="0.35">
      <c r="A53" s="65"/>
      <c r="B53" s="66"/>
      <c r="C53" s="66"/>
      <c r="D53" s="66"/>
      <c r="E53" s="66"/>
      <c r="F53" s="67"/>
      <c r="G53" s="155"/>
      <c r="H53" s="155"/>
      <c r="I53" s="155"/>
      <c r="J53" s="46"/>
      <c r="K53" s="381"/>
      <c r="L53" s="8"/>
      <c r="M53" s="381"/>
    </row>
    <row r="54" spans="1:13" s="5" customFormat="1" ht="33" customHeight="1" x14ac:dyDescent="0.35">
      <c r="A54" s="1462" t="s">
        <v>394</v>
      </c>
      <c r="B54" s="1463"/>
      <c r="C54" s="1463"/>
      <c r="D54" s="1463"/>
      <c r="E54" s="1463"/>
      <c r="F54" s="1463"/>
      <c r="G54" s="1463"/>
      <c r="H54" s="1463"/>
      <c r="I54" s="1463"/>
      <c r="J54" s="1464"/>
      <c r="K54" s="381"/>
      <c r="L54" s="8">
        <f>IF(COUNTA(G55:I69)=42,3,2)</f>
        <v>3</v>
      </c>
      <c r="M54" s="381"/>
    </row>
    <row r="55" spans="1:13" s="5" customFormat="1" ht="30" customHeight="1" x14ac:dyDescent="0.35">
      <c r="A55" s="75" t="s">
        <v>31</v>
      </c>
      <c r="B55" s="1505" t="s">
        <v>0</v>
      </c>
      <c r="C55" s="1506"/>
      <c r="D55" s="575" t="s">
        <v>365</v>
      </c>
      <c r="E55" s="1466" t="s">
        <v>519</v>
      </c>
      <c r="F55" s="76" t="s">
        <v>365</v>
      </c>
      <c r="G55" s="151" t="s">
        <v>360</v>
      </c>
      <c r="H55" s="151" t="s">
        <v>360</v>
      </c>
      <c r="I55" s="151" t="s">
        <v>360</v>
      </c>
      <c r="J55" s="243"/>
      <c r="K55" s="381"/>
      <c r="L55" s="8"/>
      <c r="M55" s="381"/>
    </row>
    <row r="56" spans="1:13" s="5" customFormat="1" ht="40.5" customHeight="1" x14ac:dyDescent="0.35">
      <c r="A56" s="601" t="s">
        <v>32</v>
      </c>
      <c r="B56" s="1487" t="s">
        <v>1</v>
      </c>
      <c r="C56" s="1488"/>
      <c r="D56" s="576"/>
      <c r="E56" s="1467"/>
      <c r="F56" s="72" t="s">
        <v>478</v>
      </c>
      <c r="G56" s="606">
        <v>3</v>
      </c>
      <c r="H56" s="606">
        <v>3</v>
      </c>
      <c r="I56" s="606">
        <v>3</v>
      </c>
      <c r="J56" s="256" t="s">
        <v>702</v>
      </c>
      <c r="K56" s="381"/>
      <c r="L56" s="8"/>
      <c r="M56" s="381"/>
    </row>
    <row r="57" spans="1:13" s="5" customFormat="1" ht="27" customHeight="1" x14ac:dyDescent="0.35">
      <c r="A57" s="1508" t="s">
        <v>33</v>
      </c>
      <c r="B57" s="1481" t="s">
        <v>428</v>
      </c>
      <c r="C57" s="1482"/>
      <c r="D57" s="582" t="s">
        <v>521</v>
      </c>
      <c r="E57" s="1467"/>
      <c r="F57" s="77" t="s">
        <v>361</v>
      </c>
      <c r="G57" s="703">
        <v>1129</v>
      </c>
      <c r="H57" s="703">
        <v>1127</v>
      </c>
      <c r="I57" s="703">
        <v>820</v>
      </c>
      <c r="J57" s="1509"/>
      <c r="K57" s="381"/>
      <c r="L57" s="8"/>
      <c r="M57" s="381"/>
    </row>
    <row r="58" spans="1:13" s="5" customFormat="1" ht="27" customHeight="1" x14ac:dyDescent="0.35">
      <c r="A58" s="1508" t="s">
        <v>33</v>
      </c>
      <c r="B58" s="1481"/>
      <c r="C58" s="1482"/>
      <c r="D58" s="582" t="s">
        <v>522</v>
      </c>
      <c r="E58" s="1467"/>
      <c r="F58" s="77" t="s">
        <v>361</v>
      </c>
      <c r="G58" s="703">
        <v>934</v>
      </c>
      <c r="H58" s="703">
        <v>583</v>
      </c>
      <c r="I58" s="703">
        <v>286</v>
      </c>
      <c r="J58" s="1510"/>
      <c r="K58" s="381"/>
      <c r="L58" s="8"/>
      <c r="M58" s="381"/>
    </row>
    <row r="59" spans="1:13" s="5" customFormat="1" ht="30" customHeight="1" x14ac:dyDescent="0.35">
      <c r="A59" s="601" t="s">
        <v>34</v>
      </c>
      <c r="B59" s="1487" t="s">
        <v>257</v>
      </c>
      <c r="C59" s="1488"/>
      <c r="D59" s="576"/>
      <c r="E59" s="1467"/>
      <c r="F59" s="72" t="s">
        <v>478</v>
      </c>
      <c r="G59" s="606">
        <v>0</v>
      </c>
      <c r="H59" s="606">
        <v>0</v>
      </c>
      <c r="I59" s="606">
        <v>0</v>
      </c>
      <c r="J59" s="59"/>
      <c r="K59" s="381"/>
      <c r="L59" s="8"/>
      <c r="M59" s="381"/>
    </row>
    <row r="60" spans="1:13" s="5" customFormat="1" ht="30" customHeight="1" x14ac:dyDescent="0.35">
      <c r="A60" s="605" t="s">
        <v>35</v>
      </c>
      <c r="B60" s="1511" t="s">
        <v>429</v>
      </c>
      <c r="C60" s="1512"/>
      <c r="D60" s="79" t="s">
        <v>523</v>
      </c>
      <c r="E60" s="1467"/>
      <c r="F60" s="80" t="s">
        <v>361</v>
      </c>
      <c r="G60" s="146">
        <v>0</v>
      </c>
      <c r="H60" s="146">
        <v>0</v>
      </c>
      <c r="I60" s="146">
        <v>0</v>
      </c>
      <c r="J60" s="60"/>
      <c r="K60" s="381"/>
      <c r="L60" s="8"/>
      <c r="M60" s="381"/>
    </row>
    <row r="61" spans="1:13" s="5" customFormat="1" ht="24" customHeight="1" x14ac:dyDescent="0.35">
      <c r="A61" s="1486" t="s">
        <v>36</v>
      </c>
      <c r="B61" s="1487" t="s">
        <v>430</v>
      </c>
      <c r="C61" s="1488"/>
      <c r="D61" s="576" t="s">
        <v>521</v>
      </c>
      <c r="E61" s="1467"/>
      <c r="F61" s="72" t="s">
        <v>361</v>
      </c>
      <c r="G61" s="739">
        <v>604954291.08000004</v>
      </c>
      <c r="H61" s="739">
        <v>349473772.81999999</v>
      </c>
      <c r="I61" s="739">
        <v>44896217.409999996</v>
      </c>
      <c r="J61" s="1509" t="s">
        <v>712</v>
      </c>
      <c r="K61" s="381"/>
      <c r="L61" s="8"/>
      <c r="M61" s="381"/>
    </row>
    <row r="62" spans="1:13" s="5" customFormat="1" ht="24" customHeight="1" x14ac:dyDescent="0.35">
      <c r="A62" s="1486"/>
      <c r="B62" s="1487"/>
      <c r="C62" s="1488"/>
      <c r="D62" s="576" t="s">
        <v>706</v>
      </c>
      <c r="E62" s="1467"/>
      <c r="F62" s="72" t="s">
        <v>361</v>
      </c>
      <c r="G62" s="739">
        <v>32161524.710000001</v>
      </c>
      <c r="H62" s="739">
        <v>45712639.670000002</v>
      </c>
      <c r="I62" s="739">
        <v>3171788.39</v>
      </c>
      <c r="J62" s="1510"/>
      <c r="K62" s="381"/>
      <c r="L62" s="8"/>
      <c r="M62" s="381"/>
    </row>
    <row r="63" spans="1:13" s="5" customFormat="1" ht="27" customHeight="1" x14ac:dyDescent="0.35">
      <c r="A63" s="1508" t="s">
        <v>37</v>
      </c>
      <c r="B63" s="1481" t="s">
        <v>431</v>
      </c>
      <c r="C63" s="1482"/>
      <c r="D63" s="582" t="s">
        <v>521</v>
      </c>
      <c r="E63" s="1467"/>
      <c r="F63" s="77" t="s">
        <v>361</v>
      </c>
      <c r="G63" s="703">
        <v>2001</v>
      </c>
      <c r="H63" s="703">
        <v>1531</v>
      </c>
      <c r="I63" s="703">
        <v>1457</v>
      </c>
      <c r="J63" s="1509"/>
      <c r="K63" s="381"/>
      <c r="L63" s="8"/>
      <c r="M63" s="381"/>
    </row>
    <row r="64" spans="1:13" s="5" customFormat="1" ht="27" customHeight="1" x14ac:dyDescent="0.35">
      <c r="A64" s="1508"/>
      <c r="B64" s="1481"/>
      <c r="C64" s="1482"/>
      <c r="D64" s="582" t="s">
        <v>522</v>
      </c>
      <c r="E64" s="1467"/>
      <c r="F64" s="77" t="s">
        <v>361</v>
      </c>
      <c r="G64" s="703">
        <v>1668</v>
      </c>
      <c r="H64" s="703">
        <v>848</v>
      </c>
      <c r="I64" s="703">
        <v>431</v>
      </c>
      <c r="J64" s="1510"/>
      <c r="K64" s="381"/>
      <c r="L64" s="8"/>
      <c r="M64" s="381"/>
    </row>
    <row r="65" spans="1:13" s="5" customFormat="1" ht="30" customHeight="1" x14ac:dyDescent="0.35">
      <c r="A65" s="601" t="s">
        <v>38</v>
      </c>
      <c r="B65" s="1487" t="s">
        <v>678</v>
      </c>
      <c r="C65" s="1488"/>
      <c r="D65" s="576"/>
      <c r="E65" s="1507"/>
      <c r="F65" s="72" t="s">
        <v>478</v>
      </c>
      <c r="G65" s="606">
        <v>0</v>
      </c>
      <c r="H65" s="606">
        <v>0</v>
      </c>
      <c r="I65" s="606">
        <v>0</v>
      </c>
      <c r="J65" s="59"/>
      <c r="K65" s="381"/>
      <c r="L65" s="8"/>
      <c r="M65" s="381"/>
    </row>
    <row r="66" spans="1:13" s="5" customFormat="1" ht="33" customHeight="1" x14ac:dyDescent="0.35">
      <c r="A66" s="1494" t="s">
        <v>699</v>
      </c>
      <c r="B66" s="1495"/>
      <c r="C66" s="1495"/>
      <c r="D66" s="1495"/>
      <c r="E66" s="1495"/>
      <c r="F66" s="1495"/>
      <c r="G66" s="1495"/>
      <c r="H66" s="1495"/>
      <c r="I66" s="1495"/>
      <c r="J66" s="1496"/>
      <c r="K66" s="381"/>
      <c r="L66" s="8"/>
      <c r="M66" s="381"/>
    </row>
    <row r="67" spans="1:13" s="5" customFormat="1" ht="30" customHeight="1" x14ac:dyDescent="0.35">
      <c r="A67" s="605" t="s">
        <v>39</v>
      </c>
      <c r="B67" s="1511" t="s">
        <v>679</v>
      </c>
      <c r="C67" s="1512"/>
      <c r="D67" s="79" t="s">
        <v>523</v>
      </c>
      <c r="E67" s="1466" t="s">
        <v>519</v>
      </c>
      <c r="F67" s="80" t="s">
        <v>361</v>
      </c>
      <c r="G67" s="146">
        <v>0</v>
      </c>
      <c r="H67" s="146">
        <v>0</v>
      </c>
      <c r="I67" s="146">
        <v>0</v>
      </c>
      <c r="J67" s="60"/>
      <c r="K67" s="381"/>
      <c r="L67" s="8"/>
      <c r="M67" s="381"/>
    </row>
    <row r="68" spans="1:13" s="5" customFormat="1" ht="24" customHeight="1" x14ac:dyDescent="0.35">
      <c r="A68" s="1486" t="s">
        <v>40</v>
      </c>
      <c r="B68" s="1513" t="s">
        <v>433</v>
      </c>
      <c r="C68" s="1514"/>
      <c r="D68" s="576" t="s">
        <v>521</v>
      </c>
      <c r="E68" s="1467"/>
      <c r="F68" s="72" t="s">
        <v>361</v>
      </c>
      <c r="G68" s="739">
        <v>1049764585.11</v>
      </c>
      <c r="H68" s="739">
        <v>606355165.03999996</v>
      </c>
      <c r="I68" s="739">
        <v>54954098.950000003</v>
      </c>
      <c r="J68" s="1474" t="s">
        <v>712</v>
      </c>
      <c r="K68" s="381"/>
      <c r="L68" s="8"/>
      <c r="M68" s="381"/>
    </row>
    <row r="69" spans="1:13" s="5" customFormat="1" ht="24" customHeight="1" x14ac:dyDescent="0.35">
      <c r="A69" s="1501" t="s">
        <v>40</v>
      </c>
      <c r="B69" s="1515"/>
      <c r="C69" s="1516"/>
      <c r="D69" s="581" t="s">
        <v>706</v>
      </c>
      <c r="E69" s="1468"/>
      <c r="F69" s="73" t="s">
        <v>361</v>
      </c>
      <c r="G69" s="739">
        <v>49948365.479999997</v>
      </c>
      <c r="H69" s="739">
        <v>77115868.590000004</v>
      </c>
      <c r="I69" s="739">
        <v>4407283.83</v>
      </c>
      <c r="J69" s="1517"/>
      <c r="K69" s="381"/>
      <c r="L69" s="8"/>
      <c r="M69" s="381"/>
    </row>
    <row r="70" spans="1:13" s="5" customFormat="1" ht="8.15" customHeight="1" x14ac:dyDescent="0.35">
      <c r="A70" s="82"/>
      <c r="B70" s="83"/>
      <c r="C70" s="83"/>
      <c r="D70" s="83"/>
      <c r="E70" s="83"/>
      <c r="F70" s="84"/>
      <c r="G70" s="156"/>
      <c r="H70" s="156"/>
      <c r="I70" s="156"/>
      <c r="J70" s="46"/>
      <c r="K70" s="381"/>
      <c r="L70" s="8"/>
      <c r="M70" s="381"/>
    </row>
    <row r="71" spans="1:13" s="5" customFormat="1" ht="33" customHeight="1" x14ac:dyDescent="0.35">
      <c r="A71" s="1462" t="s">
        <v>395</v>
      </c>
      <c r="B71" s="1463"/>
      <c r="C71" s="1463"/>
      <c r="D71" s="1463"/>
      <c r="E71" s="1463"/>
      <c r="F71" s="1463"/>
      <c r="G71" s="1463"/>
      <c r="H71" s="1463"/>
      <c r="I71" s="1463"/>
      <c r="J71" s="1464"/>
      <c r="K71" s="381"/>
      <c r="L71" s="8">
        <f>IF(COUNTA(G72:I72)=3,3,2)</f>
        <v>3</v>
      </c>
      <c r="M71" s="381"/>
    </row>
    <row r="72" spans="1:13" s="5" customFormat="1" ht="188.25" customHeight="1" x14ac:dyDescent="0.35">
      <c r="A72" s="11" t="s">
        <v>41</v>
      </c>
      <c r="B72" s="1537" t="s">
        <v>271</v>
      </c>
      <c r="C72" s="1538"/>
      <c r="D72" s="1539"/>
      <c r="E72" s="85" t="s">
        <v>524</v>
      </c>
      <c r="F72" s="242" t="s">
        <v>434</v>
      </c>
      <c r="G72" s="748" t="s">
        <v>493</v>
      </c>
      <c r="H72" s="157" t="s">
        <v>494</v>
      </c>
      <c r="I72" s="157" t="s">
        <v>495</v>
      </c>
      <c r="J72" s="2"/>
      <c r="K72" s="381"/>
      <c r="L72" s="8"/>
      <c r="M72" s="381"/>
    </row>
    <row r="73" spans="1:13" s="5" customFormat="1" ht="8.15" customHeight="1" x14ac:dyDescent="0.35">
      <c r="A73" s="12"/>
      <c r="B73" s="13"/>
      <c r="C73" s="13"/>
      <c r="D73" s="13"/>
      <c r="E73" s="13"/>
      <c r="F73" s="7"/>
      <c r="G73" s="149"/>
      <c r="H73" s="149"/>
      <c r="I73" s="149"/>
      <c r="J73" s="46"/>
      <c r="K73" s="381"/>
      <c r="L73" s="8"/>
      <c r="M73" s="381"/>
    </row>
    <row r="74" spans="1:13" s="5" customFormat="1" ht="33" customHeight="1" x14ac:dyDescent="0.35">
      <c r="A74" s="1462" t="s">
        <v>396</v>
      </c>
      <c r="B74" s="1463"/>
      <c r="C74" s="1463"/>
      <c r="D74" s="1463"/>
      <c r="E74" s="1463"/>
      <c r="F74" s="1463"/>
      <c r="G74" s="1463"/>
      <c r="H74" s="1463"/>
      <c r="I74" s="1463"/>
      <c r="J74" s="1464"/>
      <c r="K74" s="381"/>
      <c r="L74" s="8">
        <f>IF(COUNTA(G75:I75)=3,3,2)</f>
        <v>3</v>
      </c>
      <c r="M74" s="381"/>
    </row>
    <row r="75" spans="1:13" s="5" customFormat="1" ht="51" customHeight="1" x14ac:dyDescent="0.35">
      <c r="A75" s="11" t="s">
        <v>42</v>
      </c>
      <c r="B75" s="1537" t="s">
        <v>206</v>
      </c>
      <c r="C75" s="1538"/>
      <c r="D75" s="1539"/>
      <c r="E75" s="85" t="s">
        <v>524</v>
      </c>
      <c r="F75" s="4"/>
      <c r="G75" s="158" t="s">
        <v>515</v>
      </c>
      <c r="H75" s="158" t="s">
        <v>515</v>
      </c>
      <c r="I75" s="158" t="s">
        <v>515</v>
      </c>
      <c r="J75" s="36"/>
      <c r="K75" s="381"/>
      <c r="L75" s="8"/>
      <c r="M75" s="381"/>
    </row>
    <row r="76" spans="1:13" s="5" customFormat="1" ht="8.15" customHeight="1" x14ac:dyDescent="0.35">
      <c r="A76" s="12"/>
      <c r="B76" s="13"/>
      <c r="C76" s="13"/>
      <c r="D76" s="13"/>
      <c r="E76" s="13"/>
      <c r="F76" s="7"/>
      <c r="G76" s="149"/>
      <c r="H76" s="149"/>
      <c r="I76" s="149"/>
      <c r="J76" s="46"/>
      <c r="K76" s="381"/>
      <c r="L76" s="8"/>
      <c r="M76" s="381"/>
    </row>
    <row r="77" spans="1:13" s="5" customFormat="1" ht="33" customHeight="1" x14ac:dyDescent="0.35">
      <c r="A77" s="1462" t="s">
        <v>397</v>
      </c>
      <c r="B77" s="1463"/>
      <c r="C77" s="1463"/>
      <c r="D77" s="1463"/>
      <c r="E77" s="1463"/>
      <c r="F77" s="1463"/>
      <c r="G77" s="1463"/>
      <c r="H77" s="1463"/>
      <c r="I77" s="1463"/>
      <c r="J77" s="1464"/>
      <c r="K77" s="381"/>
      <c r="L77" s="8">
        <f>IF(COUNTA(G78:I83)=18,3,2)</f>
        <v>3</v>
      </c>
      <c r="M77" s="381"/>
    </row>
    <row r="78" spans="1:13" s="5" customFormat="1" ht="32.15" customHeight="1" x14ac:dyDescent="0.35">
      <c r="A78" s="587" t="s">
        <v>43</v>
      </c>
      <c r="B78" s="1505" t="s">
        <v>272</v>
      </c>
      <c r="C78" s="1540"/>
      <c r="D78" s="1506"/>
      <c r="E78" s="1541" t="s">
        <v>519</v>
      </c>
      <c r="F78" s="243" t="s">
        <v>398</v>
      </c>
      <c r="G78" s="170">
        <v>0.99</v>
      </c>
      <c r="H78" s="170">
        <v>0.99</v>
      </c>
      <c r="I78" s="170">
        <v>0.99</v>
      </c>
      <c r="J78" s="86"/>
      <c r="K78" s="381"/>
      <c r="L78" s="8"/>
      <c r="M78" s="381"/>
    </row>
    <row r="79" spans="1:13" s="5" customFormat="1" ht="32.15" customHeight="1" x14ac:dyDescent="0.35">
      <c r="A79" s="591" t="s">
        <v>46</v>
      </c>
      <c r="B79" s="1487" t="s">
        <v>273</v>
      </c>
      <c r="C79" s="1544"/>
      <c r="D79" s="1488"/>
      <c r="E79" s="1542"/>
      <c r="F79" s="87" t="s">
        <v>478</v>
      </c>
      <c r="G79" s="153" t="s">
        <v>363</v>
      </c>
      <c r="H79" s="153" t="s">
        <v>363</v>
      </c>
      <c r="I79" s="153" t="s">
        <v>363</v>
      </c>
      <c r="J79" s="603" t="s">
        <v>705</v>
      </c>
      <c r="K79" s="381"/>
      <c r="L79" s="8"/>
      <c r="M79" s="381"/>
    </row>
    <row r="80" spans="1:13" s="5" customFormat="1" ht="32.15" customHeight="1" x14ac:dyDescent="0.35">
      <c r="A80" s="588" t="s">
        <v>47</v>
      </c>
      <c r="B80" s="1545" t="s">
        <v>274</v>
      </c>
      <c r="C80" s="1546"/>
      <c r="D80" s="1547"/>
      <c r="E80" s="1542"/>
      <c r="F80" s="88"/>
      <c r="G80" s="152" t="s">
        <v>496</v>
      </c>
      <c r="H80" s="152" t="s">
        <v>496</v>
      </c>
      <c r="I80" s="152" t="s">
        <v>496</v>
      </c>
      <c r="J80" s="245"/>
      <c r="K80" s="381"/>
      <c r="L80" s="8"/>
      <c r="M80" s="381"/>
    </row>
    <row r="81" spans="1:17" s="5" customFormat="1" ht="15" customHeight="1" x14ac:dyDescent="0.35">
      <c r="A81" s="1548" t="s">
        <v>48</v>
      </c>
      <c r="B81" s="1513" t="s">
        <v>275</v>
      </c>
      <c r="C81" s="1514"/>
      <c r="D81" s="589" t="s">
        <v>475</v>
      </c>
      <c r="E81" s="1542"/>
      <c r="F81" s="87" t="s">
        <v>478</v>
      </c>
      <c r="G81" s="153">
        <v>10</v>
      </c>
      <c r="H81" s="153" t="s">
        <v>362</v>
      </c>
      <c r="I81" s="153" t="s">
        <v>362</v>
      </c>
      <c r="J81" s="1489" t="s">
        <v>719</v>
      </c>
      <c r="K81" s="381"/>
      <c r="L81" s="8"/>
      <c r="M81" s="381"/>
    </row>
    <row r="82" spans="1:17" s="5" customFormat="1" ht="15" customHeight="1" x14ac:dyDescent="0.35">
      <c r="A82" s="1548"/>
      <c r="B82" s="1518"/>
      <c r="C82" s="1519"/>
      <c r="D82" s="589" t="s">
        <v>476</v>
      </c>
      <c r="E82" s="1542"/>
      <c r="F82" s="87" t="s">
        <v>478</v>
      </c>
      <c r="G82" s="153">
        <v>0</v>
      </c>
      <c r="H82" s="153">
        <v>0</v>
      </c>
      <c r="I82" s="153" t="s">
        <v>362</v>
      </c>
      <c r="J82" s="1520"/>
      <c r="K82" s="381"/>
      <c r="L82" s="8"/>
      <c r="M82" s="381"/>
    </row>
    <row r="83" spans="1:17" s="5" customFormat="1" ht="32.25" customHeight="1" x14ac:dyDescent="0.35">
      <c r="A83" s="1549"/>
      <c r="B83" s="1515"/>
      <c r="C83" s="1516"/>
      <c r="D83" s="91" t="s">
        <v>477</v>
      </c>
      <c r="E83" s="1543"/>
      <c r="F83" s="90" t="s">
        <v>478</v>
      </c>
      <c r="G83" s="154">
        <v>0</v>
      </c>
      <c r="H83" s="154">
        <v>0</v>
      </c>
      <c r="I83" s="154" t="s">
        <v>362</v>
      </c>
      <c r="J83" s="1521"/>
      <c r="K83" s="381"/>
      <c r="L83" s="8"/>
      <c r="M83" s="381"/>
    </row>
    <row r="84" spans="1:17" s="5" customFormat="1" ht="8.15" customHeight="1" x14ac:dyDescent="0.35">
      <c r="A84" s="12"/>
      <c r="B84" s="13"/>
      <c r="C84" s="13"/>
      <c r="D84" s="13"/>
      <c r="E84" s="13"/>
      <c r="F84" s="7"/>
      <c r="G84" s="149"/>
      <c r="H84" s="149"/>
      <c r="I84" s="149"/>
      <c r="J84" s="46"/>
      <c r="K84" s="381"/>
      <c r="L84" s="8"/>
      <c r="M84" s="381"/>
    </row>
    <row r="85" spans="1:17" s="5" customFormat="1" ht="33" customHeight="1" x14ac:dyDescent="0.35">
      <c r="A85" s="1462" t="s">
        <v>400</v>
      </c>
      <c r="B85" s="1463"/>
      <c r="C85" s="1463"/>
      <c r="D85" s="1463"/>
      <c r="E85" s="1463"/>
      <c r="F85" s="1463"/>
      <c r="G85" s="1463"/>
      <c r="H85" s="1463"/>
      <c r="I85" s="1463"/>
      <c r="J85" s="1464"/>
      <c r="K85" s="381"/>
      <c r="L85" s="8">
        <f>IF(COUNTA(G86:I89)=12,3,2)</f>
        <v>3</v>
      </c>
      <c r="M85" s="381"/>
    </row>
    <row r="86" spans="1:17" ht="15" customHeight="1" x14ac:dyDescent="0.35">
      <c r="A86" s="1522" t="s">
        <v>44</v>
      </c>
      <c r="B86" s="1525" t="s">
        <v>399</v>
      </c>
      <c r="C86" s="1526"/>
      <c r="D86" s="129" t="s">
        <v>410</v>
      </c>
      <c r="E86" s="1531" t="s">
        <v>519</v>
      </c>
      <c r="F86" s="744" t="s">
        <v>361</v>
      </c>
      <c r="G86" s="680">
        <v>12431</v>
      </c>
      <c r="H86" s="740">
        <v>6576</v>
      </c>
      <c r="I86" s="740">
        <v>3579</v>
      </c>
      <c r="J86" s="1534" t="s">
        <v>687</v>
      </c>
      <c r="Q86" s="1"/>
    </row>
    <row r="87" spans="1:17" ht="15" customHeight="1" x14ac:dyDescent="0.35">
      <c r="A87" s="1523"/>
      <c r="B87" s="1527"/>
      <c r="C87" s="1528"/>
      <c r="D87" s="130" t="s">
        <v>411</v>
      </c>
      <c r="E87" s="1532"/>
      <c r="F87" s="745" t="s">
        <v>361</v>
      </c>
      <c r="G87" s="145" t="s">
        <v>688</v>
      </c>
      <c r="H87" s="746" t="s">
        <v>688</v>
      </c>
      <c r="I87" s="145" t="s">
        <v>688</v>
      </c>
      <c r="J87" s="1535"/>
      <c r="Q87" s="1"/>
    </row>
    <row r="88" spans="1:17" ht="15" customHeight="1" x14ac:dyDescent="0.35">
      <c r="A88" s="1523"/>
      <c r="B88" s="1527"/>
      <c r="C88" s="1528"/>
      <c r="D88" s="593" t="s">
        <v>412</v>
      </c>
      <c r="E88" s="1532"/>
      <c r="F88" s="745" t="s">
        <v>361</v>
      </c>
      <c r="G88" s="413" t="s">
        <v>688</v>
      </c>
      <c r="H88" s="746" t="s">
        <v>688</v>
      </c>
      <c r="I88" s="145" t="s">
        <v>688</v>
      </c>
      <c r="J88" s="1535"/>
      <c r="Q88" s="1"/>
    </row>
    <row r="89" spans="1:17" ht="15" customHeight="1" x14ac:dyDescent="0.35">
      <c r="A89" s="1524"/>
      <c r="B89" s="1529"/>
      <c r="C89" s="1530"/>
      <c r="D89" s="97" t="s">
        <v>256</v>
      </c>
      <c r="E89" s="1533"/>
      <c r="F89" s="98" t="s">
        <v>361</v>
      </c>
      <c r="G89" s="743">
        <v>12431</v>
      </c>
      <c r="H89" s="743">
        <v>6576</v>
      </c>
      <c r="I89" s="705">
        <v>3579</v>
      </c>
      <c r="J89" s="1536"/>
      <c r="Q89" s="1"/>
    </row>
    <row r="90" spans="1:17" s="5" customFormat="1" ht="8.15" customHeight="1" x14ac:dyDescent="0.35">
      <c r="A90" s="209"/>
      <c r="B90" s="210"/>
      <c r="C90" s="210"/>
      <c r="D90" s="210"/>
      <c r="E90" s="210"/>
      <c r="F90" s="47"/>
      <c r="G90" s="211"/>
      <c r="H90" s="211"/>
      <c r="I90" s="211"/>
      <c r="J90" s="46"/>
      <c r="K90" s="381"/>
      <c r="L90" s="8"/>
      <c r="M90" s="381"/>
    </row>
    <row r="91" spans="1:17" s="5" customFormat="1" ht="33" customHeight="1" x14ac:dyDescent="0.35">
      <c r="A91" s="1494" t="s">
        <v>480</v>
      </c>
      <c r="B91" s="1495"/>
      <c r="C91" s="1495"/>
      <c r="D91" s="1495"/>
      <c r="E91" s="1495"/>
      <c r="F91" s="1495"/>
      <c r="G91" s="1495"/>
      <c r="H91" s="1495"/>
      <c r="I91" s="1495"/>
      <c r="J91" s="445" t="s">
        <v>698</v>
      </c>
      <c r="K91" s="381"/>
      <c r="L91" s="8">
        <f>IF(COUNTA(G92:I97)+COUNTA(G98:I140)+COUNTA(G141:I183)=270,3,2)</f>
        <v>3</v>
      </c>
      <c r="M91" s="381"/>
    </row>
    <row r="92" spans="1:17" ht="15" customHeight="1" x14ac:dyDescent="0.35">
      <c r="A92" s="1522" t="s">
        <v>45</v>
      </c>
      <c r="B92" s="1550" t="s">
        <v>380</v>
      </c>
      <c r="C92" s="1551"/>
      <c r="D92" s="607" t="s">
        <v>415</v>
      </c>
      <c r="E92" s="1556" t="s">
        <v>519</v>
      </c>
      <c r="F92" s="93" t="s">
        <v>361</v>
      </c>
      <c r="G92" s="161" t="s">
        <v>362</v>
      </c>
      <c r="H92" s="161" t="s">
        <v>362</v>
      </c>
      <c r="I92" s="161" t="s">
        <v>362</v>
      </c>
      <c r="J92" s="1559"/>
      <c r="Q92" s="1"/>
    </row>
    <row r="93" spans="1:17" ht="15" customHeight="1" x14ac:dyDescent="0.35">
      <c r="A93" s="1523"/>
      <c r="B93" s="1552"/>
      <c r="C93" s="1553"/>
      <c r="D93" s="594" t="s">
        <v>413</v>
      </c>
      <c r="E93" s="1557"/>
      <c r="F93" s="95" t="s">
        <v>361</v>
      </c>
      <c r="G93" s="144" t="s">
        <v>362</v>
      </c>
      <c r="H93" s="144" t="s">
        <v>362</v>
      </c>
      <c r="I93" s="144" t="s">
        <v>362</v>
      </c>
      <c r="J93" s="1560"/>
      <c r="Q93" s="1"/>
    </row>
    <row r="94" spans="1:17" ht="15" customHeight="1" x14ac:dyDescent="0.35">
      <c r="A94" s="1523"/>
      <c r="B94" s="1552"/>
      <c r="C94" s="1553"/>
      <c r="D94" s="594" t="s">
        <v>414</v>
      </c>
      <c r="E94" s="1557"/>
      <c r="F94" s="95" t="s">
        <v>361</v>
      </c>
      <c r="G94" s="144" t="s">
        <v>362</v>
      </c>
      <c r="H94" s="144" t="s">
        <v>362</v>
      </c>
      <c r="I94" s="144" t="s">
        <v>362</v>
      </c>
      <c r="J94" s="1560"/>
      <c r="Q94" s="1"/>
    </row>
    <row r="95" spans="1:17" ht="15" customHeight="1" x14ac:dyDescent="0.35">
      <c r="A95" s="1523"/>
      <c r="B95" s="1552"/>
      <c r="C95" s="1553"/>
      <c r="D95" s="594" t="s">
        <v>416</v>
      </c>
      <c r="E95" s="1557"/>
      <c r="F95" s="95" t="s">
        <v>361</v>
      </c>
      <c r="G95" s="144" t="s">
        <v>362</v>
      </c>
      <c r="H95" s="144" t="s">
        <v>362</v>
      </c>
      <c r="I95" s="144" t="s">
        <v>362</v>
      </c>
      <c r="J95" s="1560"/>
      <c r="Q95" s="1"/>
    </row>
    <row r="96" spans="1:17" ht="15" customHeight="1" x14ac:dyDescent="0.35">
      <c r="A96" s="1523"/>
      <c r="B96" s="1552"/>
      <c r="C96" s="1553"/>
      <c r="D96" s="594" t="s">
        <v>417</v>
      </c>
      <c r="E96" s="1557"/>
      <c r="F96" s="95" t="s">
        <v>361</v>
      </c>
      <c r="G96" s="144" t="s">
        <v>362</v>
      </c>
      <c r="H96" s="144" t="s">
        <v>362</v>
      </c>
      <c r="I96" s="144" t="s">
        <v>362</v>
      </c>
      <c r="J96" s="1560"/>
      <c r="Q96" s="1"/>
    </row>
    <row r="97" spans="1:17" ht="15" customHeight="1" x14ac:dyDescent="0.35">
      <c r="A97" s="1523"/>
      <c r="B97" s="1554"/>
      <c r="C97" s="1555"/>
      <c r="D97" s="594" t="s">
        <v>418</v>
      </c>
      <c r="E97" s="1557"/>
      <c r="F97" s="95" t="s">
        <v>361</v>
      </c>
      <c r="G97" s="144" t="s">
        <v>362</v>
      </c>
      <c r="H97" s="144" t="s">
        <v>362</v>
      </c>
      <c r="I97" s="144" t="s">
        <v>362</v>
      </c>
      <c r="J97" s="1561"/>
      <c r="Q97" s="1"/>
    </row>
    <row r="98" spans="1:17" ht="15" customHeight="1" x14ac:dyDescent="0.35">
      <c r="A98" s="1562" t="s">
        <v>49</v>
      </c>
      <c r="B98" s="1563" t="s">
        <v>401</v>
      </c>
      <c r="C98" s="1564"/>
      <c r="D98" s="139" t="s">
        <v>415</v>
      </c>
      <c r="E98" s="1557"/>
      <c r="F98" s="140" t="s">
        <v>361</v>
      </c>
      <c r="G98" s="163" t="s">
        <v>362</v>
      </c>
      <c r="H98" s="163" t="s">
        <v>362</v>
      </c>
      <c r="I98" s="163" t="s">
        <v>362</v>
      </c>
      <c r="J98" s="1567"/>
      <c r="Q98" s="1"/>
    </row>
    <row r="99" spans="1:17" ht="15" customHeight="1" x14ac:dyDescent="0.35">
      <c r="A99" s="1548" t="s">
        <v>49</v>
      </c>
      <c r="B99" s="1565"/>
      <c r="C99" s="1566"/>
      <c r="D99" s="595" t="s">
        <v>413</v>
      </c>
      <c r="E99" s="1557"/>
      <c r="F99" s="101" t="s">
        <v>361</v>
      </c>
      <c r="G99" s="143" t="s">
        <v>362</v>
      </c>
      <c r="H99" s="143" t="s">
        <v>362</v>
      </c>
      <c r="I99" s="143" t="s">
        <v>362</v>
      </c>
      <c r="J99" s="1567"/>
      <c r="Q99" s="1"/>
    </row>
    <row r="100" spans="1:17" ht="15" customHeight="1" x14ac:dyDescent="0.35">
      <c r="A100" s="1548" t="s">
        <v>49</v>
      </c>
      <c r="B100" s="1565"/>
      <c r="C100" s="1566"/>
      <c r="D100" s="595" t="s">
        <v>414</v>
      </c>
      <c r="E100" s="1557"/>
      <c r="F100" s="101" t="s">
        <v>361</v>
      </c>
      <c r="G100" s="143" t="s">
        <v>362</v>
      </c>
      <c r="H100" s="143" t="s">
        <v>362</v>
      </c>
      <c r="I100" s="143" t="s">
        <v>362</v>
      </c>
      <c r="J100" s="1567"/>
      <c r="Q100" s="1"/>
    </row>
    <row r="101" spans="1:17" ht="15" customHeight="1" x14ac:dyDescent="0.35">
      <c r="A101" s="1548" t="s">
        <v>49</v>
      </c>
      <c r="B101" s="1565"/>
      <c r="C101" s="1566"/>
      <c r="D101" s="595" t="s">
        <v>416</v>
      </c>
      <c r="E101" s="1557"/>
      <c r="F101" s="101" t="s">
        <v>361</v>
      </c>
      <c r="G101" s="143" t="s">
        <v>362</v>
      </c>
      <c r="H101" s="143" t="s">
        <v>362</v>
      </c>
      <c r="I101" s="143" t="s">
        <v>362</v>
      </c>
      <c r="J101" s="1567"/>
      <c r="Q101" s="1"/>
    </row>
    <row r="102" spans="1:17" ht="15" customHeight="1" x14ac:dyDescent="0.35">
      <c r="A102" s="1548" t="s">
        <v>49</v>
      </c>
      <c r="B102" s="1565"/>
      <c r="C102" s="1566"/>
      <c r="D102" s="595" t="s">
        <v>417</v>
      </c>
      <c r="E102" s="1557"/>
      <c r="F102" s="101" t="s">
        <v>361</v>
      </c>
      <c r="G102" s="143" t="s">
        <v>362</v>
      </c>
      <c r="H102" s="143" t="s">
        <v>362</v>
      </c>
      <c r="I102" s="143" t="s">
        <v>362</v>
      </c>
      <c r="J102" s="1567"/>
      <c r="Q102" s="1"/>
    </row>
    <row r="103" spans="1:17" ht="15" customHeight="1" x14ac:dyDescent="0.35">
      <c r="A103" s="1548" t="s">
        <v>49</v>
      </c>
      <c r="B103" s="1565"/>
      <c r="C103" s="1566"/>
      <c r="D103" s="595" t="s">
        <v>418</v>
      </c>
      <c r="E103" s="1557"/>
      <c r="F103" s="101" t="s">
        <v>361</v>
      </c>
      <c r="G103" s="143" t="s">
        <v>362</v>
      </c>
      <c r="H103" s="143" t="s">
        <v>362</v>
      </c>
      <c r="I103" s="143" t="s">
        <v>362</v>
      </c>
      <c r="J103" s="1568"/>
      <c r="Q103" s="1"/>
    </row>
    <row r="104" spans="1:17" ht="15" customHeight="1" x14ac:dyDescent="0.35">
      <c r="A104" s="1523" t="s">
        <v>50</v>
      </c>
      <c r="B104" s="1569" t="s">
        <v>382</v>
      </c>
      <c r="C104" s="1570"/>
      <c r="D104" s="594" t="s">
        <v>415</v>
      </c>
      <c r="E104" s="1557"/>
      <c r="F104" s="95" t="s">
        <v>361</v>
      </c>
      <c r="G104" s="144" t="s">
        <v>362</v>
      </c>
      <c r="H104" s="144" t="s">
        <v>362</v>
      </c>
      <c r="I104" s="144" t="s">
        <v>362</v>
      </c>
      <c r="J104" s="1572"/>
      <c r="Q104" s="1"/>
    </row>
    <row r="105" spans="1:17" ht="15" customHeight="1" x14ac:dyDescent="0.35">
      <c r="A105" s="1523" t="s">
        <v>50</v>
      </c>
      <c r="B105" s="1569" t="s">
        <v>319</v>
      </c>
      <c r="C105" s="1570"/>
      <c r="D105" s="594" t="s">
        <v>413</v>
      </c>
      <c r="E105" s="1557"/>
      <c r="F105" s="95" t="s">
        <v>361</v>
      </c>
      <c r="G105" s="144" t="s">
        <v>362</v>
      </c>
      <c r="H105" s="144" t="s">
        <v>362</v>
      </c>
      <c r="I105" s="144" t="s">
        <v>362</v>
      </c>
      <c r="J105" s="1560"/>
      <c r="Q105" s="1"/>
    </row>
    <row r="106" spans="1:17" ht="15" customHeight="1" x14ac:dyDescent="0.35">
      <c r="A106" s="1523" t="s">
        <v>50</v>
      </c>
      <c r="B106" s="1569" t="s">
        <v>319</v>
      </c>
      <c r="C106" s="1570"/>
      <c r="D106" s="594" t="s">
        <v>414</v>
      </c>
      <c r="E106" s="1557"/>
      <c r="F106" s="95" t="s">
        <v>361</v>
      </c>
      <c r="G106" s="144" t="s">
        <v>362</v>
      </c>
      <c r="H106" s="144" t="s">
        <v>362</v>
      </c>
      <c r="I106" s="144" t="s">
        <v>362</v>
      </c>
      <c r="J106" s="1560"/>
      <c r="Q106" s="1"/>
    </row>
    <row r="107" spans="1:17" ht="15" customHeight="1" x14ac:dyDescent="0.35">
      <c r="A107" s="1523" t="s">
        <v>50</v>
      </c>
      <c r="B107" s="1569" t="s">
        <v>319</v>
      </c>
      <c r="C107" s="1570"/>
      <c r="D107" s="594" t="s">
        <v>416</v>
      </c>
      <c r="E107" s="1557"/>
      <c r="F107" s="95" t="s">
        <v>361</v>
      </c>
      <c r="G107" s="144" t="s">
        <v>362</v>
      </c>
      <c r="H107" s="144" t="s">
        <v>362</v>
      </c>
      <c r="I107" s="144" t="s">
        <v>362</v>
      </c>
      <c r="J107" s="1560"/>
      <c r="Q107" s="1"/>
    </row>
    <row r="108" spans="1:17" ht="15" customHeight="1" x14ac:dyDescent="0.35">
      <c r="A108" s="1523" t="s">
        <v>50</v>
      </c>
      <c r="B108" s="1569" t="s">
        <v>319</v>
      </c>
      <c r="C108" s="1570"/>
      <c r="D108" s="594" t="s">
        <v>417</v>
      </c>
      <c r="E108" s="1557"/>
      <c r="F108" s="95" t="s">
        <v>361</v>
      </c>
      <c r="G108" s="144" t="s">
        <v>362</v>
      </c>
      <c r="H108" s="144" t="s">
        <v>362</v>
      </c>
      <c r="I108" s="144" t="s">
        <v>362</v>
      </c>
      <c r="J108" s="1560"/>
      <c r="Q108" s="1"/>
    </row>
    <row r="109" spans="1:17" ht="15" customHeight="1" x14ac:dyDescent="0.35">
      <c r="A109" s="1523" t="s">
        <v>50</v>
      </c>
      <c r="B109" s="1569" t="s">
        <v>319</v>
      </c>
      <c r="C109" s="1570"/>
      <c r="D109" s="594" t="s">
        <v>418</v>
      </c>
      <c r="E109" s="1557"/>
      <c r="F109" s="95" t="s">
        <v>361</v>
      </c>
      <c r="G109" s="144" t="s">
        <v>362</v>
      </c>
      <c r="H109" s="144" t="s">
        <v>362</v>
      </c>
      <c r="I109" s="144" t="s">
        <v>362</v>
      </c>
      <c r="J109" s="1561"/>
      <c r="Q109" s="1"/>
    </row>
    <row r="110" spans="1:17" ht="15" customHeight="1" x14ac:dyDescent="0.35">
      <c r="A110" s="1548" t="s">
        <v>51</v>
      </c>
      <c r="B110" s="1565" t="s">
        <v>383</v>
      </c>
      <c r="C110" s="1566"/>
      <c r="D110" s="595" t="s">
        <v>415</v>
      </c>
      <c r="E110" s="1557"/>
      <c r="F110" s="101" t="s">
        <v>361</v>
      </c>
      <c r="G110" s="143" t="s">
        <v>362</v>
      </c>
      <c r="H110" s="143" t="s">
        <v>362</v>
      </c>
      <c r="I110" s="143" t="s">
        <v>362</v>
      </c>
      <c r="J110" s="1571"/>
      <c r="Q110" s="1"/>
    </row>
    <row r="111" spans="1:17" ht="15" customHeight="1" x14ac:dyDescent="0.35">
      <c r="A111" s="1548" t="s">
        <v>51</v>
      </c>
      <c r="B111" s="1565" t="s">
        <v>328</v>
      </c>
      <c r="C111" s="1566"/>
      <c r="D111" s="595" t="s">
        <v>413</v>
      </c>
      <c r="E111" s="1557"/>
      <c r="F111" s="101" t="s">
        <v>361</v>
      </c>
      <c r="G111" s="143" t="s">
        <v>362</v>
      </c>
      <c r="H111" s="143" t="s">
        <v>362</v>
      </c>
      <c r="I111" s="143" t="s">
        <v>362</v>
      </c>
      <c r="J111" s="1567"/>
      <c r="Q111" s="1"/>
    </row>
    <row r="112" spans="1:17" ht="15" customHeight="1" x14ac:dyDescent="0.35">
      <c r="A112" s="1548" t="s">
        <v>51</v>
      </c>
      <c r="B112" s="1565" t="s">
        <v>328</v>
      </c>
      <c r="C112" s="1566"/>
      <c r="D112" s="595" t="s">
        <v>414</v>
      </c>
      <c r="E112" s="1557"/>
      <c r="F112" s="101" t="s">
        <v>361</v>
      </c>
      <c r="G112" s="143" t="s">
        <v>362</v>
      </c>
      <c r="H112" s="143" t="s">
        <v>362</v>
      </c>
      <c r="I112" s="143" t="s">
        <v>362</v>
      </c>
      <c r="J112" s="1567"/>
      <c r="Q112" s="1"/>
    </row>
    <row r="113" spans="1:17" ht="15" customHeight="1" x14ac:dyDescent="0.35">
      <c r="A113" s="1548" t="s">
        <v>51</v>
      </c>
      <c r="B113" s="1565" t="s">
        <v>328</v>
      </c>
      <c r="C113" s="1566"/>
      <c r="D113" s="595" t="s">
        <v>416</v>
      </c>
      <c r="E113" s="1557"/>
      <c r="F113" s="101" t="s">
        <v>361</v>
      </c>
      <c r="G113" s="143" t="s">
        <v>362</v>
      </c>
      <c r="H113" s="143" t="s">
        <v>362</v>
      </c>
      <c r="I113" s="143" t="s">
        <v>362</v>
      </c>
      <c r="J113" s="1567"/>
      <c r="Q113" s="1"/>
    </row>
    <row r="114" spans="1:17" ht="15" customHeight="1" x14ac:dyDescent="0.35">
      <c r="A114" s="1548" t="s">
        <v>51</v>
      </c>
      <c r="B114" s="1565" t="s">
        <v>328</v>
      </c>
      <c r="C114" s="1566"/>
      <c r="D114" s="595" t="s">
        <v>417</v>
      </c>
      <c r="E114" s="1557"/>
      <c r="F114" s="101" t="s">
        <v>361</v>
      </c>
      <c r="G114" s="143" t="s">
        <v>362</v>
      </c>
      <c r="H114" s="143" t="s">
        <v>362</v>
      </c>
      <c r="I114" s="143" t="s">
        <v>362</v>
      </c>
      <c r="J114" s="1567"/>
      <c r="Q114" s="1"/>
    </row>
    <row r="115" spans="1:17" ht="15" customHeight="1" x14ac:dyDescent="0.35">
      <c r="A115" s="1548" t="s">
        <v>51</v>
      </c>
      <c r="B115" s="1565" t="s">
        <v>328</v>
      </c>
      <c r="C115" s="1566"/>
      <c r="D115" s="595" t="s">
        <v>418</v>
      </c>
      <c r="E115" s="1557"/>
      <c r="F115" s="101" t="s">
        <v>361</v>
      </c>
      <c r="G115" s="143" t="s">
        <v>362</v>
      </c>
      <c r="H115" s="143" t="s">
        <v>362</v>
      </c>
      <c r="I115" s="143" t="s">
        <v>362</v>
      </c>
      <c r="J115" s="1568"/>
      <c r="Q115" s="1"/>
    </row>
    <row r="116" spans="1:17" ht="15" customHeight="1" x14ac:dyDescent="0.35">
      <c r="A116" s="1573" t="s">
        <v>52</v>
      </c>
      <c r="B116" s="1569" t="s">
        <v>384</v>
      </c>
      <c r="C116" s="1570"/>
      <c r="D116" s="332" t="s">
        <v>415</v>
      </c>
      <c r="E116" s="1557"/>
      <c r="F116" s="138" t="s">
        <v>361</v>
      </c>
      <c r="G116" s="162" t="s">
        <v>362</v>
      </c>
      <c r="H116" s="162" t="s">
        <v>362</v>
      </c>
      <c r="I116" s="162" t="s">
        <v>362</v>
      </c>
      <c r="J116" s="1572"/>
      <c r="Q116" s="1"/>
    </row>
    <row r="117" spans="1:17" ht="15" customHeight="1" x14ac:dyDescent="0.35">
      <c r="A117" s="1523" t="s">
        <v>52</v>
      </c>
      <c r="B117" s="1569" t="s">
        <v>320</v>
      </c>
      <c r="C117" s="1570"/>
      <c r="D117" s="594" t="s">
        <v>413</v>
      </c>
      <c r="E117" s="1557"/>
      <c r="F117" s="95" t="s">
        <v>361</v>
      </c>
      <c r="G117" s="144" t="s">
        <v>362</v>
      </c>
      <c r="H117" s="144" t="s">
        <v>362</v>
      </c>
      <c r="I117" s="144" t="s">
        <v>362</v>
      </c>
      <c r="J117" s="1560"/>
      <c r="Q117" s="1"/>
    </row>
    <row r="118" spans="1:17" ht="15" customHeight="1" x14ac:dyDescent="0.35">
      <c r="A118" s="1523" t="s">
        <v>52</v>
      </c>
      <c r="B118" s="1569" t="s">
        <v>320</v>
      </c>
      <c r="C118" s="1570"/>
      <c r="D118" s="594" t="s">
        <v>414</v>
      </c>
      <c r="E118" s="1557"/>
      <c r="F118" s="95" t="s">
        <v>361</v>
      </c>
      <c r="G118" s="144" t="s">
        <v>362</v>
      </c>
      <c r="H118" s="144" t="s">
        <v>362</v>
      </c>
      <c r="I118" s="144" t="s">
        <v>362</v>
      </c>
      <c r="J118" s="1560"/>
      <c r="Q118" s="1"/>
    </row>
    <row r="119" spans="1:17" ht="15" customHeight="1" x14ac:dyDescent="0.35">
      <c r="A119" s="1523" t="s">
        <v>52</v>
      </c>
      <c r="B119" s="1569" t="s">
        <v>320</v>
      </c>
      <c r="C119" s="1570"/>
      <c r="D119" s="594" t="s">
        <v>416</v>
      </c>
      <c r="E119" s="1557"/>
      <c r="F119" s="95" t="s">
        <v>361</v>
      </c>
      <c r="G119" s="144" t="s">
        <v>362</v>
      </c>
      <c r="H119" s="144" t="s">
        <v>362</v>
      </c>
      <c r="I119" s="144" t="s">
        <v>362</v>
      </c>
      <c r="J119" s="1560"/>
      <c r="Q119" s="1"/>
    </row>
    <row r="120" spans="1:17" ht="15" customHeight="1" x14ac:dyDescent="0.35">
      <c r="A120" s="1523" t="s">
        <v>52</v>
      </c>
      <c r="B120" s="1569" t="s">
        <v>320</v>
      </c>
      <c r="C120" s="1570"/>
      <c r="D120" s="594" t="s">
        <v>417</v>
      </c>
      <c r="E120" s="1557"/>
      <c r="F120" s="95" t="s">
        <v>361</v>
      </c>
      <c r="G120" s="144" t="s">
        <v>362</v>
      </c>
      <c r="H120" s="144" t="s">
        <v>362</v>
      </c>
      <c r="I120" s="144" t="s">
        <v>362</v>
      </c>
      <c r="J120" s="1560"/>
      <c r="Q120" s="1"/>
    </row>
    <row r="121" spans="1:17" ht="15" customHeight="1" x14ac:dyDescent="0.35">
      <c r="A121" s="1523" t="s">
        <v>52</v>
      </c>
      <c r="B121" s="1569" t="s">
        <v>320</v>
      </c>
      <c r="C121" s="1570"/>
      <c r="D121" s="594" t="s">
        <v>418</v>
      </c>
      <c r="E121" s="1557"/>
      <c r="F121" s="95" t="s">
        <v>361</v>
      </c>
      <c r="G121" s="144" t="s">
        <v>362</v>
      </c>
      <c r="H121" s="144" t="s">
        <v>362</v>
      </c>
      <c r="I121" s="144" t="s">
        <v>362</v>
      </c>
      <c r="J121" s="1561"/>
      <c r="Q121" s="1"/>
    </row>
    <row r="122" spans="1:17" ht="15" customHeight="1" x14ac:dyDescent="0.35">
      <c r="A122" s="1548" t="s">
        <v>53</v>
      </c>
      <c r="B122" s="1565" t="s">
        <v>402</v>
      </c>
      <c r="C122" s="1566"/>
      <c r="D122" s="595" t="s">
        <v>415</v>
      </c>
      <c r="E122" s="1557"/>
      <c r="F122" s="101" t="s">
        <v>361</v>
      </c>
      <c r="G122" s="143" t="s">
        <v>362</v>
      </c>
      <c r="H122" s="143" t="s">
        <v>362</v>
      </c>
      <c r="I122" s="143" t="s">
        <v>362</v>
      </c>
      <c r="J122" s="1571"/>
      <c r="Q122" s="1"/>
    </row>
    <row r="123" spans="1:17" ht="15" customHeight="1" x14ac:dyDescent="0.35">
      <c r="A123" s="1548" t="s">
        <v>53</v>
      </c>
      <c r="B123" s="1565" t="s">
        <v>321</v>
      </c>
      <c r="C123" s="1566"/>
      <c r="D123" s="595" t="s">
        <v>413</v>
      </c>
      <c r="E123" s="1557"/>
      <c r="F123" s="101" t="s">
        <v>361</v>
      </c>
      <c r="G123" s="143" t="s">
        <v>362</v>
      </c>
      <c r="H123" s="143" t="s">
        <v>362</v>
      </c>
      <c r="I123" s="143" t="s">
        <v>362</v>
      </c>
      <c r="J123" s="1567"/>
      <c r="Q123" s="1"/>
    </row>
    <row r="124" spans="1:17" ht="15" customHeight="1" x14ac:dyDescent="0.35">
      <c r="A124" s="1548" t="s">
        <v>53</v>
      </c>
      <c r="B124" s="1565" t="s">
        <v>321</v>
      </c>
      <c r="C124" s="1566"/>
      <c r="D124" s="595" t="s">
        <v>414</v>
      </c>
      <c r="E124" s="1557"/>
      <c r="F124" s="101" t="s">
        <v>361</v>
      </c>
      <c r="G124" s="143" t="s">
        <v>362</v>
      </c>
      <c r="H124" s="143" t="s">
        <v>362</v>
      </c>
      <c r="I124" s="143" t="s">
        <v>362</v>
      </c>
      <c r="J124" s="1567"/>
      <c r="Q124" s="1"/>
    </row>
    <row r="125" spans="1:17" ht="15" customHeight="1" x14ac:dyDescent="0.35">
      <c r="A125" s="1548" t="s">
        <v>53</v>
      </c>
      <c r="B125" s="1565" t="s">
        <v>321</v>
      </c>
      <c r="C125" s="1566"/>
      <c r="D125" s="595" t="s">
        <v>416</v>
      </c>
      <c r="E125" s="1557"/>
      <c r="F125" s="101" t="s">
        <v>361</v>
      </c>
      <c r="G125" s="143" t="s">
        <v>362</v>
      </c>
      <c r="H125" s="143" t="s">
        <v>362</v>
      </c>
      <c r="I125" s="143" t="s">
        <v>362</v>
      </c>
      <c r="J125" s="1567"/>
      <c r="Q125" s="1"/>
    </row>
    <row r="126" spans="1:17" ht="15" customHeight="1" x14ac:dyDescent="0.35">
      <c r="A126" s="1548" t="s">
        <v>53</v>
      </c>
      <c r="B126" s="1565" t="s">
        <v>321</v>
      </c>
      <c r="C126" s="1566"/>
      <c r="D126" s="595" t="s">
        <v>417</v>
      </c>
      <c r="E126" s="1557"/>
      <c r="F126" s="101" t="s">
        <v>361</v>
      </c>
      <c r="G126" s="143" t="s">
        <v>362</v>
      </c>
      <c r="H126" s="143" t="s">
        <v>362</v>
      </c>
      <c r="I126" s="143" t="s">
        <v>362</v>
      </c>
      <c r="J126" s="1567"/>
      <c r="Q126" s="1"/>
    </row>
    <row r="127" spans="1:17" ht="15" customHeight="1" x14ac:dyDescent="0.35">
      <c r="A127" s="1548" t="s">
        <v>53</v>
      </c>
      <c r="B127" s="1565" t="s">
        <v>321</v>
      </c>
      <c r="C127" s="1566"/>
      <c r="D127" s="595" t="s">
        <v>418</v>
      </c>
      <c r="E127" s="1557"/>
      <c r="F127" s="101" t="s">
        <v>361</v>
      </c>
      <c r="G127" s="143" t="s">
        <v>362</v>
      </c>
      <c r="H127" s="143" t="s">
        <v>362</v>
      </c>
      <c r="I127" s="143" t="s">
        <v>362</v>
      </c>
      <c r="J127" s="1568"/>
      <c r="Q127" s="1"/>
    </row>
    <row r="128" spans="1:17" ht="15" customHeight="1" x14ac:dyDescent="0.35">
      <c r="A128" s="1523" t="s">
        <v>54</v>
      </c>
      <c r="B128" s="1569" t="s">
        <v>403</v>
      </c>
      <c r="C128" s="1570"/>
      <c r="D128" s="594" t="s">
        <v>415</v>
      </c>
      <c r="E128" s="1557"/>
      <c r="F128" s="95" t="s">
        <v>361</v>
      </c>
      <c r="G128" s="144" t="s">
        <v>362</v>
      </c>
      <c r="H128" s="144" t="s">
        <v>362</v>
      </c>
      <c r="I128" s="144" t="s">
        <v>362</v>
      </c>
      <c r="J128" s="1572"/>
      <c r="Q128" s="1"/>
    </row>
    <row r="129" spans="1:17" ht="15" customHeight="1" x14ac:dyDescent="0.35">
      <c r="A129" s="1523" t="s">
        <v>54</v>
      </c>
      <c r="B129" s="1569" t="s">
        <v>327</v>
      </c>
      <c r="C129" s="1570"/>
      <c r="D129" s="594" t="s">
        <v>413</v>
      </c>
      <c r="E129" s="1557"/>
      <c r="F129" s="95" t="s">
        <v>361</v>
      </c>
      <c r="G129" s="144" t="s">
        <v>362</v>
      </c>
      <c r="H129" s="144" t="s">
        <v>362</v>
      </c>
      <c r="I129" s="144" t="s">
        <v>362</v>
      </c>
      <c r="J129" s="1560"/>
      <c r="Q129" s="1"/>
    </row>
    <row r="130" spans="1:17" ht="15" customHeight="1" x14ac:dyDescent="0.35">
      <c r="A130" s="1523" t="s">
        <v>54</v>
      </c>
      <c r="B130" s="1569" t="s">
        <v>327</v>
      </c>
      <c r="C130" s="1570"/>
      <c r="D130" s="594" t="s">
        <v>414</v>
      </c>
      <c r="E130" s="1557"/>
      <c r="F130" s="95" t="s">
        <v>361</v>
      </c>
      <c r="G130" s="144" t="s">
        <v>362</v>
      </c>
      <c r="H130" s="144" t="s">
        <v>362</v>
      </c>
      <c r="I130" s="144" t="s">
        <v>362</v>
      </c>
      <c r="J130" s="1560"/>
      <c r="Q130" s="1"/>
    </row>
    <row r="131" spans="1:17" ht="15" customHeight="1" x14ac:dyDescent="0.35">
      <c r="A131" s="1523" t="s">
        <v>54</v>
      </c>
      <c r="B131" s="1569" t="s">
        <v>327</v>
      </c>
      <c r="C131" s="1570"/>
      <c r="D131" s="594" t="s">
        <v>416</v>
      </c>
      <c r="E131" s="1557"/>
      <c r="F131" s="95" t="s">
        <v>361</v>
      </c>
      <c r="G131" s="144" t="s">
        <v>362</v>
      </c>
      <c r="H131" s="144" t="s">
        <v>362</v>
      </c>
      <c r="I131" s="144" t="s">
        <v>362</v>
      </c>
      <c r="J131" s="1560"/>
      <c r="Q131" s="1"/>
    </row>
    <row r="132" spans="1:17" ht="15" customHeight="1" x14ac:dyDescent="0.35">
      <c r="A132" s="1523" t="s">
        <v>54</v>
      </c>
      <c r="B132" s="1569" t="s">
        <v>327</v>
      </c>
      <c r="C132" s="1570"/>
      <c r="D132" s="594" t="s">
        <v>417</v>
      </c>
      <c r="E132" s="1557"/>
      <c r="F132" s="95" t="s">
        <v>361</v>
      </c>
      <c r="G132" s="144" t="s">
        <v>362</v>
      </c>
      <c r="H132" s="144" t="s">
        <v>362</v>
      </c>
      <c r="I132" s="144" t="s">
        <v>362</v>
      </c>
      <c r="J132" s="1560"/>
      <c r="Q132" s="1"/>
    </row>
    <row r="133" spans="1:17" ht="15" customHeight="1" x14ac:dyDescent="0.35">
      <c r="A133" s="1523" t="s">
        <v>54</v>
      </c>
      <c r="B133" s="1569" t="s">
        <v>327</v>
      </c>
      <c r="C133" s="1570"/>
      <c r="D133" s="594" t="s">
        <v>418</v>
      </c>
      <c r="E133" s="1558"/>
      <c r="F133" s="95" t="s">
        <v>361</v>
      </c>
      <c r="G133" s="144" t="s">
        <v>362</v>
      </c>
      <c r="H133" s="144" t="s">
        <v>362</v>
      </c>
      <c r="I133" s="144" t="s">
        <v>362</v>
      </c>
      <c r="J133" s="1561"/>
      <c r="Q133" s="1"/>
    </row>
    <row r="134" spans="1:17" s="5" customFormat="1" ht="33" customHeight="1" x14ac:dyDescent="0.35">
      <c r="A134" s="1462" t="s">
        <v>481</v>
      </c>
      <c r="B134" s="1463"/>
      <c r="C134" s="1463"/>
      <c r="D134" s="1463"/>
      <c r="E134" s="1495"/>
      <c r="F134" s="1463"/>
      <c r="G134" s="1463"/>
      <c r="H134" s="1463"/>
      <c r="I134" s="1463"/>
      <c r="J134" s="221" t="s">
        <v>698</v>
      </c>
      <c r="K134" s="381"/>
      <c r="L134" s="8"/>
      <c r="M134" s="381"/>
    </row>
    <row r="135" spans="1:17" ht="15" customHeight="1" x14ac:dyDescent="0.35">
      <c r="A135" s="1574" t="s">
        <v>55</v>
      </c>
      <c r="B135" s="1575" t="s">
        <v>404</v>
      </c>
      <c r="C135" s="1576"/>
      <c r="D135" s="440" t="s">
        <v>415</v>
      </c>
      <c r="E135" s="1556" t="s">
        <v>519</v>
      </c>
      <c r="F135" s="441" t="s">
        <v>361</v>
      </c>
      <c r="G135" s="442" t="s">
        <v>362</v>
      </c>
      <c r="H135" s="442" t="s">
        <v>362</v>
      </c>
      <c r="I135" s="442" t="s">
        <v>362</v>
      </c>
      <c r="J135" s="1577"/>
      <c r="Q135" s="1"/>
    </row>
    <row r="136" spans="1:17" ht="15" customHeight="1" x14ac:dyDescent="0.35">
      <c r="A136" s="1548" t="s">
        <v>55</v>
      </c>
      <c r="B136" s="1565" t="s">
        <v>326</v>
      </c>
      <c r="C136" s="1566"/>
      <c r="D136" s="595" t="s">
        <v>413</v>
      </c>
      <c r="E136" s="1557"/>
      <c r="F136" s="101" t="s">
        <v>361</v>
      </c>
      <c r="G136" s="143" t="s">
        <v>362</v>
      </c>
      <c r="H136" s="143" t="s">
        <v>362</v>
      </c>
      <c r="I136" s="143" t="s">
        <v>362</v>
      </c>
      <c r="J136" s="1567"/>
      <c r="Q136" s="1"/>
    </row>
    <row r="137" spans="1:17" ht="15" customHeight="1" x14ac:dyDescent="0.35">
      <c r="A137" s="1548" t="s">
        <v>55</v>
      </c>
      <c r="B137" s="1565" t="s">
        <v>326</v>
      </c>
      <c r="C137" s="1566"/>
      <c r="D137" s="595" t="s">
        <v>414</v>
      </c>
      <c r="E137" s="1557"/>
      <c r="F137" s="101" t="s">
        <v>361</v>
      </c>
      <c r="G137" s="143" t="s">
        <v>362</v>
      </c>
      <c r="H137" s="143" t="s">
        <v>362</v>
      </c>
      <c r="I137" s="143" t="s">
        <v>362</v>
      </c>
      <c r="J137" s="1567"/>
      <c r="Q137" s="1"/>
    </row>
    <row r="138" spans="1:17" ht="15" customHeight="1" x14ac:dyDescent="0.35">
      <c r="A138" s="1548" t="s">
        <v>55</v>
      </c>
      <c r="B138" s="1565" t="s">
        <v>326</v>
      </c>
      <c r="C138" s="1566"/>
      <c r="D138" s="595" t="s">
        <v>416</v>
      </c>
      <c r="E138" s="1557"/>
      <c r="F138" s="101" t="s">
        <v>361</v>
      </c>
      <c r="G138" s="143" t="s">
        <v>362</v>
      </c>
      <c r="H138" s="143" t="s">
        <v>362</v>
      </c>
      <c r="I138" s="143" t="s">
        <v>362</v>
      </c>
      <c r="J138" s="1567"/>
      <c r="Q138" s="1"/>
    </row>
    <row r="139" spans="1:17" ht="15" customHeight="1" x14ac:dyDescent="0.35">
      <c r="A139" s="1548" t="s">
        <v>55</v>
      </c>
      <c r="B139" s="1565" t="s">
        <v>326</v>
      </c>
      <c r="C139" s="1566"/>
      <c r="D139" s="595" t="s">
        <v>417</v>
      </c>
      <c r="E139" s="1557"/>
      <c r="F139" s="101" t="s">
        <v>361</v>
      </c>
      <c r="G139" s="143" t="s">
        <v>362</v>
      </c>
      <c r="H139" s="143" t="s">
        <v>362</v>
      </c>
      <c r="I139" s="143" t="s">
        <v>362</v>
      </c>
      <c r="J139" s="1567"/>
      <c r="Q139" s="1"/>
    </row>
    <row r="140" spans="1:17" ht="15" customHeight="1" x14ac:dyDescent="0.35">
      <c r="A140" s="1548" t="s">
        <v>55</v>
      </c>
      <c r="B140" s="1565" t="s">
        <v>326</v>
      </c>
      <c r="C140" s="1566"/>
      <c r="D140" s="595" t="s">
        <v>418</v>
      </c>
      <c r="E140" s="1557"/>
      <c r="F140" s="101" t="s">
        <v>361</v>
      </c>
      <c r="G140" s="143" t="s">
        <v>362</v>
      </c>
      <c r="H140" s="143" t="s">
        <v>362</v>
      </c>
      <c r="I140" s="143" t="s">
        <v>362</v>
      </c>
      <c r="J140" s="1568"/>
      <c r="Q140" s="1"/>
    </row>
    <row r="141" spans="1:17" ht="15" customHeight="1" x14ac:dyDescent="0.35">
      <c r="A141" s="1523" t="s">
        <v>56</v>
      </c>
      <c r="B141" s="1569" t="s">
        <v>405</v>
      </c>
      <c r="C141" s="1570"/>
      <c r="D141" s="332" t="s">
        <v>415</v>
      </c>
      <c r="E141" s="1557"/>
      <c r="F141" s="138" t="s">
        <v>361</v>
      </c>
      <c r="G141" s="162" t="s">
        <v>362</v>
      </c>
      <c r="H141" s="162" t="s">
        <v>362</v>
      </c>
      <c r="I141" s="162" t="s">
        <v>362</v>
      </c>
      <c r="J141" s="1560"/>
      <c r="Q141" s="1"/>
    </row>
    <row r="142" spans="1:17" ht="15" customHeight="1" x14ac:dyDescent="0.35">
      <c r="A142" s="1523" t="s">
        <v>56</v>
      </c>
      <c r="B142" s="1569" t="s">
        <v>325</v>
      </c>
      <c r="C142" s="1570"/>
      <c r="D142" s="594" t="s">
        <v>413</v>
      </c>
      <c r="E142" s="1557"/>
      <c r="F142" s="95" t="s">
        <v>361</v>
      </c>
      <c r="G142" s="144" t="s">
        <v>362</v>
      </c>
      <c r="H142" s="144" t="s">
        <v>362</v>
      </c>
      <c r="I142" s="144" t="s">
        <v>362</v>
      </c>
      <c r="J142" s="1560"/>
      <c r="Q142" s="1"/>
    </row>
    <row r="143" spans="1:17" ht="15" customHeight="1" x14ac:dyDescent="0.35">
      <c r="A143" s="1523" t="s">
        <v>56</v>
      </c>
      <c r="B143" s="1569" t="s">
        <v>325</v>
      </c>
      <c r="C143" s="1570"/>
      <c r="D143" s="594" t="s">
        <v>414</v>
      </c>
      <c r="E143" s="1557"/>
      <c r="F143" s="95" t="s">
        <v>361</v>
      </c>
      <c r="G143" s="144" t="s">
        <v>362</v>
      </c>
      <c r="H143" s="144" t="s">
        <v>362</v>
      </c>
      <c r="I143" s="144" t="s">
        <v>362</v>
      </c>
      <c r="J143" s="1560"/>
      <c r="Q143" s="1"/>
    </row>
    <row r="144" spans="1:17" ht="15" customHeight="1" x14ac:dyDescent="0.35">
      <c r="A144" s="1523" t="s">
        <v>56</v>
      </c>
      <c r="B144" s="1569" t="s">
        <v>325</v>
      </c>
      <c r="C144" s="1570"/>
      <c r="D144" s="594" t="s">
        <v>416</v>
      </c>
      <c r="E144" s="1557"/>
      <c r="F144" s="95" t="s">
        <v>361</v>
      </c>
      <c r="G144" s="144" t="s">
        <v>362</v>
      </c>
      <c r="H144" s="144" t="s">
        <v>362</v>
      </c>
      <c r="I144" s="144" t="s">
        <v>362</v>
      </c>
      <c r="J144" s="1560"/>
      <c r="Q144" s="1"/>
    </row>
    <row r="145" spans="1:17" ht="15" customHeight="1" x14ac:dyDescent="0.35">
      <c r="A145" s="1523" t="s">
        <v>56</v>
      </c>
      <c r="B145" s="1569" t="s">
        <v>325</v>
      </c>
      <c r="C145" s="1570"/>
      <c r="D145" s="594" t="s">
        <v>417</v>
      </c>
      <c r="E145" s="1557"/>
      <c r="F145" s="95" t="s">
        <v>361</v>
      </c>
      <c r="G145" s="144" t="s">
        <v>362</v>
      </c>
      <c r="H145" s="144" t="s">
        <v>362</v>
      </c>
      <c r="I145" s="144" t="s">
        <v>362</v>
      </c>
      <c r="J145" s="1560"/>
      <c r="Q145" s="1"/>
    </row>
    <row r="146" spans="1:17" ht="15" customHeight="1" x14ac:dyDescent="0.35">
      <c r="A146" s="1523" t="s">
        <v>56</v>
      </c>
      <c r="B146" s="1569" t="s">
        <v>325</v>
      </c>
      <c r="C146" s="1570"/>
      <c r="D146" s="594" t="s">
        <v>418</v>
      </c>
      <c r="E146" s="1557"/>
      <c r="F146" s="95" t="s">
        <v>361</v>
      </c>
      <c r="G146" s="144" t="s">
        <v>362</v>
      </c>
      <c r="H146" s="144" t="s">
        <v>362</v>
      </c>
      <c r="I146" s="144" t="s">
        <v>362</v>
      </c>
      <c r="J146" s="1561"/>
      <c r="Q146" s="1"/>
    </row>
    <row r="147" spans="1:17" ht="15" customHeight="1" x14ac:dyDescent="0.35">
      <c r="A147" s="1562" t="s">
        <v>57</v>
      </c>
      <c r="B147" s="1563" t="s">
        <v>389</v>
      </c>
      <c r="C147" s="1564"/>
      <c r="D147" s="139" t="s">
        <v>415</v>
      </c>
      <c r="E147" s="1557"/>
      <c r="F147" s="140" t="s">
        <v>361</v>
      </c>
      <c r="G147" s="163" t="s">
        <v>362</v>
      </c>
      <c r="H147" s="163" t="s">
        <v>362</v>
      </c>
      <c r="I147" s="163" t="s">
        <v>362</v>
      </c>
      <c r="J147" s="1571"/>
      <c r="Q147" s="1"/>
    </row>
    <row r="148" spans="1:17" ht="15" customHeight="1" x14ac:dyDescent="0.35">
      <c r="A148" s="1548" t="s">
        <v>57</v>
      </c>
      <c r="B148" s="1565" t="s">
        <v>284</v>
      </c>
      <c r="C148" s="1566"/>
      <c r="D148" s="595" t="s">
        <v>413</v>
      </c>
      <c r="E148" s="1557"/>
      <c r="F148" s="101" t="s">
        <v>361</v>
      </c>
      <c r="G148" s="143" t="s">
        <v>362</v>
      </c>
      <c r="H148" s="143" t="s">
        <v>362</v>
      </c>
      <c r="I148" s="143" t="s">
        <v>362</v>
      </c>
      <c r="J148" s="1567"/>
      <c r="Q148" s="1"/>
    </row>
    <row r="149" spans="1:17" ht="15" customHeight="1" x14ac:dyDescent="0.35">
      <c r="A149" s="1548" t="s">
        <v>57</v>
      </c>
      <c r="B149" s="1565" t="s">
        <v>284</v>
      </c>
      <c r="C149" s="1566"/>
      <c r="D149" s="595" t="s">
        <v>414</v>
      </c>
      <c r="E149" s="1557"/>
      <c r="F149" s="101" t="s">
        <v>361</v>
      </c>
      <c r="G149" s="143" t="s">
        <v>362</v>
      </c>
      <c r="H149" s="143" t="s">
        <v>362</v>
      </c>
      <c r="I149" s="143" t="s">
        <v>362</v>
      </c>
      <c r="J149" s="1567"/>
      <c r="Q149" s="1"/>
    </row>
    <row r="150" spans="1:17" ht="15" customHeight="1" x14ac:dyDescent="0.35">
      <c r="A150" s="1548" t="s">
        <v>57</v>
      </c>
      <c r="B150" s="1565" t="s">
        <v>284</v>
      </c>
      <c r="C150" s="1566"/>
      <c r="D150" s="595" t="s">
        <v>416</v>
      </c>
      <c r="E150" s="1557"/>
      <c r="F150" s="101" t="s">
        <v>361</v>
      </c>
      <c r="G150" s="143" t="s">
        <v>362</v>
      </c>
      <c r="H150" s="143" t="s">
        <v>362</v>
      </c>
      <c r="I150" s="143" t="s">
        <v>362</v>
      </c>
      <c r="J150" s="1567"/>
      <c r="Q150" s="1"/>
    </row>
    <row r="151" spans="1:17" ht="15" customHeight="1" x14ac:dyDescent="0.35">
      <c r="A151" s="1548" t="s">
        <v>57</v>
      </c>
      <c r="B151" s="1565" t="s">
        <v>284</v>
      </c>
      <c r="C151" s="1566"/>
      <c r="D151" s="595" t="s">
        <v>417</v>
      </c>
      <c r="E151" s="1557"/>
      <c r="F151" s="101" t="s">
        <v>361</v>
      </c>
      <c r="G151" s="143" t="s">
        <v>362</v>
      </c>
      <c r="H151" s="143" t="s">
        <v>362</v>
      </c>
      <c r="I151" s="143" t="s">
        <v>362</v>
      </c>
      <c r="J151" s="1567"/>
      <c r="Q151" s="1"/>
    </row>
    <row r="152" spans="1:17" ht="15" customHeight="1" x14ac:dyDescent="0.35">
      <c r="A152" s="1548" t="s">
        <v>57</v>
      </c>
      <c r="B152" s="1565" t="s">
        <v>284</v>
      </c>
      <c r="C152" s="1566"/>
      <c r="D152" s="595" t="s">
        <v>418</v>
      </c>
      <c r="E152" s="1557"/>
      <c r="F152" s="101" t="s">
        <v>361</v>
      </c>
      <c r="G152" s="143" t="s">
        <v>362</v>
      </c>
      <c r="H152" s="143" t="s">
        <v>362</v>
      </c>
      <c r="I152" s="143" t="s">
        <v>362</v>
      </c>
      <c r="J152" s="1568"/>
      <c r="Q152" s="1"/>
    </row>
    <row r="153" spans="1:17" ht="15" customHeight="1" x14ac:dyDescent="0.35">
      <c r="A153" s="1523" t="s">
        <v>58</v>
      </c>
      <c r="B153" s="1569" t="s">
        <v>406</v>
      </c>
      <c r="C153" s="1570"/>
      <c r="D153" s="594" t="s">
        <v>415</v>
      </c>
      <c r="E153" s="1557"/>
      <c r="F153" s="95" t="s">
        <v>361</v>
      </c>
      <c r="G153" s="144" t="s">
        <v>362</v>
      </c>
      <c r="H153" s="144" t="s">
        <v>362</v>
      </c>
      <c r="I153" s="144" t="s">
        <v>362</v>
      </c>
      <c r="J153" s="1572"/>
      <c r="Q153" s="1"/>
    </row>
    <row r="154" spans="1:17" ht="15" customHeight="1" x14ac:dyDescent="0.35">
      <c r="A154" s="1523" t="s">
        <v>58</v>
      </c>
      <c r="B154" s="1569" t="s">
        <v>285</v>
      </c>
      <c r="C154" s="1570"/>
      <c r="D154" s="594" t="s">
        <v>413</v>
      </c>
      <c r="E154" s="1557"/>
      <c r="F154" s="95" t="s">
        <v>361</v>
      </c>
      <c r="G154" s="144" t="s">
        <v>362</v>
      </c>
      <c r="H154" s="144" t="s">
        <v>362</v>
      </c>
      <c r="I154" s="144" t="s">
        <v>362</v>
      </c>
      <c r="J154" s="1560"/>
      <c r="Q154" s="1"/>
    </row>
    <row r="155" spans="1:17" ht="15" customHeight="1" x14ac:dyDescent="0.35">
      <c r="A155" s="1523" t="s">
        <v>58</v>
      </c>
      <c r="B155" s="1569" t="s">
        <v>285</v>
      </c>
      <c r="C155" s="1570"/>
      <c r="D155" s="594" t="s">
        <v>414</v>
      </c>
      <c r="E155" s="1557"/>
      <c r="F155" s="95" t="s">
        <v>361</v>
      </c>
      <c r="G155" s="144" t="s">
        <v>362</v>
      </c>
      <c r="H155" s="144" t="s">
        <v>362</v>
      </c>
      <c r="I155" s="144" t="s">
        <v>362</v>
      </c>
      <c r="J155" s="1560"/>
      <c r="Q155" s="1"/>
    </row>
    <row r="156" spans="1:17" ht="15" customHeight="1" x14ac:dyDescent="0.35">
      <c r="A156" s="1523" t="s">
        <v>58</v>
      </c>
      <c r="B156" s="1569" t="s">
        <v>285</v>
      </c>
      <c r="C156" s="1570"/>
      <c r="D156" s="594" t="s">
        <v>416</v>
      </c>
      <c r="E156" s="1557"/>
      <c r="F156" s="95" t="s">
        <v>361</v>
      </c>
      <c r="G156" s="144" t="s">
        <v>362</v>
      </c>
      <c r="H156" s="144" t="s">
        <v>362</v>
      </c>
      <c r="I156" s="144" t="s">
        <v>362</v>
      </c>
      <c r="J156" s="1560"/>
      <c r="Q156" s="1"/>
    </row>
    <row r="157" spans="1:17" ht="15" customHeight="1" x14ac:dyDescent="0.35">
      <c r="A157" s="1523" t="s">
        <v>58</v>
      </c>
      <c r="B157" s="1569" t="s">
        <v>285</v>
      </c>
      <c r="C157" s="1570"/>
      <c r="D157" s="594" t="s">
        <v>417</v>
      </c>
      <c r="E157" s="1557"/>
      <c r="F157" s="95" t="s">
        <v>361</v>
      </c>
      <c r="G157" s="144" t="s">
        <v>362</v>
      </c>
      <c r="H157" s="144" t="s">
        <v>362</v>
      </c>
      <c r="I157" s="144" t="s">
        <v>362</v>
      </c>
      <c r="J157" s="1560"/>
      <c r="Q157" s="1"/>
    </row>
    <row r="158" spans="1:17" ht="15" customHeight="1" x14ac:dyDescent="0.35">
      <c r="A158" s="1523" t="s">
        <v>58</v>
      </c>
      <c r="B158" s="1569" t="s">
        <v>285</v>
      </c>
      <c r="C158" s="1570"/>
      <c r="D158" s="594" t="s">
        <v>418</v>
      </c>
      <c r="E158" s="1557"/>
      <c r="F158" s="95" t="s">
        <v>361</v>
      </c>
      <c r="G158" s="144" t="s">
        <v>362</v>
      </c>
      <c r="H158" s="144" t="s">
        <v>362</v>
      </c>
      <c r="I158" s="144" t="s">
        <v>362</v>
      </c>
      <c r="J158" s="1561"/>
      <c r="Q158" s="1"/>
    </row>
    <row r="159" spans="1:17" ht="15" customHeight="1" x14ac:dyDescent="0.35">
      <c r="A159" s="1562" t="s">
        <v>59</v>
      </c>
      <c r="B159" s="1563" t="s">
        <v>391</v>
      </c>
      <c r="C159" s="1564"/>
      <c r="D159" s="595" t="s">
        <v>415</v>
      </c>
      <c r="E159" s="1557"/>
      <c r="F159" s="101" t="s">
        <v>361</v>
      </c>
      <c r="G159" s="143" t="s">
        <v>362</v>
      </c>
      <c r="H159" s="143" t="s">
        <v>362</v>
      </c>
      <c r="I159" s="143" t="s">
        <v>362</v>
      </c>
      <c r="J159" s="1571"/>
      <c r="Q159" s="1"/>
    </row>
    <row r="160" spans="1:17" ht="15" customHeight="1" x14ac:dyDescent="0.35">
      <c r="A160" s="1548" t="s">
        <v>59</v>
      </c>
      <c r="B160" s="1565" t="s">
        <v>324</v>
      </c>
      <c r="C160" s="1566"/>
      <c r="D160" s="595" t="s">
        <v>413</v>
      </c>
      <c r="E160" s="1557"/>
      <c r="F160" s="101" t="s">
        <v>361</v>
      </c>
      <c r="G160" s="143" t="s">
        <v>362</v>
      </c>
      <c r="H160" s="143" t="s">
        <v>362</v>
      </c>
      <c r="I160" s="143" t="s">
        <v>362</v>
      </c>
      <c r="J160" s="1567"/>
      <c r="Q160" s="1"/>
    </row>
    <row r="161" spans="1:17" ht="15" customHeight="1" x14ac:dyDescent="0.35">
      <c r="A161" s="1548" t="s">
        <v>59</v>
      </c>
      <c r="B161" s="1565" t="s">
        <v>324</v>
      </c>
      <c r="C161" s="1566"/>
      <c r="D161" s="595" t="s">
        <v>414</v>
      </c>
      <c r="E161" s="1557"/>
      <c r="F161" s="101" t="s">
        <v>361</v>
      </c>
      <c r="G161" s="143" t="s">
        <v>362</v>
      </c>
      <c r="H161" s="143" t="s">
        <v>362</v>
      </c>
      <c r="I161" s="143" t="s">
        <v>362</v>
      </c>
      <c r="J161" s="1567"/>
      <c r="Q161" s="1"/>
    </row>
    <row r="162" spans="1:17" ht="15" customHeight="1" x14ac:dyDescent="0.35">
      <c r="A162" s="1548" t="s">
        <v>59</v>
      </c>
      <c r="B162" s="1565" t="s">
        <v>324</v>
      </c>
      <c r="C162" s="1566"/>
      <c r="D162" s="595" t="s">
        <v>416</v>
      </c>
      <c r="E162" s="1557"/>
      <c r="F162" s="101" t="s">
        <v>361</v>
      </c>
      <c r="G162" s="143" t="s">
        <v>362</v>
      </c>
      <c r="H162" s="143" t="s">
        <v>362</v>
      </c>
      <c r="I162" s="143" t="s">
        <v>362</v>
      </c>
      <c r="J162" s="1567"/>
      <c r="Q162" s="1"/>
    </row>
    <row r="163" spans="1:17" ht="15" customHeight="1" x14ac:dyDescent="0.35">
      <c r="A163" s="1548" t="s">
        <v>59</v>
      </c>
      <c r="B163" s="1565" t="s">
        <v>324</v>
      </c>
      <c r="C163" s="1566"/>
      <c r="D163" s="595" t="s">
        <v>417</v>
      </c>
      <c r="E163" s="1557"/>
      <c r="F163" s="101" t="s">
        <v>361</v>
      </c>
      <c r="G163" s="143" t="s">
        <v>362</v>
      </c>
      <c r="H163" s="143" t="s">
        <v>362</v>
      </c>
      <c r="I163" s="143" t="s">
        <v>362</v>
      </c>
      <c r="J163" s="1567"/>
      <c r="Q163" s="1"/>
    </row>
    <row r="164" spans="1:17" ht="15" customHeight="1" x14ac:dyDescent="0.35">
      <c r="A164" s="1548" t="s">
        <v>59</v>
      </c>
      <c r="B164" s="1565" t="s">
        <v>324</v>
      </c>
      <c r="C164" s="1566"/>
      <c r="D164" s="595" t="s">
        <v>418</v>
      </c>
      <c r="E164" s="1557"/>
      <c r="F164" s="101" t="s">
        <v>361</v>
      </c>
      <c r="G164" s="143" t="s">
        <v>362</v>
      </c>
      <c r="H164" s="143" t="s">
        <v>362</v>
      </c>
      <c r="I164" s="143" t="s">
        <v>362</v>
      </c>
      <c r="J164" s="1568"/>
      <c r="Q164" s="1"/>
    </row>
    <row r="165" spans="1:17" ht="15" customHeight="1" x14ac:dyDescent="0.35">
      <c r="A165" s="1523" t="s">
        <v>60</v>
      </c>
      <c r="B165" s="1569" t="s">
        <v>407</v>
      </c>
      <c r="C165" s="1570"/>
      <c r="D165" s="594" t="s">
        <v>415</v>
      </c>
      <c r="E165" s="1557"/>
      <c r="F165" s="95" t="s">
        <v>361</v>
      </c>
      <c r="G165" s="144" t="s">
        <v>362</v>
      </c>
      <c r="H165" s="144" t="s">
        <v>362</v>
      </c>
      <c r="I165" s="144" t="s">
        <v>362</v>
      </c>
      <c r="J165" s="1572"/>
      <c r="Q165" s="1"/>
    </row>
    <row r="166" spans="1:17" ht="15" customHeight="1" x14ac:dyDescent="0.35">
      <c r="A166" s="1523" t="s">
        <v>60</v>
      </c>
      <c r="B166" s="1569" t="s">
        <v>323</v>
      </c>
      <c r="C166" s="1570"/>
      <c r="D166" s="594" t="s">
        <v>413</v>
      </c>
      <c r="E166" s="1557"/>
      <c r="F166" s="95" t="s">
        <v>361</v>
      </c>
      <c r="G166" s="144" t="s">
        <v>362</v>
      </c>
      <c r="H166" s="144" t="s">
        <v>362</v>
      </c>
      <c r="I166" s="144" t="s">
        <v>362</v>
      </c>
      <c r="J166" s="1560"/>
      <c r="Q166" s="1"/>
    </row>
    <row r="167" spans="1:17" ht="15" customHeight="1" x14ac:dyDescent="0.35">
      <c r="A167" s="1523" t="s">
        <v>60</v>
      </c>
      <c r="B167" s="1569" t="s">
        <v>323</v>
      </c>
      <c r="C167" s="1570"/>
      <c r="D167" s="594" t="s">
        <v>414</v>
      </c>
      <c r="E167" s="1557"/>
      <c r="F167" s="95" t="s">
        <v>361</v>
      </c>
      <c r="G167" s="144" t="s">
        <v>362</v>
      </c>
      <c r="H167" s="144" t="s">
        <v>362</v>
      </c>
      <c r="I167" s="144" t="s">
        <v>362</v>
      </c>
      <c r="J167" s="1560"/>
      <c r="Q167" s="1"/>
    </row>
    <row r="168" spans="1:17" ht="15" customHeight="1" x14ac:dyDescent="0.35">
      <c r="A168" s="1523" t="s">
        <v>60</v>
      </c>
      <c r="B168" s="1569" t="s">
        <v>323</v>
      </c>
      <c r="C168" s="1570"/>
      <c r="D168" s="594" t="s">
        <v>416</v>
      </c>
      <c r="E168" s="1557"/>
      <c r="F168" s="95" t="s">
        <v>361</v>
      </c>
      <c r="G168" s="144" t="s">
        <v>362</v>
      </c>
      <c r="H168" s="144" t="s">
        <v>362</v>
      </c>
      <c r="I168" s="144" t="s">
        <v>362</v>
      </c>
      <c r="J168" s="1560"/>
      <c r="Q168" s="1"/>
    </row>
    <row r="169" spans="1:17" ht="15" customHeight="1" x14ac:dyDescent="0.35">
      <c r="A169" s="1523" t="s">
        <v>60</v>
      </c>
      <c r="B169" s="1569" t="s">
        <v>323</v>
      </c>
      <c r="C169" s="1570"/>
      <c r="D169" s="594" t="s">
        <v>417</v>
      </c>
      <c r="E169" s="1557"/>
      <c r="F169" s="95" t="s">
        <v>361</v>
      </c>
      <c r="G169" s="144" t="s">
        <v>362</v>
      </c>
      <c r="H169" s="144" t="s">
        <v>362</v>
      </c>
      <c r="I169" s="144" t="s">
        <v>362</v>
      </c>
      <c r="J169" s="1560"/>
      <c r="Q169" s="1"/>
    </row>
    <row r="170" spans="1:17" ht="15" customHeight="1" x14ac:dyDescent="0.35">
      <c r="A170" s="1523" t="s">
        <v>60</v>
      </c>
      <c r="B170" s="1569" t="s">
        <v>323</v>
      </c>
      <c r="C170" s="1570"/>
      <c r="D170" s="594" t="s">
        <v>418</v>
      </c>
      <c r="E170" s="1557"/>
      <c r="F170" s="95" t="s">
        <v>361</v>
      </c>
      <c r="G170" s="144" t="s">
        <v>362</v>
      </c>
      <c r="H170" s="144" t="s">
        <v>362</v>
      </c>
      <c r="I170" s="144" t="s">
        <v>362</v>
      </c>
      <c r="J170" s="1561"/>
      <c r="Q170" s="1"/>
    </row>
    <row r="171" spans="1:17" ht="15" customHeight="1" x14ac:dyDescent="0.35">
      <c r="A171" s="1562" t="s">
        <v>61</v>
      </c>
      <c r="B171" s="1563" t="s">
        <v>408</v>
      </c>
      <c r="C171" s="1564"/>
      <c r="D171" s="595" t="s">
        <v>415</v>
      </c>
      <c r="E171" s="1557"/>
      <c r="F171" s="101" t="s">
        <v>361</v>
      </c>
      <c r="G171" s="143" t="s">
        <v>362</v>
      </c>
      <c r="H171" s="143" t="s">
        <v>362</v>
      </c>
      <c r="I171" s="143" t="s">
        <v>362</v>
      </c>
      <c r="J171" s="1571"/>
      <c r="Q171" s="1"/>
    </row>
    <row r="172" spans="1:17" ht="15" customHeight="1" x14ac:dyDescent="0.35">
      <c r="A172" s="1548" t="s">
        <v>61</v>
      </c>
      <c r="B172" s="1565" t="s">
        <v>322</v>
      </c>
      <c r="C172" s="1566"/>
      <c r="D172" s="595" t="s">
        <v>413</v>
      </c>
      <c r="E172" s="1557"/>
      <c r="F172" s="101" t="s">
        <v>361</v>
      </c>
      <c r="G172" s="143" t="s">
        <v>362</v>
      </c>
      <c r="H172" s="143" t="s">
        <v>362</v>
      </c>
      <c r="I172" s="143" t="s">
        <v>362</v>
      </c>
      <c r="J172" s="1567"/>
      <c r="Q172" s="1"/>
    </row>
    <row r="173" spans="1:17" ht="15" customHeight="1" x14ac:dyDescent="0.35">
      <c r="A173" s="1548" t="s">
        <v>61</v>
      </c>
      <c r="B173" s="1565" t="s">
        <v>322</v>
      </c>
      <c r="C173" s="1566"/>
      <c r="D173" s="595" t="s">
        <v>414</v>
      </c>
      <c r="E173" s="1557"/>
      <c r="F173" s="101" t="s">
        <v>361</v>
      </c>
      <c r="G173" s="143" t="s">
        <v>362</v>
      </c>
      <c r="H173" s="143" t="s">
        <v>362</v>
      </c>
      <c r="I173" s="143" t="s">
        <v>362</v>
      </c>
      <c r="J173" s="1567"/>
      <c r="Q173" s="1"/>
    </row>
    <row r="174" spans="1:17" ht="15" customHeight="1" x14ac:dyDescent="0.35">
      <c r="A174" s="1548" t="s">
        <v>61</v>
      </c>
      <c r="B174" s="1565" t="s">
        <v>322</v>
      </c>
      <c r="C174" s="1566"/>
      <c r="D174" s="595" t="s">
        <v>416</v>
      </c>
      <c r="E174" s="1557"/>
      <c r="F174" s="101" t="s">
        <v>361</v>
      </c>
      <c r="G174" s="143" t="s">
        <v>362</v>
      </c>
      <c r="H174" s="143" t="s">
        <v>362</v>
      </c>
      <c r="I174" s="143" t="s">
        <v>362</v>
      </c>
      <c r="J174" s="1567"/>
      <c r="Q174" s="1"/>
    </row>
    <row r="175" spans="1:17" ht="15" customHeight="1" x14ac:dyDescent="0.35">
      <c r="A175" s="1548" t="s">
        <v>61</v>
      </c>
      <c r="B175" s="1565" t="s">
        <v>322</v>
      </c>
      <c r="C175" s="1566"/>
      <c r="D175" s="595" t="s">
        <v>417</v>
      </c>
      <c r="E175" s="1557"/>
      <c r="F175" s="101" t="s">
        <v>361</v>
      </c>
      <c r="G175" s="143" t="s">
        <v>362</v>
      </c>
      <c r="H175" s="143" t="s">
        <v>362</v>
      </c>
      <c r="I175" s="143" t="s">
        <v>362</v>
      </c>
      <c r="J175" s="1567"/>
      <c r="Q175" s="1"/>
    </row>
    <row r="176" spans="1:17" ht="15" customHeight="1" x14ac:dyDescent="0.35">
      <c r="A176" s="1548" t="s">
        <v>61</v>
      </c>
      <c r="B176" s="1565" t="s">
        <v>322</v>
      </c>
      <c r="C176" s="1566"/>
      <c r="D176" s="595" t="s">
        <v>418</v>
      </c>
      <c r="E176" s="1558"/>
      <c r="F176" s="101" t="s">
        <v>361</v>
      </c>
      <c r="G176" s="143" t="s">
        <v>362</v>
      </c>
      <c r="H176" s="143" t="s">
        <v>362</v>
      </c>
      <c r="I176" s="143" t="s">
        <v>362</v>
      </c>
      <c r="J176" s="1568"/>
      <c r="Q176" s="1"/>
    </row>
    <row r="177" spans="1:17" s="5" customFormat="1" ht="33" customHeight="1" x14ac:dyDescent="0.35">
      <c r="A177" s="1462" t="s">
        <v>481</v>
      </c>
      <c r="B177" s="1463"/>
      <c r="C177" s="1463"/>
      <c r="D177" s="1463"/>
      <c r="E177" s="1495"/>
      <c r="F177" s="1463"/>
      <c r="G177" s="1463"/>
      <c r="H177" s="1463"/>
      <c r="I177" s="1463"/>
      <c r="J177" s="221" t="s">
        <v>698</v>
      </c>
      <c r="K177" s="381"/>
      <c r="L177" s="8"/>
      <c r="M177" s="381"/>
    </row>
    <row r="178" spans="1:17" ht="15" customHeight="1" x14ac:dyDescent="0.35">
      <c r="A178" s="1523" t="s">
        <v>62</v>
      </c>
      <c r="B178" s="1569" t="s">
        <v>409</v>
      </c>
      <c r="C178" s="1570"/>
      <c r="D178" s="594" t="s">
        <v>415</v>
      </c>
      <c r="E178" s="438"/>
      <c r="F178" s="138" t="s">
        <v>361</v>
      </c>
      <c r="G178" s="162" t="s">
        <v>362</v>
      </c>
      <c r="H178" s="162" t="s">
        <v>362</v>
      </c>
      <c r="I178" s="162" t="s">
        <v>362</v>
      </c>
      <c r="J178" s="1572"/>
      <c r="Q178" s="1"/>
    </row>
    <row r="179" spans="1:17" ht="15" customHeight="1" x14ac:dyDescent="0.35">
      <c r="A179" s="1523" t="s">
        <v>62</v>
      </c>
      <c r="B179" s="1569" t="s">
        <v>329</v>
      </c>
      <c r="C179" s="1570"/>
      <c r="D179" s="594" t="s">
        <v>413</v>
      </c>
      <c r="E179" s="438"/>
      <c r="F179" s="95" t="s">
        <v>361</v>
      </c>
      <c r="G179" s="144" t="s">
        <v>362</v>
      </c>
      <c r="H179" s="144" t="s">
        <v>362</v>
      </c>
      <c r="I179" s="144" t="s">
        <v>362</v>
      </c>
      <c r="J179" s="1560"/>
      <c r="Q179" s="1"/>
    </row>
    <row r="180" spans="1:17" ht="15" customHeight="1" x14ac:dyDescent="0.35">
      <c r="A180" s="1523" t="s">
        <v>62</v>
      </c>
      <c r="B180" s="1569" t="s">
        <v>329</v>
      </c>
      <c r="C180" s="1570"/>
      <c r="D180" s="594" t="s">
        <v>414</v>
      </c>
      <c r="E180" s="438"/>
      <c r="F180" s="95" t="s">
        <v>361</v>
      </c>
      <c r="G180" s="144" t="s">
        <v>362</v>
      </c>
      <c r="H180" s="144" t="s">
        <v>362</v>
      </c>
      <c r="I180" s="144" t="s">
        <v>362</v>
      </c>
      <c r="J180" s="1560"/>
      <c r="Q180" s="1"/>
    </row>
    <row r="181" spans="1:17" ht="15" customHeight="1" x14ac:dyDescent="0.35">
      <c r="A181" s="1523" t="s">
        <v>62</v>
      </c>
      <c r="B181" s="1569" t="s">
        <v>329</v>
      </c>
      <c r="C181" s="1570"/>
      <c r="D181" s="594" t="s">
        <v>416</v>
      </c>
      <c r="E181" s="438"/>
      <c r="F181" s="95" t="s">
        <v>361</v>
      </c>
      <c r="G181" s="144" t="s">
        <v>362</v>
      </c>
      <c r="H181" s="144" t="s">
        <v>362</v>
      </c>
      <c r="I181" s="144" t="s">
        <v>362</v>
      </c>
      <c r="J181" s="1560"/>
      <c r="Q181" s="1"/>
    </row>
    <row r="182" spans="1:17" ht="15" customHeight="1" x14ac:dyDescent="0.35">
      <c r="A182" s="1523" t="s">
        <v>62</v>
      </c>
      <c r="B182" s="1569" t="s">
        <v>329</v>
      </c>
      <c r="C182" s="1570"/>
      <c r="D182" s="594" t="s">
        <v>417</v>
      </c>
      <c r="E182" s="438"/>
      <c r="F182" s="95" t="s">
        <v>361</v>
      </c>
      <c r="G182" s="144" t="s">
        <v>362</v>
      </c>
      <c r="H182" s="144" t="s">
        <v>362</v>
      </c>
      <c r="I182" s="144" t="s">
        <v>362</v>
      </c>
      <c r="J182" s="1560"/>
      <c r="Q182" s="1"/>
    </row>
    <row r="183" spans="1:17" ht="15" customHeight="1" x14ac:dyDescent="0.35">
      <c r="A183" s="1523" t="s">
        <v>62</v>
      </c>
      <c r="B183" s="1569" t="s">
        <v>329</v>
      </c>
      <c r="C183" s="1570"/>
      <c r="D183" s="594" t="s">
        <v>418</v>
      </c>
      <c r="E183" s="439"/>
      <c r="F183" s="98" t="s">
        <v>361</v>
      </c>
      <c r="G183" s="164" t="s">
        <v>362</v>
      </c>
      <c r="H183" s="164" t="s">
        <v>362</v>
      </c>
      <c r="I183" s="164" t="s">
        <v>362</v>
      </c>
      <c r="J183" s="1578"/>
      <c r="Q183" s="1"/>
    </row>
    <row r="184" spans="1:17" s="5" customFormat="1" ht="8.15" customHeight="1" x14ac:dyDescent="0.35">
      <c r="A184" s="82"/>
      <c r="B184" s="83"/>
      <c r="C184" s="83"/>
      <c r="D184" s="83"/>
      <c r="E184" s="83"/>
      <c r="F184" s="84"/>
      <c r="G184" s="156"/>
      <c r="H184" s="156"/>
      <c r="I184" s="156"/>
      <c r="J184" s="46"/>
      <c r="K184" s="381"/>
      <c r="L184" s="8"/>
      <c r="M184" s="381"/>
    </row>
    <row r="185" spans="1:17" s="5" customFormat="1" ht="33" customHeight="1" x14ac:dyDescent="0.35">
      <c r="A185" s="1462" t="s">
        <v>419</v>
      </c>
      <c r="B185" s="1463"/>
      <c r="C185" s="1463"/>
      <c r="D185" s="1463"/>
      <c r="E185" s="1463"/>
      <c r="F185" s="1463"/>
      <c r="G185" s="1463"/>
      <c r="H185" s="1463"/>
      <c r="I185" s="1463"/>
      <c r="J185" s="1464"/>
      <c r="K185" s="381"/>
      <c r="L185" s="8">
        <f>IF(COUNTA(G186:I186)=3,3,2)</f>
        <v>3</v>
      </c>
      <c r="M185" s="381"/>
    </row>
    <row r="186" spans="1:17" ht="28" customHeight="1" x14ac:dyDescent="0.35">
      <c r="A186" s="11" t="s">
        <v>63</v>
      </c>
      <c r="B186" s="1579" t="s">
        <v>276</v>
      </c>
      <c r="C186" s="1579"/>
      <c r="D186" s="1579"/>
      <c r="E186" s="85" t="s">
        <v>524</v>
      </c>
      <c r="F186" s="4"/>
      <c r="G186" s="150" t="s">
        <v>362</v>
      </c>
      <c r="H186" s="150" t="s">
        <v>362</v>
      </c>
      <c r="I186" s="150" t="s">
        <v>362</v>
      </c>
      <c r="J186" s="6"/>
      <c r="Q186" s="1"/>
    </row>
    <row r="187" spans="1:17" s="5" customFormat="1" ht="8.15" customHeight="1" x14ac:dyDescent="0.35">
      <c r="A187" s="12"/>
      <c r="B187" s="13"/>
      <c r="C187" s="13"/>
      <c r="D187" s="13"/>
      <c r="E187" s="13"/>
      <c r="F187" s="7"/>
      <c r="G187" s="149"/>
      <c r="H187" s="149"/>
      <c r="I187" s="149"/>
      <c r="J187" s="46"/>
      <c r="K187" s="381"/>
      <c r="L187" s="8"/>
      <c r="M187" s="381"/>
    </row>
    <row r="188" spans="1:17" s="5" customFormat="1" ht="33" customHeight="1" x14ac:dyDescent="0.35">
      <c r="A188" s="1462" t="s">
        <v>420</v>
      </c>
      <c r="B188" s="1463"/>
      <c r="C188" s="1463"/>
      <c r="D188" s="1463"/>
      <c r="E188" s="1463"/>
      <c r="F188" s="1463"/>
      <c r="G188" s="1463"/>
      <c r="H188" s="1463"/>
      <c r="I188" s="1463"/>
      <c r="J188" s="1464"/>
      <c r="K188" s="381"/>
      <c r="L188" s="8">
        <f>IF(COUNTA(G189:I189)=3,3,2)</f>
        <v>3</v>
      </c>
      <c r="M188" s="381"/>
    </row>
    <row r="189" spans="1:17" ht="42.75" customHeight="1" x14ac:dyDescent="0.35">
      <c r="A189" s="11" t="s">
        <v>64</v>
      </c>
      <c r="B189" s="1582" t="s">
        <v>4</v>
      </c>
      <c r="C189" s="1582"/>
      <c r="D189" s="1582"/>
      <c r="E189" s="85" t="s">
        <v>524</v>
      </c>
      <c r="F189" s="4"/>
      <c r="G189" s="165" t="s">
        <v>498</v>
      </c>
      <c r="H189" s="165" t="s">
        <v>498</v>
      </c>
      <c r="I189" s="166" t="s">
        <v>499</v>
      </c>
      <c r="J189" s="242"/>
      <c r="Q189" s="1"/>
    </row>
    <row r="190" spans="1:17" s="5" customFormat="1" ht="8.15" customHeight="1" x14ac:dyDescent="0.35">
      <c r="A190" s="12"/>
      <c r="B190" s="13"/>
      <c r="C190" s="13"/>
      <c r="D190" s="13"/>
      <c r="E190" s="13"/>
      <c r="F190" s="7"/>
      <c r="G190" s="149"/>
      <c r="H190" s="149"/>
      <c r="I190" s="149"/>
      <c r="J190" s="46"/>
      <c r="K190" s="381"/>
      <c r="L190" s="8"/>
      <c r="M190" s="381"/>
    </row>
    <row r="191" spans="1:17" s="5" customFormat="1" ht="33" customHeight="1" x14ac:dyDescent="0.35">
      <c r="A191" s="1462" t="s">
        <v>421</v>
      </c>
      <c r="B191" s="1463"/>
      <c r="C191" s="1463"/>
      <c r="D191" s="1463"/>
      <c r="E191" s="1463"/>
      <c r="F191" s="1463"/>
      <c r="G191" s="1463"/>
      <c r="H191" s="1463"/>
      <c r="I191" s="1463"/>
      <c r="J191" s="1464"/>
      <c r="K191" s="381"/>
      <c r="L191" s="8">
        <f>IF(COUNTA(G192:I196)=15,3,2)</f>
        <v>3</v>
      </c>
      <c r="M191" s="381"/>
    </row>
    <row r="192" spans="1:17" ht="61.5" customHeight="1" x14ac:dyDescent="0.35">
      <c r="A192" s="587" t="s">
        <v>65</v>
      </c>
      <c r="B192" s="1505" t="s">
        <v>530</v>
      </c>
      <c r="C192" s="1506"/>
      <c r="D192" s="213" t="s">
        <v>525</v>
      </c>
      <c r="E192" s="1541" t="s">
        <v>519</v>
      </c>
      <c r="F192" s="212" t="s">
        <v>512</v>
      </c>
      <c r="G192" s="693">
        <v>215</v>
      </c>
      <c r="H192" s="693">
        <v>84</v>
      </c>
      <c r="I192" s="693">
        <v>54</v>
      </c>
      <c r="J192" s="104"/>
      <c r="Q192" s="1"/>
    </row>
    <row r="193" spans="1:17" ht="20.149999999999999" customHeight="1" x14ac:dyDescent="0.35">
      <c r="A193" s="591" t="s">
        <v>66</v>
      </c>
      <c r="B193" s="1487" t="s">
        <v>514</v>
      </c>
      <c r="C193" s="1488"/>
      <c r="D193" s="214" t="s">
        <v>526</v>
      </c>
      <c r="E193" s="1542"/>
      <c r="F193" s="244" t="s">
        <v>512</v>
      </c>
      <c r="G193" s="723">
        <v>26670</v>
      </c>
      <c r="H193" s="723">
        <v>29750</v>
      </c>
      <c r="I193" s="723">
        <v>33060</v>
      </c>
      <c r="J193" s="106"/>
      <c r="Q193" s="1"/>
    </row>
    <row r="194" spans="1:17" ht="69" customHeight="1" x14ac:dyDescent="0.35">
      <c r="A194" s="588" t="s">
        <v>67</v>
      </c>
      <c r="B194" s="1545" t="s">
        <v>529</v>
      </c>
      <c r="C194" s="1547"/>
      <c r="D194" s="215" t="s">
        <v>526</v>
      </c>
      <c r="E194" s="1542"/>
      <c r="F194" s="245" t="s">
        <v>398</v>
      </c>
      <c r="G194" s="700">
        <v>0.99184926832966858</v>
      </c>
      <c r="H194" s="700">
        <v>0.995</v>
      </c>
      <c r="I194" s="700">
        <v>0.998</v>
      </c>
      <c r="J194" s="108"/>
      <c r="Q194" s="1"/>
    </row>
    <row r="195" spans="1:17" ht="31.5" customHeight="1" x14ac:dyDescent="0.35">
      <c r="A195" s="591" t="s">
        <v>68</v>
      </c>
      <c r="B195" s="1487" t="s">
        <v>482</v>
      </c>
      <c r="C195" s="1488"/>
      <c r="D195" s="216" t="s">
        <v>527</v>
      </c>
      <c r="E195" s="1542"/>
      <c r="F195" s="244" t="s">
        <v>361</v>
      </c>
      <c r="G195" s="725">
        <v>681.82990794310524</v>
      </c>
      <c r="H195" s="725">
        <v>359.60589421596609</v>
      </c>
      <c r="I195" s="725">
        <v>12</v>
      </c>
      <c r="J195" s="399"/>
      <c r="Q195" s="1"/>
    </row>
    <row r="196" spans="1:17" ht="28.5" customHeight="1" x14ac:dyDescent="0.35">
      <c r="A196" s="599" t="s">
        <v>291</v>
      </c>
      <c r="B196" s="1583" t="s">
        <v>482</v>
      </c>
      <c r="C196" s="1584"/>
      <c r="D196" s="217" t="s">
        <v>677</v>
      </c>
      <c r="E196" s="1543"/>
      <c r="F196" s="110" t="s">
        <v>361</v>
      </c>
      <c r="G196" s="684">
        <v>33.940147363222103</v>
      </c>
      <c r="H196" s="684">
        <v>15.968397634786776</v>
      </c>
      <c r="I196" s="684">
        <v>1</v>
      </c>
      <c r="J196" s="294"/>
      <c r="Q196" s="1"/>
    </row>
    <row r="197" spans="1:17" s="5" customFormat="1" ht="8.15" customHeight="1" x14ac:dyDescent="0.35">
      <c r="A197" s="12"/>
      <c r="B197" s="13"/>
      <c r="C197" s="13"/>
      <c r="D197" s="13"/>
      <c r="E197" s="13"/>
      <c r="F197" s="7"/>
      <c r="G197" s="149"/>
      <c r="H197" s="149"/>
      <c r="I197" s="149"/>
      <c r="J197" s="46"/>
      <c r="K197" s="381"/>
      <c r="L197" s="8"/>
      <c r="M197" s="381"/>
    </row>
    <row r="198" spans="1:17" s="5" customFormat="1" ht="33" customHeight="1" x14ac:dyDescent="0.35">
      <c r="A198" s="1462" t="s">
        <v>422</v>
      </c>
      <c r="B198" s="1463"/>
      <c r="C198" s="1463"/>
      <c r="D198" s="1463"/>
      <c r="E198" s="1463"/>
      <c r="F198" s="1463"/>
      <c r="G198" s="1463"/>
      <c r="H198" s="1463"/>
      <c r="I198" s="1463"/>
      <c r="J198" s="1464"/>
      <c r="K198" s="381"/>
      <c r="L198" s="8">
        <f>IF(COUNTA(G199:I199)=3,3,2)</f>
        <v>3</v>
      </c>
      <c r="M198" s="381"/>
    </row>
    <row r="199" spans="1:17" ht="61.5" customHeight="1" x14ac:dyDescent="0.35">
      <c r="A199" s="11" t="s">
        <v>70</v>
      </c>
      <c r="B199" s="1580" t="s">
        <v>531</v>
      </c>
      <c r="C199" s="1581"/>
      <c r="D199" s="220" t="s">
        <v>532</v>
      </c>
      <c r="E199" s="85" t="s">
        <v>519</v>
      </c>
      <c r="F199" s="242" t="s">
        <v>361</v>
      </c>
      <c r="G199" s="683">
        <v>1338.8972626898301</v>
      </c>
      <c r="H199" s="706">
        <v>2256</v>
      </c>
      <c r="I199" s="683">
        <v>288</v>
      </c>
      <c r="J199" s="111" t="s">
        <v>685</v>
      </c>
      <c r="Q199" s="1"/>
    </row>
    <row r="200" spans="1:17" s="5" customFormat="1" ht="8.15" customHeight="1" x14ac:dyDescent="0.35">
      <c r="A200" s="12"/>
      <c r="B200" s="13"/>
      <c r="C200" s="13"/>
      <c r="D200" s="13"/>
      <c r="E200" s="13"/>
      <c r="F200" s="7"/>
      <c r="G200" s="149"/>
      <c r="H200" s="149"/>
      <c r="I200" s="149"/>
      <c r="J200" s="46"/>
      <c r="K200" s="381"/>
      <c r="L200" s="8"/>
      <c r="M200" s="381"/>
    </row>
    <row r="201" spans="1:17" s="5" customFormat="1" ht="33" customHeight="1" x14ac:dyDescent="0.35">
      <c r="A201" s="1462" t="s">
        <v>423</v>
      </c>
      <c r="B201" s="1463"/>
      <c r="C201" s="1463"/>
      <c r="D201" s="1463"/>
      <c r="E201" s="1463"/>
      <c r="F201" s="1463"/>
      <c r="G201" s="1463"/>
      <c r="H201" s="1463"/>
      <c r="I201" s="1463"/>
      <c r="J201" s="1464"/>
      <c r="K201" s="381"/>
      <c r="L201" s="8">
        <f>IF(COUNTA(G202:I202)=3,3,2)</f>
        <v>3</v>
      </c>
      <c r="M201" s="381"/>
    </row>
    <row r="202" spans="1:17" ht="32.15" customHeight="1" x14ac:dyDescent="0.35">
      <c r="A202" s="11" t="s">
        <v>71</v>
      </c>
      <c r="B202" s="1580" t="s">
        <v>5</v>
      </c>
      <c r="C202" s="1581"/>
      <c r="D202" s="220" t="s">
        <v>533</v>
      </c>
      <c r="E202" s="85" t="s">
        <v>519</v>
      </c>
      <c r="F202" s="242" t="s">
        <v>361</v>
      </c>
      <c r="G202" s="683">
        <v>2940.35749179</v>
      </c>
      <c r="H202" s="706">
        <v>5214</v>
      </c>
      <c r="I202" s="726">
        <v>1025.7768140000001</v>
      </c>
      <c r="J202" s="111" t="s">
        <v>501</v>
      </c>
      <c r="Q202" s="1"/>
    </row>
    <row r="203" spans="1:17" s="5" customFormat="1" ht="8.15" customHeight="1" x14ac:dyDescent="0.35">
      <c r="A203" s="82"/>
      <c r="B203" s="83"/>
      <c r="C203" s="83"/>
      <c r="D203" s="83"/>
      <c r="E203" s="83"/>
      <c r="F203" s="84"/>
      <c r="G203" s="156"/>
      <c r="H203" s="156"/>
      <c r="I203" s="156"/>
      <c r="J203" s="46"/>
      <c r="K203" s="381"/>
      <c r="L203" s="8"/>
      <c r="M203" s="381"/>
    </row>
    <row r="204" spans="1:17" s="5" customFormat="1" ht="33" customHeight="1" x14ac:dyDescent="0.35">
      <c r="A204" s="1494" t="s">
        <v>424</v>
      </c>
      <c r="B204" s="1495"/>
      <c r="C204" s="1495"/>
      <c r="D204" s="1495"/>
      <c r="E204" s="1495"/>
      <c r="F204" s="1495"/>
      <c r="G204" s="1495"/>
      <c r="H204" s="1495"/>
      <c r="I204" s="1495"/>
      <c r="J204" s="1496"/>
      <c r="K204" s="381"/>
      <c r="L204" s="8">
        <f>IF(COUNTA(G205:I205)=3,3,2)</f>
        <v>3</v>
      </c>
      <c r="M204" s="381"/>
    </row>
    <row r="205" spans="1:17" ht="46.5" customHeight="1" x14ac:dyDescent="0.35">
      <c r="A205" s="11" t="s">
        <v>72</v>
      </c>
      <c r="B205" s="1580" t="s">
        <v>73</v>
      </c>
      <c r="C205" s="1581"/>
      <c r="D205" s="220" t="s">
        <v>533</v>
      </c>
      <c r="E205" s="85" t="s">
        <v>519</v>
      </c>
      <c r="F205" s="242" t="s">
        <v>361</v>
      </c>
      <c r="G205" s="683">
        <v>2551.23875825</v>
      </c>
      <c r="H205" s="706">
        <v>1139</v>
      </c>
      <c r="I205" s="729">
        <v>1123.302811</v>
      </c>
      <c r="J205" s="111" t="s">
        <v>668</v>
      </c>
      <c r="N205" s="235"/>
      <c r="Q205" s="1"/>
    </row>
    <row r="206" spans="1:17" s="5" customFormat="1" ht="8.15" customHeight="1" x14ac:dyDescent="0.35">
      <c r="A206" s="82"/>
      <c r="B206" s="83"/>
      <c r="C206" s="83"/>
      <c r="D206" s="83"/>
      <c r="E206" s="83"/>
      <c r="F206" s="84"/>
      <c r="G206" s="156"/>
      <c r="H206" s="156"/>
      <c r="I206" s="156"/>
      <c r="J206" s="46"/>
      <c r="K206" s="381"/>
      <c r="L206" s="8"/>
      <c r="M206" s="381"/>
    </row>
    <row r="207" spans="1:17" s="5" customFormat="1" ht="33" customHeight="1" x14ac:dyDescent="0.35">
      <c r="A207" s="1462" t="s">
        <v>425</v>
      </c>
      <c r="B207" s="1463"/>
      <c r="C207" s="1463"/>
      <c r="D207" s="1463"/>
      <c r="E207" s="1463"/>
      <c r="F207" s="1463"/>
      <c r="G207" s="1463"/>
      <c r="H207" s="1463"/>
      <c r="I207" s="1463"/>
      <c r="J207" s="1464"/>
      <c r="K207" s="381"/>
      <c r="L207" s="8">
        <f>IF(COUNTA(G208:I220)=39,3,2)</f>
        <v>3</v>
      </c>
      <c r="M207" s="381"/>
    </row>
    <row r="208" spans="1:17" ht="26.25" customHeight="1" x14ac:dyDescent="0.35">
      <c r="A208" s="587" t="s">
        <v>77</v>
      </c>
      <c r="B208" s="1465" t="s">
        <v>74</v>
      </c>
      <c r="C208" s="1465"/>
      <c r="D208" s="1465"/>
      <c r="E208" s="1466" t="s">
        <v>518</v>
      </c>
      <c r="F208" s="243"/>
      <c r="G208" s="151" t="s">
        <v>357</v>
      </c>
      <c r="H208" s="151" t="s">
        <v>357</v>
      </c>
      <c r="I208" s="151" t="s">
        <v>357</v>
      </c>
      <c r="J208" s="243"/>
      <c r="Q208" s="1"/>
    </row>
    <row r="209" spans="1:17" ht="31.5" customHeight="1" x14ac:dyDescent="0.35">
      <c r="A209" s="591" t="s">
        <v>78</v>
      </c>
      <c r="B209" s="1565" t="s">
        <v>330</v>
      </c>
      <c r="C209" s="1585"/>
      <c r="D209" s="1566"/>
      <c r="E209" s="1467"/>
      <c r="F209" s="244" t="s">
        <v>361</v>
      </c>
      <c r="G209" s="719">
        <v>3300</v>
      </c>
      <c r="H209" s="719">
        <v>2050</v>
      </c>
      <c r="I209" s="719">
        <v>4851</v>
      </c>
      <c r="J209" s="54"/>
      <c r="Q209" s="1"/>
    </row>
    <row r="210" spans="1:17" ht="32.15" customHeight="1" x14ac:dyDescent="0.35">
      <c r="A210" s="588" t="s">
        <v>79</v>
      </c>
      <c r="B210" s="1591" t="s">
        <v>331</v>
      </c>
      <c r="C210" s="1592"/>
      <c r="D210" s="1593"/>
      <c r="E210" s="1467"/>
      <c r="F210" s="245" t="s">
        <v>361</v>
      </c>
      <c r="G210" s="718" t="s">
        <v>362</v>
      </c>
      <c r="H210" s="144" t="s">
        <v>362</v>
      </c>
      <c r="I210" s="144" t="s">
        <v>362</v>
      </c>
      <c r="J210" s="58"/>
      <c r="Q210" s="1"/>
    </row>
    <row r="211" spans="1:17" ht="31.5" customHeight="1" x14ac:dyDescent="0.35">
      <c r="A211" s="591" t="s">
        <v>80</v>
      </c>
      <c r="B211" s="1565" t="s">
        <v>332</v>
      </c>
      <c r="C211" s="1566"/>
      <c r="D211" s="603" t="s">
        <v>579</v>
      </c>
      <c r="E211" s="1467"/>
      <c r="F211" s="244" t="s">
        <v>361</v>
      </c>
      <c r="G211" s="719">
        <v>350</v>
      </c>
      <c r="H211" s="719">
        <v>200</v>
      </c>
      <c r="I211" s="719">
        <v>250</v>
      </c>
      <c r="J211" s="399"/>
      <c r="Q211" s="1"/>
    </row>
    <row r="212" spans="1:17" ht="30.75" customHeight="1" x14ac:dyDescent="0.35">
      <c r="A212" s="1594" t="s">
        <v>81</v>
      </c>
      <c r="B212" s="1586" t="s">
        <v>333</v>
      </c>
      <c r="C212" s="1588"/>
      <c r="D212" s="593" t="s">
        <v>577</v>
      </c>
      <c r="E212" s="1467"/>
      <c r="F212" s="245" t="s">
        <v>361</v>
      </c>
      <c r="G212" s="692">
        <v>771</v>
      </c>
      <c r="H212" s="692">
        <v>321</v>
      </c>
      <c r="I212" s="692">
        <v>871</v>
      </c>
      <c r="J212" s="400"/>
      <c r="L212" s="381"/>
      <c r="Q212" s="1"/>
    </row>
    <row r="213" spans="1:17" ht="26.25" customHeight="1" x14ac:dyDescent="0.35">
      <c r="A213" s="1595"/>
      <c r="B213" s="1527"/>
      <c r="C213" s="1528"/>
      <c r="D213" s="593" t="s">
        <v>578</v>
      </c>
      <c r="E213" s="1467"/>
      <c r="F213" s="245" t="s">
        <v>361</v>
      </c>
      <c r="G213" s="692">
        <v>1581</v>
      </c>
      <c r="H213" s="692">
        <v>1088</v>
      </c>
      <c r="I213" s="692">
        <v>737</v>
      </c>
      <c r="J213" s="400"/>
      <c r="L213" s="381"/>
      <c r="Q213" s="1"/>
    </row>
    <row r="214" spans="1:17" ht="26.25" customHeight="1" x14ac:dyDescent="0.35">
      <c r="A214" s="1573"/>
      <c r="B214" s="1596"/>
      <c r="C214" s="1597"/>
      <c r="D214" s="593" t="s">
        <v>580</v>
      </c>
      <c r="E214" s="1467"/>
      <c r="F214" s="245" t="s">
        <v>361</v>
      </c>
      <c r="G214" s="145" t="s">
        <v>362</v>
      </c>
      <c r="H214" s="692">
        <v>25</v>
      </c>
      <c r="I214" s="145" t="s">
        <v>362</v>
      </c>
      <c r="J214" s="401"/>
      <c r="L214" s="381"/>
      <c r="Q214" s="1"/>
    </row>
    <row r="215" spans="1:17" ht="43.5" customHeight="1" x14ac:dyDescent="0.35">
      <c r="A215" s="591" t="s">
        <v>82</v>
      </c>
      <c r="B215" s="1565" t="s">
        <v>334</v>
      </c>
      <c r="C215" s="1585"/>
      <c r="D215" s="1566"/>
      <c r="E215" s="1467"/>
      <c r="F215" s="244" t="s">
        <v>361</v>
      </c>
      <c r="G215" s="143" t="s">
        <v>362</v>
      </c>
      <c r="H215" s="719">
        <v>23054</v>
      </c>
      <c r="I215" s="719">
        <v>10855</v>
      </c>
      <c r="J215" s="237" t="s">
        <v>574</v>
      </c>
      <c r="L215" s="381"/>
      <c r="Q215" s="1"/>
    </row>
    <row r="216" spans="1:17" ht="33" customHeight="1" x14ac:dyDescent="0.35">
      <c r="A216" s="588" t="s">
        <v>83</v>
      </c>
      <c r="B216" s="1591" t="s">
        <v>335</v>
      </c>
      <c r="C216" s="1592"/>
      <c r="D216" s="1593"/>
      <c r="E216" s="1467"/>
      <c r="F216" s="245" t="s">
        <v>361</v>
      </c>
      <c r="G216" s="144" t="s">
        <v>362</v>
      </c>
      <c r="H216" s="144" t="s">
        <v>362</v>
      </c>
      <c r="I216" s="144" t="s">
        <v>362</v>
      </c>
      <c r="J216" s="141"/>
      <c r="L216" s="381"/>
      <c r="Q216" s="1"/>
    </row>
    <row r="217" spans="1:17" ht="54" customHeight="1" x14ac:dyDescent="0.35">
      <c r="A217" s="591" t="s">
        <v>84</v>
      </c>
      <c r="B217" s="1565" t="s">
        <v>336</v>
      </c>
      <c r="C217" s="1585"/>
      <c r="D217" s="1566"/>
      <c r="E217" s="1467"/>
      <c r="F217" s="244" t="s">
        <v>361</v>
      </c>
      <c r="G217" s="723">
        <v>10061</v>
      </c>
      <c r="H217" s="723">
        <v>3776</v>
      </c>
      <c r="I217" s="723">
        <v>244</v>
      </c>
      <c r="J217" s="237" t="s">
        <v>683</v>
      </c>
      <c r="L217" s="381"/>
      <c r="Q217" s="1"/>
    </row>
    <row r="218" spans="1:17" ht="192" x14ac:dyDescent="0.35">
      <c r="A218" s="579" t="s">
        <v>85</v>
      </c>
      <c r="B218" s="1586" t="s">
        <v>337</v>
      </c>
      <c r="C218" s="1587"/>
      <c r="D218" s="1588"/>
      <c r="E218" s="1467"/>
      <c r="F218" s="577" t="s">
        <v>361</v>
      </c>
      <c r="G218" s="676">
        <v>42729</v>
      </c>
      <c r="H218" s="676">
        <v>758</v>
      </c>
      <c r="I218" s="676">
        <v>0</v>
      </c>
      <c r="J218" s="707" t="s">
        <v>735</v>
      </c>
      <c r="L218" s="381"/>
      <c r="Q218" s="1"/>
    </row>
    <row r="219" spans="1:17" ht="22.5" customHeight="1" x14ac:dyDescent="0.35">
      <c r="A219" s="591" t="s">
        <v>86</v>
      </c>
      <c r="B219" s="1493" t="s">
        <v>75</v>
      </c>
      <c r="C219" s="1493"/>
      <c r="D219" s="1493"/>
      <c r="E219" s="1467"/>
      <c r="F219" s="244"/>
      <c r="G219" s="143" t="s">
        <v>362</v>
      </c>
      <c r="H219" s="143" t="s">
        <v>362</v>
      </c>
      <c r="I219" s="143" t="s">
        <v>362</v>
      </c>
      <c r="J219" s="54"/>
      <c r="Q219" s="1"/>
    </row>
    <row r="220" spans="1:17" ht="33.75" customHeight="1" x14ac:dyDescent="0.35">
      <c r="A220" s="599" t="s">
        <v>87</v>
      </c>
      <c r="B220" s="1589" t="s">
        <v>76</v>
      </c>
      <c r="C220" s="1589"/>
      <c r="D220" s="1589"/>
      <c r="E220" s="1468"/>
      <c r="F220" s="110"/>
      <c r="G220" s="164" t="s">
        <v>362</v>
      </c>
      <c r="H220" s="164" t="s">
        <v>362</v>
      </c>
      <c r="I220" s="164" t="s">
        <v>362</v>
      </c>
      <c r="J220" s="102"/>
      <c r="Q220" s="1"/>
    </row>
    <row r="221" spans="1:17" s="5" customFormat="1" ht="8.15" customHeight="1" x14ac:dyDescent="0.35">
      <c r="A221" s="82"/>
      <c r="B221" s="83"/>
      <c r="C221" s="83"/>
      <c r="D221" s="83"/>
      <c r="E221" s="83"/>
      <c r="F221" s="84"/>
      <c r="G221" s="156"/>
      <c r="H221" s="156"/>
      <c r="I221" s="156"/>
      <c r="J221" s="46"/>
      <c r="K221" s="381"/>
      <c r="L221" s="8"/>
      <c r="M221" s="381"/>
    </row>
    <row r="222" spans="1:17" s="5" customFormat="1" ht="33" customHeight="1" x14ac:dyDescent="0.35">
      <c r="A222" s="1462" t="s">
        <v>426</v>
      </c>
      <c r="B222" s="1463"/>
      <c r="C222" s="1463"/>
      <c r="D222" s="1463"/>
      <c r="E222" s="1463"/>
      <c r="F222" s="1463"/>
      <c r="G222" s="1463"/>
      <c r="H222" s="1463"/>
      <c r="I222" s="1463"/>
      <c r="J222" s="1464"/>
      <c r="K222" s="381"/>
      <c r="L222" s="8">
        <f>IF(COUNTA(G223:I223)=3,3,2)</f>
        <v>3</v>
      </c>
      <c r="M222" s="381"/>
    </row>
    <row r="223" spans="1:17" ht="106.5" customHeight="1" x14ac:dyDescent="0.35">
      <c r="A223" s="11" t="s">
        <v>89</v>
      </c>
      <c r="B223" s="1590" t="s">
        <v>88</v>
      </c>
      <c r="C223" s="1590"/>
      <c r="D223" s="1590"/>
      <c r="E223" s="598" t="s">
        <v>518</v>
      </c>
      <c r="F223" s="242" t="s">
        <v>361</v>
      </c>
      <c r="G223" s="166" t="s">
        <v>358</v>
      </c>
      <c r="H223" s="166" t="s">
        <v>359</v>
      </c>
      <c r="I223" s="166" t="s">
        <v>670</v>
      </c>
      <c r="J223" s="6"/>
      <c r="Q223" s="1"/>
    </row>
    <row r="224" spans="1:17" s="5" customFormat="1" ht="8.15" customHeight="1" x14ac:dyDescent="0.35">
      <c r="A224" s="82"/>
      <c r="B224" s="83"/>
      <c r="C224" s="83"/>
      <c r="D224" s="83"/>
      <c r="E224" s="83"/>
      <c r="F224" s="84"/>
      <c r="G224" s="156"/>
      <c r="H224" s="156"/>
      <c r="I224" s="156"/>
      <c r="J224" s="46"/>
      <c r="K224" s="381"/>
      <c r="L224" s="8"/>
      <c r="M224" s="381"/>
    </row>
    <row r="225" spans="1:17" s="5" customFormat="1" ht="33" customHeight="1" x14ac:dyDescent="0.35">
      <c r="A225" s="1462" t="s">
        <v>427</v>
      </c>
      <c r="B225" s="1463"/>
      <c r="C225" s="1463"/>
      <c r="D225" s="1463"/>
      <c r="E225" s="1463"/>
      <c r="F225" s="1463"/>
      <c r="G225" s="1463"/>
      <c r="H225" s="1463"/>
      <c r="I225" s="1463"/>
      <c r="J225" s="1464"/>
      <c r="K225" s="381"/>
      <c r="L225" s="8">
        <f>IF(COUNTA(G226:I230)=15,3,2)</f>
        <v>3</v>
      </c>
      <c r="M225" s="381"/>
    </row>
    <row r="226" spans="1:17" ht="77.25" customHeight="1" x14ac:dyDescent="0.35">
      <c r="A226" s="232" t="s">
        <v>100</v>
      </c>
      <c r="B226" s="1607" t="s">
        <v>543</v>
      </c>
      <c r="C226" s="1608"/>
      <c r="D226" s="1609"/>
      <c r="E226" s="225" t="s">
        <v>535</v>
      </c>
      <c r="F226" s="113" t="s">
        <v>361</v>
      </c>
      <c r="G226" s="177">
        <v>64971</v>
      </c>
      <c r="H226" s="177">
        <v>18740</v>
      </c>
      <c r="I226" s="177">
        <v>24629</v>
      </c>
      <c r="J226" s="484" t="s">
        <v>682</v>
      </c>
      <c r="Q226" s="1"/>
    </row>
    <row r="227" spans="1:17" ht="36.75" customHeight="1" x14ac:dyDescent="0.35">
      <c r="A227" s="588" t="s">
        <v>101</v>
      </c>
      <c r="B227" s="1591" t="s">
        <v>437</v>
      </c>
      <c r="C227" s="1592"/>
      <c r="D227" s="1593"/>
      <c r="E227" s="95" t="s">
        <v>519</v>
      </c>
      <c r="F227" s="245" t="s">
        <v>548</v>
      </c>
      <c r="G227" s="187" t="s">
        <v>549</v>
      </c>
      <c r="H227" s="187" t="s">
        <v>549</v>
      </c>
      <c r="I227" s="187" t="s">
        <v>549</v>
      </c>
      <c r="J227" s="245"/>
      <c r="Q227" s="1"/>
    </row>
    <row r="228" spans="1:17" ht="62.25" customHeight="1" x14ac:dyDescent="0.35">
      <c r="A228" s="585" t="s">
        <v>102</v>
      </c>
      <c r="B228" s="1565" t="s">
        <v>353</v>
      </c>
      <c r="C228" s="1585"/>
      <c r="D228" s="1566"/>
      <c r="E228" s="208" t="s">
        <v>526</v>
      </c>
      <c r="F228" s="244" t="s">
        <v>361</v>
      </c>
      <c r="G228" s="749">
        <v>66300</v>
      </c>
      <c r="H228" s="749">
        <v>18740</v>
      </c>
      <c r="I228" s="749">
        <v>7115</v>
      </c>
      <c r="J228" s="485" t="s">
        <v>700</v>
      </c>
      <c r="Q228" s="1"/>
    </row>
    <row r="229" spans="1:17" ht="46.5" customHeight="1" x14ac:dyDescent="0.35">
      <c r="A229" s="588" t="s">
        <v>103</v>
      </c>
      <c r="B229" s="1591" t="s">
        <v>544</v>
      </c>
      <c r="C229" s="1592"/>
      <c r="D229" s="1593"/>
      <c r="E229" s="245" t="s">
        <v>535</v>
      </c>
      <c r="F229" s="245" t="s">
        <v>361</v>
      </c>
      <c r="G229" s="702">
        <v>64971</v>
      </c>
      <c r="H229" s="702">
        <v>18740</v>
      </c>
      <c r="I229" s="702">
        <v>24629</v>
      </c>
      <c r="J229" s="267" t="s">
        <v>550</v>
      </c>
      <c r="Q229" s="1"/>
    </row>
    <row r="230" spans="1:17" ht="42" customHeight="1" x14ac:dyDescent="0.35">
      <c r="A230" s="592" t="s">
        <v>289</v>
      </c>
      <c r="B230" s="1610" t="s">
        <v>338</v>
      </c>
      <c r="C230" s="1611"/>
      <c r="D230" s="1612"/>
      <c r="E230" s="246" t="s">
        <v>519</v>
      </c>
      <c r="F230" s="246" t="s">
        <v>548</v>
      </c>
      <c r="G230" s="154" t="s">
        <v>549</v>
      </c>
      <c r="H230" s="154" t="s">
        <v>549</v>
      </c>
      <c r="I230" s="154" t="s">
        <v>549</v>
      </c>
      <c r="J230" s="597" t="s">
        <v>575</v>
      </c>
      <c r="Q230" s="1"/>
    </row>
    <row r="231" spans="1:17" s="5" customFormat="1" ht="8.15" customHeight="1" x14ac:dyDescent="0.35">
      <c r="A231" s="65"/>
      <c r="B231" s="66"/>
      <c r="C231" s="66"/>
      <c r="D231" s="66"/>
      <c r="E231" s="66"/>
      <c r="F231" s="67"/>
      <c r="G231" s="155"/>
      <c r="H231" s="155"/>
      <c r="I231" s="155"/>
      <c r="J231" s="46"/>
      <c r="K231" s="381"/>
      <c r="L231" s="8"/>
      <c r="M231" s="381"/>
    </row>
    <row r="232" spans="1:17" s="5" customFormat="1" ht="33" customHeight="1" x14ac:dyDescent="0.35">
      <c r="A232" s="1462" t="s">
        <v>438</v>
      </c>
      <c r="B232" s="1463"/>
      <c r="C232" s="1463"/>
      <c r="D232" s="1463"/>
      <c r="E232" s="1463"/>
      <c r="F232" s="1463"/>
      <c r="G232" s="1463"/>
      <c r="H232" s="1463"/>
      <c r="I232" s="1463"/>
      <c r="J232" s="1464"/>
      <c r="K232" s="381"/>
      <c r="L232" s="8">
        <f>IF(COUNTA(G233:I235)=9,3,2)</f>
        <v>3</v>
      </c>
      <c r="M232" s="381"/>
    </row>
    <row r="233" spans="1:17" ht="30" customHeight="1" x14ac:dyDescent="0.35">
      <c r="A233" s="587" t="s">
        <v>107</v>
      </c>
      <c r="B233" s="1598" t="s">
        <v>104</v>
      </c>
      <c r="C233" s="1598"/>
      <c r="D233" s="1598"/>
      <c r="E233" s="1599" t="s">
        <v>519</v>
      </c>
      <c r="F233" s="243" t="s">
        <v>398</v>
      </c>
      <c r="G233" s="708">
        <v>1</v>
      </c>
      <c r="H233" s="708">
        <v>1</v>
      </c>
      <c r="I233" s="708">
        <v>1</v>
      </c>
      <c r="J233" s="1602" t="s">
        <v>546</v>
      </c>
      <c r="Q233" s="1"/>
    </row>
    <row r="234" spans="1:17" ht="30" customHeight="1" x14ac:dyDescent="0.35">
      <c r="A234" s="591" t="s">
        <v>108</v>
      </c>
      <c r="B234" s="1605" t="s">
        <v>105</v>
      </c>
      <c r="C234" s="1605"/>
      <c r="D234" s="1605"/>
      <c r="E234" s="1600"/>
      <c r="F234" s="244" t="s">
        <v>398</v>
      </c>
      <c r="G234" s="143" t="s">
        <v>362</v>
      </c>
      <c r="H234" s="143" t="s">
        <v>362</v>
      </c>
      <c r="I234" s="143" t="s">
        <v>362</v>
      </c>
      <c r="J234" s="1603"/>
      <c r="Q234" s="1"/>
    </row>
    <row r="235" spans="1:17" ht="30" customHeight="1" x14ac:dyDescent="0.35">
      <c r="A235" s="599" t="s">
        <v>109</v>
      </c>
      <c r="B235" s="1606" t="s">
        <v>106</v>
      </c>
      <c r="C235" s="1606"/>
      <c r="D235" s="1606"/>
      <c r="E235" s="1601"/>
      <c r="F235" s="110" t="s">
        <v>398</v>
      </c>
      <c r="G235" s="164" t="s">
        <v>362</v>
      </c>
      <c r="H235" s="164" t="s">
        <v>362</v>
      </c>
      <c r="I235" s="164" t="s">
        <v>362</v>
      </c>
      <c r="J235" s="1604"/>
      <c r="Q235" s="1"/>
    </row>
    <row r="236" spans="1:17" s="5" customFormat="1" ht="8.15" customHeight="1" x14ac:dyDescent="0.35">
      <c r="A236" s="12"/>
      <c r="B236" s="13"/>
      <c r="C236" s="13"/>
      <c r="D236" s="13"/>
      <c r="E236" s="13"/>
      <c r="F236" s="7"/>
      <c r="G236" s="149"/>
      <c r="H236" s="149"/>
      <c r="I236" s="149"/>
      <c r="J236" s="46"/>
      <c r="K236" s="381"/>
      <c r="L236" s="8"/>
      <c r="M236" s="381"/>
    </row>
    <row r="237" spans="1:17" s="5" customFormat="1" ht="33" customHeight="1" x14ac:dyDescent="0.35">
      <c r="A237" s="1462" t="s">
        <v>440</v>
      </c>
      <c r="B237" s="1463"/>
      <c r="C237" s="1463"/>
      <c r="D237" s="1463"/>
      <c r="E237" s="1463"/>
      <c r="F237" s="1463"/>
      <c r="G237" s="1463"/>
      <c r="H237" s="1463"/>
      <c r="I237" s="1463"/>
      <c r="J237" s="1464"/>
      <c r="K237" s="381"/>
      <c r="L237" s="8">
        <f>IF(COUNTA(G238:I240)=9,3,2)</f>
        <v>3</v>
      </c>
      <c r="M237" s="381"/>
    </row>
    <row r="238" spans="1:17" ht="30" customHeight="1" x14ac:dyDescent="0.35">
      <c r="A238" s="587" t="s">
        <v>505</v>
      </c>
      <c r="B238" s="1598" t="s">
        <v>502</v>
      </c>
      <c r="C238" s="1598"/>
      <c r="D238" s="1598"/>
      <c r="E238" s="1599" t="s">
        <v>519</v>
      </c>
      <c r="F238" s="243" t="s">
        <v>398</v>
      </c>
      <c r="G238" s="708">
        <v>1</v>
      </c>
      <c r="H238" s="708">
        <v>1</v>
      </c>
      <c r="I238" s="708">
        <v>1</v>
      </c>
      <c r="J238" s="1602" t="s">
        <v>546</v>
      </c>
      <c r="Q238" s="1"/>
    </row>
    <row r="239" spans="1:17" ht="30" customHeight="1" x14ac:dyDescent="0.35">
      <c r="A239" s="591" t="s">
        <v>506</v>
      </c>
      <c r="B239" s="1605" t="s">
        <v>503</v>
      </c>
      <c r="C239" s="1605"/>
      <c r="D239" s="1605"/>
      <c r="E239" s="1600"/>
      <c r="F239" s="244" t="s">
        <v>398</v>
      </c>
      <c r="G239" s="143" t="s">
        <v>362</v>
      </c>
      <c r="H239" s="143" t="s">
        <v>362</v>
      </c>
      <c r="I239" s="143" t="s">
        <v>362</v>
      </c>
      <c r="J239" s="1603"/>
      <c r="Q239" s="1"/>
    </row>
    <row r="240" spans="1:17" ht="30" customHeight="1" x14ac:dyDescent="0.35">
      <c r="A240" s="599" t="s">
        <v>507</v>
      </c>
      <c r="B240" s="1606" t="s">
        <v>504</v>
      </c>
      <c r="C240" s="1606"/>
      <c r="D240" s="1606"/>
      <c r="E240" s="1601"/>
      <c r="F240" s="110" t="s">
        <v>398</v>
      </c>
      <c r="G240" s="164" t="s">
        <v>362</v>
      </c>
      <c r="H240" s="164" t="s">
        <v>362</v>
      </c>
      <c r="I240" s="164" t="s">
        <v>362</v>
      </c>
      <c r="J240" s="1604"/>
      <c r="Q240" s="1"/>
    </row>
    <row r="241" spans="1:17" s="5" customFormat="1" ht="8.15" customHeight="1" x14ac:dyDescent="0.35">
      <c r="A241" s="82"/>
      <c r="B241" s="83"/>
      <c r="C241" s="83"/>
      <c r="D241" s="83"/>
      <c r="E241" s="83"/>
      <c r="F241" s="84"/>
      <c r="G241" s="156"/>
      <c r="H241" s="156"/>
      <c r="I241" s="156"/>
      <c r="J241" s="46"/>
      <c r="K241" s="381"/>
      <c r="L241" s="8"/>
      <c r="M241" s="381"/>
    </row>
    <row r="242" spans="1:17" s="5" customFormat="1" ht="33" customHeight="1" x14ac:dyDescent="0.35">
      <c r="A242" s="1494" t="s">
        <v>439</v>
      </c>
      <c r="B242" s="1495"/>
      <c r="C242" s="1495"/>
      <c r="D242" s="1495"/>
      <c r="E242" s="1495"/>
      <c r="F242" s="1495"/>
      <c r="G242" s="1495"/>
      <c r="H242" s="1495"/>
      <c r="I242" s="1495"/>
      <c r="J242" s="1496"/>
      <c r="K242" s="381"/>
      <c r="L242" s="8">
        <f>IF(COUNTA(G243:I246)=12,3,2)</f>
        <v>3</v>
      </c>
      <c r="M242" s="381"/>
    </row>
    <row r="243" spans="1:17" ht="28" customHeight="1" x14ac:dyDescent="0.35">
      <c r="A243" s="587" t="s">
        <v>90</v>
      </c>
      <c r="B243" s="1465" t="s">
        <v>277</v>
      </c>
      <c r="C243" s="1465"/>
      <c r="D243" s="1465"/>
      <c r="E243" s="1466" t="s">
        <v>536</v>
      </c>
      <c r="F243" s="115"/>
      <c r="G243" s="161" t="s">
        <v>362</v>
      </c>
      <c r="H243" s="161" t="s">
        <v>362</v>
      </c>
      <c r="I243" s="161" t="s">
        <v>362</v>
      </c>
      <c r="J243" s="100"/>
      <c r="Q243" s="1"/>
    </row>
    <row r="244" spans="1:17" ht="28" customHeight="1" x14ac:dyDescent="0.35">
      <c r="A244" s="591" t="s">
        <v>91</v>
      </c>
      <c r="B244" s="1460" t="s">
        <v>278</v>
      </c>
      <c r="C244" s="1460"/>
      <c r="D244" s="1460"/>
      <c r="E244" s="1467"/>
      <c r="F244" s="116"/>
      <c r="G244" s="143" t="s">
        <v>362</v>
      </c>
      <c r="H244" s="143" t="s">
        <v>362</v>
      </c>
      <c r="I244" s="143" t="s">
        <v>362</v>
      </c>
      <c r="J244" s="54"/>
      <c r="Q244" s="1"/>
    </row>
    <row r="245" spans="1:17" ht="28" customHeight="1" x14ac:dyDescent="0.35">
      <c r="A245" s="588" t="s">
        <v>92</v>
      </c>
      <c r="B245" s="1459" t="s">
        <v>279</v>
      </c>
      <c r="C245" s="1459"/>
      <c r="D245" s="1459"/>
      <c r="E245" s="1467"/>
      <c r="F245" s="117"/>
      <c r="G245" s="144" t="s">
        <v>362</v>
      </c>
      <c r="H245" s="144" t="s">
        <v>362</v>
      </c>
      <c r="I245" s="144" t="s">
        <v>362</v>
      </c>
      <c r="J245" s="58"/>
      <c r="Q245" s="1"/>
    </row>
    <row r="246" spans="1:17" ht="30" customHeight="1" x14ac:dyDescent="0.35">
      <c r="A246" s="592" t="s">
        <v>93</v>
      </c>
      <c r="B246" s="1461" t="s">
        <v>280</v>
      </c>
      <c r="C246" s="1461"/>
      <c r="D246" s="1461"/>
      <c r="E246" s="1468"/>
      <c r="F246" s="118"/>
      <c r="G246" s="148" t="s">
        <v>362</v>
      </c>
      <c r="H246" s="148" t="s">
        <v>362</v>
      </c>
      <c r="I246" s="148" t="s">
        <v>362</v>
      </c>
      <c r="J246" s="64"/>
      <c r="Q246" s="1"/>
    </row>
    <row r="247" spans="1:17" s="5" customFormat="1" ht="8.15" customHeight="1" x14ac:dyDescent="0.35">
      <c r="A247" s="82"/>
      <c r="B247" s="83"/>
      <c r="C247" s="83"/>
      <c r="D247" s="83"/>
      <c r="E247" s="83"/>
      <c r="F247" s="84"/>
      <c r="G247" s="156"/>
      <c r="H247" s="156"/>
      <c r="I247" s="156"/>
      <c r="J247" s="46"/>
      <c r="K247" s="381"/>
      <c r="L247" s="8"/>
      <c r="M247" s="381"/>
    </row>
    <row r="248" spans="1:17" s="5" customFormat="1" ht="33" customHeight="1" x14ac:dyDescent="0.35">
      <c r="A248" s="1462" t="s">
        <v>441</v>
      </c>
      <c r="B248" s="1463"/>
      <c r="C248" s="1463"/>
      <c r="D248" s="1463"/>
      <c r="E248" s="1463"/>
      <c r="F248" s="1463"/>
      <c r="G248" s="1463"/>
      <c r="H248" s="1463"/>
      <c r="I248" s="1463"/>
      <c r="J248" s="1464"/>
      <c r="K248" s="381"/>
      <c r="L248" s="8">
        <f>IF(COUNTA(G249:I252)=12,3,2)</f>
        <v>3</v>
      </c>
      <c r="M248" s="381"/>
    </row>
    <row r="249" spans="1:17" ht="51.75" customHeight="1" x14ac:dyDescent="0.35">
      <c r="A249" s="587" t="s">
        <v>114</v>
      </c>
      <c r="B249" s="1465" t="s">
        <v>110</v>
      </c>
      <c r="C249" s="1465"/>
      <c r="D249" s="1465"/>
      <c r="E249" s="1466" t="s">
        <v>518</v>
      </c>
      <c r="F249" s="115"/>
      <c r="G249" s="161" t="s">
        <v>362</v>
      </c>
      <c r="H249" s="161" t="s">
        <v>362</v>
      </c>
      <c r="I249" s="161" t="s">
        <v>362</v>
      </c>
      <c r="J249" s="1617" t="s">
        <v>563</v>
      </c>
      <c r="Q249" s="1"/>
    </row>
    <row r="250" spans="1:17" ht="28" customHeight="1" x14ac:dyDescent="0.35">
      <c r="A250" s="591" t="s">
        <v>115</v>
      </c>
      <c r="B250" s="1460" t="s">
        <v>111</v>
      </c>
      <c r="C250" s="1460"/>
      <c r="D250" s="1460"/>
      <c r="E250" s="1467"/>
      <c r="F250" s="116"/>
      <c r="G250" s="143" t="s">
        <v>362</v>
      </c>
      <c r="H250" s="143" t="s">
        <v>362</v>
      </c>
      <c r="I250" s="143" t="s">
        <v>362</v>
      </c>
      <c r="J250" s="1618"/>
      <c r="Q250" s="1"/>
    </row>
    <row r="251" spans="1:17" ht="28" customHeight="1" x14ac:dyDescent="0.35">
      <c r="A251" s="588" t="s">
        <v>116</v>
      </c>
      <c r="B251" s="1459" t="s">
        <v>112</v>
      </c>
      <c r="C251" s="1459"/>
      <c r="D251" s="1459"/>
      <c r="E251" s="1467"/>
      <c r="F251" s="117"/>
      <c r="G251" s="144" t="s">
        <v>362</v>
      </c>
      <c r="H251" s="144" t="s">
        <v>362</v>
      </c>
      <c r="I251" s="144" t="s">
        <v>362</v>
      </c>
      <c r="J251" s="1618"/>
      <c r="Q251" s="1"/>
    </row>
    <row r="252" spans="1:17" ht="28" customHeight="1" x14ac:dyDescent="0.35">
      <c r="A252" s="592" t="s">
        <v>117</v>
      </c>
      <c r="B252" s="1461" t="s">
        <v>113</v>
      </c>
      <c r="C252" s="1461"/>
      <c r="D252" s="1461"/>
      <c r="E252" s="1468"/>
      <c r="F252" s="246" t="s">
        <v>398</v>
      </c>
      <c r="G252" s="172">
        <v>1</v>
      </c>
      <c r="H252" s="172">
        <v>1</v>
      </c>
      <c r="I252" s="172">
        <v>1</v>
      </c>
      <c r="J252" s="1619"/>
      <c r="Q252" s="1"/>
    </row>
    <row r="253" spans="1:17" s="5" customFormat="1" ht="8.15" customHeight="1" x14ac:dyDescent="0.35">
      <c r="A253" s="65"/>
      <c r="B253" s="66"/>
      <c r="C253" s="66"/>
      <c r="D253" s="66"/>
      <c r="E253" s="66"/>
      <c r="F253" s="67"/>
      <c r="G253" s="155"/>
      <c r="H253" s="155"/>
      <c r="I253" s="155"/>
      <c r="J253" s="46"/>
      <c r="K253" s="381"/>
      <c r="L253" s="8"/>
      <c r="M253" s="381"/>
    </row>
    <row r="254" spans="1:17" s="5" customFormat="1" ht="33" customHeight="1" x14ac:dyDescent="0.35">
      <c r="A254" s="1462" t="s">
        <v>442</v>
      </c>
      <c r="B254" s="1463"/>
      <c r="C254" s="1463"/>
      <c r="D254" s="1463"/>
      <c r="E254" s="1463"/>
      <c r="F254" s="1463"/>
      <c r="G254" s="1463"/>
      <c r="H254" s="1463"/>
      <c r="I254" s="1463"/>
      <c r="J254" s="255" t="s">
        <v>737</v>
      </c>
      <c r="K254" s="381"/>
      <c r="L254" s="8">
        <f>IF(COUNTA(G255:I256)=4,3,2)</f>
        <v>3</v>
      </c>
      <c r="M254" s="381"/>
    </row>
    <row r="255" spans="1:17" ht="28" customHeight="1" x14ac:dyDescent="0.35">
      <c r="A255" s="587" t="s">
        <v>120</v>
      </c>
      <c r="B255" s="1465" t="s">
        <v>118</v>
      </c>
      <c r="C255" s="1465"/>
      <c r="D255" s="1465"/>
      <c r="E255" s="1466" t="s">
        <v>537</v>
      </c>
      <c r="F255" s="243" t="s">
        <v>361</v>
      </c>
      <c r="G255" s="1613">
        <v>210</v>
      </c>
      <c r="H255" s="1614"/>
      <c r="I255" s="709">
        <v>314</v>
      </c>
      <c r="J255" s="319"/>
      <c r="Q255" s="1"/>
    </row>
    <row r="256" spans="1:17" ht="28" customHeight="1" x14ac:dyDescent="0.35">
      <c r="A256" s="592" t="s">
        <v>121</v>
      </c>
      <c r="B256" s="1461" t="s">
        <v>119</v>
      </c>
      <c r="C256" s="1461"/>
      <c r="D256" s="1461"/>
      <c r="E256" s="1468"/>
      <c r="F256" s="246" t="s">
        <v>361</v>
      </c>
      <c r="G256" s="1615">
        <v>86</v>
      </c>
      <c r="H256" s="1616"/>
      <c r="I256" s="710">
        <v>139</v>
      </c>
      <c r="J256" s="81"/>
      <c r="Q256" s="1"/>
    </row>
    <row r="257" spans="1:17" s="5" customFormat="1" ht="8.15" customHeight="1" x14ac:dyDescent="0.35">
      <c r="A257" s="12"/>
      <c r="B257" s="13"/>
      <c r="C257" s="13"/>
      <c r="D257" s="13"/>
      <c r="E257" s="13"/>
      <c r="F257" s="7"/>
      <c r="G257" s="149"/>
      <c r="H257" s="149"/>
      <c r="I257" s="149"/>
      <c r="J257" s="46"/>
      <c r="K257" s="381"/>
      <c r="L257" s="8"/>
      <c r="M257" s="381"/>
    </row>
    <row r="258" spans="1:17" s="5" customFormat="1" ht="33" customHeight="1" x14ac:dyDescent="0.35">
      <c r="A258" s="1462" t="s">
        <v>443</v>
      </c>
      <c r="B258" s="1463"/>
      <c r="C258" s="1463"/>
      <c r="D258" s="1463"/>
      <c r="E258" s="1463"/>
      <c r="F258" s="1463"/>
      <c r="G258" s="1463"/>
      <c r="H258" s="1463"/>
      <c r="I258" s="1463"/>
      <c r="J258" s="255" t="s">
        <v>737</v>
      </c>
      <c r="K258" s="381"/>
      <c r="L258" s="8">
        <f>IF(COUNTA(G259:I265)=14,3,2)</f>
        <v>3</v>
      </c>
      <c r="M258" s="381"/>
    </row>
    <row r="259" spans="1:17" ht="28" customHeight="1" x14ac:dyDescent="0.35">
      <c r="A259" s="587" t="s">
        <v>152</v>
      </c>
      <c r="B259" s="1465" t="s">
        <v>145</v>
      </c>
      <c r="C259" s="1465"/>
      <c r="D259" s="1465"/>
      <c r="E259" s="1466" t="s">
        <v>537</v>
      </c>
      <c r="F259" s="243" t="s">
        <v>361</v>
      </c>
      <c r="G259" s="1613">
        <v>212</v>
      </c>
      <c r="H259" s="1614"/>
      <c r="I259" s="711">
        <v>379</v>
      </c>
      <c r="J259" s="94"/>
      <c r="Q259" s="1"/>
    </row>
    <row r="260" spans="1:17" ht="28" customHeight="1" x14ac:dyDescent="0.35">
      <c r="A260" s="591" t="s">
        <v>153</v>
      </c>
      <c r="B260" s="1460" t="s">
        <v>146</v>
      </c>
      <c r="C260" s="1460"/>
      <c r="D260" s="1460"/>
      <c r="E260" s="1467"/>
      <c r="F260" s="244" t="s">
        <v>361</v>
      </c>
      <c r="G260" s="1622">
        <v>185</v>
      </c>
      <c r="H260" s="1623"/>
      <c r="I260" s="712">
        <v>302</v>
      </c>
      <c r="J260" s="59"/>
      <c r="Q260" s="1"/>
    </row>
    <row r="261" spans="1:17" ht="28" customHeight="1" x14ac:dyDescent="0.35">
      <c r="A261" s="580" t="s">
        <v>154</v>
      </c>
      <c r="B261" s="1627" t="s">
        <v>147</v>
      </c>
      <c r="C261" s="1627"/>
      <c r="D261" s="1627"/>
      <c r="E261" s="1467"/>
      <c r="F261" s="578" t="s">
        <v>361</v>
      </c>
      <c r="G261" s="1620">
        <v>27</v>
      </c>
      <c r="H261" s="1621"/>
      <c r="I261" s="715">
        <v>77</v>
      </c>
      <c r="J261" s="279"/>
      <c r="Q261" s="1"/>
    </row>
    <row r="262" spans="1:17" ht="30" customHeight="1" x14ac:dyDescent="0.35">
      <c r="A262" s="591" t="s">
        <v>155</v>
      </c>
      <c r="B262" s="1460" t="s">
        <v>148</v>
      </c>
      <c r="C262" s="1460"/>
      <c r="D262" s="1460"/>
      <c r="E262" s="1467"/>
      <c r="F262" s="244" t="s">
        <v>361</v>
      </c>
      <c r="G262" s="1622">
        <v>23578</v>
      </c>
      <c r="H262" s="1623"/>
      <c r="I262" s="712">
        <v>7381</v>
      </c>
      <c r="J262" s="59"/>
      <c r="Q262" s="1"/>
    </row>
    <row r="263" spans="1:17" ht="30" customHeight="1" x14ac:dyDescent="0.35">
      <c r="A263" s="588" t="s">
        <v>156</v>
      </c>
      <c r="B263" s="1459" t="s">
        <v>149</v>
      </c>
      <c r="C263" s="1459"/>
      <c r="D263" s="1459"/>
      <c r="E263" s="1467"/>
      <c r="F263" s="245" t="s">
        <v>361</v>
      </c>
      <c r="G263" s="1620">
        <v>23348</v>
      </c>
      <c r="H263" s="1621"/>
      <c r="I263" s="713">
        <v>6983</v>
      </c>
      <c r="J263" s="119"/>
      <c r="Q263" s="1"/>
    </row>
    <row r="264" spans="1:17" ht="39" customHeight="1" x14ac:dyDescent="0.35">
      <c r="A264" s="591" t="s">
        <v>157</v>
      </c>
      <c r="B264" s="1460" t="s">
        <v>150</v>
      </c>
      <c r="C264" s="1460"/>
      <c r="D264" s="1460"/>
      <c r="E264" s="1467"/>
      <c r="F264" s="244"/>
      <c r="G264" s="1622" t="s">
        <v>513</v>
      </c>
      <c r="H264" s="1623"/>
      <c r="I264" s="606" t="s">
        <v>513</v>
      </c>
      <c r="J264" s="59"/>
      <c r="Q264" s="1"/>
    </row>
    <row r="265" spans="1:17" ht="30" customHeight="1" x14ac:dyDescent="0.35">
      <c r="A265" s="599" t="s">
        <v>158</v>
      </c>
      <c r="B265" s="1624" t="s">
        <v>151</v>
      </c>
      <c r="C265" s="1624"/>
      <c r="D265" s="1624"/>
      <c r="E265" s="1468"/>
      <c r="F265" s="110" t="s">
        <v>361</v>
      </c>
      <c r="G265" s="1625" t="s">
        <v>362</v>
      </c>
      <c r="H265" s="1626"/>
      <c r="I265" s="196" t="s">
        <v>362</v>
      </c>
      <c r="J265" s="102"/>
      <c r="Q265" s="1"/>
    </row>
    <row r="266" spans="1:17" s="5" customFormat="1" ht="8.15" customHeight="1" x14ac:dyDescent="0.35">
      <c r="A266" s="82"/>
      <c r="B266" s="83"/>
      <c r="C266" s="83"/>
      <c r="D266" s="83"/>
      <c r="E266" s="83"/>
      <c r="F266" s="84"/>
      <c r="G266" s="156"/>
      <c r="H266" s="156"/>
      <c r="I266" s="156"/>
      <c r="J266" s="431"/>
      <c r="K266" s="381"/>
      <c r="L266" s="8"/>
      <c r="M266" s="381"/>
    </row>
    <row r="267" spans="1:17" s="5" customFormat="1" ht="33" customHeight="1" x14ac:dyDescent="0.35">
      <c r="A267" s="1494" t="s">
        <v>444</v>
      </c>
      <c r="B267" s="1495"/>
      <c r="C267" s="1495"/>
      <c r="D267" s="1495"/>
      <c r="E267" s="1495"/>
      <c r="F267" s="1495"/>
      <c r="G267" s="1495"/>
      <c r="H267" s="1495"/>
      <c r="I267" s="1495"/>
      <c r="J267" s="425" t="s">
        <v>737</v>
      </c>
      <c r="K267" s="381"/>
      <c r="L267" s="8">
        <f>IF(COUNTA(G268:I269)=4,3,2)</f>
        <v>3</v>
      </c>
      <c r="M267" s="381"/>
    </row>
    <row r="268" spans="1:17" ht="30" customHeight="1" x14ac:dyDescent="0.35">
      <c r="A268" s="587" t="s">
        <v>161</v>
      </c>
      <c r="B268" s="1465" t="s">
        <v>159</v>
      </c>
      <c r="C268" s="1465"/>
      <c r="D268" s="1465"/>
      <c r="E268" s="1466" t="s">
        <v>537</v>
      </c>
      <c r="F268" s="76" t="s">
        <v>398</v>
      </c>
      <c r="G268" s="1630">
        <v>1</v>
      </c>
      <c r="H268" s="1630"/>
      <c r="I268" s="708">
        <v>1</v>
      </c>
      <c r="J268" s="120"/>
      <c r="Q268" s="1"/>
    </row>
    <row r="269" spans="1:17" ht="30" customHeight="1" x14ac:dyDescent="0.35">
      <c r="A269" s="592" t="s">
        <v>162</v>
      </c>
      <c r="B269" s="1461" t="s">
        <v>160</v>
      </c>
      <c r="C269" s="1461"/>
      <c r="D269" s="1461"/>
      <c r="E269" s="1468"/>
      <c r="F269" s="73" t="s">
        <v>398</v>
      </c>
      <c r="G269" s="1631" t="s">
        <v>362</v>
      </c>
      <c r="H269" s="1631"/>
      <c r="I269" s="148" t="s">
        <v>362</v>
      </c>
      <c r="J269" s="64"/>
      <c r="Q269" s="1"/>
    </row>
    <row r="270" spans="1:17" s="5" customFormat="1" ht="8.15" customHeight="1" x14ac:dyDescent="0.35">
      <c r="A270" s="82"/>
      <c r="B270" s="83"/>
      <c r="C270" s="83"/>
      <c r="D270" s="83"/>
      <c r="E270" s="83"/>
      <c r="F270" s="84"/>
      <c r="G270" s="156"/>
      <c r="H270" s="156"/>
      <c r="I270" s="156"/>
      <c r="J270" s="46"/>
      <c r="K270" s="381"/>
      <c r="L270" s="8"/>
      <c r="M270" s="381"/>
    </row>
    <row r="271" spans="1:17" s="5" customFormat="1" ht="33" customHeight="1" x14ac:dyDescent="0.35">
      <c r="A271" s="1462" t="s">
        <v>445</v>
      </c>
      <c r="B271" s="1463"/>
      <c r="C271" s="1463"/>
      <c r="D271" s="1463"/>
      <c r="E271" s="1463"/>
      <c r="F271" s="1463"/>
      <c r="G271" s="1463"/>
      <c r="H271" s="1463"/>
      <c r="I271" s="1463"/>
      <c r="J271" s="1464"/>
      <c r="K271" s="381"/>
      <c r="L271" s="8">
        <f>IF(COUNTA(G272:I273)=6,3,2)</f>
        <v>3</v>
      </c>
      <c r="M271" s="381"/>
    </row>
    <row r="272" spans="1:17" ht="30" customHeight="1" x14ac:dyDescent="0.35">
      <c r="A272" s="587" t="s">
        <v>125</v>
      </c>
      <c r="B272" s="1465" t="s">
        <v>122</v>
      </c>
      <c r="C272" s="1465"/>
      <c r="D272" s="1465"/>
      <c r="E272" s="1466" t="s">
        <v>518</v>
      </c>
      <c r="F272" s="243" t="s">
        <v>361</v>
      </c>
      <c r="G272" s="680">
        <v>6002</v>
      </c>
      <c r="H272" s="680">
        <v>3683</v>
      </c>
      <c r="I272" s="680">
        <v>4158</v>
      </c>
      <c r="J272" s="1628" t="s">
        <v>517</v>
      </c>
      <c r="Q272" s="1"/>
    </row>
    <row r="273" spans="1:17" ht="27.75" customHeight="1" x14ac:dyDescent="0.35">
      <c r="A273" s="592" t="s">
        <v>124</v>
      </c>
      <c r="B273" s="1461" t="s">
        <v>123</v>
      </c>
      <c r="C273" s="1461"/>
      <c r="D273" s="1461"/>
      <c r="E273" s="1468"/>
      <c r="F273" s="246" t="s">
        <v>446</v>
      </c>
      <c r="G273" s="583" t="s">
        <v>362</v>
      </c>
      <c r="H273" s="583" t="s">
        <v>362</v>
      </c>
      <c r="I273" s="583" t="s">
        <v>362</v>
      </c>
      <c r="J273" s="1629"/>
      <c r="Q273" s="1"/>
    </row>
    <row r="274" spans="1:17" s="5" customFormat="1" ht="8.15" customHeight="1" x14ac:dyDescent="0.35">
      <c r="A274" s="12"/>
      <c r="B274" s="13"/>
      <c r="C274" s="13"/>
      <c r="D274" s="13"/>
      <c r="E274" s="13"/>
      <c r="F274" s="7"/>
      <c r="G274" s="149"/>
      <c r="H274" s="149"/>
      <c r="I274" s="149"/>
      <c r="J274" s="46"/>
      <c r="K274" s="381"/>
      <c r="L274" s="8"/>
      <c r="M274" s="381"/>
    </row>
    <row r="275" spans="1:17" s="5" customFormat="1" ht="33" customHeight="1" x14ac:dyDescent="0.35">
      <c r="A275" s="1462" t="s">
        <v>447</v>
      </c>
      <c r="B275" s="1463"/>
      <c r="C275" s="1463"/>
      <c r="D275" s="1463"/>
      <c r="E275" s="1463"/>
      <c r="F275" s="1463"/>
      <c r="G275" s="1463"/>
      <c r="H275" s="1463"/>
      <c r="I275" s="1463"/>
      <c r="J275" s="1464"/>
      <c r="K275" s="381"/>
      <c r="L275" s="8">
        <f>IF(COUNTA(G276:I292)+COUNTA(G294:I295)=57,3,2)</f>
        <v>3</v>
      </c>
      <c r="M275" s="381"/>
    </row>
    <row r="276" spans="1:17" ht="25" customHeight="1" x14ac:dyDescent="0.35">
      <c r="A276" s="587" t="s">
        <v>163</v>
      </c>
      <c r="B276" s="1465" t="s">
        <v>259</v>
      </c>
      <c r="C276" s="1465"/>
      <c r="D276" s="1465"/>
      <c r="E276" s="1466" t="s">
        <v>518</v>
      </c>
      <c r="F276" s="243" t="s">
        <v>398</v>
      </c>
      <c r="G276" s="694">
        <v>1</v>
      </c>
      <c r="H276" s="694">
        <v>0.99</v>
      </c>
      <c r="I276" s="694">
        <v>1</v>
      </c>
      <c r="J276" s="319"/>
      <c r="Q276" s="1"/>
    </row>
    <row r="277" spans="1:17" ht="30" customHeight="1" x14ac:dyDescent="0.35">
      <c r="A277" s="591" t="s">
        <v>164</v>
      </c>
      <c r="B277" s="1460" t="s">
        <v>249</v>
      </c>
      <c r="C277" s="1460"/>
      <c r="D277" s="1460"/>
      <c r="E277" s="1467"/>
      <c r="F277" s="244" t="s">
        <v>398</v>
      </c>
      <c r="G277" s="720">
        <v>0.55000000000000004</v>
      </c>
      <c r="H277" s="720">
        <v>0.56000000000000005</v>
      </c>
      <c r="I277" s="720">
        <v>0.55000000000000004</v>
      </c>
      <c r="J277" s="121"/>
      <c r="Q277" s="1"/>
    </row>
    <row r="278" spans="1:17" ht="30" customHeight="1" x14ac:dyDescent="0.35">
      <c r="A278" s="588" t="s">
        <v>165</v>
      </c>
      <c r="B278" s="1459" t="s">
        <v>260</v>
      </c>
      <c r="C278" s="1459"/>
      <c r="D278" s="1459"/>
      <c r="E278" s="1467"/>
      <c r="F278" s="245" t="s">
        <v>398</v>
      </c>
      <c r="G278" s="738">
        <v>0</v>
      </c>
      <c r="H278" s="738">
        <v>0</v>
      </c>
      <c r="I278" s="738">
        <v>0</v>
      </c>
      <c r="J278" s="122"/>
      <c r="Q278" s="1"/>
    </row>
    <row r="279" spans="1:17" ht="30" customHeight="1" x14ac:dyDescent="0.35">
      <c r="A279" s="591" t="s">
        <v>166</v>
      </c>
      <c r="B279" s="1460" t="s">
        <v>261</v>
      </c>
      <c r="C279" s="1460"/>
      <c r="D279" s="1460"/>
      <c r="E279" s="1467"/>
      <c r="F279" s="244" t="s">
        <v>398</v>
      </c>
      <c r="G279" s="720">
        <v>0.06</v>
      </c>
      <c r="H279" s="720">
        <v>0.05</v>
      </c>
      <c r="I279" s="720">
        <v>0.06</v>
      </c>
      <c r="J279" s="121"/>
      <c r="Q279" s="1"/>
    </row>
    <row r="280" spans="1:17" ht="30" customHeight="1" x14ac:dyDescent="0.35">
      <c r="A280" s="588" t="s">
        <v>167</v>
      </c>
      <c r="B280" s="1459" t="s">
        <v>262</v>
      </c>
      <c r="C280" s="1459"/>
      <c r="D280" s="1459"/>
      <c r="E280" s="1467"/>
      <c r="F280" s="245" t="s">
        <v>398</v>
      </c>
      <c r="G280" s="738">
        <v>0.13</v>
      </c>
      <c r="H280" s="738">
        <v>0.09</v>
      </c>
      <c r="I280" s="738">
        <v>0.21</v>
      </c>
      <c r="J280" s="122"/>
      <c r="Q280" s="1"/>
    </row>
    <row r="281" spans="1:17" ht="30" customHeight="1" x14ac:dyDescent="0.35">
      <c r="A281" s="591" t="s">
        <v>168</v>
      </c>
      <c r="B281" s="1460" t="s">
        <v>263</v>
      </c>
      <c r="C281" s="1460"/>
      <c r="D281" s="1460"/>
      <c r="E281" s="1467"/>
      <c r="F281" s="244" t="s">
        <v>398</v>
      </c>
      <c r="G281" s="737">
        <v>0.26</v>
      </c>
      <c r="H281" s="737">
        <v>0.3</v>
      </c>
      <c r="I281" s="737">
        <v>0.18</v>
      </c>
      <c r="J281" s="320"/>
      <c r="Q281" s="1"/>
    </row>
    <row r="282" spans="1:17" ht="25" customHeight="1" x14ac:dyDescent="0.35">
      <c r="A282" s="588" t="s">
        <v>169</v>
      </c>
      <c r="B282" s="1459" t="s">
        <v>264</v>
      </c>
      <c r="C282" s="1459"/>
      <c r="D282" s="1459"/>
      <c r="E282" s="1467"/>
      <c r="F282" s="245" t="s">
        <v>398</v>
      </c>
      <c r="G282" s="738">
        <v>0</v>
      </c>
      <c r="H282" s="738">
        <v>0</v>
      </c>
      <c r="I282" s="738">
        <v>0</v>
      </c>
      <c r="J282" s="122"/>
      <c r="Q282" s="1"/>
    </row>
    <row r="283" spans="1:17" ht="40.5" customHeight="1" x14ac:dyDescent="0.35">
      <c r="A283" s="591" t="s">
        <v>292</v>
      </c>
      <c r="B283" s="1460" t="s">
        <v>339</v>
      </c>
      <c r="C283" s="1460"/>
      <c r="D283" s="1460"/>
      <c r="E283" s="1467"/>
      <c r="F283" s="244" t="s">
        <v>398</v>
      </c>
      <c r="G283" s="720">
        <v>1</v>
      </c>
      <c r="H283" s="720">
        <v>1</v>
      </c>
      <c r="I283" s="720">
        <v>1</v>
      </c>
      <c r="J283" s="320" t="s">
        <v>446</v>
      </c>
      <c r="Q283" s="1"/>
    </row>
    <row r="284" spans="1:17" ht="30" customHeight="1" x14ac:dyDescent="0.35">
      <c r="A284" s="588" t="s">
        <v>170</v>
      </c>
      <c r="B284" s="1459" t="s">
        <v>265</v>
      </c>
      <c r="C284" s="1459"/>
      <c r="D284" s="1459"/>
      <c r="E284" s="1467"/>
      <c r="F284" s="245" t="s">
        <v>478</v>
      </c>
      <c r="G284" s="721">
        <v>1</v>
      </c>
      <c r="H284" s="721">
        <v>1</v>
      </c>
      <c r="I284" s="721">
        <v>1</v>
      </c>
      <c r="J284" s="122"/>
      <c r="Q284" s="1"/>
    </row>
    <row r="285" spans="1:17" ht="30" customHeight="1" x14ac:dyDescent="0.35">
      <c r="A285" s="591" t="s">
        <v>171</v>
      </c>
      <c r="B285" s="1460" t="s">
        <v>238</v>
      </c>
      <c r="C285" s="1460"/>
      <c r="D285" s="1460"/>
      <c r="E285" s="1467"/>
      <c r="F285" s="244" t="s">
        <v>398</v>
      </c>
      <c r="G285" s="182">
        <v>0</v>
      </c>
      <c r="H285" s="720">
        <v>1</v>
      </c>
      <c r="I285" s="182">
        <v>0</v>
      </c>
      <c r="J285" s="121"/>
      <c r="Q285" s="1"/>
    </row>
    <row r="286" spans="1:17" ht="30" customHeight="1" x14ac:dyDescent="0.35">
      <c r="A286" s="580" t="s">
        <v>172</v>
      </c>
      <c r="B286" s="1627" t="s">
        <v>239</v>
      </c>
      <c r="C286" s="1627"/>
      <c r="D286" s="1627"/>
      <c r="E286" s="1467"/>
      <c r="F286" s="578" t="s">
        <v>398</v>
      </c>
      <c r="G286" s="276">
        <v>0</v>
      </c>
      <c r="H286" s="276">
        <v>0</v>
      </c>
      <c r="I286" s="276">
        <v>0</v>
      </c>
      <c r="J286" s="277"/>
      <c r="Q286" s="1"/>
    </row>
    <row r="287" spans="1:17" ht="25" customHeight="1" x14ac:dyDescent="0.35">
      <c r="A287" s="591" t="s">
        <v>173</v>
      </c>
      <c r="B287" s="1460" t="s">
        <v>240</v>
      </c>
      <c r="C287" s="1460"/>
      <c r="D287" s="1460"/>
      <c r="E287" s="1467"/>
      <c r="F287" s="244" t="s">
        <v>398</v>
      </c>
      <c r="G287" s="182">
        <v>0</v>
      </c>
      <c r="H287" s="182">
        <v>0</v>
      </c>
      <c r="I287" s="182">
        <v>0</v>
      </c>
      <c r="J287" s="121"/>
      <c r="Q287" s="1"/>
    </row>
    <row r="288" spans="1:17" ht="25" customHeight="1" x14ac:dyDescent="0.35">
      <c r="A288" s="588" t="s">
        <v>174</v>
      </c>
      <c r="B288" s="1459" t="s">
        <v>241</v>
      </c>
      <c r="C288" s="1459"/>
      <c r="D288" s="1459"/>
      <c r="E288" s="1467"/>
      <c r="F288" s="245" t="s">
        <v>398</v>
      </c>
      <c r="G288" s="183">
        <v>0</v>
      </c>
      <c r="H288" s="183">
        <v>0</v>
      </c>
      <c r="I288" s="183">
        <v>0</v>
      </c>
      <c r="J288" s="122"/>
      <c r="Q288" s="1"/>
    </row>
    <row r="289" spans="1:17" ht="25" customHeight="1" x14ac:dyDescent="0.35">
      <c r="A289" s="591" t="s">
        <v>175</v>
      </c>
      <c r="B289" s="1460" t="s">
        <v>242</v>
      </c>
      <c r="C289" s="1460"/>
      <c r="D289" s="1460"/>
      <c r="E289" s="1467"/>
      <c r="F289" s="244" t="s">
        <v>398</v>
      </c>
      <c r="G289" s="182">
        <v>0</v>
      </c>
      <c r="H289" s="182">
        <v>0</v>
      </c>
      <c r="I289" s="182">
        <v>0</v>
      </c>
      <c r="J289" s="121"/>
      <c r="Q289" s="1"/>
    </row>
    <row r="290" spans="1:17" ht="30" customHeight="1" x14ac:dyDescent="0.35">
      <c r="A290" s="588" t="s">
        <v>176</v>
      </c>
      <c r="B290" s="1459" t="s">
        <v>340</v>
      </c>
      <c r="C290" s="1459"/>
      <c r="D290" s="1459"/>
      <c r="E290" s="1467"/>
      <c r="F290" s="245" t="s">
        <v>398</v>
      </c>
      <c r="G290" s="183">
        <v>0</v>
      </c>
      <c r="H290" s="698">
        <v>1</v>
      </c>
      <c r="I290" s="183">
        <v>0</v>
      </c>
      <c r="J290" s="321" t="s">
        <v>446</v>
      </c>
      <c r="Q290" s="1"/>
    </row>
    <row r="291" spans="1:17" ht="30" customHeight="1" x14ac:dyDescent="0.35">
      <c r="A291" s="591" t="s">
        <v>293</v>
      </c>
      <c r="B291" s="1460" t="s">
        <v>341</v>
      </c>
      <c r="C291" s="1460"/>
      <c r="D291" s="1460"/>
      <c r="E291" s="1467"/>
      <c r="F291" s="244" t="s">
        <v>478</v>
      </c>
      <c r="G291" s="722">
        <v>0</v>
      </c>
      <c r="H291" s="722">
        <v>145</v>
      </c>
      <c r="I291" s="722">
        <v>0</v>
      </c>
      <c r="J291" s="121"/>
      <c r="Q291" s="1"/>
    </row>
    <row r="292" spans="1:17" ht="30" customHeight="1" x14ac:dyDescent="0.35">
      <c r="A292" s="588" t="s">
        <v>177</v>
      </c>
      <c r="B292" s="1459" t="s">
        <v>126</v>
      </c>
      <c r="C292" s="1459"/>
      <c r="D292" s="1459"/>
      <c r="E292" s="1507"/>
      <c r="F292" s="245" t="s">
        <v>361</v>
      </c>
      <c r="G292" s="275" t="s">
        <v>565</v>
      </c>
      <c r="H292" s="275" t="s">
        <v>565</v>
      </c>
      <c r="I292" s="275" t="s">
        <v>565</v>
      </c>
      <c r="J292" s="324"/>
      <c r="Q292" s="1"/>
    </row>
    <row r="293" spans="1:17" s="5" customFormat="1" ht="33" customHeight="1" x14ac:dyDescent="0.35">
      <c r="A293" s="1494" t="s">
        <v>625</v>
      </c>
      <c r="B293" s="1495"/>
      <c r="C293" s="1495"/>
      <c r="D293" s="1495"/>
      <c r="E293" s="1495"/>
      <c r="F293" s="1495"/>
      <c r="G293" s="1495"/>
      <c r="H293" s="1495"/>
      <c r="I293" s="1495"/>
      <c r="J293" s="1496"/>
      <c r="K293" s="381"/>
      <c r="L293" s="8"/>
      <c r="M293" s="381"/>
    </row>
    <row r="294" spans="1:17" ht="30" customHeight="1" x14ac:dyDescent="0.35">
      <c r="A294" s="586" t="s">
        <v>178</v>
      </c>
      <c r="B294" s="1632" t="s">
        <v>127</v>
      </c>
      <c r="C294" s="1632"/>
      <c r="D294" s="1632"/>
      <c r="E294" s="1466" t="s">
        <v>518</v>
      </c>
      <c r="F294" s="443"/>
      <c r="G294" s="724" t="s">
        <v>364</v>
      </c>
      <c r="H294" s="724" t="s">
        <v>364</v>
      </c>
      <c r="I294" s="724" t="s">
        <v>364</v>
      </c>
      <c r="J294" s="602" t="s">
        <v>566</v>
      </c>
      <c r="Q294" s="1"/>
    </row>
    <row r="295" spans="1:17" ht="25" customHeight="1" x14ac:dyDescent="0.35">
      <c r="A295" s="599" t="s">
        <v>179</v>
      </c>
      <c r="B295" s="1624" t="s">
        <v>128</v>
      </c>
      <c r="C295" s="1624"/>
      <c r="D295" s="1624"/>
      <c r="E295" s="1468"/>
      <c r="F295" s="110" t="s">
        <v>512</v>
      </c>
      <c r="G295" s="160">
        <v>0</v>
      </c>
      <c r="H295" s="160">
        <v>0</v>
      </c>
      <c r="I295" s="160">
        <v>0</v>
      </c>
      <c r="J295" s="99"/>
      <c r="Q295" s="1"/>
    </row>
    <row r="296" spans="1:17" s="5" customFormat="1" ht="8.15" customHeight="1" x14ac:dyDescent="0.35">
      <c r="A296" s="209"/>
      <c r="B296" s="210"/>
      <c r="C296" s="210"/>
      <c r="D296" s="210"/>
      <c r="E296" s="210"/>
      <c r="F296" s="47"/>
      <c r="G296" s="211"/>
      <c r="H296" s="211"/>
      <c r="I296" s="211"/>
      <c r="J296" s="46"/>
      <c r="K296" s="381"/>
      <c r="L296" s="8"/>
      <c r="M296" s="381"/>
    </row>
    <row r="297" spans="1:17" s="5" customFormat="1" ht="33" customHeight="1" x14ac:dyDescent="0.35">
      <c r="A297" s="1462" t="s">
        <v>448</v>
      </c>
      <c r="B297" s="1463"/>
      <c r="C297" s="1463"/>
      <c r="D297" s="1463"/>
      <c r="E297" s="1463"/>
      <c r="F297" s="1463"/>
      <c r="G297" s="1463"/>
      <c r="H297" s="1463"/>
      <c r="I297" s="1463"/>
      <c r="J297" s="1464"/>
      <c r="K297" s="381"/>
      <c r="L297" s="8">
        <f>IF(COUNTA(G298:I311)=42,3,2)</f>
        <v>3</v>
      </c>
      <c r="M297" s="381"/>
    </row>
    <row r="298" spans="1:17" ht="24" customHeight="1" x14ac:dyDescent="0.35">
      <c r="A298" s="587" t="s">
        <v>96</v>
      </c>
      <c r="B298" s="1479" t="s">
        <v>281</v>
      </c>
      <c r="C298" s="1480"/>
      <c r="D298" s="123" t="s">
        <v>365</v>
      </c>
      <c r="E298" s="1483" t="s">
        <v>518</v>
      </c>
      <c r="F298" s="94" t="s">
        <v>361</v>
      </c>
      <c r="G298" s="159">
        <v>0</v>
      </c>
      <c r="H298" s="159">
        <v>0</v>
      </c>
      <c r="I298" s="159">
        <v>0</v>
      </c>
      <c r="J298" s="483" t="s">
        <v>701</v>
      </c>
      <c r="Q298" s="1"/>
    </row>
    <row r="299" spans="1:17" ht="24" customHeight="1" x14ac:dyDescent="0.35">
      <c r="A299" s="591" t="s">
        <v>97</v>
      </c>
      <c r="B299" s="1487" t="s">
        <v>282</v>
      </c>
      <c r="C299" s="1488"/>
      <c r="D299" s="89" t="s">
        <v>365</v>
      </c>
      <c r="E299" s="1637"/>
      <c r="F299" s="59" t="s">
        <v>361</v>
      </c>
      <c r="G299" s="606">
        <v>0</v>
      </c>
      <c r="H299" s="606">
        <v>0</v>
      </c>
      <c r="I299" s="606">
        <v>0</v>
      </c>
      <c r="J299" s="59"/>
      <c r="Q299" s="1"/>
    </row>
    <row r="300" spans="1:17" ht="15" customHeight="1" x14ac:dyDescent="0.35">
      <c r="A300" s="1523" t="s">
        <v>98</v>
      </c>
      <c r="B300" s="1639" t="s">
        <v>342</v>
      </c>
      <c r="C300" s="1640"/>
      <c r="D300" s="124" t="s">
        <v>250</v>
      </c>
      <c r="E300" s="1637"/>
      <c r="F300" s="60" t="s">
        <v>361</v>
      </c>
      <c r="G300" s="146">
        <v>0</v>
      </c>
      <c r="H300" s="146">
        <v>0</v>
      </c>
      <c r="I300" s="146">
        <v>0</v>
      </c>
      <c r="J300" s="1645"/>
      <c r="Q300" s="1"/>
    </row>
    <row r="301" spans="1:17" ht="15" customHeight="1" x14ac:dyDescent="0.35">
      <c r="A301" s="1523"/>
      <c r="B301" s="1641"/>
      <c r="C301" s="1642"/>
      <c r="D301" s="124" t="s">
        <v>251</v>
      </c>
      <c r="E301" s="1637"/>
      <c r="F301" s="60" t="s">
        <v>361</v>
      </c>
      <c r="G301" s="146">
        <v>0</v>
      </c>
      <c r="H301" s="146">
        <v>0</v>
      </c>
      <c r="I301" s="146">
        <v>0</v>
      </c>
      <c r="J301" s="1646"/>
      <c r="Q301" s="1"/>
    </row>
    <row r="302" spans="1:17" ht="15" customHeight="1" x14ac:dyDescent="0.35">
      <c r="A302" s="1523"/>
      <c r="B302" s="1641"/>
      <c r="C302" s="1642"/>
      <c r="D302" s="124" t="s">
        <v>252</v>
      </c>
      <c r="E302" s="1637"/>
      <c r="F302" s="60" t="s">
        <v>361</v>
      </c>
      <c r="G302" s="146">
        <v>0</v>
      </c>
      <c r="H302" s="146">
        <v>0</v>
      </c>
      <c r="I302" s="146">
        <v>0</v>
      </c>
      <c r="J302" s="1646"/>
      <c r="Q302" s="1"/>
    </row>
    <row r="303" spans="1:17" ht="15" customHeight="1" x14ac:dyDescent="0.35">
      <c r="A303" s="1523"/>
      <c r="B303" s="1641"/>
      <c r="C303" s="1642"/>
      <c r="D303" s="124" t="s">
        <v>253</v>
      </c>
      <c r="E303" s="1637"/>
      <c r="F303" s="60" t="s">
        <v>361</v>
      </c>
      <c r="G303" s="146">
        <v>0</v>
      </c>
      <c r="H303" s="146">
        <v>0</v>
      </c>
      <c r="I303" s="146">
        <v>0</v>
      </c>
      <c r="J303" s="1646"/>
      <c r="Q303" s="1"/>
    </row>
    <row r="304" spans="1:17" ht="15" customHeight="1" x14ac:dyDescent="0.35">
      <c r="A304" s="1523"/>
      <c r="B304" s="1641"/>
      <c r="C304" s="1642"/>
      <c r="D304" s="124" t="s">
        <v>254</v>
      </c>
      <c r="E304" s="1637"/>
      <c r="F304" s="60" t="s">
        <v>361</v>
      </c>
      <c r="G304" s="146">
        <v>0</v>
      </c>
      <c r="H304" s="146">
        <v>0</v>
      </c>
      <c r="I304" s="146">
        <v>0</v>
      </c>
      <c r="J304" s="1646"/>
      <c r="Q304" s="1"/>
    </row>
    <row r="305" spans="1:17" ht="15" customHeight="1" x14ac:dyDescent="0.35">
      <c r="A305" s="1523"/>
      <c r="B305" s="1643"/>
      <c r="C305" s="1644"/>
      <c r="D305" s="124" t="s">
        <v>255</v>
      </c>
      <c r="E305" s="1637"/>
      <c r="F305" s="60" t="s">
        <v>361</v>
      </c>
      <c r="G305" s="146">
        <v>0</v>
      </c>
      <c r="H305" s="146">
        <v>0</v>
      </c>
      <c r="I305" s="146">
        <v>0</v>
      </c>
      <c r="J305" s="1647"/>
      <c r="Q305" s="1"/>
    </row>
    <row r="306" spans="1:17" ht="15" customHeight="1" x14ac:dyDescent="0.35">
      <c r="A306" s="1548" t="s">
        <v>99</v>
      </c>
      <c r="B306" s="1513" t="s">
        <v>343</v>
      </c>
      <c r="C306" s="1514"/>
      <c r="D306" s="589" t="s">
        <v>250</v>
      </c>
      <c r="E306" s="1637"/>
      <c r="F306" s="59" t="s">
        <v>361</v>
      </c>
      <c r="G306" s="606">
        <v>0</v>
      </c>
      <c r="H306" s="606">
        <v>0</v>
      </c>
      <c r="I306" s="606">
        <v>0</v>
      </c>
      <c r="J306" s="1474"/>
      <c r="Q306" s="1"/>
    </row>
    <row r="307" spans="1:17" ht="15" customHeight="1" x14ac:dyDescent="0.35">
      <c r="A307" s="1548"/>
      <c r="B307" s="1518"/>
      <c r="C307" s="1519"/>
      <c r="D307" s="589" t="s">
        <v>251</v>
      </c>
      <c r="E307" s="1637"/>
      <c r="F307" s="59" t="s">
        <v>361</v>
      </c>
      <c r="G307" s="606">
        <v>0</v>
      </c>
      <c r="H307" s="606">
        <v>0</v>
      </c>
      <c r="I307" s="606">
        <v>0</v>
      </c>
      <c r="J307" s="1648"/>
      <c r="Q307" s="1"/>
    </row>
    <row r="308" spans="1:17" ht="15" customHeight="1" x14ac:dyDescent="0.35">
      <c r="A308" s="1548"/>
      <c r="B308" s="1518"/>
      <c r="C308" s="1519"/>
      <c r="D308" s="589" t="s">
        <v>252</v>
      </c>
      <c r="E308" s="1637"/>
      <c r="F308" s="59" t="s">
        <v>361</v>
      </c>
      <c r="G308" s="606">
        <v>0</v>
      </c>
      <c r="H308" s="606">
        <v>0</v>
      </c>
      <c r="I308" s="606">
        <v>0</v>
      </c>
      <c r="J308" s="1648"/>
      <c r="Q308" s="1"/>
    </row>
    <row r="309" spans="1:17" ht="15" customHeight="1" x14ac:dyDescent="0.35">
      <c r="A309" s="1548"/>
      <c r="B309" s="1518"/>
      <c r="C309" s="1519"/>
      <c r="D309" s="589" t="s">
        <v>253</v>
      </c>
      <c r="E309" s="1637"/>
      <c r="F309" s="59" t="s">
        <v>361</v>
      </c>
      <c r="G309" s="606">
        <v>0</v>
      </c>
      <c r="H309" s="606">
        <v>0</v>
      </c>
      <c r="I309" s="606">
        <v>0</v>
      </c>
      <c r="J309" s="1648"/>
      <c r="Q309" s="1"/>
    </row>
    <row r="310" spans="1:17" ht="15" customHeight="1" x14ac:dyDescent="0.35">
      <c r="A310" s="1548"/>
      <c r="B310" s="1518"/>
      <c r="C310" s="1519"/>
      <c r="D310" s="589" t="s">
        <v>254</v>
      </c>
      <c r="E310" s="1637"/>
      <c r="F310" s="59" t="s">
        <v>361</v>
      </c>
      <c r="G310" s="606">
        <v>0</v>
      </c>
      <c r="H310" s="606">
        <v>0</v>
      </c>
      <c r="I310" s="606">
        <v>0</v>
      </c>
      <c r="J310" s="1648"/>
      <c r="Q310" s="1"/>
    </row>
    <row r="311" spans="1:17" ht="15" customHeight="1" x14ac:dyDescent="0.35">
      <c r="A311" s="1549"/>
      <c r="B311" s="1515"/>
      <c r="C311" s="1516"/>
      <c r="D311" s="91" t="s">
        <v>255</v>
      </c>
      <c r="E311" s="1638"/>
      <c r="F311" s="81" t="s">
        <v>361</v>
      </c>
      <c r="G311" s="590">
        <v>0</v>
      </c>
      <c r="H311" s="590">
        <v>0</v>
      </c>
      <c r="I311" s="590">
        <v>0</v>
      </c>
      <c r="J311" s="1517"/>
      <c r="Q311" s="1"/>
    </row>
    <row r="312" spans="1:17" s="5" customFormat="1" ht="8.15" customHeight="1" x14ac:dyDescent="0.35">
      <c r="A312" s="12"/>
      <c r="B312" s="13"/>
      <c r="C312" s="13"/>
      <c r="D312" s="13"/>
      <c r="E312" s="13"/>
      <c r="F312" s="7"/>
      <c r="G312" s="149"/>
      <c r="H312" s="149"/>
      <c r="I312" s="149"/>
      <c r="J312" s="46"/>
      <c r="K312" s="381"/>
      <c r="L312" s="8"/>
      <c r="M312" s="381"/>
    </row>
    <row r="313" spans="1:17" s="5" customFormat="1" ht="33" customHeight="1" x14ac:dyDescent="0.35">
      <c r="A313" s="1462" t="s">
        <v>552</v>
      </c>
      <c r="B313" s="1463"/>
      <c r="C313" s="1463"/>
      <c r="D313" s="1463"/>
      <c r="E313" s="1463"/>
      <c r="F313" s="1463"/>
      <c r="G313" s="1463"/>
      <c r="H313" s="1463"/>
      <c r="I313" s="1463"/>
      <c r="J313" s="1464"/>
      <c r="K313" s="381"/>
      <c r="L313" s="8">
        <f>IF(COUNTA(G314:I314)=3,3,2)</f>
        <v>3</v>
      </c>
      <c r="M313" s="381"/>
    </row>
    <row r="314" spans="1:17" ht="39" customHeight="1" x14ac:dyDescent="0.35">
      <c r="A314" s="11" t="s">
        <v>95</v>
      </c>
      <c r="B314" s="1590" t="s">
        <v>553</v>
      </c>
      <c r="C314" s="1590"/>
      <c r="D314" s="1590"/>
      <c r="E314" s="219" t="s">
        <v>519</v>
      </c>
      <c r="F314" s="242" t="s">
        <v>398</v>
      </c>
      <c r="G314" s="253">
        <v>0.996</v>
      </c>
      <c r="H314" s="253">
        <v>0.996</v>
      </c>
      <c r="I314" s="253">
        <v>0.996</v>
      </c>
      <c r="J314" s="414" t="s">
        <v>626</v>
      </c>
      <c r="Q314" s="1"/>
    </row>
    <row r="315" spans="1:17" s="5" customFormat="1" ht="8.15" customHeight="1" x14ac:dyDescent="0.35">
      <c r="A315" s="82"/>
      <c r="B315" s="83"/>
      <c r="C315" s="83"/>
      <c r="D315" s="83"/>
      <c r="E315" s="83"/>
      <c r="F315" s="84"/>
      <c r="G315" s="156"/>
      <c r="H315" s="156"/>
      <c r="I315" s="156"/>
      <c r="J315" s="46"/>
      <c r="K315" s="381"/>
      <c r="L315" s="8"/>
      <c r="M315" s="381"/>
    </row>
    <row r="316" spans="1:17" s="5" customFormat="1" ht="33" customHeight="1" x14ac:dyDescent="0.35">
      <c r="A316" s="1462" t="s">
        <v>449</v>
      </c>
      <c r="B316" s="1463"/>
      <c r="C316" s="1463"/>
      <c r="D316" s="1463"/>
      <c r="E316" s="1463"/>
      <c r="F316" s="1463"/>
      <c r="G316" s="1463"/>
      <c r="H316" s="1463"/>
      <c r="I316" s="1463"/>
      <c r="J316" s="1464"/>
      <c r="K316" s="381"/>
      <c r="L316" s="8">
        <f>IF(COUNTA(G317:I317)=1,3,2)</f>
        <v>3</v>
      </c>
      <c r="M316" s="381"/>
    </row>
    <row r="317" spans="1:17" ht="55.5" customHeight="1" x14ac:dyDescent="0.35">
      <c r="A317" s="11" t="s">
        <v>182</v>
      </c>
      <c r="B317" s="1633" t="s">
        <v>181</v>
      </c>
      <c r="C317" s="1633"/>
      <c r="D317" s="1633"/>
      <c r="E317" s="219" t="s">
        <v>519</v>
      </c>
      <c r="F317" s="242" t="s">
        <v>398</v>
      </c>
      <c r="G317" s="1774">
        <v>0.998</v>
      </c>
      <c r="H317" s="1775"/>
      <c r="I317" s="1776"/>
      <c r="J317" s="430" t="s">
        <v>558</v>
      </c>
      <c r="L317" s="381"/>
      <c r="Q317" s="1"/>
    </row>
    <row r="318" spans="1:17" s="5" customFormat="1" ht="8.15" customHeight="1" x14ac:dyDescent="0.35">
      <c r="A318" s="12"/>
      <c r="B318" s="13"/>
      <c r="C318" s="13"/>
      <c r="D318" s="13"/>
      <c r="E318" s="13"/>
      <c r="F318" s="7"/>
      <c r="G318" s="149"/>
      <c r="H318" s="149"/>
      <c r="I318" s="149"/>
      <c r="J318" s="46"/>
      <c r="K318" s="381"/>
      <c r="L318" s="8"/>
      <c r="M318" s="381"/>
    </row>
    <row r="319" spans="1:17" s="5" customFormat="1" ht="33" customHeight="1" x14ac:dyDescent="0.35">
      <c r="A319" s="1462" t="s">
        <v>450</v>
      </c>
      <c r="B319" s="1463"/>
      <c r="C319" s="1463"/>
      <c r="D319" s="1463"/>
      <c r="E319" s="1463"/>
      <c r="F319" s="1463"/>
      <c r="G319" s="1463"/>
      <c r="H319" s="1463"/>
      <c r="I319" s="1463"/>
      <c r="J319" s="1464"/>
      <c r="K319" s="381"/>
      <c r="L319" s="8">
        <f>IF(COUNTA(G320:I320)=1,3,2)</f>
        <v>3</v>
      </c>
      <c r="M319" s="381"/>
    </row>
    <row r="320" spans="1:17" ht="52.5" customHeight="1" x14ac:dyDescent="0.35">
      <c r="A320" s="11" t="s">
        <v>180</v>
      </c>
      <c r="B320" s="1590" t="s">
        <v>474</v>
      </c>
      <c r="C320" s="1590"/>
      <c r="D320" s="1590"/>
      <c r="E320" s="219" t="s">
        <v>519</v>
      </c>
      <c r="F320" s="242" t="s">
        <v>556</v>
      </c>
      <c r="G320" s="1748" t="s">
        <v>736</v>
      </c>
      <c r="H320" s="1749"/>
      <c r="I320" s="1750"/>
      <c r="J320" s="430" t="s">
        <v>722</v>
      </c>
      <c r="L320" s="381"/>
      <c r="Q320" s="1"/>
    </row>
    <row r="321" spans="1:17" s="5" customFormat="1" ht="8.15" customHeight="1" x14ac:dyDescent="0.35">
      <c r="A321" s="82"/>
      <c r="B321" s="83"/>
      <c r="C321" s="83"/>
      <c r="D321" s="83"/>
      <c r="E321" s="83"/>
      <c r="F321" s="84"/>
      <c r="G321" s="156"/>
      <c r="H321" s="156"/>
      <c r="I321" s="156"/>
      <c r="J321" s="46"/>
      <c r="K321" s="381"/>
      <c r="L321" s="8"/>
      <c r="M321" s="381"/>
    </row>
    <row r="322" spans="1:17" s="5" customFormat="1" ht="33" customHeight="1" x14ac:dyDescent="0.35">
      <c r="A322" s="1462" t="s">
        <v>451</v>
      </c>
      <c r="B322" s="1463"/>
      <c r="C322" s="1463"/>
      <c r="D322" s="1463"/>
      <c r="E322" s="1463"/>
      <c r="F322" s="1463"/>
      <c r="G322" s="1463"/>
      <c r="H322" s="1463"/>
      <c r="I322" s="1463"/>
      <c r="J322" s="1464"/>
      <c r="K322" s="381"/>
      <c r="L322" s="8">
        <f>IF(COUNTA(G323:I323)=3,3,2)</f>
        <v>3</v>
      </c>
      <c r="M322" s="381"/>
    </row>
    <row r="323" spans="1:17" ht="30" customHeight="1" x14ac:dyDescent="0.35">
      <c r="A323" s="11" t="s">
        <v>130</v>
      </c>
      <c r="B323" s="1633" t="s">
        <v>129</v>
      </c>
      <c r="C323" s="1633"/>
      <c r="D323" s="1633"/>
      <c r="E323" s="219" t="s">
        <v>519</v>
      </c>
      <c r="F323" s="242" t="s">
        <v>559</v>
      </c>
      <c r="G323" s="186" t="s">
        <v>511</v>
      </c>
      <c r="H323" s="186" t="s">
        <v>511</v>
      </c>
      <c r="I323" s="186" t="s">
        <v>511</v>
      </c>
      <c r="J323" s="430" t="s">
        <v>557</v>
      </c>
      <c r="Q323" s="1"/>
    </row>
    <row r="324" spans="1:17" s="5" customFormat="1" ht="8.15" customHeight="1" x14ac:dyDescent="0.35">
      <c r="A324" s="82"/>
      <c r="B324" s="83"/>
      <c r="C324" s="83"/>
      <c r="D324" s="83"/>
      <c r="E324" s="83"/>
      <c r="F324" s="84"/>
      <c r="G324" s="156"/>
      <c r="H324" s="156"/>
      <c r="I324" s="156"/>
      <c r="J324" s="46"/>
      <c r="K324" s="381"/>
      <c r="L324" s="8"/>
      <c r="M324" s="381"/>
    </row>
    <row r="325" spans="1:17" s="5" customFormat="1" ht="69.75" customHeight="1" x14ac:dyDescent="0.35">
      <c r="A325" s="1462" t="s">
        <v>452</v>
      </c>
      <c r="B325" s="1463"/>
      <c r="C325" s="1463"/>
      <c r="D325" s="1463"/>
      <c r="E325" s="1463"/>
      <c r="F325" s="1463"/>
      <c r="G325" s="1463"/>
      <c r="H325" s="1463"/>
      <c r="I325" s="1463"/>
      <c r="J325" s="436" t="s">
        <v>576</v>
      </c>
      <c r="K325" s="381"/>
      <c r="L325" s="8">
        <f>IF(COUNTA(G326:I334)=27,3,2)</f>
        <v>3</v>
      </c>
      <c r="M325" s="381"/>
    </row>
    <row r="326" spans="1:17" ht="24" x14ac:dyDescent="0.35">
      <c r="A326" s="587" t="s">
        <v>298</v>
      </c>
      <c r="B326" s="1652" t="s">
        <v>266</v>
      </c>
      <c r="C326" s="1652"/>
      <c r="D326" s="1652"/>
      <c r="E326" s="1653" t="s">
        <v>518</v>
      </c>
      <c r="F326" s="243" t="s">
        <v>512</v>
      </c>
      <c r="G326" s="681">
        <v>103</v>
      </c>
      <c r="H326" s="677">
        <v>79</v>
      </c>
      <c r="I326" s="727">
        <v>61</v>
      </c>
      <c r="J326" s="223" t="s">
        <v>554</v>
      </c>
      <c r="Q326" s="1"/>
    </row>
    <row r="327" spans="1:17" ht="30" customHeight="1" x14ac:dyDescent="0.35">
      <c r="A327" s="591" t="s">
        <v>299</v>
      </c>
      <c r="B327" s="1656" t="s">
        <v>267</v>
      </c>
      <c r="C327" s="1656"/>
      <c r="D327" s="1656"/>
      <c r="E327" s="1654"/>
      <c r="F327" s="244" t="s">
        <v>512</v>
      </c>
      <c r="G327" s="153">
        <v>0</v>
      </c>
      <c r="H327" s="153">
        <v>0</v>
      </c>
      <c r="I327" s="728">
        <v>95</v>
      </c>
      <c r="J327" s="603"/>
      <c r="Q327" s="1"/>
    </row>
    <row r="328" spans="1:17" ht="66" customHeight="1" x14ac:dyDescent="0.35">
      <c r="A328" s="588" t="s">
        <v>300</v>
      </c>
      <c r="B328" s="1657" t="s">
        <v>294</v>
      </c>
      <c r="C328" s="1657"/>
      <c r="D328" s="1657"/>
      <c r="E328" s="1654"/>
      <c r="F328" s="245" t="s">
        <v>512</v>
      </c>
      <c r="G328" s="187">
        <v>0</v>
      </c>
      <c r="H328" s="187">
        <v>0</v>
      </c>
      <c r="I328" s="187">
        <v>0</v>
      </c>
      <c r="J328" s="273" t="s">
        <v>568</v>
      </c>
      <c r="Q328" s="1"/>
    </row>
    <row r="329" spans="1:17" ht="30" customHeight="1" x14ac:dyDescent="0.35">
      <c r="A329" s="591" t="s">
        <v>301</v>
      </c>
      <c r="B329" s="1656" t="s">
        <v>270</v>
      </c>
      <c r="C329" s="1656"/>
      <c r="D329" s="1656"/>
      <c r="E329" s="1654"/>
      <c r="F329" s="244" t="s">
        <v>512</v>
      </c>
      <c r="G329" s="153">
        <v>0</v>
      </c>
      <c r="H329" s="153">
        <v>0</v>
      </c>
      <c r="I329" s="153">
        <v>0</v>
      </c>
      <c r="J329" s="603"/>
      <c r="Q329" s="1"/>
    </row>
    <row r="330" spans="1:17" ht="30" customHeight="1" x14ac:dyDescent="0.35">
      <c r="A330" s="588" t="s">
        <v>302</v>
      </c>
      <c r="B330" s="1657" t="s">
        <v>268</v>
      </c>
      <c r="C330" s="1657"/>
      <c r="D330" s="1657"/>
      <c r="E330" s="1654"/>
      <c r="F330" s="245" t="s">
        <v>512</v>
      </c>
      <c r="G330" s="187">
        <v>0</v>
      </c>
      <c r="H330" s="187">
        <v>0</v>
      </c>
      <c r="I330" s="187">
        <v>0</v>
      </c>
      <c r="J330" s="266"/>
      <c r="Q330" s="1"/>
    </row>
    <row r="331" spans="1:17" ht="30" customHeight="1" x14ac:dyDescent="0.35">
      <c r="A331" s="591" t="s">
        <v>303</v>
      </c>
      <c r="B331" s="1656" t="s">
        <v>269</v>
      </c>
      <c r="C331" s="1656"/>
      <c r="D331" s="1656"/>
      <c r="E331" s="1654"/>
      <c r="F331" s="244" t="s">
        <v>512</v>
      </c>
      <c r="G331" s="153">
        <v>32</v>
      </c>
      <c r="H331" s="153">
        <v>14</v>
      </c>
      <c r="I331" s="728">
        <v>12</v>
      </c>
      <c r="J331" s="415"/>
      <c r="Q331" s="1"/>
    </row>
    <row r="332" spans="1:17" ht="30" customHeight="1" x14ac:dyDescent="0.35">
      <c r="A332" s="588" t="s">
        <v>304</v>
      </c>
      <c r="B332" s="1657" t="s">
        <v>295</v>
      </c>
      <c r="C332" s="1657"/>
      <c r="D332" s="1657"/>
      <c r="E332" s="1654"/>
      <c r="F332" s="245" t="s">
        <v>512</v>
      </c>
      <c r="G332" s="701">
        <v>71</v>
      </c>
      <c r="H332" s="187">
        <v>65</v>
      </c>
      <c r="I332" s="730">
        <v>144</v>
      </c>
      <c r="J332" s="249"/>
      <c r="Q332" s="1"/>
    </row>
    <row r="333" spans="1:17" ht="30" customHeight="1" x14ac:dyDescent="0.35">
      <c r="A333" s="591" t="s">
        <v>305</v>
      </c>
      <c r="B333" s="1656" t="s">
        <v>296</v>
      </c>
      <c r="C333" s="1656"/>
      <c r="D333" s="1656"/>
      <c r="E333" s="1654"/>
      <c r="F333" s="244" t="s">
        <v>512</v>
      </c>
      <c r="G333" s="153">
        <v>81</v>
      </c>
      <c r="H333" s="153">
        <v>78</v>
      </c>
      <c r="I333" s="728">
        <v>153</v>
      </c>
      <c r="J333" s="603"/>
      <c r="Q333" s="1"/>
    </row>
    <row r="334" spans="1:17" ht="30" customHeight="1" x14ac:dyDescent="0.35">
      <c r="A334" s="599" t="s">
        <v>305</v>
      </c>
      <c r="B334" s="1666" t="s">
        <v>297</v>
      </c>
      <c r="C334" s="1666"/>
      <c r="D334" s="1666"/>
      <c r="E334" s="1655"/>
      <c r="F334" s="110" t="s">
        <v>512</v>
      </c>
      <c r="G334" s="699">
        <v>22</v>
      </c>
      <c r="H334" s="188">
        <v>1</v>
      </c>
      <c r="I334" s="730">
        <v>3</v>
      </c>
      <c r="J334" s="264" t="s">
        <v>542</v>
      </c>
      <c r="Q334" s="1"/>
    </row>
    <row r="335" spans="1:17" s="5" customFormat="1" ht="8.15" customHeight="1" x14ac:dyDescent="0.35">
      <c r="A335" s="12"/>
      <c r="B335" s="13"/>
      <c r="C335" s="13"/>
      <c r="D335" s="13"/>
      <c r="E335" s="13"/>
      <c r="F335" s="7"/>
      <c r="G335" s="149"/>
      <c r="H335" s="149"/>
      <c r="I335" s="149"/>
      <c r="J335" s="46"/>
      <c r="K335" s="381"/>
      <c r="L335" s="8"/>
      <c r="M335" s="381"/>
    </row>
    <row r="336" spans="1:17" s="5" customFormat="1" ht="33" customHeight="1" x14ac:dyDescent="0.35">
      <c r="A336" s="1462" t="s">
        <v>453</v>
      </c>
      <c r="B336" s="1463"/>
      <c r="C336" s="1463"/>
      <c r="D336" s="1463"/>
      <c r="E336" s="1463"/>
      <c r="F336" s="1463"/>
      <c r="G336" s="1463"/>
      <c r="H336" s="1463"/>
      <c r="I336" s="1463"/>
      <c r="J336" s="1464"/>
      <c r="K336" s="381"/>
      <c r="L336" s="8">
        <f>IF(COUNTA(G337:I342)=18,3,2)</f>
        <v>3</v>
      </c>
      <c r="M336" s="381"/>
    </row>
    <row r="337" spans="1:17" ht="20.149999999999999" customHeight="1" x14ac:dyDescent="0.35">
      <c r="A337" s="1522" t="s">
        <v>131</v>
      </c>
      <c r="B337" s="1658" t="s">
        <v>454</v>
      </c>
      <c r="C337" s="1659"/>
      <c r="D337" s="607" t="s">
        <v>538</v>
      </c>
      <c r="E337" s="1556" t="s">
        <v>519</v>
      </c>
      <c r="F337" s="243" t="s">
        <v>398</v>
      </c>
      <c r="G337" s="189" t="s">
        <v>362</v>
      </c>
      <c r="H337" s="189" t="s">
        <v>362</v>
      </c>
      <c r="I337" s="189" t="s">
        <v>362</v>
      </c>
      <c r="J337" s="1661"/>
      <c r="Q337" s="1"/>
    </row>
    <row r="338" spans="1:17" ht="20.149999999999999" customHeight="1" x14ac:dyDescent="0.35">
      <c r="A338" s="1523"/>
      <c r="B338" s="1569"/>
      <c r="C338" s="1570"/>
      <c r="D338" s="594" t="s">
        <v>539</v>
      </c>
      <c r="E338" s="1557"/>
      <c r="F338" s="245" t="s">
        <v>398</v>
      </c>
      <c r="G338" s="145" t="s">
        <v>362</v>
      </c>
      <c r="H338" s="145" t="s">
        <v>362</v>
      </c>
      <c r="I338" s="145" t="s">
        <v>362</v>
      </c>
      <c r="J338" s="1662"/>
      <c r="Q338" s="1"/>
    </row>
    <row r="339" spans="1:17" ht="20.149999999999999" customHeight="1" x14ac:dyDescent="0.35">
      <c r="A339" s="1548" t="s">
        <v>132</v>
      </c>
      <c r="B339" s="1565" t="s">
        <v>455</v>
      </c>
      <c r="C339" s="1566"/>
      <c r="D339" s="595" t="s">
        <v>538</v>
      </c>
      <c r="E339" s="1557"/>
      <c r="F339" s="244" t="s">
        <v>398</v>
      </c>
      <c r="G339" s="714">
        <v>0.26</v>
      </c>
      <c r="H339" s="717">
        <v>0.40988380663954449</v>
      </c>
      <c r="I339" s="731">
        <v>0.2833</v>
      </c>
      <c r="J339" s="1662"/>
      <c r="Q339" s="1"/>
    </row>
    <row r="340" spans="1:17" ht="20.149999999999999" customHeight="1" x14ac:dyDescent="0.35">
      <c r="A340" s="1548"/>
      <c r="B340" s="1565"/>
      <c r="C340" s="1566"/>
      <c r="D340" s="595" t="s">
        <v>539</v>
      </c>
      <c r="E340" s="1557"/>
      <c r="F340" s="244" t="s">
        <v>398</v>
      </c>
      <c r="G340" s="714">
        <v>0.28999999999999998</v>
      </c>
      <c r="H340" s="717">
        <v>0.4544663716192634</v>
      </c>
      <c r="I340" s="731">
        <v>0.35239999999999999</v>
      </c>
      <c r="J340" s="1662"/>
      <c r="Q340" s="1"/>
    </row>
    <row r="341" spans="1:17" ht="20.149999999999999" customHeight="1" x14ac:dyDescent="0.35">
      <c r="A341" s="1523" t="s">
        <v>133</v>
      </c>
      <c r="B341" s="1569" t="s">
        <v>456</v>
      </c>
      <c r="C341" s="1570"/>
      <c r="D341" s="594" t="s">
        <v>538</v>
      </c>
      <c r="E341" s="1557"/>
      <c r="F341" s="245" t="s">
        <v>398</v>
      </c>
      <c r="G341" s="697">
        <v>0.44</v>
      </c>
      <c r="H341" s="697">
        <v>0.6434304132537958</v>
      </c>
      <c r="I341" s="697">
        <v>0.45269999999999999</v>
      </c>
      <c r="J341" s="1662"/>
      <c r="Q341" s="1"/>
    </row>
    <row r="342" spans="1:17" ht="20.149999999999999" customHeight="1" x14ac:dyDescent="0.35">
      <c r="A342" s="1524"/>
      <c r="B342" s="1664"/>
      <c r="C342" s="1665"/>
      <c r="D342" s="596" t="s">
        <v>539</v>
      </c>
      <c r="E342" s="1660"/>
      <c r="F342" s="110" t="s">
        <v>398</v>
      </c>
      <c r="G342" s="678">
        <v>0.48</v>
      </c>
      <c r="H342" s="678">
        <v>0.66796411518443732</v>
      </c>
      <c r="I342" s="678">
        <v>0.5534</v>
      </c>
      <c r="J342" s="1663"/>
      <c r="Q342" s="1"/>
    </row>
    <row r="343" spans="1:17" s="5" customFormat="1" ht="8.15" customHeight="1" x14ac:dyDescent="0.35">
      <c r="A343" s="82"/>
      <c r="B343" s="83"/>
      <c r="C343" s="83"/>
      <c r="D343" s="83"/>
      <c r="E343" s="83"/>
      <c r="F343" s="84"/>
      <c r="G343" s="156"/>
      <c r="H343" s="156"/>
      <c r="I343" s="156"/>
      <c r="J343" s="46"/>
      <c r="K343" s="381"/>
      <c r="L343" s="8"/>
      <c r="M343" s="381"/>
    </row>
    <row r="344" spans="1:17" s="5" customFormat="1" ht="33" customHeight="1" x14ac:dyDescent="0.35">
      <c r="A344" s="1462" t="s">
        <v>457</v>
      </c>
      <c r="B344" s="1463"/>
      <c r="C344" s="1463"/>
      <c r="D344" s="1463"/>
      <c r="E344" s="1463"/>
      <c r="F344" s="1463"/>
      <c r="G344" s="1463"/>
      <c r="H344" s="1463"/>
      <c r="I344" s="1463"/>
      <c r="J344" s="1464"/>
      <c r="K344" s="381"/>
      <c r="L344" s="8">
        <f>IF(COUNTA(G345:I350)=18,3,2)</f>
        <v>3</v>
      </c>
      <c r="M344" s="381"/>
    </row>
    <row r="345" spans="1:17" ht="20.149999999999999" customHeight="1" x14ac:dyDescent="0.35">
      <c r="A345" s="1522" t="s">
        <v>183</v>
      </c>
      <c r="B345" s="1658" t="s">
        <v>458</v>
      </c>
      <c r="C345" s="1659"/>
      <c r="D345" s="607" t="s">
        <v>538</v>
      </c>
      <c r="E345" s="1556" t="s">
        <v>519</v>
      </c>
      <c r="F345" s="690" t="s">
        <v>398</v>
      </c>
      <c r="G345" s="682" t="s">
        <v>362</v>
      </c>
      <c r="H345" s="682" t="s">
        <v>362</v>
      </c>
      <c r="I345" s="688" t="s">
        <v>362</v>
      </c>
      <c r="J345" s="1471" t="s">
        <v>551</v>
      </c>
      <c r="Q345" s="1"/>
    </row>
    <row r="346" spans="1:17" ht="20.149999999999999" customHeight="1" x14ac:dyDescent="0.35">
      <c r="A346" s="1523" t="s">
        <v>183</v>
      </c>
      <c r="B346" s="1569" t="s">
        <v>344</v>
      </c>
      <c r="C346" s="1570"/>
      <c r="D346" s="594" t="s">
        <v>539</v>
      </c>
      <c r="E346" s="1557"/>
      <c r="F346" s="679" t="s">
        <v>398</v>
      </c>
      <c r="G346" s="686" t="s">
        <v>362</v>
      </c>
      <c r="H346" s="686" t="s">
        <v>362</v>
      </c>
      <c r="I346" s="691" t="s">
        <v>362</v>
      </c>
      <c r="J346" s="1472"/>
      <c r="Q346" s="1"/>
    </row>
    <row r="347" spans="1:17" ht="20.149999999999999" customHeight="1" x14ac:dyDescent="0.35">
      <c r="A347" s="1548" t="s">
        <v>184</v>
      </c>
      <c r="B347" s="1565" t="s">
        <v>459</v>
      </c>
      <c r="C347" s="1566"/>
      <c r="D347" s="595" t="s">
        <v>538</v>
      </c>
      <c r="E347" s="1557"/>
      <c r="F347" s="244" t="s">
        <v>398</v>
      </c>
      <c r="G347" s="717">
        <v>0.36347483051469398</v>
      </c>
      <c r="H347" s="716">
        <v>0.48099463129926623</v>
      </c>
      <c r="I347" s="735">
        <v>0.2868</v>
      </c>
      <c r="J347" s="1472"/>
      <c r="Q347" s="1"/>
    </row>
    <row r="348" spans="1:17" ht="20.149999999999999" customHeight="1" x14ac:dyDescent="0.35">
      <c r="A348" s="1548" t="s">
        <v>184</v>
      </c>
      <c r="B348" s="1565" t="s">
        <v>345</v>
      </c>
      <c r="C348" s="1566"/>
      <c r="D348" s="595" t="s">
        <v>539</v>
      </c>
      <c r="E348" s="1557"/>
      <c r="F348" s="244" t="s">
        <v>398</v>
      </c>
      <c r="G348" s="717">
        <v>0.402845797808706</v>
      </c>
      <c r="H348" s="716">
        <v>0.66456176551142643</v>
      </c>
      <c r="I348" s="735">
        <v>0.27300000000000002</v>
      </c>
      <c r="J348" s="1472"/>
      <c r="Q348" s="1"/>
    </row>
    <row r="349" spans="1:17" ht="20.149999999999999" customHeight="1" x14ac:dyDescent="0.35">
      <c r="A349" s="1523" t="s">
        <v>185</v>
      </c>
      <c r="B349" s="1569" t="s">
        <v>460</v>
      </c>
      <c r="C349" s="1570"/>
      <c r="D349" s="594" t="s">
        <v>538</v>
      </c>
      <c r="E349" s="1557"/>
      <c r="F349" s="245" t="s">
        <v>398</v>
      </c>
      <c r="G349" s="697">
        <v>0.51612838599498601</v>
      </c>
      <c r="H349" s="689">
        <v>0.75297857938267687</v>
      </c>
      <c r="I349" s="689">
        <v>0.47520000000000001</v>
      </c>
      <c r="J349" s="1472"/>
      <c r="Q349" s="1"/>
    </row>
    <row r="350" spans="1:17" ht="20.149999999999999" customHeight="1" x14ac:dyDescent="0.35">
      <c r="A350" s="1524" t="s">
        <v>185</v>
      </c>
      <c r="B350" s="1664" t="s">
        <v>346</v>
      </c>
      <c r="C350" s="1665"/>
      <c r="D350" s="596" t="s">
        <v>539</v>
      </c>
      <c r="E350" s="1660"/>
      <c r="F350" s="110" t="s">
        <v>398</v>
      </c>
      <c r="G350" s="678">
        <v>0.54935687156573398</v>
      </c>
      <c r="H350" s="687">
        <v>0.89214260164338732</v>
      </c>
      <c r="I350" s="687">
        <v>0.44369999999999998</v>
      </c>
      <c r="J350" s="1667"/>
      <c r="Q350" s="1"/>
    </row>
    <row r="351" spans="1:17" s="5" customFormat="1" ht="8.15" customHeight="1" x14ac:dyDescent="0.35">
      <c r="A351" s="82"/>
      <c r="B351" s="83"/>
      <c r="C351" s="83"/>
      <c r="D351" s="83"/>
      <c r="E351" s="83"/>
      <c r="F351" s="84"/>
      <c r="G351" s="156"/>
      <c r="H351" s="156"/>
      <c r="I351" s="156"/>
      <c r="J351" s="46"/>
      <c r="K351" s="381"/>
      <c r="L351" s="8"/>
      <c r="M351" s="381"/>
    </row>
    <row r="352" spans="1:17" s="5" customFormat="1" ht="33" customHeight="1" x14ac:dyDescent="0.35">
      <c r="A352" s="1462" t="s">
        <v>461</v>
      </c>
      <c r="B352" s="1463"/>
      <c r="C352" s="1463"/>
      <c r="D352" s="1463"/>
      <c r="E352" s="1463"/>
      <c r="F352" s="1463"/>
      <c r="G352" s="1463"/>
      <c r="H352" s="1463"/>
      <c r="I352" s="1463"/>
      <c r="J352" s="1464"/>
      <c r="K352" s="381"/>
      <c r="L352" s="8">
        <f>IF(COUNTA(G353:I355)=9,3,2)</f>
        <v>3</v>
      </c>
      <c r="M352" s="381"/>
    </row>
    <row r="353" spans="1:17" ht="38.15" customHeight="1" x14ac:dyDescent="0.35">
      <c r="A353" s="587" t="s">
        <v>190</v>
      </c>
      <c r="B353" s="1668" t="s">
        <v>258</v>
      </c>
      <c r="C353" s="1668"/>
      <c r="D353" s="1668"/>
      <c r="E353" s="1669" t="s">
        <v>518</v>
      </c>
      <c r="F353" s="243" t="s">
        <v>398</v>
      </c>
      <c r="G353" s="189" t="s">
        <v>362</v>
      </c>
      <c r="H353" s="189" t="s">
        <v>362</v>
      </c>
      <c r="I353" s="190" t="s">
        <v>362</v>
      </c>
      <c r="J353" s="1672" t="s">
        <v>516</v>
      </c>
      <c r="Q353" s="1"/>
    </row>
    <row r="354" spans="1:17" ht="38.15" customHeight="1" x14ac:dyDescent="0.35">
      <c r="A354" s="591" t="s">
        <v>191</v>
      </c>
      <c r="B354" s="1493" t="s">
        <v>243</v>
      </c>
      <c r="C354" s="1493"/>
      <c r="D354" s="1493"/>
      <c r="E354" s="1670"/>
      <c r="F354" s="244" t="s">
        <v>398</v>
      </c>
      <c r="G354" s="143" t="s">
        <v>362</v>
      </c>
      <c r="H354" s="143" t="s">
        <v>362</v>
      </c>
      <c r="I354" s="143" t="s">
        <v>362</v>
      </c>
      <c r="J354" s="1673"/>
      <c r="Q354" s="1"/>
    </row>
    <row r="355" spans="1:17" ht="38.15" customHeight="1" x14ac:dyDescent="0.35">
      <c r="A355" s="599" t="s">
        <v>192</v>
      </c>
      <c r="B355" s="1589" t="s">
        <v>244</v>
      </c>
      <c r="C355" s="1589"/>
      <c r="D355" s="1589"/>
      <c r="E355" s="1671"/>
      <c r="F355" s="110" t="s">
        <v>398</v>
      </c>
      <c r="G355" s="196" t="s">
        <v>362</v>
      </c>
      <c r="H355" s="196" t="s">
        <v>362</v>
      </c>
      <c r="I355" s="196" t="s">
        <v>362</v>
      </c>
      <c r="J355" s="1674"/>
      <c r="Q355" s="1"/>
    </row>
    <row r="356" spans="1:17" s="5" customFormat="1" ht="8.15" customHeight="1" x14ac:dyDescent="0.35">
      <c r="A356" s="12"/>
      <c r="B356" s="13"/>
      <c r="C356" s="13"/>
      <c r="D356" s="13"/>
      <c r="E356" s="13"/>
      <c r="F356" s="7"/>
      <c r="G356" s="149"/>
      <c r="H356" s="149"/>
      <c r="I356" s="149"/>
      <c r="J356" s="46"/>
      <c r="K356" s="381"/>
      <c r="L356" s="8"/>
      <c r="M356" s="381"/>
    </row>
    <row r="357" spans="1:17" s="5" customFormat="1" ht="33" customHeight="1" x14ac:dyDescent="0.35">
      <c r="A357" s="1462" t="s">
        <v>462</v>
      </c>
      <c r="B357" s="1463"/>
      <c r="C357" s="1463"/>
      <c r="D357" s="1463"/>
      <c r="E357" s="1463"/>
      <c r="F357" s="1463"/>
      <c r="G357" s="1463"/>
      <c r="H357" s="1463"/>
      <c r="I357" s="1463"/>
      <c r="J357" s="1464"/>
      <c r="K357" s="381"/>
      <c r="L357" s="8">
        <f>IF(COUNTA(G358:I361)=12,3,2)</f>
        <v>3</v>
      </c>
      <c r="M357" s="381"/>
    </row>
    <row r="358" spans="1:17" ht="28" customHeight="1" x14ac:dyDescent="0.35">
      <c r="A358" s="587" t="s">
        <v>186</v>
      </c>
      <c r="B358" s="1668" t="s">
        <v>134</v>
      </c>
      <c r="C358" s="1668"/>
      <c r="D358" s="1668"/>
      <c r="E358" s="1669" t="s">
        <v>518</v>
      </c>
      <c r="F358" s="243" t="s">
        <v>512</v>
      </c>
      <c r="G358" s="189" t="s">
        <v>362</v>
      </c>
      <c r="H358" s="189" t="s">
        <v>362</v>
      </c>
      <c r="I358" s="189" t="s">
        <v>362</v>
      </c>
      <c r="J358" s="250" t="s">
        <v>569</v>
      </c>
      <c r="Q358" s="1"/>
    </row>
    <row r="359" spans="1:17" ht="28" customHeight="1" x14ac:dyDescent="0.35">
      <c r="A359" s="591" t="s">
        <v>187</v>
      </c>
      <c r="B359" s="1493" t="s">
        <v>135</v>
      </c>
      <c r="C359" s="1493"/>
      <c r="D359" s="1493"/>
      <c r="E359" s="1670"/>
      <c r="F359" s="244" t="s">
        <v>512</v>
      </c>
      <c r="G359" s="143" t="s">
        <v>362</v>
      </c>
      <c r="H359" s="143" t="s">
        <v>362</v>
      </c>
      <c r="I359" s="733">
        <v>61</v>
      </c>
      <c r="J359" s="258" t="s">
        <v>570</v>
      </c>
      <c r="Q359" s="1"/>
    </row>
    <row r="360" spans="1:17" ht="30" customHeight="1" x14ac:dyDescent="0.35">
      <c r="A360" s="588" t="s">
        <v>188</v>
      </c>
      <c r="B360" s="1492" t="s">
        <v>136</v>
      </c>
      <c r="C360" s="1492"/>
      <c r="D360" s="1492"/>
      <c r="E360" s="1670"/>
      <c r="F360" s="245" t="s">
        <v>398</v>
      </c>
      <c r="G360" s="145" t="s">
        <v>362</v>
      </c>
      <c r="H360" s="145" t="s">
        <v>362</v>
      </c>
      <c r="I360" s="191" t="s">
        <v>362</v>
      </c>
      <c r="J360" s="323" t="s">
        <v>569</v>
      </c>
      <c r="Q360" s="1"/>
    </row>
    <row r="361" spans="1:17" ht="30" customHeight="1" x14ac:dyDescent="0.35">
      <c r="A361" s="592" t="s">
        <v>189</v>
      </c>
      <c r="B361" s="1504" t="s">
        <v>137</v>
      </c>
      <c r="C361" s="1504"/>
      <c r="D361" s="1504"/>
      <c r="E361" s="1671"/>
      <c r="F361" s="246" t="s">
        <v>398</v>
      </c>
      <c r="G361" s="148" t="s">
        <v>362</v>
      </c>
      <c r="H361" s="148" t="s">
        <v>362</v>
      </c>
      <c r="I361" s="198" t="s">
        <v>362</v>
      </c>
      <c r="J361" s="486" t="s">
        <v>569</v>
      </c>
      <c r="Q361" s="1"/>
    </row>
    <row r="362" spans="1:17" s="5" customFormat="1" ht="8.15" customHeight="1" x14ac:dyDescent="0.35">
      <c r="A362" s="12"/>
      <c r="B362" s="13"/>
      <c r="C362" s="13"/>
      <c r="D362" s="13"/>
      <c r="E362" s="13"/>
      <c r="F362" s="7"/>
      <c r="G362" s="149"/>
      <c r="H362" s="149"/>
      <c r="I362" s="149"/>
      <c r="J362" s="46"/>
      <c r="K362" s="381"/>
      <c r="L362" s="8"/>
      <c r="M362" s="381"/>
    </row>
    <row r="363" spans="1:17" s="5" customFormat="1" ht="33" customHeight="1" x14ac:dyDescent="0.35">
      <c r="A363" s="1462" t="s">
        <v>463</v>
      </c>
      <c r="B363" s="1463"/>
      <c r="C363" s="1463"/>
      <c r="D363" s="1463"/>
      <c r="E363" s="1463"/>
      <c r="F363" s="1463"/>
      <c r="G363" s="1463"/>
      <c r="H363" s="1463"/>
      <c r="I363" s="1463"/>
      <c r="J363" s="1464"/>
      <c r="K363" s="381"/>
      <c r="L363" s="8">
        <f>IF(COUNTA(G364:I364)=3,3,2)</f>
        <v>3</v>
      </c>
      <c r="M363" s="381"/>
    </row>
    <row r="364" spans="1:17" ht="101.25" customHeight="1" x14ac:dyDescent="0.35">
      <c r="A364" s="11" t="s">
        <v>193</v>
      </c>
      <c r="B364" s="1590" t="s">
        <v>541</v>
      </c>
      <c r="C364" s="1590"/>
      <c r="D364" s="1590"/>
      <c r="E364" s="219" t="s">
        <v>519</v>
      </c>
      <c r="F364" s="242" t="s">
        <v>361</v>
      </c>
      <c r="G364" s="150" t="s">
        <v>362</v>
      </c>
      <c r="H364" s="150" t="s">
        <v>362</v>
      </c>
      <c r="I364" s="150" t="s">
        <v>362</v>
      </c>
      <c r="J364" s="317" t="s">
        <v>623</v>
      </c>
      <c r="Q364" s="1"/>
    </row>
    <row r="365" spans="1:17" s="5" customFormat="1" ht="8.15" customHeight="1" x14ac:dyDescent="0.35">
      <c r="A365" s="12"/>
      <c r="B365" s="13"/>
      <c r="C365" s="13"/>
      <c r="D365" s="13"/>
      <c r="E365" s="13"/>
      <c r="F365" s="7"/>
      <c r="G365" s="149"/>
      <c r="H365" s="149"/>
      <c r="I365" s="149"/>
      <c r="J365" s="46"/>
      <c r="K365" s="381"/>
      <c r="L365" s="8"/>
      <c r="M365" s="381"/>
    </row>
    <row r="366" spans="1:17" s="5" customFormat="1" ht="33" customHeight="1" x14ac:dyDescent="0.35">
      <c r="A366" s="1462" t="s">
        <v>464</v>
      </c>
      <c r="B366" s="1463"/>
      <c r="C366" s="1463"/>
      <c r="D366" s="1463"/>
      <c r="E366" s="1463"/>
      <c r="F366" s="1463"/>
      <c r="G366" s="1463"/>
      <c r="H366" s="1463"/>
      <c r="I366" s="1463"/>
      <c r="J366" s="1464"/>
      <c r="K366" s="381"/>
      <c r="L366" s="8">
        <f>IF(COUNTA(G367:I367)=3,3,2)</f>
        <v>3</v>
      </c>
      <c r="M366" s="381"/>
    </row>
    <row r="367" spans="1:17" ht="32.15" customHeight="1" x14ac:dyDescent="0.35">
      <c r="A367" s="11" t="s">
        <v>194</v>
      </c>
      <c r="B367" s="1590" t="s">
        <v>138</v>
      </c>
      <c r="C367" s="1590"/>
      <c r="D367" s="1590"/>
      <c r="E367" s="219" t="s">
        <v>518</v>
      </c>
      <c r="F367" s="242" t="s">
        <v>361</v>
      </c>
      <c r="G367" s="150" t="s">
        <v>362</v>
      </c>
      <c r="H367" s="150" t="s">
        <v>362</v>
      </c>
      <c r="I367" s="150" t="s">
        <v>362</v>
      </c>
      <c r="J367" s="36" t="s">
        <v>510</v>
      </c>
      <c r="Q367" s="1"/>
    </row>
    <row r="368" spans="1:17" s="5" customFormat="1" ht="8.15" customHeight="1" x14ac:dyDescent="0.35">
      <c r="A368" s="82"/>
      <c r="B368" s="83"/>
      <c r="C368" s="83"/>
      <c r="D368" s="83"/>
      <c r="E368" s="83"/>
      <c r="F368" s="84"/>
      <c r="G368" s="156"/>
      <c r="H368" s="156"/>
      <c r="I368" s="156"/>
      <c r="J368" s="46"/>
      <c r="K368" s="381"/>
      <c r="L368" s="8"/>
      <c r="M368" s="381"/>
    </row>
    <row r="369" spans="1:17" s="5" customFormat="1" ht="33" customHeight="1" x14ac:dyDescent="0.35">
      <c r="A369" s="1462" t="s">
        <v>465</v>
      </c>
      <c r="B369" s="1463"/>
      <c r="C369" s="1463"/>
      <c r="D369" s="1463"/>
      <c r="E369" s="1463"/>
      <c r="F369" s="1463"/>
      <c r="G369" s="1463"/>
      <c r="H369" s="1463"/>
      <c r="I369" s="1463"/>
      <c r="J369" s="1464"/>
      <c r="K369" s="381"/>
      <c r="L369" s="8">
        <f>IF(COUNTA(G370:I370)=3,3,2)</f>
        <v>3</v>
      </c>
      <c r="M369" s="381"/>
    </row>
    <row r="370" spans="1:17" ht="32.15" customHeight="1" x14ac:dyDescent="0.35">
      <c r="A370" s="11" t="s">
        <v>195</v>
      </c>
      <c r="B370" s="1590" t="s">
        <v>139</v>
      </c>
      <c r="C370" s="1590"/>
      <c r="D370" s="1590"/>
      <c r="E370" s="219" t="s">
        <v>518</v>
      </c>
      <c r="F370" s="242" t="s">
        <v>361</v>
      </c>
      <c r="G370" s="150" t="s">
        <v>362</v>
      </c>
      <c r="H370" s="150" t="s">
        <v>362</v>
      </c>
      <c r="I370" s="150" t="s">
        <v>362</v>
      </c>
      <c r="J370" s="36" t="s">
        <v>510</v>
      </c>
      <c r="Q370" s="1"/>
    </row>
    <row r="371" spans="1:17" s="5" customFormat="1" ht="8.15" customHeight="1" x14ac:dyDescent="0.35">
      <c r="A371" s="82"/>
      <c r="B371" s="83"/>
      <c r="C371" s="83"/>
      <c r="D371" s="83"/>
      <c r="E371" s="83"/>
      <c r="F371" s="84"/>
      <c r="G371" s="156"/>
      <c r="H371" s="156"/>
      <c r="I371" s="156"/>
      <c r="J371" s="431"/>
      <c r="K371" s="381"/>
      <c r="L371" s="8"/>
      <c r="M371" s="381"/>
    </row>
    <row r="372" spans="1:17" s="5" customFormat="1" ht="33" customHeight="1" x14ac:dyDescent="0.35">
      <c r="A372" s="1494" t="s">
        <v>466</v>
      </c>
      <c r="B372" s="1495"/>
      <c r="C372" s="1495"/>
      <c r="D372" s="1495"/>
      <c r="E372" s="1495"/>
      <c r="F372" s="1495"/>
      <c r="G372" s="1495"/>
      <c r="H372" s="1495"/>
      <c r="I372" s="1495"/>
      <c r="J372" s="1496"/>
      <c r="K372" s="381"/>
      <c r="L372" s="8">
        <f>IF(COUNTA(G373:I375)=9,3,2)</f>
        <v>3</v>
      </c>
      <c r="M372" s="381"/>
    </row>
    <row r="373" spans="1:17" ht="43.5" customHeight="1" x14ac:dyDescent="0.35">
      <c r="A373" s="587" t="s">
        <v>196</v>
      </c>
      <c r="B373" s="1465" t="s">
        <v>245</v>
      </c>
      <c r="C373" s="1465"/>
      <c r="D373" s="1465"/>
      <c r="E373" s="1466" t="s">
        <v>519</v>
      </c>
      <c r="F373" s="243" t="s">
        <v>512</v>
      </c>
      <c r="G373" s="161" t="s">
        <v>362</v>
      </c>
      <c r="H373" s="161" t="s">
        <v>362</v>
      </c>
      <c r="I373" s="161" t="s">
        <v>362</v>
      </c>
      <c r="J373" s="1617" t="s">
        <v>510</v>
      </c>
      <c r="Q373" s="1"/>
    </row>
    <row r="374" spans="1:17" ht="30" customHeight="1" x14ac:dyDescent="0.35">
      <c r="A374" s="591" t="s">
        <v>197</v>
      </c>
      <c r="B374" s="1460" t="s">
        <v>246</v>
      </c>
      <c r="C374" s="1460"/>
      <c r="D374" s="1460"/>
      <c r="E374" s="1467"/>
      <c r="F374" s="244" t="s">
        <v>512</v>
      </c>
      <c r="G374" s="143" t="s">
        <v>362</v>
      </c>
      <c r="H374" s="143" t="s">
        <v>362</v>
      </c>
      <c r="I374" s="143" t="s">
        <v>362</v>
      </c>
      <c r="J374" s="1618"/>
      <c r="Q374" s="1"/>
    </row>
    <row r="375" spans="1:17" ht="30" customHeight="1" x14ac:dyDescent="0.35">
      <c r="A375" s="599" t="s">
        <v>198</v>
      </c>
      <c r="B375" s="1624" t="s">
        <v>247</v>
      </c>
      <c r="C375" s="1624"/>
      <c r="D375" s="1624"/>
      <c r="E375" s="1468"/>
      <c r="F375" s="110" t="s">
        <v>398</v>
      </c>
      <c r="G375" s="164" t="s">
        <v>362</v>
      </c>
      <c r="H375" s="164" t="s">
        <v>362</v>
      </c>
      <c r="I375" s="164" t="s">
        <v>362</v>
      </c>
      <c r="J375" s="1619"/>
      <c r="Q375" s="1"/>
    </row>
    <row r="376" spans="1:17" s="5" customFormat="1" ht="8.15" customHeight="1" x14ac:dyDescent="0.35">
      <c r="A376" s="82"/>
      <c r="B376" s="83"/>
      <c r="C376" s="83"/>
      <c r="D376" s="83"/>
      <c r="E376" s="83"/>
      <c r="F376" s="84"/>
      <c r="G376" s="156"/>
      <c r="H376" s="156"/>
      <c r="I376" s="156"/>
      <c r="J376" s="46"/>
      <c r="K376" s="381"/>
      <c r="L376" s="8"/>
      <c r="M376" s="381"/>
    </row>
    <row r="377" spans="1:17" s="5" customFormat="1" ht="33" customHeight="1" x14ac:dyDescent="0.35">
      <c r="A377" s="1462" t="s">
        <v>467</v>
      </c>
      <c r="B377" s="1463"/>
      <c r="C377" s="1463"/>
      <c r="D377" s="1463"/>
      <c r="E377" s="1463"/>
      <c r="F377" s="1463"/>
      <c r="G377" s="1463"/>
      <c r="H377" s="1463"/>
      <c r="I377" s="1463"/>
      <c r="J377" s="1464"/>
      <c r="K377" s="381"/>
      <c r="L377" s="8">
        <f>IF(COUNTA(G378:I378)=3,3,2)</f>
        <v>3</v>
      </c>
      <c r="M377" s="381"/>
    </row>
    <row r="378" spans="1:17" ht="44.25" customHeight="1" x14ac:dyDescent="0.35">
      <c r="A378" s="11" t="s">
        <v>199</v>
      </c>
      <c r="B378" s="1590" t="s">
        <v>140</v>
      </c>
      <c r="C378" s="1590"/>
      <c r="D378" s="1590"/>
      <c r="E378" s="219" t="s">
        <v>518</v>
      </c>
      <c r="F378" s="242" t="s">
        <v>361</v>
      </c>
      <c r="G378" s="150" t="s">
        <v>362</v>
      </c>
      <c r="H378" s="150" t="s">
        <v>362</v>
      </c>
      <c r="I378" s="150" t="s">
        <v>362</v>
      </c>
      <c r="J378" s="36" t="s">
        <v>510</v>
      </c>
      <c r="Q378" s="1"/>
    </row>
    <row r="379" spans="1:17" s="5" customFormat="1" ht="8.15" customHeight="1" x14ac:dyDescent="0.35">
      <c r="A379" s="12"/>
      <c r="B379" s="13"/>
      <c r="C379" s="13"/>
      <c r="D379" s="13"/>
      <c r="E379" s="13"/>
      <c r="F379" s="7"/>
      <c r="G379" s="149"/>
      <c r="H379" s="149"/>
      <c r="I379" s="149"/>
      <c r="J379" s="46"/>
      <c r="K379" s="381"/>
      <c r="L379" s="8"/>
      <c r="M379" s="381"/>
    </row>
    <row r="380" spans="1:17" s="5" customFormat="1" ht="33" customHeight="1" x14ac:dyDescent="0.35">
      <c r="A380" s="1462" t="s">
        <v>468</v>
      </c>
      <c r="B380" s="1463"/>
      <c r="C380" s="1463"/>
      <c r="D380" s="1463"/>
      <c r="E380" s="1463"/>
      <c r="F380" s="1463"/>
      <c r="G380" s="1463"/>
      <c r="H380" s="1463"/>
      <c r="I380" s="1463"/>
      <c r="J380" s="1464"/>
      <c r="K380" s="381"/>
      <c r="L380" s="8">
        <f>IF(COUNTA(G381:I381)=3,3,2)</f>
        <v>3</v>
      </c>
      <c r="M380" s="381"/>
    </row>
    <row r="381" spans="1:17" ht="46.5" customHeight="1" x14ac:dyDescent="0.35">
      <c r="A381" s="11" t="s">
        <v>200</v>
      </c>
      <c r="B381" s="1590" t="s">
        <v>140</v>
      </c>
      <c r="C381" s="1590"/>
      <c r="D381" s="1590"/>
      <c r="E381" s="219" t="s">
        <v>518</v>
      </c>
      <c r="F381" s="242" t="s">
        <v>361</v>
      </c>
      <c r="G381" s="150" t="s">
        <v>362</v>
      </c>
      <c r="H381" s="150" t="s">
        <v>362</v>
      </c>
      <c r="I381" s="150" t="s">
        <v>362</v>
      </c>
      <c r="J381" s="36" t="s">
        <v>510</v>
      </c>
      <c r="Q381" s="1"/>
    </row>
    <row r="382" spans="1:17" s="5" customFormat="1" ht="8.15" customHeight="1" x14ac:dyDescent="0.35">
      <c r="A382" s="12"/>
      <c r="B382" s="13"/>
      <c r="C382" s="13"/>
      <c r="D382" s="13"/>
      <c r="E382" s="13"/>
      <c r="F382" s="7"/>
      <c r="G382" s="149"/>
      <c r="H382" s="149"/>
      <c r="I382" s="149"/>
      <c r="J382" s="46"/>
      <c r="K382" s="381"/>
      <c r="L382" s="8"/>
      <c r="M382" s="381"/>
    </row>
    <row r="383" spans="1:17" s="5" customFormat="1" ht="33" customHeight="1" x14ac:dyDescent="0.35">
      <c r="A383" s="1462" t="s">
        <v>469</v>
      </c>
      <c r="B383" s="1463"/>
      <c r="C383" s="1463"/>
      <c r="D383" s="1463"/>
      <c r="E383" s="1463"/>
      <c r="F383" s="1463"/>
      <c r="G383" s="1463"/>
      <c r="H383" s="1463"/>
      <c r="I383" s="1463"/>
      <c r="J383" s="1464"/>
      <c r="K383" s="381"/>
      <c r="L383" s="8">
        <f>IF(COUNTA(G384:I385)=6,3,2)</f>
        <v>3</v>
      </c>
      <c r="M383" s="381"/>
    </row>
    <row r="384" spans="1:17" ht="30" customHeight="1" x14ac:dyDescent="0.35">
      <c r="A384" s="587" t="s">
        <v>201</v>
      </c>
      <c r="B384" s="1465" t="s">
        <v>141</v>
      </c>
      <c r="C384" s="1465"/>
      <c r="D384" s="1465"/>
      <c r="E384" s="1466" t="s">
        <v>518</v>
      </c>
      <c r="F384" s="243" t="s">
        <v>398</v>
      </c>
      <c r="G384" s="695">
        <v>0.19476735987893501</v>
      </c>
      <c r="H384" s="161" t="s">
        <v>362</v>
      </c>
      <c r="I384" s="161" t="s">
        <v>362</v>
      </c>
      <c r="J384" s="1617" t="s">
        <v>692</v>
      </c>
      <c r="Q384" s="1"/>
    </row>
    <row r="385" spans="1:17" ht="30" customHeight="1" x14ac:dyDescent="0.35">
      <c r="A385" s="592" t="s">
        <v>202</v>
      </c>
      <c r="B385" s="1461" t="s">
        <v>288</v>
      </c>
      <c r="C385" s="1461"/>
      <c r="D385" s="1461"/>
      <c r="E385" s="1468"/>
      <c r="F385" s="246" t="s">
        <v>398</v>
      </c>
      <c r="G385" s="685">
        <v>6.5070400673684992E-3</v>
      </c>
      <c r="H385" s="148" t="s">
        <v>362</v>
      </c>
      <c r="I385" s="148" t="s">
        <v>362</v>
      </c>
      <c r="J385" s="1619"/>
      <c r="Q385" s="1"/>
    </row>
    <row r="386" spans="1:17" s="5" customFormat="1" ht="8.15" customHeight="1" x14ac:dyDescent="0.35">
      <c r="A386" s="12"/>
      <c r="B386" s="13"/>
      <c r="C386" s="13"/>
      <c r="D386" s="13"/>
      <c r="E386" s="13"/>
      <c r="F386" s="7"/>
      <c r="G386" s="149"/>
      <c r="H386" s="149"/>
      <c r="I386" s="149"/>
      <c r="J386" s="46"/>
      <c r="K386" s="381"/>
      <c r="L386" s="8"/>
      <c r="M386" s="381"/>
    </row>
    <row r="387" spans="1:17" s="5" customFormat="1" ht="33" customHeight="1" x14ac:dyDescent="0.35">
      <c r="A387" s="1462" t="s">
        <v>470</v>
      </c>
      <c r="B387" s="1463"/>
      <c r="C387" s="1463"/>
      <c r="D387" s="1463"/>
      <c r="E387" s="1463"/>
      <c r="F387" s="1463"/>
      <c r="G387" s="1463"/>
      <c r="H387" s="1463"/>
      <c r="I387" s="1463"/>
      <c r="J387" s="1464"/>
      <c r="K387" s="381"/>
      <c r="L387" s="8">
        <f>IF(COUNTA(G388:I391)=12,3,2)</f>
        <v>3</v>
      </c>
      <c r="M387" s="381"/>
    </row>
    <row r="388" spans="1:17" ht="20.149999999999999" customHeight="1" x14ac:dyDescent="0.35">
      <c r="A388" s="1522" t="s">
        <v>203</v>
      </c>
      <c r="B388" s="1675" t="s">
        <v>347</v>
      </c>
      <c r="C388" s="1676"/>
      <c r="D388" s="132" t="s">
        <v>485</v>
      </c>
      <c r="E388" s="1679" t="s">
        <v>519</v>
      </c>
      <c r="F388" s="243"/>
      <c r="G388" s="734">
        <v>164563</v>
      </c>
      <c r="H388" s="704">
        <v>15571</v>
      </c>
      <c r="I388" s="734">
        <v>31366723</v>
      </c>
      <c r="J388" s="1534" t="s">
        <v>689</v>
      </c>
      <c r="Q388" s="1"/>
    </row>
    <row r="389" spans="1:17" ht="20.149999999999999" customHeight="1" x14ac:dyDescent="0.35">
      <c r="A389" s="1523"/>
      <c r="B389" s="1677"/>
      <c r="C389" s="1678"/>
      <c r="D389" s="133" t="s">
        <v>508</v>
      </c>
      <c r="E389" s="1680"/>
      <c r="F389" s="245"/>
      <c r="G389" s="296" t="s">
        <v>473</v>
      </c>
      <c r="H389" s="296" t="s">
        <v>473</v>
      </c>
      <c r="I389" s="703">
        <v>77378820</v>
      </c>
      <c r="J389" s="1535"/>
      <c r="Q389" s="1"/>
    </row>
    <row r="390" spans="1:17" ht="20.149999999999999" customHeight="1" x14ac:dyDescent="0.35">
      <c r="A390" s="1548" t="s">
        <v>248</v>
      </c>
      <c r="B390" s="1682" t="s">
        <v>348</v>
      </c>
      <c r="C390" s="1683"/>
      <c r="D390" s="134" t="s">
        <v>485</v>
      </c>
      <c r="E390" s="1680"/>
      <c r="F390" s="732" t="s">
        <v>361</v>
      </c>
      <c r="G390" s="736">
        <v>3137369</v>
      </c>
      <c r="H390" s="736">
        <v>313789</v>
      </c>
      <c r="I390" s="741">
        <f>478731571853/1000000</f>
        <v>478731.57185299997</v>
      </c>
      <c r="J390" s="1535"/>
      <c r="Q390" s="1"/>
    </row>
    <row r="391" spans="1:17" ht="20.149999999999999" customHeight="1" x14ac:dyDescent="0.35">
      <c r="A391" s="1549"/>
      <c r="B391" s="1684"/>
      <c r="C391" s="1685"/>
      <c r="D391" s="135" t="s">
        <v>508</v>
      </c>
      <c r="E391" s="1681"/>
      <c r="F391" s="246" t="s">
        <v>361</v>
      </c>
      <c r="G391" s="202" t="s">
        <v>473</v>
      </c>
      <c r="H391" s="202" t="s">
        <v>473</v>
      </c>
      <c r="I391" s="742">
        <f>406326163158/1000000</f>
        <v>406326.16315799998</v>
      </c>
      <c r="J391" s="1536"/>
      <c r="Q391" s="1"/>
    </row>
    <row r="392" spans="1:17" s="5" customFormat="1" ht="8.15" customHeight="1" x14ac:dyDescent="0.35">
      <c r="A392" s="12"/>
      <c r="B392" s="13"/>
      <c r="C392" s="13"/>
      <c r="D392" s="13"/>
      <c r="E392" s="13"/>
      <c r="F392" s="7"/>
      <c r="G392" s="149"/>
      <c r="H392" s="149"/>
      <c r="I392" s="149"/>
      <c r="J392" s="46"/>
      <c r="K392" s="381"/>
      <c r="L392" s="8"/>
      <c r="M392" s="381"/>
    </row>
    <row r="393" spans="1:17" s="5" customFormat="1" ht="33" customHeight="1" x14ac:dyDescent="0.35">
      <c r="A393" s="1462" t="s">
        <v>471</v>
      </c>
      <c r="B393" s="1463"/>
      <c r="C393" s="1463"/>
      <c r="D393" s="1463"/>
      <c r="E393" s="1463"/>
      <c r="F393" s="1463"/>
      <c r="G393" s="1463"/>
      <c r="H393" s="1463"/>
      <c r="I393" s="1463"/>
      <c r="J393" s="1464"/>
      <c r="K393" s="381"/>
      <c r="L393" s="8">
        <f>IF(COUNTA(G394:I394)=3,3,2)</f>
        <v>3</v>
      </c>
      <c r="M393" s="381"/>
    </row>
    <row r="394" spans="1:17" ht="78" customHeight="1" x14ac:dyDescent="0.35">
      <c r="A394" s="11" t="s">
        <v>144</v>
      </c>
      <c r="B394" s="1700" t="s">
        <v>349</v>
      </c>
      <c r="C394" s="1701"/>
      <c r="D394" s="38" t="s">
        <v>472</v>
      </c>
      <c r="E394" s="242" t="s">
        <v>518</v>
      </c>
      <c r="F394" s="242" t="s">
        <v>361</v>
      </c>
      <c r="G394" s="729">
        <v>890000</v>
      </c>
      <c r="H394" s="729">
        <v>304000</v>
      </c>
      <c r="I394" s="729">
        <v>168000</v>
      </c>
      <c r="J394" s="257" t="s">
        <v>673</v>
      </c>
      <c r="Q394" s="1"/>
    </row>
    <row r="395" spans="1:17" s="5" customFormat="1" ht="8.15" customHeight="1" x14ac:dyDescent="0.35">
      <c r="A395" s="82"/>
      <c r="B395" s="83"/>
      <c r="C395" s="83"/>
      <c r="D395" s="83"/>
      <c r="E395" s="83"/>
      <c r="F395" s="84"/>
      <c r="G395" s="156"/>
      <c r="H395" s="156"/>
      <c r="I395" s="156"/>
      <c r="J395" s="46"/>
      <c r="K395" s="381"/>
      <c r="L395" s="8"/>
      <c r="M395" s="381"/>
    </row>
    <row r="396" spans="1:17" s="5" customFormat="1" ht="33" customHeight="1" x14ac:dyDescent="0.35">
      <c r="A396" s="1462" t="s">
        <v>520</v>
      </c>
      <c r="B396" s="1463"/>
      <c r="C396" s="1463"/>
      <c r="D396" s="1463"/>
      <c r="E396" s="1463"/>
      <c r="F396" s="1463"/>
      <c r="G396" s="1463"/>
      <c r="H396" s="1463"/>
      <c r="I396" s="1463"/>
      <c r="J396" s="1464"/>
      <c r="K396" s="381"/>
      <c r="L396" s="8">
        <f>IF(COUNTA(G397:I398)=6,3,2)</f>
        <v>3</v>
      </c>
      <c r="M396" s="381"/>
    </row>
    <row r="397" spans="1:17" ht="39" customHeight="1" x14ac:dyDescent="0.35">
      <c r="A397" s="587" t="s">
        <v>142</v>
      </c>
      <c r="B397" s="1668" t="s">
        <v>350</v>
      </c>
      <c r="C397" s="1668"/>
      <c r="D397" s="1668"/>
      <c r="E397" s="1669" t="s">
        <v>519</v>
      </c>
      <c r="F397" s="115"/>
      <c r="G397" s="161" t="s">
        <v>362</v>
      </c>
      <c r="H397" s="161" t="s">
        <v>362</v>
      </c>
      <c r="I397" s="203" t="s">
        <v>573</v>
      </c>
      <c r="J397" s="1672" t="s">
        <v>690</v>
      </c>
      <c r="Q397" s="1"/>
    </row>
    <row r="398" spans="1:17" ht="39" customHeight="1" x14ac:dyDescent="0.35">
      <c r="A398" s="592" t="s">
        <v>143</v>
      </c>
      <c r="B398" s="1504" t="s">
        <v>351</v>
      </c>
      <c r="C398" s="1504"/>
      <c r="D398" s="1504"/>
      <c r="E398" s="1671"/>
      <c r="F398" s="246" t="s">
        <v>361</v>
      </c>
      <c r="G398" s="148" t="s">
        <v>362</v>
      </c>
      <c r="H398" s="148" t="s">
        <v>362</v>
      </c>
      <c r="I398" s="204" t="s">
        <v>573</v>
      </c>
      <c r="J398" s="1674"/>
      <c r="Q398" s="1"/>
    </row>
    <row r="399" spans="1:17" s="5" customFormat="1" ht="8.15" customHeight="1" x14ac:dyDescent="0.35">
      <c r="A399" s="82"/>
      <c r="B399" s="83"/>
      <c r="C399" s="83"/>
      <c r="D399" s="83"/>
      <c r="E399" s="83"/>
      <c r="F399" s="84"/>
      <c r="G399" s="156"/>
      <c r="H399" s="156"/>
      <c r="I399" s="156"/>
      <c r="J399" s="46"/>
      <c r="K399" s="381"/>
      <c r="L399" s="8"/>
      <c r="M399" s="381"/>
    </row>
    <row r="400" spans="1:17" s="5" customFormat="1" ht="33" customHeight="1" x14ac:dyDescent="0.35">
      <c r="A400" s="1462" t="s">
        <v>618</v>
      </c>
      <c r="B400" s="1463"/>
      <c r="C400" s="1463"/>
      <c r="D400" s="1463"/>
      <c r="E400" s="1463"/>
      <c r="F400" s="1463"/>
      <c r="G400" s="1463"/>
      <c r="H400" s="1463"/>
      <c r="I400" s="1463"/>
      <c r="J400" s="1464"/>
      <c r="K400" s="381"/>
      <c r="L400" s="8">
        <f>IF(COUNTA(G401:I407)=21,3,2)</f>
        <v>3</v>
      </c>
      <c r="M400" s="381"/>
    </row>
    <row r="401" spans="1:17" ht="26.25" customHeight="1" x14ac:dyDescent="0.35">
      <c r="A401" s="580"/>
      <c r="B401" s="584" t="s">
        <v>582</v>
      </c>
      <c r="C401" s="334"/>
      <c r="D401" s="133" t="s">
        <v>583</v>
      </c>
      <c r="E401" s="1686" t="s">
        <v>584</v>
      </c>
      <c r="F401" s="245" t="s">
        <v>361</v>
      </c>
      <c r="G401" s="296">
        <v>3346.8239319999998</v>
      </c>
      <c r="H401" s="296">
        <v>2965.7182280000002</v>
      </c>
      <c r="I401" s="703">
        <v>772.86607900000001</v>
      </c>
      <c r="J401" s="424"/>
      <c r="Q401" s="1"/>
    </row>
    <row r="402" spans="1:17" ht="18" customHeight="1" x14ac:dyDescent="0.35">
      <c r="A402" s="1689"/>
      <c r="B402" s="1682" t="s">
        <v>585</v>
      </c>
      <c r="C402" s="1683"/>
      <c r="D402" s="134" t="s">
        <v>586</v>
      </c>
      <c r="E402" s="1687"/>
      <c r="F402" s="244" t="s">
        <v>512</v>
      </c>
      <c r="G402" s="290">
        <v>0</v>
      </c>
      <c r="H402" s="290">
        <v>1</v>
      </c>
      <c r="I402" s="741">
        <v>0</v>
      </c>
      <c r="J402" s="1695"/>
      <c r="Q402" s="1"/>
    </row>
    <row r="403" spans="1:17" ht="18" customHeight="1" x14ac:dyDescent="0.35">
      <c r="A403" s="1690"/>
      <c r="B403" s="1691"/>
      <c r="C403" s="1692"/>
      <c r="D403" s="134" t="s">
        <v>587</v>
      </c>
      <c r="E403" s="1687"/>
      <c r="F403" s="244" t="s">
        <v>512</v>
      </c>
      <c r="G403" s="290">
        <v>0</v>
      </c>
      <c r="H403" s="290">
        <v>0</v>
      </c>
      <c r="I403" s="741">
        <v>0</v>
      </c>
      <c r="J403" s="1696"/>
      <c r="Q403" s="1"/>
    </row>
    <row r="404" spans="1:17" ht="18" customHeight="1" x14ac:dyDescent="0.35">
      <c r="A404" s="1690"/>
      <c r="B404" s="1691"/>
      <c r="C404" s="1692"/>
      <c r="D404" s="134" t="s">
        <v>588</v>
      </c>
      <c r="E404" s="1687"/>
      <c r="F404" s="244" t="s">
        <v>512</v>
      </c>
      <c r="G404" s="290">
        <v>2</v>
      </c>
      <c r="H404" s="290">
        <v>1</v>
      </c>
      <c r="I404" s="741">
        <v>0</v>
      </c>
      <c r="J404" s="1696"/>
      <c r="Q404" s="1"/>
    </row>
    <row r="405" spans="1:17" ht="18" customHeight="1" x14ac:dyDescent="0.35">
      <c r="A405" s="1690"/>
      <c r="B405" s="1691"/>
      <c r="C405" s="1692"/>
      <c r="D405" s="134" t="s">
        <v>589</v>
      </c>
      <c r="E405" s="1687"/>
      <c r="F405" s="244" t="s">
        <v>512</v>
      </c>
      <c r="G405" s="290">
        <v>0</v>
      </c>
      <c r="H405" s="290">
        <v>5</v>
      </c>
      <c r="I405" s="741">
        <v>3</v>
      </c>
      <c r="J405" s="1696"/>
      <c r="Q405" s="1"/>
    </row>
    <row r="406" spans="1:17" ht="18" customHeight="1" x14ac:dyDescent="0.35">
      <c r="A406" s="1562"/>
      <c r="B406" s="1693"/>
      <c r="C406" s="1694"/>
      <c r="D406" s="134" t="s">
        <v>590</v>
      </c>
      <c r="E406" s="1687"/>
      <c r="F406" s="244" t="s">
        <v>512</v>
      </c>
      <c r="G406" s="290">
        <v>113</v>
      </c>
      <c r="H406" s="290">
        <v>102</v>
      </c>
      <c r="I406" s="741">
        <v>153</v>
      </c>
      <c r="J406" s="1697"/>
      <c r="Q406" s="1"/>
    </row>
    <row r="407" spans="1:17" ht="18" customHeight="1" x14ac:dyDescent="0.35">
      <c r="A407" s="599"/>
      <c r="B407" s="1698" t="s">
        <v>599</v>
      </c>
      <c r="C407" s="1699"/>
      <c r="D407" s="289" t="s">
        <v>256</v>
      </c>
      <c r="E407" s="1688"/>
      <c r="F407" s="110" t="s">
        <v>361</v>
      </c>
      <c r="G407" s="705">
        <v>15678.135200000001</v>
      </c>
      <c r="H407" s="705">
        <v>7293.0595290000001</v>
      </c>
      <c r="I407" s="705">
        <v>4388.6427110000004</v>
      </c>
      <c r="J407" s="294"/>
      <c r="Q407" s="1"/>
    </row>
    <row r="408" spans="1:17" s="5" customFormat="1" ht="8.15" customHeight="1" x14ac:dyDescent="0.35">
      <c r="A408" s="65"/>
      <c r="B408" s="66"/>
      <c r="C408" s="66"/>
      <c r="D408" s="66"/>
      <c r="E408" s="66"/>
      <c r="F408" s="67"/>
      <c r="G408" s="155"/>
      <c r="H408" s="155"/>
      <c r="I408" s="155"/>
      <c r="J408" s="46"/>
      <c r="K408" s="381"/>
      <c r="L408" s="8"/>
      <c r="M408" s="381"/>
    </row>
    <row r="409" spans="1:17" s="5" customFormat="1" ht="33" customHeight="1" x14ac:dyDescent="0.35">
      <c r="A409" s="1462" t="s">
        <v>619</v>
      </c>
      <c r="B409" s="1463"/>
      <c r="C409" s="1463"/>
      <c r="D409" s="1463"/>
      <c r="E409" s="1463"/>
      <c r="F409" s="1463"/>
      <c r="G409" s="1463"/>
      <c r="H409" s="1463"/>
      <c r="I409" s="1463"/>
      <c r="J409" s="1464"/>
      <c r="K409" s="381"/>
      <c r="L409" s="8">
        <f>IF(COUNTA(G410:I420)=33,3,2)</f>
        <v>3</v>
      </c>
      <c r="M409" s="381"/>
    </row>
    <row r="410" spans="1:17" ht="18" hidden="1" customHeight="1" x14ac:dyDescent="0.35">
      <c r="A410" s="1706"/>
      <c r="B410" s="368" t="s">
        <v>636</v>
      </c>
      <c r="C410" s="1707"/>
      <c r="D410" s="1708"/>
      <c r="E410" s="369"/>
      <c r="F410" s="370" t="s">
        <v>361</v>
      </c>
      <c r="G410" s="371">
        <f>G411+G412+G413+G414+G419+G420</f>
        <v>12432</v>
      </c>
      <c r="H410" s="371">
        <f>H411+H412+H415+H416+H419+H420</f>
        <v>6576</v>
      </c>
      <c r="I410" s="372">
        <f>I411+I416+I417+I418+I419+I420</f>
        <v>3578</v>
      </c>
      <c r="J410" s="490" t="s">
        <v>635</v>
      </c>
      <c r="Q410" s="1"/>
    </row>
    <row r="411" spans="1:17" ht="30" customHeight="1" x14ac:dyDescent="0.35">
      <c r="A411" s="1595"/>
      <c r="B411" s="1709" t="s">
        <v>591</v>
      </c>
      <c r="C411" s="1711" t="s">
        <v>629</v>
      </c>
      <c r="D411" s="1712"/>
      <c r="E411" s="1713" t="s">
        <v>584</v>
      </c>
      <c r="F411" s="291" t="s">
        <v>361</v>
      </c>
      <c r="G411" s="305">
        <v>9176</v>
      </c>
      <c r="H411" s="305">
        <v>3207</v>
      </c>
      <c r="I411" s="734">
        <v>2761</v>
      </c>
      <c r="J411" s="604" t="s">
        <v>637</v>
      </c>
      <c r="Q411" s="1"/>
    </row>
    <row r="412" spans="1:17" ht="30" customHeight="1" x14ac:dyDescent="0.35">
      <c r="A412" s="1595"/>
      <c r="B412" s="1710"/>
      <c r="C412" s="1702" t="s">
        <v>631</v>
      </c>
      <c r="D412" s="1703"/>
      <c r="E412" s="1714"/>
      <c r="F412" s="244" t="s">
        <v>361</v>
      </c>
      <c r="G412" s="290">
        <v>1253</v>
      </c>
      <c r="H412" s="290">
        <v>481</v>
      </c>
      <c r="I412" s="433" t="s">
        <v>362</v>
      </c>
      <c r="J412" s="256" t="s">
        <v>638</v>
      </c>
      <c r="Q412" s="1"/>
    </row>
    <row r="413" spans="1:17" ht="41.25" customHeight="1" x14ac:dyDescent="0.35">
      <c r="A413" s="1595"/>
      <c r="B413" s="1710"/>
      <c r="C413" s="1704" t="s">
        <v>594</v>
      </c>
      <c r="D413" s="1705"/>
      <c r="E413" s="1714"/>
      <c r="F413" s="292" t="s">
        <v>361</v>
      </c>
      <c r="G413" s="747">
        <v>1376</v>
      </c>
      <c r="H413" s="312" t="s">
        <v>362</v>
      </c>
      <c r="I413" s="312" t="s">
        <v>362</v>
      </c>
      <c r="J413" s="267" t="s">
        <v>639</v>
      </c>
      <c r="Q413" s="1"/>
    </row>
    <row r="414" spans="1:17" ht="42.75" customHeight="1" x14ac:dyDescent="0.35">
      <c r="A414" s="1595"/>
      <c r="B414" s="1710"/>
      <c r="C414" s="1702" t="s">
        <v>592</v>
      </c>
      <c r="D414" s="1703"/>
      <c r="E414" s="1714"/>
      <c r="F414" s="244" t="s">
        <v>361</v>
      </c>
      <c r="G414" s="290">
        <v>-80</v>
      </c>
      <c r="H414" s="433" t="s">
        <v>362</v>
      </c>
      <c r="I414" s="433" t="s">
        <v>362</v>
      </c>
      <c r="J414" s="434" t="s">
        <v>674</v>
      </c>
      <c r="Q414" s="1"/>
    </row>
    <row r="415" spans="1:17" ht="42" customHeight="1" x14ac:dyDescent="0.35">
      <c r="A415" s="1595"/>
      <c r="B415" s="1710"/>
      <c r="C415" s="1704" t="s">
        <v>595</v>
      </c>
      <c r="D415" s="1705"/>
      <c r="E415" s="1714"/>
      <c r="F415" s="292" t="s">
        <v>361</v>
      </c>
      <c r="G415" s="312" t="s">
        <v>362</v>
      </c>
      <c r="H415" s="747">
        <v>873</v>
      </c>
      <c r="I415" s="312" t="s">
        <v>362</v>
      </c>
      <c r="J415" s="267" t="s">
        <v>640</v>
      </c>
      <c r="Q415" s="1"/>
    </row>
    <row r="416" spans="1:17" ht="32.25" customHeight="1" x14ac:dyDescent="0.35">
      <c r="A416" s="1595"/>
      <c r="B416" s="1710"/>
      <c r="C416" s="1702" t="s">
        <v>596</v>
      </c>
      <c r="D416" s="1703"/>
      <c r="E416" s="1714"/>
      <c r="F416" s="244" t="s">
        <v>361</v>
      </c>
      <c r="G416" s="433" t="s">
        <v>362</v>
      </c>
      <c r="H416" s="290">
        <v>0</v>
      </c>
      <c r="I416" s="290">
        <v>281</v>
      </c>
      <c r="J416" s="256" t="s">
        <v>641</v>
      </c>
      <c r="Q416" s="1"/>
    </row>
    <row r="417" spans="1:17" ht="41.25" customHeight="1" x14ac:dyDescent="0.35">
      <c r="A417" s="1595"/>
      <c r="B417" s="1710"/>
      <c r="C417" s="1704" t="s">
        <v>593</v>
      </c>
      <c r="D417" s="1705"/>
      <c r="E417" s="1714"/>
      <c r="F417" s="292" t="s">
        <v>361</v>
      </c>
      <c r="G417" s="312" t="s">
        <v>362</v>
      </c>
      <c r="H417" s="312" t="s">
        <v>362</v>
      </c>
      <c r="I417" s="747">
        <v>48</v>
      </c>
      <c r="J417" s="267" t="s">
        <v>675</v>
      </c>
      <c r="Q417" s="1"/>
    </row>
    <row r="418" spans="1:17" ht="39.75" customHeight="1" x14ac:dyDescent="0.35">
      <c r="A418" s="1595"/>
      <c r="B418" s="1710"/>
      <c r="C418" s="1702" t="s">
        <v>597</v>
      </c>
      <c r="D418" s="1703"/>
      <c r="E418" s="1714"/>
      <c r="F418" s="244" t="s">
        <v>361</v>
      </c>
      <c r="G418" s="433" t="s">
        <v>362</v>
      </c>
      <c r="H418" s="433" t="s">
        <v>362</v>
      </c>
      <c r="I418" s="741">
        <v>106</v>
      </c>
      <c r="J418" s="256" t="s">
        <v>676</v>
      </c>
      <c r="Q418" s="1"/>
    </row>
    <row r="419" spans="1:17" ht="56.25" customHeight="1" x14ac:dyDescent="0.35">
      <c r="A419" s="1595"/>
      <c r="B419" s="1710"/>
      <c r="C419" s="1704" t="s">
        <v>598</v>
      </c>
      <c r="D419" s="1705"/>
      <c r="E419" s="1714"/>
      <c r="F419" s="292" t="s">
        <v>361</v>
      </c>
      <c r="G419" s="747">
        <v>532</v>
      </c>
      <c r="H419" s="747">
        <v>1376</v>
      </c>
      <c r="I419" s="692">
        <v>26</v>
      </c>
      <c r="J419" s="267" t="s">
        <v>642</v>
      </c>
      <c r="Q419" s="1"/>
    </row>
    <row r="420" spans="1:17" ht="18" customHeight="1" x14ac:dyDescent="0.35">
      <c r="A420" s="1595"/>
      <c r="B420" s="1710"/>
      <c r="C420" s="1702" t="s">
        <v>630</v>
      </c>
      <c r="D420" s="1703"/>
      <c r="E420" s="1714"/>
      <c r="F420" s="244" t="s">
        <v>361</v>
      </c>
      <c r="G420" s="290">
        <v>175</v>
      </c>
      <c r="H420" s="290">
        <v>639</v>
      </c>
      <c r="I420" s="741">
        <v>356</v>
      </c>
      <c r="J420" s="435"/>
      <c r="Q420" s="1"/>
    </row>
    <row r="421" spans="1:17" s="5" customFormat="1" ht="8.15" customHeight="1" x14ac:dyDescent="0.35">
      <c r="A421" s="82"/>
      <c r="B421" s="83"/>
      <c r="C421" s="83"/>
      <c r="D421" s="83"/>
      <c r="E421" s="83"/>
      <c r="F421" s="84"/>
      <c r="G421" s="156"/>
      <c r="H421" s="156"/>
      <c r="I421" s="156"/>
      <c r="J421" s="46"/>
      <c r="K421" s="381"/>
      <c r="L421" s="8"/>
      <c r="M421" s="381"/>
    </row>
    <row r="423" spans="1:17" x14ac:dyDescent="0.35">
      <c r="G423" s="488"/>
      <c r="H423" s="488"/>
      <c r="I423" s="489"/>
    </row>
    <row r="424" spans="1:17" x14ac:dyDescent="0.35">
      <c r="G424" s="381"/>
      <c r="H424" s="381"/>
      <c r="I424" s="381"/>
    </row>
    <row r="425" spans="1:17" x14ac:dyDescent="0.35">
      <c r="G425" s="381"/>
      <c r="H425" s="381"/>
      <c r="I425" s="381"/>
    </row>
    <row r="426" spans="1:17" x14ac:dyDescent="0.35">
      <c r="G426" s="381"/>
      <c r="H426" s="381"/>
      <c r="I426" s="381"/>
    </row>
    <row r="427" spans="1:17" x14ac:dyDescent="0.35">
      <c r="G427" s="381"/>
      <c r="H427" s="381"/>
      <c r="I427" s="381"/>
    </row>
    <row r="428" spans="1:17" x14ac:dyDescent="0.35">
      <c r="G428" s="381"/>
      <c r="H428" s="381"/>
      <c r="I428" s="381"/>
    </row>
  </sheetData>
  <sheetProtection password="F63E" sheet="1" objects="1" scenarios="1"/>
  <mergeCells count="405">
    <mergeCell ref="C416:D416"/>
    <mergeCell ref="C417:D417"/>
    <mergeCell ref="C418:D418"/>
    <mergeCell ref="C419:D419"/>
    <mergeCell ref="C420:D420"/>
    <mergeCell ref="A409:J409"/>
    <mergeCell ref="A410:A420"/>
    <mergeCell ref="C410:D410"/>
    <mergeCell ref="B411:B420"/>
    <mergeCell ref="C411:D411"/>
    <mergeCell ref="E411:E420"/>
    <mergeCell ref="C412:D412"/>
    <mergeCell ref="C413:D413"/>
    <mergeCell ref="C414:D414"/>
    <mergeCell ref="C415:D415"/>
    <mergeCell ref="A400:J400"/>
    <mergeCell ref="E401:E407"/>
    <mergeCell ref="A402:A406"/>
    <mergeCell ref="B402:C406"/>
    <mergeCell ref="J402:J406"/>
    <mergeCell ref="B407:C407"/>
    <mergeCell ref="A393:J393"/>
    <mergeCell ref="B394:C394"/>
    <mergeCell ref="A396:J396"/>
    <mergeCell ref="B397:D397"/>
    <mergeCell ref="E397:E398"/>
    <mergeCell ref="J397:J398"/>
    <mergeCell ref="B398:D398"/>
    <mergeCell ref="A387:J387"/>
    <mergeCell ref="A388:A389"/>
    <mergeCell ref="B388:C389"/>
    <mergeCell ref="E388:E391"/>
    <mergeCell ref="J388:J391"/>
    <mergeCell ref="A390:A391"/>
    <mergeCell ref="B390:C391"/>
    <mergeCell ref="A377:J377"/>
    <mergeCell ref="B378:D378"/>
    <mergeCell ref="A380:J380"/>
    <mergeCell ref="B381:D381"/>
    <mergeCell ref="A383:J383"/>
    <mergeCell ref="B384:D384"/>
    <mergeCell ref="E384:E385"/>
    <mergeCell ref="J384:J385"/>
    <mergeCell ref="B385:D385"/>
    <mergeCell ref="A372:J372"/>
    <mergeCell ref="B373:D373"/>
    <mergeCell ref="E373:E375"/>
    <mergeCell ref="J373:J375"/>
    <mergeCell ref="B374:D374"/>
    <mergeCell ref="B375:D375"/>
    <mergeCell ref="A363:J363"/>
    <mergeCell ref="B364:D364"/>
    <mergeCell ref="A366:J366"/>
    <mergeCell ref="B367:D367"/>
    <mergeCell ref="A369:J369"/>
    <mergeCell ref="B370:D370"/>
    <mergeCell ref="A357:J357"/>
    <mergeCell ref="B358:D358"/>
    <mergeCell ref="E358:E361"/>
    <mergeCell ref="B359:D359"/>
    <mergeCell ref="B360:D360"/>
    <mergeCell ref="B361:D361"/>
    <mergeCell ref="A352:J352"/>
    <mergeCell ref="B353:D353"/>
    <mergeCell ref="E353:E355"/>
    <mergeCell ref="J353:J355"/>
    <mergeCell ref="B354:D354"/>
    <mergeCell ref="B355:D355"/>
    <mergeCell ref="A344:J344"/>
    <mergeCell ref="A345:A346"/>
    <mergeCell ref="B345:C346"/>
    <mergeCell ref="E345:E350"/>
    <mergeCell ref="J345:J350"/>
    <mergeCell ref="A347:A348"/>
    <mergeCell ref="B347:C348"/>
    <mergeCell ref="A349:A350"/>
    <mergeCell ref="B349:C350"/>
    <mergeCell ref="A337:A338"/>
    <mergeCell ref="B337:C338"/>
    <mergeCell ref="E337:E342"/>
    <mergeCell ref="J337:J342"/>
    <mergeCell ref="A339:A340"/>
    <mergeCell ref="B339:C340"/>
    <mergeCell ref="A341:A342"/>
    <mergeCell ref="B341:C342"/>
    <mergeCell ref="B330:D330"/>
    <mergeCell ref="B331:D331"/>
    <mergeCell ref="B332:D332"/>
    <mergeCell ref="B333:D333"/>
    <mergeCell ref="B334:D334"/>
    <mergeCell ref="A336:J336"/>
    <mergeCell ref="B320:D320"/>
    <mergeCell ref="G320:I320"/>
    <mergeCell ref="A322:J322"/>
    <mergeCell ref="B323:D323"/>
    <mergeCell ref="A325:I325"/>
    <mergeCell ref="B326:D326"/>
    <mergeCell ref="E326:E334"/>
    <mergeCell ref="B327:D327"/>
    <mergeCell ref="B328:D328"/>
    <mergeCell ref="B329:D329"/>
    <mergeCell ref="A313:J313"/>
    <mergeCell ref="B314:D314"/>
    <mergeCell ref="A316:J316"/>
    <mergeCell ref="B317:D317"/>
    <mergeCell ref="G317:I317"/>
    <mergeCell ref="A319:J319"/>
    <mergeCell ref="A297:J297"/>
    <mergeCell ref="B298:C298"/>
    <mergeCell ref="E298:E311"/>
    <mergeCell ref="B299:C299"/>
    <mergeCell ref="A300:A305"/>
    <mergeCell ref="B300:C305"/>
    <mergeCell ref="J300:J305"/>
    <mergeCell ref="A306:A311"/>
    <mergeCell ref="B306:C311"/>
    <mergeCell ref="J306:J311"/>
    <mergeCell ref="A293:J293"/>
    <mergeCell ref="B294:D294"/>
    <mergeCell ref="E294:E295"/>
    <mergeCell ref="B295:D295"/>
    <mergeCell ref="B285:D285"/>
    <mergeCell ref="B286:D286"/>
    <mergeCell ref="B287:D287"/>
    <mergeCell ref="B288:D288"/>
    <mergeCell ref="B289:D289"/>
    <mergeCell ref="B290:D290"/>
    <mergeCell ref="B276:D276"/>
    <mergeCell ref="E276:E292"/>
    <mergeCell ref="B277:D277"/>
    <mergeCell ref="B278:D278"/>
    <mergeCell ref="B279:D279"/>
    <mergeCell ref="B280:D280"/>
    <mergeCell ref="B281:D281"/>
    <mergeCell ref="B282:D282"/>
    <mergeCell ref="B283:D283"/>
    <mergeCell ref="B284:D284"/>
    <mergeCell ref="B291:D291"/>
    <mergeCell ref="B292:D292"/>
    <mergeCell ref="A271:J271"/>
    <mergeCell ref="B272:D272"/>
    <mergeCell ref="E272:E273"/>
    <mergeCell ref="J272:J273"/>
    <mergeCell ref="B273:D273"/>
    <mergeCell ref="A275:J275"/>
    <mergeCell ref="A267:I267"/>
    <mergeCell ref="B268:D268"/>
    <mergeCell ref="E268:E269"/>
    <mergeCell ref="G268:H268"/>
    <mergeCell ref="B269:D269"/>
    <mergeCell ref="G269:H269"/>
    <mergeCell ref="B263:D263"/>
    <mergeCell ref="B264:D264"/>
    <mergeCell ref="G264:H264"/>
    <mergeCell ref="B265:D265"/>
    <mergeCell ref="G265:H265"/>
    <mergeCell ref="A258:I258"/>
    <mergeCell ref="B259:D259"/>
    <mergeCell ref="E259:E265"/>
    <mergeCell ref="B260:D260"/>
    <mergeCell ref="B261:D261"/>
    <mergeCell ref="B262:D262"/>
    <mergeCell ref="G263:H263"/>
    <mergeCell ref="G259:H259"/>
    <mergeCell ref="G260:H260"/>
    <mergeCell ref="G261:H261"/>
    <mergeCell ref="G262:H262"/>
    <mergeCell ref="A254:I254"/>
    <mergeCell ref="B255:D255"/>
    <mergeCell ref="E255:E256"/>
    <mergeCell ref="B256:D256"/>
    <mergeCell ref="A248:J248"/>
    <mergeCell ref="B249:D249"/>
    <mergeCell ref="E249:E252"/>
    <mergeCell ref="J249:J252"/>
    <mergeCell ref="B250:D250"/>
    <mergeCell ref="B251:D251"/>
    <mergeCell ref="B252:D252"/>
    <mergeCell ref="G255:H255"/>
    <mergeCell ref="G256:H256"/>
    <mergeCell ref="A242:J242"/>
    <mergeCell ref="B243:D243"/>
    <mergeCell ref="E243:E246"/>
    <mergeCell ref="B244:D244"/>
    <mergeCell ref="B245:D245"/>
    <mergeCell ref="B246:D246"/>
    <mergeCell ref="A237:J237"/>
    <mergeCell ref="B238:D238"/>
    <mergeCell ref="E238:E240"/>
    <mergeCell ref="J238:J240"/>
    <mergeCell ref="B239:D239"/>
    <mergeCell ref="B240:D240"/>
    <mergeCell ref="A232:J232"/>
    <mergeCell ref="B233:D233"/>
    <mergeCell ref="E233:E235"/>
    <mergeCell ref="J233:J235"/>
    <mergeCell ref="B234:D234"/>
    <mergeCell ref="B235:D235"/>
    <mergeCell ref="A225:J225"/>
    <mergeCell ref="B226:D226"/>
    <mergeCell ref="B227:D227"/>
    <mergeCell ref="B228:D228"/>
    <mergeCell ref="B229:D229"/>
    <mergeCell ref="B230:D230"/>
    <mergeCell ref="B217:D217"/>
    <mergeCell ref="B218:D218"/>
    <mergeCell ref="B219:D219"/>
    <mergeCell ref="B220:D220"/>
    <mergeCell ref="A222:J222"/>
    <mergeCell ref="B223:D223"/>
    <mergeCell ref="A207:J207"/>
    <mergeCell ref="B208:D208"/>
    <mergeCell ref="E208:E220"/>
    <mergeCell ref="B209:D209"/>
    <mergeCell ref="B210:D210"/>
    <mergeCell ref="B211:C211"/>
    <mergeCell ref="A212:A214"/>
    <mergeCell ref="B212:C214"/>
    <mergeCell ref="B215:D215"/>
    <mergeCell ref="B216:D216"/>
    <mergeCell ref="A198:J198"/>
    <mergeCell ref="B199:C199"/>
    <mergeCell ref="A201:J201"/>
    <mergeCell ref="B202:C202"/>
    <mergeCell ref="A204:J204"/>
    <mergeCell ref="B205:C205"/>
    <mergeCell ref="A188:J188"/>
    <mergeCell ref="B189:D189"/>
    <mergeCell ref="A191:J191"/>
    <mergeCell ref="B192:C192"/>
    <mergeCell ref="E192:E196"/>
    <mergeCell ref="B193:C193"/>
    <mergeCell ref="B194:C194"/>
    <mergeCell ref="B195:C195"/>
    <mergeCell ref="B196:C196"/>
    <mergeCell ref="A177:I177"/>
    <mergeCell ref="A178:A183"/>
    <mergeCell ref="B178:C183"/>
    <mergeCell ref="J178:J183"/>
    <mergeCell ref="A185:J185"/>
    <mergeCell ref="B186:D186"/>
    <mergeCell ref="A165:A170"/>
    <mergeCell ref="B165:C170"/>
    <mergeCell ref="J165:J170"/>
    <mergeCell ref="A171:A176"/>
    <mergeCell ref="B171:C176"/>
    <mergeCell ref="J171:J176"/>
    <mergeCell ref="J147:J152"/>
    <mergeCell ref="A153:A158"/>
    <mergeCell ref="B153:C158"/>
    <mergeCell ref="J153:J158"/>
    <mergeCell ref="A159:A164"/>
    <mergeCell ref="B159:C164"/>
    <mergeCell ref="J159:J164"/>
    <mergeCell ref="A134:I134"/>
    <mergeCell ref="A135:A140"/>
    <mergeCell ref="B135:C140"/>
    <mergeCell ref="E135:E176"/>
    <mergeCell ref="J135:J140"/>
    <mergeCell ref="A141:A146"/>
    <mergeCell ref="B141:C146"/>
    <mergeCell ref="J141:J146"/>
    <mergeCell ref="A147:A152"/>
    <mergeCell ref="B147:C152"/>
    <mergeCell ref="A91:I91"/>
    <mergeCell ref="A92:A97"/>
    <mergeCell ref="B92:C97"/>
    <mergeCell ref="E92:E133"/>
    <mergeCell ref="J92:J97"/>
    <mergeCell ref="A98:A103"/>
    <mergeCell ref="B98:C103"/>
    <mergeCell ref="J98:J103"/>
    <mergeCell ref="A104:A109"/>
    <mergeCell ref="B104:C109"/>
    <mergeCell ref="A122:A127"/>
    <mergeCell ref="B122:C127"/>
    <mergeCell ref="J122:J127"/>
    <mergeCell ref="A128:A133"/>
    <mergeCell ref="B128:C133"/>
    <mergeCell ref="J128:J133"/>
    <mergeCell ref="J104:J109"/>
    <mergeCell ref="A110:A115"/>
    <mergeCell ref="B110:C115"/>
    <mergeCell ref="J110:J115"/>
    <mergeCell ref="A116:A121"/>
    <mergeCell ref="B116:C121"/>
    <mergeCell ref="J116:J121"/>
    <mergeCell ref="B81:C83"/>
    <mergeCell ref="J81:J83"/>
    <mergeCell ref="A85:J85"/>
    <mergeCell ref="A86:A89"/>
    <mergeCell ref="B86:C89"/>
    <mergeCell ref="E86:E89"/>
    <mergeCell ref="J86:J89"/>
    <mergeCell ref="A71:J71"/>
    <mergeCell ref="B72:D72"/>
    <mergeCell ref="A74:J74"/>
    <mergeCell ref="B75:D75"/>
    <mergeCell ref="A77:J77"/>
    <mergeCell ref="B78:D78"/>
    <mergeCell ref="E78:E83"/>
    <mergeCell ref="B79:D79"/>
    <mergeCell ref="B80:D80"/>
    <mergeCell ref="A81:A83"/>
    <mergeCell ref="B55:C55"/>
    <mergeCell ref="E55:E65"/>
    <mergeCell ref="B56:C56"/>
    <mergeCell ref="A57:A58"/>
    <mergeCell ref="B57:C58"/>
    <mergeCell ref="J57:J58"/>
    <mergeCell ref="B65:C65"/>
    <mergeCell ref="A66:J66"/>
    <mergeCell ref="B67:C67"/>
    <mergeCell ref="E67:E69"/>
    <mergeCell ref="A68:A69"/>
    <mergeCell ref="B68:C69"/>
    <mergeCell ref="J68:J69"/>
    <mergeCell ref="B59:C59"/>
    <mergeCell ref="B60:C60"/>
    <mergeCell ref="A61:A62"/>
    <mergeCell ref="B61:C62"/>
    <mergeCell ref="J61:J62"/>
    <mergeCell ref="A63:A64"/>
    <mergeCell ref="B63:C64"/>
    <mergeCell ref="J63:J64"/>
    <mergeCell ref="B43:C44"/>
    <mergeCell ref="J43:J44"/>
    <mergeCell ref="A45:A46"/>
    <mergeCell ref="B45:C46"/>
    <mergeCell ref="J45:J46"/>
    <mergeCell ref="A51:A52"/>
    <mergeCell ref="B51:C52"/>
    <mergeCell ref="J51:J52"/>
    <mergeCell ref="A54:J54"/>
    <mergeCell ref="J37:J38"/>
    <mergeCell ref="A39:A40"/>
    <mergeCell ref="B39:C40"/>
    <mergeCell ref="J39:J40"/>
    <mergeCell ref="A41:A42"/>
    <mergeCell ref="B41:C42"/>
    <mergeCell ref="J41:J42"/>
    <mergeCell ref="A32:J32"/>
    <mergeCell ref="A33:A34"/>
    <mergeCell ref="B33:C34"/>
    <mergeCell ref="E33:E52"/>
    <mergeCell ref="J33:J34"/>
    <mergeCell ref="A35:A36"/>
    <mergeCell ref="B35:C36"/>
    <mergeCell ref="J35:J36"/>
    <mergeCell ref="A37:A38"/>
    <mergeCell ref="B37:C38"/>
    <mergeCell ref="A47:A48"/>
    <mergeCell ref="B47:C48"/>
    <mergeCell ref="J47:J48"/>
    <mergeCell ref="A49:A50"/>
    <mergeCell ref="B49:C50"/>
    <mergeCell ref="J49:J50"/>
    <mergeCell ref="A43:A44"/>
    <mergeCell ref="A16:J16"/>
    <mergeCell ref="B17:D17"/>
    <mergeCell ref="A19:J19"/>
    <mergeCell ref="A20:A21"/>
    <mergeCell ref="B20:C21"/>
    <mergeCell ref="E20:E31"/>
    <mergeCell ref="J20:J21"/>
    <mergeCell ref="A22:A23"/>
    <mergeCell ref="B22:C23"/>
    <mergeCell ref="J22:J23"/>
    <mergeCell ref="A28:A29"/>
    <mergeCell ref="B28:C29"/>
    <mergeCell ref="J28:J29"/>
    <mergeCell ref="A30:A31"/>
    <mergeCell ref="B30:C31"/>
    <mergeCell ref="J30:J31"/>
    <mergeCell ref="A24:A25"/>
    <mergeCell ref="B24:C25"/>
    <mergeCell ref="J24:J25"/>
    <mergeCell ref="A26:A27"/>
    <mergeCell ref="B26:C27"/>
    <mergeCell ref="J26:J27"/>
    <mergeCell ref="B9:D9"/>
    <mergeCell ref="B10:D10"/>
    <mergeCell ref="B11:D11"/>
    <mergeCell ref="B12:D12"/>
    <mergeCell ref="B13:D13"/>
    <mergeCell ref="B14:D14"/>
    <mergeCell ref="J2:J3"/>
    <mergeCell ref="A4:J4"/>
    <mergeCell ref="B5:D5"/>
    <mergeCell ref="E5:E14"/>
    <mergeCell ref="G5:H5"/>
    <mergeCell ref="J5:J7"/>
    <mergeCell ref="B6:D6"/>
    <mergeCell ref="B7:D7"/>
    <mergeCell ref="B8:D8"/>
    <mergeCell ref="J8:J9"/>
    <mergeCell ref="C1:D1"/>
    <mergeCell ref="E1:F1"/>
    <mergeCell ref="G1:I1"/>
    <mergeCell ref="A2:A3"/>
    <mergeCell ref="B2:D3"/>
    <mergeCell ref="E2:E3"/>
    <mergeCell ref="F2:F3"/>
    <mergeCell ref="G2:H2"/>
    <mergeCell ref="I2:I3"/>
  </mergeCells>
  <hyperlinks>
    <hyperlink ref="H72" r:id="rId1" xr:uid="{00000000-0004-0000-0B00-000000000000}"/>
    <hyperlink ref="I72" r:id="rId2" xr:uid="{00000000-0004-0000-0B00-000001000000}"/>
    <hyperlink ref="G72" r:id="rId3" xr:uid="{00000000-0004-0000-0B00-000002000000}"/>
  </hyperlinks>
  <pageMargins left="0.2" right="0.2" top="0.5" bottom="0.25" header="0.2" footer="0.05"/>
  <pageSetup paperSize="5" scale="75" fitToHeight="0" orientation="landscape" r:id="rId4"/>
  <headerFooter>
    <oddHeader>&amp;L&amp;"-,Bold"&amp;18CPMI-IOSCO Quantitative Disclosures - DTCC&amp;R&amp;"-,Bold"&amp;16 &amp;18Q4 2016 (As of December 31, 2016)</oddHeader>
    <oddFooter>&amp;R&amp;"-,Bold"&amp;8Page &amp;P of &amp;N</oddFooter>
  </headerFooter>
  <rowBreaks count="13" manualBreakCount="13">
    <brk id="31" max="9" man="1"/>
    <brk id="65" max="9" man="1"/>
    <brk id="133" max="9" man="1"/>
    <brk id="176" max="9" man="1"/>
    <brk id="203" max="9" man="1"/>
    <brk id="221" max="9" man="1"/>
    <brk id="241" max="9" man="1"/>
    <brk id="266" max="9" man="1"/>
    <brk id="292" max="9" man="1"/>
    <brk id="324" max="9" man="1"/>
    <brk id="351" max="9" man="1"/>
    <brk id="371" max="9" man="1"/>
    <brk id="395" max="9" man="1"/>
  </rowBreaks>
  <drawing r:id="rId5"/>
  <legacyDrawing r:id="rId6"/>
  <controls>
    <mc:AlternateContent xmlns:mc="http://schemas.openxmlformats.org/markup-compatibility/2006">
      <mc:Choice Requires="x14">
        <control shapeId="21505" r:id="rId7" name="ComboBox1">
          <controlPr autoLine="0" listFillRange="'Table of Contents-Internal'!B4:B53" r:id="rId8">
            <anchor moveWithCells="1">
              <from>
                <xdr:col>0</xdr:col>
                <xdr:colOff>152400</xdr:colOff>
                <xdr:row>0</xdr:row>
                <xdr:rowOff>12700</xdr:rowOff>
              </from>
              <to>
                <xdr:col>0</xdr:col>
                <xdr:colOff>336550</xdr:colOff>
                <xdr:row>0</xdr:row>
                <xdr:rowOff>69850</xdr:rowOff>
              </to>
            </anchor>
          </controlPr>
        </control>
      </mc:Choice>
      <mc:Fallback>
        <control shapeId="21505" r:id="rId7" name="ComboBox1"/>
      </mc:Fallback>
    </mc:AlternateContent>
  </control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Q428"/>
  <sheetViews>
    <sheetView showGridLines="0" zoomScale="90" zoomScaleNormal="90" workbookViewId="0">
      <pane xSplit="1" ySplit="3" topLeftCell="B46" activePane="bottomRight" state="frozen"/>
      <selection activeCell="I5" sqref="I5"/>
      <selection pane="topRight" activeCell="I5" sqref="I5"/>
      <selection pane="bottomLeft" activeCell="I5" sqref="I5"/>
      <selection pane="bottomRight" activeCell="J56" sqref="J56"/>
    </sheetView>
  </sheetViews>
  <sheetFormatPr defaultColWidth="9.1796875" defaultRowHeight="14.5" x14ac:dyDescent="0.35"/>
  <cols>
    <col min="1" max="1" width="8.26953125" style="3" customWidth="1"/>
    <col min="2" max="2" width="54.81640625" style="3" customWidth="1"/>
    <col min="3" max="3" width="9.453125" style="3" customWidth="1"/>
    <col min="4" max="4" width="19.453125" style="3" customWidth="1"/>
    <col min="5" max="5" width="14.7265625" style="3" customWidth="1"/>
    <col min="6" max="6" width="13" style="3" customWidth="1"/>
    <col min="7" max="8" width="13.81640625" style="15" customWidth="1"/>
    <col min="9" max="9" width="13.81640625" style="14" customWidth="1"/>
    <col min="10" max="10" width="69.7265625" style="3" customWidth="1"/>
    <col min="11" max="11" width="10.7265625" style="381" customWidth="1"/>
    <col min="12" max="12" width="13.1796875" style="30" customWidth="1"/>
    <col min="13" max="13" width="21.453125" style="381" customWidth="1"/>
    <col min="14" max="14" width="20.54296875" style="1" customWidth="1"/>
    <col min="15" max="16" width="9.1796875" style="1"/>
    <col min="17" max="17" width="9.1796875" style="381"/>
    <col min="18" max="16384" width="9.1796875" style="1"/>
  </cols>
  <sheetData>
    <row r="1" spans="1:17" ht="29.25" customHeight="1" x14ac:dyDescent="0.3">
      <c r="A1" s="17" t="s">
        <v>479</v>
      </c>
      <c r="B1" s="14"/>
      <c r="C1" s="1773" t="s">
        <v>770</v>
      </c>
      <c r="D1" s="1773"/>
      <c r="E1" s="1454" t="s">
        <v>634</v>
      </c>
      <c r="F1" s="1455"/>
      <c r="G1" s="1456" t="s">
        <v>739</v>
      </c>
      <c r="H1" s="1456"/>
      <c r="I1" s="1456"/>
      <c r="J1" s="14"/>
      <c r="K1" s="42"/>
      <c r="M1" s="1"/>
      <c r="Q1" s="1"/>
    </row>
    <row r="2" spans="1:17" ht="15" customHeight="1" x14ac:dyDescent="0.35">
      <c r="A2" s="1457" t="s">
        <v>237</v>
      </c>
      <c r="B2" s="1458" t="s">
        <v>236</v>
      </c>
      <c r="C2" s="1458"/>
      <c r="D2" s="1458"/>
      <c r="E2" s="1458" t="s">
        <v>486</v>
      </c>
      <c r="F2" s="1457" t="s">
        <v>366</v>
      </c>
      <c r="G2" s="1458" t="s">
        <v>377</v>
      </c>
      <c r="H2" s="1458"/>
      <c r="I2" s="1457" t="s">
        <v>356</v>
      </c>
      <c r="J2" s="1457" t="s">
        <v>487</v>
      </c>
      <c r="Q2" s="1"/>
    </row>
    <row r="3" spans="1:17" ht="15" customHeight="1" x14ac:dyDescent="0.35">
      <c r="A3" s="1457"/>
      <c r="B3" s="1458"/>
      <c r="C3" s="1458"/>
      <c r="D3" s="1458"/>
      <c r="E3" s="1458"/>
      <c r="F3" s="1457"/>
      <c r="G3" s="750" t="s">
        <v>354</v>
      </c>
      <c r="H3" s="750" t="s">
        <v>355</v>
      </c>
      <c r="I3" s="1457"/>
      <c r="J3" s="1457"/>
      <c r="L3" s="381"/>
      <c r="N3" s="381"/>
      <c r="O3" s="381"/>
      <c r="Q3" s="1"/>
    </row>
    <row r="4" spans="1:17" s="5" customFormat="1" ht="33" customHeight="1" x14ac:dyDescent="0.35">
      <c r="A4" s="1462" t="s">
        <v>491</v>
      </c>
      <c r="B4" s="1463"/>
      <c r="C4" s="1463"/>
      <c r="D4" s="1463"/>
      <c r="E4" s="1463"/>
      <c r="F4" s="1463"/>
      <c r="G4" s="1463"/>
      <c r="H4" s="1463"/>
      <c r="I4" s="1463"/>
      <c r="J4" s="1464"/>
      <c r="K4" s="381"/>
      <c r="L4" s="8">
        <f>IF(COUNTA(G5:I14)=29,3,2)</f>
        <v>3</v>
      </c>
      <c r="M4" s="381"/>
    </row>
    <row r="5" spans="1:17" s="5" customFormat="1" ht="26.25" customHeight="1" x14ac:dyDescent="0.35">
      <c r="A5" s="48" t="s">
        <v>7</v>
      </c>
      <c r="B5" s="1465" t="s">
        <v>367</v>
      </c>
      <c r="C5" s="1465"/>
      <c r="D5" s="1465"/>
      <c r="E5" s="1466" t="s">
        <v>518</v>
      </c>
      <c r="F5" s="243" t="s">
        <v>361</v>
      </c>
      <c r="G5" s="1777">
        <v>37094564.104999997</v>
      </c>
      <c r="H5" s="1778"/>
      <c r="I5" s="432">
        <v>86.120500000000007</v>
      </c>
      <c r="J5" s="1471" t="s">
        <v>488</v>
      </c>
      <c r="K5" s="381"/>
      <c r="L5" s="8"/>
      <c r="M5" s="381"/>
    </row>
    <row r="6" spans="1:17" s="5" customFormat="1" ht="26.25" customHeight="1" x14ac:dyDescent="0.35">
      <c r="A6" s="51" t="s">
        <v>8</v>
      </c>
      <c r="B6" s="1460" t="s">
        <v>368</v>
      </c>
      <c r="C6" s="1460"/>
      <c r="D6" s="1460"/>
      <c r="E6" s="1467"/>
      <c r="F6" s="732" t="s">
        <v>361</v>
      </c>
      <c r="G6" s="143" t="s">
        <v>362</v>
      </c>
      <c r="H6" s="143" t="s">
        <v>362</v>
      </c>
      <c r="I6" s="143" t="s">
        <v>362</v>
      </c>
      <c r="J6" s="1472"/>
      <c r="K6" s="381"/>
      <c r="L6" s="8"/>
      <c r="M6" s="381"/>
    </row>
    <row r="7" spans="1:17" s="5" customFormat="1" ht="66.75" customHeight="1" x14ac:dyDescent="0.35">
      <c r="A7" s="55" t="s">
        <v>9</v>
      </c>
      <c r="B7" s="1459" t="s">
        <v>369</v>
      </c>
      <c r="C7" s="1459"/>
      <c r="D7" s="1459"/>
      <c r="E7" s="1467"/>
      <c r="F7" s="245" t="s">
        <v>361</v>
      </c>
      <c r="G7" s="718" t="s">
        <v>362</v>
      </c>
      <c r="H7" s="145" t="s">
        <v>362</v>
      </c>
      <c r="I7" s="145" t="s">
        <v>362</v>
      </c>
      <c r="J7" s="1473"/>
      <c r="K7" s="381"/>
      <c r="L7" s="8"/>
      <c r="M7" s="381"/>
    </row>
    <row r="8" spans="1:17" s="5" customFormat="1" ht="26.25" customHeight="1" x14ac:dyDescent="0.35">
      <c r="A8" s="51" t="s">
        <v>10</v>
      </c>
      <c r="B8" s="1460" t="s">
        <v>370</v>
      </c>
      <c r="C8" s="1460"/>
      <c r="D8" s="1460"/>
      <c r="E8" s="1467"/>
      <c r="F8" s="732" t="s">
        <v>361</v>
      </c>
      <c r="G8" s="787">
        <v>10580</v>
      </c>
      <c r="H8" s="787">
        <v>5021</v>
      </c>
      <c r="I8" s="787">
        <v>4140</v>
      </c>
      <c r="J8" s="1474" t="s">
        <v>560</v>
      </c>
      <c r="K8" s="381"/>
      <c r="L8" s="8"/>
      <c r="M8" s="381"/>
    </row>
    <row r="9" spans="1:17" s="5" customFormat="1" ht="99.75" customHeight="1" x14ac:dyDescent="0.35">
      <c r="A9" s="55" t="s">
        <v>11</v>
      </c>
      <c r="B9" s="1459" t="s">
        <v>371</v>
      </c>
      <c r="C9" s="1459"/>
      <c r="D9" s="1459"/>
      <c r="E9" s="1467"/>
      <c r="F9" s="245" t="s">
        <v>361</v>
      </c>
      <c r="G9" s="703">
        <v>13906</v>
      </c>
      <c r="H9" s="703">
        <v>5649</v>
      </c>
      <c r="I9" s="703">
        <v>4830</v>
      </c>
      <c r="J9" s="1475"/>
      <c r="K9" s="381"/>
      <c r="L9" s="8"/>
      <c r="M9" s="381"/>
    </row>
    <row r="10" spans="1:17" s="5" customFormat="1" ht="26.25" customHeight="1" x14ac:dyDescent="0.35">
      <c r="A10" s="51" t="s">
        <v>12</v>
      </c>
      <c r="B10" s="1460" t="s">
        <v>372</v>
      </c>
      <c r="C10" s="1460"/>
      <c r="D10" s="1460"/>
      <c r="E10" s="1467"/>
      <c r="F10" s="732" t="s">
        <v>361</v>
      </c>
      <c r="G10" s="143" t="s">
        <v>362</v>
      </c>
      <c r="H10" s="143" t="s">
        <v>362</v>
      </c>
      <c r="I10" s="143" t="s">
        <v>362</v>
      </c>
      <c r="J10" s="54"/>
      <c r="K10" s="381"/>
      <c r="L10" s="8"/>
      <c r="M10" s="381"/>
    </row>
    <row r="11" spans="1:17" s="5" customFormat="1" ht="26.25" customHeight="1" x14ac:dyDescent="0.35">
      <c r="A11" s="55" t="s">
        <v>13</v>
      </c>
      <c r="B11" s="1459" t="s">
        <v>373</v>
      </c>
      <c r="C11" s="1459"/>
      <c r="D11" s="1459"/>
      <c r="E11" s="1467"/>
      <c r="F11" s="245" t="s">
        <v>361</v>
      </c>
      <c r="G11" s="718" t="s">
        <v>362</v>
      </c>
      <c r="H11" s="718" t="s">
        <v>362</v>
      </c>
      <c r="I11" s="718" t="s">
        <v>362</v>
      </c>
      <c r="J11" s="58"/>
      <c r="K11" s="381"/>
      <c r="L11" s="8"/>
      <c r="M11" s="381"/>
    </row>
    <row r="12" spans="1:17" s="5" customFormat="1" ht="26.25" customHeight="1" x14ac:dyDescent="0.35">
      <c r="A12" s="51" t="s">
        <v>14</v>
      </c>
      <c r="B12" s="1460" t="s">
        <v>374</v>
      </c>
      <c r="C12" s="1460"/>
      <c r="D12" s="1460"/>
      <c r="E12" s="1467"/>
      <c r="F12" s="732" t="s">
        <v>361</v>
      </c>
      <c r="G12" s="147" t="s">
        <v>362</v>
      </c>
      <c r="H12" s="147" t="s">
        <v>362</v>
      </c>
      <c r="I12" s="147" t="s">
        <v>362</v>
      </c>
      <c r="J12" s="54"/>
      <c r="K12" s="381"/>
      <c r="L12" s="8"/>
      <c r="M12" s="381"/>
    </row>
    <row r="13" spans="1:17" s="5" customFormat="1" ht="39.75" customHeight="1" x14ac:dyDescent="0.35">
      <c r="A13" s="55" t="s">
        <v>15</v>
      </c>
      <c r="B13" s="1459" t="s">
        <v>375</v>
      </c>
      <c r="C13" s="1459"/>
      <c r="D13" s="1459"/>
      <c r="E13" s="1467"/>
      <c r="F13" s="245" t="s">
        <v>361</v>
      </c>
      <c r="G13" s="718" t="s">
        <v>362</v>
      </c>
      <c r="H13" s="718" t="s">
        <v>362</v>
      </c>
      <c r="I13" s="718" t="s">
        <v>362</v>
      </c>
      <c r="J13" s="58"/>
      <c r="K13" s="381"/>
      <c r="L13" s="8"/>
      <c r="M13" s="381"/>
    </row>
    <row r="14" spans="1:17" s="5" customFormat="1" ht="30" customHeight="1" x14ac:dyDescent="0.35">
      <c r="A14" s="61" t="s">
        <v>16</v>
      </c>
      <c r="B14" s="1461" t="s">
        <v>376</v>
      </c>
      <c r="C14" s="1461"/>
      <c r="D14" s="1461"/>
      <c r="E14" s="1468"/>
      <c r="F14" s="246" t="s">
        <v>361</v>
      </c>
      <c r="G14" s="148" t="s">
        <v>362</v>
      </c>
      <c r="H14" s="148" t="s">
        <v>362</v>
      </c>
      <c r="I14" s="148" t="s">
        <v>362</v>
      </c>
      <c r="J14" s="64"/>
      <c r="K14" s="381"/>
      <c r="L14" s="8"/>
      <c r="M14" s="381"/>
    </row>
    <row r="15" spans="1:17" s="5" customFormat="1" ht="8.15" customHeight="1" x14ac:dyDescent="0.35">
      <c r="A15" s="12"/>
      <c r="B15" s="13"/>
      <c r="C15" s="13"/>
      <c r="D15" s="13"/>
      <c r="E15" s="13"/>
      <c r="F15" s="7"/>
      <c r="G15" s="149"/>
      <c r="H15" s="149"/>
      <c r="I15" s="149"/>
      <c r="J15" s="46"/>
      <c r="K15" s="381"/>
      <c r="L15" s="8"/>
      <c r="M15" s="381"/>
    </row>
    <row r="16" spans="1:17" s="5" customFormat="1" ht="33" customHeight="1" x14ac:dyDescent="0.35">
      <c r="A16" s="1462" t="s">
        <v>435</v>
      </c>
      <c r="B16" s="1463"/>
      <c r="C16" s="1463"/>
      <c r="D16" s="1463"/>
      <c r="E16" s="1463"/>
      <c r="F16" s="1463"/>
      <c r="G16" s="1463"/>
      <c r="H16" s="1463"/>
      <c r="I16" s="1463"/>
      <c r="J16" s="1464"/>
      <c r="K16" s="381"/>
      <c r="L16" s="8">
        <f>IF(COUNTA(G17:I17)=3,3,2)</f>
        <v>3</v>
      </c>
      <c r="M16" s="381"/>
    </row>
    <row r="17" spans="1:13" s="5" customFormat="1" ht="32.15" customHeight="1" x14ac:dyDescent="0.35">
      <c r="A17" s="9" t="s">
        <v>6</v>
      </c>
      <c r="B17" s="1476" t="s">
        <v>436</v>
      </c>
      <c r="C17" s="1476"/>
      <c r="D17" s="1476"/>
      <c r="E17" s="10" t="s">
        <v>519</v>
      </c>
      <c r="F17" s="242" t="s">
        <v>361</v>
      </c>
      <c r="G17" s="788">
        <v>280</v>
      </c>
      <c r="H17" s="789" t="s">
        <v>362</v>
      </c>
      <c r="I17" s="789" t="s">
        <v>362</v>
      </c>
      <c r="J17" s="6"/>
      <c r="K17" s="381"/>
      <c r="L17" s="8"/>
      <c r="M17" s="381"/>
    </row>
    <row r="18" spans="1:13" s="5" customFormat="1" ht="8.15" customHeight="1" x14ac:dyDescent="0.35">
      <c r="A18" s="12"/>
      <c r="B18" s="13"/>
      <c r="C18" s="13"/>
      <c r="D18" s="13"/>
      <c r="E18" s="13"/>
      <c r="F18" s="7"/>
      <c r="G18" s="149"/>
      <c r="H18" s="149"/>
      <c r="I18" s="149"/>
      <c r="J18" s="46"/>
      <c r="K18" s="381"/>
      <c r="L18" s="8"/>
      <c r="M18" s="381"/>
    </row>
    <row r="19" spans="1:13" s="5" customFormat="1" ht="33" customHeight="1" x14ac:dyDescent="0.35">
      <c r="A19" s="1462" t="s">
        <v>490</v>
      </c>
      <c r="B19" s="1463"/>
      <c r="C19" s="1463"/>
      <c r="D19" s="1463"/>
      <c r="E19" s="1463"/>
      <c r="F19" s="1463"/>
      <c r="G19" s="1463"/>
      <c r="H19" s="1463"/>
      <c r="I19" s="1463"/>
      <c r="J19" s="1464"/>
      <c r="K19" s="381"/>
      <c r="L19" s="8">
        <f>IF(COUNTA(G20:I36)+COUNTA(G37:I52)=96,3,2)</f>
        <v>3</v>
      </c>
      <c r="M19" s="381"/>
    </row>
    <row r="20" spans="1:13" s="5" customFormat="1" ht="15" customHeight="1" x14ac:dyDescent="0.35">
      <c r="A20" s="1477" t="s">
        <v>17</v>
      </c>
      <c r="B20" s="1479" t="s">
        <v>380</v>
      </c>
      <c r="C20" s="1480"/>
      <c r="D20" s="68" t="s">
        <v>379</v>
      </c>
      <c r="E20" s="1483" t="s">
        <v>518</v>
      </c>
      <c r="F20" s="69" t="s">
        <v>361</v>
      </c>
      <c r="G20" s="788">
        <v>2880</v>
      </c>
      <c r="H20" s="788">
        <v>1850</v>
      </c>
      <c r="I20" s="788">
        <v>2280</v>
      </c>
      <c r="J20" s="1471"/>
      <c r="K20" s="381"/>
      <c r="L20" s="8"/>
      <c r="M20" s="381"/>
    </row>
    <row r="21" spans="1:13" s="5" customFormat="1" ht="15" customHeight="1" x14ac:dyDescent="0.35">
      <c r="A21" s="1478"/>
      <c r="B21" s="1481"/>
      <c r="C21" s="1482"/>
      <c r="D21" s="70" t="s">
        <v>378</v>
      </c>
      <c r="E21" s="1484"/>
      <c r="F21" s="71" t="s">
        <v>361</v>
      </c>
      <c r="G21" s="790">
        <v>2880</v>
      </c>
      <c r="H21" s="790">
        <v>1850</v>
      </c>
      <c r="I21" s="790">
        <v>2280</v>
      </c>
      <c r="J21" s="1473"/>
      <c r="K21" s="381"/>
      <c r="L21" s="8"/>
      <c r="M21" s="381"/>
    </row>
    <row r="22" spans="1:13" s="5" customFormat="1" ht="15" customHeight="1" x14ac:dyDescent="0.35">
      <c r="A22" s="1486" t="s">
        <v>18</v>
      </c>
      <c r="B22" s="1487" t="s">
        <v>381</v>
      </c>
      <c r="C22" s="1488"/>
      <c r="D22" s="752" t="s">
        <v>379</v>
      </c>
      <c r="E22" s="1484"/>
      <c r="F22" s="72" t="s">
        <v>361</v>
      </c>
      <c r="G22" s="733">
        <v>0</v>
      </c>
      <c r="H22" s="733">
        <v>0</v>
      </c>
      <c r="I22" s="733">
        <v>0</v>
      </c>
      <c r="J22" s="1489"/>
      <c r="K22" s="381"/>
      <c r="L22" s="8"/>
      <c r="M22" s="381"/>
    </row>
    <row r="23" spans="1:13" s="5" customFormat="1" ht="15" customHeight="1" x14ac:dyDescent="0.35">
      <c r="A23" s="1486" t="s">
        <v>18</v>
      </c>
      <c r="B23" s="1487" t="s">
        <v>306</v>
      </c>
      <c r="C23" s="1488"/>
      <c r="D23" s="752" t="s">
        <v>378</v>
      </c>
      <c r="E23" s="1484"/>
      <c r="F23" s="72" t="s">
        <v>361</v>
      </c>
      <c r="G23" s="733">
        <v>0</v>
      </c>
      <c r="H23" s="733">
        <v>0</v>
      </c>
      <c r="I23" s="733">
        <v>0</v>
      </c>
      <c r="J23" s="1490"/>
      <c r="K23" s="381"/>
      <c r="L23" s="8"/>
      <c r="M23" s="381"/>
    </row>
    <row r="24" spans="1:13" s="5" customFormat="1" ht="15" customHeight="1" x14ac:dyDescent="0.35">
      <c r="A24" s="1478" t="s">
        <v>19</v>
      </c>
      <c r="B24" s="1481" t="s">
        <v>382</v>
      </c>
      <c r="C24" s="1482"/>
      <c r="D24" s="70" t="s">
        <v>379</v>
      </c>
      <c r="E24" s="1484"/>
      <c r="F24" s="71" t="s">
        <v>361</v>
      </c>
      <c r="G24" s="701">
        <v>550</v>
      </c>
      <c r="H24" s="701">
        <v>125</v>
      </c>
      <c r="I24" s="701">
        <v>300</v>
      </c>
      <c r="J24" s="1491"/>
      <c r="K24" s="381"/>
      <c r="L24" s="16"/>
      <c r="M24" s="381"/>
    </row>
    <row r="25" spans="1:13" s="5" customFormat="1" ht="15" customHeight="1" x14ac:dyDescent="0.35">
      <c r="A25" s="1478" t="s">
        <v>19</v>
      </c>
      <c r="B25" s="1481" t="s">
        <v>307</v>
      </c>
      <c r="C25" s="1482"/>
      <c r="D25" s="70" t="s">
        <v>378</v>
      </c>
      <c r="E25" s="1484"/>
      <c r="F25" s="71" t="s">
        <v>361</v>
      </c>
      <c r="G25" s="701">
        <v>561</v>
      </c>
      <c r="H25" s="701">
        <v>128</v>
      </c>
      <c r="I25" s="701">
        <v>306</v>
      </c>
      <c r="J25" s="1473"/>
      <c r="K25" s="381"/>
      <c r="L25" s="16"/>
      <c r="M25" s="381"/>
    </row>
    <row r="26" spans="1:13" s="5" customFormat="1" ht="15" customHeight="1" x14ac:dyDescent="0.35">
      <c r="A26" s="1486" t="s">
        <v>693</v>
      </c>
      <c r="B26" s="1487" t="s">
        <v>383</v>
      </c>
      <c r="C26" s="1488"/>
      <c r="D26" s="752" t="s">
        <v>379</v>
      </c>
      <c r="E26" s="1484"/>
      <c r="F26" s="72" t="s">
        <v>361</v>
      </c>
      <c r="G26" s="787">
        <v>770</v>
      </c>
      <c r="H26" s="787">
        <v>321</v>
      </c>
      <c r="I26" s="787">
        <v>921</v>
      </c>
      <c r="J26" s="1489" t="s">
        <v>517</v>
      </c>
      <c r="K26" s="381"/>
      <c r="L26" s="16"/>
      <c r="M26" s="381"/>
    </row>
    <row r="27" spans="1:13" s="5" customFormat="1" ht="15" customHeight="1" x14ac:dyDescent="0.35">
      <c r="A27" s="1486" t="s">
        <v>20</v>
      </c>
      <c r="B27" s="1487" t="s">
        <v>308</v>
      </c>
      <c r="C27" s="1488"/>
      <c r="D27" s="752" t="s">
        <v>378</v>
      </c>
      <c r="E27" s="1484"/>
      <c r="F27" s="72" t="s">
        <v>361</v>
      </c>
      <c r="G27" s="787">
        <v>770</v>
      </c>
      <c r="H27" s="787">
        <v>321</v>
      </c>
      <c r="I27" s="787">
        <v>921</v>
      </c>
      <c r="J27" s="1490"/>
      <c r="K27" s="381"/>
      <c r="L27" s="16"/>
      <c r="M27" s="381"/>
    </row>
    <row r="28" spans="1:13" s="5" customFormat="1" ht="15" customHeight="1" x14ac:dyDescent="0.35">
      <c r="A28" s="1478" t="s">
        <v>694</v>
      </c>
      <c r="B28" s="1481" t="s">
        <v>696</v>
      </c>
      <c r="C28" s="1482"/>
      <c r="D28" s="70" t="s">
        <v>379</v>
      </c>
      <c r="E28" s="1484"/>
      <c r="F28" s="71" t="s">
        <v>361</v>
      </c>
      <c r="G28" s="692">
        <v>1279</v>
      </c>
      <c r="H28" s="692">
        <v>1207</v>
      </c>
      <c r="I28" s="692">
        <v>1140</v>
      </c>
      <c r="J28" s="1491" t="s">
        <v>517</v>
      </c>
      <c r="K28" s="381"/>
      <c r="L28" s="16"/>
      <c r="M28" s="381"/>
    </row>
    <row r="29" spans="1:13" s="5" customFormat="1" ht="15" customHeight="1" x14ac:dyDescent="0.35">
      <c r="A29" s="1478" t="s">
        <v>20</v>
      </c>
      <c r="B29" s="1481" t="s">
        <v>308</v>
      </c>
      <c r="C29" s="1482"/>
      <c r="D29" s="70" t="s">
        <v>378</v>
      </c>
      <c r="E29" s="1484"/>
      <c r="F29" s="71" t="s">
        <v>361</v>
      </c>
      <c r="G29" s="692">
        <v>1279</v>
      </c>
      <c r="H29" s="692">
        <v>1207</v>
      </c>
      <c r="I29" s="692">
        <v>1140</v>
      </c>
      <c r="J29" s="1473"/>
      <c r="K29" s="381"/>
      <c r="L29" s="16"/>
      <c r="M29" s="381"/>
    </row>
    <row r="30" spans="1:13" s="5" customFormat="1" ht="15" customHeight="1" x14ac:dyDescent="0.35">
      <c r="A30" s="1486" t="s">
        <v>695</v>
      </c>
      <c r="B30" s="1487" t="s">
        <v>697</v>
      </c>
      <c r="C30" s="1488"/>
      <c r="D30" s="752" t="s">
        <v>379</v>
      </c>
      <c r="E30" s="1484"/>
      <c r="F30" s="72" t="s">
        <v>361</v>
      </c>
      <c r="G30" s="779">
        <v>0</v>
      </c>
      <c r="H30" s="787">
        <v>25</v>
      </c>
      <c r="I30" s="779">
        <v>0</v>
      </c>
      <c r="J30" s="1489" t="s">
        <v>517</v>
      </c>
      <c r="K30" s="381"/>
      <c r="L30" s="16"/>
      <c r="M30" s="381"/>
    </row>
    <row r="31" spans="1:13" s="5" customFormat="1" ht="15" customHeight="1" x14ac:dyDescent="0.35">
      <c r="A31" s="1486" t="s">
        <v>20</v>
      </c>
      <c r="B31" s="1487" t="s">
        <v>308</v>
      </c>
      <c r="C31" s="1488"/>
      <c r="D31" s="752" t="s">
        <v>378</v>
      </c>
      <c r="E31" s="1485"/>
      <c r="F31" s="72" t="s">
        <v>361</v>
      </c>
      <c r="G31" s="779">
        <v>0</v>
      </c>
      <c r="H31" s="787">
        <v>25</v>
      </c>
      <c r="I31" s="779">
        <v>0</v>
      </c>
      <c r="J31" s="1490"/>
      <c r="K31" s="381"/>
      <c r="L31" s="16"/>
      <c r="M31" s="381"/>
    </row>
    <row r="32" spans="1:13" s="5" customFormat="1" ht="33" customHeight="1" x14ac:dyDescent="0.35">
      <c r="A32" s="1494" t="s">
        <v>492</v>
      </c>
      <c r="B32" s="1495"/>
      <c r="C32" s="1495"/>
      <c r="D32" s="1495"/>
      <c r="E32" s="1495"/>
      <c r="F32" s="1495"/>
      <c r="G32" s="1495"/>
      <c r="H32" s="1495"/>
      <c r="I32" s="1495"/>
      <c r="J32" s="1496"/>
      <c r="K32" s="381"/>
      <c r="L32" s="8"/>
      <c r="M32" s="381"/>
    </row>
    <row r="33" spans="1:13" s="5" customFormat="1" ht="15" customHeight="1" x14ac:dyDescent="0.35">
      <c r="A33" s="1478" t="s">
        <v>21</v>
      </c>
      <c r="B33" s="1481" t="s">
        <v>384</v>
      </c>
      <c r="C33" s="1482"/>
      <c r="D33" s="70" t="s">
        <v>379</v>
      </c>
      <c r="E33" s="1483" t="s">
        <v>518</v>
      </c>
      <c r="F33" s="71" t="s">
        <v>361</v>
      </c>
      <c r="G33" s="692">
        <v>8198</v>
      </c>
      <c r="H33" s="692">
        <v>1768</v>
      </c>
      <c r="I33" s="692">
        <v>202</v>
      </c>
      <c r="J33" s="1491" t="s">
        <v>517</v>
      </c>
      <c r="K33" s="381"/>
      <c r="L33" s="16"/>
      <c r="M33" s="381"/>
    </row>
    <row r="34" spans="1:13" s="5" customFormat="1" ht="15" customHeight="1" x14ac:dyDescent="0.35">
      <c r="A34" s="1478" t="s">
        <v>21</v>
      </c>
      <c r="B34" s="1481" t="s">
        <v>309</v>
      </c>
      <c r="C34" s="1482"/>
      <c r="D34" s="70" t="s">
        <v>378</v>
      </c>
      <c r="E34" s="1484"/>
      <c r="F34" s="71" t="s">
        <v>361</v>
      </c>
      <c r="G34" s="692">
        <v>7921</v>
      </c>
      <c r="H34" s="692">
        <v>1706</v>
      </c>
      <c r="I34" s="692">
        <v>195</v>
      </c>
      <c r="J34" s="1473"/>
      <c r="K34" s="381"/>
      <c r="L34" s="16"/>
      <c r="M34" s="381"/>
    </row>
    <row r="35" spans="1:13" s="5" customFormat="1" ht="15" customHeight="1" x14ac:dyDescent="0.35">
      <c r="A35" s="1486" t="s">
        <v>22</v>
      </c>
      <c r="B35" s="1487" t="s">
        <v>385</v>
      </c>
      <c r="C35" s="1488"/>
      <c r="D35" s="752" t="s">
        <v>379</v>
      </c>
      <c r="E35" s="1484"/>
      <c r="F35" s="72" t="s">
        <v>361</v>
      </c>
      <c r="G35" s="733">
        <v>0</v>
      </c>
      <c r="H35" s="733">
        <v>0</v>
      </c>
      <c r="I35" s="733">
        <v>0</v>
      </c>
      <c r="J35" s="1493"/>
      <c r="K35" s="381"/>
      <c r="L35" s="16"/>
      <c r="M35" s="381"/>
    </row>
    <row r="36" spans="1:13" s="5" customFormat="1" ht="15" customHeight="1" x14ac:dyDescent="0.35">
      <c r="A36" s="1486" t="s">
        <v>22</v>
      </c>
      <c r="B36" s="1487" t="s">
        <v>310</v>
      </c>
      <c r="C36" s="1488"/>
      <c r="D36" s="752" t="s">
        <v>378</v>
      </c>
      <c r="E36" s="1484"/>
      <c r="F36" s="72" t="s">
        <v>361</v>
      </c>
      <c r="G36" s="733">
        <v>0</v>
      </c>
      <c r="H36" s="733">
        <v>0</v>
      </c>
      <c r="I36" s="733">
        <v>0</v>
      </c>
      <c r="J36" s="1493"/>
      <c r="K36" s="381"/>
      <c r="L36" s="16"/>
      <c r="M36" s="381"/>
    </row>
    <row r="37" spans="1:13" s="5" customFormat="1" ht="15" customHeight="1" x14ac:dyDescent="0.35">
      <c r="A37" s="1498" t="s">
        <v>23</v>
      </c>
      <c r="B37" s="1499" t="s">
        <v>386</v>
      </c>
      <c r="C37" s="1500"/>
      <c r="D37" s="437" t="s">
        <v>379</v>
      </c>
      <c r="E37" s="1484"/>
      <c r="F37" s="71" t="s">
        <v>361</v>
      </c>
      <c r="G37" s="730">
        <v>990</v>
      </c>
      <c r="H37" s="730">
        <v>578</v>
      </c>
      <c r="I37" s="730">
        <v>0</v>
      </c>
      <c r="J37" s="1492" t="s">
        <v>517</v>
      </c>
      <c r="K37" s="381"/>
      <c r="L37" s="16"/>
      <c r="M37" s="381"/>
    </row>
    <row r="38" spans="1:13" s="5" customFormat="1" ht="15" customHeight="1" x14ac:dyDescent="0.35">
      <c r="A38" s="1478" t="s">
        <v>23</v>
      </c>
      <c r="B38" s="1481" t="s">
        <v>311</v>
      </c>
      <c r="C38" s="1482"/>
      <c r="D38" s="70" t="s">
        <v>378</v>
      </c>
      <c r="E38" s="1484"/>
      <c r="F38" s="71" t="s">
        <v>361</v>
      </c>
      <c r="G38" s="730">
        <v>921</v>
      </c>
      <c r="H38" s="730">
        <v>537</v>
      </c>
      <c r="I38" s="730">
        <v>0</v>
      </c>
      <c r="J38" s="1492"/>
      <c r="K38" s="381"/>
      <c r="L38" s="16"/>
      <c r="M38" s="381"/>
    </row>
    <row r="39" spans="1:13" s="5" customFormat="1" ht="15" customHeight="1" x14ac:dyDescent="0.35">
      <c r="A39" s="1486" t="s">
        <v>24</v>
      </c>
      <c r="B39" s="1487" t="s">
        <v>387</v>
      </c>
      <c r="C39" s="1488"/>
      <c r="D39" s="752" t="s">
        <v>379</v>
      </c>
      <c r="E39" s="1484"/>
      <c r="F39" s="72" t="s">
        <v>361</v>
      </c>
      <c r="G39" s="733">
        <v>0</v>
      </c>
      <c r="H39" s="733">
        <v>0</v>
      </c>
      <c r="I39" s="733">
        <v>0</v>
      </c>
      <c r="J39" s="1493"/>
      <c r="K39" s="381"/>
      <c r="L39" s="8"/>
      <c r="M39" s="381"/>
    </row>
    <row r="40" spans="1:13" s="5" customFormat="1" ht="15" customHeight="1" x14ac:dyDescent="0.35">
      <c r="A40" s="1486" t="s">
        <v>24</v>
      </c>
      <c r="B40" s="1487" t="s">
        <v>312</v>
      </c>
      <c r="C40" s="1488"/>
      <c r="D40" s="752" t="s">
        <v>378</v>
      </c>
      <c r="E40" s="1484"/>
      <c r="F40" s="72" t="s">
        <v>361</v>
      </c>
      <c r="G40" s="733">
        <v>0</v>
      </c>
      <c r="H40" s="733">
        <v>0</v>
      </c>
      <c r="I40" s="733">
        <v>0</v>
      </c>
      <c r="J40" s="1493"/>
      <c r="K40" s="381"/>
      <c r="L40" s="8"/>
      <c r="M40" s="381"/>
    </row>
    <row r="41" spans="1:13" s="5" customFormat="1" ht="15" customHeight="1" x14ac:dyDescent="0.35">
      <c r="A41" s="1478" t="s">
        <v>25</v>
      </c>
      <c r="B41" s="1481" t="s">
        <v>388</v>
      </c>
      <c r="C41" s="1482"/>
      <c r="D41" s="70" t="s">
        <v>379</v>
      </c>
      <c r="E41" s="1484"/>
      <c r="F41" s="71" t="s">
        <v>361</v>
      </c>
      <c r="G41" s="152">
        <v>0</v>
      </c>
      <c r="H41" s="152">
        <v>0</v>
      </c>
      <c r="I41" s="152">
        <v>0</v>
      </c>
      <c r="J41" s="1492"/>
      <c r="K41" s="381"/>
      <c r="L41" s="8"/>
      <c r="M41" s="381"/>
    </row>
    <row r="42" spans="1:13" s="5" customFormat="1" ht="15" customHeight="1" x14ac:dyDescent="0.35">
      <c r="A42" s="1478" t="s">
        <v>25</v>
      </c>
      <c r="B42" s="1481" t="s">
        <v>313</v>
      </c>
      <c r="C42" s="1482"/>
      <c r="D42" s="70" t="s">
        <v>378</v>
      </c>
      <c r="E42" s="1484"/>
      <c r="F42" s="71" t="s">
        <v>361</v>
      </c>
      <c r="G42" s="152">
        <v>0</v>
      </c>
      <c r="H42" s="152">
        <v>0</v>
      </c>
      <c r="I42" s="152">
        <v>0</v>
      </c>
      <c r="J42" s="1492"/>
      <c r="K42" s="381"/>
      <c r="L42" s="8"/>
      <c r="M42" s="381"/>
    </row>
    <row r="43" spans="1:13" s="5" customFormat="1" ht="15" customHeight="1" x14ac:dyDescent="0.35">
      <c r="A43" s="1486" t="s">
        <v>26</v>
      </c>
      <c r="B43" s="1487" t="s">
        <v>389</v>
      </c>
      <c r="C43" s="1488"/>
      <c r="D43" s="752" t="s">
        <v>379</v>
      </c>
      <c r="E43" s="1484"/>
      <c r="F43" s="72" t="s">
        <v>361</v>
      </c>
      <c r="G43" s="733">
        <v>0</v>
      </c>
      <c r="H43" s="733">
        <v>0</v>
      </c>
      <c r="I43" s="733">
        <v>0</v>
      </c>
      <c r="J43" s="1493"/>
      <c r="K43" s="381"/>
      <c r="L43" s="8"/>
      <c r="M43" s="381"/>
    </row>
    <row r="44" spans="1:13" s="5" customFormat="1" ht="15" customHeight="1" x14ac:dyDescent="0.35">
      <c r="A44" s="1486" t="s">
        <v>26</v>
      </c>
      <c r="B44" s="1487" t="s">
        <v>314</v>
      </c>
      <c r="C44" s="1488"/>
      <c r="D44" s="752" t="s">
        <v>378</v>
      </c>
      <c r="E44" s="1484"/>
      <c r="F44" s="72" t="s">
        <v>361</v>
      </c>
      <c r="G44" s="733">
        <v>0</v>
      </c>
      <c r="H44" s="733">
        <v>0</v>
      </c>
      <c r="I44" s="733">
        <v>0</v>
      </c>
      <c r="J44" s="1493"/>
      <c r="K44" s="381"/>
      <c r="L44" s="8"/>
      <c r="M44" s="381"/>
    </row>
    <row r="45" spans="1:13" s="5" customFormat="1" ht="15" customHeight="1" x14ac:dyDescent="0.35">
      <c r="A45" s="1478" t="s">
        <v>27</v>
      </c>
      <c r="B45" s="1481" t="s">
        <v>390</v>
      </c>
      <c r="C45" s="1482"/>
      <c r="D45" s="70" t="s">
        <v>379</v>
      </c>
      <c r="E45" s="1484"/>
      <c r="F45" s="71" t="s">
        <v>361</v>
      </c>
      <c r="G45" s="152">
        <v>0</v>
      </c>
      <c r="H45" s="152">
        <v>0</v>
      </c>
      <c r="I45" s="152">
        <v>0</v>
      </c>
      <c r="J45" s="1492"/>
      <c r="K45" s="381"/>
      <c r="L45" s="8"/>
      <c r="M45" s="381"/>
    </row>
    <row r="46" spans="1:13" s="5" customFormat="1" ht="15" customHeight="1" x14ac:dyDescent="0.35">
      <c r="A46" s="1478" t="s">
        <v>27</v>
      </c>
      <c r="B46" s="1481" t="s">
        <v>315</v>
      </c>
      <c r="C46" s="1482"/>
      <c r="D46" s="70" t="s">
        <v>378</v>
      </c>
      <c r="E46" s="1484"/>
      <c r="F46" s="71" t="s">
        <v>361</v>
      </c>
      <c r="G46" s="152">
        <v>0</v>
      </c>
      <c r="H46" s="152">
        <v>0</v>
      </c>
      <c r="I46" s="152">
        <v>0</v>
      </c>
      <c r="J46" s="1492"/>
      <c r="K46" s="381"/>
      <c r="L46" s="8"/>
      <c r="M46" s="381"/>
    </row>
    <row r="47" spans="1:13" s="5" customFormat="1" ht="15" customHeight="1" x14ac:dyDescent="0.35">
      <c r="A47" s="1486" t="s">
        <v>28</v>
      </c>
      <c r="B47" s="1487" t="s">
        <v>391</v>
      </c>
      <c r="C47" s="1488"/>
      <c r="D47" s="752" t="s">
        <v>379</v>
      </c>
      <c r="E47" s="1484"/>
      <c r="F47" s="72" t="s">
        <v>361</v>
      </c>
      <c r="G47" s="733">
        <v>0</v>
      </c>
      <c r="H47" s="733">
        <v>0</v>
      </c>
      <c r="I47" s="733">
        <v>0</v>
      </c>
      <c r="J47" s="1493"/>
      <c r="K47" s="381"/>
      <c r="L47" s="8"/>
      <c r="M47" s="381"/>
    </row>
    <row r="48" spans="1:13" s="5" customFormat="1" ht="15" customHeight="1" x14ac:dyDescent="0.35">
      <c r="A48" s="1486" t="s">
        <v>28</v>
      </c>
      <c r="B48" s="1487" t="s">
        <v>316</v>
      </c>
      <c r="C48" s="1488"/>
      <c r="D48" s="752" t="s">
        <v>378</v>
      </c>
      <c r="E48" s="1484"/>
      <c r="F48" s="72" t="s">
        <v>361</v>
      </c>
      <c r="G48" s="733">
        <v>0</v>
      </c>
      <c r="H48" s="733">
        <v>0</v>
      </c>
      <c r="I48" s="733">
        <v>0</v>
      </c>
      <c r="J48" s="1493"/>
      <c r="K48" s="381"/>
      <c r="L48" s="8"/>
      <c r="M48" s="381"/>
    </row>
    <row r="49" spans="1:13" s="5" customFormat="1" ht="15" customHeight="1" x14ac:dyDescent="0.35">
      <c r="A49" s="1478" t="s">
        <v>29</v>
      </c>
      <c r="B49" s="1481" t="s">
        <v>392</v>
      </c>
      <c r="C49" s="1482"/>
      <c r="D49" s="70" t="s">
        <v>379</v>
      </c>
      <c r="E49" s="1484"/>
      <c r="F49" s="71" t="s">
        <v>361</v>
      </c>
      <c r="G49" s="152">
        <v>0</v>
      </c>
      <c r="H49" s="152">
        <v>0</v>
      </c>
      <c r="I49" s="152">
        <v>0</v>
      </c>
      <c r="J49" s="1492"/>
      <c r="K49" s="381"/>
      <c r="L49" s="8"/>
      <c r="M49" s="381"/>
    </row>
    <row r="50" spans="1:13" s="5" customFormat="1" ht="15" customHeight="1" x14ac:dyDescent="0.35">
      <c r="A50" s="1478" t="s">
        <v>29</v>
      </c>
      <c r="B50" s="1481" t="s">
        <v>317</v>
      </c>
      <c r="C50" s="1482"/>
      <c r="D50" s="70" t="s">
        <v>378</v>
      </c>
      <c r="E50" s="1484"/>
      <c r="F50" s="71" t="s">
        <v>361</v>
      </c>
      <c r="G50" s="152">
        <v>0</v>
      </c>
      <c r="H50" s="152">
        <v>0</v>
      </c>
      <c r="I50" s="152">
        <v>0</v>
      </c>
      <c r="J50" s="1492"/>
      <c r="K50" s="381"/>
      <c r="L50" s="8"/>
      <c r="M50" s="381"/>
    </row>
    <row r="51" spans="1:13" s="5" customFormat="1" ht="15" customHeight="1" x14ac:dyDescent="0.35">
      <c r="A51" s="1486" t="s">
        <v>30</v>
      </c>
      <c r="B51" s="1487" t="s">
        <v>393</v>
      </c>
      <c r="C51" s="1488"/>
      <c r="D51" s="752" t="s">
        <v>379</v>
      </c>
      <c r="E51" s="1484"/>
      <c r="F51" s="72" t="s">
        <v>361</v>
      </c>
      <c r="G51" s="733">
        <v>0</v>
      </c>
      <c r="H51" s="733">
        <v>0</v>
      </c>
      <c r="I51" s="733">
        <v>0</v>
      </c>
      <c r="J51" s="1493"/>
      <c r="K51" s="381"/>
      <c r="L51" s="8"/>
      <c r="M51" s="381"/>
    </row>
    <row r="52" spans="1:13" s="5" customFormat="1" ht="15" customHeight="1" x14ac:dyDescent="0.35">
      <c r="A52" s="1501" t="s">
        <v>30</v>
      </c>
      <c r="B52" s="1502" t="s">
        <v>318</v>
      </c>
      <c r="C52" s="1503"/>
      <c r="D52" s="753" t="s">
        <v>378</v>
      </c>
      <c r="E52" s="1497"/>
      <c r="F52" s="73" t="s">
        <v>361</v>
      </c>
      <c r="G52" s="154">
        <v>0</v>
      </c>
      <c r="H52" s="154">
        <v>0</v>
      </c>
      <c r="I52" s="154">
        <v>0</v>
      </c>
      <c r="J52" s="1504"/>
      <c r="K52" s="381"/>
      <c r="L52" s="8"/>
      <c r="M52" s="381"/>
    </row>
    <row r="53" spans="1:13" s="5" customFormat="1" ht="8.15" customHeight="1" x14ac:dyDescent="0.35">
      <c r="A53" s="65"/>
      <c r="B53" s="66"/>
      <c r="C53" s="66"/>
      <c r="D53" s="66"/>
      <c r="E53" s="66"/>
      <c r="F53" s="67"/>
      <c r="G53" s="155"/>
      <c r="H53" s="155"/>
      <c r="I53" s="155"/>
      <c r="J53" s="46"/>
      <c r="K53" s="381"/>
      <c r="L53" s="8"/>
      <c r="M53" s="381"/>
    </row>
    <row r="54" spans="1:13" s="5" customFormat="1" ht="33" customHeight="1" x14ac:dyDescent="0.35">
      <c r="A54" s="1462" t="s">
        <v>394</v>
      </c>
      <c r="B54" s="1463"/>
      <c r="C54" s="1463"/>
      <c r="D54" s="1463"/>
      <c r="E54" s="1463"/>
      <c r="F54" s="1463"/>
      <c r="G54" s="1463"/>
      <c r="H54" s="1463"/>
      <c r="I54" s="1463"/>
      <c r="J54" s="1464"/>
      <c r="K54" s="381"/>
      <c r="L54" s="8">
        <f>IF(COUNTA(G55:I69)=42,3,2)</f>
        <v>3</v>
      </c>
      <c r="M54" s="381"/>
    </row>
    <row r="55" spans="1:13" s="5" customFormat="1" ht="30" customHeight="1" x14ac:dyDescent="0.35">
      <c r="A55" s="75" t="s">
        <v>31</v>
      </c>
      <c r="B55" s="1505" t="s">
        <v>0</v>
      </c>
      <c r="C55" s="1506"/>
      <c r="D55" s="754" t="s">
        <v>365</v>
      </c>
      <c r="E55" s="1466" t="s">
        <v>519</v>
      </c>
      <c r="F55" s="76" t="s">
        <v>365</v>
      </c>
      <c r="G55" s="151" t="s">
        <v>360</v>
      </c>
      <c r="H55" s="151" t="s">
        <v>360</v>
      </c>
      <c r="I55" s="151" t="s">
        <v>360</v>
      </c>
      <c r="J55" s="243"/>
      <c r="K55" s="381"/>
      <c r="L55" s="8"/>
      <c r="M55" s="381"/>
    </row>
    <row r="56" spans="1:13" s="5" customFormat="1" ht="40.5" customHeight="1" x14ac:dyDescent="0.35">
      <c r="A56" s="756" t="s">
        <v>32</v>
      </c>
      <c r="B56" s="1487" t="s">
        <v>1</v>
      </c>
      <c r="C56" s="1488"/>
      <c r="D56" s="752"/>
      <c r="E56" s="1467"/>
      <c r="F56" s="72" t="s">
        <v>478</v>
      </c>
      <c r="G56" s="779">
        <v>3</v>
      </c>
      <c r="H56" s="779">
        <v>3</v>
      </c>
      <c r="I56" s="779">
        <v>3</v>
      </c>
      <c r="J56" s="256" t="s">
        <v>702</v>
      </c>
      <c r="K56" s="381"/>
      <c r="L56" s="8"/>
      <c r="M56" s="381"/>
    </row>
    <row r="57" spans="1:13" s="5" customFormat="1" ht="27" customHeight="1" x14ac:dyDescent="0.35">
      <c r="A57" s="1508" t="s">
        <v>33</v>
      </c>
      <c r="B57" s="1481" t="s">
        <v>428</v>
      </c>
      <c r="C57" s="1482"/>
      <c r="D57" s="751" t="s">
        <v>521</v>
      </c>
      <c r="E57" s="1467"/>
      <c r="F57" s="77" t="s">
        <v>361</v>
      </c>
      <c r="G57" s="703">
        <v>1118</v>
      </c>
      <c r="H57" s="703">
        <v>1876</v>
      </c>
      <c r="I57" s="703">
        <v>820</v>
      </c>
      <c r="J57" s="1509"/>
      <c r="K57" s="381"/>
      <c r="L57" s="8"/>
      <c r="M57" s="381"/>
    </row>
    <row r="58" spans="1:13" s="5" customFormat="1" ht="27" customHeight="1" x14ac:dyDescent="0.35">
      <c r="A58" s="1508" t="s">
        <v>33</v>
      </c>
      <c r="B58" s="1481"/>
      <c r="C58" s="1482"/>
      <c r="D58" s="751" t="s">
        <v>522</v>
      </c>
      <c r="E58" s="1467"/>
      <c r="F58" s="77" t="s">
        <v>361</v>
      </c>
      <c r="G58" s="703">
        <v>832</v>
      </c>
      <c r="H58" s="703">
        <v>707</v>
      </c>
      <c r="I58" s="703">
        <v>328</v>
      </c>
      <c r="J58" s="1510"/>
      <c r="K58" s="381"/>
      <c r="L58" s="8"/>
      <c r="M58" s="381"/>
    </row>
    <row r="59" spans="1:13" s="5" customFormat="1" ht="30" customHeight="1" x14ac:dyDescent="0.35">
      <c r="A59" s="756" t="s">
        <v>34</v>
      </c>
      <c r="B59" s="1487" t="s">
        <v>257</v>
      </c>
      <c r="C59" s="1488"/>
      <c r="D59" s="752"/>
      <c r="E59" s="1467"/>
      <c r="F59" s="72" t="s">
        <v>478</v>
      </c>
      <c r="G59" s="779">
        <v>0</v>
      </c>
      <c r="H59" s="779">
        <v>0</v>
      </c>
      <c r="I59" s="779">
        <v>0</v>
      </c>
      <c r="J59" s="59"/>
      <c r="K59" s="381"/>
      <c r="L59" s="8"/>
      <c r="M59" s="381"/>
    </row>
    <row r="60" spans="1:13" s="5" customFormat="1" ht="30" customHeight="1" x14ac:dyDescent="0.35">
      <c r="A60" s="760" t="s">
        <v>35</v>
      </c>
      <c r="B60" s="1511" t="s">
        <v>429</v>
      </c>
      <c r="C60" s="1512"/>
      <c r="D60" s="79" t="s">
        <v>523</v>
      </c>
      <c r="E60" s="1467"/>
      <c r="F60" s="80" t="s">
        <v>361</v>
      </c>
      <c r="G60" s="703">
        <v>0</v>
      </c>
      <c r="H60" s="703">
        <v>0</v>
      </c>
      <c r="I60" s="703">
        <v>0</v>
      </c>
      <c r="J60" s="60"/>
      <c r="K60" s="381"/>
      <c r="L60" s="8"/>
      <c r="M60" s="381"/>
    </row>
    <row r="61" spans="1:13" s="5" customFormat="1" ht="24" customHeight="1" x14ac:dyDescent="0.35">
      <c r="A61" s="1486" t="s">
        <v>36</v>
      </c>
      <c r="B61" s="1487" t="s">
        <v>430</v>
      </c>
      <c r="C61" s="1488"/>
      <c r="D61" s="752" t="s">
        <v>521</v>
      </c>
      <c r="E61" s="1467"/>
      <c r="F61" s="72" t="s">
        <v>361</v>
      </c>
      <c r="G61" s="784">
        <v>604954291.08300102</v>
      </c>
      <c r="H61" s="784">
        <v>349473772.82444602</v>
      </c>
      <c r="I61" s="784">
        <v>44896217.409999996</v>
      </c>
      <c r="J61" s="1509" t="s">
        <v>712</v>
      </c>
      <c r="K61" s="381"/>
      <c r="L61" s="8"/>
      <c r="M61" s="381"/>
    </row>
    <row r="62" spans="1:13" s="5" customFormat="1" ht="24" customHeight="1" x14ac:dyDescent="0.35">
      <c r="A62" s="1486"/>
      <c r="B62" s="1487"/>
      <c r="C62" s="1488"/>
      <c r="D62" s="752" t="s">
        <v>706</v>
      </c>
      <c r="E62" s="1467"/>
      <c r="F62" s="72" t="s">
        <v>361</v>
      </c>
      <c r="G62" s="784">
        <v>37843815.350442998</v>
      </c>
      <c r="H62" s="784">
        <v>45712639.668953799</v>
      </c>
      <c r="I62" s="784">
        <v>3033035.3742857198</v>
      </c>
      <c r="J62" s="1510"/>
      <c r="K62" s="381"/>
      <c r="L62" s="8"/>
      <c r="M62" s="381"/>
    </row>
    <row r="63" spans="1:13" s="5" customFormat="1" ht="27" customHeight="1" x14ac:dyDescent="0.35">
      <c r="A63" s="1508" t="s">
        <v>37</v>
      </c>
      <c r="B63" s="1481" t="s">
        <v>431</v>
      </c>
      <c r="C63" s="1482"/>
      <c r="D63" s="751" t="s">
        <v>521</v>
      </c>
      <c r="E63" s="1467"/>
      <c r="F63" s="77" t="s">
        <v>361</v>
      </c>
      <c r="G63" s="703">
        <v>2171</v>
      </c>
      <c r="H63" s="703">
        <v>3128</v>
      </c>
      <c r="I63" s="703">
        <v>1457</v>
      </c>
      <c r="J63" s="1509"/>
      <c r="K63" s="381"/>
      <c r="L63" s="8"/>
      <c r="M63" s="381"/>
    </row>
    <row r="64" spans="1:13" s="5" customFormat="1" ht="27" customHeight="1" x14ac:dyDescent="0.35">
      <c r="A64" s="1508"/>
      <c r="B64" s="1481"/>
      <c r="C64" s="1482"/>
      <c r="D64" s="751" t="s">
        <v>522</v>
      </c>
      <c r="E64" s="1467"/>
      <c r="F64" s="77" t="s">
        <v>361</v>
      </c>
      <c r="G64" s="703">
        <v>1431</v>
      </c>
      <c r="H64" s="703">
        <v>1054</v>
      </c>
      <c r="I64" s="703">
        <v>496</v>
      </c>
      <c r="J64" s="1510"/>
      <c r="K64" s="381"/>
      <c r="L64" s="8"/>
      <c r="M64" s="381"/>
    </row>
    <row r="65" spans="1:13" s="5" customFormat="1" ht="30" customHeight="1" x14ac:dyDescent="0.35">
      <c r="A65" s="756" t="s">
        <v>38</v>
      </c>
      <c r="B65" s="1487" t="s">
        <v>678</v>
      </c>
      <c r="C65" s="1488"/>
      <c r="D65" s="752"/>
      <c r="E65" s="1507"/>
      <c r="F65" s="72" t="s">
        <v>478</v>
      </c>
      <c r="G65" s="779">
        <v>0</v>
      </c>
      <c r="H65" s="779">
        <v>0</v>
      </c>
      <c r="I65" s="779">
        <v>0</v>
      </c>
      <c r="J65" s="59"/>
      <c r="K65" s="381"/>
      <c r="L65" s="8"/>
      <c r="M65" s="381"/>
    </row>
    <row r="66" spans="1:13" s="5" customFormat="1" ht="33" customHeight="1" x14ac:dyDescent="0.35">
      <c r="A66" s="1494" t="s">
        <v>699</v>
      </c>
      <c r="B66" s="1495"/>
      <c r="C66" s="1495"/>
      <c r="D66" s="1495"/>
      <c r="E66" s="1495"/>
      <c r="F66" s="1495"/>
      <c r="G66" s="1495"/>
      <c r="H66" s="1495"/>
      <c r="I66" s="1495"/>
      <c r="J66" s="1496"/>
      <c r="K66" s="381"/>
      <c r="L66" s="8"/>
      <c r="M66" s="381"/>
    </row>
    <row r="67" spans="1:13" s="5" customFormat="1" ht="30" customHeight="1" x14ac:dyDescent="0.35">
      <c r="A67" s="760" t="s">
        <v>39</v>
      </c>
      <c r="B67" s="1511" t="s">
        <v>679</v>
      </c>
      <c r="C67" s="1512"/>
      <c r="D67" s="79" t="s">
        <v>523</v>
      </c>
      <c r="E67" s="1466" t="s">
        <v>519</v>
      </c>
      <c r="F67" s="80" t="s">
        <v>361</v>
      </c>
      <c r="G67" s="703">
        <v>0</v>
      </c>
      <c r="H67" s="703">
        <v>0</v>
      </c>
      <c r="I67" s="703">
        <v>0</v>
      </c>
      <c r="J67" s="60"/>
      <c r="K67" s="381"/>
      <c r="L67" s="8"/>
      <c r="M67" s="381"/>
    </row>
    <row r="68" spans="1:13" s="5" customFormat="1" ht="24" customHeight="1" x14ac:dyDescent="0.35">
      <c r="A68" s="1486" t="s">
        <v>40</v>
      </c>
      <c r="B68" s="1513" t="s">
        <v>433</v>
      </c>
      <c r="C68" s="1514"/>
      <c r="D68" s="752" t="s">
        <v>521</v>
      </c>
      <c r="E68" s="1467"/>
      <c r="F68" s="72" t="s">
        <v>361</v>
      </c>
      <c r="G68" s="784">
        <v>1049764585.10709</v>
      </c>
      <c r="H68" s="784">
        <v>606355165.04263997</v>
      </c>
      <c r="I68" s="784">
        <v>54954098.950000003</v>
      </c>
      <c r="J68" s="1474" t="s">
        <v>712</v>
      </c>
      <c r="K68" s="381"/>
      <c r="L68" s="8"/>
      <c r="M68" s="381"/>
    </row>
    <row r="69" spans="1:13" s="5" customFormat="1" ht="24" customHeight="1" x14ac:dyDescent="0.35">
      <c r="A69" s="1501" t="s">
        <v>40</v>
      </c>
      <c r="B69" s="1515"/>
      <c r="C69" s="1516"/>
      <c r="D69" s="753" t="s">
        <v>706</v>
      </c>
      <c r="E69" s="1468"/>
      <c r="F69" s="73" t="s">
        <v>361</v>
      </c>
      <c r="G69" s="784">
        <v>59082102.329343997</v>
      </c>
      <c r="H69" s="784">
        <v>77115868.591334298</v>
      </c>
      <c r="I69" s="784">
        <v>4048280.8713265299</v>
      </c>
      <c r="J69" s="1517"/>
      <c r="K69" s="381"/>
      <c r="L69" s="8"/>
      <c r="M69" s="381"/>
    </row>
    <row r="70" spans="1:13" s="5" customFormat="1" ht="8.15" customHeight="1" x14ac:dyDescent="0.35">
      <c r="A70" s="82"/>
      <c r="B70" s="83"/>
      <c r="C70" s="83"/>
      <c r="D70" s="83"/>
      <c r="E70" s="83"/>
      <c r="F70" s="84"/>
      <c r="G70" s="156"/>
      <c r="H70" s="156"/>
      <c r="I70" s="156"/>
      <c r="J70" s="46"/>
      <c r="K70" s="381"/>
      <c r="L70" s="8"/>
      <c r="M70" s="381"/>
    </row>
    <row r="71" spans="1:13" s="5" customFormat="1" ht="33" customHeight="1" x14ac:dyDescent="0.35">
      <c r="A71" s="1462" t="s">
        <v>395</v>
      </c>
      <c r="B71" s="1463"/>
      <c r="C71" s="1463"/>
      <c r="D71" s="1463"/>
      <c r="E71" s="1463"/>
      <c r="F71" s="1463"/>
      <c r="G71" s="1463"/>
      <c r="H71" s="1463"/>
      <c r="I71" s="1463"/>
      <c r="J71" s="1464"/>
      <c r="K71" s="381"/>
      <c r="L71" s="8">
        <f>IF(COUNTA(G72:I72)=3,3,2)</f>
        <v>3</v>
      </c>
      <c r="M71" s="381"/>
    </row>
    <row r="72" spans="1:13" s="5" customFormat="1" ht="188.25" customHeight="1" x14ac:dyDescent="0.35">
      <c r="A72" s="11" t="s">
        <v>41</v>
      </c>
      <c r="B72" s="1537" t="s">
        <v>271</v>
      </c>
      <c r="C72" s="1538"/>
      <c r="D72" s="1539"/>
      <c r="E72" s="85" t="s">
        <v>524</v>
      </c>
      <c r="F72" s="242" t="s">
        <v>434</v>
      </c>
      <c r="G72" s="157" t="s">
        <v>493</v>
      </c>
      <c r="H72" s="157" t="s">
        <v>494</v>
      </c>
      <c r="I72" s="157" t="s">
        <v>495</v>
      </c>
      <c r="J72" s="2"/>
      <c r="K72" s="381"/>
      <c r="L72" s="8"/>
      <c r="M72" s="381"/>
    </row>
    <row r="73" spans="1:13" s="5" customFormat="1" ht="8.15" customHeight="1" x14ac:dyDescent="0.35">
      <c r="A73" s="12"/>
      <c r="B73" s="13"/>
      <c r="C73" s="13"/>
      <c r="D73" s="13"/>
      <c r="E73" s="13"/>
      <c r="F73" s="7"/>
      <c r="G73" s="149"/>
      <c r="H73" s="149"/>
      <c r="I73" s="149"/>
      <c r="J73" s="46"/>
      <c r="K73" s="381"/>
      <c r="L73" s="8"/>
      <c r="M73" s="381"/>
    </row>
    <row r="74" spans="1:13" s="5" customFormat="1" ht="33" customHeight="1" x14ac:dyDescent="0.35">
      <c r="A74" s="1462" t="s">
        <v>396</v>
      </c>
      <c r="B74" s="1463"/>
      <c r="C74" s="1463"/>
      <c r="D74" s="1463"/>
      <c r="E74" s="1463"/>
      <c r="F74" s="1463"/>
      <c r="G74" s="1463"/>
      <c r="H74" s="1463"/>
      <c r="I74" s="1463"/>
      <c r="J74" s="1464"/>
      <c r="K74" s="381"/>
      <c r="L74" s="8">
        <f>IF(COUNTA(G75:I75)=3,3,2)</f>
        <v>3</v>
      </c>
      <c r="M74" s="381"/>
    </row>
    <row r="75" spans="1:13" s="5" customFormat="1" ht="51" customHeight="1" x14ac:dyDescent="0.35">
      <c r="A75" s="11" t="s">
        <v>42</v>
      </c>
      <c r="B75" s="1537" t="s">
        <v>206</v>
      </c>
      <c r="C75" s="1538"/>
      <c r="D75" s="1539"/>
      <c r="E75" s="85" t="s">
        <v>524</v>
      </c>
      <c r="F75" s="4"/>
      <c r="G75" s="158" t="s">
        <v>515</v>
      </c>
      <c r="H75" s="158" t="s">
        <v>515</v>
      </c>
      <c r="I75" s="158" t="s">
        <v>515</v>
      </c>
      <c r="J75" s="36"/>
      <c r="K75" s="381"/>
      <c r="L75" s="8"/>
      <c r="M75" s="381"/>
    </row>
    <row r="76" spans="1:13" s="5" customFormat="1" ht="8.15" customHeight="1" x14ac:dyDescent="0.35">
      <c r="A76" s="12"/>
      <c r="B76" s="13"/>
      <c r="C76" s="13"/>
      <c r="D76" s="13"/>
      <c r="E76" s="13"/>
      <c r="F76" s="7"/>
      <c r="G76" s="149"/>
      <c r="H76" s="149"/>
      <c r="I76" s="149"/>
      <c r="J76" s="46"/>
      <c r="K76" s="381"/>
      <c r="L76" s="8"/>
      <c r="M76" s="381"/>
    </row>
    <row r="77" spans="1:13" s="5" customFormat="1" ht="33" customHeight="1" x14ac:dyDescent="0.35">
      <c r="A77" s="1462" t="s">
        <v>397</v>
      </c>
      <c r="B77" s="1463"/>
      <c r="C77" s="1463"/>
      <c r="D77" s="1463"/>
      <c r="E77" s="1463"/>
      <c r="F77" s="1463"/>
      <c r="G77" s="1463"/>
      <c r="H77" s="1463"/>
      <c r="I77" s="1463"/>
      <c r="J77" s="1464"/>
      <c r="K77" s="381"/>
      <c r="L77" s="8">
        <f>IF(COUNTA(G78:I83)=18,3,2)</f>
        <v>3</v>
      </c>
      <c r="M77" s="381"/>
    </row>
    <row r="78" spans="1:13" s="5" customFormat="1" ht="32.15" customHeight="1" x14ac:dyDescent="0.35">
      <c r="A78" s="762" t="s">
        <v>43</v>
      </c>
      <c r="B78" s="1505" t="s">
        <v>272</v>
      </c>
      <c r="C78" s="1540"/>
      <c r="D78" s="1506"/>
      <c r="E78" s="1541" t="s">
        <v>519</v>
      </c>
      <c r="F78" s="243" t="s">
        <v>398</v>
      </c>
      <c r="G78" s="170">
        <v>0.99</v>
      </c>
      <c r="H78" s="170">
        <v>0.99</v>
      </c>
      <c r="I78" s="170">
        <v>0.99</v>
      </c>
      <c r="J78" s="86"/>
      <c r="K78" s="381"/>
      <c r="L78" s="8"/>
      <c r="M78" s="381"/>
    </row>
    <row r="79" spans="1:13" s="5" customFormat="1" ht="32.15" customHeight="1" x14ac:dyDescent="0.35">
      <c r="A79" s="765" t="s">
        <v>46</v>
      </c>
      <c r="B79" s="1487" t="s">
        <v>273</v>
      </c>
      <c r="C79" s="1544"/>
      <c r="D79" s="1488"/>
      <c r="E79" s="1542"/>
      <c r="F79" s="87" t="s">
        <v>478</v>
      </c>
      <c r="G79" s="733" t="s">
        <v>363</v>
      </c>
      <c r="H79" s="733" t="s">
        <v>363</v>
      </c>
      <c r="I79" s="733" t="s">
        <v>363</v>
      </c>
      <c r="J79" s="758" t="s">
        <v>705</v>
      </c>
      <c r="K79" s="381"/>
      <c r="L79" s="8"/>
      <c r="M79" s="381"/>
    </row>
    <row r="80" spans="1:13" s="5" customFormat="1" ht="32.15" customHeight="1" x14ac:dyDescent="0.35">
      <c r="A80" s="763" t="s">
        <v>47</v>
      </c>
      <c r="B80" s="1545" t="s">
        <v>274</v>
      </c>
      <c r="C80" s="1546"/>
      <c r="D80" s="1547"/>
      <c r="E80" s="1542"/>
      <c r="F80" s="88"/>
      <c r="G80" s="152" t="s">
        <v>496</v>
      </c>
      <c r="H80" s="152" t="s">
        <v>496</v>
      </c>
      <c r="I80" s="152" t="s">
        <v>496</v>
      </c>
      <c r="J80" s="245"/>
      <c r="K80" s="381"/>
      <c r="L80" s="8"/>
      <c r="M80" s="381"/>
    </row>
    <row r="81" spans="1:17" s="5" customFormat="1" ht="15" customHeight="1" x14ac:dyDescent="0.35">
      <c r="A81" s="1548" t="s">
        <v>48</v>
      </c>
      <c r="B81" s="1513" t="s">
        <v>275</v>
      </c>
      <c r="C81" s="1514"/>
      <c r="D81" s="771" t="s">
        <v>475</v>
      </c>
      <c r="E81" s="1542"/>
      <c r="F81" s="87" t="s">
        <v>478</v>
      </c>
      <c r="G81" s="733">
        <v>10</v>
      </c>
      <c r="H81" s="733" t="s">
        <v>362</v>
      </c>
      <c r="I81" s="733" t="s">
        <v>362</v>
      </c>
      <c r="J81" s="1489" t="s">
        <v>750</v>
      </c>
      <c r="K81" s="381"/>
      <c r="L81" s="8"/>
      <c r="M81" s="381"/>
    </row>
    <row r="82" spans="1:17" s="5" customFormat="1" ht="15" customHeight="1" x14ac:dyDescent="0.35">
      <c r="A82" s="1548"/>
      <c r="B82" s="1518"/>
      <c r="C82" s="1519"/>
      <c r="D82" s="771" t="s">
        <v>476</v>
      </c>
      <c r="E82" s="1542"/>
      <c r="F82" s="87" t="s">
        <v>478</v>
      </c>
      <c r="G82" s="733">
        <v>0</v>
      </c>
      <c r="H82" s="733">
        <v>0</v>
      </c>
      <c r="I82" s="733" t="s">
        <v>362</v>
      </c>
      <c r="J82" s="1520"/>
      <c r="K82" s="381"/>
      <c r="L82" s="8"/>
      <c r="M82" s="381"/>
    </row>
    <row r="83" spans="1:17" s="5" customFormat="1" ht="15" customHeight="1" x14ac:dyDescent="0.35">
      <c r="A83" s="1549"/>
      <c r="B83" s="1515"/>
      <c r="C83" s="1516"/>
      <c r="D83" s="91" t="s">
        <v>477</v>
      </c>
      <c r="E83" s="1543"/>
      <c r="F83" s="90" t="s">
        <v>478</v>
      </c>
      <c r="G83" s="154">
        <v>0</v>
      </c>
      <c r="H83" s="154">
        <v>0</v>
      </c>
      <c r="I83" s="154" t="s">
        <v>362</v>
      </c>
      <c r="J83" s="1521"/>
      <c r="K83" s="381"/>
      <c r="L83" s="8"/>
      <c r="M83" s="381"/>
    </row>
    <row r="84" spans="1:17" s="5" customFormat="1" ht="8.15" customHeight="1" x14ac:dyDescent="0.35">
      <c r="A84" s="12"/>
      <c r="B84" s="13"/>
      <c r="C84" s="13"/>
      <c r="D84" s="13"/>
      <c r="E84" s="13"/>
      <c r="F84" s="7"/>
      <c r="G84" s="149"/>
      <c r="H84" s="149"/>
      <c r="I84" s="149"/>
      <c r="J84" s="46"/>
      <c r="K84" s="381"/>
      <c r="L84" s="8"/>
      <c r="M84" s="381"/>
    </row>
    <row r="85" spans="1:17" s="5" customFormat="1" ht="33" customHeight="1" x14ac:dyDescent="0.35">
      <c r="A85" s="1462" t="s">
        <v>400</v>
      </c>
      <c r="B85" s="1463"/>
      <c r="C85" s="1463"/>
      <c r="D85" s="1463"/>
      <c r="E85" s="1463"/>
      <c r="F85" s="1463"/>
      <c r="G85" s="1463"/>
      <c r="H85" s="1463"/>
      <c r="I85" s="1463"/>
      <c r="J85" s="1464"/>
      <c r="K85" s="381"/>
      <c r="L85" s="8">
        <f>IF(COUNTA(G86:I89)=12,3,2)</f>
        <v>3</v>
      </c>
      <c r="M85" s="381"/>
    </row>
    <row r="86" spans="1:17" ht="15" customHeight="1" x14ac:dyDescent="0.35">
      <c r="A86" s="1522" t="s">
        <v>44</v>
      </c>
      <c r="B86" s="1525" t="s">
        <v>399</v>
      </c>
      <c r="C86" s="1526"/>
      <c r="D86" s="129" t="s">
        <v>410</v>
      </c>
      <c r="E86" s="1531" t="s">
        <v>519</v>
      </c>
      <c r="F86" s="93" t="s">
        <v>361</v>
      </c>
      <c r="G86" s="734">
        <v>10580</v>
      </c>
      <c r="H86" s="734" t="s">
        <v>742</v>
      </c>
      <c r="I86" s="734">
        <v>4140</v>
      </c>
      <c r="J86" s="1534" t="s">
        <v>687</v>
      </c>
      <c r="Q86" s="1"/>
    </row>
    <row r="87" spans="1:17" ht="15" customHeight="1" x14ac:dyDescent="0.35">
      <c r="A87" s="1523"/>
      <c r="B87" s="1527"/>
      <c r="C87" s="1528"/>
      <c r="D87" s="130" t="s">
        <v>411</v>
      </c>
      <c r="E87" s="1532"/>
      <c r="F87" s="95" t="s">
        <v>361</v>
      </c>
      <c r="G87" s="145" t="s">
        <v>688</v>
      </c>
      <c r="H87" s="145" t="s">
        <v>688</v>
      </c>
      <c r="I87" s="145" t="s">
        <v>688</v>
      </c>
      <c r="J87" s="1535"/>
      <c r="Q87" s="1"/>
    </row>
    <row r="88" spans="1:17" ht="15" customHeight="1" x14ac:dyDescent="0.35">
      <c r="A88" s="1523"/>
      <c r="B88" s="1527"/>
      <c r="C88" s="1528"/>
      <c r="D88" s="757" t="s">
        <v>412</v>
      </c>
      <c r="E88" s="1532"/>
      <c r="F88" s="95" t="s">
        <v>361</v>
      </c>
      <c r="G88" s="145" t="s">
        <v>688</v>
      </c>
      <c r="H88" s="145" t="s">
        <v>688</v>
      </c>
      <c r="I88" s="145" t="s">
        <v>688</v>
      </c>
      <c r="J88" s="1535"/>
      <c r="Q88" s="1"/>
    </row>
    <row r="89" spans="1:17" ht="15" customHeight="1" x14ac:dyDescent="0.35">
      <c r="A89" s="1524"/>
      <c r="B89" s="1529"/>
      <c r="C89" s="1530"/>
      <c r="D89" s="97" t="s">
        <v>256</v>
      </c>
      <c r="E89" s="1533"/>
      <c r="F89" s="98" t="s">
        <v>361</v>
      </c>
      <c r="G89" s="705">
        <v>10580</v>
      </c>
      <c r="H89" s="705" t="s">
        <v>742</v>
      </c>
      <c r="I89" s="705">
        <v>4140</v>
      </c>
      <c r="J89" s="1536"/>
      <c r="Q89" s="1"/>
    </row>
    <row r="90" spans="1:17" s="5" customFormat="1" ht="8.15" customHeight="1" x14ac:dyDescent="0.35">
      <c r="A90" s="209"/>
      <c r="B90" s="210"/>
      <c r="C90" s="210"/>
      <c r="D90" s="210"/>
      <c r="E90" s="210"/>
      <c r="F90" s="47"/>
      <c r="G90" s="211"/>
      <c r="H90" s="211"/>
      <c r="I90" s="211"/>
      <c r="J90" s="46"/>
      <c r="K90" s="381"/>
      <c r="L90" s="8"/>
      <c r="M90" s="381"/>
    </row>
    <row r="91" spans="1:17" s="5" customFormat="1" ht="33" customHeight="1" x14ac:dyDescent="0.35">
      <c r="A91" s="1494" t="s">
        <v>480</v>
      </c>
      <c r="B91" s="1495"/>
      <c r="C91" s="1495"/>
      <c r="D91" s="1495"/>
      <c r="E91" s="1495"/>
      <c r="F91" s="1495"/>
      <c r="G91" s="1495"/>
      <c r="H91" s="1495"/>
      <c r="I91" s="1495"/>
      <c r="J91" s="445" t="s">
        <v>698</v>
      </c>
      <c r="K91" s="381"/>
      <c r="L91" s="8">
        <f>IF(COUNTA(G92:I97)+COUNTA(G98:I140)+COUNTA(G141:I183)=270,3,2)</f>
        <v>3</v>
      </c>
      <c r="M91" s="381"/>
    </row>
    <row r="92" spans="1:17" ht="15" customHeight="1" x14ac:dyDescent="0.35">
      <c r="A92" s="1522" t="s">
        <v>45</v>
      </c>
      <c r="B92" s="1550" t="s">
        <v>380</v>
      </c>
      <c r="C92" s="1551"/>
      <c r="D92" s="773" t="s">
        <v>415</v>
      </c>
      <c r="E92" s="1556" t="s">
        <v>519</v>
      </c>
      <c r="F92" s="93" t="s">
        <v>361</v>
      </c>
      <c r="G92" s="161" t="s">
        <v>362</v>
      </c>
      <c r="H92" s="161" t="s">
        <v>362</v>
      </c>
      <c r="I92" s="161" t="s">
        <v>362</v>
      </c>
      <c r="J92" s="1559"/>
      <c r="Q92" s="1"/>
    </row>
    <row r="93" spans="1:17" ht="15" customHeight="1" x14ac:dyDescent="0.35">
      <c r="A93" s="1523"/>
      <c r="B93" s="1552"/>
      <c r="C93" s="1553"/>
      <c r="D93" s="775" t="s">
        <v>413</v>
      </c>
      <c r="E93" s="1557"/>
      <c r="F93" s="95" t="s">
        <v>361</v>
      </c>
      <c r="G93" s="718" t="s">
        <v>362</v>
      </c>
      <c r="H93" s="718" t="s">
        <v>362</v>
      </c>
      <c r="I93" s="718" t="s">
        <v>362</v>
      </c>
      <c r="J93" s="1560"/>
      <c r="Q93" s="1"/>
    </row>
    <row r="94" spans="1:17" ht="15" customHeight="1" x14ac:dyDescent="0.35">
      <c r="A94" s="1523"/>
      <c r="B94" s="1552"/>
      <c r="C94" s="1553"/>
      <c r="D94" s="775" t="s">
        <v>414</v>
      </c>
      <c r="E94" s="1557"/>
      <c r="F94" s="95" t="s">
        <v>361</v>
      </c>
      <c r="G94" s="718" t="s">
        <v>362</v>
      </c>
      <c r="H94" s="718" t="s">
        <v>362</v>
      </c>
      <c r="I94" s="718" t="s">
        <v>362</v>
      </c>
      <c r="J94" s="1560"/>
      <c r="Q94" s="1"/>
    </row>
    <row r="95" spans="1:17" ht="15" customHeight="1" x14ac:dyDescent="0.35">
      <c r="A95" s="1523"/>
      <c r="B95" s="1552"/>
      <c r="C95" s="1553"/>
      <c r="D95" s="775" t="s">
        <v>416</v>
      </c>
      <c r="E95" s="1557"/>
      <c r="F95" s="95" t="s">
        <v>361</v>
      </c>
      <c r="G95" s="718" t="s">
        <v>362</v>
      </c>
      <c r="H95" s="718" t="s">
        <v>362</v>
      </c>
      <c r="I95" s="718" t="s">
        <v>362</v>
      </c>
      <c r="J95" s="1560"/>
      <c r="Q95" s="1"/>
    </row>
    <row r="96" spans="1:17" ht="15" customHeight="1" x14ac:dyDescent="0.35">
      <c r="A96" s="1523"/>
      <c r="B96" s="1552"/>
      <c r="C96" s="1553"/>
      <c r="D96" s="775" t="s">
        <v>417</v>
      </c>
      <c r="E96" s="1557"/>
      <c r="F96" s="95" t="s">
        <v>361</v>
      </c>
      <c r="G96" s="718" t="s">
        <v>362</v>
      </c>
      <c r="H96" s="718" t="s">
        <v>362</v>
      </c>
      <c r="I96" s="718" t="s">
        <v>362</v>
      </c>
      <c r="J96" s="1560"/>
      <c r="Q96" s="1"/>
    </row>
    <row r="97" spans="1:17" ht="15" customHeight="1" x14ac:dyDescent="0.35">
      <c r="A97" s="1523"/>
      <c r="B97" s="1554"/>
      <c r="C97" s="1555"/>
      <c r="D97" s="775" t="s">
        <v>418</v>
      </c>
      <c r="E97" s="1557"/>
      <c r="F97" s="95" t="s">
        <v>361</v>
      </c>
      <c r="G97" s="718" t="s">
        <v>362</v>
      </c>
      <c r="H97" s="718" t="s">
        <v>362</v>
      </c>
      <c r="I97" s="718" t="s">
        <v>362</v>
      </c>
      <c r="J97" s="1561"/>
      <c r="Q97" s="1"/>
    </row>
    <row r="98" spans="1:17" ht="15" customHeight="1" x14ac:dyDescent="0.35">
      <c r="A98" s="1562" t="s">
        <v>49</v>
      </c>
      <c r="B98" s="1563" t="s">
        <v>401</v>
      </c>
      <c r="C98" s="1564"/>
      <c r="D98" s="139" t="s">
        <v>415</v>
      </c>
      <c r="E98" s="1557"/>
      <c r="F98" s="140" t="s">
        <v>361</v>
      </c>
      <c r="G98" s="163" t="s">
        <v>362</v>
      </c>
      <c r="H98" s="163" t="s">
        <v>362</v>
      </c>
      <c r="I98" s="163" t="s">
        <v>362</v>
      </c>
      <c r="J98" s="1567"/>
      <c r="Q98" s="1"/>
    </row>
    <row r="99" spans="1:17" ht="15" customHeight="1" x14ac:dyDescent="0.35">
      <c r="A99" s="1548" t="s">
        <v>49</v>
      </c>
      <c r="B99" s="1565"/>
      <c r="C99" s="1566"/>
      <c r="D99" s="774" t="s">
        <v>413</v>
      </c>
      <c r="E99" s="1557"/>
      <c r="F99" s="101" t="s">
        <v>361</v>
      </c>
      <c r="G99" s="143" t="s">
        <v>362</v>
      </c>
      <c r="H99" s="143" t="s">
        <v>362</v>
      </c>
      <c r="I99" s="143" t="s">
        <v>362</v>
      </c>
      <c r="J99" s="1567"/>
      <c r="Q99" s="1"/>
    </row>
    <row r="100" spans="1:17" ht="15" customHeight="1" x14ac:dyDescent="0.35">
      <c r="A100" s="1548" t="s">
        <v>49</v>
      </c>
      <c r="B100" s="1565"/>
      <c r="C100" s="1566"/>
      <c r="D100" s="774" t="s">
        <v>414</v>
      </c>
      <c r="E100" s="1557"/>
      <c r="F100" s="101" t="s">
        <v>361</v>
      </c>
      <c r="G100" s="143" t="s">
        <v>362</v>
      </c>
      <c r="H100" s="143" t="s">
        <v>362</v>
      </c>
      <c r="I100" s="143" t="s">
        <v>362</v>
      </c>
      <c r="J100" s="1567"/>
      <c r="Q100" s="1"/>
    </row>
    <row r="101" spans="1:17" ht="15" customHeight="1" x14ac:dyDescent="0.35">
      <c r="A101" s="1548" t="s">
        <v>49</v>
      </c>
      <c r="B101" s="1565"/>
      <c r="C101" s="1566"/>
      <c r="D101" s="774" t="s">
        <v>416</v>
      </c>
      <c r="E101" s="1557"/>
      <c r="F101" s="101" t="s">
        <v>361</v>
      </c>
      <c r="G101" s="143" t="s">
        <v>362</v>
      </c>
      <c r="H101" s="143" t="s">
        <v>362</v>
      </c>
      <c r="I101" s="143" t="s">
        <v>362</v>
      </c>
      <c r="J101" s="1567"/>
      <c r="Q101" s="1"/>
    </row>
    <row r="102" spans="1:17" ht="15" customHeight="1" x14ac:dyDescent="0.35">
      <c r="A102" s="1548" t="s">
        <v>49</v>
      </c>
      <c r="B102" s="1565"/>
      <c r="C102" s="1566"/>
      <c r="D102" s="774" t="s">
        <v>417</v>
      </c>
      <c r="E102" s="1557"/>
      <c r="F102" s="101" t="s">
        <v>361</v>
      </c>
      <c r="G102" s="143" t="s">
        <v>362</v>
      </c>
      <c r="H102" s="143" t="s">
        <v>362</v>
      </c>
      <c r="I102" s="143" t="s">
        <v>362</v>
      </c>
      <c r="J102" s="1567"/>
      <c r="Q102" s="1"/>
    </row>
    <row r="103" spans="1:17" ht="15" customHeight="1" x14ac:dyDescent="0.35">
      <c r="A103" s="1548" t="s">
        <v>49</v>
      </c>
      <c r="B103" s="1565"/>
      <c r="C103" s="1566"/>
      <c r="D103" s="774" t="s">
        <v>418</v>
      </c>
      <c r="E103" s="1557"/>
      <c r="F103" s="101" t="s">
        <v>361</v>
      </c>
      <c r="G103" s="143" t="s">
        <v>362</v>
      </c>
      <c r="H103" s="143" t="s">
        <v>362</v>
      </c>
      <c r="I103" s="143" t="s">
        <v>362</v>
      </c>
      <c r="J103" s="1568"/>
      <c r="Q103" s="1"/>
    </row>
    <row r="104" spans="1:17" ht="15" customHeight="1" x14ac:dyDescent="0.35">
      <c r="A104" s="1523" t="s">
        <v>50</v>
      </c>
      <c r="B104" s="1569" t="s">
        <v>382</v>
      </c>
      <c r="C104" s="1570"/>
      <c r="D104" s="775" t="s">
        <v>415</v>
      </c>
      <c r="E104" s="1557"/>
      <c r="F104" s="95" t="s">
        <v>361</v>
      </c>
      <c r="G104" s="718" t="s">
        <v>362</v>
      </c>
      <c r="H104" s="718" t="s">
        <v>362</v>
      </c>
      <c r="I104" s="718" t="s">
        <v>362</v>
      </c>
      <c r="J104" s="1572"/>
      <c r="Q104" s="1"/>
    </row>
    <row r="105" spans="1:17" ht="15" customHeight="1" x14ac:dyDescent="0.35">
      <c r="A105" s="1523" t="s">
        <v>50</v>
      </c>
      <c r="B105" s="1569" t="s">
        <v>319</v>
      </c>
      <c r="C105" s="1570"/>
      <c r="D105" s="775" t="s">
        <v>413</v>
      </c>
      <c r="E105" s="1557"/>
      <c r="F105" s="95" t="s">
        <v>361</v>
      </c>
      <c r="G105" s="718" t="s">
        <v>362</v>
      </c>
      <c r="H105" s="718" t="s">
        <v>362</v>
      </c>
      <c r="I105" s="718" t="s">
        <v>362</v>
      </c>
      <c r="J105" s="1560"/>
      <c r="Q105" s="1"/>
    </row>
    <row r="106" spans="1:17" ht="15" customHeight="1" x14ac:dyDescent="0.35">
      <c r="A106" s="1523" t="s">
        <v>50</v>
      </c>
      <c r="B106" s="1569" t="s">
        <v>319</v>
      </c>
      <c r="C106" s="1570"/>
      <c r="D106" s="775" t="s">
        <v>414</v>
      </c>
      <c r="E106" s="1557"/>
      <c r="F106" s="95" t="s">
        <v>361</v>
      </c>
      <c r="G106" s="718" t="s">
        <v>362</v>
      </c>
      <c r="H106" s="718" t="s">
        <v>362</v>
      </c>
      <c r="I106" s="718" t="s">
        <v>362</v>
      </c>
      <c r="J106" s="1560"/>
      <c r="Q106" s="1"/>
    </row>
    <row r="107" spans="1:17" ht="15" customHeight="1" x14ac:dyDescent="0.35">
      <c r="A107" s="1523" t="s">
        <v>50</v>
      </c>
      <c r="B107" s="1569" t="s">
        <v>319</v>
      </c>
      <c r="C107" s="1570"/>
      <c r="D107" s="775" t="s">
        <v>416</v>
      </c>
      <c r="E107" s="1557"/>
      <c r="F107" s="95" t="s">
        <v>361</v>
      </c>
      <c r="G107" s="718" t="s">
        <v>362</v>
      </c>
      <c r="H107" s="718" t="s">
        <v>362</v>
      </c>
      <c r="I107" s="718" t="s">
        <v>362</v>
      </c>
      <c r="J107" s="1560"/>
      <c r="Q107" s="1"/>
    </row>
    <row r="108" spans="1:17" ht="15" customHeight="1" x14ac:dyDescent="0.35">
      <c r="A108" s="1523" t="s">
        <v>50</v>
      </c>
      <c r="B108" s="1569" t="s">
        <v>319</v>
      </c>
      <c r="C108" s="1570"/>
      <c r="D108" s="775" t="s">
        <v>417</v>
      </c>
      <c r="E108" s="1557"/>
      <c r="F108" s="95" t="s">
        <v>361</v>
      </c>
      <c r="G108" s="718" t="s">
        <v>362</v>
      </c>
      <c r="H108" s="718" t="s">
        <v>362</v>
      </c>
      <c r="I108" s="718" t="s">
        <v>362</v>
      </c>
      <c r="J108" s="1560"/>
      <c r="Q108" s="1"/>
    </row>
    <row r="109" spans="1:17" ht="15" customHeight="1" x14ac:dyDescent="0.35">
      <c r="A109" s="1523" t="s">
        <v>50</v>
      </c>
      <c r="B109" s="1569" t="s">
        <v>319</v>
      </c>
      <c r="C109" s="1570"/>
      <c r="D109" s="775" t="s">
        <v>418</v>
      </c>
      <c r="E109" s="1557"/>
      <c r="F109" s="95" t="s">
        <v>361</v>
      </c>
      <c r="G109" s="718" t="s">
        <v>362</v>
      </c>
      <c r="H109" s="718" t="s">
        <v>362</v>
      </c>
      <c r="I109" s="718" t="s">
        <v>362</v>
      </c>
      <c r="J109" s="1561"/>
      <c r="Q109" s="1"/>
    </row>
    <row r="110" spans="1:17" ht="15" customHeight="1" x14ac:dyDescent="0.35">
      <c r="A110" s="1548" t="s">
        <v>51</v>
      </c>
      <c r="B110" s="1565" t="s">
        <v>383</v>
      </c>
      <c r="C110" s="1566"/>
      <c r="D110" s="774" t="s">
        <v>415</v>
      </c>
      <c r="E110" s="1557"/>
      <c r="F110" s="101" t="s">
        <v>361</v>
      </c>
      <c r="G110" s="143" t="s">
        <v>362</v>
      </c>
      <c r="H110" s="143" t="s">
        <v>362</v>
      </c>
      <c r="I110" s="143" t="s">
        <v>362</v>
      </c>
      <c r="J110" s="1571"/>
      <c r="Q110" s="1"/>
    </row>
    <row r="111" spans="1:17" ht="15" customHeight="1" x14ac:dyDescent="0.35">
      <c r="A111" s="1548" t="s">
        <v>51</v>
      </c>
      <c r="B111" s="1565" t="s">
        <v>328</v>
      </c>
      <c r="C111" s="1566"/>
      <c r="D111" s="774" t="s">
        <v>413</v>
      </c>
      <c r="E111" s="1557"/>
      <c r="F111" s="101" t="s">
        <v>361</v>
      </c>
      <c r="G111" s="143" t="s">
        <v>362</v>
      </c>
      <c r="H111" s="143" t="s">
        <v>362</v>
      </c>
      <c r="I111" s="143" t="s">
        <v>362</v>
      </c>
      <c r="J111" s="1567"/>
      <c r="Q111" s="1"/>
    </row>
    <row r="112" spans="1:17" ht="15" customHeight="1" x14ac:dyDescent="0.35">
      <c r="A112" s="1548" t="s">
        <v>51</v>
      </c>
      <c r="B112" s="1565" t="s">
        <v>328</v>
      </c>
      <c r="C112" s="1566"/>
      <c r="D112" s="774" t="s">
        <v>414</v>
      </c>
      <c r="E112" s="1557"/>
      <c r="F112" s="101" t="s">
        <v>361</v>
      </c>
      <c r="G112" s="143" t="s">
        <v>362</v>
      </c>
      <c r="H112" s="143" t="s">
        <v>362</v>
      </c>
      <c r="I112" s="143" t="s">
        <v>362</v>
      </c>
      <c r="J112" s="1567"/>
      <c r="Q112" s="1"/>
    </row>
    <row r="113" spans="1:17" ht="15" customHeight="1" x14ac:dyDescent="0.35">
      <c r="A113" s="1548" t="s">
        <v>51</v>
      </c>
      <c r="B113" s="1565" t="s">
        <v>328</v>
      </c>
      <c r="C113" s="1566"/>
      <c r="D113" s="774" t="s">
        <v>416</v>
      </c>
      <c r="E113" s="1557"/>
      <c r="F113" s="101" t="s">
        <v>361</v>
      </c>
      <c r="G113" s="143" t="s">
        <v>362</v>
      </c>
      <c r="H113" s="143" t="s">
        <v>362</v>
      </c>
      <c r="I113" s="143" t="s">
        <v>362</v>
      </c>
      <c r="J113" s="1567"/>
      <c r="Q113" s="1"/>
    </row>
    <row r="114" spans="1:17" ht="15" customHeight="1" x14ac:dyDescent="0.35">
      <c r="A114" s="1548" t="s">
        <v>51</v>
      </c>
      <c r="B114" s="1565" t="s">
        <v>328</v>
      </c>
      <c r="C114" s="1566"/>
      <c r="D114" s="774" t="s">
        <v>417</v>
      </c>
      <c r="E114" s="1557"/>
      <c r="F114" s="101" t="s">
        <v>361</v>
      </c>
      <c r="G114" s="143" t="s">
        <v>362</v>
      </c>
      <c r="H114" s="143" t="s">
        <v>362</v>
      </c>
      <c r="I114" s="143" t="s">
        <v>362</v>
      </c>
      <c r="J114" s="1567"/>
      <c r="Q114" s="1"/>
    </row>
    <row r="115" spans="1:17" ht="15" customHeight="1" x14ac:dyDescent="0.35">
      <c r="A115" s="1548" t="s">
        <v>51</v>
      </c>
      <c r="B115" s="1565" t="s">
        <v>328</v>
      </c>
      <c r="C115" s="1566"/>
      <c r="D115" s="774" t="s">
        <v>418</v>
      </c>
      <c r="E115" s="1557"/>
      <c r="F115" s="101" t="s">
        <v>361</v>
      </c>
      <c r="G115" s="143" t="s">
        <v>362</v>
      </c>
      <c r="H115" s="143" t="s">
        <v>362</v>
      </c>
      <c r="I115" s="143" t="s">
        <v>362</v>
      </c>
      <c r="J115" s="1568"/>
      <c r="Q115" s="1"/>
    </row>
    <row r="116" spans="1:17" ht="15" customHeight="1" x14ac:dyDescent="0.35">
      <c r="A116" s="1573" t="s">
        <v>52</v>
      </c>
      <c r="B116" s="1569" t="s">
        <v>384</v>
      </c>
      <c r="C116" s="1570"/>
      <c r="D116" s="332" t="s">
        <v>415</v>
      </c>
      <c r="E116" s="1557"/>
      <c r="F116" s="138" t="s">
        <v>361</v>
      </c>
      <c r="G116" s="162" t="s">
        <v>362</v>
      </c>
      <c r="H116" s="162" t="s">
        <v>362</v>
      </c>
      <c r="I116" s="162" t="s">
        <v>362</v>
      </c>
      <c r="J116" s="1572"/>
      <c r="Q116" s="1"/>
    </row>
    <row r="117" spans="1:17" ht="15" customHeight="1" x14ac:dyDescent="0.35">
      <c r="A117" s="1523" t="s">
        <v>52</v>
      </c>
      <c r="B117" s="1569" t="s">
        <v>320</v>
      </c>
      <c r="C117" s="1570"/>
      <c r="D117" s="775" t="s">
        <v>413</v>
      </c>
      <c r="E117" s="1557"/>
      <c r="F117" s="95" t="s">
        <v>361</v>
      </c>
      <c r="G117" s="718" t="s">
        <v>362</v>
      </c>
      <c r="H117" s="718" t="s">
        <v>362</v>
      </c>
      <c r="I117" s="718" t="s">
        <v>362</v>
      </c>
      <c r="J117" s="1560"/>
      <c r="Q117" s="1"/>
    </row>
    <row r="118" spans="1:17" ht="15" customHeight="1" x14ac:dyDescent="0.35">
      <c r="A118" s="1523" t="s">
        <v>52</v>
      </c>
      <c r="B118" s="1569" t="s">
        <v>320</v>
      </c>
      <c r="C118" s="1570"/>
      <c r="D118" s="775" t="s">
        <v>414</v>
      </c>
      <c r="E118" s="1557"/>
      <c r="F118" s="95" t="s">
        <v>361</v>
      </c>
      <c r="G118" s="718" t="s">
        <v>362</v>
      </c>
      <c r="H118" s="718" t="s">
        <v>362</v>
      </c>
      <c r="I118" s="718" t="s">
        <v>362</v>
      </c>
      <c r="J118" s="1560"/>
      <c r="Q118" s="1"/>
    </row>
    <row r="119" spans="1:17" ht="15" customHeight="1" x14ac:dyDescent="0.35">
      <c r="A119" s="1523" t="s">
        <v>52</v>
      </c>
      <c r="B119" s="1569" t="s">
        <v>320</v>
      </c>
      <c r="C119" s="1570"/>
      <c r="D119" s="775" t="s">
        <v>416</v>
      </c>
      <c r="E119" s="1557"/>
      <c r="F119" s="95" t="s">
        <v>361</v>
      </c>
      <c r="G119" s="718" t="s">
        <v>362</v>
      </c>
      <c r="H119" s="718" t="s">
        <v>362</v>
      </c>
      <c r="I119" s="718" t="s">
        <v>362</v>
      </c>
      <c r="J119" s="1560"/>
      <c r="Q119" s="1"/>
    </row>
    <row r="120" spans="1:17" ht="15" customHeight="1" x14ac:dyDescent="0.35">
      <c r="A120" s="1523" t="s">
        <v>52</v>
      </c>
      <c r="B120" s="1569" t="s">
        <v>320</v>
      </c>
      <c r="C120" s="1570"/>
      <c r="D120" s="775" t="s">
        <v>417</v>
      </c>
      <c r="E120" s="1557"/>
      <c r="F120" s="95" t="s">
        <v>361</v>
      </c>
      <c r="G120" s="718" t="s">
        <v>362</v>
      </c>
      <c r="H120" s="718" t="s">
        <v>362</v>
      </c>
      <c r="I120" s="718" t="s">
        <v>362</v>
      </c>
      <c r="J120" s="1560"/>
      <c r="Q120" s="1"/>
    </row>
    <row r="121" spans="1:17" ht="15" customHeight="1" x14ac:dyDescent="0.35">
      <c r="A121" s="1523" t="s">
        <v>52</v>
      </c>
      <c r="B121" s="1569" t="s">
        <v>320</v>
      </c>
      <c r="C121" s="1570"/>
      <c r="D121" s="775" t="s">
        <v>418</v>
      </c>
      <c r="E121" s="1557"/>
      <c r="F121" s="95" t="s">
        <v>361</v>
      </c>
      <c r="G121" s="718" t="s">
        <v>362</v>
      </c>
      <c r="H121" s="718" t="s">
        <v>362</v>
      </c>
      <c r="I121" s="718" t="s">
        <v>362</v>
      </c>
      <c r="J121" s="1561"/>
      <c r="Q121" s="1"/>
    </row>
    <row r="122" spans="1:17" ht="15" customHeight="1" x14ac:dyDescent="0.35">
      <c r="A122" s="1548" t="s">
        <v>53</v>
      </c>
      <c r="B122" s="1565" t="s">
        <v>402</v>
      </c>
      <c r="C122" s="1566"/>
      <c r="D122" s="774" t="s">
        <v>415</v>
      </c>
      <c r="E122" s="1557"/>
      <c r="F122" s="101" t="s">
        <v>361</v>
      </c>
      <c r="G122" s="143" t="s">
        <v>362</v>
      </c>
      <c r="H122" s="143" t="s">
        <v>362</v>
      </c>
      <c r="I122" s="143" t="s">
        <v>362</v>
      </c>
      <c r="J122" s="1571"/>
      <c r="Q122" s="1"/>
    </row>
    <row r="123" spans="1:17" ht="15" customHeight="1" x14ac:dyDescent="0.35">
      <c r="A123" s="1548" t="s">
        <v>53</v>
      </c>
      <c r="B123" s="1565" t="s">
        <v>321</v>
      </c>
      <c r="C123" s="1566"/>
      <c r="D123" s="774" t="s">
        <v>413</v>
      </c>
      <c r="E123" s="1557"/>
      <c r="F123" s="101" t="s">
        <v>361</v>
      </c>
      <c r="G123" s="143" t="s">
        <v>362</v>
      </c>
      <c r="H123" s="143" t="s">
        <v>362</v>
      </c>
      <c r="I123" s="143" t="s">
        <v>362</v>
      </c>
      <c r="J123" s="1567"/>
      <c r="Q123" s="1"/>
    </row>
    <row r="124" spans="1:17" ht="15" customHeight="1" x14ac:dyDescent="0.35">
      <c r="A124" s="1548" t="s">
        <v>53</v>
      </c>
      <c r="B124" s="1565" t="s">
        <v>321</v>
      </c>
      <c r="C124" s="1566"/>
      <c r="D124" s="774" t="s">
        <v>414</v>
      </c>
      <c r="E124" s="1557"/>
      <c r="F124" s="101" t="s">
        <v>361</v>
      </c>
      <c r="G124" s="143" t="s">
        <v>362</v>
      </c>
      <c r="H124" s="143" t="s">
        <v>362</v>
      </c>
      <c r="I124" s="143" t="s">
        <v>362</v>
      </c>
      <c r="J124" s="1567"/>
      <c r="Q124" s="1"/>
    </row>
    <row r="125" spans="1:17" ht="15" customHeight="1" x14ac:dyDescent="0.35">
      <c r="A125" s="1548" t="s">
        <v>53</v>
      </c>
      <c r="B125" s="1565" t="s">
        <v>321</v>
      </c>
      <c r="C125" s="1566"/>
      <c r="D125" s="774" t="s">
        <v>416</v>
      </c>
      <c r="E125" s="1557"/>
      <c r="F125" s="101" t="s">
        <v>361</v>
      </c>
      <c r="G125" s="143" t="s">
        <v>362</v>
      </c>
      <c r="H125" s="143" t="s">
        <v>362</v>
      </c>
      <c r="I125" s="143" t="s">
        <v>362</v>
      </c>
      <c r="J125" s="1567"/>
      <c r="Q125" s="1"/>
    </row>
    <row r="126" spans="1:17" ht="15" customHeight="1" x14ac:dyDescent="0.35">
      <c r="A126" s="1548" t="s">
        <v>53</v>
      </c>
      <c r="B126" s="1565" t="s">
        <v>321</v>
      </c>
      <c r="C126" s="1566"/>
      <c r="D126" s="774" t="s">
        <v>417</v>
      </c>
      <c r="E126" s="1557"/>
      <c r="F126" s="101" t="s">
        <v>361</v>
      </c>
      <c r="G126" s="143" t="s">
        <v>362</v>
      </c>
      <c r="H126" s="143" t="s">
        <v>362</v>
      </c>
      <c r="I126" s="143" t="s">
        <v>362</v>
      </c>
      <c r="J126" s="1567"/>
      <c r="Q126" s="1"/>
    </row>
    <row r="127" spans="1:17" ht="15" customHeight="1" x14ac:dyDescent="0.35">
      <c r="A127" s="1548" t="s">
        <v>53</v>
      </c>
      <c r="B127" s="1565" t="s">
        <v>321</v>
      </c>
      <c r="C127" s="1566"/>
      <c r="D127" s="774" t="s">
        <v>418</v>
      </c>
      <c r="E127" s="1557"/>
      <c r="F127" s="101" t="s">
        <v>361</v>
      </c>
      <c r="G127" s="143" t="s">
        <v>362</v>
      </c>
      <c r="H127" s="143" t="s">
        <v>362</v>
      </c>
      <c r="I127" s="143" t="s">
        <v>362</v>
      </c>
      <c r="J127" s="1568"/>
      <c r="Q127" s="1"/>
    </row>
    <row r="128" spans="1:17" ht="15" customHeight="1" x14ac:dyDescent="0.35">
      <c r="A128" s="1523" t="s">
        <v>54</v>
      </c>
      <c r="B128" s="1569" t="s">
        <v>403</v>
      </c>
      <c r="C128" s="1570"/>
      <c r="D128" s="775" t="s">
        <v>415</v>
      </c>
      <c r="E128" s="1557"/>
      <c r="F128" s="95" t="s">
        <v>361</v>
      </c>
      <c r="G128" s="718" t="s">
        <v>362</v>
      </c>
      <c r="H128" s="718" t="s">
        <v>362</v>
      </c>
      <c r="I128" s="718" t="s">
        <v>362</v>
      </c>
      <c r="J128" s="1572"/>
      <c r="Q128" s="1"/>
    </row>
    <row r="129" spans="1:17" ht="15" customHeight="1" x14ac:dyDescent="0.35">
      <c r="A129" s="1523" t="s">
        <v>54</v>
      </c>
      <c r="B129" s="1569" t="s">
        <v>327</v>
      </c>
      <c r="C129" s="1570"/>
      <c r="D129" s="775" t="s">
        <v>413</v>
      </c>
      <c r="E129" s="1557"/>
      <c r="F129" s="95" t="s">
        <v>361</v>
      </c>
      <c r="G129" s="718" t="s">
        <v>362</v>
      </c>
      <c r="H129" s="718" t="s">
        <v>362</v>
      </c>
      <c r="I129" s="718" t="s">
        <v>362</v>
      </c>
      <c r="J129" s="1560"/>
      <c r="Q129" s="1"/>
    </row>
    <row r="130" spans="1:17" ht="15" customHeight="1" x14ac:dyDescent="0.35">
      <c r="A130" s="1523" t="s">
        <v>54</v>
      </c>
      <c r="B130" s="1569" t="s">
        <v>327</v>
      </c>
      <c r="C130" s="1570"/>
      <c r="D130" s="775" t="s">
        <v>414</v>
      </c>
      <c r="E130" s="1557"/>
      <c r="F130" s="95" t="s">
        <v>361</v>
      </c>
      <c r="G130" s="718" t="s">
        <v>362</v>
      </c>
      <c r="H130" s="718" t="s">
        <v>362</v>
      </c>
      <c r="I130" s="718" t="s">
        <v>362</v>
      </c>
      <c r="J130" s="1560"/>
      <c r="Q130" s="1"/>
    </row>
    <row r="131" spans="1:17" ht="15" customHeight="1" x14ac:dyDescent="0.35">
      <c r="A131" s="1523" t="s">
        <v>54</v>
      </c>
      <c r="B131" s="1569" t="s">
        <v>327</v>
      </c>
      <c r="C131" s="1570"/>
      <c r="D131" s="775" t="s">
        <v>416</v>
      </c>
      <c r="E131" s="1557"/>
      <c r="F131" s="95" t="s">
        <v>361</v>
      </c>
      <c r="G131" s="718" t="s">
        <v>362</v>
      </c>
      <c r="H131" s="718" t="s">
        <v>362</v>
      </c>
      <c r="I131" s="718" t="s">
        <v>362</v>
      </c>
      <c r="J131" s="1560"/>
      <c r="Q131" s="1"/>
    </row>
    <row r="132" spans="1:17" ht="15" customHeight="1" x14ac:dyDescent="0.35">
      <c r="A132" s="1523" t="s">
        <v>54</v>
      </c>
      <c r="B132" s="1569" t="s">
        <v>327</v>
      </c>
      <c r="C132" s="1570"/>
      <c r="D132" s="775" t="s">
        <v>417</v>
      </c>
      <c r="E132" s="1557"/>
      <c r="F132" s="95" t="s">
        <v>361</v>
      </c>
      <c r="G132" s="718" t="s">
        <v>362</v>
      </c>
      <c r="H132" s="718" t="s">
        <v>362</v>
      </c>
      <c r="I132" s="718" t="s">
        <v>362</v>
      </c>
      <c r="J132" s="1560"/>
      <c r="Q132" s="1"/>
    </row>
    <row r="133" spans="1:17" ht="15" customHeight="1" x14ac:dyDescent="0.35">
      <c r="A133" s="1523" t="s">
        <v>54</v>
      </c>
      <c r="B133" s="1569" t="s">
        <v>327</v>
      </c>
      <c r="C133" s="1570"/>
      <c r="D133" s="775" t="s">
        <v>418</v>
      </c>
      <c r="E133" s="1558"/>
      <c r="F133" s="95" t="s">
        <v>361</v>
      </c>
      <c r="G133" s="718" t="s">
        <v>362</v>
      </c>
      <c r="H133" s="718" t="s">
        <v>362</v>
      </c>
      <c r="I133" s="718" t="s">
        <v>362</v>
      </c>
      <c r="J133" s="1561"/>
      <c r="Q133" s="1"/>
    </row>
    <row r="134" spans="1:17" s="5" customFormat="1" ht="33" customHeight="1" x14ac:dyDescent="0.35">
      <c r="A134" s="1462" t="s">
        <v>481</v>
      </c>
      <c r="B134" s="1463"/>
      <c r="C134" s="1463"/>
      <c r="D134" s="1463"/>
      <c r="E134" s="1495"/>
      <c r="F134" s="1463"/>
      <c r="G134" s="1463"/>
      <c r="H134" s="1463"/>
      <c r="I134" s="1463"/>
      <c r="J134" s="221" t="s">
        <v>698</v>
      </c>
      <c r="K134" s="381"/>
      <c r="L134" s="8"/>
      <c r="M134" s="381"/>
    </row>
    <row r="135" spans="1:17" ht="15" customHeight="1" x14ac:dyDescent="0.35">
      <c r="A135" s="1574" t="s">
        <v>55</v>
      </c>
      <c r="B135" s="1575" t="s">
        <v>404</v>
      </c>
      <c r="C135" s="1576"/>
      <c r="D135" s="440" t="s">
        <v>415</v>
      </c>
      <c r="E135" s="1556" t="s">
        <v>519</v>
      </c>
      <c r="F135" s="441" t="s">
        <v>361</v>
      </c>
      <c r="G135" s="442" t="s">
        <v>362</v>
      </c>
      <c r="H135" s="442" t="s">
        <v>362</v>
      </c>
      <c r="I135" s="442" t="s">
        <v>362</v>
      </c>
      <c r="J135" s="1577"/>
      <c r="Q135" s="1"/>
    </row>
    <row r="136" spans="1:17" ht="15" customHeight="1" x14ac:dyDescent="0.35">
      <c r="A136" s="1548" t="s">
        <v>55</v>
      </c>
      <c r="B136" s="1565" t="s">
        <v>326</v>
      </c>
      <c r="C136" s="1566"/>
      <c r="D136" s="774" t="s">
        <v>413</v>
      </c>
      <c r="E136" s="1557"/>
      <c r="F136" s="101" t="s">
        <v>361</v>
      </c>
      <c r="G136" s="143" t="s">
        <v>362</v>
      </c>
      <c r="H136" s="143" t="s">
        <v>362</v>
      </c>
      <c r="I136" s="143" t="s">
        <v>362</v>
      </c>
      <c r="J136" s="1567"/>
      <c r="Q136" s="1"/>
    </row>
    <row r="137" spans="1:17" ht="15" customHeight="1" x14ac:dyDescent="0.35">
      <c r="A137" s="1548" t="s">
        <v>55</v>
      </c>
      <c r="B137" s="1565" t="s">
        <v>326</v>
      </c>
      <c r="C137" s="1566"/>
      <c r="D137" s="774" t="s">
        <v>414</v>
      </c>
      <c r="E137" s="1557"/>
      <c r="F137" s="101" t="s">
        <v>361</v>
      </c>
      <c r="G137" s="143" t="s">
        <v>362</v>
      </c>
      <c r="H137" s="143" t="s">
        <v>362</v>
      </c>
      <c r="I137" s="143" t="s">
        <v>362</v>
      </c>
      <c r="J137" s="1567"/>
      <c r="Q137" s="1"/>
    </row>
    <row r="138" spans="1:17" ht="15" customHeight="1" x14ac:dyDescent="0.35">
      <c r="A138" s="1548" t="s">
        <v>55</v>
      </c>
      <c r="B138" s="1565" t="s">
        <v>326</v>
      </c>
      <c r="C138" s="1566"/>
      <c r="D138" s="774" t="s">
        <v>416</v>
      </c>
      <c r="E138" s="1557"/>
      <c r="F138" s="101" t="s">
        <v>361</v>
      </c>
      <c r="G138" s="143" t="s">
        <v>362</v>
      </c>
      <c r="H138" s="143" t="s">
        <v>362</v>
      </c>
      <c r="I138" s="143" t="s">
        <v>362</v>
      </c>
      <c r="J138" s="1567"/>
      <c r="Q138" s="1"/>
    </row>
    <row r="139" spans="1:17" ht="15" customHeight="1" x14ac:dyDescent="0.35">
      <c r="A139" s="1548" t="s">
        <v>55</v>
      </c>
      <c r="B139" s="1565" t="s">
        <v>326</v>
      </c>
      <c r="C139" s="1566"/>
      <c r="D139" s="774" t="s">
        <v>417</v>
      </c>
      <c r="E139" s="1557"/>
      <c r="F139" s="101" t="s">
        <v>361</v>
      </c>
      <c r="G139" s="143" t="s">
        <v>362</v>
      </c>
      <c r="H139" s="143" t="s">
        <v>362</v>
      </c>
      <c r="I139" s="143" t="s">
        <v>362</v>
      </c>
      <c r="J139" s="1567"/>
      <c r="Q139" s="1"/>
    </row>
    <row r="140" spans="1:17" ht="15" customHeight="1" x14ac:dyDescent="0.35">
      <c r="A140" s="1548" t="s">
        <v>55</v>
      </c>
      <c r="B140" s="1565" t="s">
        <v>326</v>
      </c>
      <c r="C140" s="1566"/>
      <c r="D140" s="774" t="s">
        <v>418</v>
      </c>
      <c r="E140" s="1557"/>
      <c r="F140" s="101" t="s">
        <v>361</v>
      </c>
      <c r="G140" s="143" t="s">
        <v>362</v>
      </c>
      <c r="H140" s="143" t="s">
        <v>362</v>
      </c>
      <c r="I140" s="143" t="s">
        <v>362</v>
      </c>
      <c r="J140" s="1568"/>
      <c r="Q140" s="1"/>
    </row>
    <row r="141" spans="1:17" ht="15" customHeight="1" x14ac:dyDescent="0.35">
      <c r="A141" s="1523" t="s">
        <v>56</v>
      </c>
      <c r="B141" s="1569" t="s">
        <v>405</v>
      </c>
      <c r="C141" s="1570"/>
      <c r="D141" s="332" t="s">
        <v>415</v>
      </c>
      <c r="E141" s="1557"/>
      <c r="F141" s="138" t="s">
        <v>361</v>
      </c>
      <c r="G141" s="162" t="s">
        <v>362</v>
      </c>
      <c r="H141" s="162" t="s">
        <v>362</v>
      </c>
      <c r="I141" s="162" t="s">
        <v>362</v>
      </c>
      <c r="J141" s="1560"/>
      <c r="Q141" s="1"/>
    </row>
    <row r="142" spans="1:17" ht="15" customHeight="1" x14ac:dyDescent="0.35">
      <c r="A142" s="1523" t="s">
        <v>56</v>
      </c>
      <c r="B142" s="1569" t="s">
        <v>325</v>
      </c>
      <c r="C142" s="1570"/>
      <c r="D142" s="775" t="s">
        <v>413</v>
      </c>
      <c r="E142" s="1557"/>
      <c r="F142" s="95" t="s">
        <v>361</v>
      </c>
      <c r="G142" s="718" t="s">
        <v>362</v>
      </c>
      <c r="H142" s="718" t="s">
        <v>362</v>
      </c>
      <c r="I142" s="718" t="s">
        <v>362</v>
      </c>
      <c r="J142" s="1560"/>
      <c r="Q142" s="1"/>
    </row>
    <row r="143" spans="1:17" ht="15" customHeight="1" x14ac:dyDescent="0.35">
      <c r="A143" s="1523" t="s">
        <v>56</v>
      </c>
      <c r="B143" s="1569" t="s">
        <v>325</v>
      </c>
      <c r="C143" s="1570"/>
      <c r="D143" s="775" t="s">
        <v>414</v>
      </c>
      <c r="E143" s="1557"/>
      <c r="F143" s="95" t="s">
        <v>361</v>
      </c>
      <c r="G143" s="718" t="s">
        <v>362</v>
      </c>
      <c r="H143" s="718" t="s">
        <v>362</v>
      </c>
      <c r="I143" s="718" t="s">
        <v>362</v>
      </c>
      <c r="J143" s="1560"/>
      <c r="Q143" s="1"/>
    </row>
    <row r="144" spans="1:17" ht="15" customHeight="1" x14ac:dyDescent="0.35">
      <c r="A144" s="1523" t="s">
        <v>56</v>
      </c>
      <c r="B144" s="1569" t="s">
        <v>325</v>
      </c>
      <c r="C144" s="1570"/>
      <c r="D144" s="775" t="s">
        <v>416</v>
      </c>
      <c r="E144" s="1557"/>
      <c r="F144" s="95" t="s">
        <v>361</v>
      </c>
      <c r="G144" s="718" t="s">
        <v>362</v>
      </c>
      <c r="H144" s="718" t="s">
        <v>362</v>
      </c>
      <c r="I144" s="718" t="s">
        <v>362</v>
      </c>
      <c r="J144" s="1560"/>
      <c r="Q144" s="1"/>
    </row>
    <row r="145" spans="1:17" ht="15" customHeight="1" x14ac:dyDescent="0.35">
      <c r="A145" s="1523" t="s">
        <v>56</v>
      </c>
      <c r="B145" s="1569" t="s">
        <v>325</v>
      </c>
      <c r="C145" s="1570"/>
      <c r="D145" s="775" t="s">
        <v>417</v>
      </c>
      <c r="E145" s="1557"/>
      <c r="F145" s="95" t="s">
        <v>361</v>
      </c>
      <c r="G145" s="718" t="s">
        <v>362</v>
      </c>
      <c r="H145" s="718" t="s">
        <v>362</v>
      </c>
      <c r="I145" s="718" t="s">
        <v>362</v>
      </c>
      <c r="J145" s="1560"/>
      <c r="Q145" s="1"/>
    </row>
    <row r="146" spans="1:17" ht="15" customHeight="1" x14ac:dyDescent="0.35">
      <c r="A146" s="1523" t="s">
        <v>56</v>
      </c>
      <c r="B146" s="1569" t="s">
        <v>325</v>
      </c>
      <c r="C146" s="1570"/>
      <c r="D146" s="775" t="s">
        <v>418</v>
      </c>
      <c r="E146" s="1557"/>
      <c r="F146" s="95" t="s">
        <v>361</v>
      </c>
      <c r="G146" s="718" t="s">
        <v>362</v>
      </c>
      <c r="H146" s="718" t="s">
        <v>362</v>
      </c>
      <c r="I146" s="718" t="s">
        <v>362</v>
      </c>
      <c r="J146" s="1561"/>
      <c r="Q146" s="1"/>
    </row>
    <row r="147" spans="1:17" ht="15" customHeight="1" x14ac:dyDescent="0.35">
      <c r="A147" s="1562" t="s">
        <v>57</v>
      </c>
      <c r="B147" s="1563" t="s">
        <v>389</v>
      </c>
      <c r="C147" s="1564"/>
      <c r="D147" s="139" t="s">
        <v>415</v>
      </c>
      <c r="E147" s="1557"/>
      <c r="F147" s="140" t="s">
        <v>361</v>
      </c>
      <c r="G147" s="163" t="s">
        <v>362</v>
      </c>
      <c r="H147" s="163" t="s">
        <v>362</v>
      </c>
      <c r="I147" s="163" t="s">
        <v>362</v>
      </c>
      <c r="J147" s="1571"/>
      <c r="Q147" s="1"/>
    </row>
    <row r="148" spans="1:17" ht="15" customHeight="1" x14ac:dyDescent="0.35">
      <c r="A148" s="1548" t="s">
        <v>57</v>
      </c>
      <c r="B148" s="1565" t="s">
        <v>284</v>
      </c>
      <c r="C148" s="1566"/>
      <c r="D148" s="774" t="s">
        <v>413</v>
      </c>
      <c r="E148" s="1557"/>
      <c r="F148" s="101" t="s">
        <v>361</v>
      </c>
      <c r="G148" s="143" t="s">
        <v>362</v>
      </c>
      <c r="H148" s="143" t="s">
        <v>362</v>
      </c>
      <c r="I148" s="143" t="s">
        <v>362</v>
      </c>
      <c r="J148" s="1567"/>
      <c r="Q148" s="1"/>
    </row>
    <row r="149" spans="1:17" ht="15" customHeight="1" x14ac:dyDescent="0.35">
      <c r="A149" s="1548" t="s">
        <v>57</v>
      </c>
      <c r="B149" s="1565" t="s">
        <v>284</v>
      </c>
      <c r="C149" s="1566"/>
      <c r="D149" s="774" t="s">
        <v>414</v>
      </c>
      <c r="E149" s="1557"/>
      <c r="F149" s="101" t="s">
        <v>361</v>
      </c>
      <c r="G149" s="143" t="s">
        <v>362</v>
      </c>
      <c r="H149" s="143" t="s">
        <v>362</v>
      </c>
      <c r="I149" s="143" t="s">
        <v>362</v>
      </c>
      <c r="J149" s="1567"/>
      <c r="Q149" s="1"/>
    </row>
    <row r="150" spans="1:17" ht="15" customHeight="1" x14ac:dyDescent="0.35">
      <c r="A150" s="1548" t="s">
        <v>57</v>
      </c>
      <c r="B150" s="1565" t="s">
        <v>284</v>
      </c>
      <c r="C150" s="1566"/>
      <c r="D150" s="774" t="s">
        <v>416</v>
      </c>
      <c r="E150" s="1557"/>
      <c r="F150" s="101" t="s">
        <v>361</v>
      </c>
      <c r="G150" s="143" t="s">
        <v>362</v>
      </c>
      <c r="H150" s="143" t="s">
        <v>362</v>
      </c>
      <c r="I150" s="143" t="s">
        <v>362</v>
      </c>
      <c r="J150" s="1567"/>
      <c r="Q150" s="1"/>
    </row>
    <row r="151" spans="1:17" ht="15" customHeight="1" x14ac:dyDescent="0.35">
      <c r="A151" s="1548" t="s">
        <v>57</v>
      </c>
      <c r="B151" s="1565" t="s">
        <v>284</v>
      </c>
      <c r="C151" s="1566"/>
      <c r="D151" s="774" t="s">
        <v>417</v>
      </c>
      <c r="E151" s="1557"/>
      <c r="F151" s="101" t="s">
        <v>361</v>
      </c>
      <c r="G151" s="143" t="s">
        <v>362</v>
      </c>
      <c r="H151" s="143" t="s">
        <v>362</v>
      </c>
      <c r="I151" s="143" t="s">
        <v>362</v>
      </c>
      <c r="J151" s="1567"/>
      <c r="Q151" s="1"/>
    </row>
    <row r="152" spans="1:17" ht="15" customHeight="1" x14ac:dyDescent="0.35">
      <c r="A152" s="1548" t="s">
        <v>57</v>
      </c>
      <c r="B152" s="1565" t="s">
        <v>284</v>
      </c>
      <c r="C152" s="1566"/>
      <c r="D152" s="774" t="s">
        <v>418</v>
      </c>
      <c r="E152" s="1557"/>
      <c r="F152" s="101" t="s">
        <v>361</v>
      </c>
      <c r="G152" s="143" t="s">
        <v>362</v>
      </c>
      <c r="H152" s="143" t="s">
        <v>362</v>
      </c>
      <c r="I152" s="143" t="s">
        <v>362</v>
      </c>
      <c r="J152" s="1568"/>
      <c r="Q152" s="1"/>
    </row>
    <row r="153" spans="1:17" ht="15" customHeight="1" x14ac:dyDescent="0.35">
      <c r="A153" s="1523" t="s">
        <v>58</v>
      </c>
      <c r="B153" s="1569" t="s">
        <v>406</v>
      </c>
      <c r="C153" s="1570"/>
      <c r="D153" s="775" t="s">
        <v>415</v>
      </c>
      <c r="E153" s="1557"/>
      <c r="F153" s="95" t="s">
        <v>361</v>
      </c>
      <c r="G153" s="718" t="s">
        <v>362</v>
      </c>
      <c r="H153" s="718" t="s">
        <v>362</v>
      </c>
      <c r="I153" s="718" t="s">
        <v>362</v>
      </c>
      <c r="J153" s="1572"/>
      <c r="Q153" s="1"/>
    </row>
    <row r="154" spans="1:17" ht="15" customHeight="1" x14ac:dyDescent="0.35">
      <c r="A154" s="1523" t="s">
        <v>58</v>
      </c>
      <c r="B154" s="1569" t="s">
        <v>285</v>
      </c>
      <c r="C154" s="1570"/>
      <c r="D154" s="775" t="s">
        <v>413</v>
      </c>
      <c r="E154" s="1557"/>
      <c r="F154" s="95" t="s">
        <v>361</v>
      </c>
      <c r="G154" s="718" t="s">
        <v>362</v>
      </c>
      <c r="H154" s="718" t="s">
        <v>362</v>
      </c>
      <c r="I154" s="718" t="s">
        <v>362</v>
      </c>
      <c r="J154" s="1560"/>
      <c r="Q154" s="1"/>
    </row>
    <row r="155" spans="1:17" ht="15" customHeight="1" x14ac:dyDescent="0.35">
      <c r="A155" s="1523" t="s">
        <v>58</v>
      </c>
      <c r="B155" s="1569" t="s">
        <v>285</v>
      </c>
      <c r="C155" s="1570"/>
      <c r="D155" s="775" t="s">
        <v>414</v>
      </c>
      <c r="E155" s="1557"/>
      <c r="F155" s="95" t="s">
        <v>361</v>
      </c>
      <c r="G155" s="718" t="s">
        <v>362</v>
      </c>
      <c r="H155" s="718" t="s">
        <v>362</v>
      </c>
      <c r="I155" s="718" t="s">
        <v>362</v>
      </c>
      <c r="J155" s="1560"/>
      <c r="Q155" s="1"/>
    </row>
    <row r="156" spans="1:17" ht="15" customHeight="1" x14ac:dyDescent="0.35">
      <c r="A156" s="1523" t="s">
        <v>58</v>
      </c>
      <c r="B156" s="1569" t="s">
        <v>285</v>
      </c>
      <c r="C156" s="1570"/>
      <c r="D156" s="775" t="s">
        <v>416</v>
      </c>
      <c r="E156" s="1557"/>
      <c r="F156" s="95" t="s">
        <v>361</v>
      </c>
      <c r="G156" s="718" t="s">
        <v>362</v>
      </c>
      <c r="H156" s="718" t="s">
        <v>362</v>
      </c>
      <c r="I156" s="718" t="s">
        <v>362</v>
      </c>
      <c r="J156" s="1560"/>
      <c r="Q156" s="1"/>
    </row>
    <row r="157" spans="1:17" ht="15" customHeight="1" x14ac:dyDescent="0.35">
      <c r="A157" s="1523" t="s">
        <v>58</v>
      </c>
      <c r="B157" s="1569" t="s">
        <v>285</v>
      </c>
      <c r="C157" s="1570"/>
      <c r="D157" s="775" t="s">
        <v>417</v>
      </c>
      <c r="E157" s="1557"/>
      <c r="F157" s="95" t="s">
        <v>361</v>
      </c>
      <c r="G157" s="718" t="s">
        <v>362</v>
      </c>
      <c r="H157" s="718" t="s">
        <v>362</v>
      </c>
      <c r="I157" s="718" t="s">
        <v>362</v>
      </c>
      <c r="J157" s="1560"/>
      <c r="Q157" s="1"/>
    </row>
    <row r="158" spans="1:17" ht="15" customHeight="1" x14ac:dyDescent="0.35">
      <c r="A158" s="1523" t="s">
        <v>58</v>
      </c>
      <c r="B158" s="1569" t="s">
        <v>285</v>
      </c>
      <c r="C158" s="1570"/>
      <c r="D158" s="775" t="s">
        <v>418</v>
      </c>
      <c r="E158" s="1557"/>
      <c r="F158" s="95" t="s">
        <v>361</v>
      </c>
      <c r="G158" s="718" t="s">
        <v>362</v>
      </c>
      <c r="H158" s="718" t="s">
        <v>362</v>
      </c>
      <c r="I158" s="718" t="s">
        <v>362</v>
      </c>
      <c r="J158" s="1561"/>
      <c r="Q158" s="1"/>
    </row>
    <row r="159" spans="1:17" ht="15" customHeight="1" x14ac:dyDescent="0.35">
      <c r="A159" s="1562" t="s">
        <v>59</v>
      </c>
      <c r="B159" s="1563" t="s">
        <v>391</v>
      </c>
      <c r="C159" s="1564"/>
      <c r="D159" s="774" t="s">
        <v>415</v>
      </c>
      <c r="E159" s="1557"/>
      <c r="F159" s="101" t="s">
        <v>361</v>
      </c>
      <c r="G159" s="143" t="s">
        <v>362</v>
      </c>
      <c r="H159" s="143" t="s">
        <v>362</v>
      </c>
      <c r="I159" s="143" t="s">
        <v>362</v>
      </c>
      <c r="J159" s="1571"/>
      <c r="Q159" s="1"/>
    </row>
    <row r="160" spans="1:17" ht="15" customHeight="1" x14ac:dyDescent="0.35">
      <c r="A160" s="1548" t="s">
        <v>59</v>
      </c>
      <c r="B160" s="1565" t="s">
        <v>324</v>
      </c>
      <c r="C160" s="1566"/>
      <c r="D160" s="774" t="s">
        <v>413</v>
      </c>
      <c r="E160" s="1557"/>
      <c r="F160" s="101" t="s">
        <v>361</v>
      </c>
      <c r="G160" s="143" t="s">
        <v>362</v>
      </c>
      <c r="H160" s="143" t="s">
        <v>362</v>
      </c>
      <c r="I160" s="143" t="s">
        <v>362</v>
      </c>
      <c r="J160" s="1567"/>
      <c r="Q160" s="1"/>
    </row>
    <row r="161" spans="1:17" ht="15" customHeight="1" x14ac:dyDescent="0.35">
      <c r="A161" s="1548" t="s">
        <v>59</v>
      </c>
      <c r="B161" s="1565" t="s">
        <v>324</v>
      </c>
      <c r="C161" s="1566"/>
      <c r="D161" s="774" t="s">
        <v>414</v>
      </c>
      <c r="E161" s="1557"/>
      <c r="F161" s="101" t="s">
        <v>361</v>
      </c>
      <c r="G161" s="143" t="s">
        <v>362</v>
      </c>
      <c r="H161" s="143" t="s">
        <v>362</v>
      </c>
      <c r="I161" s="143" t="s">
        <v>362</v>
      </c>
      <c r="J161" s="1567"/>
      <c r="Q161" s="1"/>
    </row>
    <row r="162" spans="1:17" ht="15" customHeight="1" x14ac:dyDescent="0.35">
      <c r="A162" s="1548" t="s">
        <v>59</v>
      </c>
      <c r="B162" s="1565" t="s">
        <v>324</v>
      </c>
      <c r="C162" s="1566"/>
      <c r="D162" s="774" t="s">
        <v>416</v>
      </c>
      <c r="E162" s="1557"/>
      <c r="F162" s="101" t="s">
        <v>361</v>
      </c>
      <c r="G162" s="143" t="s">
        <v>362</v>
      </c>
      <c r="H162" s="143" t="s">
        <v>362</v>
      </c>
      <c r="I162" s="143" t="s">
        <v>362</v>
      </c>
      <c r="J162" s="1567"/>
      <c r="Q162" s="1"/>
    </row>
    <row r="163" spans="1:17" ht="15" customHeight="1" x14ac:dyDescent="0.35">
      <c r="A163" s="1548" t="s">
        <v>59</v>
      </c>
      <c r="B163" s="1565" t="s">
        <v>324</v>
      </c>
      <c r="C163" s="1566"/>
      <c r="D163" s="774" t="s">
        <v>417</v>
      </c>
      <c r="E163" s="1557"/>
      <c r="F163" s="101" t="s">
        <v>361</v>
      </c>
      <c r="G163" s="143" t="s">
        <v>362</v>
      </c>
      <c r="H163" s="143" t="s">
        <v>362</v>
      </c>
      <c r="I163" s="143" t="s">
        <v>362</v>
      </c>
      <c r="J163" s="1567"/>
      <c r="Q163" s="1"/>
    </row>
    <row r="164" spans="1:17" ht="15" customHeight="1" x14ac:dyDescent="0.35">
      <c r="A164" s="1548" t="s">
        <v>59</v>
      </c>
      <c r="B164" s="1565" t="s">
        <v>324</v>
      </c>
      <c r="C164" s="1566"/>
      <c r="D164" s="774" t="s">
        <v>418</v>
      </c>
      <c r="E164" s="1557"/>
      <c r="F164" s="101" t="s">
        <v>361</v>
      </c>
      <c r="G164" s="143" t="s">
        <v>362</v>
      </c>
      <c r="H164" s="143" t="s">
        <v>362</v>
      </c>
      <c r="I164" s="143" t="s">
        <v>362</v>
      </c>
      <c r="J164" s="1568"/>
      <c r="Q164" s="1"/>
    </row>
    <row r="165" spans="1:17" ht="15" customHeight="1" x14ac:dyDescent="0.35">
      <c r="A165" s="1523" t="s">
        <v>60</v>
      </c>
      <c r="B165" s="1569" t="s">
        <v>407</v>
      </c>
      <c r="C165" s="1570"/>
      <c r="D165" s="775" t="s">
        <v>415</v>
      </c>
      <c r="E165" s="1557"/>
      <c r="F165" s="95" t="s">
        <v>361</v>
      </c>
      <c r="G165" s="718" t="s">
        <v>362</v>
      </c>
      <c r="H165" s="718" t="s">
        <v>362</v>
      </c>
      <c r="I165" s="718" t="s">
        <v>362</v>
      </c>
      <c r="J165" s="1572"/>
      <c r="Q165" s="1"/>
    </row>
    <row r="166" spans="1:17" ht="15" customHeight="1" x14ac:dyDescent="0.35">
      <c r="A166" s="1523" t="s">
        <v>60</v>
      </c>
      <c r="B166" s="1569" t="s">
        <v>323</v>
      </c>
      <c r="C166" s="1570"/>
      <c r="D166" s="775" t="s">
        <v>413</v>
      </c>
      <c r="E166" s="1557"/>
      <c r="F166" s="95" t="s">
        <v>361</v>
      </c>
      <c r="G166" s="718" t="s">
        <v>362</v>
      </c>
      <c r="H166" s="718" t="s">
        <v>362</v>
      </c>
      <c r="I166" s="718" t="s">
        <v>362</v>
      </c>
      <c r="J166" s="1560"/>
      <c r="Q166" s="1"/>
    </row>
    <row r="167" spans="1:17" ht="15" customHeight="1" x14ac:dyDescent="0.35">
      <c r="A167" s="1523" t="s">
        <v>60</v>
      </c>
      <c r="B167" s="1569" t="s">
        <v>323</v>
      </c>
      <c r="C167" s="1570"/>
      <c r="D167" s="775" t="s">
        <v>414</v>
      </c>
      <c r="E167" s="1557"/>
      <c r="F167" s="95" t="s">
        <v>361</v>
      </c>
      <c r="G167" s="718" t="s">
        <v>362</v>
      </c>
      <c r="H167" s="718" t="s">
        <v>362</v>
      </c>
      <c r="I167" s="718" t="s">
        <v>362</v>
      </c>
      <c r="J167" s="1560"/>
      <c r="Q167" s="1"/>
    </row>
    <row r="168" spans="1:17" ht="15" customHeight="1" x14ac:dyDescent="0.35">
      <c r="A168" s="1523" t="s">
        <v>60</v>
      </c>
      <c r="B168" s="1569" t="s">
        <v>323</v>
      </c>
      <c r="C168" s="1570"/>
      <c r="D168" s="775" t="s">
        <v>416</v>
      </c>
      <c r="E168" s="1557"/>
      <c r="F168" s="95" t="s">
        <v>361</v>
      </c>
      <c r="G168" s="718" t="s">
        <v>362</v>
      </c>
      <c r="H168" s="718" t="s">
        <v>362</v>
      </c>
      <c r="I168" s="718" t="s">
        <v>362</v>
      </c>
      <c r="J168" s="1560"/>
      <c r="Q168" s="1"/>
    </row>
    <row r="169" spans="1:17" ht="15" customHeight="1" x14ac:dyDescent="0.35">
      <c r="A169" s="1523" t="s">
        <v>60</v>
      </c>
      <c r="B169" s="1569" t="s">
        <v>323</v>
      </c>
      <c r="C169" s="1570"/>
      <c r="D169" s="775" t="s">
        <v>417</v>
      </c>
      <c r="E169" s="1557"/>
      <c r="F169" s="95" t="s">
        <v>361</v>
      </c>
      <c r="G169" s="718" t="s">
        <v>362</v>
      </c>
      <c r="H169" s="718" t="s">
        <v>362</v>
      </c>
      <c r="I169" s="718" t="s">
        <v>362</v>
      </c>
      <c r="J169" s="1560"/>
      <c r="Q169" s="1"/>
    </row>
    <row r="170" spans="1:17" ht="15" customHeight="1" x14ac:dyDescent="0.35">
      <c r="A170" s="1523" t="s">
        <v>60</v>
      </c>
      <c r="B170" s="1569" t="s">
        <v>323</v>
      </c>
      <c r="C170" s="1570"/>
      <c r="D170" s="775" t="s">
        <v>418</v>
      </c>
      <c r="E170" s="1557"/>
      <c r="F170" s="95" t="s">
        <v>361</v>
      </c>
      <c r="G170" s="718" t="s">
        <v>362</v>
      </c>
      <c r="H170" s="718" t="s">
        <v>362</v>
      </c>
      <c r="I170" s="718" t="s">
        <v>362</v>
      </c>
      <c r="J170" s="1561"/>
      <c r="Q170" s="1"/>
    </row>
    <row r="171" spans="1:17" ht="15" customHeight="1" x14ac:dyDescent="0.35">
      <c r="A171" s="1562" t="s">
        <v>61</v>
      </c>
      <c r="B171" s="1563" t="s">
        <v>408</v>
      </c>
      <c r="C171" s="1564"/>
      <c r="D171" s="774" t="s">
        <v>415</v>
      </c>
      <c r="E171" s="1557"/>
      <c r="F171" s="101" t="s">
        <v>361</v>
      </c>
      <c r="G171" s="143" t="s">
        <v>362</v>
      </c>
      <c r="H171" s="143" t="s">
        <v>362</v>
      </c>
      <c r="I171" s="143" t="s">
        <v>362</v>
      </c>
      <c r="J171" s="1571"/>
      <c r="Q171" s="1"/>
    </row>
    <row r="172" spans="1:17" ht="15" customHeight="1" x14ac:dyDescent="0.35">
      <c r="A172" s="1548" t="s">
        <v>61</v>
      </c>
      <c r="B172" s="1565" t="s">
        <v>322</v>
      </c>
      <c r="C172" s="1566"/>
      <c r="D172" s="774" t="s">
        <v>413</v>
      </c>
      <c r="E172" s="1557"/>
      <c r="F172" s="101" t="s">
        <v>361</v>
      </c>
      <c r="G172" s="143" t="s">
        <v>362</v>
      </c>
      <c r="H172" s="143" t="s">
        <v>362</v>
      </c>
      <c r="I172" s="143" t="s">
        <v>362</v>
      </c>
      <c r="J172" s="1567"/>
      <c r="Q172" s="1"/>
    </row>
    <row r="173" spans="1:17" ht="15" customHeight="1" x14ac:dyDescent="0.35">
      <c r="A173" s="1548" t="s">
        <v>61</v>
      </c>
      <c r="B173" s="1565" t="s">
        <v>322</v>
      </c>
      <c r="C173" s="1566"/>
      <c r="D173" s="774" t="s">
        <v>414</v>
      </c>
      <c r="E173" s="1557"/>
      <c r="F173" s="101" t="s">
        <v>361</v>
      </c>
      <c r="G173" s="143" t="s">
        <v>362</v>
      </c>
      <c r="H173" s="143" t="s">
        <v>362</v>
      </c>
      <c r="I173" s="143" t="s">
        <v>362</v>
      </c>
      <c r="J173" s="1567"/>
      <c r="Q173" s="1"/>
    </row>
    <row r="174" spans="1:17" ht="15" customHeight="1" x14ac:dyDescent="0.35">
      <c r="A174" s="1548" t="s">
        <v>61</v>
      </c>
      <c r="B174" s="1565" t="s">
        <v>322</v>
      </c>
      <c r="C174" s="1566"/>
      <c r="D174" s="774" t="s">
        <v>416</v>
      </c>
      <c r="E174" s="1557"/>
      <c r="F174" s="101" t="s">
        <v>361</v>
      </c>
      <c r="G174" s="143" t="s">
        <v>362</v>
      </c>
      <c r="H174" s="143" t="s">
        <v>362</v>
      </c>
      <c r="I174" s="143" t="s">
        <v>362</v>
      </c>
      <c r="J174" s="1567"/>
      <c r="Q174" s="1"/>
    </row>
    <row r="175" spans="1:17" ht="15" customHeight="1" x14ac:dyDescent="0.35">
      <c r="A175" s="1548" t="s">
        <v>61</v>
      </c>
      <c r="B175" s="1565" t="s">
        <v>322</v>
      </c>
      <c r="C175" s="1566"/>
      <c r="D175" s="774" t="s">
        <v>417</v>
      </c>
      <c r="E175" s="1557"/>
      <c r="F175" s="101" t="s">
        <v>361</v>
      </c>
      <c r="G175" s="143" t="s">
        <v>362</v>
      </c>
      <c r="H175" s="143" t="s">
        <v>362</v>
      </c>
      <c r="I175" s="143" t="s">
        <v>362</v>
      </c>
      <c r="J175" s="1567"/>
      <c r="Q175" s="1"/>
    </row>
    <row r="176" spans="1:17" ht="15" customHeight="1" x14ac:dyDescent="0.35">
      <c r="A176" s="1548" t="s">
        <v>61</v>
      </c>
      <c r="B176" s="1565" t="s">
        <v>322</v>
      </c>
      <c r="C176" s="1566"/>
      <c r="D176" s="774" t="s">
        <v>418</v>
      </c>
      <c r="E176" s="1558"/>
      <c r="F176" s="101" t="s">
        <v>361</v>
      </c>
      <c r="G176" s="143" t="s">
        <v>362</v>
      </c>
      <c r="H176" s="143" t="s">
        <v>362</v>
      </c>
      <c r="I176" s="143" t="s">
        <v>362</v>
      </c>
      <c r="J176" s="1568"/>
      <c r="Q176" s="1"/>
    </row>
    <row r="177" spans="1:17" s="5" customFormat="1" ht="33" customHeight="1" x14ac:dyDescent="0.35">
      <c r="A177" s="1462" t="s">
        <v>481</v>
      </c>
      <c r="B177" s="1463"/>
      <c r="C177" s="1463"/>
      <c r="D177" s="1463"/>
      <c r="E177" s="1495"/>
      <c r="F177" s="1463"/>
      <c r="G177" s="1463"/>
      <c r="H177" s="1463"/>
      <c r="I177" s="1463"/>
      <c r="J177" s="221" t="s">
        <v>698</v>
      </c>
      <c r="K177" s="381"/>
      <c r="L177" s="8"/>
      <c r="M177" s="381"/>
    </row>
    <row r="178" spans="1:17" ht="15" customHeight="1" x14ac:dyDescent="0.35">
      <c r="A178" s="1523" t="s">
        <v>62</v>
      </c>
      <c r="B178" s="1569" t="s">
        <v>409</v>
      </c>
      <c r="C178" s="1570"/>
      <c r="D178" s="775" t="s">
        <v>415</v>
      </c>
      <c r="E178" s="438"/>
      <c r="F178" s="138" t="s">
        <v>361</v>
      </c>
      <c r="G178" s="162" t="s">
        <v>362</v>
      </c>
      <c r="H178" s="162" t="s">
        <v>362</v>
      </c>
      <c r="I178" s="162" t="s">
        <v>362</v>
      </c>
      <c r="J178" s="1572"/>
      <c r="Q178" s="1"/>
    </row>
    <row r="179" spans="1:17" ht="15" customHeight="1" x14ac:dyDescent="0.35">
      <c r="A179" s="1523" t="s">
        <v>62</v>
      </c>
      <c r="B179" s="1569" t="s">
        <v>329</v>
      </c>
      <c r="C179" s="1570"/>
      <c r="D179" s="775" t="s">
        <v>413</v>
      </c>
      <c r="E179" s="438"/>
      <c r="F179" s="95" t="s">
        <v>361</v>
      </c>
      <c r="G179" s="718" t="s">
        <v>362</v>
      </c>
      <c r="H179" s="718" t="s">
        <v>362</v>
      </c>
      <c r="I179" s="718" t="s">
        <v>362</v>
      </c>
      <c r="J179" s="1560"/>
      <c r="Q179" s="1"/>
    </row>
    <row r="180" spans="1:17" ht="15" customHeight="1" x14ac:dyDescent="0.35">
      <c r="A180" s="1523" t="s">
        <v>62</v>
      </c>
      <c r="B180" s="1569" t="s">
        <v>329</v>
      </c>
      <c r="C180" s="1570"/>
      <c r="D180" s="775" t="s">
        <v>414</v>
      </c>
      <c r="E180" s="438"/>
      <c r="F180" s="95" t="s">
        <v>361</v>
      </c>
      <c r="G180" s="718" t="s">
        <v>362</v>
      </c>
      <c r="H180" s="718" t="s">
        <v>362</v>
      </c>
      <c r="I180" s="718" t="s">
        <v>362</v>
      </c>
      <c r="J180" s="1560"/>
      <c r="Q180" s="1"/>
    </row>
    <row r="181" spans="1:17" ht="15" customHeight="1" x14ac:dyDescent="0.35">
      <c r="A181" s="1523" t="s">
        <v>62</v>
      </c>
      <c r="B181" s="1569" t="s">
        <v>329</v>
      </c>
      <c r="C181" s="1570"/>
      <c r="D181" s="775" t="s">
        <v>416</v>
      </c>
      <c r="E181" s="438"/>
      <c r="F181" s="95" t="s">
        <v>361</v>
      </c>
      <c r="G181" s="718" t="s">
        <v>362</v>
      </c>
      <c r="H181" s="718" t="s">
        <v>362</v>
      </c>
      <c r="I181" s="718" t="s">
        <v>362</v>
      </c>
      <c r="J181" s="1560"/>
      <c r="Q181" s="1"/>
    </row>
    <row r="182" spans="1:17" ht="15" customHeight="1" x14ac:dyDescent="0.35">
      <c r="A182" s="1523" t="s">
        <v>62</v>
      </c>
      <c r="B182" s="1569" t="s">
        <v>329</v>
      </c>
      <c r="C182" s="1570"/>
      <c r="D182" s="775" t="s">
        <v>417</v>
      </c>
      <c r="E182" s="438"/>
      <c r="F182" s="95" t="s">
        <v>361</v>
      </c>
      <c r="G182" s="718" t="s">
        <v>362</v>
      </c>
      <c r="H182" s="718" t="s">
        <v>362</v>
      </c>
      <c r="I182" s="718" t="s">
        <v>362</v>
      </c>
      <c r="J182" s="1560"/>
      <c r="Q182" s="1"/>
    </row>
    <row r="183" spans="1:17" ht="15" customHeight="1" x14ac:dyDescent="0.35">
      <c r="A183" s="1523" t="s">
        <v>62</v>
      </c>
      <c r="B183" s="1569" t="s">
        <v>329</v>
      </c>
      <c r="C183" s="1570"/>
      <c r="D183" s="775" t="s">
        <v>418</v>
      </c>
      <c r="E183" s="439"/>
      <c r="F183" s="98" t="s">
        <v>361</v>
      </c>
      <c r="G183" s="164" t="s">
        <v>362</v>
      </c>
      <c r="H183" s="164" t="s">
        <v>362</v>
      </c>
      <c r="I183" s="164" t="s">
        <v>362</v>
      </c>
      <c r="J183" s="1578"/>
      <c r="Q183" s="1"/>
    </row>
    <row r="184" spans="1:17" s="5" customFormat="1" ht="8.15" customHeight="1" x14ac:dyDescent="0.35">
      <c r="A184" s="82"/>
      <c r="B184" s="83"/>
      <c r="C184" s="83"/>
      <c r="D184" s="83"/>
      <c r="E184" s="83"/>
      <c r="F184" s="84"/>
      <c r="G184" s="156"/>
      <c r="H184" s="156"/>
      <c r="I184" s="156"/>
      <c r="J184" s="46"/>
      <c r="K184" s="381"/>
      <c r="L184" s="8"/>
      <c r="M184" s="381"/>
    </row>
    <row r="185" spans="1:17" s="5" customFormat="1" ht="33" customHeight="1" x14ac:dyDescent="0.35">
      <c r="A185" s="1462" t="s">
        <v>419</v>
      </c>
      <c r="B185" s="1463"/>
      <c r="C185" s="1463"/>
      <c r="D185" s="1463"/>
      <c r="E185" s="1463"/>
      <c r="F185" s="1463"/>
      <c r="G185" s="1463"/>
      <c r="H185" s="1463"/>
      <c r="I185" s="1463"/>
      <c r="J185" s="1464"/>
      <c r="K185" s="381"/>
      <c r="L185" s="8">
        <f>IF(COUNTA(G186:I186)=3,3,2)</f>
        <v>3</v>
      </c>
      <c r="M185" s="381"/>
    </row>
    <row r="186" spans="1:17" ht="28" customHeight="1" x14ac:dyDescent="0.35">
      <c r="A186" s="11" t="s">
        <v>63</v>
      </c>
      <c r="B186" s="1579" t="s">
        <v>276</v>
      </c>
      <c r="C186" s="1579"/>
      <c r="D186" s="1579"/>
      <c r="E186" s="85" t="s">
        <v>524</v>
      </c>
      <c r="F186" s="4"/>
      <c r="G186" s="150" t="s">
        <v>362</v>
      </c>
      <c r="H186" s="150" t="s">
        <v>362</v>
      </c>
      <c r="I186" s="150" t="s">
        <v>362</v>
      </c>
      <c r="J186" s="6"/>
      <c r="Q186" s="1"/>
    </row>
    <row r="187" spans="1:17" s="5" customFormat="1" ht="8.15" customHeight="1" x14ac:dyDescent="0.35">
      <c r="A187" s="12"/>
      <c r="B187" s="13"/>
      <c r="C187" s="13"/>
      <c r="D187" s="13"/>
      <c r="E187" s="13"/>
      <c r="F187" s="7"/>
      <c r="G187" s="149"/>
      <c r="H187" s="149"/>
      <c r="I187" s="149"/>
      <c r="J187" s="46"/>
      <c r="K187" s="381"/>
      <c r="L187" s="8"/>
      <c r="M187" s="381"/>
    </row>
    <row r="188" spans="1:17" s="5" customFormat="1" ht="33" customHeight="1" x14ac:dyDescent="0.35">
      <c r="A188" s="1462" t="s">
        <v>420</v>
      </c>
      <c r="B188" s="1463"/>
      <c r="C188" s="1463"/>
      <c r="D188" s="1463"/>
      <c r="E188" s="1463"/>
      <c r="F188" s="1463"/>
      <c r="G188" s="1463"/>
      <c r="H188" s="1463"/>
      <c r="I188" s="1463"/>
      <c r="J188" s="1464"/>
      <c r="K188" s="381"/>
      <c r="L188" s="8">
        <f>IF(COUNTA(G189:I189)=3,3,2)</f>
        <v>3</v>
      </c>
      <c r="M188" s="381"/>
    </row>
    <row r="189" spans="1:17" ht="42.75" customHeight="1" x14ac:dyDescent="0.35">
      <c r="A189" s="11" t="s">
        <v>64</v>
      </c>
      <c r="B189" s="1582" t="s">
        <v>4</v>
      </c>
      <c r="C189" s="1582"/>
      <c r="D189" s="1582"/>
      <c r="E189" s="85" t="s">
        <v>524</v>
      </c>
      <c r="F189" s="4"/>
      <c r="G189" s="165" t="s">
        <v>498</v>
      </c>
      <c r="H189" s="165" t="s">
        <v>498</v>
      </c>
      <c r="I189" s="166" t="s">
        <v>499</v>
      </c>
      <c r="J189" s="242"/>
      <c r="Q189" s="1"/>
    </row>
    <row r="190" spans="1:17" s="5" customFormat="1" ht="8.15" customHeight="1" x14ac:dyDescent="0.35">
      <c r="A190" s="12"/>
      <c r="B190" s="13"/>
      <c r="C190" s="13"/>
      <c r="D190" s="13"/>
      <c r="E190" s="13"/>
      <c r="F190" s="7"/>
      <c r="G190" s="149"/>
      <c r="H190" s="149"/>
      <c r="I190" s="149"/>
      <c r="J190" s="46"/>
      <c r="K190" s="381"/>
      <c r="L190" s="8"/>
      <c r="M190" s="381"/>
    </row>
    <row r="191" spans="1:17" s="5" customFormat="1" ht="33" customHeight="1" x14ac:dyDescent="0.35">
      <c r="A191" s="1462" t="s">
        <v>421</v>
      </c>
      <c r="B191" s="1463"/>
      <c r="C191" s="1463"/>
      <c r="D191" s="1463"/>
      <c r="E191" s="1463"/>
      <c r="F191" s="1463"/>
      <c r="G191" s="1463"/>
      <c r="H191" s="1463"/>
      <c r="I191" s="1463"/>
      <c r="J191" s="1464"/>
      <c r="K191" s="381"/>
      <c r="L191" s="8">
        <f>IF(COUNTA(G192:I196)=15,3,2)</f>
        <v>3</v>
      </c>
      <c r="M191" s="381"/>
    </row>
    <row r="192" spans="1:17" ht="61.5" customHeight="1" x14ac:dyDescent="0.35">
      <c r="A192" s="762" t="s">
        <v>65</v>
      </c>
      <c r="B192" s="1505" t="s">
        <v>530</v>
      </c>
      <c r="C192" s="1506"/>
      <c r="D192" s="213" t="s">
        <v>525</v>
      </c>
      <c r="E192" s="1541" t="s">
        <v>519</v>
      </c>
      <c r="F192" s="212" t="s">
        <v>512</v>
      </c>
      <c r="G192" s="203">
        <v>201</v>
      </c>
      <c r="H192" s="203">
        <v>89</v>
      </c>
      <c r="I192" s="203">
        <v>45</v>
      </c>
      <c r="J192" s="104"/>
      <c r="Q192" s="1"/>
    </row>
    <row r="193" spans="1:17" ht="20.149999999999999" customHeight="1" x14ac:dyDescent="0.35">
      <c r="A193" s="765" t="s">
        <v>66</v>
      </c>
      <c r="B193" s="1487" t="s">
        <v>514</v>
      </c>
      <c r="C193" s="1488"/>
      <c r="D193" s="214" t="s">
        <v>526</v>
      </c>
      <c r="E193" s="1542"/>
      <c r="F193" s="732" t="s">
        <v>512</v>
      </c>
      <c r="G193" s="723">
        <v>25800</v>
      </c>
      <c r="H193" s="723" t="s">
        <v>743</v>
      </c>
      <c r="I193" s="723">
        <v>33028</v>
      </c>
      <c r="J193" s="106"/>
      <c r="Q193" s="1"/>
    </row>
    <row r="194" spans="1:17" ht="69" customHeight="1" x14ac:dyDescent="0.35">
      <c r="A194" s="763" t="s">
        <v>67</v>
      </c>
      <c r="B194" s="1545" t="s">
        <v>529</v>
      </c>
      <c r="C194" s="1547"/>
      <c r="D194" s="215" t="s">
        <v>526</v>
      </c>
      <c r="E194" s="1542"/>
      <c r="F194" s="245" t="s">
        <v>398</v>
      </c>
      <c r="G194" s="700">
        <v>0.99199999999999999</v>
      </c>
      <c r="H194" s="700">
        <v>0.995</v>
      </c>
      <c r="I194" s="700">
        <v>0.99860000000000004</v>
      </c>
      <c r="J194" s="108"/>
      <c r="Q194" s="1"/>
    </row>
    <row r="195" spans="1:17" ht="31.5" customHeight="1" x14ac:dyDescent="0.35">
      <c r="A195" s="765" t="s">
        <v>68</v>
      </c>
      <c r="B195" s="1487" t="s">
        <v>482</v>
      </c>
      <c r="C195" s="1488"/>
      <c r="D195" s="216" t="s">
        <v>527</v>
      </c>
      <c r="E195" s="1542"/>
      <c r="F195" s="732" t="s">
        <v>361</v>
      </c>
      <c r="G195" s="787">
        <v>682</v>
      </c>
      <c r="H195" s="787">
        <v>359.6</v>
      </c>
      <c r="I195" s="787">
        <v>11.59</v>
      </c>
      <c r="J195" s="399"/>
      <c r="Q195" s="1"/>
    </row>
    <row r="196" spans="1:17" ht="28.5" customHeight="1" x14ac:dyDescent="0.35">
      <c r="A196" s="764" t="s">
        <v>291</v>
      </c>
      <c r="B196" s="1583" t="s">
        <v>482</v>
      </c>
      <c r="C196" s="1584"/>
      <c r="D196" s="217" t="s">
        <v>677</v>
      </c>
      <c r="E196" s="1543"/>
      <c r="F196" s="110" t="s">
        <v>361</v>
      </c>
      <c r="G196" s="705">
        <v>35</v>
      </c>
      <c r="H196" s="705">
        <v>15.1</v>
      </c>
      <c r="I196" s="705">
        <v>1.55</v>
      </c>
      <c r="J196" s="294"/>
      <c r="Q196" s="1"/>
    </row>
    <row r="197" spans="1:17" s="5" customFormat="1" ht="8.15" customHeight="1" x14ac:dyDescent="0.35">
      <c r="A197" s="12"/>
      <c r="B197" s="13"/>
      <c r="C197" s="13"/>
      <c r="D197" s="13"/>
      <c r="E197" s="13"/>
      <c r="F197" s="7"/>
      <c r="G197" s="149"/>
      <c r="H197" s="149"/>
      <c r="I197" s="149"/>
      <c r="J197" s="46"/>
      <c r="K197" s="381"/>
      <c r="L197" s="8"/>
      <c r="M197" s="381"/>
    </row>
    <row r="198" spans="1:17" s="5" customFormat="1" ht="33" customHeight="1" x14ac:dyDescent="0.35">
      <c r="A198" s="1462" t="s">
        <v>422</v>
      </c>
      <c r="B198" s="1463"/>
      <c r="C198" s="1463"/>
      <c r="D198" s="1463"/>
      <c r="E198" s="1463"/>
      <c r="F198" s="1463"/>
      <c r="G198" s="1463"/>
      <c r="H198" s="1463"/>
      <c r="I198" s="1463"/>
      <c r="J198" s="1464"/>
      <c r="K198" s="381"/>
      <c r="L198" s="8">
        <f>IF(COUNTA(G199:I199)=3,3,2)</f>
        <v>3</v>
      </c>
      <c r="M198" s="381"/>
    </row>
    <row r="199" spans="1:17" ht="61.5" customHeight="1" x14ac:dyDescent="0.35">
      <c r="A199" s="11" t="s">
        <v>70</v>
      </c>
      <c r="B199" s="1580" t="s">
        <v>531</v>
      </c>
      <c r="C199" s="1581"/>
      <c r="D199" s="220" t="s">
        <v>532</v>
      </c>
      <c r="E199" s="85" t="s">
        <v>519</v>
      </c>
      <c r="F199" s="242" t="s">
        <v>361</v>
      </c>
      <c r="G199" s="729">
        <v>1336</v>
      </c>
      <c r="H199" s="729" t="s">
        <v>744</v>
      </c>
      <c r="I199" s="729">
        <v>219.93</v>
      </c>
      <c r="J199" s="111" t="s">
        <v>685</v>
      </c>
      <c r="Q199" s="1"/>
    </row>
    <row r="200" spans="1:17" s="5" customFormat="1" ht="8.15" customHeight="1" x14ac:dyDescent="0.35">
      <c r="A200" s="12"/>
      <c r="B200" s="13"/>
      <c r="C200" s="13"/>
      <c r="D200" s="13"/>
      <c r="E200" s="13"/>
      <c r="F200" s="7"/>
      <c r="G200" s="149"/>
      <c r="H200" s="149"/>
      <c r="I200" s="149"/>
      <c r="J200" s="46"/>
      <c r="K200" s="381"/>
      <c r="L200" s="8"/>
      <c r="M200" s="381"/>
    </row>
    <row r="201" spans="1:17" s="5" customFormat="1" ht="33" customHeight="1" x14ac:dyDescent="0.35">
      <c r="A201" s="1462" t="s">
        <v>423</v>
      </c>
      <c r="B201" s="1463"/>
      <c r="C201" s="1463"/>
      <c r="D201" s="1463"/>
      <c r="E201" s="1463"/>
      <c r="F201" s="1463"/>
      <c r="G201" s="1463"/>
      <c r="H201" s="1463"/>
      <c r="I201" s="1463"/>
      <c r="J201" s="1464"/>
      <c r="K201" s="381"/>
      <c r="L201" s="8">
        <f>IF(COUNTA(G202:I202)=3,3,2)</f>
        <v>3</v>
      </c>
      <c r="M201" s="381"/>
    </row>
    <row r="202" spans="1:17" ht="32.15" customHeight="1" x14ac:dyDescent="0.35">
      <c r="A202" s="11" t="s">
        <v>71</v>
      </c>
      <c r="B202" s="1580" t="s">
        <v>5</v>
      </c>
      <c r="C202" s="1581"/>
      <c r="D202" s="220" t="s">
        <v>533</v>
      </c>
      <c r="E202" s="85" t="s">
        <v>519</v>
      </c>
      <c r="F202" s="242" t="s">
        <v>361</v>
      </c>
      <c r="G202" s="729">
        <v>2181</v>
      </c>
      <c r="H202" s="729" t="s">
        <v>745</v>
      </c>
      <c r="I202" s="729">
        <v>810.01</v>
      </c>
      <c r="J202" s="111" t="s">
        <v>501</v>
      </c>
      <c r="Q202" s="1"/>
    </row>
    <row r="203" spans="1:17" s="5" customFormat="1" ht="8.15" customHeight="1" x14ac:dyDescent="0.35">
      <c r="A203" s="82"/>
      <c r="B203" s="83"/>
      <c r="C203" s="83"/>
      <c r="D203" s="83"/>
      <c r="E203" s="83"/>
      <c r="F203" s="84"/>
      <c r="G203" s="156"/>
      <c r="H203" s="156"/>
      <c r="I203" s="156"/>
      <c r="J203" s="46"/>
      <c r="K203" s="381"/>
      <c r="L203" s="8"/>
      <c r="M203" s="381"/>
    </row>
    <row r="204" spans="1:17" s="5" customFormat="1" ht="33" customHeight="1" x14ac:dyDescent="0.35">
      <c r="A204" s="1494" t="s">
        <v>424</v>
      </c>
      <c r="B204" s="1495"/>
      <c r="C204" s="1495"/>
      <c r="D204" s="1495"/>
      <c r="E204" s="1495"/>
      <c r="F204" s="1495"/>
      <c r="G204" s="1495"/>
      <c r="H204" s="1495"/>
      <c r="I204" s="1495"/>
      <c r="J204" s="1496"/>
      <c r="K204" s="381"/>
      <c r="L204" s="8">
        <f>IF(COUNTA(G205:I205)=3,3,2)</f>
        <v>3</v>
      </c>
      <c r="M204" s="381"/>
    </row>
    <row r="205" spans="1:17" ht="46.5" customHeight="1" x14ac:dyDescent="0.35">
      <c r="A205" s="11" t="s">
        <v>72</v>
      </c>
      <c r="B205" s="1580" t="s">
        <v>73</v>
      </c>
      <c r="C205" s="1581"/>
      <c r="D205" s="220" t="s">
        <v>533</v>
      </c>
      <c r="E205" s="85" t="s">
        <v>519</v>
      </c>
      <c r="F205" s="242" t="s">
        <v>361</v>
      </c>
      <c r="G205" s="729">
        <v>1534</v>
      </c>
      <c r="H205" s="729">
        <v>1324</v>
      </c>
      <c r="I205" s="729">
        <v>1052</v>
      </c>
      <c r="J205" s="111" t="s">
        <v>668</v>
      </c>
      <c r="N205" s="235"/>
      <c r="Q205" s="1"/>
    </row>
    <row r="206" spans="1:17" s="5" customFormat="1" ht="8.15" customHeight="1" x14ac:dyDescent="0.35">
      <c r="A206" s="82"/>
      <c r="B206" s="83"/>
      <c r="C206" s="83"/>
      <c r="D206" s="83"/>
      <c r="E206" s="83"/>
      <c r="F206" s="84"/>
      <c r="G206" s="156"/>
      <c r="H206" s="156"/>
      <c r="I206" s="156"/>
      <c r="J206" s="46"/>
      <c r="K206" s="381"/>
      <c r="L206" s="8"/>
      <c r="M206" s="381"/>
    </row>
    <row r="207" spans="1:17" s="5" customFormat="1" ht="33" customHeight="1" x14ac:dyDescent="0.35">
      <c r="A207" s="1462" t="s">
        <v>425</v>
      </c>
      <c r="B207" s="1463"/>
      <c r="C207" s="1463"/>
      <c r="D207" s="1463"/>
      <c r="E207" s="1463"/>
      <c r="F207" s="1463"/>
      <c r="G207" s="1463"/>
      <c r="H207" s="1463"/>
      <c r="I207" s="1463"/>
      <c r="J207" s="1464"/>
      <c r="K207" s="381"/>
      <c r="L207" s="8">
        <f>IF(COUNTA(G208:I220)=39,3,2)</f>
        <v>3</v>
      </c>
      <c r="M207" s="381"/>
    </row>
    <row r="208" spans="1:17" ht="26.25" customHeight="1" x14ac:dyDescent="0.35">
      <c r="A208" s="762" t="s">
        <v>77</v>
      </c>
      <c r="B208" s="1465" t="s">
        <v>74</v>
      </c>
      <c r="C208" s="1465"/>
      <c r="D208" s="1465"/>
      <c r="E208" s="1466" t="s">
        <v>518</v>
      </c>
      <c r="F208" s="243"/>
      <c r="G208" s="151" t="s">
        <v>357</v>
      </c>
      <c r="H208" s="151" t="s">
        <v>357</v>
      </c>
      <c r="I208" s="151" t="s">
        <v>357</v>
      </c>
      <c r="J208" s="243"/>
      <c r="Q208" s="1"/>
    </row>
    <row r="209" spans="1:17" ht="31.5" customHeight="1" x14ac:dyDescent="0.35">
      <c r="A209" s="765" t="s">
        <v>78</v>
      </c>
      <c r="B209" s="1565" t="s">
        <v>330</v>
      </c>
      <c r="C209" s="1585"/>
      <c r="D209" s="1566"/>
      <c r="E209" s="1467"/>
      <c r="F209" s="732" t="s">
        <v>361</v>
      </c>
      <c r="G209" s="791">
        <v>2880</v>
      </c>
      <c r="H209" s="791">
        <v>1850</v>
      </c>
      <c r="I209" s="791">
        <v>4821</v>
      </c>
      <c r="J209" s="54"/>
      <c r="Q209" s="1"/>
    </row>
    <row r="210" spans="1:17" ht="32.15" customHeight="1" x14ac:dyDescent="0.35">
      <c r="A210" s="763" t="s">
        <v>79</v>
      </c>
      <c r="B210" s="1591" t="s">
        <v>331</v>
      </c>
      <c r="C210" s="1592"/>
      <c r="D210" s="1593"/>
      <c r="E210" s="1467"/>
      <c r="F210" s="245" t="s">
        <v>361</v>
      </c>
      <c r="G210" s="718" t="s">
        <v>362</v>
      </c>
      <c r="H210" s="718" t="s">
        <v>362</v>
      </c>
      <c r="I210" s="718" t="s">
        <v>362</v>
      </c>
      <c r="J210" s="58"/>
      <c r="Q210" s="1"/>
    </row>
    <row r="211" spans="1:17" ht="31.5" customHeight="1" x14ac:dyDescent="0.35">
      <c r="A211" s="765" t="s">
        <v>80</v>
      </c>
      <c r="B211" s="1565" t="s">
        <v>332</v>
      </c>
      <c r="C211" s="1566"/>
      <c r="D211" s="758" t="s">
        <v>579</v>
      </c>
      <c r="E211" s="1467"/>
      <c r="F211" s="732" t="s">
        <v>361</v>
      </c>
      <c r="G211" s="791">
        <v>550</v>
      </c>
      <c r="H211" s="791">
        <v>125</v>
      </c>
      <c r="I211" s="791">
        <v>300</v>
      </c>
      <c r="J211" s="399"/>
      <c r="Q211" s="1"/>
    </row>
    <row r="212" spans="1:17" ht="30.75" customHeight="1" x14ac:dyDescent="0.35">
      <c r="A212" s="1594" t="s">
        <v>81</v>
      </c>
      <c r="B212" s="1586" t="s">
        <v>333</v>
      </c>
      <c r="C212" s="1588"/>
      <c r="D212" s="757" t="s">
        <v>577</v>
      </c>
      <c r="E212" s="1467"/>
      <c r="F212" s="245" t="s">
        <v>361</v>
      </c>
      <c r="G212" s="703">
        <v>770</v>
      </c>
      <c r="H212" s="703">
        <v>321</v>
      </c>
      <c r="I212" s="703">
        <v>921</v>
      </c>
      <c r="J212" s="400"/>
      <c r="L212" s="381"/>
      <c r="Q212" s="1"/>
    </row>
    <row r="213" spans="1:17" ht="26.25" customHeight="1" x14ac:dyDescent="0.35">
      <c r="A213" s="1595"/>
      <c r="B213" s="1527"/>
      <c r="C213" s="1528"/>
      <c r="D213" s="757" t="s">
        <v>578</v>
      </c>
      <c r="E213" s="1467"/>
      <c r="F213" s="245" t="s">
        <v>361</v>
      </c>
      <c r="G213" s="703">
        <v>1279</v>
      </c>
      <c r="H213" s="703">
        <v>1207</v>
      </c>
      <c r="I213" s="703">
        <v>1140</v>
      </c>
      <c r="J213" s="400"/>
      <c r="L213" s="381"/>
      <c r="Q213" s="1"/>
    </row>
    <row r="214" spans="1:17" ht="26.25" customHeight="1" x14ac:dyDescent="0.35">
      <c r="A214" s="1573"/>
      <c r="B214" s="1596"/>
      <c r="C214" s="1597"/>
      <c r="D214" s="757" t="s">
        <v>580</v>
      </c>
      <c r="E214" s="1467"/>
      <c r="F214" s="245" t="s">
        <v>361</v>
      </c>
      <c r="G214" s="145" t="s">
        <v>362</v>
      </c>
      <c r="H214" s="703">
        <v>25</v>
      </c>
      <c r="I214" s="145" t="s">
        <v>362</v>
      </c>
      <c r="J214" s="401"/>
      <c r="L214" s="381"/>
      <c r="Q214" s="1"/>
    </row>
    <row r="215" spans="1:17" ht="43.5" customHeight="1" x14ac:dyDescent="0.35">
      <c r="A215" s="765" t="s">
        <v>82</v>
      </c>
      <c r="B215" s="1565" t="s">
        <v>334</v>
      </c>
      <c r="C215" s="1585"/>
      <c r="D215" s="1566"/>
      <c r="E215" s="1467"/>
      <c r="F215" s="732" t="s">
        <v>361</v>
      </c>
      <c r="G215" s="143" t="s">
        <v>362</v>
      </c>
      <c r="H215" s="787">
        <v>18292</v>
      </c>
      <c r="I215" s="787">
        <v>10855</v>
      </c>
      <c r="J215" s="237" t="s">
        <v>574</v>
      </c>
      <c r="L215" s="381"/>
      <c r="Q215" s="1"/>
    </row>
    <row r="216" spans="1:17" ht="33" customHeight="1" x14ac:dyDescent="0.35">
      <c r="A216" s="763" t="s">
        <v>83</v>
      </c>
      <c r="B216" s="1591" t="s">
        <v>335</v>
      </c>
      <c r="C216" s="1592"/>
      <c r="D216" s="1593"/>
      <c r="E216" s="1467"/>
      <c r="F216" s="245" t="s">
        <v>361</v>
      </c>
      <c r="G216" s="718" t="s">
        <v>362</v>
      </c>
      <c r="H216" s="718" t="s">
        <v>362</v>
      </c>
      <c r="I216" s="718" t="s">
        <v>362</v>
      </c>
      <c r="J216" s="141"/>
      <c r="L216" s="381"/>
      <c r="Q216" s="1"/>
    </row>
    <row r="217" spans="1:17" ht="54" customHeight="1" x14ac:dyDescent="0.35">
      <c r="A217" s="765" t="s">
        <v>84</v>
      </c>
      <c r="B217" s="1565" t="s">
        <v>336</v>
      </c>
      <c r="C217" s="1585"/>
      <c r="D217" s="1566"/>
      <c r="E217" s="1467"/>
      <c r="F217" s="732" t="s">
        <v>361</v>
      </c>
      <c r="G217" s="723">
        <v>9188.1485464899997</v>
      </c>
      <c r="H217" s="723">
        <v>2345.5837489</v>
      </c>
      <c r="I217" s="723">
        <v>201.60242109999999</v>
      </c>
      <c r="J217" s="237" t="s">
        <v>683</v>
      </c>
      <c r="L217" s="381"/>
      <c r="Q217" s="1"/>
    </row>
    <row r="218" spans="1:17" ht="193.5" customHeight="1" x14ac:dyDescent="0.35">
      <c r="A218" s="770" t="s">
        <v>85</v>
      </c>
      <c r="B218" s="1586" t="s">
        <v>337</v>
      </c>
      <c r="C218" s="1587"/>
      <c r="D218" s="1588"/>
      <c r="E218" s="1467"/>
      <c r="F218" s="781" t="s">
        <v>361</v>
      </c>
      <c r="G218" s="794">
        <v>42955</v>
      </c>
      <c r="H218" s="794">
        <v>436</v>
      </c>
      <c r="I218" s="794">
        <v>0</v>
      </c>
      <c r="J218" s="707" t="s">
        <v>720</v>
      </c>
      <c r="L218" s="381"/>
      <c r="Q218" s="1"/>
    </row>
    <row r="219" spans="1:17" ht="22.5" customHeight="1" x14ac:dyDescent="0.35">
      <c r="A219" s="765" t="s">
        <v>86</v>
      </c>
      <c r="B219" s="1493" t="s">
        <v>75</v>
      </c>
      <c r="C219" s="1493"/>
      <c r="D219" s="1493"/>
      <c r="E219" s="1467"/>
      <c r="F219" s="732"/>
      <c r="G219" s="143" t="s">
        <v>362</v>
      </c>
      <c r="H219" s="143" t="s">
        <v>362</v>
      </c>
      <c r="I219" s="143" t="s">
        <v>362</v>
      </c>
      <c r="J219" s="54"/>
      <c r="Q219" s="1"/>
    </row>
    <row r="220" spans="1:17" ht="33.75" customHeight="1" x14ac:dyDescent="0.35">
      <c r="A220" s="764" t="s">
        <v>87</v>
      </c>
      <c r="B220" s="1589" t="s">
        <v>76</v>
      </c>
      <c r="C220" s="1589"/>
      <c r="D220" s="1589"/>
      <c r="E220" s="1468"/>
      <c r="F220" s="110"/>
      <c r="G220" s="164" t="s">
        <v>362</v>
      </c>
      <c r="H220" s="164" t="s">
        <v>362</v>
      </c>
      <c r="I220" s="164" t="s">
        <v>362</v>
      </c>
      <c r="J220" s="102"/>
      <c r="Q220" s="1"/>
    </row>
    <row r="221" spans="1:17" s="5" customFormat="1" ht="8.15" customHeight="1" x14ac:dyDescent="0.35">
      <c r="A221" s="82"/>
      <c r="B221" s="83"/>
      <c r="C221" s="83"/>
      <c r="D221" s="83"/>
      <c r="E221" s="83"/>
      <c r="F221" s="84"/>
      <c r="G221" s="156"/>
      <c r="H221" s="156"/>
      <c r="I221" s="156"/>
      <c r="J221" s="46"/>
      <c r="K221" s="381"/>
      <c r="L221" s="8"/>
      <c r="M221" s="381"/>
    </row>
    <row r="222" spans="1:17" s="5" customFormat="1" ht="33" customHeight="1" x14ac:dyDescent="0.35">
      <c r="A222" s="1462" t="s">
        <v>426</v>
      </c>
      <c r="B222" s="1463"/>
      <c r="C222" s="1463"/>
      <c r="D222" s="1463"/>
      <c r="E222" s="1463"/>
      <c r="F222" s="1463"/>
      <c r="G222" s="1463"/>
      <c r="H222" s="1463"/>
      <c r="I222" s="1463"/>
      <c r="J222" s="1464"/>
      <c r="K222" s="381"/>
      <c r="L222" s="8">
        <f>IF(COUNTA(G223:I223)=3,3,2)</f>
        <v>3</v>
      </c>
      <c r="M222" s="381"/>
    </row>
    <row r="223" spans="1:17" ht="106.5" customHeight="1" x14ac:dyDescent="0.35">
      <c r="A223" s="11" t="s">
        <v>89</v>
      </c>
      <c r="B223" s="1590" t="s">
        <v>88</v>
      </c>
      <c r="C223" s="1590"/>
      <c r="D223" s="1590"/>
      <c r="E223" s="769" t="s">
        <v>518</v>
      </c>
      <c r="F223" s="242" t="s">
        <v>361</v>
      </c>
      <c r="G223" s="166" t="s">
        <v>358</v>
      </c>
      <c r="H223" s="166" t="s">
        <v>359</v>
      </c>
      <c r="I223" s="166" t="s">
        <v>670</v>
      </c>
      <c r="J223" s="6"/>
      <c r="Q223" s="1"/>
    </row>
    <row r="224" spans="1:17" s="5" customFormat="1" ht="8.15" customHeight="1" x14ac:dyDescent="0.35">
      <c r="A224" s="82"/>
      <c r="B224" s="83"/>
      <c r="C224" s="83"/>
      <c r="D224" s="83"/>
      <c r="E224" s="83"/>
      <c r="F224" s="84"/>
      <c r="G224" s="156"/>
      <c r="H224" s="156"/>
      <c r="I224" s="156"/>
      <c r="J224" s="46"/>
      <c r="K224" s="381"/>
      <c r="L224" s="8"/>
      <c r="M224" s="381"/>
    </row>
    <row r="225" spans="1:17" s="5" customFormat="1" ht="33" customHeight="1" x14ac:dyDescent="0.35">
      <c r="A225" s="1462" t="s">
        <v>427</v>
      </c>
      <c r="B225" s="1463"/>
      <c r="C225" s="1463"/>
      <c r="D225" s="1463"/>
      <c r="E225" s="1463"/>
      <c r="F225" s="1463"/>
      <c r="G225" s="1463"/>
      <c r="H225" s="1463"/>
      <c r="I225" s="1463"/>
      <c r="J225" s="1464"/>
      <c r="K225" s="381"/>
      <c r="L225" s="8">
        <f>IF(COUNTA(G226:I230)=15,3,2)</f>
        <v>3</v>
      </c>
      <c r="M225" s="381"/>
    </row>
    <row r="226" spans="1:17" ht="77.25" customHeight="1" x14ac:dyDescent="0.35">
      <c r="A226" s="232" t="s">
        <v>100</v>
      </c>
      <c r="B226" s="1607" t="s">
        <v>543</v>
      </c>
      <c r="C226" s="1608"/>
      <c r="D226" s="1609"/>
      <c r="E226" s="225" t="s">
        <v>535</v>
      </c>
      <c r="F226" s="113" t="s">
        <v>361</v>
      </c>
      <c r="G226" s="177">
        <v>55550</v>
      </c>
      <c r="H226" s="177">
        <v>12292</v>
      </c>
      <c r="I226" s="177">
        <v>17691</v>
      </c>
      <c r="J226" s="484" t="s">
        <v>682</v>
      </c>
      <c r="Q226" s="1"/>
    </row>
    <row r="227" spans="1:17" ht="36.75" customHeight="1" x14ac:dyDescent="0.35">
      <c r="A227" s="763" t="s">
        <v>101</v>
      </c>
      <c r="B227" s="1591" t="s">
        <v>437</v>
      </c>
      <c r="C227" s="1592"/>
      <c r="D227" s="1593"/>
      <c r="E227" s="95" t="s">
        <v>519</v>
      </c>
      <c r="F227" s="245" t="s">
        <v>548</v>
      </c>
      <c r="G227" s="730" t="s">
        <v>549</v>
      </c>
      <c r="H227" s="730" t="s">
        <v>549</v>
      </c>
      <c r="I227" s="730" t="s">
        <v>549</v>
      </c>
      <c r="J227" s="245"/>
      <c r="Q227" s="1"/>
    </row>
    <row r="228" spans="1:17" ht="59.25" customHeight="1" x14ac:dyDescent="0.35">
      <c r="A228" s="778" t="s">
        <v>102</v>
      </c>
      <c r="B228" s="1565" t="s">
        <v>353</v>
      </c>
      <c r="C228" s="1585"/>
      <c r="D228" s="1566"/>
      <c r="E228" s="208" t="s">
        <v>526</v>
      </c>
      <c r="F228" s="732" t="s">
        <v>361</v>
      </c>
      <c r="G228" s="787">
        <v>66300</v>
      </c>
      <c r="H228" s="787">
        <v>12292</v>
      </c>
      <c r="I228" s="787">
        <v>6886</v>
      </c>
      <c r="J228" s="485" t="s">
        <v>700</v>
      </c>
      <c r="Q228" s="1"/>
    </row>
    <row r="229" spans="1:17" ht="46.5" customHeight="1" x14ac:dyDescent="0.35">
      <c r="A229" s="763" t="s">
        <v>103</v>
      </c>
      <c r="B229" s="1591" t="s">
        <v>544</v>
      </c>
      <c r="C229" s="1592"/>
      <c r="D229" s="1593"/>
      <c r="E229" s="245" t="s">
        <v>535</v>
      </c>
      <c r="F229" s="245" t="s">
        <v>361</v>
      </c>
      <c r="G229" s="703">
        <v>55550</v>
      </c>
      <c r="H229" s="703">
        <v>12292</v>
      </c>
      <c r="I229" s="703">
        <v>17691</v>
      </c>
      <c r="J229" s="267" t="s">
        <v>550</v>
      </c>
      <c r="Q229" s="1"/>
    </row>
    <row r="230" spans="1:17" ht="42" customHeight="1" x14ac:dyDescent="0.35">
      <c r="A230" s="766" t="s">
        <v>289</v>
      </c>
      <c r="B230" s="1610" t="s">
        <v>338</v>
      </c>
      <c r="C230" s="1611"/>
      <c r="D230" s="1612"/>
      <c r="E230" s="246" t="s">
        <v>519</v>
      </c>
      <c r="F230" s="246" t="s">
        <v>548</v>
      </c>
      <c r="G230" s="154" t="s">
        <v>549</v>
      </c>
      <c r="H230" s="154" t="s">
        <v>549</v>
      </c>
      <c r="I230" s="154" t="s">
        <v>549</v>
      </c>
      <c r="J230" s="759" t="s">
        <v>575</v>
      </c>
      <c r="Q230" s="1"/>
    </row>
    <row r="231" spans="1:17" s="5" customFormat="1" ht="8.15" customHeight="1" x14ac:dyDescent="0.35">
      <c r="A231" s="65"/>
      <c r="B231" s="66"/>
      <c r="C231" s="66"/>
      <c r="D231" s="66"/>
      <c r="E231" s="66"/>
      <c r="F231" s="67"/>
      <c r="G231" s="155"/>
      <c r="H231" s="155"/>
      <c r="I231" s="155"/>
      <c r="J231" s="46"/>
      <c r="K231" s="381"/>
      <c r="L231" s="8"/>
      <c r="M231" s="381"/>
    </row>
    <row r="232" spans="1:17" s="5" customFormat="1" ht="33" customHeight="1" x14ac:dyDescent="0.35">
      <c r="A232" s="1462" t="s">
        <v>438</v>
      </c>
      <c r="B232" s="1463"/>
      <c r="C232" s="1463"/>
      <c r="D232" s="1463"/>
      <c r="E232" s="1463"/>
      <c r="F232" s="1463"/>
      <c r="G232" s="1463"/>
      <c r="H232" s="1463"/>
      <c r="I232" s="1463"/>
      <c r="J232" s="1464"/>
      <c r="K232" s="381"/>
      <c r="L232" s="8">
        <f>IF(COUNTA(G233:I235)=9,3,2)</f>
        <v>3</v>
      </c>
      <c r="M232" s="381"/>
    </row>
    <row r="233" spans="1:17" ht="30" customHeight="1" x14ac:dyDescent="0.35">
      <c r="A233" s="762" t="s">
        <v>107</v>
      </c>
      <c r="B233" s="1598" t="s">
        <v>104</v>
      </c>
      <c r="C233" s="1598"/>
      <c r="D233" s="1598"/>
      <c r="E233" s="1599" t="s">
        <v>519</v>
      </c>
      <c r="F233" s="243" t="s">
        <v>398</v>
      </c>
      <c r="G233" s="793">
        <v>1</v>
      </c>
      <c r="H233" s="793">
        <v>1</v>
      </c>
      <c r="I233" s="793">
        <v>1</v>
      </c>
      <c r="J233" s="1602" t="s">
        <v>546</v>
      </c>
      <c r="Q233" s="1"/>
    </row>
    <row r="234" spans="1:17" ht="30" customHeight="1" x14ac:dyDescent="0.35">
      <c r="A234" s="765" t="s">
        <v>108</v>
      </c>
      <c r="B234" s="1605" t="s">
        <v>105</v>
      </c>
      <c r="C234" s="1605"/>
      <c r="D234" s="1605"/>
      <c r="E234" s="1600"/>
      <c r="F234" s="732" t="s">
        <v>398</v>
      </c>
      <c r="G234" s="143" t="s">
        <v>362</v>
      </c>
      <c r="H234" s="143" t="s">
        <v>362</v>
      </c>
      <c r="I234" s="143" t="s">
        <v>362</v>
      </c>
      <c r="J234" s="1603"/>
      <c r="Q234" s="1"/>
    </row>
    <row r="235" spans="1:17" ht="30" customHeight="1" x14ac:dyDescent="0.35">
      <c r="A235" s="764" t="s">
        <v>109</v>
      </c>
      <c r="B235" s="1606" t="s">
        <v>106</v>
      </c>
      <c r="C235" s="1606"/>
      <c r="D235" s="1606"/>
      <c r="E235" s="1601"/>
      <c r="F235" s="110" t="s">
        <v>398</v>
      </c>
      <c r="G235" s="164" t="s">
        <v>362</v>
      </c>
      <c r="H235" s="164" t="s">
        <v>362</v>
      </c>
      <c r="I235" s="164" t="s">
        <v>362</v>
      </c>
      <c r="J235" s="1604"/>
      <c r="Q235" s="1"/>
    </row>
    <row r="236" spans="1:17" s="5" customFormat="1" ht="8.15" customHeight="1" x14ac:dyDescent="0.35">
      <c r="A236" s="12"/>
      <c r="B236" s="13"/>
      <c r="C236" s="13"/>
      <c r="D236" s="13"/>
      <c r="E236" s="13"/>
      <c r="F236" s="7"/>
      <c r="G236" s="149"/>
      <c r="H236" s="149"/>
      <c r="I236" s="149"/>
      <c r="J236" s="46"/>
      <c r="K236" s="381"/>
      <c r="L236" s="8"/>
      <c r="M236" s="381"/>
    </row>
    <row r="237" spans="1:17" s="5" customFormat="1" ht="33" customHeight="1" x14ac:dyDescent="0.35">
      <c r="A237" s="1462" t="s">
        <v>440</v>
      </c>
      <c r="B237" s="1463"/>
      <c r="C237" s="1463"/>
      <c r="D237" s="1463"/>
      <c r="E237" s="1463"/>
      <c r="F237" s="1463"/>
      <c r="G237" s="1463"/>
      <c r="H237" s="1463"/>
      <c r="I237" s="1463"/>
      <c r="J237" s="1464"/>
      <c r="K237" s="381"/>
      <c r="L237" s="8">
        <f>IF(COUNTA(G238:I240)=9,3,2)</f>
        <v>3</v>
      </c>
      <c r="M237" s="381"/>
    </row>
    <row r="238" spans="1:17" ht="30" customHeight="1" x14ac:dyDescent="0.35">
      <c r="A238" s="762" t="s">
        <v>505</v>
      </c>
      <c r="B238" s="1598" t="s">
        <v>502</v>
      </c>
      <c r="C238" s="1598"/>
      <c r="D238" s="1598"/>
      <c r="E238" s="1599" t="s">
        <v>519</v>
      </c>
      <c r="F238" s="243" t="s">
        <v>398</v>
      </c>
      <c r="G238" s="708">
        <v>1</v>
      </c>
      <c r="H238" s="708">
        <v>1</v>
      </c>
      <c r="I238" s="708">
        <v>1</v>
      </c>
      <c r="J238" s="1602" t="s">
        <v>546</v>
      </c>
      <c r="Q238" s="1"/>
    </row>
    <row r="239" spans="1:17" ht="30" customHeight="1" x14ac:dyDescent="0.35">
      <c r="A239" s="765" t="s">
        <v>506</v>
      </c>
      <c r="B239" s="1605" t="s">
        <v>503</v>
      </c>
      <c r="C239" s="1605"/>
      <c r="D239" s="1605"/>
      <c r="E239" s="1600"/>
      <c r="F239" s="732" t="s">
        <v>398</v>
      </c>
      <c r="G239" s="143" t="s">
        <v>362</v>
      </c>
      <c r="H239" s="143" t="s">
        <v>362</v>
      </c>
      <c r="I239" s="143" t="s">
        <v>362</v>
      </c>
      <c r="J239" s="1603"/>
      <c r="Q239" s="1"/>
    </row>
    <row r="240" spans="1:17" ht="30" customHeight="1" x14ac:dyDescent="0.35">
      <c r="A240" s="764" t="s">
        <v>507</v>
      </c>
      <c r="B240" s="1606" t="s">
        <v>504</v>
      </c>
      <c r="C240" s="1606"/>
      <c r="D240" s="1606"/>
      <c r="E240" s="1601"/>
      <c r="F240" s="110" t="s">
        <v>398</v>
      </c>
      <c r="G240" s="164" t="s">
        <v>362</v>
      </c>
      <c r="H240" s="164" t="s">
        <v>362</v>
      </c>
      <c r="I240" s="164" t="s">
        <v>362</v>
      </c>
      <c r="J240" s="1604"/>
      <c r="Q240" s="1"/>
    </row>
    <row r="241" spans="1:17" s="5" customFormat="1" ht="8.15" customHeight="1" x14ac:dyDescent="0.35">
      <c r="A241" s="82"/>
      <c r="B241" s="83"/>
      <c r="C241" s="83"/>
      <c r="D241" s="83"/>
      <c r="E241" s="83"/>
      <c r="F241" s="84"/>
      <c r="G241" s="156"/>
      <c r="H241" s="156"/>
      <c r="I241" s="156"/>
      <c r="J241" s="46"/>
      <c r="K241" s="381"/>
      <c r="L241" s="8"/>
      <c r="M241" s="381"/>
    </row>
    <row r="242" spans="1:17" s="5" customFormat="1" ht="33" customHeight="1" x14ac:dyDescent="0.35">
      <c r="A242" s="1494" t="s">
        <v>439</v>
      </c>
      <c r="B242" s="1495"/>
      <c r="C242" s="1495"/>
      <c r="D242" s="1495"/>
      <c r="E242" s="1495"/>
      <c r="F242" s="1495"/>
      <c r="G242" s="1495"/>
      <c r="H242" s="1495"/>
      <c r="I242" s="1495"/>
      <c r="J242" s="1496"/>
      <c r="K242" s="381"/>
      <c r="L242" s="8">
        <f>IF(COUNTA(G243:I246)=12,3,2)</f>
        <v>3</v>
      </c>
      <c r="M242" s="381"/>
    </row>
    <row r="243" spans="1:17" ht="28" customHeight="1" x14ac:dyDescent="0.35">
      <c r="A243" s="762" t="s">
        <v>90</v>
      </c>
      <c r="B243" s="1465" t="s">
        <v>277</v>
      </c>
      <c r="C243" s="1465"/>
      <c r="D243" s="1465"/>
      <c r="E243" s="1466" t="s">
        <v>536</v>
      </c>
      <c r="F243" s="115"/>
      <c r="G243" s="161" t="s">
        <v>362</v>
      </c>
      <c r="H243" s="161" t="s">
        <v>362</v>
      </c>
      <c r="I243" s="161" t="s">
        <v>362</v>
      </c>
      <c r="J243" s="100"/>
      <c r="Q243" s="1"/>
    </row>
    <row r="244" spans="1:17" ht="28" customHeight="1" x14ac:dyDescent="0.35">
      <c r="A244" s="765" t="s">
        <v>91</v>
      </c>
      <c r="B244" s="1460" t="s">
        <v>278</v>
      </c>
      <c r="C244" s="1460"/>
      <c r="D244" s="1460"/>
      <c r="E244" s="1467"/>
      <c r="F244" s="116"/>
      <c r="G244" s="143" t="s">
        <v>362</v>
      </c>
      <c r="H244" s="143" t="s">
        <v>362</v>
      </c>
      <c r="I244" s="143" t="s">
        <v>362</v>
      </c>
      <c r="J244" s="54"/>
      <c r="Q244" s="1"/>
    </row>
    <row r="245" spans="1:17" ht="28" customHeight="1" x14ac:dyDescent="0.35">
      <c r="A245" s="763" t="s">
        <v>92</v>
      </c>
      <c r="B245" s="1459" t="s">
        <v>279</v>
      </c>
      <c r="C245" s="1459"/>
      <c r="D245" s="1459"/>
      <c r="E245" s="1467"/>
      <c r="F245" s="117"/>
      <c r="G245" s="718" t="s">
        <v>362</v>
      </c>
      <c r="H245" s="718" t="s">
        <v>362</v>
      </c>
      <c r="I245" s="718" t="s">
        <v>362</v>
      </c>
      <c r="J245" s="58"/>
      <c r="Q245" s="1"/>
    </row>
    <row r="246" spans="1:17" ht="30" customHeight="1" x14ac:dyDescent="0.35">
      <c r="A246" s="766" t="s">
        <v>93</v>
      </c>
      <c r="B246" s="1461" t="s">
        <v>280</v>
      </c>
      <c r="C246" s="1461"/>
      <c r="D246" s="1461"/>
      <c r="E246" s="1468"/>
      <c r="F246" s="118"/>
      <c r="G246" s="148" t="s">
        <v>362</v>
      </c>
      <c r="H246" s="148" t="s">
        <v>362</v>
      </c>
      <c r="I246" s="148" t="s">
        <v>362</v>
      </c>
      <c r="J246" s="64"/>
      <c r="Q246" s="1"/>
    </row>
    <row r="247" spans="1:17" s="5" customFormat="1" ht="8.15" customHeight="1" x14ac:dyDescent="0.35">
      <c r="A247" s="82"/>
      <c r="B247" s="83"/>
      <c r="C247" s="83"/>
      <c r="D247" s="83"/>
      <c r="E247" s="83"/>
      <c r="F247" s="84"/>
      <c r="G247" s="156"/>
      <c r="H247" s="156"/>
      <c r="I247" s="156"/>
      <c r="J247" s="46"/>
      <c r="K247" s="381"/>
      <c r="L247" s="8"/>
      <c r="M247" s="381"/>
    </row>
    <row r="248" spans="1:17" s="5" customFormat="1" ht="33" customHeight="1" x14ac:dyDescent="0.35">
      <c r="A248" s="1462" t="s">
        <v>441</v>
      </c>
      <c r="B248" s="1463"/>
      <c r="C248" s="1463"/>
      <c r="D248" s="1463"/>
      <c r="E248" s="1463"/>
      <c r="F248" s="1463"/>
      <c r="G248" s="1463"/>
      <c r="H248" s="1463"/>
      <c r="I248" s="1463"/>
      <c r="J248" s="1464"/>
      <c r="K248" s="381"/>
      <c r="L248" s="8">
        <f>IF(COUNTA(G249:I252)=12,3,2)</f>
        <v>3</v>
      </c>
      <c r="M248" s="381"/>
    </row>
    <row r="249" spans="1:17" ht="51.75" customHeight="1" x14ac:dyDescent="0.35">
      <c r="A249" s="762" t="s">
        <v>114</v>
      </c>
      <c r="B249" s="1465" t="s">
        <v>110</v>
      </c>
      <c r="C249" s="1465"/>
      <c r="D249" s="1465"/>
      <c r="E249" s="1466" t="s">
        <v>518</v>
      </c>
      <c r="F249" s="115"/>
      <c r="G249" s="161" t="s">
        <v>362</v>
      </c>
      <c r="H249" s="161" t="s">
        <v>362</v>
      </c>
      <c r="I249" s="161" t="s">
        <v>362</v>
      </c>
      <c r="J249" s="1617" t="s">
        <v>563</v>
      </c>
      <c r="Q249" s="1"/>
    </row>
    <row r="250" spans="1:17" ht="28" customHeight="1" x14ac:dyDescent="0.35">
      <c r="A250" s="765" t="s">
        <v>115</v>
      </c>
      <c r="B250" s="1460" t="s">
        <v>111</v>
      </c>
      <c r="C250" s="1460"/>
      <c r="D250" s="1460"/>
      <c r="E250" s="1467"/>
      <c r="F250" s="116"/>
      <c r="G250" s="143" t="s">
        <v>362</v>
      </c>
      <c r="H250" s="143" t="s">
        <v>362</v>
      </c>
      <c r="I250" s="143" t="s">
        <v>362</v>
      </c>
      <c r="J250" s="1618"/>
      <c r="Q250" s="1"/>
    </row>
    <row r="251" spans="1:17" ht="28" customHeight="1" x14ac:dyDescent="0.35">
      <c r="A251" s="763" t="s">
        <v>116</v>
      </c>
      <c r="B251" s="1459" t="s">
        <v>112</v>
      </c>
      <c r="C251" s="1459"/>
      <c r="D251" s="1459"/>
      <c r="E251" s="1467"/>
      <c r="F251" s="117"/>
      <c r="G251" s="718" t="s">
        <v>362</v>
      </c>
      <c r="H251" s="718" t="s">
        <v>362</v>
      </c>
      <c r="I251" s="718" t="s">
        <v>362</v>
      </c>
      <c r="J251" s="1618"/>
      <c r="Q251" s="1"/>
    </row>
    <row r="252" spans="1:17" ht="28" customHeight="1" x14ac:dyDescent="0.35">
      <c r="A252" s="766" t="s">
        <v>117</v>
      </c>
      <c r="B252" s="1461" t="s">
        <v>113</v>
      </c>
      <c r="C252" s="1461"/>
      <c r="D252" s="1461"/>
      <c r="E252" s="1468"/>
      <c r="F252" s="246" t="s">
        <v>398</v>
      </c>
      <c r="G252" s="172">
        <v>1</v>
      </c>
      <c r="H252" s="172">
        <v>1</v>
      </c>
      <c r="I252" s="172">
        <v>1</v>
      </c>
      <c r="J252" s="1619"/>
      <c r="Q252" s="1"/>
    </row>
    <row r="253" spans="1:17" s="5" customFormat="1" ht="8.15" customHeight="1" x14ac:dyDescent="0.35">
      <c r="A253" s="65"/>
      <c r="B253" s="66"/>
      <c r="C253" s="66"/>
      <c r="D253" s="66"/>
      <c r="E253" s="66"/>
      <c r="F253" s="67"/>
      <c r="G253" s="155"/>
      <c r="H253" s="155"/>
      <c r="I253" s="155"/>
      <c r="J253" s="46"/>
      <c r="K253" s="381"/>
      <c r="L253" s="8"/>
      <c r="M253" s="381"/>
    </row>
    <row r="254" spans="1:17" s="5" customFormat="1" ht="33" customHeight="1" x14ac:dyDescent="0.35">
      <c r="A254" s="1462" t="s">
        <v>442</v>
      </c>
      <c r="B254" s="1463"/>
      <c r="C254" s="1463"/>
      <c r="D254" s="1463"/>
      <c r="E254" s="1463"/>
      <c r="F254" s="1463"/>
      <c r="G254" s="1463"/>
      <c r="H254" s="1463"/>
      <c r="I254" s="1463"/>
      <c r="J254" s="255" t="s">
        <v>737</v>
      </c>
      <c r="K254" s="381"/>
      <c r="L254" s="8">
        <f>IF(COUNTA(G255:I256)=4,3,2)</f>
        <v>3</v>
      </c>
      <c r="M254" s="381"/>
    </row>
    <row r="255" spans="1:17" ht="28" customHeight="1" x14ac:dyDescent="0.35">
      <c r="A255" s="762" t="s">
        <v>120</v>
      </c>
      <c r="B255" s="1465" t="s">
        <v>118</v>
      </c>
      <c r="C255" s="1465"/>
      <c r="D255" s="1465"/>
      <c r="E255" s="1466" t="s">
        <v>537</v>
      </c>
      <c r="F255" s="243" t="s">
        <v>361</v>
      </c>
      <c r="G255" s="1613">
        <v>210</v>
      </c>
      <c r="H255" s="1614"/>
      <c r="I255" s="734">
        <v>314</v>
      </c>
      <c r="J255" s="319"/>
      <c r="Q255" s="1"/>
    </row>
    <row r="256" spans="1:17" ht="28" customHeight="1" x14ac:dyDescent="0.35">
      <c r="A256" s="766" t="s">
        <v>121</v>
      </c>
      <c r="B256" s="1461" t="s">
        <v>119</v>
      </c>
      <c r="C256" s="1461"/>
      <c r="D256" s="1461"/>
      <c r="E256" s="1468"/>
      <c r="F256" s="246" t="s">
        <v>361</v>
      </c>
      <c r="G256" s="1615">
        <v>86</v>
      </c>
      <c r="H256" s="1616"/>
      <c r="I256" s="780">
        <v>139</v>
      </c>
      <c r="J256" s="81"/>
      <c r="Q256" s="1"/>
    </row>
    <row r="257" spans="1:17" s="5" customFormat="1" ht="8.15" customHeight="1" x14ac:dyDescent="0.35">
      <c r="A257" s="12"/>
      <c r="B257" s="13"/>
      <c r="C257" s="13"/>
      <c r="D257" s="13"/>
      <c r="E257" s="13"/>
      <c r="F257" s="7"/>
      <c r="G257" s="149"/>
      <c r="H257" s="149"/>
      <c r="I257" s="149"/>
      <c r="J257" s="46"/>
      <c r="K257" s="381"/>
      <c r="L257" s="8"/>
      <c r="M257" s="381"/>
    </row>
    <row r="258" spans="1:17" s="5" customFormat="1" ht="33" customHeight="1" x14ac:dyDescent="0.35">
      <c r="A258" s="1462" t="s">
        <v>443</v>
      </c>
      <c r="B258" s="1463"/>
      <c r="C258" s="1463"/>
      <c r="D258" s="1463"/>
      <c r="E258" s="1463"/>
      <c r="F258" s="1463"/>
      <c r="G258" s="1463"/>
      <c r="H258" s="1463"/>
      <c r="I258" s="1463"/>
      <c r="J258" s="255" t="s">
        <v>737</v>
      </c>
      <c r="K258" s="381"/>
      <c r="L258" s="8">
        <f>IF(COUNTA(G259:I265)=14,3,2)</f>
        <v>3</v>
      </c>
      <c r="M258" s="381"/>
    </row>
    <row r="259" spans="1:17" ht="28" customHeight="1" x14ac:dyDescent="0.35">
      <c r="A259" s="762" t="s">
        <v>152</v>
      </c>
      <c r="B259" s="1465" t="s">
        <v>145</v>
      </c>
      <c r="C259" s="1465"/>
      <c r="D259" s="1465"/>
      <c r="E259" s="1466" t="s">
        <v>537</v>
      </c>
      <c r="F259" s="243" t="s">
        <v>361</v>
      </c>
      <c r="G259" s="1613">
        <v>212</v>
      </c>
      <c r="H259" s="1614"/>
      <c r="I259" s="734">
        <v>379</v>
      </c>
      <c r="J259" s="94"/>
      <c r="Q259" s="1"/>
    </row>
    <row r="260" spans="1:17" ht="28" customHeight="1" x14ac:dyDescent="0.35">
      <c r="A260" s="765" t="s">
        <v>153</v>
      </c>
      <c r="B260" s="1460" t="s">
        <v>146</v>
      </c>
      <c r="C260" s="1460"/>
      <c r="D260" s="1460"/>
      <c r="E260" s="1467"/>
      <c r="F260" s="732" t="s">
        <v>361</v>
      </c>
      <c r="G260" s="1622">
        <v>185</v>
      </c>
      <c r="H260" s="1623"/>
      <c r="I260" s="779">
        <v>302</v>
      </c>
      <c r="J260" s="59"/>
      <c r="Q260" s="1"/>
    </row>
    <row r="261" spans="1:17" ht="28" customHeight="1" x14ac:dyDescent="0.35">
      <c r="A261" s="768" t="s">
        <v>154</v>
      </c>
      <c r="B261" s="1627" t="s">
        <v>147</v>
      </c>
      <c r="C261" s="1627"/>
      <c r="D261" s="1627"/>
      <c r="E261" s="1467"/>
      <c r="F261" s="782" t="s">
        <v>361</v>
      </c>
      <c r="G261" s="1620">
        <v>27</v>
      </c>
      <c r="H261" s="1621"/>
      <c r="I261" s="715">
        <v>77</v>
      </c>
      <c r="J261" s="279"/>
      <c r="Q261" s="1"/>
    </row>
    <row r="262" spans="1:17" ht="30" customHeight="1" x14ac:dyDescent="0.35">
      <c r="A262" s="765" t="s">
        <v>155</v>
      </c>
      <c r="B262" s="1460" t="s">
        <v>148</v>
      </c>
      <c r="C262" s="1460"/>
      <c r="D262" s="1460"/>
      <c r="E262" s="1467"/>
      <c r="F262" s="732" t="s">
        <v>361</v>
      </c>
      <c r="G262" s="1622">
        <v>23578</v>
      </c>
      <c r="H262" s="1623"/>
      <c r="I262" s="779">
        <v>7381</v>
      </c>
      <c r="J262" s="59"/>
      <c r="Q262" s="1"/>
    </row>
    <row r="263" spans="1:17" ht="30" customHeight="1" x14ac:dyDescent="0.35">
      <c r="A263" s="763" t="s">
        <v>156</v>
      </c>
      <c r="B263" s="1459" t="s">
        <v>149</v>
      </c>
      <c r="C263" s="1459"/>
      <c r="D263" s="1459"/>
      <c r="E263" s="1467"/>
      <c r="F263" s="245" t="s">
        <v>361</v>
      </c>
      <c r="G263" s="1620">
        <v>23348</v>
      </c>
      <c r="H263" s="1621"/>
      <c r="I263" s="713">
        <v>6983</v>
      </c>
      <c r="J263" s="119"/>
      <c r="Q263" s="1"/>
    </row>
    <row r="264" spans="1:17" ht="39" customHeight="1" x14ac:dyDescent="0.35">
      <c r="A264" s="765" t="s">
        <v>157</v>
      </c>
      <c r="B264" s="1460" t="s">
        <v>150</v>
      </c>
      <c r="C264" s="1460"/>
      <c r="D264" s="1460"/>
      <c r="E264" s="1467"/>
      <c r="F264" s="732"/>
      <c r="G264" s="1622" t="s">
        <v>513</v>
      </c>
      <c r="H264" s="1623"/>
      <c r="I264" s="779" t="s">
        <v>513</v>
      </c>
      <c r="J264" s="59"/>
      <c r="Q264" s="1"/>
    </row>
    <row r="265" spans="1:17" ht="30" customHeight="1" x14ac:dyDescent="0.35">
      <c r="A265" s="764" t="s">
        <v>158</v>
      </c>
      <c r="B265" s="1624" t="s">
        <v>151</v>
      </c>
      <c r="C265" s="1624"/>
      <c r="D265" s="1624"/>
      <c r="E265" s="1468"/>
      <c r="F265" s="110" t="s">
        <v>361</v>
      </c>
      <c r="G265" s="1625" t="s">
        <v>362</v>
      </c>
      <c r="H265" s="1626"/>
      <c r="I265" s="196" t="s">
        <v>362</v>
      </c>
      <c r="J265" s="102"/>
      <c r="Q265" s="1"/>
    </row>
    <row r="266" spans="1:17" s="5" customFormat="1" ht="8.15" customHeight="1" x14ac:dyDescent="0.35">
      <c r="A266" s="82"/>
      <c r="B266" s="83"/>
      <c r="C266" s="83"/>
      <c r="D266" s="83"/>
      <c r="E266" s="83"/>
      <c r="F266" s="84"/>
      <c r="G266" s="156"/>
      <c r="H266" s="156"/>
      <c r="I266" s="156"/>
      <c r="J266" s="431"/>
      <c r="K266" s="381"/>
      <c r="L266" s="8"/>
      <c r="M266" s="381"/>
    </row>
    <row r="267" spans="1:17" s="5" customFormat="1" ht="33" customHeight="1" x14ac:dyDescent="0.35">
      <c r="A267" s="1494" t="s">
        <v>444</v>
      </c>
      <c r="B267" s="1495"/>
      <c r="C267" s="1495"/>
      <c r="D267" s="1495"/>
      <c r="E267" s="1495"/>
      <c r="F267" s="1495"/>
      <c r="G267" s="1495"/>
      <c r="H267" s="1495"/>
      <c r="I267" s="1495"/>
      <c r="J267" s="425" t="s">
        <v>737</v>
      </c>
      <c r="K267" s="381"/>
      <c r="L267" s="8">
        <f>IF(COUNTA(G268:I269)=4,3,2)</f>
        <v>3</v>
      </c>
      <c r="M267" s="381"/>
    </row>
    <row r="268" spans="1:17" ht="30" customHeight="1" x14ac:dyDescent="0.35">
      <c r="A268" s="762" t="s">
        <v>161</v>
      </c>
      <c r="B268" s="1465" t="s">
        <v>159</v>
      </c>
      <c r="C268" s="1465"/>
      <c r="D268" s="1465"/>
      <c r="E268" s="1466" t="s">
        <v>537</v>
      </c>
      <c r="F268" s="76" t="s">
        <v>398</v>
      </c>
      <c r="G268" s="1630">
        <v>1</v>
      </c>
      <c r="H268" s="1630"/>
      <c r="I268" s="410">
        <v>0.99654710214868125</v>
      </c>
      <c r="J268" s="120"/>
      <c r="Q268" s="1"/>
    </row>
    <row r="269" spans="1:17" ht="30" customHeight="1" x14ac:dyDescent="0.35">
      <c r="A269" s="766" t="s">
        <v>162</v>
      </c>
      <c r="B269" s="1461" t="s">
        <v>160</v>
      </c>
      <c r="C269" s="1461"/>
      <c r="D269" s="1461"/>
      <c r="E269" s="1468"/>
      <c r="F269" s="73" t="s">
        <v>398</v>
      </c>
      <c r="G269" s="1631" t="s">
        <v>362</v>
      </c>
      <c r="H269" s="1631"/>
      <c r="I269" s="148" t="s">
        <v>362</v>
      </c>
      <c r="J269" s="64"/>
      <c r="Q269" s="1"/>
    </row>
    <row r="270" spans="1:17" s="5" customFormat="1" ht="8.15" customHeight="1" x14ac:dyDescent="0.35">
      <c r="A270" s="82"/>
      <c r="B270" s="83"/>
      <c r="C270" s="83"/>
      <c r="D270" s="83"/>
      <c r="E270" s="83"/>
      <c r="F270" s="84"/>
      <c r="G270" s="156"/>
      <c r="H270" s="156"/>
      <c r="I270" s="156"/>
      <c r="J270" s="46"/>
      <c r="K270" s="381"/>
      <c r="L270" s="8"/>
      <c r="M270" s="381"/>
    </row>
    <row r="271" spans="1:17" s="5" customFormat="1" ht="33" customHeight="1" x14ac:dyDescent="0.35">
      <c r="A271" s="1462" t="s">
        <v>445</v>
      </c>
      <c r="B271" s="1463"/>
      <c r="C271" s="1463"/>
      <c r="D271" s="1463"/>
      <c r="E271" s="1463"/>
      <c r="F271" s="1463"/>
      <c r="G271" s="1463"/>
      <c r="H271" s="1463"/>
      <c r="I271" s="1463"/>
      <c r="J271" s="1464"/>
      <c r="K271" s="381"/>
      <c r="L271" s="8">
        <f>IF(COUNTA(G272:I273)=6,3,2)</f>
        <v>3</v>
      </c>
      <c r="M271" s="381"/>
    </row>
    <row r="272" spans="1:17" ht="30" customHeight="1" x14ac:dyDescent="0.35">
      <c r="A272" s="762" t="s">
        <v>125</v>
      </c>
      <c r="B272" s="1465" t="s">
        <v>122</v>
      </c>
      <c r="C272" s="1465"/>
      <c r="D272" s="1465"/>
      <c r="E272" s="1466" t="s">
        <v>518</v>
      </c>
      <c r="F272" s="243" t="s">
        <v>361</v>
      </c>
      <c r="G272" s="680">
        <v>5479</v>
      </c>
      <c r="H272" s="680">
        <v>3527</v>
      </c>
      <c r="I272" s="680">
        <v>4641</v>
      </c>
      <c r="J272" s="1628" t="s">
        <v>517</v>
      </c>
      <c r="Q272" s="1"/>
    </row>
    <row r="273" spans="1:17" ht="27.75" customHeight="1" x14ac:dyDescent="0.35">
      <c r="A273" s="766" t="s">
        <v>124</v>
      </c>
      <c r="B273" s="1461" t="s">
        <v>123</v>
      </c>
      <c r="C273" s="1461"/>
      <c r="D273" s="1461"/>
      <c r="E273" s="1468"/>
      <c r="F273" s="246" t="s">
        <v>446</v>
      </c>
      <c r="G273" s="772" t="s">
        <v>362</v>
      </c>
      <c r="H273" s="772" t="s">
        <v>362</v>
      </c>
      <c r="I273" s="772" t="s">
        <v>362</v>
      </c>
      <c r="J273" s="1629"/>
      <c r="Q273" s="1"/>
    </row>
    <row r="274" spans="1:17" s="5" customFormat="1" ht="8.15" customHeight="1" x14ac:dyDescent="0.35">
      <c r="A274" s="12"/>
      <c r="B274" s="13"/>
      <c r="C274" s="13"/>
      <c r="D274" s="13"/>
      <c r="E274" s="13"/>
      <c r="F274" s="7"/>
      <c r="G274" s="149"/>
      <c r="H274" s="149"/>
      <c r="I274" s="149"/>
      <c r="J274" s="46"/>
      <c r="K274" s="381"/>
      <c r="L274" s="8"/>
      <c r="M274" s="381"/>
    </row>
    <row r="275" spans="1:17" s="5" customFormat="1" ht="33" customHeight="1" x14ac:dyDescent="0.35">
      <c r="A275" s="1462" t="s">
        <v>447</v>
      </c>
      <c r="B275" s="1463"/>
      <c r="C275" s="1463"/>
      <c r="D275" s="1463"/>
      <c r="E275" s="1463"/>
      <c r="F275" s="1463"/>
      <c r="G275" s="1463"/>
      <c r="H275" s="1463"/>
      <c r="I275" s="1463"/>
      <c r="J275" s="1464"/>
      <c r="K275" s="381"/>
      <c r="L275" s="8">
        <f>IF(COUNTA(G276:I292)+COUNTA(G294:I295)=57,3,2)</f>
        <v>3</v>
      </c>
      <c r="M275" s="381"/>
    </row>
    <row r="276" spans="1:17" ht="25" customHeight="1" x14ac:dyDescent="0.35">
      <c r="A276" s="762" t="s">
        <v>163</v>
      </c>
      <c r="B276" s="1465" t="s">
        <v>259</v>
      </c>
      <c r="C276" s="1465"/>
      <c r="D276" s="1465"/>
      <c r="E276" s="1466" t="s">
        <v>518</v>
      </c>
      <c r="F276" s="243" t="s">
        <v>398</v>
      </c>
      <c r="G276" s="694">
        <v>1</v>
      </c>
      <c r="H276" s="694">
        <v>0.99</v>
      </c>
      <c r="I276" s="694">
        <v>1</v>
      </c>
      <c r="J276" s="319"/>
      <c r="Q276" s="1"/>
    </row>
    <row r="277" spans="1:17" ht="30" customHeight="1" x14ac:dyDescent="0.35">
      <c r="A277" s="765" t="s">
        <v>164</v>
      </c>
      <c r="B277" s="1460" t="s">
        <v>249</v>
      </c>
      <c r="C277" s="1460"/>
      <c r="D277" s="1460"/>
      <c r="E277" s="1467"/>
      <c r="F277" s="732" t="s">
        <v>398</v>
      </c>
      <c r="G277" s="737">
        <v>0.54983000000000004</v>
      </c>
      <c r="H277" s="737">
        <v>0.56032000000000004</v>
      </c>
      <c r="I277" s="737">
        <v>0.55318999999999996</v>
      </c>
      <c r="J277" s="121"/>
      <c r="Q277" s="1"/>
    </row>
    <row r="278" spans="1:17" ht="30" customHeight="1" x14ac:dyDescent="0.35">
      <c r="A278" s="763" t="s">
        <v>165</v>
      </c>
      <c r="B278" s="1459" t="s">
        <v>260</v>
      </c>
      <c r="C278" s="1459"/>
      <c r="D278" s="1459"/>
      <c r="E278" s="1467"/>
      <c r="F278" s="245" t="s">
        <v>398</v>
      </c>
      <c r="G278" s="698">
        <v>0</v>
      </c>
      <c r="H278" s="698">
        <v>0</v>
      </c>
      <c r="I278" s="698">
        <v>0</v>
      </c>
      <c r="J278" s="122"/>
      <c r="Q278" s="1"/>
    </row>
    <row r="279" spans="1:17" ht="30" customHeight="1" x14ac:dyDescent="0.35">
      <c r="A279" s="765" t="s">
        <v>166</v>
      </c>
      <c r="B279" s="1460" t="s">
        <v>261</v>
      </c>
      <c r="C279" s="1460"/>
      <c r="D279" s="1460"/>
      <c r="E279" s="1467"/>
      <c r="F279" s="732" t="s">
        <v>398</v>
      </c>
      <c r="G279" s="737">
        <v>0.1</v>
      </c>
      <c r="H279" s="737">
        <v>0.04</v>
      </c>
      <c r="I279" s="737">
        <v>0.06</v>
      </c>
      <c r="J279" s="121"/>
      <c r="Q279" s="1"/>
    </row>
    <row r="280" spans="1:17" ht="30" customHeight="1" x14ac:dyDescent="0.35">
      <c r="A280" s="763" t="s">
        <v>167</v>
      </c>
      <c r="B280" s="1459" t="s">
        <v>262</v>
      </c>
      <c r="C280" s="1459"/>
      <c r="D280" s="1459"/>
      <c r="E280" s="1467"/>
      <c r="F280" s="245" t="s">
        <v>398</v>
      </c>
      <c r="G280" s="698">
        <v>0.14000000000000001</v>
      </c>
      <c r="H280" s="698">
        <v>0.09</v>
      </c>
      <c r="I280" s="698">
        <v>0.2</v>
      </c>
      <c r="J280" s="122"/>
      <c r="Q280" s="1"/>
    </row>
    <row r="281" spans="1:17" ht="30" customHeight="1" x14ac:dyDescent="0.35">
      <c r="A281" s="765" t="s">
        <v>168</v>
      </c>
      <c r="B281" s="1460" t="s">
        <v>263</v>
      </c>
      <c r="C281" s="1460"/>
      <c r="D281" s="1460"/>
      <c r="E281" s="1467"/>
      <c r="F281" s="732" t="s">
        <v>398</v>
      </c>
      <c r="G281" s="737">
        <v>0.23</v>
      </c>
      <c r="H281" s="737">
        <v>0.34</v>
      </c>
      <c r="I281" s="737">
        <v>0.25</v>
      </c>
      <c r="J281" s="320"/>
      <c r="Q281" s="1"/>
    </row>
    <row r="282" spans="1:17" ht="25" customHeight="1" x14ac:dyDescent="0.35">
      <c r="A282" s="763" t="s">
        <v>169</v>
      </c>
      <c r="B282" s="1459" t="s">
        <v>264</v>
      </c>
      <c r="C282" s="1459"/>
      <c r="D282" s="1459"/>
      <c r="E282" s="1467"/>
      <c r="F282" s="245" t="s">
        <v>398</v>
      </c>
      <c r="G282" s="698">
        <v>0</v>
      </c>
      <c r="H282" s="698">
        <v>0</v>
      </c>
      <c r="I282" s="698">
        <v>0</v>
      </c>
      <c r="J282" s="122"/>
      <c r="Q282" s="1"/>
    </row>
    <row r="283" spans="1:17" ht="40.5" customHeight="1" x14ac:dyDescent="0.35">
      <c r="A283" s="765" t="s">
        <v>292</v>
      </c>
      <c r="B283" s="1460" t="s">
        <v>339</v>
      </c>
      <c r="C283" s="1460"/>
      <c r="D283" s="1460"/>
      <c r="E283" s="1467"/>
      <c r="F283" s="732" t="s">
        <v>398</v>
      </c>
      <c r="G283" s="737">
        <v>1</v>
      </c>
      <c r="H283" s="737">
        <v>1</v>
      </c>
      <c r="I283" s="737">
        <v>1</v>
      </c>
      <c r="J283" s="320" t="s">
        <v>446</v>
      </c>
      <c r="Q283" s="1"/>
    </row>
    <row r="284" spans="1:17" ht="30" customHeight="1" x14ac:dyDescent="0.35">
      <c r="A284" s="763" t="s">
        <v>170</v>
      </c>
      <c r="B284" s="1459" t="s">
        <v>265</v>
      </c>
      <c r="C284" s="1459"/>
      <c r="D284" s="1459"/>
      <c r="E284" s="1467"/>
      <c r="F284" s="245" t="s">
        <v>478</v>
      </c>
      <c r="G284" s="792">
        <v>1</v>
      </c>
      <c r="H284" s="792">
        <v>1</v>
      </c>
      <c r="I284" s="792">
        <v>1</v>
      </c>
      <c r="J284" s="122"/>
      <c r="Q284" s="1"/>
    </row>
    <row r="285" spans="1:17" ht="30" customHeight="1" x14ac:dyDescent="0.35">
      <c r="A285" s="765" t="s">
        <v>171</v>
      </c>
      <c r="B285" s="1460" t="s">
        <v>238</v>
      </c>
      <c r="C285" s="1460"/>
      <c r="D285" s="1460"/>
      <c r="E285" s="1467"/>
      <c r="F285" s="732" t="s">
        <v>398</v>
      </c>
      <c r="G285" s="737">
        <v>0</v>
      </c>
      <c r="H285" s="737">
        <v>1</v>
      </c>
      <c r="I285" s="737">
        <v>0</v>
      </c>
      <c r="J285" s="121"/>
      <c r="Q285" s="1"/>
    </row>
    <row r="286" spans="1:17" ht="30" customHeight="1" x14ac:dyDescent="0.35">
      <c r="A286" s="768" t="s">
        <v>172</v>
      </c>
      <c r="B286" s="1627" t="s">
        <v>239</v>
      </c>
      <c r="C286" s="1627"/>
      <c r="D286" s="1627"/>
      <c r="E286" s="1467"/>
      <c r="F286" s="782" t="s">
        <v>398</v>
      </c>
      <c r="G286" s="738">
        <v>0</v>
      </c>
      <c r="H286" s="738">
        <v>0</v>
      </c>
      <c r="I286" s="738">
        <v>0</v>
      </c>
      <c r="J286" s="277"/>
      <c r="Q286" s="1"/>
    </row>
    <row r="287" spans="1:17" ht="25" customHeight="1" x14ac:dyDescent="0.35">
      <c r="A287" s="765" t="s">
        <v>173</v>
      </c>
      <c r="B287" s="1460" t="s">
        <v>240</v>
      </c>
      <c r="C287" s="1460"/>
      <c r="D287" s="1460"/>
      <c r="E287" s="1467"/>
      <c r="F287" s="732" t="s">
        <v>398</v>
      </c>
      <c r="G287" s="737">
        <v>0</v>
      </c>
      <c r="H287" s="737">
        <v>0</v>
      </c>
      <c r="I287" s="737">
        <v>0</v>
      </c>
      <c r="J287" s="121"/>
      <c r="Q287" s="1"/>
    </row>
    <row r="288" spans="1:17" ht="25" customHeight="1" x14ac:dyDescent="0.35">
      <c r="A288" s="763" t="s">
        <v>174</v>
      </c>
      <c r="B288" s="1459" t="s">
        <v>241</v>
      </c>
      <c r="C288" s="1459"/>
      <c r="D288" s="1459"/>
      <c r="E288" s="1467"/>
      <c r="F288" s="245" t="s">
        <v>398</v>
      </c>
      <c r="G288" s="183">
        <v>0</v>
      </c>
      <c r="H288" s="183">
        <v>0</v>
      </c>
      <c r="I288" s="183">
        <v>0</v>
      </c>
      <c r="J288" s="122"/>
      <c r="Q288" s="1"/>
    </row>
    <row r="289" spans="1:17" ht="25" customHeight="1" x14ac:dyDescent="0.35">
      <c r="A289" s="765" t="s">
        <v>175</v>
      </c>
      <c r="B289" s="1460" t="s">
        <v>242</v>
      </c>
      <c r="C289" s="1460"/>
      <c r="D289" s="1460"/>
      <c r="E289" s="1467"/>
      <c r="F289" s="732" t="s">
        <v>398</v>
      </c>
      <c r="G289" s="737">
        <v>0</v>
      </c>
      <c r="H289" s="737">
        <v>0</v>
      </c>
      <c r="I289" s="737">
        <v>0</v>
      </c>
      <c r="J289" s="121"/>
      <c r="Q289" s="1"/>
    </row>
    <row r="290" spans="1:17" ht="30" customHeight="1" x14ac:dyDescent="0.35">
      <c r="A290" s="763" t="s">
        <v>176</v>
      </c>
      <c r="B290" s="1459" t="s">
        <v>340</v>
      </c>
      <c r="C290" s="1459"/>
      <c r="D290" s="1459"/>
      <c r="E290" s="1467"/>
      <c r="F290" s="245" t="s">
        <v>398</v>
      </c>
      <c r="G290" s="183">
        <v>0</v>
      </c>
      <c r="H290" s="183">
        <v>1</v>
      </c>
      <c r="I290" s="183">
        <v>0</v>
      </c>
      <c r="J290" s="321" t="s">
        <v>446</v>
      </c>
      <c r="Q290" s="1"/>
    </row>
    <row r="291" spans="1:17" ht="30" customHeight="1" x14ac:dyDescent="0.35">
      <c r="A291" s="765" t="s">
        <v>293</v>
      </c>
      <c r="B291" s="1460" t="s">
        <v>341</v>
      </c>
      <c r="C291" s="1460"/>
      <c r="D291" s="1460"/>
      <c r="E291" s="1467"/>
      <c r="F291" s="732" t="s">
        <v>478</v>
      </c>
      <c r="G291" s="722">
        <v>0</v>
      </c>
      <c r="H291" s="722">
        <v>55</v>
      </c>
      <c r="I291" s="722">
        <v>0</v>
      </c>
      <c r="J291" s="121"/>
      <c r="Q291" s="1"/>
    </row>
    <row r="292" spans="1:17" ht="30" customHeight="1" x14ac:dyDescent="0.35">
      <c r="A292" s="763" t="s">
        <v>177</v>
      </c>
      <c r="B292" s="1459" t="s">
        <v>126</v>
      </c>
      <c r="C292" s="1459"/>
      <c r="D292" s="1459"/>
      <c r="E292" s="1507"/>
      <c r="F292" s="245" t="s">
        <v>361</v>
      </c>
      <c r="G292" s="275" t="s">
        <v>565</v>
      </c>
      <c r="H292" s="275" t="s">
        <v>565</v>
      </c>
      <c r="I292" s="275" t="s">
        <v>565</v>
      </c>
      <c r="J292" s="324"/>
      <c r="Q292" s="1"/>
    </row>
    <row r="293" spans="1:17" s="5" customFormat="1" ht="33" customHeight="1" x14ac:dyDescent="0.35">
      <c r="A293" s="1494" t="s">
        <v>625</v>
      </c>
      <c r="B293" s="1495"/>
      <c r="C293" s="1495"/>
      <c r="D293" s="1495"/>
      <c r="E293" s="1495"/>
      <c r="F293" s="1495"/>
      <c r="G293" s="1495"/>
      <c r="H293" s="1495"/>
      <c r="I293" s="1495"/>
      <c r="J293" s="1496"/>
      <c r="K293" s="381"/>
      <c r="L293" s="8"/>
      <c r="M293" s="381"/>
    </row>
    <row r="294" spans="1:17" ht="30" customHeight="1" x14ac:dyDescent="0.35">
      <c r="A294" s="767" t="s">
        <v>178</v>
      </c>
      <c r="B294" s="1632" t="s">
        <v>127</v>
      </c>
      <c r="C294" s="1632"/>
      <c r="D294" s="1632"/>
      <c r="E294" s="1466" t="s">
        <v>518</v>
      </c>
      <c r="F294" s="443"/>
      <c r="G294" s="724" t="s">
        <v>364</v>
      </c>
      <c r="H294" s="724" t="s">
        <v>364</v>
      </c>
      <c r="I294" s="724" t="s">
        <v>364</v>
      </c>
      <c r="J294" s="755" t="s">
        <v>566</v>
      </c>
      <c r="Q294" s="1"/>
    </row>
    <row r="295" spans="1:17" ht="25" customHeight="1" x14ac:dyDescent="0.35">
      <c r="A295" s="764" t="s">
        <v>179</v>
      </c>
      <c r="B295" s="1624" t="s">
        <v>128</v>
      </c>
      <c r="C295" s="1624"/>
      <c r="D295" s="1624"/>
      <c r="E295" s="1468"/>
      <c r="F295" s="110" t="s">
        <v>512</v>
      </c>
      <c r="G295" s="705">
        <v>0</v>
      </c>
      <c r="H295" s="705">
        <v>0</v>
      </c>
      <c r="I295" s="705">
        <v>0</v>
      </c>
      <c r="J295" s="99"/>
      <c r="Q295" s="1"/>
    </row>
    <row r="296" spans="1:17" s="5" customFormat="1" ht="8.15" customHeight="1" x14ac:dyDescent="0.35">
      <c r="A296" s="209"/>
      <c r="B296" s="210"/>
      <c r="C296" s="210"/>
      <c r="D296" s="210"/>
      <c r="E296" s="210"/>
      <c r="F296" s="47"/>
      <c r="G296" s="211"/>
      <c r="H296" s="211"/>
      <c r="I296" s="211"/>
      <c r="J296" s="46"/>
      <c r="K296" s="381"/>
      <c r="L296" s="8"/>
      <c r="M296" s="381"/>
    </row>
    <row r="297" spans="1:17" s="5" customFormat="1" ht="33" customHeight="1" x14ac:dyDescent="0.35">
      <c r="A297" s="1462" t="s">
        <v>448</v>
      </c>
      <c r="B297" s="1463"/>
      <c r="C297" s="1463"/>
      <c r="D297" s="1463"/>
      <c r="E297" s="1463"/>
      <c r="F297" s="1463"/>
      <c r="G297" s="1463"/>
      <c r="H297" s="1463"/>
      <c r="I297" s="1463"/>
      <c r="J297" s="1464"/>
      <c r="K297" s="381"/>
      <c r="L297" s="8">
        <f>IF(COUNTA(G298:I311)=42,3,2)</f>
        <v>3</v>
      </c>
      <c r="M297" s="381"/>
    </row>
    <row r="298" spans="1:17" ht="24" customHeight="1" x14ac:dyDescent="0.35">
      <c r="A298" s="762" t="s">
        <v>96</v>
      </c>
      <c r="B298" s="1479" t="s">
        <v>281</v>
      </c>
      <c r="C298" s="1480"/>
      <c r="D298" s="123" t="s">
        <v>365</v>
      </c>
      <c r="E298" s="1483" t="s">
        <v>518</v>
      </c>
      <c r="F298" s="94" t="s">
        <v>361</v>
      </c>
      <c r="G298" s="734">
        <v>0</v>
      </c>
      <c r="H298" s="734">
        <v>0</v>
      </c>
      <c r="I298" s="734">
        <v>0</v>
      </c>
      <c r="J298" s="483" t="s">
        <v>701</v>
      </c>
      <c r="Q298" s="1"/>
    </row>
    <row r="299" spans="1:17" ht="24" customHeight="1" x14ac:dyDescent="0.35">
      <c r="A299" s="765" t="s">
        <v>97</v>
      </c>
      <c r="B299" s="1487" t="s">
        <v>282</v>
      </c>
      <c r="C299" s="1488"/>
      <c r="D299" s="89" t="s">
        <v>365</v>
      </c>
      <c r="E299" s="1637"/>
      <c r="F299" s="59" t="s">
        <v>361</v>
      </c>
      <c r="G299" s="779">
        <v>0</v>
      </c>
      <c r="H299" s="779">
        <v>0</v>
      </c>
      <c r="I299" s="779">
        <v>0</v>
      </c>
      <c r="J299" s="59"/>
      <c r="Q299" s="1"/>
    </row>
    <row r="300" spans="1:17" ht="15" customHeight="1" x14ac:dyDescent="0.35">
      <c r="A300" s="1523" t="s">
        <v>98</v>
      </c>
      <c r="B300" s="1639" t="s">
        <v>342</v>
      </c>
      <c r="C300" s="1640"/>
      <c r="D300" s="124" t="s">
        <v>250</v>
      </c>
      <c r="E300" s="1637"/>
      <c r="F300" s="60" t="s">
        <v>361</v>
      </c>
      <c r="G300" s="703">
        <v>0</v>
      </c>
      <c r="H300" s="703">
        <v>0</v>
      </c>
      <c r="I300" s="703">
        <v>0</v>
      </c>
      <c r="J300" s="1645"/>
      <c r="Q300" s="1"/>
    </row>
    <row r="301" spans="1:17" ht="15" customHeight="1" x14ac:dyDescent="0.35">
      <c r="A301" s="1523"/>
      <c r="B301" s="1641"/>
      <c r="C301" s="1642"/>
      <c r="D301" s="124" t="s">
        <v>251</v>
      </c>
      <c r="E301" s="1637"/>
      <c r="F301" s="60" t="s">
        <v>361</v>
      </c>
      <c r="G301" s="703">
        <v>0</v>
      </c>
      <c r="H301" s="703">
        <v>0</v>
      </c>
      <c r="I301" s="703">
        <v>0</v>
      </c>
      <c r="J301" s="1646"/>
      <c r="Q301" s="1"/>
    </row>
    <row r="302" spans="1:17" ht="15" customHeight="1" x14ac:dyDescent="0.35">
      <c r="A302" s="1523"/>
      <c r="B302" s="1641"/>
      <c r="C302" s="1642"/>
      <c r="D302" s="124" t="s">
        <v>252</v>
      </c>
      <c r="E302" s="1637"/>
      <c r="F302" s="60" t="s">
        <v>361</v>
      </c>
      <c r="G302" s="703">
        <v>0</v>
      </c>
      <c r="H302" s="703">
        <v>0</v>
      </c>
      <c r="I302" s="703">
        <v>0</v>
      </c>
      <c r="J302" s="1646"/>
      <c r="Q302" s="1"/>
    </row>
    <row r="303" spans="1:17" ht="15" customHeight="1" x14ac:dyDescent="0.35">
      <c r="A303" s="1523"/>
      <c r="B303" s="1641"/>
      <c r="C303" s="1642"/>
      <c r="D303" s="124" t="s">
        <v>253</v>
      </c>
      <c r="E303" s="1637"/>
      <c r="F303" s="60" t="s">
        <v>361</v>
      </c>
      <c r="G303" s="703">
        <v>0</v>
      </c>
      <c r="H303" s="703">
        <v>0</v>
      </c>
      <c r="I303" s="703">
        <v>0</v>
      </c>
      <c r="J303" s="1646"/>
      <c r="Q303" s="1"/>
    </row>
    <row r="304" spans="1:17" ht="15" customHeight="1" x14ac:dyDescent="0.35">
      <c r="A304" s="1523"/>
      <c r="B304" s="1641"/>
      <c r="C304" s="1642"/>
      <c r="D304" s="124" t="s">
        <v>254</v>
      </c>
      <c r="E304" s="1637"/>
      <c r="F304" s="60" t="s">
        <v>361</v>
      </c>
      <c r="G304" s="703">
        <v>0</v>
      </c>
      <c r="H304" s="703">
        <v>0</v>
      </c>
      <c r="I304" s="703">
        <v>0</v>
      </c>
      <c r="J304" s="1646"/>
      <c r="Q304" s="1"/>
    </row>
    <row r="305" spans="1:17" ht="15" customHeight="1" x14ac:dyDescent="0.35">
      <c r="A305" s="1523"/>
      <c r="B305" s="1643"/>
      <c r="C305" s="1644"/>
      <c r="D305" s="124" t="s">
        <v>255</v>
      </c>
      <c r="E305" s="1637"/>
      <c r="F305" s="60" t="s">
        <v>361</v>
      </c>
      <c r="G305" s="703">
        <v>0</v>
      </c>
      <c r="H305" s="703">
        <v>0</v>
      </c>
      <c r="I305" s="703">
        <v>0</v>
      </c>
      <c r="J305" s="1647"/>
      <c r="Q305" s="1"/>
    </row>
    <row r="306" spans="1:17" ht="15" customHeight="1" x14ac:dyDescent="0.35">
      <c r="A306" s="1548" t="s">
        <v>99</v>
      </c>
      <c r="B306" s="1513" t="s">
        <v>343</v>
      </c>
      <c r="C306" s="1514"/>
      <c r="D306" s="771" t="s">
        <v>250</v>
      </c>
      <c r="E306" s="1637"/>
      <c r="F306" s="59" t="s">
        <v>361</v>
      </c>
      <c r="G306" s="779">
        <v>0</v>
      </c>
      <c r="H306" s="779">
        <v>0</v>
      </c>
      <c r="I306" s="779">
        <v>0</v>
      </c>
      <c r="J306" s="1474"/>
      <c r="Q306" s="1"/>
    </row>
    <row r="307" spans="1:17" ht="15" customHeight="1" x14ac:dyDescent="0.35">
      <c r="A307" s="1548"/>
      <c r="B307" s="1518"/>
      <c r="C307" s="1519"/>
      <c r="D307" s="771" t="s">
        <v>251</v>
      </c>
      <c r="E307" s="1637"/>
      <c r="F307" s="59" t="s">
        <v>361</v>
      </c>
      <c r="G307" s="779">
        <v>0</v>
      </c>
      <c r="H307" s="779">
        <v>0</v>
      </c>
      <c r="I307" s="779">
        <v>0</v>
      </c>
      <c r="J307" s="1648"/>
      <c r="Q307" s="1"/>
    </row>
    <row r="308" spans="1:17" ht="15" customHeight="1" x14ac:dyDescent="0.35">
      <c r="A308" s="1548"/>
      <c r="B308" s="1518"/>
      <c r="C308" s="1519"/>
      <c r="D308" s="771" t="s">
        <v>252</v>
      </c>
      <c r="E308" s="1637"/>
      <c r="F308" s="59" t="s">
        <v>361</v>
      </c>
      <c r="G308" s="779">
        <v>0</v>
      </c>
      <c r="H308" s="779">
        <v>0</v>
      </c>
      <c r="I308" s="779">
        <v>0</v>
      </c>
      <c r="J308" s="1648"/>
      <c r="Q308" s="1"/>
    </row>
    <row r="309" spans="1:17" ht="15" customHeight="1" x14ac:dyDescent="0.35">
      <c r="A309" s="1548"/>
      <c r="B309" s="1518"/>
      <c r="C309" s="1519"/>
      <c r="D309" s="771" t="s">
        <v>253</v>
      </c>
      <c r="E309" s="1637"/>
      <c r="F309" s="59" t="s">
        <v>361</v>
      </c>
      <c r="G309" s="779">
        <v>0</v>
      </c>
      <c r="H309" s="779">
        <v>0</v>
      </c>
      <c r="I309" s="779">
        <v>0</v>
      </c>
      <c r="J309" s="1648"/>
      <c r="Q309" s="1"/>
    </row>
    <row r="310" spans="1:17" ht="15" customHeight="1" x14ac:dyDescent="0.35">
      <c r="A310" s="1548"/>
      <c r="B310" s="1518"/>
      <c r="C310" s="1519"/>
      <c r="D310" s="771" t="s">
        <v>254</v>
      </c>
      <c r="E310" s="1637"/>
      <c r="F310" s="59" t="s">
        <v>361</v>
      </c>
      <c r="G310" s="779">
        <v>0</v>
      </c>
      <c r="H310" s="779">
        <v>0</v>
      </c>
      <c r="I310" s="779">
        <v>0</v>
      </c>
      <c r="J310" s="1648"/>
      <c r="Q310" s="1"/>
    </row>
    <row r="311" spans="1:17" ht="15" customHeight="1" x14ac:dyDescent="0.35">
      <c r="A311" s="1549"/>
      <c r="B311" s="1515"/>
      <c r="C311" s="1516"/>
      <c r="D311" s="91" t="s">
        <v>255</v>
      </c>
      <c r="E311" s="1638"/>
      <c r="F311" s="81" t="s">
        <v>361</v>
      </c>
      <c r="G311" s="780">
        <v>0</v>
      </c>
      <c r="H311" s="780">
        <v>0</v>
      </c>
      <c r="I311" s="780">
        <v>0</v>
      </c>
      <c r="J311" s="1517"/>
      <c r="Q311" s="1"/>
    </row>
    <row r="312" spans="1:17" s="5" customFormat="1" ht="8.15" customHeight="1" x14ac:dyDescent="0.35">
      <c r="A312" s="12"/>
      <c r="B312" s="13"/>
      <c r="C312" s="13"/>
      <c r="D312" s="13"/>
      <c r="E312" s="13"/>
      <c r="F312" s="7"/>
      <c r="G312" s="149"/>
      <c r="H312" s="149"/>
      <c r="I312" s="149"/>
      <c r="J312" s="46"/>
      <c r="K312" s="381"/>
      <c r="L312" s="8"/>
      <c r="M312" s="381"/>
    </row>
    <row r="313" spans="1:17" s="5" customFormat="1" ht="33" customHeight="1" x14ac:dyDescent="0.35">
      <c r="A313" s="1462" t="s">
        <v>552</v>
      </c>
      <c r="B313" s="1463"/>
      <c r="C313" s="1463"/>
      <c r="D313" s="1463"/>
      <c r="E313" s="1463"/>
      <c r="F313" s="1463"/>
      <c r="G313" s="1463"/>
      <c r="H313" s="1463"/>
      <c r="I313" s="1463"/>
      <c r="J313" s="1464"/>
      <c r="K313" s="381"/>
      <c r="L313" s="8">
        <f>IF(COUNTA(G314:I314)=3,3,2)</f>
        <v>3</v>
      </c>
      <c r="M313" s="381"/>
    </row>
    <row r="314" spans="1:17" ht="39" customHeight="1" x14ac:dyDescent="0.35">
      <c r="A314" s="11" t="s">
        <v>95</v>
      </c>
      <c r="B314" s="1590" t="s">
        <v>553</v>
      </c>
      <c r="C314" s="1590"/>
      <c r="D314" s="1590"/>
      <c r="E314" s="219" t="s">
        <v>519</v>
      </c>
      <c r="F314" s="242" t="s">
        <v>398</v>
      </c>
      <c r="G314" s="253">
        <v>0.996</v>
      </c>
      <c r="H314" s="253">
        <v>0.996</v>
      </c>
      <c r="I314" s="253">
        <v>0.996</v>
      </c>
      <c r="J314" s="414" t="s">
        <v>626</v>
      </c>
      <c r="Q314" s="1"/>
    </row>
    <row r="315" spans="1:17" s="5" customFormat="1" ht="8.15" customHeight="1" x14ac:dyDescent="0.35">
      <c r="A315" s="82"/>
      <c r="B315" s="83"/>
      <c r="C315" s="83"/>
      <c r="D315" s="83"/>
      <c r="E315" s="83"/>
      <c r="F315" s="84"/>
      <c r="G315" s="156"/>
      <c r="H315" s="156"/>
      <c r="I315" s="156"/>
      <c r="J315" s="46"/>
      <c r="K315" s="381"/>
      <c r="L315" s="8"/>
      <c r="M315" s="381"/>
    </row>
    <row r="316" spans="1:17" s="5" customFormat="1" ht="33" customHeight="1" x14ac:dyDescent="0.35">
      <c r="A316" s="1462" t="s">
        <v>449</v>
      </c>
      <c r="B316" s="1463"/>
      <c r="C316" s="1463"/>
      <c r="D316" s="1463"/>
      <c r="E316" s="1463"/>
      <c r="F316" s="1463"/>
      <c r="G316" s="1463"/>
      <c r="H316" s="1463"/>
      <c r="I316" s="1463"/>
      <c r="J316" s="1464"/>
      <c r="K316" s="381"/>
      <c r="L316" s="8">
        <f>IF(COUNTA(G317:I317)=1,3,2)</f>
        <v>3</v>
      </c>
      <c r="M316" s="381"/>
    </row>
    <row r="317" spans="1:17" ht="55.5" customHeight="1" x14ac:dyDescent="0.35">
      <c r="A317" s="11" t="s">
        <v>182</v>
      </c>
      <c r="B317" s="1633" t="s">
        <v>181</v>
      </c>
      <c r="C317" s="1633"/>
      <c r="D317" s="1633"/>
      <c r="E317" s="219" t="s">
        <v>519</v>
      </c>
      <c r="F317" s="242" t="s">
        <v>398</v>
      </c>
      <c r="G317" s="1774">
        <v>0.99860000000000004</v>
      </c>
      <c r="H317" s="1775"/>
      <c r="I317" s="1776"/>
      <c r="J317" s="430" t="s">
        <v>558</v>
      </c>
      <c r="L317" s="381"/>
      <c r="Q317" s="1"/>
    </row>
    <row r="318" spans="1:17" s="5" customFormat="1" ht="8.15" customHeight="1" x14ac:dyDescent="0.35">
      <c r="A318" s="12"/>
      <c r="B318" s="13"/>
      <c r="C318" s="13"/>
      <c r="D318" s="13"/>
      <c r="E318" s="13"/>
      <c r="F318" s="7"/>
      <c r="G318" s="149"/>
      <c r="H318" s="149"/>
      <c r="I318" s="149"/>
      <c r="J318" s="46"/>
      <c r="K318" s="381"/>
      <c r="L318" s="8"/>
      <c r="M318" s="381"/>
    </row>
    <row r="319" spans="1:17" s="5" customFormat="1" ht="33" customHeight="1" x14ac:dyDescent="0.35">
      <c r="A319" s="1462" t="s">
        <v>450</v>
      </c>
      <c r="B319" s="1463"/>
      <c r="C319" s="1463"/>
      <c r="D319" s="1463"/>
      <c r="E319" s="1463"/>
      <c r="F319" s="1463"/>
      <c r="G319" s="1463"/>
      <c r="H319" s="1463"/>
      <c r="I319" s="1463"/>
      <c r="J319" s="1464"/>
      <c r="K319" s="381"/>
      <c r="L319" s="8">
        <f>IF(COUNTA(G320:I320)=1,3,2)</f>
        <v>3</v>
      </c>
      <c r="M319" s="381"/>
    </row>
    <row r="320" spans="1:17" ht="52.5" customHeight="1" x14ac:dyDescent="0.35">
      <c r="A320" s="11" t="s">
        <v>180</v>
      </c>
      <c r="B320" s="1590" t="s">
        <v>474</v>
      </c>
      <c r="C320" s="1590"/>
      <c r="D320" s="1590"/>
      <c r="E320" s="219" t="s">
        <v>519</v>
      </c>
      <c r="F320" s="242" t="s">
        <v>556</v>
      </c>
      <c r="G320" s="1748" t="s">
        <v>741</v>
      </c>
      <c r="H320" s="1749"/>
      <c r="I320" s="1750"/>
      <c r="J320" s="430" t="s">
        <v>722</v>
      </c>
      <c r="L320" s="381"/>
      <c r="Q320" s="1"/>
    </row>
    <row r="321" spans="1:17" s="5" customFormat="1" ht="8.15" customHeight="1" x14ac:dyDescent="0.35">
      <c r="A321" s="82"/>
      <c r="B321" s="83"/>
      <c r="C321" s="83"/>
      <c r="D321" s="83"/>
      <c r="E321" s="83"/>
      <c r="F321" s="84"/>
      <c r="G321" s="156"/>
      <c r="H321" s="156"/>
      <c r="I321" s="156"/>
      <c r="J321" s="46"/>
      <c r="K321" s="381"/>
      <c r="L321" s="8"/>
      <c r="M321" s="381"/>
    </row>
    <row r="322" spans="1:17" s="5" customFormat="1" ht="33" customHeight="1" x14ac:dyDescent="0.35">
      <c r="A322" s="1462" t="s">
        <v>451</v>
      </c>
      <c r="B322" s="1463"/>
      <c r="C322" s="1463"/>
      <c r="D322" s="1463"/>
      <c r="E322" s="1463"/>
      <c r="F322" s="1463"/>
      <c r="G322" s="1463"/>
      <c r="H322" s="1463"/>
      <c r="I322" s="1463"/>
      <c r="J322" s="1464"/>
      <c r="K322" s="381"/>
      <c r="L322" s="8">
        <f>IF(COUNTA(G323:I323)=3,3,2)</f>
        <v>3</v>
      </c>
      <c r="M322" s="381"/>
    </row>
    <row r="323" spans="1:17" ht="30" customHeight="1" x14ac:dyDescent="0.35">
      <c r="A323" s="11" t="s">
        <v>130</v>
      </c>
      <c r="B323" s="1633" t="s">
        <v>129</v>
      </c>
      <c r="C323" s="1633"/>
      <c r="D323" s="1633"/>
      <c r="E323" s="219" t="s">
        <v>519</v>
      </c>
      <c r="F323" s="242" t="s">
        <v>559</v>
      </c>
      <c r="G323" s="186" t="s">
        <v>511</v>
      </c>
      <c r="H323" s="186" t="s">
        <v>511</v>
      </c>
      <c r="I323" s="186" t="s">
        <v>511</v>
      </c>
      <c r="J323" s="430" t="s">
        <v>557</v>
      </c>
      <c r="Q323" s="1"/>
    </row>
    <row r="324" spans="1:17" s="5" customFormat="1" ht="8.15" customHeight="1" x14ac:dyDescent="0.35">
      <c r="A324" s="82"/>
      <c r="B324" s="83"/>
      <c r="C324" s="83"/>
      <c r="D324" s="83"/>
      <c r="E324" s="83"/>
      <c r="F324" s="84"/>
      <c r="G324" s="156"/>
      <c r="H324" s="156"/>
      <c r="I324" s="156"/>
      <c r="J324" s="46"/>
      <c r="K324" s="381"/>
      <c r="L324" s="8"/>
      <c r="M324" s="381"/>
    </row>
    <row r="325" spans="1:17" s="5" customFormat="1" ht="69.75" customHeight="1" x14ac:dyDescent="0.35">
      <c r="A325" s="1462" t="s">
        <v>452</v>
      </c>
      <c r="B325" s="1463"/>
      <c r="C325" s="1463"/>
      <c r="D325" s="1463"/>
      <c r="E325" s="1463"/>
      <c r="F325" s="1463"/>
      <c r="G325" s="1463"/>
      <c r="H325" s="1463"/>
      <c r="I325" s="1463"/>
      <c r="J325" s="436" t="s">
        <v>576</v>
      </c>
      <c r="K325" s="381"/>
      <c r="L325" s="8">
        <f>IF(COUNTA(G326:I334)=27,3,2)</f>
        <v>3</v>
      </c>
      <c r="M325" s="381"/>
    </row>
    <row r="326" spans="1:17" ht="30" customHeight="1" x14ac:dyDescent="0.35">
      <c r="A326" s="762" t="s">
        <v>298</v>
      </c>
      <c r="B326" s="1652" t="s">
        <v>266</v>
      </c>
      <c r="C326" s="1652"/>
      <c r="D326" s="1652"/>
      <c r="E326" s="1653" t="s">
        <v>518</v>
      </c>
      <c r="F326" s="243" t="s">
        <v>512</v>
      </c>
      <c r="G326" s="681">
        <v>105</v>
      </c>
      <c r="H326" s="681">
        <v>78</v>
      </c>
      <c r="I326" s="681">
        <v>61</v>
      </c>
      <c r="J326" s="223" t="s">
        <v>554</v>
      </c>
      <c r="Q326" s="1"/>
    </row>
    <row r="327" spans="1:17" ht="30" customHeight="1" x14ac:dyDescent="0.35">
      <c r="A327" s="765" t="s">
        <v>299</v>
      </c>
      <c r="B327" s="1656" t="s">
        <v>267</v>
      </c>
      <c r="C327" s="1656"/>
      <c r="D327" s="1656"/>
      <c r="E327" s="1654"/>
      <c r="F327" s="732" t="s">
        <v>512</v>
      </c>
      <c r="G327" s="733">
        <v>0</v>
      </c>
      <c r="H327" s="733">
        <v>0</v>
      </c>
      <c r="I327" s="733">
        <v>94</v>
      </c>
      <c r="J327" s="758"/>
      <c r="Q327" s="1"/>
    </row>
    <row r="328" spans="1:17" ht="66" customHeight="1" x14ac:dyDescent="0.35">
      <c r="A328" s="763" t="s">
        <v>300</v>
      </c>
      <c r="B328" s="1657" t="s">
        <v>294</v>
      </c>
      <c r="C328" s="1657"/>
      <c r="D328" s="1657"/>
      <c r="E328" s="1654"/>
      <c r="F328" s="245" t="s">
        <v>512</v>
      </c>
      <c r="G328" s="730">
        <v>0</v>
      </c>
      <c r="H328" s="730">
        <v>0</v>
      </c>
      <c r="I328" s="730">
        <v>0</v>
      </c>
      <c r="J328" s="273" t="s">
        <v>568</v>
      </c>
      <c r="Q328" s="1"/>
    </row>
    <row r="329" spans="1:17" ht="30" customHeight="1" x14ac:dyDescent="0.35">
      <c r="A329" s="765" t="s">
        <v>301</v>
      </c>
      <c r="B329" s="1656" t="s">
        <v>270</v>
      </c>
      <c r="C329" s="1656"/>
      <c r="D329" s="1656"/>
      <c r="E329" s="1654"/>
      <c r="F329" s="732" t="s">
        <v>512</v>
      </c>
      <c r="G329" s="733">
        <v>0</v>
      </c>
      <c r="H329" s="733">
        <v>0</v>
      </c>
      <c r="I329" s="733">
        <v>0</v>
      </c>
      <c r="J329" s="758"/>
      <c r="Q329" s="1"/>
    </row>
    <row r="330" spans="1:17" ht="30" customHeight="1" x14ac:dyDescent="0.35">
      <c r="A330" s="763" t="s">
        <v>302</v>
      </c>
      <c r="B330" s="1657" t="s">
        <v>268</v>
      </c>
      <c r="C330" s="1657"/>
      <c r="D330" s="1657"/>
      <c r="E330" s="1654"/>
      <c r="F330" s="245" t="s">
        <v>512</v>
      </c>
      <c r="G330" s="730">
        <v>0</v>
      </c>
      <c r="H330" s="730">
        <v>0</v>
      </c>
      <c r="I330" s="730">
        <v>0</v>
      </c>
      <c r="J330" s="266"/>
      <c r="Q330" s="1"/>
    </row>
    <row r="331" spans="1:17" ht="30" customHeight="1" x14ac:dyDescent="0.35">
      <c r="A331" s="765" t="s">
        <v>303</v>
      </c>
      <c r="B331" s="1656" t="s">
        <v>269</v>
      </c>
      <c r="C331" s="1656"/>
      <c r="D331" s="1656"/>
      <c r="E331" s="1654"/>
      <c r="F331" s="732" t="s">
        <v>512</v>
      </c>
      <c r="G331" s="733">
        <v>35</v>
      </c>
      <c r="H331" s="733">
        <v>14</v>
      </c>
      <c r="I331" s="733">
        <v>12</v>
      </c>
      <c r="J331" s="415"/>
      <c r="Q331" s="1"/>
    </row>
    <row r="332" spans="1:17" ht="30" customHeight="1" x14ac:dyDescent="0.35">
      <c r="A332" s="763" t="s">
        <v>304</v>
      </c>
      <c r="B332" s="1657" t="s">
        <v>295</v>
      </c>
      <c r="C332" s="1657"/>
      <c r="D332" s="1657"/>
      <c r="E332" s="1654"/>
      <c r="F332" s="245" t="s">
        <v>512</v>
      </c>
      <c r="G332" s="730">
        <v>70</v>
      </c>
      <c r="H332" s="730">
        <v>64</v>
      </c>
      <c r="I332" s="730">
        <v>143</v>
      </c>
      <c r="J332" s="249" t="s">
        <v>749</v>
      </c>
      <c r="Q332" s="1"/>
    </row>
    <row r="333" spans="1:17" ht="30" customHeight="1" x14ac:dyDescent="0.35">
      <c r="A333" s="765" t="s">
        <v>305</v>
      </c>
      <c r="B333" s="1656" t="s">
        <v>296</v>
      </c>
      <c r="C333" s="1656"/>
      <c r="D333" s="1656"/>
      <c r="E333" s="1654"/>
      <c r="F333" s="732" t="s">
        <v>512</v>
      </c>
      <c r="G333" s="733">
        <v>83</v>
      </c>
      <c r="H333" s="733">
        <v>77</v>
      </c>
      <c r="I333" s="733">
        <v>152</v>
      </c>
      <c r="J333" s="758"/>
      <c r="Q333" s="1"/>
    </row>
    <row r="334" spans="1:17" ht="30" customHeight="1" x14ac:dyDescent="0.35">
      <c r="A334" s="764" t="s">
        <v>305</v>
      </c>
      <c r="B334" s="1666" t="s">
        <v>297</v>
      </c>
      <c r="C334" s="1666"/>
      <c r="D334" s="1666"/>
      <c r="E334" s="1655"/>
      <c r="F334" s="110" t="s">
        <v>512</v>
      </c>
      <c r="G334" s="188">
        <v>22</v>
      </c>
      <c r="H334" s="188">
        <v>1</v>
      </c>
      <c r="I334" s="188">
        <v>3</v>
      </c>
      <c r="J334" s="264" t="s">
        <v>542</v>
      </c>
      <c r="Q334" s="1"/>
    </row>
    <row r="335" spans="1:17" s="5" customFormat="1" ht="8.15" customHeight="1" x14ac:dyDescent="0.35">
      <c r="A335" s="12"/>
      <c r="B335" s="13"/>
      <c r="C335" s="13"/>
      <c r="D335" s="13"/>
      <c r="E335" s="13"/>
      <c r="F335" s="7"/>
      <c r="G335" s="149"/>
      <c r="H335" s="149"/>
      <c r="I335" s="149"/>
      <c r="J335" s="46"/>
      <c r="K335" s="381"/>
      <c r="L335" s="8"/>
      <c r="M335" s="381"/>
    </row>
    <row r="336" spans="1:17" s="5" customFormat="1" ht="33" customHeight="1" x14ac:dyDescent="0.35">
      <c r="A336" s="1462" t="s">
        <v>453</v>
      </c>
      <c r="B336" s="1463"/>
      <c r="C336" s="1463"/>
      <c r="D336" s="1463"/>
      <c r="E336" s="1463"/>
      <c r="F336" s="1463"/>
      <c r="G336" s="1463"/>
      <c r="H336" s="1463"/>
      <c r="I336" s="1463"/>
      <c r="J336" s="1464"/>
      <c r="K336" s="381"/>
      <c r="L336" s="8">
        <f>IF(COUNTA(G337:I342)=18,3,2)</f>
        <v>3</v>
      </c>
      <c r="M336" s="381"/>
    </row>
    <row r="337" spans="1:17" ht="20.149999999999999" customHeight="1" x14ac:dyDescent="0.35">
      <c r="A337" s="1522" t="s">
        <v>131</v>
      </c>
      <c r="B337" s="1658" t="s">
        <v>454</v>
      </c>
      <c r="C337" s="1659"/>
      <c r="D337" s="773" t="s">
        <v>538</v>
      </c>
      <c r="E337" s="1556" t="s">
        <v>519</v>
      </c>
      <c r="F337" s="243" t="s">
        <v>398</v>
      </c>
      <c r="G337" s="189" t="s">
        <v>362</v>
      </c>
      <c r="H337" s="189" t="s">
        <v>362</v>
      </c>
      <c r="I337" s="189" t="s">
        <v>362</v>
      </c>
      <c r="J337" s="1661"/>
      <c r="Q337" s="1"/>
    </row>
    <row r="338" spans="1:17" ht="20.149999999999999" customHeight="1" x14ac:dyDescent="0.35">
      <c r="A338" s="1523"/>
      <c r="B338" s="1569"/>
      <c r="C338" s="1570"/>
      <c r="D338" s="775" t="s">
        <v>539</v>
      </c>
      <c r="E338" s="1557"/>
      <c r="F338" s="245" t="s">
        <v>398</v>
      </c>
      <c r="G338" s="145" t="s">
        <v>362</v>
      </c>
      <c r="H338" s="145" t="s">
        <v>362</v>
      </c>
      <c r="I338" s="145" t="s">
        <v>362</v>
      </c>
      <c r="J338" s="1662"/>
      <c r="Q338" s="1"/>
    </row>
    <row r="339" spans="1:17" ht="20.149999999999999" customHeight="1" x14ac:dyDescent="0.35">
      <c r="A339" s="1548" t="s">
        <v>132</v>
      </c>
      <c r="B339" s="1565" t="s">
        <v>455</v>
      </c>
      <c r="C339" s="1566"/>
      <c r="D339" s="774" t="s">
        <v>538</v>
      </c>
      <c r="E339" s="1557"/>
      <c r="F339" s="732" t="s">
        <v>398</v>
      </c>
      <c r="G339" s="731">
        <v>0.26119999999999999</v>
      </c>
      <c r="H339" s="731" t="s">
        <v>746</v>
      </c>
      <c r="I339" s="731">
        <v>0.26</v>
      </c>
      <c r="J339" s="1662"/>
      <c r="Q339" s="1"/>
    </row>
    <row r="340" spans="1:17" ht="20.149999999999999" customHeight="1" x14ac:dyDescent="0.35">
      <c r="A340" s="1548"/>
      <c r="B340" s="1565"/>
      <c r="C340" s="1566"/>
      <c r="D340" s="774" t="s">
        <v>539</v>
      </c>
      <c r="E340" s="1557"/>
      <c r="F340" s="732" t="s">
        <v>398</v>
      </c>
      <c r="G340" s="731">
        <v>0.29349999999999998</v>
      </c>
      <c r="H340" s="731">
        <v>0.45390000000000003</v>
      </c>
      <c r="I340" s="731">
        <v>0.35</v>
      </c>
      <c r="J340" s="1662"/>
      <c r="Q340" s="1"/>
    </row>
    <row r="341" spans="1:17" ht="20.149999999999999" customHeight="1" x14ac:dyDescent="0.35">
      <c r="A341" s="1523" t="s">
        <v>133</v>
      </c>
      <c r="B341" s="1569" t="s">
        <v>456</v>
      </c>
      <c r="C341" s="1570"/>
      <c r="D341" s="775" t="s">
        <v>538</v>
      </c>
      <c r="E341" s="1557"/>
      <c r="F341" s="245" t="s">
        <v>398</v>
      </c>
      <c r="G341" s="193">
        <v>0.44550000000000001</v>
      </c>
      <c r="H341" s="193">
        <v>0.64790000000000003</v>
      </c>
      <c r="I341" s="193">
        <v>0.41</v>
      </c>
      <c r="J341" s="1662"/>
      <c r="Q341" s="1"/>
    </row>
    <row r="342" spans="1:17" ht="20.149999999999999" customHeight="1" x14ac:dyDescent="0.35">
      <c r="A342" s="1524"/>
      <c r="B342" s="1664"/>
      <c r="C342" s="1665"/>
      <c r="D342" s="776" t="s">
        <v>539</v>
      </c>
      <c r="E342" s="1660"/>
      <c r="F342" s="110" t="s">
        <v>398</v>
      </c>
      <c r="G342" s="194">
        <v>0.47439999999999999</v>
      </c>
      <c r="H342" s="194">
        <v>0.67879999999999996</v>
      </c>
      <c r="I342" s="194">
        <v>0.56000000000000005</v>
      </c>
      <c r="J342" s="1663"/>
      <c r="Q342" s="1"/>
    </row>
    <row r="343" spans="1:17" s="5" customFormat="1" ht="8.15" customHeight="1" x14ac:dyDescent="0.35">
      <c r="A343" s="82"/>
      <c r="B343" s="83"/>
      <c r="C343" s="83"/>
      <c r="D343" s="83"/>
      <c r="E343" s="83"/>
      <c r="F343" s="84"/>
      <c r="G343" s="156"/>
      <c r="H343" s="156"/>
      <c r="I343" s="156"/>
      <c r="J343" s="46"/>
      <c r="K343" s="381"/>
      <c r="L343" s="8"/>
      <c r="M343" s="381"/>
    </row>
    <row r="344" spans="1:17" s="5" customFormat="1" ht="33" customHeight="1" x14ac:dyDescent="0.35">
      <c r="A344" s="1462" t="s">
        <v>457</v>
      </c>
      <c r="B344" s="1463"/>
      <c r="C344" s="1463"/>
      <c r="D344" s="1463"/>
      <c r="E344" s="1463"/>
      <c r="F344" s="1463"/>
      <c r="G344" s="1463"/>
      <c r="H344" s="1463"/>
      <c r="I344" s="1463"/>
      <c r="J344" s="1464"/>
      <c r="K344" s="381"/>
      <c r="L344" s="8">
        <f>IF(COUNTA(G345:I350)=18,3,2)</f>
        <v>3</v>
      </c>
      <c r="M344" s="381"/>
    </row>
    <row r="345" spans="1:17" ht="20.149999999999999" customHeight="1" x14ac:dyDescent="0.35">
      <c r="A345" s="1522" t="s">
        <v>183</v>
      </c>
      <c r="B345" s="1658" t="s">
        <v>458</v>
      </c>
      <c r="C345" s="1659"/>
      <c r="D345" s="773" t="s">
        <v>538</v>
      </c>
      <c r="E345" s="1556" t="s">
        <v>519</v>
      </c>
      <c r="F345" s="243" t="s">
        <v>398</v>
      </c>
      <c r="G345" s="189" t="s">
        <v>362</v>
      </c>
      <c r="H345" s="189" t="s">
        <v>362</v>
      </c>
      <c r="I345" s="190" t="s">
        <v>362</v>
      </c>
      <c r="J345" s="1471" t="s">
        <v>551</v>
      </c>
      <c r="Q345" s="1"/>
    </row>
    <row r="346" spans="1:17" ht="20.149999999999999" customHeight="1" x14ac:dyDescent="0.35">
      <c r="A346" s="1523" t="s">
        <v>183</v>
      </c>
      <c r="B346" s="1569" t="s">
        <v>344</v>
      </c>
      <c r="C346" s="1570"/>
      <c r="D346" s="775" t="s">
        <v>539</v>
      </c>
      <c r="E346" s="1557"/>
      <c r="F346" s="245" t="s">
        <v>398</v>
      </c>
      <c r="G346" s="145" t="s">
        <v>362</v>
      </c>
      <c r="H346" s="145" t="s">
        <v>362</v>
      </c>
      <c r="I346" s="191" t="s">
        <v>362</v>
      </c>
      <c r="J346" s="1472"/>
      <c r="Q346" s="1"/>
    </row>
    <row r="347" spans="1:17" ht="20.149999999999999" customHeight="1" x14ac:dyDescent="0.35">
      <c r="A347" s="1548" t="s">
        <v>184</v>
      </c>
      <c r="B347" s="1565" t="s">
        <v>459</v>
      </c>
      <c r="C347" s="1566"/>
      <c r="D347" s="774" t="s">
        <v>538</v>
      </c>
      <c r="E347" s="1557"/>
      <c r="F347" s="732" t="s">
        <v>398</v>
      </c>
      <c r="G347" s="731">
        <v>0.4</v>
      </c>
      <c r="H347" s="731" t="s">
        <v>747</v>
      </c>
      <c r="I347" s="735">
        <v>0.28999999999999998</v>
      </c>
      <c r="J347" s="1472"/>
      <c r="Q347" s="1"/>
    </row>
    <row r="348" spans="1:17" ht="20.149999999999999" customHeight="1" x14ac:dyDescent="0.35">
      <c r="A348" s="1548" t="s">
        <v>184</v>
      </c>
      <c r="B348" s="1565" t="s">
        <v>345</v>
      </c>
      <c r="C348" s="1566"/>
      <c r="D348" s="774" t="s">
        <v>539</v>
      </c>
      <c r="E348" s="1557"/>
      <c r="F348" s="732" t="s">
        <v>398</v>
      </c>
      <c r="G348" s="731">
        <v>0.43</v>
      </c>
      <c r="H348" s="731">
        <v>0.60140000000000005</v>
      </c>
      <c r="I348" s="735">
        <v>0.32</v>
      </c>
      <c r="J348" s="1472"/>
      <c r="Q348" s="1"/>
    </row>
    <row r="349" spans="1:17" ht="20.149999999999999" customHeight="1" x14ac:dyDescent="0.35">
      <c r="A349" s="1523" t="s">
        <v>185</v>
      </c>
      <c r="B349" s="1569" t="s">
        <v>460</v>
      </c>
      <c r="C349" s="1570"/>
      <c r="D349" s="775" t="s">
        <v>538</v>
      </c>
      <c r="E349" s="1557"/>
      <c r="F349" s="245" t="s">
        <v>398</v>
      </c>
      <c r="G349" s="193">
        <v>0.53</v>
      </c>
      <c r="H349" s="193">
        <v>0.62860000000000005</v>
      </c>
      <c r="I349" s="247">
        <v>0.49</v>
      </c>
      <c r="J349" s="1472"/>
      <c r="Q349" s="1"/>
    </row>
    <row r="350" spans="1:17" ht="20.149999999999999" customHeight="1" x14ac:dyDescent="0.35">
      <c r="A350" s="1524" t="s">
        <v>185</v>
      </c>
      <c r="B350" s="1664" t="s">
        <v>346</v>
      </c>
      <c r="C350" s="1665"/>
      <c r="D350" s="776" t="s">
        <v>539</v>
      </c>
      <c r="E350" s="1660"/>
      <c r="F350" s="110" t="s">
        <v>398</v>
      </c>
      <c r="G350" s="194">
        <v>0.56999999999999995</v>
      </c>
      <c r="H350" s="194" t="s">
        <v>748</v>
      </c>
      <c r="I350" s="248">
        <v>0.5</v>
      </c>
      <c r="J350" s="1667"/>
      <c r="Q350" s="1"/>
    </row>
    <row r="351" spans="1:17" s="5" customFormat="1" ht="8.15" customHeight="1" x14ac:dyDescent="0.35">
      <c r="A351" s="82"/>
      <c r="B351" s="83"/>
      <c r="C351" s="83"/>
      <c r="D351" s="83"/>
      <c r="E351" s="83"/>
      <c r="F351" s="84"/>
      <c r="G351" s="156"/>
      <c r="H351" s="156"/>
      <c r="I351" s="156"/>
      <c r="J351" s="46"/>
      <c r="K351" s="381"/>
      <c r="L351" s="8"/>
      <c r="M351" s="381"/>
    </row>
    <row r="352" spans="1:17" s="5" customFormat="1" ht="33" customHeight="1" x14ac:dyDescent="0.35">
      <c r="A352" s="1462" t="s">
        <v>461</v>
      </c>
      <c r="B352" s="1463"/>
      <c r="C352" s="1463"/>
      <c r="D352" s="1463"/>
      <c r="E352" s="1463"/>
      <c r="F352" s="1463"/>
      <c r="G352" s="1463"/>
      <c r="H352" s="1463"/>
      <c r="I352" s="1463"/>
      <c r="J352" s="1464"/>
      <c r="K352" s="381"/>
      <c r="L352" s="8">
        <f>IF(COUNTA(G353:I355)=9,3,2)</f>
        <v>3</v>
      </c>
      <c r="M352" s="381"/>
    </row>
    <row r="353" spans="1:17" ht="38.15" customHeight="1" x14ac:dyDescent="0.35">
      <c r="A353" s="762" t="s">
        <v>190</v>
      </c>
      <c r="B353" s="1668" t="s">
        <v>258</v>
      </c>
      <c r="C353" s="1668"/>
      <c r="D353" s="1668"/>
      <c r="E353" s="1669" t="s">
        <v>518</v>
      </c>
      <c r="F353" s="243" t="s">
        <v>398</v>
      </c>
      <c r="G353" s="189" t="s">
        <v>362</v>
      </c>
      <c r="H353" s="189" t="s">
        <v>362</v>
      </c>
      <c r="I353" s="190" t="s">
        <v>362</v>
      </c>
      <c r="J353" s="1672" t="s">
        <v>516</v>
      </c>
      <c r="Q353" s="1"/>
    </row>
    <row r="354" spans="1:17" ht="38.15" customHeight="1" x14ac:dyDescent="0.35">
      <c r="A354" s="765" t="s">
        <v>191</v>
      </c>
      <c r="B354" s="1493" t="s">
        <v>243</v>
      </c>
      <c r="C354" s="1493"/>
      <c r="D354" s="1493"/>
      <c r="E354" s="1670"/>
      <c r="F354" s="732" t="s">
        <v>398</v>
      </c>
      <c r="G354" s="143" t="s">
        <v>362</v>
      </c>
      <c r="H354" s="143" t="s">
        <v>362</v>
      </c>
      <c r="I354" s="143" t="s">
        <v>362</v>
      </c>
      <c r="J354" s="1673"/>
      <c r="Q354" s="1"/>
    </row>
    <row r="355" spans="1:17" ht="38.15" customHeight="1" x14ac:dyDescent="0.35">
      <c r="A355" s="764" t="s">
        <v>192</v>
      </c>
      <c r="B355" s="1589" t="s">
        <v>244</v>
      </c>
      <c r="C355" s="1589"/>
      <c r="D355" s="1589"/>
      <c r="E355" s="1671"/>
      <c r="F355" s="110" t="s">
        <v>398</v>
      </c>
      <c r="G355" s="196" t="s">
        <v>362</v>
      </c>
      <c r="H355" s="196" t="s">
        <v>362</v>
      </c>
      <c r="I355" s="196" t="s">
        <v>362</v>
      </c>
      <c r="J355" s="1674"/>
      <c r="Q355" s="1"/>
    </row>
    <row r="356" spans="1:17" s="5" customFormat="1" ht="8.15" customHeight="1" x14ac:dyDescent="0.35">
      <c r="A356" s="12"/>
      <c r="B356" s="13"/>
      <c r="C356" s="13"/>
      <c r="D356" s="13"/>
      <c r="E356" s="13"/>
      <c r="F356" s="7"/>
      <c r="G356" s="149"/>
      <c r="H356" s="149"/>
      <c r="I356" s="149"/>
      <c r="J356" s="46"/>
      <c r="K356" s="381"/>
      <c r="L356" s="8"/>
      <c r="M356" s="381"/>
    </row>
    <row r="357" spans="1:17" s="5" customFormat="1" ht="33" customHeight="1" x14ac:dyDescent="0.35">
      <c r="A357" s="1462" t="s">
        <v>462</v>
      </c>
      <c r="B357" s="1463"/>
      <c r="C357" s="1463"/>
      <c r="D357" s="1463"/>
      <c r="E357" s="1463"/>
      <c r="F357" s="1463"/>
      <c r="G357" s="1463"/>
      <c r="H357" s="1463"/>
      <c r="I357" s="1463"/>
      <c r="J357" s="1464"/>
      <c r="K357" s="381"/>
      <c r="L357" s="8">
        <f>IF(COUNTA(G358:I361)=12,3,2)</f>
        <v>3</v>
      </c>
      <c r="M357" s="381"/>
    </row>
    <row r="358" spans="1:17" ht="28" customHeight="1" x14ac:dyDescent="0.35">
      <c r="A358" s="762" t="s">
        <v>186</v>
      </c>
      <c r="B358" s="1668" t="s">
        <v>134</v>
      </c>
      <c r="C358" s="1668"/>
      <c r="D358" s="1668"/>
      <c r="E358" s="1669" t="s">
        <v>518</v>
      </c>
      <c r="F358" s="243" t="s">
        <v>512</v>
      </c>
      <c r="G358" s="189" t="s">
        <v>362</v>
      </c>
      <c r="H358" s="189" t="s">
        <v>362</v>
      </c>
      <c r="I358" s="189" t="s">
        <v>362</v>
      </c>
      <c r="J358" s="250" t="s">
        <v>569</v>
      </c>
      <c r="Q358" s="1"/>
    </row>
    <row r="359" spans="1:17" ht="28" customHeight="1" x14ac:dyDescent="0.35">
      <c r="A359" s="765" t="s">
        <v>187</v>
      </c>
      <c r="B359" s="1493" t="s">
        <v>135</v>
      </c>
      <c r="C359" s="1493"/>
      <c r="D359" s="1493"/>
      <c r="E359" s="1670"/>
      <c r="F359" s="732" t="s">
        <v>512</v>
      </c>
      <c r="G359" s="143" t="s">
        <v>362</v>
      </c>
      <c r="H359" s="143" t="s">
        <v>362</v>
      </c>
      <c r="I359" s="733">
        <v>61</v>
      </c>
      <c r="J359" s="258" t="s">
        <v>570</v>
      </c>
      <c r="Q359" s="1"/>
    </row>
    <row r="360" spans="1:17" ht="30" customHeight="1" x14ac:dyDescent="0.35">
      <c r="A360" s="763" t="s">
        <v>188</v>
      </c>
      <c r="B360" s="1492" t="s">
        <v>136</v>
      </c>
      <c r="C360" s="1492"/>
      <c r="D360" s="1492"/>
      <c r="E360" s="1670"/>
      <c r="F360" s="245" t="s">
        <v>398</v>
      </c>
      <c r="G360" s="145" t="s">
        <v>362</v>
      </c>
      <c r="H360" s="145" t="s">
        <v>362</v>
      </c>
      <c r="I360" s="191" t="s">
        <v>362</v>
      </c>
      <c r="J360" s="323" t="s">
        <v>569</v>
      </c>
      <c r="Q360" s="1"/>
    </row>
    <row r="361" spans="1:17" ht="30" customHeight="1" x14ac:dyDescent="0.35">
      <c r="A361" s="766" t="s">
        <v>189</v>
      </c>
      <c r="B361" s="1504" t="s">
        <v>137</v>
      </c>
      <c r="C361" s="1504"/>
      <c r="D361" s="1504"/>
      <c r="E361" s="1671"/>
      <c r="F361" s="246" t="s">
        <v>398</v>
      </c>
      <c r="G361" s="148" t="s">
        <v>362</v>
      </c>
      <c r="H361" s="148" t="s">
        <v>362</v>
      </c>
      <c r="I361" s="198" t="s">
        <v>362</v>
      </c>
      <c r="J361" s="486" t="s">
        <v>569</v>
      </c>
      <c r="Q361" s="1"/>
    </row>
    <row r="362" spans="1:17" s="5" customFormat="1" ht="8.15" customHeight="1" x14ac:dyDescent="0.35">
      <c r="A362" s="12"/>
      <c r="B362" s="13"/>
      <c r="C362" s="13"/>
      <c r="D362" s="13"/>
      <c r="E362" s="13"/>
      <c r="F362" s="7"/>
      <c r="G362" s="149"/>
      <c r="H362" s="149"/>
      <c r="I362" s="149"/>
      <c r="J362" s="46"/>
      <c r="K362" s="381"/>
      <c r="L362" s="8"/>
      <c r="M362" s="381"/>
    </row>
    <row r="363" spans="1:17" s="5" customFormat="1" ht="33" customHeight="1" x14ac:dyDescent="0.35">
      <c r="A363" s="1462" t="s">
        <v>463</v>
      </c>
      <c r="B363" s="1463"/>
      <c r="C363" s="1463"/>
      <c r="D363" s="1463"/>
      <c r="E363" s="1463"/>
      <c r="F363" s="1463"/>
      <c r="G363" s="1463"/>
      <c r="H363" s="1463"/>
      <c r="I363" s="1463"/>
      <c r="J363" s="1464"/>
      <c r="K363" s="381"/>
      <c r="L363" s="8">
        <f>IF(COUNTA(G364:I364)=3,3,2)</f>
        <v>3</v>
      </c>
      <c r="M363" s="381"/>
    </row>
    <row r="364" spans="1:17" ht="101.25" customHeight="1" x14ac:dyDescent="0.35">
      <c r="A364" s="11" t="s">
        <v>193</v>
      </c>
      <c r="B364" s="1590" t="s">
        <v>541</v>
      </c>
      <c r="C364" s="1590"/>
      <c r="D364" s="1590"/>
      <c r="E364" s="219" t="s">
        <v>519</v>
      </c>
      <c r="F364" s="242" t="s">
        <v>361</v>
      </c>
      <c r="G364" s="150" t="s">
        <v>362</v>
      </c>
      <c r="H364" s="150" t="s">
        <v>362</v>
      </c>
      <c r="I364" s="150" t="s">
        <v>362</v>
      </c>
      <c r="J364" s="317" t="s">
        <v>623</v>
      </c>
      <c r="Q364" s="1"/>
    </row>
    <row r="365" spans="1:17" s="5" customFormat="1" ht="8.15" customHeight="1" x14ac:dyDescent="0.35">
      <c r="A365" s="12"/>
      <c r="B365" s="13"/>
      <c r="C365" s="13"/>
      <c r="D365" s="13"/>
      <c r="E365" s="13"/>
      <c r="F365" s="7"/>
      <c r="G365" s="149"/>
      <c r="H365" s="149"/>
      <c r="I365" s="149"/>
      <c r="J365" s="46"/>
      <c r="K365" s="381"/>
      <c r="L365" s="8"/>
      <c r="M365" s="381"/>
    </row>
    <row r="366" spans="1:17" s="5" customFormat="1" ht="33" customHeight="1" x14ac:dyDescent="0.35">
      <c r="A366" s="1462" t="s">
        <v>464</v>
      </c>
      <c r="B366" s="1463"/>
      <c r="C366" s="1463"/>
      <c r="D366" s="1463"/>
      <c r="E366" s="1463"/>
      <c r="F366" s="1463"/>
      <c r="G366" s="1463"/>
      <c r="H366" s="1463"/>
      <c r="I366" s="1463"/>
      <c r="J366" s="1464"/>
      <c r="K366" s="381"/>
      <c r="L366" s="8">
        <f>IF(COUNTA(G367:I367)=3,3,2)</f>
        <v>3</v>
      </c>
      <c r="M366" s="381"/>
    </row>
    <row r="367" spans="1:17" ht="32.15" customHeight="1" x14ac:dyDescent="0.35">
      <c r="A367" s="11" t="s">
        <v>194</v>
      </c>
      <c r="B367" s="1590" t="s">
        <v>138</v>
      </c>
      <c r="C367" s="1590"/>
      <c r="D367" s="1590"/>
      <c r="E367" s="219" t="s">
        <v>518</v>
      </c>
      <c r="F367" s="242" t="s">
        <v>361</v>
      </c>
      <c r="G367" s="150" t="s">
        <v>362</v>
      </c>
      <c r="H367" s="150" t="s">
        <v>362</v>
      </c>
      <c r="I367" s="150" t="s">
        <v>362</v>
      </c>
      <c r="J367" s="36" t="s">
        <v>510</v>
      </c>
      <c r="Q367" s="1"/>
    </row>
    <row r="368" spans="1:17" s="5" customFormat="1" ht="8.15" customHeight="1" x14ac:dyDescent="0.35">
      <c r="A368" s="82"/>
      <c r="B368" s="83"/>
      <c r="C368" s="83"/>
      <c r="D368" s="83"/>
      <c r="E368" s="83"/>
      <c r="F368" s="84"/>
      <c r="G368" s="156"/>
      <c r="H368" s="156"/>
      <c r="I368" s="156"/>
      <c r="J368" s="46"/>
      <c r="K368" s="381"/>
      <c r="L368" s="8"/>
      <c r="M368" s="381"/>
    </row>
    <row r="369" spans="1:17" s="5" customFormat="1" ht="33" customHeight="1" x14ac:dyDescent="0.35">
      <c r="A369" s="1462" t="s">
        <v>465</v>
      </c>
      <c r="B369" s="1463"/>
      <c r="C369" s="1463"/>
      <c r="D369" s="1463"/>
      <c r="E369" s="1463"/>
      <c r="F369" s="1463"/>
      <c r="G369" s="1463"/>
      <c r="H369" s="1463"/>
      <c r="I369" s="1463"/>
      <c r="J369" s="1464"/>
      <c r="K369" s="381"/>
      <c r="L369" s="8">
        <f>IF(COUNTA(G370:I370)=3,3,2)</f>
        <v>3</v>
      </c>
      <c r="M369" s="381"/>
    </row>
    <row r="370" spans="1:17" ht="32.15" customHeight="1" x14ac:dyDescent="0.35">
      <c r="A370" s="11" t="s">
        <v>195</v>
      </c>
      <c r="B370" s="1590" t="s">
        <v>139</v>
      </c>
      <c r="C370" s="1590"/>
      <c r="D370" s="1590"/>
      <c r="E370" s="219" t="s">
        <v>518</v>
      </c>
      <c r="F370" s="242" t="s">
        <v>361</v>
      </c>
      <c r="G370" s="150" t="s">
        <v>362</v>
      </c>
      <c r="H370" s="150" t="s">
        <v>362</v>
      </c>
      <c r="I370" s="150" t="s">
        <v>362</v>
      </c>
      <c r="J370" s="36" t="s">
        <v>510</v>
      </c>
      <c r="Q370" s="1"/>
    </row>
    <row r="371" spans="1:17" s="5" customFormat="1" ht="8.15" customHeight="1" x14ac:dyDescent="0.35">
      <c r="A371" s="82"/>
      <c r="B371" s="83"/>
      <c r="C371" s="83"/>
      <c r="D371" s="83"/>
      <c r="E371" s="83"/>
      <c r="F371" s="84"/>
      <c r="G371" s="156"/>
      <c r="H371" s="156"/>
      <c r="I371" s="156"/>
      <c r="J371" s="431"/>
      <c r="K371" s="381"/>
      <c r="L371" s="8"/>
      <c r="M371" s="381"/>
    </row>
    <row r="372" spans="1:17" s="5" customFormat="1" ht="33" customHeight="1" x14ac:dyDescent="0.35">
      <c r="A372" s="1494" t="s">
        <v>466</v>
      </c>
      <c r="B372" s="1495"/>
      <c r="C372" s="1495"/>
      <c r="D372" s="1495"/>
      <c r="E372" s="1495"/>
      <c r="F372" s="1495"/>
      <c r="G372" s="1495"/>
      <c r="H372" s="1495"/>
      <c r="I372" s="1495"/>
      <c r="J372" s="1496"/>
      <c r="K372" s="381"/>
      <c r="L372" s="8">
        <f>IF(COUNTA(G373:I375)=9,3,2)</f>
        <v>3</v>
      </c>
      <c r="M372" s="381"/>
    </row>
    <row r="373" spans="1:17" ht="43.5" customHeight="1" x14ac:dyDescent="0.35">
      <c r="A373" s="762" t="s">
        <v>196</v>
      </c>
      <c r="B373" s="1465" t="s">
        <v>245</v>
      </c>
      <c r="C373" s="1465"/>
      <c r="D373" s="1465"/>
      <c r="E373" s="1466" t="s">
        <v>519</v>
      </c>
      <c r="F373" s="243" t="s">
        <v>512</v>
      </c>
      <c r="G373" s="161" t="s">
        <v>362</v>
      </c>
      <c r="H373" s="161" t="s">
        <v>362</v>
      </c>
      <c r="I373" s="161" t="s">
        <v>362</v>
      </c>
      <c r="J373" s="1617" t="s">
        <v>510</v>
      </c>
      <c r="Q373" s="1"/>
    </row>
    <row r="374" spans="1:17" ht="30" customHeight="1" x14ac:dyDescent="0.35">
      <c r="A374" s="765" t="s">
        <v>197</v>
      </c>
      <c r="B374" s="1460" t="s">
        <v>246</v>
      </c>
      <c r="C374" s="1460"/>
      <c r="D374" s="1460"/>
      <c r="E374" s="1467"/>
      <c r="F374" s="732" t="s">
        <v>512</v>
      </c>
      <c r="G374" s="143" t="s">
        <v>362</v>
      </c>
      <c r="H374" s="143" t="s">
        <v>362</v>
      </c>
      <c r="I374" s="143" t="s">
        <v>362</v>
      </c>
      <c r="J374" s="1618"/>
      <c r="Q374" s="1"/>
    </row>
    <row r="375" spans="1:17" ht="30" customHeight="1" x14ac:dyDescent="0.35">
      <c r="A375" s="764" t="s">
        <v>198</v>
      </c>
      <c r="B375" s="1624" t="s">
        <v>247</v>
      </c>
      <c r="C375" s="1624"/>
      <c r="D375" s="1624"/>
      <c r="E375" s="1468"/>
      <c r="F375" s="110" t="s">
        <v>398</v>
      </c>
      <c r="G375" s="164" t="s">
        <v>362</v>
      </c>
      <c r="H375" s="164" t="s">
        <v>362</v>
      </c>
      <c r="I375" s="164" t="s">
        <v>362</v>
      </c>
      <c r="J375" s="1619"/>
      <c r="Q375" s="1"/>
    </row>
    <row r="376" spans="1:17" s="5" customFormat="1" ht="8.15" customHeight="1" x14ac:dyDescent="0.35">
      <c r="A376" s="82"/>
      <c r="B376" s="83"/>
      <c r="C376" s="83"/>
      <c r="D376" s="83"/>
      <c r="E376" s="83"/>
      <c r="F376" s="84"/>
      <c r="G376" s="156"/>
      <c r="H376" s="156"/>
      <c r="I376" s="156"/>
      <c r="J376" s="46"/>
      <c r="K376" s="381"/>
      <c r="L376" s="8"/>
      <c r="M376" s="381"/>
    </row>
    <row r="377" spans="1:17" s="5" customFormat="1" ht="33" customHeight="1" x14ac:dyDescent="0.35">
      <c r="A377" s="1462" t="s">
        <v>467</v>
      </c>
      <c r="B377" s="1463"/>
      <c r="C377" s="1463"/>
      <c r="D377" s="1463"/>
      <c r="E377" s="1463"/>
      <c r="F377" s="1463"/>
      <c r="G377" s="1463"/>
      <c r="H377" s="1463"/>
      <c r="I377" s="1463"/>
      <c r="J377" s="1464"/>
      <c r="K377" s="381"/>
      <c r="L377" s="8">
        <f>IF(COUNTA(G378:I378)=3,3,2)</f>
        <v>3</v>
      </c>
      <c r="M377" s="381"/>
    </row>
    <row r="378" spans="1:17" ht="44.25" customHeight="1" x14ac:dyDescent="0.35">
      <c r="A378" s="11" t="s">
        <v>199</v>
      </c>
      <c r="B378" s="1590" t="s">
        <v>140</v>
      </c>
      <c r="C378" s="1590"/>
      <c r="D378" s="1590"/>
      <c r="E378" s="219" t="s">
        <v>518</v>
      </c>
      <c r="F378" s="242" t="s">
        <v>361</v>
      </c>
      <c r="G378" s="150" t="s">
        <v>362</v>
      </c>
      <c r="H378" s="150" t="s">
        <v>362</v>
      </c>
      <c r="I378" s="150" t="s">
        <v>362</v>
      </c>
      <c r="J378" s="36" t="s">
        <v>510</v>
      </c>
      <c r="Q378" s="1"/>
    </row>
    <row r="379" spans="1:17" s="5" customFormat="1" ht="8.15" customHeight="1" x14ac:dyDescent="0.35">
      <c r="A379" s="12"/>
      <c r="B379" s="13"/>
      <c r="C379" s="13"/>
      <c r="D379" s="13"/>
      <c r="E379" s="13"/>
      <c r="F379" s="7"/>
      <c r="G379" s="149"/>
      <c r="H379" s="149"/>
      <c r="I379" s="149"/>
      <c r="J379" s="46"/>
      <c r="K379" s="381"/>
      <c r="L379" s="8"/>
      <c r="M379" s="381"/>
    </row>
    <row r="380" spans="1:17" s="5" customFormat="1" ht="33" customHeight="1" x14ac:dyDescent="0.35">
      <c r="A380" s="1462" t="s">
        <v>468</v>
      </c>
      <c r="B380" s="1463"/>
      <c r="C380" s="1463"/>
      <c r="D380" s="1463"/>
      <c r="E380" s="1463"/>
      <c r="F380" s="1463"/>
      <c r="G380" s="1463"/>
      <c r="H380" s="1463"/>
      <c r="I380" s="1463"/>
      <c r="J380" s="1464"/>
      <c r="K380" s="381"/>
      <c r="L380" s="8">
        <f>IF(COUNTA(G381:I381)=3,3,2)</f>
        <v>3</v>
      </c>
      <c r="M380" s="381"/>
    </row>
    <row r="381" spans="1:17" ht="46.5" customHeight="1" x14ac:dyDescent="0.35">
      <c r="A381" s="11" t="s">
        <v>200</v>
      </c>
      <c r="B381" s="1590" t="s">
        <v>140</v>
      </c>
      <c r="C381" s="1590"/>
      <c r="D381" s="1590"/>
      <c r="E381" s="219" t="s">
        <v>518</v>
      </c>
      <c r="F381" s="242" t="s">
        <v>361</v>
      </c>
      <c r="G381" s="150" t="s">
        <v>362</v>
      </c>
      <c r="H381" s="150" t="s">
        <v>362</v>
      </c>
      <c r="I381" s="150" t="s">
        <v>362</v>
      </c>
      <c r="J381" s="36" t="s">
        <v>510</v>
      </c>
      <c r="Q381" s="1"/>
    </row>
    <row r="382" spans="1:17" s="5" customFormat="1" ht="8.15" customHeight="1" x14ac:dyDescent="0.35">
      <c r="A382" s="12"/>
      <c r="B382" s="13"/>
      <c r="C382" s="13"/>
      <c r="D382" s="13"/>
      <c r="E382" s="13"/>
      <c r="F382" s="7"/>
      <c r="G382" s="149"/>
      <c r="H382" s="149"/>
      <c r="I382" s="149"/>
      <c r="J382" s="46"/>
      <c r="K382" s="381"/>
      <c r="L382" s="8"/>
      <c r="M382" s="381"/>
    </row>
    <row r="383" spans="1:17" s="5" customFormat="1" ht="33" customHeight="1" x14ac:dyDescent="0.35">
      <c r="A383" s="1462" t="s">
        <v>469</v>
      </c>
      <c r="B383" s="1463"/>
      <c r="C383" s="1463"/>
      <c r="D383" s="1463"/>
      <c r="E383" s="1463"/>
      <c r="F383" s="1463"/>
      <c r="G383" s="1463"/>
      <c r="H383" s="1463"/>
      <c r="I383" s="1463"/>
      <c r="J383" s="1464"/>
      <c r="K383" s="381"/>
      <c r="L383" s="8">
        <f>IF(COUNTA(G384:I385)=6,3,2)</f>
        <v>3</v>
      </c>
      <c r="M383" s="381"/>
    </row>
    <row r="384" spans="1:17" ht="30" customHeight="1" x14ac:dyDescent="0.35">
      <c r="A384" s="762" t="s">
        <v>201</v>
      </c>
      <c r="B384" s="1465" t="s">
        <v>141</v>
      </c>
      <c r="C384" s="1465"/>
      <c r="D384" s="1465"/>
      <c r="E384" s="1466" t="s">
        <v>518</v>
      </c>
      <c r="F384" s="243" t="s">
        <v>398</v>
      </c>
      <c r="G384" s="785">
        <v>0.21279999999999999</v>
      </c>
      <c r="H384" s="161" t="s">
        <v>362</v>
      </c>
      <c r="I384" s="161" t="s">
        <v>362</v>
      </c>
      <c r="J384" s="1617" t="s">
        <v>692</v>
      </c>
      <c r="Q384" s="1"/>
    </row>
    <row r="385" spans="1:17" ht="30" customHeight="1" x14ac:dyDescent="0.35">
      <c r="A385" s="766" t="s">
        <v>202</v>
      </c>
      <c r="B385" s="1461" t="s">
        <v>288</v>
      </c>
      <c r="C385" s="1461"/>
      <c r="D385" s="1461"/>
      <c r="E385" s="1468"/>
      <c r="F385" s="246" t="s">
        <v>398</v>
      </c>
      <c r="G385" s="200">
        <v>0.01</v>
      </c>
      <c r="H385" s="148" t="s">
        <v>362</v>
      </c>
      <c r="I385" s="148" t="s">
        <v>362</v>
      </c>
      <c r="J385" s="1619"/>
      <c r="Q385" s="1"/>
    </row>
    <row r="386" spans="1:17" s="5" customFormat="1" ht="8.15" customHeight="1" x14ac:dyDescent="0.35">
      <c r="A386" s="12"/>
      <c r="B386" s="13"/>
      <c r="C386" s="13"/>
      <c r="D386" s="13"/>
      <c r="E386" s="13"/>
      <c r="F386" s="7"/>
      <c r="G386" s="149"/>
      <c r="H386" s="149"/>
      <c r="I386" s="149"/>
      <c r="J386" s="46"/>
      <c r="K386" s="381"/>
      <c r="L386" s="8"/>
      <c r="M386" s="381"/>
    </row>
    <row r="387" spans="1:17" s="5" customFormat="1" ht="33" customHeight="1" x14ac:dyDescent="0.35">
      <c r="A387" s="1462" t="s">
        <v>470</v>
      </c>
      <c r="B387" s="1463"/>
      <c r="C387" s="1463"/>
      <c r="D387" s="1463"/>
      <c r="E387" s="1463"/>
      <c r="F387" s="1463"/>
      <c r="G387" s="1463"/>
      <c r="H387" s="1463"/>
      <c r="I387" s="1463"/>
      <c r="J387" s="1464"/>
      <c r="K387" s="381"/>
      <c r="L387" s="8">
        <f>IF(COUNTA(G388:I391)=12,3,2)</f>
        <v>3</v>
      </c>
      <c r="M387" s="381"/>
    </row>
    <row r="388" spans="1:17" ht="20.149999999999999" customHeight="1" x14ac:dyDescent="0.35">
      <c r="A388" s="1522" t="s">
        <v>203</v>
      </c>
      <c r="B388" s="1675" t="s">
        <v>347</v>
      </c>
      <c r="C388" s="1676"/>
      <c r="D388" s="132" t="s">
        <v>485</v>
      </c>
      <c r="E388" s="1679" t="s">
        <v>519</v>
      </c>
      <c r="F388" s="243"/>
      <c r="G388" s="734">
        <v>164038</v>
      </c>
      <c r="H388" s="734">
        <v>16109</v>
      </c>
      <c r="I388" s="734">
        <v>30885838</v>
      </c>
      <c r="J388" s="1534" t="s">
        <v>689</v>
      </c>
      <c r="Q388" s="1"/>
    </row>
    <row r="389" spans="1:17" ht="20.149999999999999" customHeight="1" x14ac:dyDescent="0.35">
      <c r="A389" s="1523"/>
      <c r="B389" s="1677"/>
      <c r="C389" s="1678"/>
      <c r="D389" s="133" t="s">
        <v>508</v>
      </c>
      <c r="E389" s="1680"/>
      <c r="F389" s="245"/>
      <c r="G389" s="296" t="s">
        <v>473</v>
      </c>
      <c r="H389" s="296" t="s">
        <v>473</v>
      </c>
      <c r="I389" s="703">
        <v>74676319</v>
      </c>
      <c r="J389" s="1535"/>
      <c r="Q389" s="1"/>
    </row>
    <row r="390" spans="1:17" ht="20.149999999999999" customHeight="1" x14ac:dyDescent="0.35">
      <c r="A390" s="1548" t="s">
        <v>248</v>
      </c>
      <c r="B390" s="1682" t="s">
        <v>348</v>
      </c>
      <c r="C390" s="1683"/>
      <c r="D390" s="134" t="s">
        <v>485</v>
      </c>
      <c r="E390" s="1680"/>
      <c r="F390" s="732" t="s">
        <v>361</v>
      </c>
      <c r="G390" s="783">
        <v>3157102</v>
      </c>
      <c r="H390" s="787">
        <v>289475</v>
      </c>
      <c r="I390" s="787">
        <v>468175</v>
      </c>
      <c r="J390" s="1535"/>
      <c r="Q390" s="1"/>
    </row>
    <row r="391" spans="1:17" ht="20.149999999999999" customHeight="1" x14ac:dyDescent="0.35">
      <c r="A391" s="1549"/>
      <c r="B391" s="1684"/>
      <c r="C391" s="1685"/>
      <c r="D391" s="135" t="s">
        <v>508</v>
      </c>
      <c r="E391" s="1681"/>
      <c r="F391" s="246" t="s">
        <v>361</v>
      </c>
      <c r="G391" s="202" t="s">
        <v>473</v>
      </c>
      <c r="H391" s="202" t="s">
        <v>473</v>
      </c>
      <c r="I391" s="786">
        <v>396854</v>
      </c>
      <c r="J391" s="1536"/>
      <c r="Q391" s="1"/>
    </row>
    <row r="392" spans="1:17" s="5" customFormat="1" ht="8.15" customHeight="1" x14ac:dyDescent="0.35">
      <c r="A392" s="12"/>
      <c r="B392" s="13"/>
      <c r="C392" s="13"/>
      <c r="D392" s="13"/>
      <c r="E392" s="13"/>
      <c r="F392" s="7"/>
      <c r="G392" s="149"/>
      <c r="H392" s="149"/>
      <c r="I392" s="149"/>
      <c r="J392" s="46"/>
      <c r="K392" s="381"/>
      <c r="L392" s="8"/>
      <c r="M392" s="381"/>
    </row>
    <row r="393" spans="1:17" s="5" customFormat="1" ht="33" customHeight="1" x14ac:dyDescent="0.35">
      <c r="A393" s="1462" t="s">
        <v>471</v>
      </c>
      <c r="B393" s="1463"/>
      <c r="C393" s="1463"/>
      <c r="D393" s="1463"/>
      <c r="E393" s="1463"/>
      <c r="F393" s="1463"/>
      <c r="G393" s="1463"/>
      <c r="H393" s="1463"/>
      <c r="I393" s="1463"/>
      <c r="J393" s="1464"/>
      <c r="K393" s="381"/>
      <c r="L393" s="8">
        <f>IF(COUNTA(G394:I394)=3,3,2)</f>
        <v>3</v>
      </c>
      <c r="M393" s="381"/>
    </row>
    <row r="394" spans="1:17" ht="78" customHeight="1" x14ac:dyDescent="0.35">
      <c r="A394" s="11" t="s">
        <v>144</v>
      </c>
      <c r="B394" s="1700" t="s">
        <v>349</v>
      </c>
      <c r="C394" s="1701"/>
      <c r="D394" s="38" t="s">
        <v>472</v>
      </c>
      <c r="E394" s="242" t="s">
        <v>518</v>
      </c>
      <c r="F394" s="242" t="s">
        <v>361</v>
      </c>
      <c r="G394" s="683">
        <v>881000</v>
      </c>
      <c r="H394" s="683">
        <v>328000</v>
      </c>
      <c r="I394" s="683">
        <v>217000</v>
      </c>
      <c r="J394" s="257" t="s">
        <v>673</v>
      </c>
      <c r="Q394" s="1"/>
    </row>
    <row r="395" spans="1:17" s="5" customFormat="1" ht="8.15" customHeight="1" x14ac:dyDescent="0.35">
      <c r="A395" s="82"/>
      <c r="B395" s="83"/>
      <c r="C395" s="83"/>
      <c r="D395" s="83"/>
      <c r="E395" s="83"/>
      <c r="F395" s="84"/>
      <c r="G395" s="156"/>
      <c r="H395" s="156"/>
      <c r="I395" s="156"/>
      <c r="J395" s="46"/>
      <c r="K395" s="381"/>
      <c r="L395" s="8"/>
      <c r="M395" s="381"/>
    </row>
    <row r="396" spans="1:17" s="5" customFormat="1" ht="33" customHeight="1" x14ac:dyDescent="0.35">
      <c r="A396" s="1462" t="s">
        <v>520</v>
      </c>
      <c r="B396" s="1463"/>
      <c r="C396" s="1463"/>
      <c r="D396" s="1463"/>
      <c r="E396" s="1463"/>
      <c r="F396" s="1463"/>
      <c r="G396" s="1463"/>
      <c r="H396" s="1463"/>
      <c r="I396" s="1463"/>
      <c r="J396" s="1464"/>
      <c r="K396" s="381"/>
      <c r="L396" s="8">
        <f>IF(COUNTA(G397:I398)=6,3,2)</f>
        <v>3</v>
      </c>
      <c r="M396" s="381"/>
    </row>
    <row r="397" spans="1:17" ht="39" customHeight="1" x14ac:dyDescent="0.35">
      <c r="A397" s="762" t="s">
        <v>142</v>
      </c>
      <c r="B397" s="1668" t="s">
        <v>350</v>
      </c>
      <c r="C397" s="1668"/>
      <c r="D397" s="1668"/>
      <c r="E397" s="1669" t="s">
        <v>519</v>
      </c>
      <c r="F397" s="115"/>
      <c r="G397" s="161" t="s">
        <v>362</v>
      </c>
      <c r="H397" s="161" t="s">
        <v>362</v>
      </c>
      <c r="I397" s="203" t="s">
        <v>573</v>
      </c>
      <c r="J397" s="1672" t="s">
        <v>690</v>
      </c>
      <c r="Q397" s="1"/>
    </row>
    <row r="398" spans="1:17" ht="39" customHeight="1" x14ac:dyDescent="0.35">
      <c r="A398" s="766" t="s">
        <v>143</v>
      </c>
      <c r="B398" s="1504" t="s">
        <v>351</v>
      </c>
      <c r="C398" s="1504"/>
      <c r="D398" s="1504"/>
      <c r="E398" s="1671"/>
      <c r="F398" s="246" t="s">
        <v>361</v>
      </c>
      <c r="G398" s="148" t="s">
        <v>362</v>
      </c>
      <c r="H398" s="148" t="s">
        <v>362</v>
      </c>
      <c r="I398" s="204" t="s">
        <v>573</v>
      </c>
      <c r="J398" s="1674"/>
      <c r="Q398" s="1"/>
    </row>
    <row r="399" spans="1:17" s="5" customFormat="1" ht="8.15" customHeight="1" x14ac:dyDescent="0.35">
      <c r="A399" s="82"/>
      <c r="B399" s="83"/>
      <c r="C399" s="83"/>
      <c r="D399" s="83"/>
      <c r="E399" s="83"/>
      <c r="F399" s="84"/>
      <c r="G399" s="156"/>
      <c r="H399" s="156"/>
      <c r="I399" s="156"/>
      <c r="J399" s="46"/>
      <c r="K399" s="381"/>
      <c r="L399" s="8"/>
      <c r="M399" s="381"/>
    </row>
    <row r="400" spans="1:17" s="5" customFormat="1" ht="33" customHeight="1" x14ac:dyDescent="0.35">
      <c r="A400" s="1462" t="s">
        <v>618</v>
      </c>
      <c r="B400" s="1463"/>
      <c r="C400" s="1463"/>
      <c r="D400" s="1463"/>
      <c r="E400" s="1463"/>
      <c r="F400" s="1463"/>
      <c r="G400" s="1463"/>
      <c r="H400" s="1463"/>
      <c r="I400" s="1463"/>
      <c r="J400" s="1464"/>
      <c r="K400" s="381"/>
      <c r="L400" s="8">
        <f>IF(COUNTA(G401:I407)=21,3,2)</f>
        <v>3</v>
      </c>
      <c r="M400" s="381"/>
    </row>
    <row r="401" spans="1:17" ht="26.25" customHeight="1" x14ac:dyDescent="0.35">
      <c r="A401" s="768"/>
      <c r="B401" s="777" t="s">
        <v>582</v>
      </c>
      <c r="C401" s="334"/>
      <c r="D401" s="133" t="s">
        <v>583</v>
      </c>
      <c r="E401" s="1686" t="s">
        <v>584</v>
      </c>
      <c r="F401" s="245" t="s">
        <v>361</v>
      </c>
      <c r="G401" s="747">
        <v>2685.0195720000002</v>
      </c>
      <c r="H401" s="747">
        <v>2025.8978910000001</v>
      </c>
      <c r="I401" s="692">
        <v>911.92697699999997</v>
      </c>
      <c r="J401" s="424"/>
      <c r="Q401" s="1"/>
    </row>
    <row r="402" spans="1:17" ht="18" customHeight="1" x14ac:dyDescent="0.35">
      <c r="A402" s="1689"/>
      <c r="B402" s="1682" t="s">
        <v>585</v>
      </c>
      <c r="C402" s="1683"/>
      <c r="D402" s="134" t="s">
        <v>586</v>
      </c>
      <c r="E402" s="1687"/>
      <c r="F402" s="732" t="s">
        <v>512</v>
      </c>
      <c r="G402" s="290">
        <v>0</v>
      </c>
      <c r="H402" s="290">
        <v>0</v>
      </c>
      <c r="I402" s="787">
        <v>0</v>
      </c>
      <c r="J402" s="1695"/>
      <c r="Q402" s="1"/>
    </row>
    <row r="403" spans="1:17" ht="18" customHeight="1" x14ac:dyDescent="0.35">
      <c r="A403" s="1690"/>
      <c r="B403" s="1691"/>
      <c r="C403" s="1692"/>
      <c r="D403" s="134" t="s">
        <v>587</v>
      </c>
      <c r="E403" s="1687"/>
      <c r="F403" s="732" t="s">
        <v>512</v>
      </c>
      <c r="G403" s="290">
        <v>0</v>
      </c>
      <c r="H403" s="290">
        <v>0</v>
      </c>
      <c r="I403" s="787">
        <v>0</v>
      </c>
      <c r="J403" s="1696"/>
      <c r="Q403" s="1"/>
    </row>
    <row r="404" spans="1:17" ht="18" customHeight="1" x14ac:dyDescent="0.35">
      <c r="A404" s="1690"/>
      <c r="B404" s="1691"/>
      <c r="C404" s="1692"/>
      <c r="D404" s="134" t="s">
        <v>588</v>
      </c>
      <c r="E404" s="1687"/>
      <c r="F404" s="732" t="s">
        <v>512</v>
      </c>
      <c r="G404" s="290">
        <v>1</v>
      </c>
      <c r="H404" s="290">
        <v>3</v>
      </c>
      <c r="I404" s="787">
        <v>0</v>
      </c>
      <c r="J404" s="1696"/>
      <c r="Q404" s="1"/>
    </row>
    <row r="405" spans="1:17" ht="18" customHeight="1" x14ac:dyDescent="0.35">
      <c r="A405" s="1690"/>
      <c r="B405" s="1691"/>
      <c r="C405" s="1692"/>
      <c r="D405" s="134" t="s">
        <v>589</v>
      </c>
      <c r="E405" s="1687"/>
      <c r="F405" s="732" t="s">
        <v>512</v>
      </c>
      <c r="G405" s="290">
        <v>3</v>
      </c>
      <c r="H405" s="290">
        <v>1</v>
      </c>
      <c r="I405" s="787">
        <v>5</v>
      </c>
      <c r="J405" s="1696"/>
      <c r="Q405" s="1"/>
    </row>
    <row r="406" spans="1:17" ht="18" customHeight="1" x14ac:dyDescent="0.35">
      <c r="A406" s="1562"/>
      <c r="B406" s="1693"/>
      <c r="C406" s="1694"/>
      <c r="D406" s="134" t="s">
        <v>590</v>
      </c>
      <c r="E406" s="1687"/>
      <c r="F406" s="732" t="s">
        <v>512</v>
      </c>
      <c r="G406" s="290">
        <v>111</v>
      </c>
      <c r="H406" s="290">
        <v>102</v>
      </c>
      <c r="I406" s="787">
        <v>150</v>
      </c>
      <c r="J406" s="1697"/>
      <c r="Q406" s="1"/>
    </row>
    <row r="407" spans="1:17" ht="18" customHeight="1" x14ac:dyDescent="0.35">
      <c r="A407" s="764"/>
      <c r="B407" s="1698" t="s">
        <v>599</v>
      </c>
      <c r="C407" s="1699"/>
      <c r="D407" s="289" t="s">
        <v>256</v>
      </c>
      <c r="E407" s="1688"/>
      <c r="F407" s="110" t="s">
        <v>361</v>
      </c>
      <c r="G407" s="684">
        <v>14308.686636</v>
      </c>
      <c r="H407" s="684">
        <v>5768.4975100000001</v>
      </c>
      <c r="I407" s="684">
        <v>4830.0563439999996</v>
      </c>
      <c r="J407" s="294"/>
      <c r="Q407" s="1"/>
    </row>
    <row r="408" spans="1:17" s="5" customFormat="1" ht="8.15" customHeight="1" x14ac:dyDescent="0.35">
      <c r="A408" s="65"/>
      <c r="B408" s="66"/>
      <c r="C408" s="66"/>
      <c r="D408" s="66"/>
      <c r="E408" s="66"/>
      <c r="F408" s="67"/>
      <c r="G408" s="155"/>
      <c r="H408" s="155"/>
      <c r="I408" s="155"/>
      <c r="J408" s="46"/>
      <c r="K408" s="381"/>
      <c r="L408" s="8"/>
      <c r="M408" s="381"/>
    </row>
    <row r="409" spans="1:17" s="5" customFormat="1" ht="33" customHeight="1" x14ac:dyDescent="0.35">
      <c r="A409" s="1462" t="s">
        <v>619</v>
      </c>
      <c r="B409" s="1463"/>
      <c r="C409" s="1463"/>
      <c r="D409" s="1463"/>
      <c r="E409" s="1463"/>
      <c r="F409" s="1463"/>
      <c r="G409" s="1463"/>
      <c r="H409" s="1463"/>
      <c r="I409" s="1463"/>
      <c r="J409" s="1464"/>
      <c r="K409" s="381"/>
      <c r="L409" s="8">
        <f>IF(COUNTA(G410:I420)=33,3,2)</f>
        <v>3</v>
      </c>
      <c r="M409" s="381"/>
    </row>
    <row r="410" spans="1:17" ht="18" hidden="1" customHeight="1" x14ac:dyDescent="0.35">
      <c r="A410" s="1706"/>
      <c r="B410" s="368" t="s">
        <v>636</v>
      </c>
      <c r="C410" s="1707"/>
      <c r="D410" s="1708"/>
      <c r="E410" s="369"/>
      <c r="F410" s="370" t="s">
        <v>361</v>
      </c>
      <c r="G410" s="371">
        <f>G411+G412+G413+G414+G419+G420</f>
        <v>10653</v>
      </c>
      <c r="H410" s="371">
        <f>H411+H412+H415+H416+H419+H420</f>
        <v>5021</v>
      </c>
      <c r="I410" s="372">
        <f>I411+I416+I417+I418+I419+I420</f>
        <v>4140</v>
      </c>
      <c r="J410" s="490" t="s">
        <v>635</v>
      </c>
      <c r="Q410" s="1"/>
    </row>
    <row r="411" spans="1:17" ht="30" customHeight="1" x14ac:dyDescent="0.35">
      <c r="A411" s="1595"/>
      <c r="B411" s="1709" t="s">
        <v>591</v>
      </c>
      <c r="C411" s="1711" t="s">
        <v>629</v>
      </c>
      <c r="D411" s="1712"/>
      <c r="E411" s="1713" t="s">
        <v>584</v>
      </c>
      <c r="F411" s="291" t="s">
        <v>361</v>
      </c>
      <c r="G411" s="305">
        <v>8193</v>
      </c>
      <c r="H411" s="305">
        <v>4980</v>
      </c>
      <c r="I411" s="734">
        <v>3474</v>
      </c>
      <c r="J411" s="761" t="s">
        <v>637</v>
      </c>
      <c r="Q411" s="1"/>
    </row>
    <row r="412" spans="1:17" ht="30" customHeight="1" x14ac:dyDescent="0.35">
      <c r="A412" s="1595"/>
      <c r="B412" s="1710"/>
      <c r="C412" s="1702" t="s">
        <v>631</v>
      </c>
      <c r="D412" s="1703"/>
      <c r="E412" s="1714"/>
      <c r="F412" s="732" t="s">
        <v>361</v>
      </c>
      <c r="G412" s="747">
        <v>861</v>
      </c>
      <c r="H412" s="747">
        <v>0</v>
      </c>
      <c r="I412" s="433" t="s">
        <v>362</v>
      </c>
      <c r="J412" s="256" t="s">
        <v>638</v>
      </c>
      <c r="Q412" s="1"/>
    </row>
    <row r="413" spans="1:17" ht="41.25" customHeight="1" x14ac:dyDescent="0.35">
      <c r="A413" s="1595"/>
      <c r="B413" s="1710"/>
      <c r="C413" s="1704" t="s">
        <v>594</v>
      </c>
      <c r="D413" s="1705"/>
      <c r="E413" s="1714"/>
      <c r="F413" s="292" t="s">
        <v>361</v>
      </c>
      <c r="G413" s="296">
        <v>819</v>
      </c>
      <c r="H413" s="312" t="s">
        <v>362</v>
      </c>
      <c r="I413" s="312" t="s">
        <v>362</v>
      </c>
      <c r="J413" s="267" t="s">
        <v>639</v>
      </c>
      <c r="Q413" s="1"/>
    </row>
    <row r="414" spans="1:17" ht="42.75" customHeight="1" x14ac:dyDescent="0.35">
      <c r="A414" s="1595"/>
      <c r="B414" s="1710"/>
      <c r="C414" s="1702" t="s">
        <v>592</v>
      </c>
      <c r="D414" s="1703"/>
      <c r="E414" s="1714"/>
      <c r="F414" s="732" t="s">
        <v>361</v>
      </c>
      <c r="G414" s="747">
        <v>-81</v>
      </c>
      <c r="H414" s="433" t="s">
        <v>362</v>
      </c>
      <c r="I414" s="433" t="s">
        <v>362</v>
      </c>
      <c r="J414" s="434" t="s">
        <v>674</v>
      </c>
      <c r="Q414" s="1"/>
    </row>
    <row r="415" spans="1:17" ht="42" customHeight="1" x14ac:dyDescent="0.35">
      <c r="A415" s="1595"/>
      <c r="B415" s="1710"/>
      <c r="C415" s="1704" t="s">
        <v>595</v>
      </c>
      <c r="D415" s="1705"/>
      <c r="E415" s="1714"/>
      <c r="F415" s="292" t="s">
        <v>361</v>
      </c>
      <c r="G415" s="312" t="s">
        <v>362</v>
      </c>
      <c r="H415" s="296">
        <v>0</v>
      </c>
      <c r="I415" s="312" t="s">
        <v>362</v>
      </c>
      <c r="J415" s="267" t="s">
        <v>640</v>
      </c>
      <c r="Q415" s="1"/>
    </row>
    <row r="416" spans="1:17" ht="32.25" customHeight="1" x14ac:dyDescent="0.35">
      <c r="A416" s="1595"/>
      <c r="B416" s="1710"/>
      <c r="C416" s="1702" t="s">
        <v>596</v>
      </c>
      <c r="D416" s="1703"/>
      <c r="E416" s="1714"/>
      <c r="F416" s="732" t="s">
        <v>361</v>
      </c>
      <c r="G416" s="433" t="s">
        <v>362</v>
      </c>
      <c r="H416" s="747">
        <v>0</v>
      </c>
      <c r="I416" s="747">
        <v>107</v>
      </c>
      <c r="J416" s="256" t="s">
        <v>641</v>
      </c>
      <c r="Q416" s="1"/>
    </row>
    <row r="417" spans="1:17" ht="41.25" customHeight="1" x14ac:dyDescent="0.35">
      <c r="A417" s="1595"/>
      <c r="B417" s="1710"/>
      <c r="C417" s="1704" t="s">
        <v>593</v>
      </c>
      <c r="D417" s="1705"/>
      <c r="E417" s="1714"/>
      <c r="F417" s="292" t="s">
        <v>361</v>
      </c>
      <c r="G417" s="312" t="s">
        <v>362</v>
      </c>
      <c r="H417" s="312" t="s">
        <v>362</v>
      </c>
      <c r="I417" s="296">
        <v>57</v>
      </c>
      <c r="J417" s="267" t="s">
        <v>675</v>
      </c>
      <c r="Q417" s="1"/>
    </row>
    <row r="418" spans="1:17" ht="39.75" customHeight="1" x14ac:dyDescent="0.35">
      <c r="A418" s="1595"/>
      <c r="B418" s="1710"/>
      <c r="C418" s="1702" t="s">
        <v>597</v>
      </c>
      <c r="D418" s="1703"/>
      <c r="E418" s="1714"/>
      <c r="F418" s="732" t="s">
        <v>361</v>
      </c>
      <c r="G418" s="433" t="s">
        <v>362</v>
      </c>
      <c r="H418" s="433" t="s">
        <v>362</v>
      </c>
      <c r="I418" s="692">
        <v>144</v>
      </c>
      <c r="J418" s="256" t="s">
        <v>676</v>
      </c>
      <c r="Q418" s="1"/>
    </row>
    <row r="419" spans="1:17" ht="56.25" customHeight="1" x14ac:dyDescent="0.35">
      <c r="A419" s="1595"/>
      <c r="B419" s="1710"/>
      <c r="C419" s="1704" t="s">
        <v>598</v>
      </c>
      <c r="D419" s="1705"/>
      <c r="E419" s="1714"/>
      <c r="F419" s="292" t="s">
        <v>361</v>
      </c>
      <c r="G419" s="296">
        <v>487</v>
      </c>
      <c r="H419" s="296">
        <v>18</v>
      </c>
      <c r="I419" s="703">
        <v>23</v>
      </c>
      <c r="J419" s="267" t="s">
        <v>642</v>
      </c>
      <c r="Q419" s="1"/>
    </row>
    <row r="420" spans="1:17" ht="18" customHeight="1" x14ac:dyDescent="0.35">
      <c r="A420" s="1595"/>
      <c r="B420" s="1710"/>
      <c r="C420" s="1702" t="s">
        <v>630</v>
      </c>
      <c r="D420" s="1703"/>
      <c r="E420" s="1714"/>
      <c r="F420" s="732" t="s">
        <v>361</v>
      </c>
      <c r="G420" s="747">
        <v>374</v>
      </c>
      <c r="H420" s="747">
        <v>23</v>
      </c>
      <c r="I420" s="692">
        <v>335</v>
      </c>
      <c r="J420" s="435"/>
      <c r="Q420" s="1"/>
    </row>
    <row r="421" spans="1:17" s="5" customFormat="1" ht="8.15" customHeight="1" x14ac:dyDescent="0.35">
      <c r="A421" s="82"/>
      <c r="B421" s="83"/>
      <c r="C421" s="83"/>
      <c r="D421" s="83"/>
      <c r="E421" s="83"/>
      <c r="F421" s="84"/>
      <c r="G421" s="156"/>
      <c r="H421" s="156"/>
      <c r="I421" s="156"/>
      <c r="J421" s="46"/>
      <c r="K421" s="381"/>
      <c r="L421" s="8"/>
      <c r="M421" s="381"/>
    </row>
    <row r="423" spans="1:17" x14ac:dyDescent="0.35">
      <c r="G423" s="488"/>
      <c r="H423" s="488"/>
      <c r="I423" s="489"/>
    </row>
    <row r="424" spans="1:17" x14ac:dyDescent="0.35">
      <c r="G424" s="381"/>
      <c r="H424" s="381"/>
      <c r="I424" s="381"/>
    </row>
    <row r="425" spans="1:17" x14ac:dyDescent="0.35">
      <c r="G425" s="381"/>
      <c r="H425" s="381"/>
      <c r="I425" s="381"/>
    </row>
    <row r="426" spans="1:17" x14ac:dyDescent="0.35">
      <c r="G426" s="381"/>
      <c r="H426" s="381"/>
      <c r="I426" s="381"/>
    </row>
    <row r="427" spans="1:17" x14ac:dyDescent="0.35">
      <c r="G427" s="381"/>
      <c r="H427" s="381"/>
      <c r="I427" s="381"/>
    </row>
    <row r="428" spans="1:17" x14ac:dyDescent="0.35">
      <c r="G428" s="381"/>
      <c r="H428" s="381"/>
      <c r="I428" s="381"/>
    </row>
  </sheetData>
  <sheetProtection algorithmName="SHA-512" hashValue="y/aJIdNXSUxnXjq6OoqWcgMLStH3LFS099Ml/N+S5Un+FaHV3rbjK2omfuLXs0qKKnP4NiB77takq2PaOvMAeQ==" saltValue="WEQ76G3ggW2eOwq8cjY12w==" spinCount="100000" sheet="1" objects="1" scenarios="1"/>
  <mergeCells count="405">
    <mergeCell ref="C1:D1"/>
    <mergeCell ref="E1:F1"/>
    <mergeCell ref="G1:I1"/>
    <mergeCell ref="A2:A3"/>
    <mergeCell ref="B2:D3"/>
    <mergeCell ref="E2:E3"/>
    <mergeCell ref="F2:F3"/>
    <mergeCell ref="G2:H2"/>
    <mergeCell ref="I2:I3"/>
    <mergeCell ref="B9:D9"/>
    <mergeCell ref="B10:D10"/>
    <mergeCell ref="B11:D11"/>
    <mergeCell ref="B12:D12"/>
    <mergeCell ref="B13:D13"/>
    <mergeCell ref="B14:D14"/>
    <mergeCell ref="J2:J3"/>
    <mergeCell ref="A4:J4"/>
    <mergeCell ref="B5:D5"/>
    <mergeCell ref="E5:E14"/>
    <mergeCell ref="J5:J7"/>
    <mergeCell ref="B6:D6"/>
    <mergeCell ref="B7:D7"/>
    <mergeCell ref="B8:D8"/>
    <mergeCell ref="J8:J9"/>
    <mergeCell ref="G5:H5"/>
    <mergeCell ref="A16:J16"/>
    <mergeCell ref="B17:D17"/>
    <mergeCell ref="A19:J19"/>
    <mergeCell ref="A20:A21"/>
    <mergeCell ref="B20:C21"/>
    <mergeCell ref="E20:E31"/>
    <mergeCell ref="J20:J21"/>
    <mergeCell ref="A22:A23"/>
    <mergeCell ref="B22:C23"/>
    <mergeCell ref="J22:J23"/>
    <mergeCell ref="A28:A29"/>
    <mergeCell ref="B28:C29"/>
    <mergeCell ref="J28:J29"/>
    <mergeCell ref="A30:A31"/>
    <mergeCell ref="B30:C31"/>
    <mergeCell ref="J30:J31"/>
    <mergeCell ref="A24:A25"/>
    <mergeCell ref="B24:C25"/>
    <mergeCell ref="J24:J25"/>
    <mergeCell ref="A26:A27"/>
    <mergeCell ref="B26:C27"/>
    <mergeCell ref="J26:J27"/>
    <mergeCell ref="J37:J38"/>
    <mergeCell ref="A39:A40"/>
    <mergeCell ref="B39:C40"/>
    <mergeCell ref="J39:J40"/>
    <mergeCell ref="A41:A42"/>
    <mergeCell ref="B41:C42"/>
    <mergeCell ref="J41:J42"/>
    <mergeCell ref="A32:J32"/>
    <mergeCell ref="A33:A34"/>
    <mergeCell ref="B33:C34"/>
    <mergeCell ref="E33:E52"/>
    <mergeCell ref="J33:J34"/>
    <mergeCell ref="A35:A36"/>
    <mergeCell ref="B35:C36"/>
    <mergeCell ref="J35:J36"/>
    <mergeCell ref="A37:A38"/>
    <mergeCell ref="B37:C38"/>
    <mergeCell ref="A47:A48"/>
    <mergeCell ref="B47:C48"/>
    <mergeCell ref="J47:J48"/>
    <mergeCell ref="A49:A50"/>
    <mergeCell ref="B49:C50"/>
    <mergeCell ref="J49:J50"/>
    <mergeCell ref="A43:A44"/>
    <mergeCell ref="B43:C44"/>
    <mergeCell ref="J43:J44"/>
    <mergeCell ref="A45:A46"/>
    <mergeCell ref="B45:C46"/>
    <mergeCell ref="J45:J46"/>
    <mergeCell ref="A51:A52"/>
    <mergeCell ref="B51:C52"/>
    <mergeCell ref="J51:J52"/>
    <mergeCell ref="A54:J54"/>
    <mergeCell ref="B55:C55"/>
    <mergeCell ref="E55:E65"/>
    <mergeCell ref="B56:C56"/>
    <mergeCell ref="A57:A58"/>
    <mergeCell ref="B57:C58"/>
    <mergeCell ref="J57:J58"/>
    <mergeCell ref="B65:C65"/>
    <mergeCell ref="A66:J66"/>
    <mergeCell ref="B67:C67"/>
    <mergeCell ref="E67:E69"/>
    <mergeCell ref="A68:A69"/>
    <mergeCell ref="B68:C69"/>
    <mergeCell ref="J68:J69"/>
    <mergeCell ref="B59:C59"/>
    <mergeCell ref="B60:C60"/>
    <mergeCell ref="A61:A62"/>
    <mergeCell ref="B61:C62"/>
    <mergeCell ref="J61:J62"/>
    <mergeCell ref="A63:A64"/>
    <mergeCell ref="B63:C64"/>
    <mergeCell ref="J63:J64"/>
    <mergeCell ref="B81:C83"/>
    <mergeCell ref="J81:J83"/>
    <mergeCell ref="A85:J85"/>
    <mergeCell ref="A86:A89"/>
    <mergeCell ref="B86:C89"/>
    <mergeCell ref="E86:E89"/>
    <mergeCell ref="J86:J89"/>
    <mergeCell ref="A71:J71"/>
    <mergeCell ref="B72:D72"/>
    <mergeCell ref="A74:J74"/>
    <mergeCell ref="B75:D75"/>
    <mergeCell ref="A77:J77"/>
    <mergeCell ref="B78:D78"/>
    <mergeCell ref="E78:E83"/>
    <mergeCell ref="B79:D79"/>
    <mergeCell ref="B80:D80"/>
    <mergeCell ref="A81:A83"/>
    <mergeCell ref="A91:I91"/>
    <mergeCell ref="A92:A97"/>
    <mergeCell ref="B92:C97"/>
    <mergeCell ref="E92:E133"/>
    <mergeCell ref="J92:J97"/>
    <mergeCell ref="A98:A103"/>
    <mergeCell ref="B98:C103"/>
    <mergeCell ref="J98:J103"/>
    <mergeCell ref="A104:A109"/>
    <mergeCell ref="B104:C109"/>
    <mergeCell ref="A122:A127"/>
    <mergeCell ref="B122:C127"/>
    <mergeCell ref="J122:J127"/>
    <mergeCell ref="A128:A133"/>
    <mergeCell ref="B128:C133"/>
    <mergeCell ref="J128:J133"/>
    <mergeCell ref="J104:J109"/>
    <mergeCell ref="A110:A115"/>
    <mergeCell ref="B110:C115"/>
    <mergeCell ref="J110:J115"/>
    <mergeCell ref="A116:A121"/>
    <mergeCell ref="B116:C121"/>
    <mergeCell ref="J116:J121"/>
    <mergeCell ref="J147:J152"/>
    <mergeCell ref="A153:A158"/>
    <mergeCell ref="B153:C158"/>
    <mergeCell ref="J153:J158"/>
    <mergeCell ref="A159:A164"/>
    <mergeCell ref="B159:C164"/>
    <mergeCell ref="J159:J164"/>
    <mergeCell ref="A134:I134"/>
    <mergeCell ref="A135:A140"/>
    <mergeCell ref="B135:C140"/>
    <mergeCell ref="E135:E176"/>
    <mergeCell ref="J135:J140"/>
    <mergeCell ref="A141:A146"/>
    <mergeCell ref="B141:C146"/>
    <mergeCell ref="J141:J146"/>
    <mergeCell ref="A147:A152"/>
    <mergeCell ref="B147:C152"/>
    <mergeCell ref="A177:I177"/>
    <mergeCell ref="A178:A183"/>
    <mergeCell ref="B178:C183"/>
    <mergeCell ref="J178:J183"/>
    <mergeCell ref="A185:J185"/>
    <mergeCell ref="B186:D186"/>
    <mergeCell ref="A165:A170"/>
    <mergeCell ref="B165:C170"/>
    <mergeCell ref="J165:J170"/>
    <mergeCell ref="A171:A176"/>
    <mergeCell ref="B171:C176"/>
    <mergeCell ref="J171:J176"/>
    <mergeCell ref="A198:J198"/>
    <mergeCell ref="B199:C199"/>
    <mergeCell ref="A201:J201"/>
    <mergeCell ref="B202:C202"/>
    <mergeCell ref="A204:J204"/>
    <mergeCell ref="B205:C205"/>
    <mergeCell ref="A188:J188"/>
    <mergeCell ref="B189:D189"/>
    <mergeCell ref="A191:J191"/>
    <mergeCell ref="B192:C192"/>
    <mergeCell ref="E192:E196"/>
    <mergeCell ref="B193:C193"/>
    <mergeCell ref="B194:C194"/>
    <mergeCell ref="B195:C195"/>
    <mergeCell ref="B196:C196"/>
    <mergeCell ref="B217:D217"/>
    <mergeCell ref="B218:D218"/>
    <mergeCell ref="B219:D219"/>
    <mergeCell ref="B220:D220"/>
    <mergeCell ref="A222:J222"/>
    <mergeCell ref="B223:D223"/>
    <mergeCell ref="A207:J207"/>
    <mergeCell ref="B208:D208"/>
    <mergeCell ref="E208:E220"/>
    <mergeCell ref="B209:D209"/>
    <mergeCell ref="B210:D210"/>
    <mergeCell ref="B211:C211"/>
    <mergeCell ref="A212:A214"/>
    <mergeCell ref="B212:C214"/>
    <mergeCell ref="B215:D215"/>
    <mergeCell ref="B216:D216"/>
    <mergeCell ref="A232:J232"/>
    <mergeCell ref="B233:D233"/>
    <mergeCell ref="E233:E235"/>
    <mergeCell ref="J233:J235"/>
    <mergeCell ref="B234:D234"/>
    <mergeCell ref="B235:D235"/>
    <mergeCell ref="A225:J225"/>
    <mergeCell ref="B226:D226"/>
    <mergeCell ref="B227:D227"/>
    <mergeCell ref="B228:D228"/>
    <mergeCell ref="B229:D229"/>
    <mergeCell ref="B230:D230"/>
    <mergeCell ref="A242:J242"/>
    <mergeCell ref="B243:D243"/>
    <mergeCell ref="E243:E246"/>
    <mergeCell ref="B244:D244"/>
    <mergeCell ref="B245:D245"/>
    <mergeCell ref="B246:D246"/>
    <mergeCell ref="A237:J237"/>
    <mergeCell ref="B238:D238"/>
    <mergeCell ref="E238:E240"/>
    <mergeCell ref="J238:J240"/>
    <mergeCell ref="B239:D239"/>
    <mergeCell ref="B240:D240"/>
    <mergeCell ref="A254:I254"/>
    <mergeCell ref="B255:D255"/>
    <mergeCell ref="E255:E256"/>
    <mergeCell ref="G255:H255"/>
    <mergeCell ref="B256:D256"/>
    <mergeCell ref="G256:H256"/>
    <mergeCell ref="A248:J248"/>
    <mergeCell ref="B249:D249"/>
    <mergeCell ref="E249:E252"/>
    <mergeCell ref="J249:J252"/>
    <mergeCell ref="B250:D250"/>
    <mergeCell ref="B251:D251"/>
    <mergeCell ref="B252:D252"/>
    <mergeCell ref="B263:D263"/>
    <mergeCell ref="G263:H263"/>
    <mergeCell ref="B264:D264"/>
    <mergeCell ref="G264:H264"/>
    <mergeCell ref="B265:D265"/>
    <mergeCell ref="G265:H265"/>
    <mergeCell ref="A258:I258"/>
    <mergeCell ref="B259:D259"/>
    <mergeCell ref="E259:E265"/>
    <mergeCell ref="G259:H259"/>
    <mergeCell ref="B260:D260"/>
    <mergeCell ref="G260:H260"/>
    <mergeCell ref="B261:D261"/>
    <mergeCell ref="G261:H261"/>
    <mergeCell ref="B262:D262"/>
    <mergeCell ref="G262:H262"/>
    <mergeCell ref="A271:J271"/>
    <mergeCell ref="B272:D272"/>
    <mergeCell ref="E272:E273"/>
    <mergeCell ref="J272:J273"/>
    <mergeCell ref="B273:D273"/>
    <mergeCell ref="A275:J275"/>
    <mergeCell ref="A267:I267"/>
    <mergeCell ref="B268:D268"/>
    <mergeCell ref="E268:E269"/>
    <mergeCell ref="G268:H268"/>
    <mergeCell ref="B269:D269"/>
    <mergeCell ref="G269:H269"/>
    <mergeCell ref="B276:D276"/>
    <mergeCell ref="E276:E292"/>
    <mergeCell ref="B277:D277"/>
    <mergeCell ref="B278:D278"/>
    <mergeCell ref="B279:D279"/>
    <mergeCell ref="B280:D280"/>
    <mergeCell ref="B281:D281"/>
    <mergeCell ref="B282:D282"/>
    <mergeCell ref="B283:D283"/>
    <mergeCell ref="B284:D284"/>
    <mergeCell ref="B291:D291"/>
    <mergeCell ref="B292:D292"/>
    <mergeCell ref="A293:J293"/>
    <mergeCell ref="B294:D294"/>
    <mergeCell ref="E294:E295"/>
    <mergeCell ref="B295:D295"/>
    <mergeCell ref="B285:D285"/>
    <mergeCell ref="B286:D286"/>
    <mergeCell ref="B287:D287"/>
    <mergeCell ref="B288:D288"/>
    <mergeCell ref="B289:D289"/>
    <mergeCell ref="B290:D290"/>
    <mergeCell ref="A313:J313"/>
    <mergeCell ref="B314:D314"/>
    <mergeCell ref="A316:J316"/>
    <mergeCell ref="B317:D317"/>
    <mergeCell ref="G317:I317"/>
    <mergeCell ref="A319:J319"/>
    <mergeCell ref="A297:J297"/>
    <mergeCell ref="B298:C298"/>
    <mergeCell ref="E298:E311"/>
    <mergeCell ref="B299:C299"/>
    <mergeCell ref="A300:A305"/>
    <mergeCell ref="B300:C305"/>
    <mergeCell ref="J300:J305"/>
    <mergeCell ref="A306:A311"/>
    <mergeCell ref="B306:C311"/>
    <mergeCell ref="J306:J311"/>
    <mergeCell ref="B320:D320"/>
    <mergeCell ref="G320:I320"/>
    <mergeCell ref="A322:J322"/>
    <mergeCell ref="B323:D323"/>
    <mergeCell ref="A325:I325"/>
    <mergeCell ref="B326:D326"/>
    <mergeCell ref="E326:E334"/>
    <mergeCell ref="B327:D327"/>
    <mergeCell ref="B328:D328"/>
    <mergeCell ref="B329:D329"/>
    <mergeCell ref="A337:A338"/>
    <mergeCell ref="B337:C338"/>
    <mergeCell ref="E337:E342"/>
    <mergeCell ref="J337:J342"/>
    <mergeCell ref="A339:A340"/>
    <mergeCell ref="B339:C340"/>
    <mergeCell ref="A341:A342"/>
    <mergeCell ref="B341:C342"/>
    <mergeCell ref="B330:D330"/>
    <mergeCell ref="B331:D331"/>
    <mergeCell ref="B332:D332"/>
    <mergeCell ref="B333:D333"/>
    <mergeCell ref="B334:D334"/>
    <mergeCell ref="A336:J336"/>
    <mergeCell ref="A344:J344"/>
    <mergeCell ref="A345:A346"/>
    <mergeCell ref="B345:C346"/>
    <mergeCell ref="E345:E350"/>
    <mergeCell ref="J345:J350"/>
    <mergeCell ref="A347:A348"/>
    <mergeCell ref="B347:C348"/>
    <mergeCell ref="A349:A350"/>
    <mergeCell ref="B349:C350"/>
    <mergeCell ref="A357:J357"/>
    <mergeCell ref="B358:D358"/>
    <mergeCell ref="E358:E361"/>
    <mergeCell ref="B359:D359"/>
    <mergeCell ref="B360:D360"/>
    <mergeCell ref="B361:D361"/>
    <mergeCell ref="A352:J352"/>
    <mergeCell ref="B353:D353"/>
    <mergeCell ref="E353:E355"/>
    <mergeCell ref="J353:J355"/>
    <mergeCell ref="B354:D354"/>
    <mergeCell ref="B355:D355"/>
    <mergeCell ref="A372:J372"/>
    <mergeCell ref="B373:D373"/>
    <mergeCell ref="E373:E375"/>
    <mergeCell ref="J373:J375"/>
    <mergeCell ref="B374:D374"/>
    <mergeCell ref="B375:D375"/>
    <mergeCell ref="A363:J363"/>
    <mergeCell ref="B364:D364"/>
    <mergeCell ref="A366:J366"/>
    <mergeCell ref="B367:D367"/>
    <mergeCell ref="A369:J369"/>
    <mergeCell ref="B370:D370"/>
    <mergeCell ref="A387:J387"/>
    <mergeCell ref="A388:A389"/>
    <mergeCell ref="B388:C389"/>
    <mergeCell ref="E388:E391"/>
    <mergeCell ref="J388:J391"/>
    <mergeCell ref="A390:A391"/>
    <mergeCell ref="B390:C391"/>
    <mergeCell ref="A377:J377"/>
    <mergeCell ref="B378:D378"/>
    <mergeCell ref="A380:J380"/>
    <mergeCell ref="B381:D381"/>
    <mergeCell ref="A383:J383"/>
    <mergeCell ref="B384:D384"/>
    <mergeCell ref="E384:E385"/>
    <mergeCell ref="J384:J385"/>
    <mergeCell ref="B385:D385"/>
    <mergeCell ref="A400:J400"/>
    <mergeCell ref="E401:E407"/>
    <mergeCell ref="A402:A406"/>
    <mergeCell ref="B402:C406"/>
    <mergeCell ref="J402:J406"/>
    <mergeCell ref="B407:C407"/>
    <mergeCell ref="A393:J393"/>
    <mergeCell ref="B394:C394"/>
    <mergeCell ref="A396:J396"/>
    <mergeCell ref="B397:D397"/>
    <mergeCell ref="E397:E398"/>
    <mergeCell ref="J397:J398"/>
    <mergeCell ref="B398:D398"/>
    <mergeCell ref="C416:D416"/>
    <mergeCell ref="C417:D417"/>
    <mergeCell ref="C418:D418"/>
    <mergeCell ref="C419:D419"/>
    <mergeCell ref="C420:D420"/>
    <mergeCell ref="A409:J409"/>
    <mergeCell ref="A410:A420"/>
    <mergeCell ref="C410:D410"/>
    <mergeCell ref="B411:B420"/>
    <mergeCell ref="C411:D411"/>
    <mergeCell ref="E411:E420"/>
    <mergeCell ref="C412:D412"/>
    <mergeCell ref="C413:D413"/>
    <mergeCell ref="C414:D414"/>
    <mergeCell ref="C415:D415"/>
  </mergeCells>
  <hyperlinks>
    <hyperlink ref="H72" r:id="rId1" xr:uid="{00000000-0004-0000-0C00-000000000000}"/>
    <hyperlink ref="I72" r:id="rId2" xr:uid="{00000000-0004-0000-0C00-000001000000}"/>
  </hyperlinks>
  <pageMargins left="0.2" right="0.2" top="0.5" bottom="0.25" header="0.2" footer="0.05"/>
  <pageSetup paperSize="5" scale="75" fitToHeight="0" orientation="landscape" r:id="rId3"/>
  <headerFooter>
    <oddHeader>&amp;L&amp;"-,Bold"&amp;18CPMI-IOSCO Quantitative Disclosures - DTCC&amp;R&amp;"-,Bold"&amp;16 &amp;18Q1 2017 (As of March 31, 2017)</oddHeader>
    <oddFooter>&amp;R&amp;"-,Bold"&amp;8Page &amp;P of &amp;N</oddFooter>
  </headerFooter>
  <rowBreaks count="13" manualBreakCount="13">
    <brk id="31" max="9" man="1"/>
    <brk id="65" max="9" man="1"/>
    <brk id="133" max="9" man="1"/>
    <brk id="176" max="9" man="1"/>
    <brk id="203" max="9" man="1"/>
    <brk id="221" max="9" man="1"/>
    <brk id="241" max="9" man="1"/>
    <brk id="266" max="9" man="1"/>
    <brk id="292" max="9" man="1"/>
    <brk id="324" max="9" man="1"/>
    <brk id="351" max="9" man="1"/>
    <brk id="371" max="9" man="1"/>
    <brk id="395" max="9" man="1"/>
  </rowBreaks>
  <drawing r:id="rId4"/>
  <legacyDrawing r:id="rId5"/>
  <controls>
    <mc:AlternateContent xmlns:mc="http://schemas.openxmlformats.org/markup-compatibility/2006">
      <mc:Choice Requires="x14">
        <control shapeId="30721" r:id="rId6" name="ComboBox1">
          <controlPr autoLine="0" listFillRange="'[1]Table of Contents'!B4:B53" r:id="rId7">
            <anchor moveWithCells="1">
              <from>
                <xdr:col>0</xdr:col>
                <xdr:colOff>476250</xdr:colOff>
                <xdr:row>0</xdr:row>
                <xdr:rowOff>38100</xdr:rowOff>
              </from>
              <to>
                <xdr:col>1</xdr:col>
                <xdr:colOff>457200</xdr:colOff>
                <xdr:row>0</xdr:row>
                <xdr:rowOff>222250</xdr:rowOff>
              </to>
            </anchor>
          </controlPr>
        </control>
      </mc:Choice>
      <mc:Fallback>
        <control shapeId="30721" r:id="rId6" name="ComboBox1"/>
      </mc:Fallback>
    </mc:AlternateContent>
  </control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428"/>
  <sheetViews>
    <sheetView showGridLines="0" zoomScale="90" zoomScaleNormal="90" workbookViewId="0">
      <pane xSplit="1" ySplit="3" topLeftCell="B43" activePane="bottomRight" state="frozen"/>
      <selection activeCell="G2" sqref="G2:H2"/>
      <selection pane="topRight" activeCell="G2" sqref="G2:H2"/>
      <selection pane="bottomLeft" activeCell="G2" sqref="G2:H2"/>
      <selection pane="bottomRight" activeCell="J56" sqref="J56"/>
    </sheetView>
  </sheetViews>
  <sheetFormatPr defaultColWidth="9.1796875" defaultRowHeight="14.5" x14ac:dyDescent="0.35"/>
  <cols>
    <col min="1" max="1" width="8.26953125" style="3" customWidth="1"/>
    <col min="2" max="2" width="54.81640625" style="3" customWidth="1"/>
    <col min="3" max="3" width="9.453125" style="3" customWidth="1"/>
    <col min="4" max="4" width="19.453125" style="3" customWidth="1"/>
    <col min="5" max="5" width="14.7265625" style="3" customWidth="1"/>
    <col min="6" max="6" width="13" style="3" customWidth="1"/>
    <col min="7" max="8" width="13.81640625" style="15" customWidth="1"/>
    <col min="9" max="9" width="13.81640625" style="14" customWidth="1"/>
    <col min="10" max="10" width="69.7265625" style="3" customWidth="1"/>
    <col min="11" max="11" width="10.7265625" style="381" customWidth="1"/>
    <col min="12" max="12" width="13.1796875" style="30" customWidth="1"/>
    <col min="13" max="13" width="21.453125" style="381" customWidth="1"/>
    <col min="14" max="14" width="20.54296875" style="1" customWidth="1"/>
    <col min="15" max="16" width="9.1796875" style="1"/>
    <col min="17" max="17" width="9.1796875" style="381"/>
    <col min="18" max="16384" width="9.1796875" style="1"/>
  </cols>
  <sheetData>
    <row r="1" spans="1:17" ht="29.25" customHeight="1" x14ac:dyDescent="0.3">
      <c r="A1" s="1779" t="s">
        <v>782</v>
      </c>
      <c r="B1" s="1779"/>
      <c r="C1" s="1773" t="s">
        <v>769</v>
      </c>
      <c r="D1" s="1773"/>
      <c r="E1" s="1454"/>
      <c r="F1" s="1455"/>
      <c r="G1" s="1456"/>
      <c r="H1" s="1456"/>
      <c r="I1" s="1456"/>
      <c r="J1" s="918" t="s">
        <v>740</v>
      </c>
      <c r="K1" s="42"/>
      <c r="M1" s="1"/>
      <c r="Q1" s="1"/>
    </row>
    <row r="2" spans="1:17" ht="15" customHeight="1" x14ac:dyDescent="0.35">
      <c r="A2" s="1457" t="s">
        <v>237</v>
      </c>
      <c r="B2" s="1458" t="s">
        <v>236</v>
      </c>
      <c r="C2" s="1458"/>
      <c r="D2" s="1458"/>
      <c r="E2" s="1458" t="s">
        <v>486</v>
      </c>
      <c r="F2" s="1457" t="s">
        <v>366</v>
      </c>
      <c r="G2" s="1458" t="s">
        <v>377</v>
      </c>
      <c r="H2" s="1458"/>
      <c r="I2" s="1457" t="s">
        <v>356</v>
      </c>
      <c r="J2" s="1457" t="s">
        <v>487</v>
      </c>
      <c r="Q2" s="1"/>
    </row>
    <row r="3" spans="1:17" ht="15" customHeight="1" x14ac:dyDescent="0.35">
      <c r="A3" s="1457"/>
      <c r="B3" s="1458"/>
      <c r="C3" s="1458"/>
      <c r="D3" s="1458"/>
      <c r="E3" s="1458"/>
      <c r="F3" s="1457"/>
      <c r="G3" s="750" t="s">
        <v>354</v>
      </c>
      <c r="H3" s="750" t="s">
        <v>355</v>
      </c>
      <c r="I3" s="1457"/>
      <c r="J3" s="1457"/>
      <c r="L3" s="381"/>
      <c r="N3" s="381"/>
      <c r="O3" s="381"/>
      <c r="Q3" s="1"/>
    </row>
    <row r="4" spans="1:17" s="5" customFormat="1" ht="33" customHeight="1" x14ac:dyDescent="0.35">
      <c r="A4" s="1462" t="s">
        <v>491</v>
      </c>
      <c r="B4" s="1463"/>
      <c r="C4" s="1463"/>
      <c r="D4" s="1463"/>
      <c r="E4" s="1463"/>
      <c r="F4" s="1463"/>
      <c r="G4" s="1463"/>
      <c r="H4" s="1463"/>
      <c r="I4" s="1463"/>
      <c r="J4" s="1464"/>
      <c r="K4" s="381"/>
      <c r="L4" s="8">
        <f>IF(COUNTA(G5:I14)=29,3,2)</f>
        <v>3</v>
      </c>
      <c r="M4" s="381"/>
    </row>
    <row r="5" spans="1:17" s="5" customFormat="1" ht="26.25" customHeight="1" x14ac:dyDescent="0.35">
      <c r="A5" s="48" t="s">
        <v>7</v>
      </c>
      <c r="B5" s="1465" t="s">
        <v>367</v>
      </c>
      <c r="C5" s="1465"/>
      <c r="D5" s="1465"/>
      <c r="E5" s="1466" t="s">
        <v>518</v>
      </c>
      <c r="F5" s="243" t="s">
        <v>361</v>
      </c>
      <c r="G5" s="1777">
        <f>0.25*153875355.71</f>
        <v>38468838.927500002</v>
      </c>
      <c r="H5" s="1778"/>
      <c r="I5" s="432">
        <v>89.9</v>
      </c>
      <c r="J5" s="1471" t="s">
        <v>488</v>
      </c>
      <c r="K5" s="381"/>
      <c r="L5" s="8"/>
      <c r="M5" s="381"/>
    </row>
    <row r="6" spans="1:17" s="5" customFormat="1" ht="26.25" customHeight="1" x14ac:dyDescent="0.35">
      <c r="A6" s="51" t="s">
        <v>8</v>
      </c>
      <c r="B6" s="1460" t="s">
        <v>368</v>
      </c>
      <c r="C6" s="1460"/>
      <c r="D6" s="1460"/>
      <c r="E6" s="1467"/>
      <c r="F6" s="732" t="s">
        <v>361</v>
      </c>
      <c r="G6" s="143" t="s">
        <v>362</v>
      </c>
      <c r="H6" s="143" t="s">
        <v>362</v>
      </c>
      <c r="I6" s="143" t="s">
        <v>362</v>
      </c>
      <c r="J6" s="1472"/>
      <c r="K6" s="381"/>
      <c r="L6" s="8"/>
      <c r="M6" s="381"/>
    </row>
    <row r="7" spans="1:17" s="5" customFormat="1" ht="66.75" customHeight="1" x14ac:dyDescent="0.35">
      <c r="A7" s="55" t="s">
        <v>9</v>
      </c>
      <c r="B7" s="1459" t="s">
        <v>369</v>
      </c>
      <c r="C7" s="1459"/>
      <c r="D7" s="1459"/>
      <c r="E7" s="1467"/>
      <c r="F7" s="245" t="s">
        <v>361</v>
      </c>
      <c r="G7" s="718" t="s">
        <v>362</v>
      </c>
      <c r="H7" s="145" t="s">
        <v>362</v>
      </c>
      <c r="I7" s="145" t="s">
        <v>362</v>
      </c>
      <c r="J7" s="1473"/>
      <c r="K7" s="381"/>
      <c r="L7" s="8"/>
      <c r="M7" s="381"/>
    </row>
    <row r="8" spans="1:17" s="5" customFormat="1" ht="26.25" customHeight="1" x14ac:dyDescent="0.35">
      <c r="A8" s="51" t="s">
        <v>10</v>
      </c>
      <c r="B8" s="1460" t="s">
        <v>370</v>
      </c>
      <c r="C8" s="1460"/>
      <c r="D8" s="1460"/>
      <c r="E8" s="1467"/>
      <c r="F8" s="732" t="s">
        <v>361</v>
      </c>
      <c r="G8" s="805">
        <v>11852.8</v>
      </c>
      <c r="H8" s="805">
        <v>4437</v>
      </c>
      <c r="I8" s="805">
        <v>5272</v>
      </c>
      <c r="J8" s="1474" t="s">
        <v>560</v>
      </c>
      <c r="K8" s="381"/>
      <c r="L8" s="8"/>
      <c r="M8" s="381"/>
    </row>
    <row r="9" spans="1:17" s="5" customFormat="1" ht="99.75" customHeight="1" x14ac:dyDescent="0.35">
      <c r="A9" s="55" t="s">
        <v>11</v>
      </c>
      <c r="B9" s="1459" t="s">
        <v>371</v>
      </c>
      <c r="C9" s="1459"/>
      <c r="D9" s="1459"/>
      <c r="E9" s="1467"/>
      <c r="F9" s="245" t="s">
        <v>361</v>
      </c>
      <c r="G9" s="703">
        <v>15688.6</v>
      </c>
      <c r="H9" s="703">
        <v>4912</v>
      </c>
      <c r="I9" s="703">
        <v>5995</v>
      </c>
      <c r="J9" s="1475"/>
      <c r="K9" s="381"/>
      <c r="L9" s="8"/>
      <c r="M9" s="381"/>
    </row>
    <row r="10" spans="1:17" s="5" customFormat="1" ht="26.25" customHeight="1" x14ac:dyDescent="0.35">
      <c r="A10" s="51" t="s">
        <v>12</v>
      </c>
      <c r="B10" s="1460" t="s">
        <v>372</v>
      </c>
      <c r="C10" s="1460"/>
      <c r="D10" s="1460"/>
      <c r="E10" s="1467"/>
      <c r="F10" s="732" t="s">
        <v>361</v>
      </c>
      <c r="G10" s="143" t="s">
        <v>362</v>
      </c>
      <c r="H10" s="143" t="s">
        <v>362</v>
      </c>
      <c r="I10" s="143" t="s">
        <v>362</v>
      </c>
      <c r="J10" s="54"/>
      <c r="K10" s="381"/>
      <c r="L10" s="8"/>
      <c r="M10" s="381"/>
    </row>
    <row r="11" spans="1:17" s="5" customFormat="1" ht="26.25" customHeight="1" x14ac:dyDescent="0.35">
      <c r="A11" s="55" t="s">
        <v>13</v>
      </c>
      <c r="B11" s="1459" t="s">
        <v>373</v>
      </c>
      <c r="C11" s="1459"/>
      <c r="D11" s="1459"/>
      <c r="E11" s="1467"/>
      <c r="F11" s="245" t="s">
        <v>361</v>
      </c>
      <c r="G11" s="718" t="s">
        <v>362</v>
      </c>
      <c r="H11" s="718" t="s">
        <v>362</v>
      </c>
      <c r="I11" s="718" t="s">
        <v>362</v>
      </c>
      <c r="J11" s="58"/>
      <c r="K11" s="381"/>
      <c r="L11" s="8"/>
      <c r="M11" s="381"/>
    </row>
    <row r="12" spans="1:17" s="5" customFormat="1" ht="26.25" customHeight="1" x14ac:dyDescent="0.35">
      <c r="A12" s="51" t="s">
        <v>14</v>
      </c>
      <c r="B12" s="1460" t="s">
        <v>374</v>
      </c>
      <c r="C12" s="1460"/>
      <c r="D12" s="1460"/>
      <c r="E12" s="1467"/>
      <c r="F12" s="732" t="s">
        <v>361</v>
      </c>
      <c r="G12" s="147" t="s">
        <v>362</v>
      </c>
      <c r="H12" s="147" t="s">
        <v>362</v>
      </c>
      <c r="I12" s="147" t="s">
        <v>362</v>
      </c>
      <c r="J12" s="54"/>
      <c r="K12" s="381"/>
      <c r="L12" s="8"/>
      <c r="M12" s="381"/>
    </row>
    <row r="13" spans="1:17" s="5" customFormat="1" ht="39.75" customHeight="1" x14ac:dyDescent="0.35">
      <c r="A13" s="55" t="s">
        <v>15</v>
      </c>
      <c r="B13" s="1459" t="s">
        <v>375</v>
      </c>
      <c r="C13" s="1459"/>
      <c r="D13" s="1459"/>
      <c r="E13" s="1467"/>
      <c r="F13" s="245" t="s">
        <v>361</v>
      </c>
      <c r="G13" s="718" t="s">
        <v>362</v>
      </c>
      <c r="H13" s="718" t="s">
        <v>362</v>
      </c>
      <c r="I13" s="718" t="s">
        <v>362</v>
      </c>
      <c r="J13" s="58"/>
      <c r="K13" s="381"/>
      <c r="L13" s="8"/>
      <c r="M13" s="381"/>
    </row>
    <row r="14" spans="1:17" s="5" customFormat="1" ht="30" customHeight="1" x14ac:dyDescent="0.35">
      <c r="A14" s="61" t="s">
        <v>16</v>
      </c>
      <c r="B14" s="1461" t="s">
        <v>376</v>
      </c>
      <c r="C14" s="1461"/>
      <c r="D14" s="1461"/>
      <c r="E14" s="1468"/>
      <c r="F14" s="246" t="s">
        <v>361</v>
      </c>
      <c r="G14" s="148" t="s">
        <v>362</v>
      </c>
      <c r="H14" s="148" t="s">
        <v>362</v>
      </c>
      <c r="I14" s="148" t="s">
        <v>362</v>
      </c>
      <c r="J14" s="64"/>
      <c r="K14" s="381"/>
      <c r="L14" s="8"/>
      <c r="M14" s="381"/>
    </row>
    <row r="15" spans="1:17" s="5" customFormat="1" ht="8.15" customHeight="1" x14ac:dyDescent="0.35">
      <c r="A15" s="12"/>
      <c r="B15" s="13"/>
      <c r="C15" s="13"/>
      <c r="D15" s="13"/>
      <c r="E15" s="13"/>
      <c r="F15" s="7"/>
      <c r="G15" s="149"/>
      <c r="H15" s="149"/>
      <c r="I15" s="149"/>
      <c r="J15" s="46"/>
      <c r="K15" s="381"/>
      <c r="L15" s="8"/>
      <c r="M15" s="381"/>
    </row>
    <row r="16" spans="1:17" s="5" customFormat="1" ht="33" customHeight="1" x14ac:dyDescent="0.35">
      <c r="A16" s="1462" t="s">
        <v>435</v>
      </c>
      <c r="B16" s="1463"/>
      <c r="C16" s="1463"/>
      <c r="D16" s="1463"/>
      <c r="E16" s="1463"/>
      <c r="F16" s="1463"/>
      <c r="G16" s="1463"/>
      <c r="H16" s="1463"/>
      <c r="I16" s="1463"/>
      <c r="J16" s="1464"/>
      <c r="K16" s="381"/>
      <c r="L16" s="8">
        <f>IF(COUNTA(G17:I17)=3,3,2)</f>
        <v>3</v>
      </c>
      <c r="M16" s="381"/>
    </row>
    <row r="17" spans="1:13" s="5" customFormat="1" ht="32.15" customHeight="1" x14ac:dyDescent="0.35">
      <c r="A17" s="9" t="s">
        <v>6</v>
      </c>
      <c r="B17" s="1476" t="s">
        <v>436</v>
      </c>
      <c r="C17" s="1476"/>
      <c r="D17" s="1476"/>
      <c r="E17" s="10" t="s">
        <v>519</v>
      </c>
      <c r="F17" s="242" t="s">
        <v>361</v>
      </c>
      <c r="G17" s="496">
        <v>260.10000000000002</v>
      </c>
      <c r="H17" s="150" t="s">
        <v>362</v>
      </c>
      <c r="I17" s="150" t="s">
        <v>362</v>
      </c>
      <c r="J17" s="6"/>
      <c r="K17" s="381"/>
      <c r="L17" s="8"/>
      <c r="M17" s="381"/>
    </row>
    <row r="18" spans="1:13" s="5" customFormat="1" ht="8.15" customHeight="1" x14ac:dyDescent="0.35">
      <c r="A18" s="12"/>
      <c r="B18" s="13"/>
      <c r="C18" s="13"/>
      <c r="D18" s="13"/>
      <c r="E18" s="13"/>
      <c r="F18" s="7"/>
      <c r="G18" s="149"/>
      <c r="H18" s="149"/>
      <c r="I18" s="149"/>
      <c r="J18" s="46"/>
      <c r="K18" s="381"/>
      <c r="L18" s="8"/>
      <c r="M18" s="381"/>
    </row>
    <row r="19" spans="1:13" s="5" customFormat="1" ht="33" customHeight="1" x14ac:dyDescent="0.35">
      <c r="A19" s="1462" t="s">
        <v>490</v>
      </c>
      <c r="B19" s="1463"/>
      <c r="C19" s="1463"/>
      <c r="D19" s="1463"/>
      <c r="E19" s="1463"/>
      <c r="F19" s="1463"/>
      <c r="G19" s="1463"/>
      <c r="H19" s="1463"/>
      <c r="I19" s="1463"/>
      <c r="J19" s="1464"/>
      <c r="K19" s="381"/>
      <c r="L19" s="8">
        <f>IF(COUNTA(G20:I36)+COUNTA(G37:I52)=96,3,2)</f>
        <v>3</v>
      </c>
      <c r="M19" s="381"/>
    </row>
    <row r="20" spans="1:13" s="5" customFormat="1" ht="15" customHeight="1" x14ac:dyDescent="0.35">
      <c r="A20" s="1477" t="s">
        <v>17</v>
      </c>
      <c r="B20" s="1479" t="s">
        <v>380</v>
      </c>
      <c r="C20" s="1480"/>
      <c r="D20" s="68" t="s">
        <v>379</v>
      </c>
      <c r="E20" s="1483" t="s">
        <v>518</v>
      </c>
      <c r="F20" s="69" t="s">
        <v>361</v>
      </c>
      <c r="G20" s="496">
        <v>2800</v>
      </c>
      <c r="H20" s="496">
        <v>1400</v>
      </c>
      <c r="I20" s="496">
        <v>3100</v>
      </c>
      <c r="J20" s="1471"/>
      <c r="K20" s="381"/>
      <c r="L20" s="8"/>
      <c r="M20" s="381"/>
    </row>
    <row r="21" spans="1:13" s="5" customFormat="1" ht="15" customHeight="1" x14ac:dyDescent="0.35">
      <c r="A21" s="1478"/>
      <c r="B21" s="1481"/>
      <c r="C21" s="1482"/>
      <c r="D21" s="70" t="s">
        <v>378</v>
      </c>
      <c r="E21" s="1484"/>
      <c r="F21" s="71" t="s">
        <v>361</v>
      </c>
      <c r="G21" s="713">
        <v>2800</v>
      </c>
      <c r="H21" s="713">
        <v>1400</v>
      </c>
      <c r="I21" s="713">
        <v>3100</v>
      </c>
      <c r="J21" s="1473"/>
      <c r="K21" s="381"/>
      <c r="L21" s="8"/>
      <c r="M21" s="381"/>
    </row>
    <row r="22" spans="1:13" s="5" customFormat="1" ht="15" customHeight="1" x14ac:dyDescent="0.35">
      <c r="A22" s="1486" t="s">
        <v>18</v>
      </c>
      <c r="B22" s="1487" t="s">
        <v>381</v>
      </c>
      <c r="C22" s="1488"/>
      <c r="D22" s="752" t="s">
        <v>379</v>
      </c>
      <c r="E22" s="1484"/>
      <c r="F22" s="72" t="s">
        <v>361</v>
      </c>
      <c r="G22" s="733">
        <v>0</v>
      </c>
      <c r="H22" s="733">
        <v>0</v>
      </c>
      <c r="I22" s="733">
        <v>0</v>
      </c>
      <c r="J22" s="1489"/>
      <c r="K22" s="381"/>
      <c r="L22" s="8"/>
      <c r="M22" s="381"/>
    </row>
    <row r="23" spans="1:13" s="5" customFormat="1" ht="15" customHeight="1" x14ac:dyDescent="0.35">
      <c r="A23" s="1486" t="s">
        <v>18</v>
      </c>
      <c r="B23" s="1487" t="s">
        <v>306</v>
      </c>
      <c r="C23" s="1488"/>
      <c r="D23" s="752" t="s">
        <v>378</v>
      </c>
      <c r="E23" s="1484"/>
      <c r="F23" s="72" t="s">
        <v>361</v>
      </c>
      <c r="G23" s="733">
        <v>0</v>
      </c>
      <c r="H23" s="733">
        <v>0</v>
      </c>
      <c r="I23" s="733">
        <v>0</v>
      </c>
      <c r="J23" s="1490"/>
      <c r="K23" s="381"/>
      <c r="L23" s="8"/>
      <c r="M23" s="381"/>
    </row>
    <row r="24" spans="1:13" s="5" customFormat="1" ht="15" customHeight="1" x14ac:dyDescent="0.35">
      <c r="A24" s="1478" t="s">
        <v>19</v>
      </c>
      <c r="B24" s="1481" t="s">
        <v>382</v>
      </c>
      <c r="C24" s="1482"/>
      <c r="D24" s="70" t="s">
        <v>379</v>
      </c>
      <c r="E24" s="1484"/>
      <c r="F24" s="71" t="s">
        <v>361</v>
      </c>
      <c r="G24" s="730">
        <v>550</v>
      </c>
      <c r="H24" s="730">
        <v>100</v>
      </c>
      <c r="I24" s="730">
        <v>300</v>
      </c>
      <c r="J24" s="1491"/>
      <c r="K24" s="381"/>
      <c r="L24" s="16"/>
      <c r="M24" s="381"/>
    </row>
    <row r="25" spans="1:13" s="5" customFormat="1" ht="15" customHeight="1" x14ac:dyDescent="0.35">
      <c r="A25" s="1478" t="s">
        <v>19</v>
      </c>
      <c r="B25" s="1481" t="s">
        <v>307</v>
      </c>
      <c r="C25" s="1482"/>
      <c r="D25" s="70" t="s">
        <v>378</v>
      </c>
      <c r="E25" s="1484"/>
      <c r="F25" s="71" t="s">
        <v>361</v>
      </c>
      <c r="G25" s="730">
        <v>561</v>
      </c>
      <c r="H25" s="730">
        <v>102</v>
      </c>
      <c r="I25" s="730">
        <v>306</v>
      </c>
      <c r="J25" s="1473"/>
      <c r="K25" s="381"/>
      <c r="L25" s="16"/>
      <c r="M25" s="381"/>
    </row>
    <row r="26" spans="1:13" s="5" customFormat="1" ht="15" customHeight="1" x14ac:dyDescent="0.35">
      <c r="A26" s="1486" t="s">
        <v>693</v>
      </c>
      <c r="B26" s="1487" t="s">
        <v>383</v>
      </c>
      <c r="C26" s="1488"/>
      <c r="D26" s="752" t="s">
        <v>379</v>
      </c>
      <c r="E26" s="1484"/>
      <c r="F26" s="72" t="s">
        <v>361</v>
      </c>
      <c r="G26" s="805">
        <v>770</v>
      </c>
      <c r="H26" s="805">
        <v>346</v>
      </c>
      <c r="I26" s="805">
        <v>970</v>
      </c>
      <c r="J26" s="1489" t="s">
        <v>517</v>
      </c>
      <c r="K26" s="381"/>
      <c r="L26" s="16"/>
      <c r="M26" s="381"/>
    </row>
    <row r="27" spans="1:13" s="5" customFormat="1" ht="15" customHeight="1" x14ac:dyDescent="0.35">
      <c r="A27" s="1486" t="s">
        <v>20</v>
      </c>
      <c r="B27" s="1487" t="s">
        <v>308</v>
      </c>
      <c r="C27" s="1488"/>
      <c r="D27" s="752" t="s">
        <v>378</v>
      </c>
      <c r="E27" s="1484"/>
      <c r="F27" s="72" t="s">
        <v>361</v>
      </c>
      <c r="G27" s="805">
        <v>770</v>
      </c>
      <c r="H27" s="805">
        <v>346</v>
      </c>
      <c r="I27" s="805">
        <v>970</v>
      </c>
      <c r="J27" s="1490"/>
      <c r="K27" s="381"/>
      <c r="L27" s="16"/>
      <c r="M27" s="381"/>
    </row>
    <row r="28" spans="1:13" s="5" customFormat="1" ht="15" customHeight="1" x14ac:dyDescent="0.35">
      <c r="A28" s="1478" t="s">
        <v>694</v>
      </c>
      <c r="B28" s="1481" t="s">
        <v>696</v>
      </c>
      <c r="C28" s="1482"/>
      <c r="D28" s="70" t="s">
        <v>379</v>
      </c>
      <c r="E28" s="1484"/>
      <c r="F28" s="71" t="s">
        <v>361</v>
      </c>
      <c r="G28" s="703">
        <v>1409</v>
      </c>
      <c r="H28" s="703">
        <v>785</v>
      </c>
      <c r="I28" s="703">
        <v>1259</v>
      </c>
      <c r="J28" s="1491" t="s">
        <v>517</v>
      </c>
      <c r="K28" s="381"/>
      <c r="L28" s="16"/>
      <c r="M28" s="381"/>
    </row>
    <row r="29" spans="1:13" s="5" customFormat="1" ht="15" customHeight="1" x14ac:dyDescent="0.35">
      <c r="A29" s="1478" t="s">
        <v>20</v>
      </c>
      <c r="B29" s="1481" t="s">
        <v>308</v>
      </c>
      <c r="C29" s="1482"/>
      <c r="D29" s="70" t="s">
        <v>378</v>
      </c>
      <c r="E29" s="1484"/>
      <c r="F29" s="71" t="s">
        <v>361</v>
      </c>
      <c r="G29" s="703">
        <v>1409</v>
      </c>
      <c r="H29" s="703">
        <v>785</v>
      </c>
      <c r="I29" s="703">
        <v>1259</v>
      </c>
      <c r="J29" s="1473"/>
      <c r="K29" s="381"/>
      <c r="L29" s="16"/>
      <c r="M29" s="381"/>
    </row>
    <row r="30" spans="1:13" s="5" customFormat="1" ht="15" customHeight="1" x14ac:dyDescent="0.35">
      <c r="A30" s="1486" t="s">
        <v>695</v>
      </c>
      <c r="B30" s="1487" t="s">
        <v>697</v>
      </c>
      <c r="C30" s="1488"/>
      <c r="D30" s="752" t="s">
        <v>379</v>
      </c>
      <c r="E30" s="1484"/>
      <c r="F30" s="72" t="s">
        <v>361</v>
      </c>
      <c r="G30" s="805">
        <v>0</v>
      </c>
      <c r="H30" s="805">
        <v>25</v>
      </c>
      <c r="I30" s="805">
        <v>0</v>
      </c>
      <c r="J30" s="1489" t="s">
        <v>517</v>
      </c>
      <c r="K30" s="381"/>
      <c r="L30" s="16"/>
      <c r="M30" s="381"/>
    </row>
    <row r="31" spans="1:13" s="5" customFormat="1" ht="15" customHeight="1" x14ac:dyDescent="0.35">
      <c r="A31" s="1486" t="s">
        <v>20</v>
      </c>
      <c r="B31" s="1487" t="s">
        <v>308</v>
      </c>
      <c r="C31" s="1488"/>
      <c r="D31" s="752" t="s">
        <v>378</v>
      </c>
      <c r="E31" s="1485"/>
      <c r="F31" s="72" t="s">
        <v>361</v>
      </c>
      <c r="G31" s="805">
        <v>0</v>
      </c>
      <c r="H31" s="805">
        <v>25</v>
      </c>
      <c r="I31" s="805">
        <v>0</v>
      </c>
      <c r="J31" s="1490"/>
      <c r="K31" s="381"/>
      <c r="L31" s="16"/>
      <c r="M31" s="381"/>
    </row>
    <row r="32" spans="1:13" s="5" customFormat="1" ht="33" customHeight="1" x14ac:dyDescent="0.35">
      <c r="A32" s="1494" t="s">
        <v>492</v>
      </c>
      <c r="B32" s="1495"/>
      <c r="C32" s="1495"/>
      <c r="D32" s="1495"/>
      <c r="E32" s="1495"/>
      <c r="F32" s="1495"/>
      <c r="G32" s="1495"/>
      <c r="H32" s="1495"/>
      <c r="I32" s="1495"/>
      <c r="J32" s="1496"/>
      <c r="K32" s="381"/>
      <c r="L32" s="8"/>
      <c r="M32" s="381"/>
    </row>
    <row r="33" spans="1:13" s="5" customFormat="1" ht="15" customHeight="1" x14ac:dyDescent="0.35">
      <c r="A33" s="1478" t="s">
        <v>21</v>
      </c>
      <c r="B33" s="1481" t="s">
        <v>384</v>
      </c>
      <c r="C33" s="1482"/>
      <c r="D33" s="70" t="s">
        <v>379</v>
      </c>
      <c r="E33" s="1483" t="s">
        <v>518</v>
      </c>
      <c r="F33" s="71" t="s">
        <v>361</v>
      </c>
      <c r="G33" s="703">
        <v>9324</v>
      </c>
      <c r="H33" s="703">
        <v>2063</v>
      </c>
      <c r="I33" s="703">
        <v>386</v>
      </c>
      <c r="J33" s="1491" t="s">
        <v>517</v>
      </c>
      <c r="K33" s="381"/>
      <c r="L33" s="16"/>
      <c r="M33" s="381"/>
    </row>
    <row r="34" spans="1:13" s="5" customFormat="1" ht="15" customHeight="1" x14ac:dyDescent="0.35">
      <c r="A34" s="1478" t="s">
        <v>21</v>
      </c>
      <c r="B34" s="1481" t="s">
        <v>309</v>
      </c>
      <c r="C34" s="1482"/>
      <c r="D34" s="70" t="s">
        <v>378</v>
      </c>
      <c r="E34" s="1484"/>
      <c r="F34" s="71" t="s">
        <v>361</v>
      </c>
      <c r="G34" s="703">
        <v>9000</v>
      </c>
      <c r="H34" s="703">
        <v>1999</v>
      </c>
      <c r="I34" s="703">
        <v>375</v>
      </c>
      <c r="J34" s="1473"/>
      <c r="K34" s="381"/>
      <c r="L34" s="16"/>
      <c r="M34" s="381"/>
    </row>
    <row r="35" spans="1:13" s="5" customFormat="1" ht="15" customHeight="1" x14ac:dyDescent="0.35">
      <c r="A35" s="1486" t="s">
        <v>22</v>
      </c>
      <c r="B35" s="1487" t="s">
        <v>385</v>
      </c>
      <c r="C35" s="1488"/>
      <c r="D35" s="752" t="s">
        <v>379</v>
      </c>
      <c r="E35" s="1484"/>
      <c r="F35" s="72" t="s">
        <v>361</v>
      </c>
      <c r="G35" s="733">
        <v>0</v>
      </c>
      <c r="H35" s="733">
        <v>0</v>
      </c>
      <c r="I35" s="733">
        <v>0</v>
      </c>
      <c r="J35" s="1493"/>
      <c r="K35" s="381"/>
      <c r="L35" s="16"/>
      <c r="M35" s="381"/>
    </row>
    <row r="36" spans="1:13" s="5" customFormat="1" ht="15" customHeight="1" x14ac:dyDescent="0.35">
      <c r="A36" s="1486" t="s">
        <v>22</v>
      </c>
      <c r="B36" s="1487" t="s">
        <v>310</v>
      </c>
      <c r="C36" s="1488"/>
      <c r="D36" s="752" t="s">
        <v>378</v>
      </c>
      <c r="E36" s="1484"/>
      <c r="F36" s="72" t="s">
        <v>361</v>
      </c>
      <c r="G36" s="733">
        <v>0</v>
      </c>
      <c r="H36" s="733">
        <v>0</v>
      </c>
      <c r="I36" s="733">
        <v>0</v>
      </c>
      <c r="J36" s="1493"/>
      <c r="K36" s="381"/>
      <c r="L36" s="16"/>
      <c r="M36" s="381"/>
    </row>
    <row r="37" spans="1:13" s="5" customFormat="1" ht="15" customHeight="1" x14ac:dyDescent="0.35">
      <c r="A37" s="1498" t="s">
        <v>23</v>
      </c>
      <c r="B37" s="1499" t="s">
        <v>386</v>
      </c>
      <c r="C37" s="1500"/>
      <c r="D37" s="437" t="s">
        <v>379</v>
      </c>
      <c r="E37" s="1484"/>
      <c r="F37" s="71" t="s">
        <v>361</v>
      </c>
      <c r="G37" s="703">
        <v>1066</v>
      </c>
      <c r="H37" s="730">
        <v>570</v>
      </c>
      <c r="I37" s="730">
        <v>0</v>
      </c>
      <c r="J37" s="1492" t="s">
        <v>517</v>
      </c>
      <c r="K37" s="381"/>
      <c r="L37" s="16"/>
      <c r="M37" s="381"/>
    </row>
    <row r="38" spans="1:13" s="5" customFormat="1" ht="15" customHeight="1" x14ac:dyDescent="0.35">
      <c r="A38" s="1478" t="s">
        <v>23</v>
      </c>
      <c r="B38" s="1481" t="s">
        <v>311</v>
      </c>
      <c r="C38" s="1482"/>
      <c r="D38" s="70" t="s">
        <v>378</v>
      </c>
      <c r="E38" s="1484"/>
      <c r="F38" s="71" t="s">
        <v>361</v>
      </c>
      <c r="G38" s="730">
        <v>991</v>
      </c>
      <c r="H38" s="730">
        <v>530</v>
      </c>
      <c r="I38" s="730">
        <v>0</v>
      </c>
      <c r="J38" s="1492"/>
      <c r="K38" s="381"/>
      <c r="L38" s="16"/>
      <c r="M38" s="381"/>
    </row>
    <row r="39" spans="1:13" s="5" customFormat="1" ht="15" customHeight="1" x14ac:dyDescent="0.35">
      <c r="A39" s="1486" t="s">
        <v>24</v>
      </c>
      <c r="B39" s="1487" t="s">
        <v>387</v>
      </c>
      <c r="C39" s="1488"/>
      <c r="D39" s="752" t="s">
        <v>379</v>
      </c>
      <c r="E39" s="1484"/>
      <c r="F39" s="72" t="s">
        <v>361</v>
      </c>
      <c r="G39" s="733">
        <v>0</v>
      </c>
      <c r="H39" s="733">
        <v>0</v>
      </c>
      <c r="I39" s="733">
        <v>0</v>
      </c>
      <c r="J39" s="1493"/>
      <c r="K39" s="381"/>
      <c r="L39" s="8"/>
      <c r="M39" s="381"/>
    </row>
    <row r="40" spans="1:13" s="5" customFormat="1" ht="15" customHeight="1" x14ac:dyDescent="0.35">
      <c r="A40" s="1486" t="s">
        <v>24</v>
      </c>
      <c r="B40" s="1487" t="s">
        <v>312</v>
      </c>
      <c r="C40" s="1488"/>
      <c r="D40" s="752" t="s">
        <v>378</v>
      </c>
      <c r="E40" s="1484"/>
      <c r="F40" s="72" t="s">
        <v>361</v>
      </c>
      <c r="G40" s="733">
        <v>0</v>
      </c>
      <c r="H40" s="733">
        <v>0</v>
      </c>
      <c r="I40" s="733">
        <v>0</v>
      </c>
      <c r="J40" s="1493"/>
      <c r="K40" s="381"/>
      <c r="L40" s="8"/>
      <c r="M40" s="381"/>
    </row>
    <row r="41" spans="1:13" s="5" customFormat="1" ht="15" customHeight="1" x14ac:dyDescent="0.35">
      <c r="A41" s="1478" t="s">
        <v>25</v>
      </c>
      <c r="B41" s="1481" t="s">
        <v>388</v>
      </c>
      <c r="C41" s="1482"/>
      <c r="D41" s="70" t="s">
        <v>379</v>
      </c>
      <c r="E41" s="1484"/>
      <c r="F41" s="71" t="s">
        <v>361</v>
      </c>
      <c r="G41" s="152">
        <v>0</v>
      </c>
      <c r="H41" s="152">
        <v>0</v>
      </c>
      <c r="I41" s="152">
        <v>0</v>
      </c>
      <c r="J41" s="1492"/>
      <c r="K41" s="381"/>
      <c r="L41" s="8"/>
      <c r="M41" s="381"/>
    </row>
    <row r="42" spans="1:13" s="5" customFormat="1" ht="15" customHeight="1" x14ac:dyDescent="0.35">
      <c r="A42" s="1478" t="s">
        <v>25</v>
      </c>
      <c r="B42" s="1481" t="s">
        <v>313</v>
      </c>
      <c r="C42" s="1482"/>
      <c r="D42" s="70" t="s">
        <v>378</v>
      </c>
      <c r="E42" s="1484"/>
      <c r="F42" s="71" t="s">
        <v>361</v>
      </c>
      <c r="G42" s="152">
        <v>0</v>
      </c>
      <c r="H42" s="152">
        <v>0</v>
      </c>
      <c r="I42" s="152">
        <v>0</v>
      </c>
      <c r="J42" s="1492"/>
      <c r="K42" s="381"/>
      <c r="L42" s="8"/>
      <c r="M42" s="381"/>
    </row>
    <row r="43" spans="1:13" s="5" customFormat="1" ht="15" customHeight="1" x14ac:dyDescent="0.35">
      <c r="A43" s="1486" t="s">
        <v>26</v>
      </c>
      <c r="B43" s="1487" t="s">
        <v>389</v>
      </c>
      <c r="C43" s="1488"/>
      <c r="D43" s="752" t="s">
        <v>379</v>
      </c>
      <c r="E43" s="1484"/>
      <c r="F43" s="72" t="s">
        <v>361</v>
      </c>
      <c r="G43" s="733">
        <v>0</v>
      </c>
      <c r="H43" s="733">
        <v>0</v>
      </c>
      <c r="I43" s="733">
        <v>0</v>
      </c>
      <c r="J43" s="1493"/>
      <c r="K43" s="381"/>
      <c r="L43" s="8"/>
      <c r="M43" s="381"/>
    </row>
    <row r="44" spans="1:13" s="5" customFormat="1" ht="15" customHeight="1" x14ac:dyDescent="0.35">
      <c r="A44" s="1486" t="s">
        <v>26</v>
      </c>
      <c r="B44" s="1487" t="s">
        <v>314</v>
      </c>
      <c r="C44" s="1488"/>
      <c r="D44" s="752" t="s">
        <v>378</v>
      </c>
      <c r="E44" s="1484"/>
      <c r="F44" s="72" t="s">
        <v>361</v>
      </c>
      <c r="G44" s="733">
        <v>0</v>
      </c>
      <c r="H44" s="733">
        <v>0</v>
      </c>
      <c r="I44" s="733">
        <v>0</v>
      </c>
      <c r="J44" s="1493"/>
      <c r="K44" s="381"/>
      <c r="L44" s="8"/>
      <c r="M44" s="381"/>
    </row>
    <row r="45" spans="1:13" s="5" customFormat="1" ht="15" customHeight="1" x14ac:dyDescent="0.35">
      <c r="A45" s="1478" t="s">
        <v>27</v>
      </c>
      <c r="B45" s="1481" t="s">
        <v>390</v>
      </c>
      <c r="C45" s="1482"/>
      <c r="D45" s="70" t="s">
        <v>379</v>
      </c>
      <c r="E45" s="1484"/>
      <c r="F45" s="71" t="s">
        <v>361</v>
      </c>
      <c r="G45" s="152">
        <v>0</v>
      </c>
      <c r="H45" s="152">
        <v>0</v>
      </c>
      <c r="I45" s="152">
        <v>0</v>
      </c>
      <c r="J45" s="1492"/>
      <c r="K45" s="381"/>
      <c r="L45" s="8"/>
      <c r="M45" s="381"/>
    </row>
    <row r="46" spans="1:13" s="5" customFormat="1" ht="15" customHeight="1" x14ac:dyDescent="0.35">
      <c r="A46" s="1478" t="s">
        <v>27</v>
      </c>
      <c r="B46" s="1481" t="s">
        <v>315</v>
      </c>
      <c r="C46" s="1482"/>
      <c r="D46" s="70" t="s">
        <v>378</v>
      </c>
      <c r="E46" s="1484"/>
      <c r="F46" s="71" t="s">
        <v>361</v>
      </c>
      <c r="G46" s="152">
        <v>0</v>
      </c>
      <c r="H46" s="152">
        <v>0</v>
      </c>
      <c r="I46" s="152">
        <v>0</v>
      </c>
      <c r="J46" s="1492"/>
      <c r="K46" s="381"/>
      <c r="L46" s="8"/>
      <c r="M46" s="381"/>
    </row>
    <row r="47" spans="1:13" s="5" customFormat="1" ht="15" customHeight="1" x14ac:dyDescent="0.35">
      <c r="A47" s="1486" t="s">
        <v>28</v>
      </c>
      <c r="B47" s="1487" t="s">
        <v>391</v>
      </c>
      <c r="C47" s="1488"/>
      <c r="D47" s="752" t="s">
        <v>379</v>
      </c>
      <c r="E47" s="1484"/>
      <c r="F47" s="72" t="s">
        <v>361</v>
      </c>
      <c r="G47" s="733">
        <v>0</v>
      </c>
      <c r="H47" s="733">
        <v>0</v>
      </c>
      <c r="I47" s="733">
        <v>0</v>
      </c>
      <c r="J47" s="1493"/>
      <c r="K47" s="381"/>
      <c r="L47" s="8"/>
      <c r="M47" s="381"/>
    </row>
    <row r="48" spans="1:13" s="5" customFormat="1" ht="15" customHeight="1" x14ac:dyDescent="0.35">
      <c r="A48" s="1486" t="s">
        <v>28</v>
      </c>
      <c r="B48" s="1487" t="s">
        <v>316</v>
      </c>
      <c r="C48" s="1488"/>
      <c r="D48" s="752" t="s">
        <v>378</v>
      </c>
      <c r="E48" s="1484"/>
      <c r="F48" s="72" t="s">
        <v>361</v>
      </c>
      <c r="G48" s="733">
        <v>0</v>
      </c>
      <c r="H48" s="733">
        <v>0</v>
      </c>
      <c r="I48" s="733">
        <v>0</v>
      </c>
      <c r="J48" s="1493"/>
      <c r="K48" s="381"/>
      <c r="L48" s="8"/>
      <c r="M48" s="381"/>
    </row>
    <row r="49" spans="1:13" s="5" customFormat="1" ht="15" customHeight="1" x14ac:dyDescent="0.35">
      <c r="A49" s="1478" t="s">
        <v>29</v>
      </c>
      <c r="B49" s="1481" t="s">
        <v>392</v>
      </c>
      <c r="C49" s="1482"/>
      <c r="D49" s="70" t="s">
        <v>379</v>
      </c>
      <c r="E49" s="1484"/>
      <c r="F49" s="71" t="s">
        <v>361</v>
      </c>
      <c r="G49" s="152">
        <v>0</v>
      </c>
      <c r="H49" s="152">
        <v>0</v>
      </c>
      <c r="I49" s="152">
        <v>0</v>
      </c>
      <c r="J49" s="1492"/>
      <c r="K49" s="381"/>
      <c r="L49" s="8"/>
      <c r="M49" s="381"/>
    </row>
    <row r="50" spans="1:13" s="5" customFormat="1" ht="15" customHeight="1" x14ac:dyDescent="0.35">
      <c r="A50" s="1478" t="s">
        <v>29</v>
      </c>
      <c r="B50" s="1481" t="s">
        <v>317</v>
      </c>
      <c r="C50" s="1482"/>
      <c r="D50" s="70" t="s">
        <v>378</v>
      </c>
      <c r="E50" s="1484"/>
      <c r="F50" s="71" t="s">
        <v>361</v>
      </c>
      <c r="G50" s="152">
        <v>0</v>
      </c>
      <c r="H50" s="152">
        <v>0</v>
      </c>
      <c r="I50" s="152">
        <v>0</v>
      </c>
      <c r="J50" s="1492"/>
      <c r="K50" s="381"/>
      <c r="L50" s="8"/>
      <c r="M50" s="381"/>
    </row>
    <row r="51" spans="1:13" s="5" customFormat="1" ht="15" customHeight="1" x14ac:dyDescent="0.35">
      <c r="A51" s="1486" t="s">
        <v>30</v>
      </c>
      <c r="B51" s="1487" t="s">
        <v>393</v>
      </c>
      <c r="C51" s="1488"/>
      <c r="D51" s="752" t="s">
        <v>379</v>
      </c>
      <c r="E51" s="1484"/>
      <c r="F51" s="72" t="s">
        <v>361</v>
      </c>
      <c r="G51" s="733">
        <v>0</v>
      </c>
      <c r="H51" s="733">
        <v>0</v>
      </c>
      <c r="I51" s="733">
        <v>0</v>
      </c>
      <c r="J51" s="1493"/>
      <c r="K51" s="381"/>
      <c r="L51" s="8"/>
      <c r="M51" s="381"/>
    </row>
    <row r="52" spans="1:13" s="5" customFormat="1" ht="15" customHeight="1" x14ac:dyDescent="0.35">
      <c r="A52" s="1501" t="s">
        <v>30</v>
      </c>
      <c r="B52" s="1502" t="s">
        <v>318</v>
      </c>
      <c r="C52" s="1503"/>
      <c r="D52" s="753" t="s">
        <v>378</v>
      </c>
      <c r="E52" s="1497"/>
      <c r="F52" s="73" t="s">
        <v>361</v>
      </c>
      <c r="G52" s="154">
        <v>0</v>
      </c>
      <c r="H52" s="154">
        <v>0</v>
      </c>
      <c r="I52" s="154">
        <v>0</v>
      </c>
      <c r="J52" s="1504"/>
      <c r="K52" s="381"/>
      <c r="L52" s="8"/>
      <c r="M52" s="381"/>
    </row>
    <row r="53" spans="1:13" s="5" customFormat="1" ht="8.15" customHeight="1" x14ac:dyDescent="0.35">
      <c r="A53" s="65"/>
      <c r="B53" s="66"/>
      <c r="C53" s="66"/>
      <c r="D53" s="66"/>
      <c r="E53" s="66"/>
      <c r="F53" s="67"/>
      <c r="G53" s="155"/>
      <c r="H53" s="155"/>
      <c r="I53" s="155"/>
      <c r="J53" s="46"/>
      <c r="K53" s="381"/>
      <c r="L53" s="8"/>
      <c r="M53" s="381"/>
    </row>
    <row r="54" spans="1:13" s="5" customFormat="1" ht="33" customHeight="1" x14ac:dyDescent="0.35">
      <c r="A54" s="1462" t="s">
        <v>394</v>
      </c>
      <c r="B54" s="1463"/>
      <c r="C54" s="1463"/>
      <c r="D54" s="1463"/>
      <c r="E54" s="1463"/>
      <c r="F54" s="1463"/>
      <c r="G54" s="1463"/>
      <c r="H54" s="1463"/>
      <c r="I54" s="1463"/>
      <c r="J54" s="1464"/>
      <c r="K54" s="381"/>
      <c r="L54" s="8">
        <f>IF(COUNTA(G55:I69)=42,3,2)</f>
        <v>3</v>
      </c>
      <c r="M54" s="381"/>
    </row>
    <row r="55" spans="1:13" s="5" customFormat="1" ht="30" customHeight="1" x14ac:dyDescent="0.35">
      <c r="A55" s="75" t="s">
        <v>31</v>
      </c>
      <c r="B55" s="1505" t="s">
        <v>0</v>
      </c>
      <c r="C55" s="1506"/>
      <c r="D55" s="754" t="s">
        <v>365</v>
      </c>
      <c r="E55" s="1466" t="s">
        <v>519</v>
      </c>
      <c r="F55" s="76" t="s">
        <v>365</v>
      </c>
      <c r="G55" s="151" t="s">
        <v>360</v>
      </c>
      <c r="H55" s="151" t="s">
        <v>360</v>
      </c>
      <c r="I55" s="151" t="s">
        <v>360</v>
      </c>
      <c r="J55" s="243"/>
      <c r="K55" s="381"/>
      <c r="L55" s="8"/>
      <c r="M55" s="381"/>
    </row>
    <row r="56" spans="1:13" s="5" customFormat="1" ht="40.5" customHeight="1" x14ac:dyDescent="0.35">
      <c r="A56" s="756" t="s">
        <v>32</v>
      </c>
      <c r="B56" s="1487" t="s">
        <v>1</v>
      </c>
      <c r="C56" s="1488"/>
      <c r="D56" s="752"/>
      <c r="E56" s="1467"/>
      <c r="F56" s="72" t="s">
        <v>478</v>
      </c>
      <c r="G56" s="779">
        <v>3</v>
      </c>
      <c r="H56" s="779">
        <v>3</v>
      </c>
      <c r="I56" s="779">
        <v>3</v>
      </c>
      <c r="J56" s="256" t="s">
        <v>702</v>
      </c>
      <c r="K56" s="381"/>
      <c r="L56" s="8"/>
      <c r="M56" s="381"/>
    </row>
    <row r="57" spans="1:13" s="5" customFormat="1" ht="27" customHeight="1" x14ac:dyDescent="0.35">
      <c r="A57" s="1508" t="s">
        <v>33</v>
      </c>
      <c r="B57" s="1481" t="s">
        <v>428</v>
      </c>
      <c r="C57" s="1482"/>
      <c r="D57" s="751" t="s">
        <v>521</v>
      </c>
      <c r="E57" s="1467"/>
      <c r="F57" s="77" t="s">
        <v>361</v>
      </c>
      <c r="G57" s="703">
        <v>1118</v>
      </c>
      <c r="H57" s="703">
        <v>1650</v>
      </c>
      <c r="I57" s="703">
        <v>1083</v>
      </c>
      <c r="J57" s="1509"/>
      <c r="K57" s="381"/>
      <c r="L57" s="8"/>
      <c r="M57" s="381"/>
    </row>
    <row r="58" spans="1:13" s="5" customFormat="1" ht="27" customHeight="1" x14ac:dyDescent="0.35">
      <c r="A58" s="1508" t="s">
        <v>33</v>
      </c>
      <c r="B58" s="1481"/>
      <c r="C58" s="1482"/>
      <c r="D58" s="751" t="s">
        <v>522</v>
      </c>
      <c r="E58" s="1467"/>
      <c r="F58" s="77" t="s">
        <v>361</v>
      </c>
      <c r="G58" s="703">
        <v>765</v>
      </c>
      <c r="H58" s="703">
        <v>882</v>
      </c>
      <c r="I58" s="703">
        <v>360</v>
      </c>
      <c r="J58" s="1510"/>
      <c r="K58" s="381"/>
      <c r="L58" s="8"/>
      <c r="M58" s="381"/>
    </row>
    <row r="59" spans="1:13" s="5" customFormat="1" ht="30" customHeight="1" x14ac:dyDescent="0.35">
      <c r="A59" s="756" t="s">
        <v>34</v>
      </c>
      <c r="B59" s="1487" t="s">
        <v>257</v>
      </c>
      <c r="C59" s="1488"/>
      <c r="D59" s="752"/>
      <c r="E59" s="1467"/>
      <c r="F59" s="72" t="s">
        <v>478</v>
      </c>
      <c r="G59" s="779">
        <v>0</v>
      </c>
      <c r="H59" s="779">
        <v>0</v>
      </c>
      <c r="I59" s="779">
        <v>0</v>
      </c>
      <c r="J59" s="59"/>
      <c r="K59" s="381"/>
      <c r="L59" s="8"/>
      <c r="M59" s="381"/>
    </row>
    <row r="60" spans="1:13" s="5" customFormat="1" ht="30" customHeight="1" x14ac:dyDescent="0.35">
      <c r="A60" s="760" t="s">
        <v>35</v>
      </c>
      <c r="B60" s="1511" t="s">
        <v>429</v>
      </c>
      <c r="C60" s="1512"/>
      <c r="D60" s="79" t="s">
        <v>523</v>
      </c>
      <c r="E60" s="1467"/>
      <c r="F60" s="80" t="s">
        <v>361</v>
      </c>
      <c r="G60" s="703">
        <v>0</v>
      </c>
      <c r="H60" s="703">
        <v>0</v>
      </c>
      <c r="I60" s="703">
        <v>0</v>
      </c>
      <c r="J60" s="60"/>
      <c r="K60" s="381"/>
      <c r="L60" s="8"/>
      <c r="M60" s="381"/>
    </row>
    <row r="61" spans="1:13" s="5" customFormat="1" ht="24" customHeight="1" x14ac:dyDescent="0.35">
      <c r="A61" s="1486" t="s">
        <v>36</v>
      </c>
      <c r="B61" s="1487" t="s">
        <v>430</v>
      </c>
      <c r="C61" s="1488"/>
      <c r="D61" s="752" t="s">
        <v>521</v>
      </c>
      <c r="E61" s="1467"/>
      <c r="F61" s="72" t="s">
        <v>361</v>
      </c>
      <c r="G61" s="784">
        <v>604954291.08300102</v>
      </c>
      <c r="H61" s="784">
        <v>349473772.82444602</v>
      </c>
      <c r="I61" s="784">
        <v>44896217.409999996</v>
      </c>
      <c r="J61" s="1509" t="s">
        <v>712</v>
      </c>
      <c r="K61" s="381"/>
      <c r="L61" s="8"/>
      <c r="M61" s="381"/>
    </row>
    <row r="62" spans="1:13" s="5" customFormat="1" ht="24" customHeight="1" x14ac:dyDescent="0.35">
      <c r="A62" s="1486"/>
      <c r="B62" s="1487"/>
      <c r="C62" s="1488"/>
      <c r="D62" s="752" t="s">
        <v>706</v>
      </c>
      <c r="E62" s="1467"/>
      <c r="F62" s="72" t="s">
        <v>361</v>
      </c>
      <c r="G62" s="784">
        <v>42207468.015904002</v>
      </c>
      <c r="H62" s="784">
        <v>50040750.010915004</v>
      </c>
      <c r="I62" s="784">
        <v>2325237.4020408201</v>
      </c>
      <c r="J62" s="1510"/>
      <c r="K62" s="381"/>
      <c r="L62" s="8"/>
      <c r="M62" s="381"/>
    </row>
    <row r="63" spans="1:13" s="5" customFormat="1" ht="27" customHeight="1" x14ac:dyDescent="0.35">
      <c r="A63" s="1508" t="s">
        <v>37</v>
      </c>
      <c r="B63" s="1481" t="s">
        <v>431</v>
      </c>
      <c r="C63" s="1482"/>
      <c r="D63" s="751" t="s">
        <v>521</v>
      </c>
      <c r="E63" s="1467"/>
      <c r="F63" s="77" t="s">
        <v>361</v>
      </c>
      <c r="G63" s="692">
        <v>2171</v>
      </c>
      <c r="H63" s="692">
        <v>3128</v>
      </c>
      <c r="I63" s="692">
        <v>1481</v>
      </c>
      <c r="J63" s="1509"/>
      <c r="K63" s="381"/>
      <c r="L63" s="8"/>
      <c r="M63" s="381"/>
    </row>
    <row r="64" spans="1:13" s="5" customFormat="1" ht="27" customHeight="1" x14ac:dyDescent="0.35">
      <c r="A64" s="1508"/>
      <c r="B64" s="1481"/>
      <c r="C64" s="1482"/>
      <c r="D64" s="751" t="s">
        <v>522</v>
      </c>
      <c r="E64" s="1467"/>
      <c r="F64" s="77" t="s">
        <v>361</v>
      </c>
      <c r="G64" s="692">
        <v>1241</v>
      </c>
      <c r="H64" s="692">
        <v>1331</v>
      </c>
      <c r="I64" s="692">
        <v>549</v>
      </c>
      <c r="J64" s="1510"/>
      <c r="K64" s="381"/>
      <c r="L64" s="8"/>
      <c r="M64" s="381"/>
    </row>
    <row r="65" spans="1:13" s="5" customFormat="1" ht="30" customHeight="1" x14ac:dyDescent="0.35">
      <c r="A65" s="756" t="s">
        <v>38</v>
      </c>
      <c r="B65" s="1487" t="s">
        <v>678</v>
      </c>
      <c r="C65" s="1488"/>
      <c r="D65" s="752"/>
      <c r="E65" s="1507"/>
      <c r="F65" s="72" t="s">
        <v>478</v>
      </c>
      <c r="G65" s="779">
        <v>0</v>
      </c>
      <c r="H65" s="779">
        <v>0</v>
      </c>
      <c r="I65" s="779">
        <v>0</v>
      </c>
      <c r="J65" s="59"/>
      <c r="K65" s="381"/>
      <c r="L65" s="8"/>
      <c r="M65" s="381"/>
    </row>
    <row r="66" spans="1:13" s="5" customFormat="1" ht="33" customHeight="1" x14ac:dyDescent="0.35">
      <c r="A66" s="1494" t="s">
        <v>699</v>
      </c>
      <c r="B66" s="1495"/>
      <c r="C66" s="1495"/>
      <c r="D66" s="1495"/>
      <c r="E66" s="1495"/>
      <c r="F66" s="1495"/>
      <c r="G66" s="1495"/>
      <c r="H66" s="1495"/>
      <c r="I66" s="1495"/>
      <c r="J66" s="1496"/>
      <c r="K66" s="381"/>
      <c r="L66" s="8"/>
      <c r="M66" s="381"/>
    </row>
    <row r="67" spans="1:13" s="5" customFormat="1" ht="30" customHeight="1" x14ac:dyDescent="0.35">
      <c r="A67" s="760" t="s">
        <v>39</v>
      </c>
      <c r="B67" s="1511" t="s">
        <v>679</v>
      </c>
      <c r="C67" s="1512"/>
      <c r="D67" s="79" t="s">
        <v>523</v>
      </c>
      <c r="E67" s="1466" t="s">
        <v>519</v>
      </c>
      <c r="F67" s="80" t="s">
        <v>361</v>
      </c>
      <c r="G67" s="703">
        <v>0</v>
      </c>
      <c r="H67" s="703">
        <v>0</v>
      </c>
      <c r="I67" s="703">
        <v>0</v>
      </c>
      <c r="J67" s="60"/>
      <c r="K67" s="381"/>
      <c r="L67" s="8"/>
      <c r="M67" s="381"/>
    </row>
    <row r="68" spans="1:13" s="5" customFormat="1" ht="24" customHeight="1" x14ac:dyDescent="0.35">
      <c r="A68" s="1486" t="s">
        <v>40</v>
      </c>
      <c r="B68" s="1513" t="s">
        <v>433</v>
      </c>
      <c r="C68" s="1514"/>
      <c r="D68" s="752" t="s">
        <v>521</v>
      </c>
      <c r="E68" s="1467"/>
      <c r="F68" s="72" t="s">
        <v>361</v>
      </c>
      <c r="G68" s="784">
        <v>1049764585.10709</v>
      </c>
      <c r="H68" s="784">
        <v>606355165.04263997</v>
      </c>
      <c r="I68" s="784">
        <v>54954098.950000003</v>
      </c>
      <c r="J68" s="1474" t="s">
        <v>712</v>
      </c>
      <c r="K68" s="381"/>
      <c r="L68" s="8"/>
      <c r="M68" s="381"/>
    </row>
    <row r="69" spans="1:13" s="5" customFormat="1" ht="24" customHeight="1" x14ac:dyDescent="0.35">
      <c r="A69" s="1501" t="s">
        <v>40</v>
      </c>
      <c r="B69" s="1515"/>
      <c r="C69" s="1516"/>
      <c r="D69" s="753" t="s">
        <v>706</v>
      </c>
      <c r="E69" s="1468"/>
      <c r="F69" s="73" t="s">
        <v>361</v>
      </c>
      <c r="G69" s="675">
        <v>68290161.647036299</v>
      </c>
      <c r="H69" s="675">
        <v>85369382.548593104</v>
      </c>
      <c r="I69" s="675">
        <v>3026481.57</v>
      </c>
      <c r="J69" s="1517"/>
      <c r="K69" s="381"/>
      <c r="L69" s="8"/>
      <c r="M69" s="381"/>
    </row>
    <row r="70" spans="1:13" s="5" customFormat="1" ht="8.15" customHeight="1" x14ac:dyDescent="0.35">
      <c r="A70" s="82"/>
      <c r="B70" s="83"/>
      <c r="C70" s="83"/>
      <c r="D70" s="83"/>
      <c r="E70" s="83"/>
      <c r="F70" s="84"/>
      <c r="G70" s="156"/>
      <c r="H70" s="156"/>
      <c r="I70" s="156"/>
      <c r="J70" s="46"/>
      <c r="K70" s="381"/>
      <c r="L70" s="8"/>
      <c r="M70" s="381"/>
    </row>
    <row r="71" spans="1:13" s="5" customFormat="1" ht="33" customHeight="1" x14ac:dyDescent="0.35">
      <c r="A71" s="1462" t="s">
        <v>395</v>
      </c>
      <c r="B71" s="1463"/>
      <c r="C71" s="1463"/>
      <c r="D71" s="1463"/>
      <c r="E71" s="1463"/>
      <c r="F71" s="1463"/>
      <c r="G71" s="1463"/>
      <c r="H71" s="1463"/>
      <c r="I71" s="1463"/>
      <c r="J71" s="1464"/>
      <c r="K71" s="381"/>
      <c r="L71" s="8">
        <f>IF(COUNTA(G72:I72)=3,3,2)</f>
        <v>3</v>
      </c>
      <c r="M71" s="381"/>
    </row>
    <row r="72" spans="1:13" s="5" customFormat="1" ht="188.25" customHeight="1" x14ac:dyDescent="0.35">
      <c r="A72" s="11" t="s">
        <v>41</v>
      </c>
      <c r="B72" s="1537" t="s">
        <v>271</v>
      </c>
      <c r="C72" s="1538"/>
      <c r="D72" s="1539"/>
      <c r="E72" s="85" t="s">
        <v>524</v>
      </c>
      <c r="F72" s="242" t="s">
        <v>434</v>
      </c>
      <c r="G72" s="157" t="s">
        <v>493</v>
      </c>
      <c r="H72" s="157" t="s">
        <v>494</v>
      </c>
      <c r="I72" s="157" t="s">
        <v>495</v>
      </c>
      <c r="J72" s="2"/>
      <c r="K72" s="381"/>
      <c r="L72" s="8"/>
      <c r="M72" s="381"/>
    </row>
    <row r="73" spans="1:13" s="5" customFormat="1" ht="8.15" customHeight="1" x14ac:dyDescent="0.35">
      <c r="A73" s="12"/>
      <c r="B73" s="13"/>
      <c r="C73" s="13"/>
      <c r="D73" s="13"/>
      <c r="E73" s="13"/>
      <c r="F73" s="7"/>
      <c r="G73" s="149"/>
      <c r="H73" s="149"/>
      <c r="I73" s="149"/>
      <c r="J73" s="46"/>
      <c r="K73" s="381"/>
      <c r="L73" s="8"/>
      <c r="M73" s="381"/>
    </row>
    <row r="74" spans="1:13" s="5" customFormat="1" ht="33" customHeight="1" x14ac:dyDescent="0.35">
      <c r="A74" s="1462" t="s">
        <v>396</v>
      </c>
      <c r="B74" s="1463"/>
      <c r="C74" s="1463"/>
      <c r="D74" s="1463"/>
      <c r="E74" s="1463"/>
      <c r="F74" s="1463"/>
      <c r="G74" s="1463"/>
      <c r="H74" s="1463"/>
      <c r="I74" s="1463"/>
      <c r="J74" s="1464"/>
      <c r="K74" s="381"/>
      <c r="L74" s="8">
        <f>IF(COUNTA(G75:I75)=3,3,2)</f>
        <v>3</v>
      </c>
      <c r="M74" s="381"/>
    </row>
    <row r="75" spans="1:13" s="5" customFormat="1" ht="51" customHeight="1" x14ac:dyDescent="0.35">
      <c r="A75" s="11" t="s">
        <v>42</v>
      </c>
      <c r="B75" s="1537" t="s">
        <v>206</v>
      </c>
      <c r="C75" s="1538"/>
      <c r="D75" s="1539"/>
      <c r="E75" s="85" t="s">
        <v>524</v>
      </c>
      <c r="F75" s="4"/>
      <c r="G75" s="158" t="s">
        <v>515</v>
      </c>
      <c r="H75" s="158" t="s">
        <v>515</v>
      </c>
      <c r="I75" s="158" t="s">
        <v>515</v>
      </c>
      <c r="J75" s="36"/>
      <c r="K75" s="381"/>
      <c r="L75" s="8"/>
      <c r="M75" s="381"/>
    </row>
    <row r="76" spans="1:13" s="5" customFormat="1" ht="8.15" customHeight="1" x14ac:dyDescent="0.35">
      <c r="A76" s="12"/>
      <c r="B76" s="13"/>
      <c r="C76" s="13"/>
      <c r="D76" s="13"/>
      <c r="E76" s="13"/>
      <c r="F76" s="7"/>
      <c r="G76" s="149"/>
      <c r="H76" s="149"/>
      <c r="I76" s="149"/>
      <c r="J76" s="46"/>
      <c r="K76" s="381"/>
      <c r="L76" s="8"/>
      <c r="M76" s="381"/>
    </row>
    <row r="77" spans="1:13" s="5" customFormat="1" ht="33" customHeight="1" x14ac:dyDescent="0.35">
      <c r="A77" s="1462" t="s">
        <v>397</v>
      </c>
      <c r="B77" s="1463"/>
      <c r="C77" s="1463"/>
      <c r="D77" s="1463"/>
      <c r="E77" s="1463"/>
      <c r="F77" s="1463"/>
      <c r="G77" s="1463"/>
      <c r="H77" s="1463"/>
      <c r="I77" s="1463"/>
      <c r="J77" s="1464"/>
      <c r="K77" s="381"/>
      <c r="L77" s="8">
        <f>IF(COUNTA(G78:I83)=18,3,2)</f>
        <v>3</v>
      </c>
      <c r="M77" s="381"/>
    </row>
    <row r="78" spans="1:13" s="5" customFormat="1" ht="32.15" customHeight="1" x14ac:dyDescent="0.35">
      <c r="A78" s="762" t="s">
        <v>43</v>
      </c>
      <c r="B78" s="1505" t="s">
        <v>272</v>
      </c>
      <c r="C78" s="1540"/>
      <c r="D78" s="1506"/>
      <c r="E78" s="1541" t="s">
        <v>519</v>
      </c>
      <c r="F78" s="243" t="s">
        <v>398</v>
      </c>
      <c r="G78" s="170">
        <v>0.99</v>
      </c>
      <c r="H78" s="170">
        <v>0.99</v>
      </c>
      <c r="I78" s="170">
        <v>0.99</v>
      </c>
      <c r="J78" s="86"/>
      <c r="K78" s="381"/>
      <c r="L78" s="8"/>
      <c r="M78" s="381"/>
    </row>
    <row r="79" spans="1:13" s="5" customFormat="1" ht="32.15" customHeight="1" x14ac:dyDescent="0.35">
      <c r="A79" s="765" t="s">
        <v>46</v>
      </c>
      <c r="B79" s="1487" t="s">
        <v>273</v>
      </c>
      <c r="C79" s="1544"/>
      <c r="D79" s="1488"/>
      <c r="E79" s="1542"/>
      <c r="F79" s="87" t="s">
        <v>478</v>
      </c>
      <c r="G79" s="733" t="s">
        <v>363</v>
      </c>
      <c r="H79" s="733" t="s">
        <v>363</v>
      </c>
      <c r="I79" s="733" t="s">
        <v>363</v>
      </c>
      <c r="J79" s="758" t="s">
        <v>705</v>
      </c>
      <c r="K79" s="381"/>
      <c r="L79" s="8"/>
      <c r="M79" s="381"/>
    </row>
    <row r="80" spans="1:13" s="5" customFormat="1" ht="32.15" customHeight="1" x14ac:dyDescent="0.35">
      <c r="A80" s="763" t="s">
        <v>47</v>
      </c>
      <c r="B80" s="1545" t="s">
        <v>274</v>
      </c>
      <c r="C80" s="1546"/>
      <c r="D80" s="1547"/>
      <c r="E80" s="1542"/>
      <c r="F80" s="88"/>
      <c r="G80" s="152" t="s">
        <v>496</v>
      </c>
      <c r="H80" s="152" t="s">
        <v>496</v>
      </c>
      <c r="I80" s="152" t="s">
        <v>496</v>
      </c>
      <c r="J80" s="245"/>
      <c r="K80" s="381"/>
      <c r="L80" s="8"/>
      <c r="M80" s="381"/>
    </row>
    <row r="81" spans="1:17" s="5" customFormat="1" ht="15" customHeight="1" x14ac:dyDescent="0.35">
      <c r="A81" s="1548" t="s">
        <v>48</v>
      </c>
      <c r="B81" s="1513" t="s">
        <v>275</v>
      </c>
      <c r="C81" s="1514"/>
      <c r="D81" s="771" t="s">
        <v>475</v>
      </c>
      <c r="E81" s="1542"/>
      <c r="F81" s="87" t="s">
        <v>478</v>
      </c>
      <c r="G81" s="733">
        <v>11</v>
      </c>
      <c r="H81" s="733" t="s">
        <v>362</v>
      </c>
      <c r="I81" s="733" t="s">
        <v>362</v>
      </c>
      <c r="J81" s="1489" t="s">
        <v>719</v>
      </c>
      <c r="K81" s="381"/>
      <c r="L81" s="8"/>
      <c r="M81" s="381"/>
    </row>
    <row r="82" spans="1:17" s="5" customFormat="1" ht="15" customHeight="1" x14ac:dyDescent="0.35">
      <c r="A82" s="1548"/>
      <c r="B82" s="1518"/>
      <c r="C82" s="1519"/>
      <c r="D82" s="771" t="s">
        <v>476</v>
      </c>
      <c r="E82" s="1542"/>
      <c r="F82" s="87" t="s">
        <v>478</v>
      </c>
      <c r="G82" s="733">
        <v>0</v>
      </c>
      <c r="H82" s="733">
        <v>0</v>
      </c>
      <c r="I82" s="733" t="s">
        <v>362</v>
      </c>
      <c r="J82" s="1520"/>
      <c r="K82" s="381"/>
      <c r="L82" s="8"/>
      <c r="M82" s="381"/>
    </row>
    <row r="83" spans="1:17" s="5" customFormat="1" ht="18" customHeight="1" x14ac:dyDescent="0.35">
      <c r="A83" s="1549"/>
      <c r="B83" s="1515"/>
      <c r="C83" s="1516"/>
      <c r="D83" s="91" t="s">
        <v>477</v>
      </c>
      <c r="E83" s="1543"/>
      <c r="F83" s="90" t="s">
        <v>478</v>
      </c>
      <c r="G83" s="154">
        <v>0</v>
      </c>
      <c r="H83" s="154">
        <v>0</v>
      </c>
      <c r="I83" s="154" t="s">
        <v>362</v>
      </c>
      <c r="J83" s="1521"/>
      <c r="K83" s="381"/>
      <c r="L83" s="8"/>
      <c r="M83" s="381"/>
    </row>
    <row r="84" spans="1:17" s="5" customFormat="1" ht="8.15" customHeight="1" x14ac:dyDescent="0.35">
      <c r="A84" s="12"/>
      <c r="B84" s="13"/>
      <c r="C84" s="13"/>
      <c r="D84" s="13"/>
      <c r="E84" s="13"/>
      <c r="F84" s="7"/>
      <c r="G84" s="149"/>
      <c r="H84" s="149"/>
      <c r="I84" s="149"/>
      <c r="J84" s="46"/>
      <c r="K84" s="381"/>
      <c r="L84" s="8"/>
      <c r="M84" s="381"/>
    </row>
    <row r="85" spans="1:17" s="5" customFormat="1" ht="33" customHeight="1" x14ac:dyDescent="0.35">
      <c r="A85" s="1462" t="s">
        <v>400</v>
      </c>
      <c r="B85" s="1463"/>
      <c r="C85" s="1463"/>
      <c r="D85" s="1463"/>
      <c r="E85" s="1463"/>
      <c r="F85" s="1463"/>
      <c r="G85" s="1463"/>
      <c r="H85" s="1463"/>
      <c r="I85" s="1463"/>
      <c r="J85" s="1464"/>
      <c r="K85" s="381"/>
      <c r="L85" s="8">
        <f>IF(COUNTA(G86:I89)=12,3,2)</f>
        <v>3</v>
      </c>
      <c r="M85" s="381"/>
    </row>
    <row r="86" spans="1:17" ht="15" customHeight="1" x14ac:dyDescent="0.35">
      <c r="A86" s="1522" t="s">
        <v>44</v>
      </c>
      <c r="B86" s="1525" t="s">
        <v>399</v>
      </c>
      <c r="C86" s="1526"/>
      <c r="D86" s="129" t="s">
        <v>410</v>
      </c>
      <c r="E86" s="1531" t="s">
        <v>519</v>
      </c>
      <c r="F86" s="93" t="s">
        <v>361</v>
      </c>
      <c r="G86" s="680">
        <v>11852.8</v>
      </c>
      <c r="H86" s="680">
        <v>4437</v>
      </c>
      <c r="I86" s="680">
        <v>5272.36</v>
      </c>
      <c r="J86" s="1534" t="s">
        <v>687</v>
      </c>
      <c r="Q86" s="1"/>
    </row>
    <row r="87" spans="1:17" ht="15" customHeight="1" x14ac:dyDescent="0.35">
      <c r="A87" s="1523"/>
      <c r="B87" s="1527"/>
      <c r="C87" s="1528"/>
      <c r="D87" s="130" t="s">
        <v>411</v>
      </c>
      <c r="E87" s="1532"/>
      <c r="F87" s="95" t="s">
        <v>361</v>
      </c>
      <c r="G87" s="145" t="s">
        <v>688</v>
      </c>
      <c r="H87" s="145" t="s">
        <v>688</v>
      </c>
      <c r="I87" s="145" t="s">
        <v>688</v>
      </c>
      <c r="J87" s="1535"/>
      <c r="Q87" s="1"/>
    </row>
    <row r="88" spans="1:17" ht="15" customHeight="1" x14ac:dyDescent="0.35">
      <c r="A88" s="1523"/>
      <c r="B88" s="1527"/>
      <c r="C88" s="1528"/>
      <c r="D88" s="757" t="s">
        <v>412</v>
      </c>
      <c r="E88" s="1532"/>
      <c r="F88" s="95" t="s">
        <v>361</v>
      </c>
      <c r="G88" s="145" t="s">
        <v>688</v>
      </c>
      <c r="H88" s="145" t="s">
        <v>688</v>
      </c>
      <c r="I88" s="145" t="s">
        <v>688</v>
      </c>
      <c r="J88" s="1535"/>
      <c r="Q88" s="1"/>
    </row>
    <row r="89" spans="1:17" ht="15" customHeight="1" x14ac:dyDescent="0.35">
      <c r="A89" s="1524"/>
      <c r="B89" s="1529"/>
      <c r="C89" s="1530"/>
      <c r="D89" s="97" t="s">
        <v>256</v>
      </c>
      <c r="E89" s="1533"/>
      <c r="F89" s="98" t="s">
        <v>361</v>
      </c>
      <c r="G89" s="684">
        <v>11852.8</v>
      </c>
      <c r="H89" s="684">
        <v>4437</v>
      </c>
      <c r="I89" s="684">
        <v>5272.36</v>
      </c>
      <c r="J89" s="1536"/>
      <c r="Q89" s="1"/>
    </row>
    <row r="90" spans="1:17" s="5" customFormat="1" ht="8.15" customHeight="1" x14ac:dyDescent="0.35">
      <c r="A90" s="209"/>
      <c r="B90" s="210"/>
      <c r="C90" s="210"/>
      <c r="D90" s="210"/>
      <c r="E90" s="210"/>
      <c r="F90" s="47"/>
      <c r="G90" s="211"/>
      <c r="H90" s="211"/>
      <c r="I90" s="211"/>
      <c r="J90" s="46"/>
      <c r="K90" s="381"/>
      <c r="L90" s="8"/>
      <c r="M90" s="381"/>
    </row>
    <row r="91" spans="1:17" s="5" customFormat="1" ht="33" customHeight="1" x14ac:dyDescent="0.35">
      <c r="A91" s="1494" t="s">
        <v>480</v>
      </c>
      <c r="B91" s="1495"/>
      <c r="C91" s="1495"/>
      <c r="D91" s="1495"/>
      <c r="E91" s="1495"/>
      <c r="F91" s="1495"/>
      <c r="G91" s="1495"/>
      <c r="H91" s="1495"/>
      <c r="I91" s="1495"/>
      <c r="J91" s="445" t="s">
        <v>698</v>
      </c>
      <c r="K91" s="381"/>
      <c r="L91" s="8">
        <f>IF(COUNTA(G92:I97)+COUNTA(G98:I140)+COUNTA(G141:I183)=270,3,2)</f>
        <v>3</v>
      </c>
      <c r="M91" s="381"/>
    </row>
    <row r="92" spans="1:17" ht="15" customHeight="1" x14ac:dyDescent="0.35">
      <c r="A92" s="1522" t="s">
        <v>45</v>
      </c>
      <c r="B92" s="1550" t="s">
        <v>380</v>
      </c>
      <c r="C92" s="1551"/>
      <c r="D92" s="773" t="s">
        <v>415</v>
      </c>
      <c r="E92" s="1556" t="s">
        <v>519</v>
      </c>
      <c r="F92" s="93" t="s">
        <v>361</v>
      </c>
      <c r="G92" s="161" t="s">
        <v>362</v>
      </c>
      <c r="H92" s="161" t="s">
        <v>362</v>
      </c>
      <c r="I92" s="161" t="s">
        <v>362</v>
      </c>
      <c r="J92" s="1559"/>
      <c r="Q92" s="1"/>
    </row>
    <row r="93" spans="1:17" ht="15" customHeight="1" x14ac:dyDescent="0.35">
      <c r="A93" s="1523"/>
      <c r="B93" s="1552"/>
      <c r="C93" s="1553"/>
      <c r="D93" s="775" t="s">
        <v>413</v>
      </c>
      <c r="E93" s="1557"/>
      <c r="F93" s="95" t="s">
        <v>361</v>
      </c>
      <c r="G93" s="718" t="s">
        <v>362</v>
      </c>
      <c r="H93" s="718" t="s">
        <v>362</v>
      </c>
      <c r="I93" s="718" t="s">
        <v>362</v>
      </c>
      <c r="J93" s="1560"/>
      <c r="Q93" s="1"/>
    </row>
    <row r="94" spans="1:17" ht="15" customHeight="1" x14ac:dyDescent="0.35">
      <c r="A94" s="1523"/>
      <c r="B94" s="1552"/>
      <c r="C94" s="1553"/>
      <c r="D94" s="775" t="s">
        <v>414</v>
      </c>
      <c r="E94" s="1557"/>
      <c r="F94" s="95" t="s">
        <v>361</v>
      </c>
      <c r="G94" s="718" t="s">
        <v>362</v>
      </c>
      <c r="H94" s="718" t="s">
        <v>362</v>
      </c>
      <c r="I94" s="718" t="s">
        <v>362</v>
      </c>
      <c r="J94" s="1560"/>
      <c r="Q94" s="1"/>
    </row>
    <row r="95" spans="1:17" ht="15" customHeight="1" x14ac:dyDescent="0.35">
      <c r="A95" s="1523"/>
      <c r="B95" s="1552"/>
      <c r="C95" s="1553"/>
      <c r="D95" s="775" t="s">
        <v>416</v>
      </c>
      <c r="E95" s="1557"/>
      <c r="F95" s="95" t="s">
        <v>361</v>
      </c>
      <c r="G95" s="718" t="s">
        <v>362</v>
      </c>
      <c r="H95" s="718" t="s">
        <v>362</v>
      </c>
      <c r="I95" s="718" t="s">
        <v>362</v>
      </c>
      <c r="J95" s="1560"/>
      <c r="Q95" s="1"/>
    </row>
    <row r="96" spans="1:17" ht="15" customHeight="1" x14ac:dyDescent="0.35">
      <c r="A96" s="1523"/>
      <c r="B96" s="1552"/>
      <c r="C96" s="1553"/>
      <c r="D96" s="775" t="s">
        <v>417</v>
      </c>
      <c r="E96" s="1557"/>
      <c r="F96" s="95" t="s">
        <v>361</v>
      </c>
      <c r="G96" s="718" t="s">
        <v>362</v>
      </c>
      <c r="H96" s="718" t="s">
        <v>362</v>
      </c>
      <c r="I96" s="718" t="s">
        <v>362</v>
      </c>
      <c r="J96" s="1560"/>
      <c r="Q96" s="1"/>
    </row>
    <row r="97" spans="1:17" ht="15" customHeight="1" x14ac:dyDescent="0.35">
      <c r="A97" s="1523"/>
      <c r="B97" s="1554"/>
      <c r="C97" s="1555"/>
      <c r="D97" s="775" t="s">
        <v>418</v>
      </c>
      <c r="E97" s="1557"/>
      <c r="F97" s="95" t="s">
        <v>361</v>
      </c>
      <c r="G97" s="718" t="s">
        <v>362</v>
      </c>
      <c r="H97" s="718" t="s">
        <v>362</v>
      </c>
      <c r="I97" s="718" t="s">
        <v>362</v>
      </c>
      <c r="J97" s="1561"/>
      <c r="Q97" s="1"/>
    </row>
    <row r="98" spans="1:17" ht="15" customHeight="1" x14ac:dyDescent="0.35">
      <c r="A98" s="1562" t="s">
        <v>49</v>
      </c>
      <c r="B98" s="1563" t="s">
        <v>401</v>
      </c>
      <c r="C98" s="1564"/>
      <c r="D98" s="139" t="s">
        <v>415</v>
      </c>
      <c r="E98" s="1557"/>
      <c r="F98" s="140" t="s">
        <v>361</v>
      </c>
      <c r="G98" s="163" t="s">
        <v>362</v>
      </c>
      <c r="H98" s="163" t="s">
        <v>362</v>
      </c>
      <c r="I98" s="163" t="s">
        <v>362</v>
      </c>
      <c r="J98" s="1567"/>
      <c r="Q98" s="1"/>
    </row>
    <row r="99" spans="1:17" ht="15" customHeight="1" x14ac:dyDescent="0.35">
      <c r="A99" s="1548" t="s">
        <v>49</v>
      </c>
      <c r="B99" s="1565"/>
      <c r="C99" s="1566"/>
      <c r="D99" s="774" t="s">
        <v>413</v>
      </c>
      <c r="E99" s="1557"/>
      <c r="F99" s="101" t="s">
        <v>361</v>
      </c>
      <c r="G99" s="143" t="s">
        <v>362</v>
      </c>
      <c r="H99" s="143" t="s">
        <v>362</v>
      </c>
      <c r="I99" s="143" t="s">
        <v>362</v>
      </c>
      <c r="J99" s="1567"/>
      <c r="Q99" s="1"/>
    </row>
    <row r="100" spans="1:17" ht="15" customHeight="1" x14ac:dyDescent="0.35">
      <c r="A100" s="1548" t="s">
        <v>49</v>
      </c>
      <c r="B100" s="1565"/>
      <c r="C100" s="1566"/>
      <c r="D100" s="774" t="s">
        <v>414</v>
      </c>
      <c r="E100" s="1557"/>
      <c r="F100" s="101" t="s">
        <v>361</v>
      </c>
      <c r="G100" s="143" t="s">
        <v>362</v>
      </c>
      <c r="H100" s="143" t="s">
        <v>362</v>
      </c>
      <c r="I100" s="143" t="s">
        <v>362</v>
      </c>
      <c r="J100" s="1567"/>
      <c r="Q100" s="1"/>
    </row>
    <row r="101" spans="1:17" ht="15" customHeight="1" x14ac:dyDescent="0.35">
      <c r="A101" s="1548" t="s">
        <v>49</v>
      </c>
      <c r="B101" s="1565"/>
      <c r="C101" s="1566"/>
      <c r="D101" s="774" t="s">
        <v>416</v>
      </c>
      <c r="E101" s="1557"/>
      <c r="F101" s="101" t="s">
        <v>361</v>
      </c>
      <c r="G101" s="143" t="s">
        <v>362</v>
      </c>
      <c r="H101" s="143" t="s">
        <v>362</v>
      </c>
      <c r="I101" s="143" t="s">
        <v>362</v>
      </c>
      <c r="J101" s="1567"/>
      <c r="Q101" s="1"/>
    </row>
    <row r="102" spans="1:17" ht="15" customHeight="1" x14ac:dyDescent="0.35">
      <c r="A102" s="1548" t="s">
        <v>49</v>
      </c>
      <c r="B102" s="1565"/>
      <c r="C102" s="1566"/>
      <c r="D102" s="774" t="s">
        <v>417</v>
      </c>
      <c r="E102" s="1557"/>
      <c r="F102" s="101" t="s">
        <v>361</v>
      </c>
      <c r="G102" s="143" t="s">
        <v>362</v>
      </c>
      <c r="H102" s="143" t="s">
        <v>362</v>
      </c>
      <c r="I102" s="143" t="s">
        <v>362</v>
      </c>
      <c r="J102" s="1567"/>
      <c r="Q102" s="1"/>
    </row>
    <row r="103" spans="1:17" ht="15" customHeight="1" x14ac:dyDescent="0.35">
      <c r="A103" s="1548" t="s">
        <v>49</v>
      </c>
      <c r="B103" s="1565"/>
      <c r="C103" s="1566"/>
      <c r="D103" s="774" t="s">
        <v>418</v>
      </c>
      <c r="E103" s="1557"/>
      <c r="F103" s="101" t="s">
        <v>361</v>
      </c>
      <c r="G103" s="143" t="s">
        <v>362</v>
      </c>
      <c r="H103" s="143" t="s">
        <v>362</v>
      </c>
      <c r="I103" s="143" t="s">
        <v>362</v>
      </c>
      <c r="J103" s="1568"/>
      <c r="Q103" s="1"/>
    </row>
    <row r="104" spans="1:17" ht="15" customHeight="1" x14ac:dyDescent="0.35">
      <c r="A104" s="1523" t="s">
        <v>50</v>
      </c>
      <c r="B104" s="1569" t="s">
        <v>382</v>
      </c>
      <c r="C104" s="1570"/>
      <c r="D104" s="775" t="s">
        <v>415</v>
      </c>
      <c r="E104" s="1557"/>
      <c r="F104" s="95" t="s">
        <v>361</v>
      </c>
      <c r="G104" s="718" t="s">
        <v>362</v>
      </c>
      <c r="H104" s="718" t="s">
        <v>362</v>
      </c>
      <c r="I104" s="718" t="s">
        <v>362</v>
      </c>
      <c r="J104" s="1572"/>
      <c r="Q104" s="1"/>
    </row>
    <row r="105" spans="1:17" ht="15" customHeight="1" x14ac:dyDescent="0.35">
      <c r="A105" s="1523" t="s">
        <v>50</v>
      </c>
      <c r="B105" s="1569" t="s">
        <v>319</v>
      </c>
      <c r="C105" s="1570"/>
      <c r="D105" s="775" t="s">
        <v>413</v>
      </c>
      <c r="E105" s="1557"/>
      <c r="F105" s="95" t="s">
        <v>361</v>
      </c>
      <c r="G105" s="718" t="s">
        <v>362</v>
      </c>
      <c r="H105" s="718" t="s">
        <v>362</v>
      </c>
      <c r="I105" s="718" t="s">
        <v>362</v>
      </c>
      <c r="J105" s="1560"/>
      <c r="Q105" s="1"/>
    </row>
    <row r="106" spans="1:17" ht="15" customHeight="1" x14ac:dyDescent="0.35">
      <c r="A106" s="1523" t="s">
        <v>50</v>
      </c>
      <c r="B106" s="1569" t="s">
        <v>319</v>
      </c>
      <c r="C106" s="1570"/>
      <c r="D106" s="775" t="s">
        <v>414</v>
      </c>
      <c r="E106" s="1557"/>
      <c r="F106" s="95" t="s">
        <v>361</v>
      </c>
      <c r="G106" s="718" t="s">
        <v>362</v>
      </c>
      <c r="H106" s="718" t="s">
        <v>362</v>
      </c>
      <c r="I106" s="718" t="s">
        <v>362</v>
      </c>
      <c r="J106" s="1560"/>
      <c r="Q106" s="1"/>
    </row>
    <row r="107" spans="1:17" ht="15" customHeight="1" x14ac:dyDescent="0.35">
      <c r="A107" s="1523" t="s">
        <v>50</v>
      </c>
      <c r="B107" s="1569" t="s">
        <v>319</v>
      </c>
      <c r="C107" s="1570"/>
      <c r="D107" s="775" t="s">
        <v>416</v>
      </c>
      <c r="E107" s="1557"/>
      <c r="F107" s="95" t="s">
        <v>361</v>
      </c>
      <c r="G107" s="718" t="s">
        <v>362</v>
      </c>
      <c r="H107" s="718" t="s">
        <v>362</v>
      </c>
      <c r="I107" s="718" t="s">
        <v>362</v>
      </c>
      <c r="J107" s="1560"/>
      <c r="Q107" s="1"/>
    </row>
    <row r="108" spans="1:17" ht="15" customHeight="1" x14ac:dyDescent="0.35">
      <c r="A108" s="1523" t="s">
        <v>50</v>
      </c>
      <c r="B108" s="1569" t="s">
        <v>319</v>
      </c>
      <c r="C108" s="1570"/>
      <c r="D108" s="775" t="s">
        <v>417</v>
      </c>
      <c r="E108" s="1557"/>
      <c r="F108" s="95" t="s">
        <v>361</v>
      </c>
      <c r="G108" s="718" t="s">
        <v>362</v>
      </c>
      <c r="H108" s="718" t="s">
        <v>362</v>
      </c>
      <c r="I108" s="718" t="s">
        <v>362</v>
      </c>
      <c r="J108" s="1560"/>
      <c r="Q108" s="1"/>
    </row>
    <row r="109" spans="1:17" ht="15" customHeight="1" x14ac:dyDescent="0.35">
      <c r="A109" s="1523" t="s">
        <v>50</v>
      </c>
      <c r="B109" s="1569" t="s">
        <v>319</v>
      </c>
      <c r="C109" s="1570"/>
      <c r="D109" s="775" t="s">
        <v>418</v>
      </c>
      <c r="E109" s="1557"/>
      <c r="F109" s="95" t="s">
        <v>361</v>
      </c>
      <c r="G109" s="718" t="s">
        <v>362</v>
      </c>
      <c r="H109" s="718" t="s">
        <v>362</v>
      </c>
      <c r="I109" s="718" t="s">
        <v>362</v>
      </c>
      <c r="J109" s="1561"/>
      <c r="Q109" s="1"/>
    </row>
    <row r="110" spans="1:17" ht="15" customHeight="1" x14ac:dyDescent="0.35">
      <c r="A110" s="1548" t="s">
        <v>51</v>
      </c>
      <c r="B110" s="1565" t="s">
        <v>383</v>
      </c>
      <c r="C110" s="1566"/>
      <c r="D110" s="774" t="s">
        <v>415</v>
      </c>
      <c r="E110" s="1557"/>
      <c r="F110" s="101" t="s">
        <v>361</v>
      </c>
      <c r="G110" s="143" t="s">
        <v>362</v>
      </c>
      <c r="H110" s="143" t="s">
        <v>362</v>
      </c>
      <c r="I110" s="143" t="s">
        <v>362</v>
      </c>
      <c r="J110" s="1571"/>
      <c r="Q110" s="1"/>
    </row>
    <row r="111" spans="1:17" ht="15" customHeight="1" x14ac:dyDescent="0.35">
      <c r="A111" s="1548" t="s">
        <v>51</v>
      </c>
      <c r="B111" s="1565" t="s">
        <v>328</v>
      </c>
      <c r="C111" s="1566"/>
      <c r="D111" s="774" t="s">
        <v>413</v>
      </c>
      <c r="E111" s="1557"/>
      <c r="F111" s="101" t="s">
        <v>361</v>
      </c>
      <c r="G111" s="143" t="s">
        <v>362</v>
      </c>
      <c r="H111" s="143" t="s">
        <v>362</v>
      </c>
      <c r="I111" s="143" t="s">
        <v>362</v>
      </c>
      <c r="J111" s="1567"/>
      <c r="Q111" s="1"/>
    </row>
    <row r="112" spans="1:17" ht="15" customHeight="1" x14ac:dyDescent="0.35">
      <c r="A112" s="1548" t="s">
        <v>51</v>
      </c>
      <c r="B112" s="1565" t="s">
        <v>328</v>
      </c>
      <c r="C112" s="1566"/>
      <c r="D112" s="774" t="s">
        <v>414</v>
      </c>
      <c r="E112" s="1557"/>
      <c r="F112" s="101" t="s">
        <v>361</v>
      </c>
      <c r="G112" s="143" t="s">
        <v>362</v>
      </c>
      <c r="H112" s="143" t="s">
        <v>362</v>
      </c>
      <c r="I112" s="143" t="s">
        <v>362</v>
      </c>
      <c r="J112" s="1567"/>
      <c r="Q112" s="1"/>
    </row>
    <row r="113" spans="1:17" ht="15" customHeight="1" x14ac:dyDescent="0.35">
      <c r="A113" s="1548" t="s">
        <v>51</v>
      </c>
      <c r="B113" s="1565" t="s">
        <v>328</v>
      </c>
      <c r="C113" s="1566"/>
      <c r="D113" s="774" t="s">
        <v>416</v>
      </c>
      <c r="E113" s="1557"/>
      <c r="F113" s="101" t="s">
        <v>361</v>
      </c>
      <c r="G113" s="143" t="s">
        <v>362</v>
      </c>
      <c r="H113" s="143" t="s">
        <v>362</v>
      </c>
      <c r="I113" s="143" t="s">
        <v>362</v>
      </c>
      <c r="J113" s="1567"/>
      <c r="Q113" s="1"/>
    </row>
    <row r="114" spans="1:17" ht="15" customHeight="1" x14ac:dyDescent="0.35">
      <c r="A114" s="1548" t="s">
        <v>51</v>
      </c>
      <c r="B114" s="1565" t="s">
        <v>328</v>
      </c>
      <c r="C114" s="1566"/>
      <c r="D114" s="774" t="s">
        <v>417</v>
      </c>
      <c r="E114" s="1557"/>
      <c r="F114" s="101" t="s">
        <v>361</v>
      </c>
      <c r="G114" s="143" t="s">
        <v>362</v>
      </c>
      <c r="H114" s="143" t="s">
        <v>362</v>
      </c>
      <c r="I114" s="143" t="s">
        <v>362</v>
      </c>
      <c r="J114" s="1567"/>
      <c r="Q114" s="1"/>
    </row>
    <row r="115" spans="1:17" ht="15" customHeight="1" x14ac:dyDescent="0.35">
      <c r="A115" s="1548" t="s">
        <v>51</v>
      </c>
      <c r="B115" s="1565" t="s">
        <v>328</v>
      </c>
      <c r="C115" s="1566"/>
      <c r="D115" s="774" t="s">
        <v>418</v>
      </c>
      <c r="E115" s="1557"/>
      <c r="F115" s="101" t="s">
        <v>361</v>
      </c>
      <c r="G115" s="143" t="s">
        <v>362</v>
      </c>
      <c r="H115" s="143" t="s">
        <v>362</v>
      </c>
      <c r="I115" s="143" t="s">
        <v>362</v>
      </c>
      <c r="J115" s="1568"/>
      <c r="Q115" s="1"/>
    </row>
    <row r="116" spans="1:17" ht="15" customHeight="1" x14ac:dyDescent="0.35">
      <c r="A116" s="1573" t="s">
        <v>52</v>
      </c>
      <c r="B116" s="1569" t="s">
        <v>384</v>
      </c>
      <c r="C116" s="1570"/>
      <c r="D116" s="332" t="s">
        <v>415</v>
      </c>
      <c r="E116" s="1557"/>
      <c r="F116" s="138" t="s">
        <v>361</v>
      </c>
      <c r="G116" s="162" t="s">
        <v>362</v>
      </c>
      <c r="H116" s="162" t="s">
        <v>362</v>
      </c>
      <c r="I116" s="162" t="s">
        <v>362</v>
      </c>
      <c r="J116" s="1572"/>
      <c r="Q116" s="1"/>
    </row>
    <row r="117" spans="1:17" ht="15" customHeight="1" x14ac:dyDescent="0.35">
      <c r="A117" s="1523" t="s">
        <v>52</v>
      </c>
      <c r="B117" s="1569" t="s">
        <v>320</v>
      </c>
      <c r="C117" s="1570"/>
      <c r="D117" s="775" t="s">
        <v>413</v>
      </c>
      <c r="E117" s="1557"/>
      <c r="F117" s="95" t="s">
        <v>361</v>
      </c>
      <c r="G117" s="718" t="s">
        <v>362</v>
      </c>
      <c r="H117" s="718" t="s">
        <v>362</v>
      </c>
      <c r="I117" s="718" t="s">
        <v>362</v>
      </c>
      <c r="J117" s="1560"/>
      <c r="Q117" s="1"/>
    </row>
    <row r="118" spans="1:17" ht="15" customHeight="1" x14ac:dyDescent="0.35">
      <c r="A118" s="1523" t="s">
        <v>52</v>
      </c>
      <c r="B118" s="1569" t="s">
        <v>320</v>
      </c>
      <c r="C118" s="1570"/>
      <c r="D118" s="775" t="s">
        <v>414</v>
      </c>
      <c r="E118" s="1557"/>
      <c r="F118" s="95" t="s">
        <v>361</v>
      </c>
      <c r="G118" s="718" t="s">
        <v>362</v>
      </c>
      <c r="H118" s="718" t="s">
        <v>362</v>
      </c>
      <c r="I118" s="718" t="s">
        <v>362</v>
      </c>
      <c r="J118" s="1560"/>
      <c r="Q118" s="1"/>
    </row>
    <row r="119" spans="1:17" ht="15" customHeight="1" x14ac:dyDescent="0.35">
      <c r="A119" s="1523" t="s">
        <v>52</v>
      </c>
      <c r="B119" s="1569" t="s">
        <v>320</v>
      </c>
      <c r="C119" s="1570"/>
      <c r="D119" s="775" t="s">
        <v>416</v>
      </c>
      <c r="E119" s="1557"/>
      <c r="F119" s="95" t="s">
        <v>361</v>
      </c>
      <c r="G119" s="718" t="s">
        <v>362</v>
      </c>
      <c r="H119" s="718" t="s">
        <v>362</v>
      </c>
      <c r="I119" s="718" t="s">
        <v>362</v>
      </c>
      <c r="J119" s="1560"/>
      <c r="Q119" s="1"/>
    </row>
    <row r="120" spans="1:17" ht="15" customHeight="1" x14ac:dyDescent="0.35">
      <c r="A120" s="1523" t="s">
        <v>52</v>
      </c>
      <c r="B120" s="1569" t="s">
        <v>320</v>
      </c>
      <c r="C120" s="1570"/>
      <c r="D120" s="775" t="s">
        <v>417</v>
      </c>
      <c r="E120" s="1557"/>
      <c r="F120" s="95" t="s">
        <v>361</v>
      </c>
      <c r="G120" s="718" t="s">
        <v>362</v>
      </c>
      <c r="H120" s="718" t="s">
        <v>362</v>
      </c>
      <c r="I120" s="718" t="s">
        <v>362</v>
      </c>
      <c r="J120" s="1560"/>
      <c r="Q120" s="1"/>
    </row>
    <row r="121" spans="1:17" ht="15" customHeight="1" x14ac:dyDescent="0.35">
      <c r="A121" s="1523" t="s">
        <v>52</v>
      </c>
      <c r="B121" s="1569" t="s">
        <v>320</v>
      </c>
      <c r="C121" s="1570"/>
      <c r="D121" s="775" t="s">
        <v>418</v>
      </c>
      <c r="E121" s="1557"/>
      <c r="F121" s="95" t="s">
        <v>361</v>
      </c>
      <c r="G121" s="718" t="s">
        <v>362</v>
      </c>
      <c r="H121" s="718" t="s">
        <v>362</v>
      </c>
      <c r="I121" s="718" t="s">
        <v>362</v>
      </c>
      <c r="J121" s="1561"/>
      <c r="Q121" s="1"/>
    </row>
    <row r="122" spans="1:17" ht="15" customHeight="1" x14ac:dyDescent="0.35">
      <c r="A122" s="1548" t="s">
        <v>53</v>
      </c>
      <c r="B122" s="1565" t="s">
        <v>402</v>
      </c>
      <c r="C122" s="1566"/>
      <c r="D122" s="774" t="s">
        <v>415</v>
      </c>
      <c r="E122" s="1557"/>
      <c r="F122" s="101" t="s">
        <v>361</v>
      </c>
      <c r="G122" s="143" t="s">
        <v>362</v>
      </c>
      <c r="H122" s="143" t="s">
        <v>362</v>
      </c>
      <c r="I122" s="143" t="s">
        <v>362</v>
      </c>
      <c r="J122" s="1571"/>
      <c r="Q122" s="1"/>
    </row>
    <row r="123" spans="1:17" ht="15" customHeight="1" x14ac:dyDescent="0.35">
      <c r="A123" s="1548" t="s">
        <v>53</v>
      </c>
      <c r="B123" s="1565" t="s">
        <v>321</v>
      </c>
      <c r="C123" s="1566"/>
      <c r="D123" s="774" t="s">
        <v>413</v>
      </c>
      <c r="E123" s="1557"/>
      <c r="F123" s="101" t="s">
        <v>361</v>
      </c>
      <c r="G123" s="143" t="s">
        <v>362</v>
      </c>
      <c r="H123" s="143" t="s">
        <v>362</v>
      </c>
      <c r="I123" s="143" t="s">
        <v>362</v>
      </c>
      <c r="J123" s="1567"/>
      <c r="Q123" s="1"/>
    </row>
    <row r="124" spans="1:17" ht="15" customHeight="1" x14ac:dyDescent="0.35">
      <c r="A124" s="1548" t="s">
        <v>53</v>
      </c>
      <c r="B124" s="1565" t="s">
        <v>321</v>
      </c>
      <c r="C124" s="1566"/>
      <c r="D124" s="774" t="s">
        <v>414</v>
      </c>
      <c r="E124" s="1557"/>
      <c r="F124" s="101" t="s">
        <v>361</v>
      </c>
      <c r="G124" s="143" t="s">
        <v>362</v>
      </c>
      <c r="H124" s="143" t="s">
        <v>362</v>
      </c>
      <c r="I124" s="143" t="s">
        <v>362</v>
      </c>
      <c r="J124" s="1567"/>
      <c r="Q124" s="1"/>
    </row>
    <row r="125" spans="1:17" ht="15" customHeight="1" x14ac:dyDescent="0.35">
      <c r="A125" s="1548" t="s">
        <v>53</v>
      </c>
      <c r="B125" s="1565" t="s">
        <v>321</v>
      </c>
      <c r="C125" s="1566"/>
      <c r="D125" s="774" t="s">
        <v>416</v>
      </c>
      <c r="E125" s="1557"/>
      <c r="F125" s="101" t="s">
        <v>361</v>
      </c>
      <c r="G125" s="143" t="s">
        <v>362</v>
      </c>
      <c r="H125" s="143" t="s">
        <v>362</v>
      </c>
      <c r="I125" s="143" t="s">
        <v>362</v>
      </c>
      <c r="J125" s="1567"/>
      <c r="Q125" s="1"/>
    </row>
    <row r="126" spans="1:17" ht="15" customHeight="1" x14ac:dyDescent="0.35">
      <c r="A126" s="1548" t="s">
        <v>53</v>
      </c>
      <c r="B126" s="1565" t="s">
        <v>321</v>
      </c>
      <c r="C126" s="1566"/>
      <c r="D126" s="774" t="s">
        <v>417</v>
      </c>
      <c r="E126" s="1557"/>
      <c r="F126" s="101" t="s">
        <v>361</v>
      </c>
      <c r="G126" s="143" t="s">
        <v>362</v>
      </c>
      <c r="H126" s="143" t="s">
        <v>362</v>
      </c>
      <c r="I126" s="143" t="s">
        <v>362</v>
      </c>
      <c r="J126" s="1567"/>
      <c r="Q126" s="1"/>
    </row>
    <row r="127" spans="1:17" ht="15" customHeight="1" x14ac:dyDescent="0.35">
      <c r="A127" s="1548" t="s">
        <v>53</v>
      </c>
      <c r="B127" s="1565" t="s">
        <v>321</v>
      </c>
      <c r="C127" s="1566"/>
      <c r="D127" s="774" t="s">
        <v>418</v>
      </c>
      <c r="E127" s="1557"/>
      <c r="F127" s="101" t="s">
        <v>361</v>
      </c>
      <c r="G127" s="143" t="s">
        <v>362</v>
      </c>
      <c r="H127" s="143" t="s">
        <v>362</v>
      </c>
      <c r="I127" s="143" t="s">
        <v>362</v>
      </c>
      <c r="J127" s="1568"/>
      <c r="Q127" s="1"/>
    </row>
    <row r="128" spans="1:17" ht="15" customHeight="1" x14ac:dyDescent="0.35">
      <c r="A128" s="1523" t="s">
        <v>54</v>
      </c>
      <c r="B128" s="1569" t="s">
        <v>403</v>
      </c>
      <c r="C128" s="1570"/>
      <c r="D128" s="775" t="s">
        <v>415</v>
      </c>
      <c r="E128" s="1557"/>
      <c r="F128" s="95" t="s">
        <v>361</v>
      </c>
      <c r="G128" s="718" t="s">
        <v>362</v>
      </c>
      <c r="H128" s="718" t="s">
        <v>362</v>
      </c>
      <c r="I128" s="718" t="s">
        <v>362</v>
      </c>
      <c r="J128" s="1572"/>
      <c r="Q128" s="1"/>
    </row>
    <row r="129" spans="1:17" ht="15" customHeight="1" x14ac:dyDescent="0.35">
      <c r="A129" s="1523" t="s">
        <v>54</v>
      </c>
      <c r="B129" s="1569" t="s">
        <v>327</v>
      </c>
      <c r="C129" s="1570"/>
      <c r="D129" s="775" t="s">
        <v>413</v>
      </c>
      <c r="E129" s="1557"/>
      <c r="F129" s="95" t="s">
        <v>361</v>
      </c>
      <c r="G129" s="718" t="s">
        <v>362</v>
      </c>
      <c r="H129" s="718" t="s">
        <v>362</v>
      </c>
      <c r="I129" s="718" t="s">
        <v>362</v>
      </c>
      <c r="J129" s="1560"/>
      <c r="Q129" s="1"/>
    </row>
    <row r="130" spans="1:17" ht="15" customHeight="1" x14ac:dyDescent="0.35">
      <c r="A130" s="1523" t="s">
        <v>54</v>
      </c>
      <c r="B130" s="1569" t="s">
        <v>327</v>
      </c>
      <c r="C130" s="1570"/>
      <c r="D130" s="775" t="s">
        <v>414</v>
      </c>
      <c r="E130" s="1557"/>
      <c r="F130" s="95" t="s">
        <v>361</v>
      </c>
      <c r="G130" s="718" t="s">
        <v>362</v>
      </c>
      <c r="H130" s="718" t="s">
        <v>362</v>
      </c>
      <c r="I130" s="718" t="s">
        <v>362</v>
      </c>
      <c r="J130" s="1560"/>
      <c r="Q130" s="1"/>
    </row>
    <row r="131" spans="1:17" ht="15" customHeight="1" x14ac:dyDescent="0.35">
      <c r="A131" s="1523" t="s">
        <v>54</v>
      </c>
      <c r="B131" s="1569" t="s">
        <v>327</v>
      </c>
      <c r="C131" s="1570"/>
      <c r="D131" s="775" t="s">
        <v>416</v>
      </c>
      <c r="E131" s="1557"/>
      <c r="F131" s="95" t="s">
        <v>361</v>
      </c>
      <c r="G131" s="718" t="s">
        <v>362</v>
      </c>
      <c r="H131" s="718" t="s">
        <v>362</v>
      </c>
      <c r="I131" s="718" t="s">
        <v>362</v>
      </c>
      <c r="J131" s="1560"/>
      <c r="Q131" s="1"/>
    </row>
    <row r="132" spans="1:17" ht="15" customHeight="1" x14ac:dyDescent="0.35">
      <c r="A132" s="1523" t="s">
        <v>54</v>
      </c>
      <c r="B132" s="1569" t="s">
        <v>327</v>
      </c>
      <c r="C132" s="1570"/>
      <c r="D132" s="775" t="s">
        <v>417</v>
      </c>
      <c r="E132" s="1557"/>
      <c r="F132" s="95" t="s">
        <v>361</v>
      </c>
      <c r="G132" s="718" t="s">
        <v>362</v>
      </c>
      <c r="H132" s="718" t="s">
        <v>362</v>
      </c>
      <c r="I132" s="718" t="s">
        <v>362</v>
      </c>
      <c r="J132" s="1560"/>
      <c r="Q132" s="1"/>
    </row>
    <row r="133" spans="1:17" ht="15" customHeight="1" x14ac:dyDescent="0.35">
      <c r="A133" s="1523" t="s">
        <v>54</v>
      </c>
      <c r="B133" s="1569" t="s">
        <v>327</v>
      </c>
      <c r="C133" s="1570"/>
      <c r="D133" s="775" t="s">
        <v>418</v>
      </c>
      <c r="E133" s="1558"/>
      <c r="F133" s="95" t="s">
        <v>361</v>
      </c>
      <c r="G133" s="718" t="s">
        <v>362</v>
      </c>
      <c r="H133" s="718" t="s">
        <v>362</v>
      </c>
      <c r="I133" s="718" t="s">
        <v>362</v>
      </c>
      <c r="J133" s="1561"/>
      <c r="Q133" s="1"/>
    </row>
    <row r="134" spans="1:17" s="5" customFormat="1" ht="33" customHeight="1" x14ac:dyDescent="0.35">
      <c r="A134" s="1462" t="s">
        <v>481</v>
      </c>
      <c r="B134" s="1463"/>
      <c r="C134" s="1463"/>
      <c r="D134" s="1463"/>
      <c r="E134" s="1495"/>
      <c r="F134" s="1463"/>
      <c r="G134" s="1463"/>
      <c r="H134" s="1463"/>
      <c r="I134" s="1463"/>
      <c r="J134" s="221" t="s">
        <v>698</v>
      </c>
      <c r="K134" s="381"/>
      <c r="L134" s="8"/>
      <c r="M134" s="381"/>
    </row>
    <row r="135" spans="1:17" ht="15" customHeight="1" x14ac:dyDescent="0.35">
      <c r="A135" s="1574" t="s">
        <v>55</v>
      </c>
      <c r="B135" s="1575" t="s">
        <v>404</v>
      </c>
      <c r="C135" s="1576"/>
      <c r="D135" s="440" t="s">
        <v>415</v>
      </c>
      <c r="E135" s="1556" t="s">
        <v>519</v>
      </c>
      <c r="F135" s="441" t="s">
        <v>361</v>
      </c>
      <c r="G135" s="442" t="s">
        <v>362</v>
      </c>
      <c r="H135" s="442" t="s">
        <v>362</v>
      </c>
      <c r="I135" s="442" t="s">
        <v>362</v>
      </c>
      <c r="J135" s="1577"/>
      <c r="Q135" s="1"/>
    </row>
    <row r="136" spans="1:17" ht="15" customHeight="1" x14ac:dyDescent="0.35">
      <c r="A136" s="1548" t="s">
        <v>55</v>
      </c>
      <c r="B136" s="1565" t="s">
        <v>326</v>
      </c>
      <c r="C136" s="1566"/>
      <c r="D136" s="774" t="s">
        <v>413</v>
      </c>
      <c r="E136" s="1557"/>
      <c r="F136" s="101" t="s">
        <v>361</v>
      </c>
      <c r="G136" s="143" t="s">
        <v>362</v>
      </c>
      <c r="H136" s="143" t="s">
        <v>362</v>
      </c>
      <c r="I136" s="143" t="s">
        <v>362</v>
      </c>
      <c r="J136" s="1567"/>
      <c r="Q136" s="1"/>
    </row>
    <row r="137" spans="1:17" ht="15" customHeight="1" x14ac:dyDescent="0.35">
      <c r="A137" s="1548" t="s">
        <v>55</v>
      </c>
      <c r="B137" s="1565" t="s">
        <v>326</v>
      </c>
      <c r="C137" s="1566"/>
      <c r="D137" s="774" t="s">
        <v>414</v>
      </c>
      <c r="E137" s="1557"/>
      <c r="F137" s="101" t="s">
        <v>361</v>
      </c>
      <c r="G137" s="143" t="s">
        <v>362</v>
      </c>
      <c r="H137" s="143" t="s">
        <v>362</v>
      </c>
      <c r="I137" s="143" t="s">
        <v>362</v>
      </c>
      <c r="J137" s="1567"/>
      <c r="Q137" s="1"/>
    </row>
    <row r="138" spans="1:17" ht="15" customHeight="1" x14ac:dyDescent="0.35">
      <c r="A138" s="1548" t="s">
        <v>55</v>
      </c>
      <c r="B138" s="1565" t="s">
        <v>326</v>
      </c>
      <c r="C138" s="1566"/>
      <c r="D138" s="774" t="s">
        <v>416</v>
      </c>
      <c r="E138" s="1557"/>
      <c r="F138" s="101" t="s">
        <v>361</v>
      </c>
      <c r="G138" s="143" t="s">
        <v>362</v>
      </c>
      <c r="H138" s="143" t="s">
        <v>362</v>
      </c>
      <c r="I138" s="143" t="s">
        <v>362</v>
      </c>
      <c r="J138" s="1567"/>
      <c r="Q138" s="1"/>
    </row>
    <row r="139" spans="1:17" ht="15" customHeight="1" x14ac:dyDescent="0.35">
      <c r="A139" s="1548" t="s">
        <v>55</v>
      </c>
      <c r="B139" s="1565" t="s">
        <v>326</v>
      </c>
      <c r="C139" s="1566"/>
      <c r="D139" s="774" t="s">
        <v>417</v>
      </c>
      <c r="E139" s="1557"/>
      <c r="F139" s="101" t="s">
        <v>361</v>
      </c>
      <c r="G139" s="143" t="s">
        <v>362</v>
      </c>
      <c r="H139" s="143" t="s">
        <v>362</v>
      </c>
      <c r="I139" s="143" t="s">
        <v>362</v>
      </c>
      <c r="J139" s="1567"/>
      <c r="Q139" s="1"/>
    </row>
    <row r="140" spans="1:17" ht="15" customHeight="1" x14ac:dyDescent="0.35">
      <c r="A140" s="1548" t="s">
        <v>55</v>
      </c>
      <c r="B140" s="1565" t="s">
        <v>326</v>
      </c>
      <c r="C140" s="1566"/>
      <c r="D140" s="774" t="s">
        <v>418</v>
      </c>
      <c r="E140" s="1557"/>
      <c r="F140" s="101" t="s">
        <v>361</v>
      </c>
      <c r="G140" s="143" t="s">
        <v>362</v>
      </c>
      <c r="H140" s="143" t="s">
        <v>362</v>
      </c>
      <c r="I140" s="143" t="s">
        <v>362</v>
      </c>
      <c r="J140" s="1568"/>
      <c r="Q140" s="1"/>
    </row>
    <row r="141" spans="1:17" ht="15" customHeight="1" x14ac:dyDescent="0.35">
      <c r="A141" s="1523" t="s">
        <v>56</v>
      </c>
      <c r="B141" s="1569" t="s">
        <v>405</v>
      </c>
      <c r="C141" s="1570"/>
      <c r="D141" s="332" t="s">
        <v>415</v>
      </c>
      <c r="E141" s="1557"/>
      <c r="F141" s="138" t="s">
        <v>361</v>
      </c>
      <c r="G141" s="162" t="s">
        <v>362</v>
      </c>
      <c r="H141" s="162" t="s">
        <v>362</v>
      </c>
      <c r="I141" s="162" t="s">
        <v>362</v>
      </c>
      <c r="J141" s="1560"/>
      <c r="Q141" s="1"/>
    </row>
    <row r="142" spans="1:17" ht="15" customHeight="1" x14ac:dyDescent="0.35">
      <c r="A142" s="1523" t="s">
        <v>56</v>
      </c>
      <c r="B142" s="1569" t="s">
        <v>325</v>
      </c>
      <c r="C142" s="1570"/>
      <c r="D142" s="775" t="s">
        <v>413</v>
      </c>
      <c r="E142" s="1557"/>
      <c r="F142" s="95" t="s">
        <v>361</v>
      </c>
      <c r="G142" s="718" t="s">
        <v>362</v>
      </c>
      <c r="H142" s="718" t="s">
        <v>362</v>
      </c>
      <c r="I142" s="718" t="s">
        <v>362</v>
      </c>
      <c r="J142" s="1560"/>
      <c r="Q142" s="1"/>
    </row>
    <row r="143" spans="1:17" ht="15" customHeight="1" x14ac:dyDescent="0.35">
      <c r="A143" s="1523" t="s">
        <v>56</v>
      </c>
      <c r="B143" s="1569" t="s">
        <v>325</v>
      </c>
      <c r="C143" s="1570"/>
      <c r="D143" s="775" t="s">
        <v>414</v>
      </c>
      <c r="E143" s="1557"/>
      <c r="F143" s="95" t="s">
        <v>361</v>
      </c>
      <c r="G143" s="718" t="s">
        <v>362</v>
      </c>
      <c r="H143" s="718" t="s">
        <v>362</v>
      </c>
      <c r="I143" s="718" t="s">
        <v>362</v>
      </c>
      <c r="J143" s="1560"/>
      <c r="Q143" s="1"/>
    </row>
    <row r="144" spans="1:17" ht="15" customHeight="1" x14ac:dyDescent="0.35">
      <c r="A144" s="1523" t="s">
        <v>56</v>
      </c>
      <c r="B144" s="1569" t="s">
        <v>325</v>
      </c>
      <c r="C144" s="1570"/>
      <c r="D144" s="775" t="s">
        <v>416</v>
      </c>
      <c r="E144" s="1557"/>
      <c r="F144" s="95" t="s">
        <v>361</v>
      </c>
      <c r="G144" s="718" t="s">
        <v>362</v>
      </c>
      <c r="H144" s="718" t="s">
        <v>362</v>
      </c>
      <c r="I144" s="718" t="s">
        <v>362</v>
      </c>
      <c r="J144" s="1560"/>
      <c r="Q144" s="1"/>
    </row>
    <row r="145" spans="1:17" ht="15" customHeight="1" x14ac:dyDescent="0.35">
      <c r="A145" s="1523" t="s">
        <v>56</v>
      </c>
      <c r="B145" s="1569" t="s">
        <v>325</v>
      </c>
      <c r="C145" s="1570"/>
      <c r="D145" s="775" t="s">
        <v>417</v>
      </c>
      <c r="E145" s="1557"/>
      <c r="F145" s="95" t="s">
        <v>361</v>
      </c>
      <c r="G145" s="718" t="s">
        <v>362</v>
      </c>
      <c r="H145" s="718" t="s">
        <v>362</v>
      </c>
      <c r="I145" s="718" t="s">
        <v>362</v>
      </c>
      <c r="J145" s="1560"/>
      <c r="Q145" s="1"/>
    </row>
    <row r="146" spans="1:17" ht="15" customHeight="1" x14ac:dyDescent="0.35">
      <c r="A146" s="1523" t="s">
        <v>56</v>
      </c>
      <c r="B146" s="1569" t="s">
        <v>325</v>
      </c>
      <c r="C146" s="1570"/>
      <c r="D146" s="775" t="s">
        <v>418</v>
      </c>
      <c r="E146" s="1557"/>
      <c r="F146" s="95" t="s">
        <v>361</v>
      </c>
      <c r="G146" s="718" t="s">
        <v>362</v>
      </c>
      <c r="H146" s="718" t="s">
        <v>362</v>
      </c>
      <c r="I146" s="718" t="s">
        <v>362</v>
      </c>
      <c r="J146" s="1561"/>
      <c r="Q146" s="1"/>
    </row>
    <row r="147" spans="1:17" ht="15" customHeight="1" x14ac:dyDescent="0.35">
      <c r="A147" s="1562" t="s">
        <v>57</v>
      </c>
      <c r="B147" s="1563" t="s">
        <v>389</v>
      </c>
      <c r="C147" s="1564"/>
      <c r="D147" s="139" t="s">
        <v>415</v>
      </c>
      <c r="E147" s="1557"/>
      <c r="F147" s="140" t="s">
        <v>361</v>
      </c>
      <c r="G147" s="163" t="s">
        <v>362</v>
      </c>
      <c r="H147" s="163" t="s">
        <v>362</v>
      </c>
      <c r="I147" s="163" t="s">
        <v>362</v>
      </c>
      <c r="J147" s="1571"/>
      <c r="Q147" s="1"/>
    </row>
    <row r="148" spans="1:17" ht="15" customHeight="1" x14ac:dyDescent="0.35">
      <c r="A148" s="1548" t="s">
        <v>57</v>
      </c>
      <c r="B148" s="1565" t="s">
        <v>284</v>
      </c>
      <c r="C148" s="1566"/>
      <c r="D148" s="774" t="s">
        <v>413</v>
      </c>
      <c r="E148" s="1557"/>
      <c r="F148" s="101" t="s">
        <v>361</v>
      </c>
      <c r="G148" s="143" t="s">
        <v>362</v>
      </c>
      <c r="H148" s="143" t="s">
        <v>362</v>
      </c>
      <c r="I148" s="143" t="s">
        <v>362</v>
      </c>
      <c r="J148" s="1567"/>
      <c r="Q148" s="1"/>
    </row>
    <row r="149" spans="1:17" ht="15" customHeight="1" x14ac:dyDescent="0.35">
      <c r="A149" s="1548" t="s">
        <v>57</v>
      </c>
      <c r="B149" s="1565" t="s">
        <v>284</v>
      </c>
      <c r="C149" s="1566"/>
      <c r="D149" s="774" t="s">
        <v>414</v>
      </c>
      <c r="E149" s="1557"/>
      <c r="F149" s="101" t="s">
        <v>361</v>
      </c>
      <c r="G149" s="143" t="s">
        <v>362</v>
      </c>
      <c r="H149" s="143" t="s">
        <v>362</v>
      </c>
      <c r="I149" s="143" t="s">
        <v>362</v>
      </c>
      <c r="J149" s="1567"/>
      <c r="Q149" s="1"/>
    </row>
    <row r="150" spans="1:17" ht="15" customHeight="1" x14ac:dyDescent="0.35">
      <c r="A150" s="1548" t="s">
        <v>57</v>
      </c>
      <c r="B150" s="1565" t="s">
        <v>284</v>
      </c>
      <c r="C150" s="1566"/>
      <c r="D150" s="774" t="s">
        <v>416</v>
      </c>
      <c r="E150" s="1557"/>
      <c r="F150" s="101" t="s">
        <v>361</v>
      </c>
      <c r="G150" s="143" t="s">
        <v>362</v>
      </c>
      <c r="H150" s="143" t="s">
        <v>362</v>
      </c>
      <c r="I150" s="143" t="s">
        <v>362</v>
      </c>
      <c r="J150" s="1567"/>
      <c r="Q150" s="1"/>
    </row>
    <row r="151" spans="1:17" ht="15" customHeight="1" x14ac:dyDescent="0.35">
      <c r="A151" s="1548" t="s">
        <v>57</v>
      </c>
      <c r="B151" s="1565" t="s">
        <v>284</v>
      </c>
      <c r="C151" s="1566"/>
      <c r="D151" s="774" t="s">
        <v>417</v>
      </c>
      <c r="E151" s="1557"/>
      <c r="F151" s="101" t="s">
        <v>361</v>
      </c>
      <c r="G151" s="143" t="s">
        <v>362</v>
      </c>
      <c r="H151" s="143" t="s">
        <v>362</v>
      </c>
      <c r="I151" s="143" t="s">
        <v>362</v>
      </c>
      <c r="J151" s="1567"/>
      <c r="Q151" s="1"/>
    </row>
    <row r="152" spans="1:17" ht="15" customHeight="1" x14ac:dyDescent="0.35">
      <c r="A152" s="1548" t="s">
        <v>57</v>
      </c>
      <c r="B152" s="1565" t="s">
        <v>284</v>
      </c>
      <c r="C152" s="1566"/>
      <c r="D152" s="774" t="s">
        <v>418</v>
      </c>
      <c r="E152" s="1557"/>
      <c r="F152" s="101" t="s">
        <v>361</v>
      </c>
      <c r="G152" s="143" t="s">
        <v>362</v>
      </c>
      <c r="H152" s="143" t="s">
        <v>362</v>
      </c>
      <c r="I152" s="143" t="s">
        <v>362</v>
      </c>
      <c r="J152" s="1568"/>
      <c r="Q152" s="1"/>
    </row>
    <row r="153" spans="1:17" ht="15" customHeight="1" x14ac:dyDescent="0.35">
      <c r="A153" s="1523" t="s">
        <v>58</v>
      </c>
      <c r="B153" s="1569" t="s">
        <v>406</v>
      </c>
      <c r="C153" s="1570"/>
      <c r="D153" s="775" t="s">
        <v>415</v>
      </c>
      <c r="E153" s="1557"/>
      <c r="F153" s="95" t="s">
        <v>361</v>
      </c>
      <c r="G153" s="718" t="s">
        <v>362</v>
      </c>
      <c r="H153" s="718" t="s">
        <v>362</v>
      </c>
      <c r="I153" s="718" t="s">
        <v>362</v>
      </c>
      <c r="J153" s="1572"/>
      <c r="Q153" s="1"/>
    </row>
    <row r="154" spans="1:17" ht="15" customHeight="1" x14ac:dyDescent="0.35">
      <c r="A154" s="1523" t="s">
        <v>58</v>
      </c>
      <c r="B154" s="1569" t="s">
        <v>285</v>
      </c>
      <c r="C154" s="1570"/>
      <c r="D154" s="775" t="s">
        <v>413</v>
      </c>
      <c r="E154" s="1557"/>
      <c r="F154" s="95" t="s">
        <v>361</v>
      </c>
      <c r="G154" s="718" t="s">
        <v>362</v>
      </c>
      <c r="H154" s="718" t="s">
        <v>362</v>
      </c>
      <c r="I154" s="718" t="s">
        <v>362</v>
      </c>
      <c r="J154" s="1560"/>
      <c r="Q154" s="1"/>
    </row>
    <row r="155" spans="1:17" ht="15" customHeight="1" x14ac:dyDescent="0.35">
      <c r="A155" s="1523" t="s">
        <v>58</v>
      </c>
      <c r="B155" s="1569" t="s">
        <v>285</v>
      </c>
      <c r="C155" s="1570"/>
      <c r="D155" s="775" t="s">
        <v>414</v>
      </c>
      <c r="E155" s="1557"/>
      <c r="F155" s="95" t="s">
        <v>361</v>
      </c>
      <c r="G155" s="718" t="s">
        <v>362</v>
      </c>
      <c r="H155" s="718" t="s">
        <v>362</v>
      </c>
      <c r="I155" s="718" t="s">
        <v>362</v>
      </c>
      <c r="J155" s="1560"/>
      <c r="Q155" s="1"/>
    </row>
    <row r="156" spans="1:17" ht="15" customHeight="1" x14ac:dyDescent="0.35">
      <c r="A156" s="1523" t="s">
        <v>58</v>
      </c>
      <c r="B156" s="1569" t="s">
        <v>285</v>
      </c>
      <c r="C156" s="1570"/>
      <c r="D156" s="775" t="s">
        <v>416</v>
      </c>
      <c r="E156" s="1557"/>
      <c r="F156" s="95" t="s">
        <v>361</v>
      </c>
      <c r="G156" s="718" t="s">
        <v>362</v>
      </c>
      <c r="H156" s="718" t="s">
        <v>362</v>
      </c>
      <c r="I156" s="718" t="s">
        <v>362</v>
      </c>
      <c r="J156" s="1560"/>
      <c r="Q156" s="1"/>
    </row>
    <row r="157" spans="1:17" ht="15" customHeight="1" x14ac:dyDescent="0.35">
      <c r="A157" s="1523" t="s">
        <v>58</v>
      </c>
      <c r="B157" s="1569" t="s">
        <v>285</v>
      </c>
      <c r="C157" s="1570"/>
      <c r="D157" s="775" t="s">
        <v>417</v>
      </c>
      <c r="E157" s="1557"/>
      <c r="F157" s="95" t="s">
        <v>361</v>
      </c>
      <c r="G157" s="718" t="s">
        <v>362</v>
      </c>
      <c r="H157" s="718" t="s">
        <v>362</v>
      </c>
      <c r="I157" s="718" t="s">
        <v>362</v>
      </c>
      <c r="J157" s="1560"/>
      <c r="Q157" s="1"/>
    </row>
    <row r="158" spans="1:17" ht="15" customHeight="1" x14ac:dyDescent="0.35">
      <c r="A158" s="1523" t="s">
        <v>58</v>
      </c>
      <c r="B158" s="1569" t="s">
        <v>285</v>
      </c>
      <c r="C158" s="1570"/>
      <c r="D158" s="775" t="s">
        <v>418</v>
      </c>
      <c r="E158" s="1557"/>
      <c r="F158" s="95" t="s">
        <v>361</v>
      </c>
      <c r="G158" s="718" t="s">
        <v>362</v>
      </c>
      <c r="H158" s="718" t="s">
        <v>362</v>
      </c>
      <c r="I158" s="718" t="s">
        <v>362</v>
      </c>
      <c r="J158" s="1561"/>
      <c r="Q158" s="1"/>
    </row>
    <row r="159" spans="1:17" ht="15" customHeight="1" x14ac:dyDescent="0.35">
      <c r="A159" s="1562" t="s">
        <v>59</v>
      </c>
      <c r="B159" s="1563" t="s">
        <v>391</v>
      </c>
      <c r="C159" s="1564"/>
      <c r="D159" s="774" t="s">
        <v>415</v>
      </c>
      <c r="E159" s="1557"/>
      <c r="F159" s="101" t="s">
        <v>361</v>
      </c>
      <c r="G159" s="143" t="s">
        <v>362</v>
      </c>
      <c r="H159" s="143" t="s">
        <v>362</v>
      </c>
      <c r="I159" s="143" t="s">
        <v>362</v>
      </c>
      <c r="J159" s="1571"/>
      <c r="Q159" s="1"/>
    </row>
    <row r="160" spans="1:17" ht="15" customHeight="1" x14ac:dyDescent="0.35">
      <c r="A160" s="1548" t="s">
        <v>59</v>
      </c>
      <c r="B160" s="1565" t="s">
        <v>324</v>
      </c>
      <c r="C160" s="1566"/>
      <c r="D160" s="774" t="s">
        <v>413</v>
      </c>
      <c r="E160" s="1557"/>
      <c r="F160" s="101" t="s">
        <v>361</v>
      </c>
      <c r="G160" s="143" t="s">
        <v>362</v>
      </c>
      <c r="H160" s="143" t="s">
        <v>362</v>
      </c>
      <c r="I160" s="143" t="s">
        <v>362</v>
      </c>
      <c r="J160" s="1567"/>
      <c r="Q160" s="1"/>
    </row>
    <row r="161" spans="1:17" ht="15" customHeight="1" x14ac:dyDescent="0.35">
      <c r="A161" s="1548" t="s">
        <v>59</v>
      </c>
      <c r="B161" s="1565" t="s">
        <v>324</v>
      </c>
      <c r="C161" s="1566"/>
      <c r="D161" s="774" t="s">
        <v>414</v>
      </c>
      <c r="E161" s="1557"/>
      <c r="F161" s="101" t="s">
        <v>361</v>
      </c>
      <c r="G161" s="143" t="s">
        <v>362</v>
      </c>
      <c r="H161" s="143" t="s">
        <v>362</v>
      </c>
      <c r="I161" s="143" t="s">
        <v>362</v>
      </c>
      <c r="J161" s="1567"/>
      <c r="Q161" s="1"/>
    </row>
    <row r="162" spans="1:17" ht="15" customHeight="1" x14ac:dyDescent="0.35">
      <c r="A162" s="1548" t="s">
        <v>59</v>
      </c>
      <c r="B162" s="1565" t="s">
        <v>324</v>
      </c>
      <c r="C162" s="1566"/>
      <c r="D162" s="774" t="s">
        <v>416</v>
      </c>
      <c r="E162" s="1557"/>
      <c r="F162" s="101" t="s">
        <v>361</v>
      </c>
      <c r="G162" s="143" t="s">
        <v>362</v>
      </c>
      <c r="H162" s="143" t="s">
        <v>362</v>
      </c>
      <c r="I162" s="143" t="s">
        <v>362</v>
      </c>
      <c r="J162" s="1567"/>
      <c r="Q162" s="1"/>
    </row>
    <row r="163" spans="1:17" ht="15" customHeight="1" x14ac:dyDescent="0.35">
      <c r="A163" s="1548" t="s">
        <v>59</v>
      </c>
      <c r="B163" s="1565" t="s">
        <v>324</v>
      </c>
      <c r="C163" s="1566"/>
      <c r="D163" s="774" t="s">
        <v>417</v>
      </c>
      <c r="E163" s="1557"/>
      <c r="F163" s="101" t="s">
        <v>361</v>
      </c>
      <c r="G163" s="143" t="s">
        <v>362</v>
      </c>
      <c r="H163" s="143" t="s">
        <v>362</v>
      </c>
      <c r="I163" s="143" t="s">
        <v>362</v>
      </c>
      <c r="J163" s="1567"/>
      <c r="Q163" s="1"/>
    </row>
    <row r="164" spans="1:17" ht="15" customHeight="1" x14ac:dyDescent="0.35">
      <c r="A164" s="1548" t="s">
        <v>59</v>
      </c>
      <c r="B164" s="1565" t="s">
        <v>324</v>
      </c>
      <c r="C164" s="1566"/>
      <c r="D164" s="774" t="s">
        <v>418</v>
      </c>
      <c r="E164" s="1557"/>
      <c r="F164" s="101" t="s">
        <v>361</v>
      </c>
      <c r="G164" s="143" t="s">
        <v>362</v>
      </c>
      <c r="H164" s="143" t="s">
        <v>362</v>
      </c>
      <c r="I164" s="143" t="s">
        <v>362</v>
      </c>
      <c r="J164" s="1568"/>
      <c r="Q164" s="1"/>
    </row>
    <row r="165" spans="1:17" ht="15" customHeight="1" x14ac:dyDescent="0.35">
      <c r="A165" s="1523" t="s">
        <v>60</v>
      </c>
      <c r="B165" s="1569" t="s">
        <v>407</v>
      </c>
      <c r="C165" s="1570"/>
      <c r="D165" s="775" t="s">
        <v>415</v>
      </c>
      <c r="E165" s="1557"/>
      <c r="F165" s="95" t="s">
        <v>361</v>
      </c>
      <c r="G165" s="718" t="s">
        <v>362</v>
      </c>
      <c r="H165" s="718" t="s">
        <v>362</v>
      </c>
      <c r="I165" s="718" t="s">
        <v>362</v>
      </c>
      <c r="J165" s="1572"/>
      <c r="Q165" s="1"/>
    </row>
    <row r="166" spans="1:17" ht="15" customHeight="1" x14ac:dyDescent="0.35">
      <c r="A166" s="1523" t="s">
        <v>60</v>
      </c>
      <c r="B166" s="1569" t="s">
        <v>323</v>
      </c>
      <c r="C166" s="1570"/>
      <c r="D166" s="775" t="s">
        <v>413</v>
      </c>
      <c r="E166" s="1557"/>
      <c r="F166" s="95" t="s">
        <v>361</v>
      </c>
      <c r="G166" s="718" t="s">
        <v>362</v>
      </c>
      <c r="H166" s="718" t="s">
        <v>362</v>
      </c>
      <c r="I166" s="718" t="s">
        <v>362</v>
      </c>
      <c r="J166" s="1560"/>
      <c r="Q166" s="1"/>
    </row>
    <row r="167" spans="1:17" ht="15" customHeight="1" x14ac:dyDescent="0.35">
      <c r="A167" s="1523" t="s">
        <v>60</v>
      </c>
      <c r="B167" s="1569" t="s">
        <v>323</v>
      </c>
      <c r="C167" s="1570"/>
      <c r="D167" s="775" t="s">
        <v>414</v>
      </c>
      <c r="E167" s="1557"/>
      <c r="F167" s="95" t="s">
        <v>361</v>
      </c>
      <c r="G167" s="718" t="s">
        <v>362</v>
      </c>
      <c r="H167" s="718" t="s">
        <v>362</v>
      </c>
      <c r="I167" s="718" t="s">
        <v>362</v>
      </c>
      <c r="J167" s="1560"/>
      <c r="Q167" s="1"/>
    </row>
    <row r="168" spans="1:17" ht="15" customHeight="1" x14ac:dyDescent="0.35">
      <c r="A168" s="1523" t="s">
        <v>60</v>
      </c>
      <c r="B168" s="1569" t="s">
        <v>323</v>
      </c>
      <c r="C168" s="1570"/>
      <c r="D168" s="775" t="s">
        <v>416</v>
      </c>
      <c r="E168" s="1557"/>
      <c r="F168" s="95" t="s">
        <v>361</v>
      </c>
      <c r="G168" s="718" t="s">
        <v>362</v>
      </c>
      <c r="H168" s="718" t="s">
        <v>362</v>
      </c>
      <c r="I168" s="718" t="s">
        <v>362</v>
      </c>
      <c r="J168" s="1560"/>
      <c r="Q168" s="1"/>
    </row>
    <row r="169" spans="1:17" ht="15" customHeight="1" x14ac:dyDescent="0.35">
      <c r="A169" s="1523" t="s">
        <v>60</v>
      </c>
      <c r="B169" s="1569" t="s">
        <v>323</v>
      </c>
      <c r="C169" s="1570"/>
      <c r="D169" s="775" t="s">
        <v>417</v>
      </c>
      <c r="E169" s="1557"/>
      <c r="F169" s="95" t="s">
        <v>361</v>
      </c>
      <c r="G169" s="718" t="s">
        <v>362</v>
      </c>
      <c r="H169" s="718" t="s">
        <v>362</v>
      </c>
      <c r="I169" s="718" t="s">
        <v>362</v>
      </c>
      <c r="J169" s="1560"/>
      <c r="Q169" s="1"/>
    </row>
    <row r="170" spans="1:17" ht="15" customHeight="1" x14ac:dyDescent="0.35">
      <c r="A170" s="1523" t="s">
        <v>60</v>
      </c>
      <c r="B170" s="1569" t="s">
        <v>323</v>
      </c>
      <c r="C170" s="1570"/>
      <c r="D170" s="775" t="s">
        <v>418</v>
      </c>
      <c r="E170" s="1557"/>
      <c r="F170" s="95" t="s">
        <v>361</v>
      </c>
      <c r="G170" s="718" t="s">
        <v>362</v>
      </c>
      <c r="H170" s="718" t="s">
        <v>362</v>
      </c>
      <c r="I170" s="718" t="s">
        <v>362</v>
      </c>
      <c r="J170" s="1561"/>
      <c r="Q170" s="1"/>
    </row>
    <row r="171" spans="1:17" ht="15" customHeight="1" x14ac:dyDescent="0.35">
      <c r="A171" s="1562" t="s">
        <v>61</v>
      </c>
      <c r="B171" s="1563" t="s">
        <v>408</v>
      </c>
      <c r="C171" s="1564"/>
      <c r="D171" s="774" t="s">
        <v>415</v>
      </c>
      <c r="E171" s="1557"/>
      <c r="F171" s="101" t="s">
        <v>361</v>
      </c>
      <c r="G171" s="143" t="s">
        <v>362</v>
      </c>
      <c r="H171" s="143" t="s">
        <v>362</v>
      </c>
      <c r="I171" s="143" t="s">
        <v>362</v>
      </c>
      <c r="J171" s="1571"/>
      <c r="Q171" s="1"/>
    </row>
    <row r="172" spans="1:17" ht="15" customHeight="1" x14ac:dyDescent="0.35">
      <c r="A172" s="1548" t="s">
        <v>61</v>
      </c>
      <c r="B172" s="1565" t="s">
        <v>322</v>
      </c>
      <c r="C172" s="1566"/>
      <c r="D172" s="774" t="s">
        <v>413</v>
      </c>
      <c r="E172" s="1557"/>
      <c r="F172" s="101" t="s">
        <v>361</v>
      </c>
      <c r="G172" s="143" t="s">
        <v>362</v>
      </c>
      <c r="H172" s="143" t="s">
        <v>362</v>
      </c>
      <c r="I172" s="143" t="s">
        <v>362</v>
      </c>
      <c r="J172" s="1567"/>
      <c r="Q172" s="1"/>
    </row>
    <row r="173" spans="1:17" ht="15" customHeight="1" x14ac:dyDescent="0.35">
      <c r="A173" s="1548" t="s">
        <v>61</v>
      </c>
      <c r="B173" s="1565" t="s">
        <v>322</v>
      </c>
      <c r="C173" s="1566"/>
      <c r="D173" s="774" t="s">
        <v>414</v>
      </c>
      <c r="E173" s="1557"/>
      <c r="F173" s="101" t="s">
        <v>361</v>
      </c>
      <c r="G173" s="143" t="s">
        <v>362</v>
      </c>
      <c r="H173" s="143" t="s">
        <v>362</v>
      </c>
      <c r="I173" s="143" t="s">
        <v>362</v>
      </c>
      <c r="J173" s="1567"/>
      <c r="Q173" s="1"/>
    </row>
    <row r="174" spans="1:17" ht="15" customHeight="1" x14ac:dyDescent="0.35">
      <c r="A174" s="1548" t="s">
        <v>61</v>
      </c>
      <c r="B174" s="1565" t="s">
        <v>322</v>
      </c>
      <c r="C174" s="1566"/>
      <c r="D174" s="774" t="s">
        <v>416</v>
      </c>
      <c r="E174" s="1557"/>
      <c r="F174" s="101" t="s">
        <v>361</v>
      </c>
      <c r="G174" s="143" t="s">
        <v>362</v>
      </c>
      <c r="H174" s="143" t="s">
        <v>362</v>
      </c>
      <c r="I174" s="143" t="s">
        <v>362</v>
      </c>
      <c r="J174" s="1567"/>
      <c r="Q174" s="1"/>
    </row>
    <row r="175" spans="1:17" ht="15" customHeight="1" x14ac:dyDescent="0.35">
      <c r="A175" s="1548" t="s">
        <v>61</v>
      </c>
      <c r="B175" s="1565" t="s">
        <v>322</v>
      </c>
      <c r="C175" s="1566"/>
      <c r="D175" s="774" t="s">
        <v>417</v>
      </c>
      <c r="E175" s="1557"/>
      <c r="F175" s="101" t="s">
        <v>361</v>
      </c>
      <c r="G175" s="143" t="s">
        <v>362</v>
      </c>
      <c r="H175" s="143" t="s">
        <v>362</v>
      </c>
      <c r="I175" s="143" t="s">
        <v>362</v>
      </c>
      <c r="J175" s="1567"/>
      <c r="Q175" s="1"/>
    </row>
    <row r="176" spans="1:17" ht="15" customHeight="1" x14ac:dyDescent="0.35">
      <c r="A176" s="1548" t="s">
        <v>61</v>
      </c>
      <c r="B176" s="1565" t="s">
        <v>322</v>
      </c>
      <c r="C176" s="1566"/>
      <c r="D176" s="774" t="s">
        <v>418</v>
      </c>
      <c r="E176" s="1558"/>
      <c r="F176" s="101" t="s">
        <v>361</v>
      </c>
      <c r="G176" s="143" t="s">
        <v>362</v>
      </c>
      <c r="H176" s="143" t="s">
        <v>362</v>
      </c>
      <c r="I176" s="143" t="s">
        <v>362</v>
      </c>
      <c r="J176" s="1568"/>
      <c r="Q176" s="1"/>
    </row>
    <row r="177" spans="1:17" s="5" customFormat="1" ht="33" customHeight="1" x14ac:dyDescent="0.35">
      <c r="A177" s="1462" t="s">
        <v>481</v>
      </c>
      <c r="B177" s="1463"/>
      <c r="C177" s="1463"/>
      <c r="D177" s="1463"/>
      <c r="E177" s="1495"/>
      <c r="F177" s="1463"/>
      <c r="G177" s="1463"/>
      <c r="H177" s="1463"/>
      <c r="I177" s="1463"/>
      <c r="J177" s="221" t="s">
        <v>698</v>
      </c>
      <c r="K177" s="381"/>
      <c r="L177" s="8"/>
      <c r="M177" s="381"/>
    </row>
    <row r="178" spans="1:17" ht="15" customHeight="1" x14ac:dyDescent="0.35">
      <c r="A178" s="1523" t="s">
        <v>62</v>
      </c>
      <c r="B178" s="1569" t="s">
        <v>409</v>
      </c>
      <c r="C178" s="1570"/>
      <c r="D178" s="775" t="s">
        <v>415</v>
      </c>
      <c r="E178" s="438"/>
      <c r="F178" s="138" t="s">
        <v>361</v>
      </c>
      <c r="G178" s="162" t="s">
        <v>362</v>
      </c>
      <c r="H178" s="162" t="s">
        <v>362</v>
      </c>
      <c r="I178" s="162" t="s">
        <v>362</v>
      </c>
      <c r="J178" s="1572"/>
      <c r="Q178" s="1"/>
    </row>
    <row r="179" spans="1:17" ht="15" customHeight="1" x14ac:dyDescent="0.35">
      <c r="A179" s="1523" t="s">
        <v>62</v>
      </c>
      <c r="B179" s="1569" t="s">
        <v>329</v>
      </c>
      <c r="C179" s="1570"/>
      <c r="D179" s="775" t="s">
        <v>413</v>
      </c>
      <c r="E179" s="438"/>
      <c r="F179" s="95" t="s">
        <v>361</v>
      </c>
      <c r="G179" s="718" t="s">
        <v>362</v>
      </c>
      <c r="H179" s="718" t="s">
        <v>362</v>
      </c>
      <c r="I179" s="718" t="s">
        <v>362</v>
      </c>
      <c r="J179" s="1560"/>
      <c r="Q179" s="1"/>
    </row>
    <row r="180" spans="1:17" ht="15" customHeight="1" x14ac:dyDescent="0.35">
      <c r="A180" s="1523" t="s">
        <v>62</v>
      </c>
      <c r="B180" s="1569" t="s">
        <v>329</v>
      </c>
      <c r="C180" s="1570"/>
      <c r="D180" s="775" t="s">
        <v>414</v>
      </c>
      <c r="E180" s="438"/>
      <c r="F180" s="95" t="s">
        <v>361</v>
      </c>
      <c r="G180" s="718" t="s">
        <v>362</v>
      </c>
      <c r="H180" s="718" t="s">
        <v>362</v>
      </c>
      <c r="I180" s="718" t="s">
        <v>362</v>
      </c>
      <c r="J180" s="1560"/>
      <c r="Q180" s="1"/>
    </row>
    <row r="181" spans="1:17" ht="15" customHeight="1" x14ac:dyDescent="0.35">
      <c r="A181" s="1523" t="s">
        <v>62</v>
      </c>
      <c r="B181" s="1569" t="s">
        <v>329</v>
      </c>
      <c r="C181" s="1570"/>
      <c r="D181" s="775" t="s">
        <v>416</v>
      </c>
      <c r="E181" s="438"/>
      <c r="F181" s="95" t="s">
        <v>361</v>
      </c>
      <c r="G181" s="718" t="s">
        <v>362</v>
      </c>
      <c r="H181" s="718" t="s">
        <v>362</v>
      </c>
      <c r="I181" s="718" t="s">
        <v>362</v>
      </c>
      <c r="J181" s="1560"/>
      <c r="Q181" s="1"/>
    </row>
    <row r="182" spans="1:17" ht="15" customHeight="1" x14ac:dyDescent="0.35">
      <c r="A182" s="1523" t="s">
        <v>62</v>
      </c>
      <c r="B182" s="1569" t="s">
        <v>329</v>
      </c>
      <c r="C182" s="1570"/>
      <c r="D182" s="775" t="s">
        <v>417</v>
      </c>
      <c r="E182" s="438"/>
      <c r="F182" s="95" t="s">
        <v>361</v>
      </c>
      <c r="G182" s="718" t="s">
        <v>362</v>
      </c>
      <c r="H182" s="718" t="s">
        <v>362</v>
      </c>
      <c r="I182" s="718" t="s">
        <v>362</v>
      </c>
      <c r="J182" s="1560"/>
      <c r="Q182" s="1"/>
    </row>
    <row r="183" spans="1:17" ht="15" customHeight="1" x14ac:dyDescent="0.35">
      <c r="A183" s="1523" t="s">
        <v>62</v>
      </c>
      <c r="B183" s="1569" t="s">
        <v>329</v>
      </c>
      <c r="C183" s="1570"/>
      <c r="D183" s="775" t="s">
        <v>418</v>
      </c>
      <c r="E183" s="439"/>
      <c r="F183" s="98" t="s">
        <v>361</v>
      </c>
      <c r="G183" s="164" t="s">
        <v>362</v>
      </c>
      <c r="H183" s="164" t="s">
        <v>362</v>
      </c>
      <c r="I183" s="164" t="s">
        <v>362</v>
      </c>
      <c r="J183" s="1578"/>
      <c r="Q183" s="1"/>
    </row>
    <row r="184" spans="1:17" s="5" customFormat="1" ht="8.15" customHeight="1" x14ac:dyDescent="0.35">
      <c r="A184" s="82"/>
      <c r="B184" s="83"/>
      <c r="C184" s="83"/>
      <c r="D184" s="83"/>
      <c r="E184" s="83"/>
      <c r="F184" s="84"/>
      <c r="G184" s="156"/>
      <c r="H184" s="156"/>
      <c r="I184" s="156"/>
      <c r="J184" s="46"/>
      <c r="K184" s="381"/>
      <c r="L184" s="8"/>
      <c r="M184" s="381"/>
    </row>
    <row r="185" spans="1:17" s="5" customFormat="1" ht="33" customHeight="1" x14ac:dyDescent="0.35">
      <c r="A185" s="1462" t="s">
        <v>419</v>
      </c>
      <c r="B185" s="1463"/>
      <c r="C185" s="1463"/>
      <c r="D185" s="1463"/>
      <c r="E185" s="1463"/>
      <c r="F185" s="1463"/>
      <c r="G185" s="1463"/>
      <c r="H185" s="1463"/>
      <c r="I185" s="1463"/>
      <c r="J185" s="1464"/>
      <c r="K185" s="381"/>
      <c r="L185" s="8">
        <f>IF(COUNTA(G186:I186)=3,3,2)</f>
        <v>3</v>
      </c>
      <c r="M185" s="381"/>
    </row>
    <row r="186" spans="1:17" ht="28" customHeight="1" x14ac:dyDescent="0.35">
      <c r="A186" s="11" t="s">
        <v>63</v>
      </c>
      <c r="B186" s="1579" t="s">
        <v>276</v>
      </c>
      <c r="C186" s="1579"/>
      <c r="D186" s="1579"/>
      <c r="E186" s="85" t="s">
        <v>524</v>
      </c>
      <c r="F186" s="4"/>
      <c r="G186" s="150" t="s">
        <v>362</v>
      </c>
      <c r="H186" s="150" t="s">
        <v>362</v>
      </c>
      <c r="I186" s="150" t="s">
        <v>362</v>
      </c>
      <c r="J186" s="6"/>
      <c r="Q186" s="1"/>
    </row>
    <row r="187" spans="1:17" s="5" customFormat="1" ht="8.15" customHeight="1" x14ac:dyDescent="0.35">
      <c r="A187" s="12"/>
      <c r="B187" s="13"/>
      <c r="C187" s="13"/>
      <c r="D187" s="13"/>
      <c r="E187" s="13"/>
      <c r="F187" s="7"/>
      <c r="G187" s="149"/>
      <c r="H187" s="149"/>
      <c r="I187" s="149"/>
      <c r="J187" s="46"/>
      <c r="K187" s="381"/>
      <c r="L187" s="8"/>
      <c r="M187" s="381"/>
    </row>
    <row r="188" spans="1:17" s="5" customFormat="1" ht="33" customHeight="1" x14ac:dyDescent="0.35">
      <c r="A188" s="1462" t="s">
        <v>420</v>
      </c>
      <c r="B188" s="1463"/>
      <c r="C188" s="1463"/>
      <c r="D188" s="1463"/>
      <c r="E188" s="1463"/>
      <c r="F188" s="1463"/>
      <c r="G188" s="1463"/>
      <c r="H188" s="1463"/>
      <c r="I188" s="1463"/>
      <c r="J188" s="1464"/>
      <c r="K188" s="381"/>
      <c r="L188" s="8">
        <f>IF(COUNTA(G189:I189)=3,3,2)</f>
        <v>3</v>
      </c>
      <c r="M188" s="381"/>
    </row>
    <row r="189" spans="1:17" ht="42.75" customHeight="1" x14ac:dyDescent="0.35">
      <c r="A189" s="11" t="s">
        <v>64</v>
      </c>
      <c r="B189" s="1582" t="s">
        <v>4</v>
      </c>
      <c r="C189" s="1582"/>
      <c r="D189" s="1582"/>
      <c r="E189" s="85" t="s">
        <v>524</v>
      </c>
      <c r="F189" s="4"/>
      <c r="G189" s="165" t="s">
        <v>498</v>
      </c>
      <c r="H189" s="165" t="s">
        <v>498</v>
      </c>
      <c r="I189" s="166" t="s">
        <v>499</v>
      </c>
      <c r="J189" s="242"/>
      <c r="Q189" s="1"/>
    </row>
    <row r="190" spans="1:17" s="5" customFormat="1" ht="8.15" customHeight="1" x14ac:dyDescent="0.35">
      <c r="A190" s="12"/>
      <c r="B190" s="13"/>
      <c r="C190" s="13"/>
      <c r="D190" s="13"/>
      <c r="E190" s="13"/>
      <c r="F190" s="7"/>
      <c r="G190" s="149"/>
      <c r="H190" s="149"/>
      <c r="I190" s="149"/>
      <c r="J190" s="46"/>
      <c r="K190" s="381"/>
      <c r="L190" s="8"/>
      <c r="M190" s="381"/>
    </row>
    <row r="191" spans="1:17" s="5" customFormat="1" ht="33" customHeight="1" x14ac:dyDescent="0.35">
      <c r="A191" s="1462" t="s">
        <v>421</v>
      </c>
      <c r="B191" s="1463"/>
      <c r="C191" s="1463"/>
      <c r="D191" s="1463"/>
      <c r="E191" s="1463"/>
      <c r="F191" s="1463"/>
      <c r="G191" s="1463"/>
      <c r="H191" s="1463"/>
      <c r="I191" s="1463"/>
      <c r="J191" s="1464"/>
      <c r="K191" s="381"/>
      <c r="L191" s="8">
        <f>IF(COUNTA(G192:I196)=15,3,2)</f>
        <v>3</v>
      </c>
      <c r="M191" s="381"/>
    </row>
    <row r="192" spans="1:17" ht="61.5" customHeight="1" x14ac:dyDescent="0.35">
      <c r="A192" s="762" t="s">
        <v>65</v>
      </c>
      <c r="B192" s="1505" t="s">
        <v>530</v>
      </c>
      <c r="C192" s="1506"/>
      <c r="D192" s="213" t="s">
        <v>525</v>
      </c>
      <c r="E192" s="1541" t="s">
        <v>519</v>
      </c>
      <c r="F192" s="212" t="s">
        <v>512</v>
      </c>
      <c r="G192" s="693">
        <v>148</v>
      </c>
      <c r="H192" s="693">
        <v>91</v>
      </c>
      <c r="I192" s="693">
        <v>52</v>
      </c>
      <c r="J192" s="104"/>
      <c r="Q192" s="1"/>
    </row>
    <row r="193" spans="1:17" ht="20.149999999999999" customHeight="1" x14ac:dyDescent="0.35">
      <c r="A193" s="765" t="s">
        <v>66</v>
      </c>
      <c r="B193" s="1487" t="s">
        <v>514</v>
      </c>
      <c r="C193" s="1488"/>
      <c r="D193" s="214" t="s">
        <v>526</v>
      </c>
      <c r="E193" s="1542"/>
      <c r="F193" s="732" t="s">
        <v>512</v>
      </c>
      <c r="G193" s="723">
        <v>25146</v>
      </c>
      <c r="H193" s="723">
        <v>29250</v>
      </c>
      <c r="I193" s="723">
        <v>32838</v>
      </c>
      <c r="J193" s="106"/>
      <c r="Q193" s="1"/>
    </row>
    <row r="194" spans="1:17" ht="69" customHeight="1" x14ac:dyDescent="0.35">
      <c r="A194" s="763" t="s">
        <v>67</v>
      </c>
      <c r="B194" s="1545" t="s">
        <v>529</v>
      </c>
      <c r="C194" s="1547"/>
      <c r="D194" s="215" t="s">
        <v>526</v>
      </c>
      <c r="E194" s="1542"/>
      <c r="F194" s="245" t="s">
        <v>398</v>
      </c>
      <c r="G194" s="700">
        <v>0.99399999999999999</v>
      </c>
      <c r="H194" s="700">
        <v>0.99399999999999999</v>
      </c>
      <c r="I194" s="700">
        <v>0.998</v>
      </c>
      <c r="J194" s="108"/>
      <c r="Q194" s="1"/>
    </row>
    <row r="195" spans="1:17" ht="31.5" customHeight="1" x14ac:dyDescent="0.35">
      <c r="A195" s="765" t="s">
        <v>68</v>
      </c>
      <c r="B195" s="1487" t="s">
        <v>482</v>
      </c>
      <c r="C195" s="1488"/>
      <c r="D195" s="216" t="s">
        <v>527</v>
      </c>
      <c r="E195" s="1542"/>
      <c r="F195" s="732" t="s">
        <v>361</v>
      </c>
      <c r="G195" s="805">
        <v>682</v>
      </c>
      <c r="H195" s="805">
        <v>360</v>
      </c>
      <c r="I195" s="805">
        <v>37</v>
      </c>
      <c r="J195" s="399"/>
      <c r="Q195" s="1"/>
    </row>
    <row r="196" spans="1:17" ht="28.5" customHeight="1" x14ac:dyDescent="0.35">
      <c r="A196" s="764" t="s">
        <v>291</v>
      </c>
      <c r="B196" s="1583" t="s">
        <v>482</v>
      </c>
      <c r="C196" s="1584"/>
      <c r="D196" s="217" t="s">
        <v>677</v>
      </c>
      <c r="E196" s="1543"/>
      <c r="F196" s="110" t="s">
        <v>361</v>
      </c>
      <c r="G196" s="684">
        <v>40</v>
      </c>
      <c r="H196" s="684">
        <v>15</v>
      </c>
      <c r="I196" s="684">
        <v>4</v>
      </c>
      <c r="J196" s="294"/>
      <c r="Q196" s="1"/>
    </row>
    <row r="197" spans="1:17" s="5" customFormat="1" ht="8.15" customHeight="1" x14ac:dyDescent="0.35">
      <c r="A197" s="12"/>
      <c r="B197" s="13"/>
      <c r="C197" s="13"/>
      <c r="D197" s="13"/>
      <c r="E197" s="13"/>
      <c r="F197" s="7"/>
      <c r="G197" s="149"/>
      <c r="H197" s="149"/>
      <c r="I197" s="149"/>
      <c r="J197" s="46"/>
      <c r="K197" s="381"/>
      <c r="L197" s="8"/>
      <c r="M197" s="381"/>
    </row>
    <row r="198" spans="1:17" s="5" customFormat="1" ht="33" customHeight="1" x14ac:dyDescent="0.35">
      <c r="A198" s="1462" t="s">
        <v>422</v>
      </c>
      <c r="B198" s="1463"/>
      <c r="C198" s="1463"/>
      <c r="D198" s="1463"/>
      <c r="E198" s="1463"/>
      <c r="F198" s="1463"/>
      <c r="G198" s="1463"/>
      <c r="H198" s="1463"/>
      <c r="I198" s="1463"/>
      <c r="J198" s="1464"/>
      <c r="K198" s="381"/>
      <c r="L198" s="8">
        <f>IF(COUNTA(G199:I199)=3,3,2)</f>
        <v>3</v>
      </c>
      <c r="M198" s="381"/>
    </row>
    <row r="199" spans="1:17" ht="61.5" customHeight="1" x14ac:dyDescent="0.35">
      <c r="A199" s="11" t="s">
        <v>70</v>
      </c>
      <c r="B199" s="1580" t="s">
        <v>531</v>
      </c>
      <c r="C199" s="1581"/>
      <c r="D199" s="220" t="s">
        <v>532</v>
      </c>
      <c r="E199" s="85" t="s">
        <v>519</v>
      </c>
      <c r="F199" s="242" t="s">
        <v>361</v>
      </c>
      <c r="G199" s="683">
        <v>1221</v>
      </c>
      <c r="H199" s="683">
        <v>899.9</v>
      </c>
      <c r="I199" s="683">
        <v>223</v>
      </c>
      <c r="J199" s="111" t="s">
        <v>685</v>
      </c>
      <c r="Q199" s="1"/>
    </row>
    <row r="200" spans="1:17" s="5" customFormat="1" ht="8.15" customHeight="1" x14ac:dyDescent="0.35">
      <c r="A200" s="12"/>
      <c r="B200" s="13"/>
      <c r="C200" s="13"/>
      <c r="D200" s="13"/>
      <c r="E200" s="13"/>
      <c r="F200" s="7"/>
      <c r="G200" s="149"/>
      <c r="H200" s="149"/>
      <c r="I200" s="149"/>
      <c r="J200" s="46"/>
      <c r="K200" s="381"/>
      <c r="L200" s="8"/>
      <c r="M200" s="381"/>
    </row>
    <row r="201" spans="1:17" s="5" customFormat="1" ht="33" customHeight="1" x14ac:dyDescent="0.35">
      <c r="A201" s="1462" t="s">
        <v>423</v>
      </c>
      <c r="B201" s="1463"/>
      <c r="C201" s="1463"/>
      <c r="D201" s="1463"/>
      <c r="E201" s="1463"/>
      <c r="F201" s="1463"/>
      <c r="G201" s="1463"/>
      <c r="H201" s="1463"/>
      <c r="I201" s="1463"/>
      <c r="J201" s="1464"/>
      <c r="K201" s="381"/>
      <c r="L201" s="8">
        <f>IF(COUNTA(G202:I202)=3,3,2)</f>
        <v>3</v>
      </c>
      <c r="M201" s="381"/>
    </row>
    <row r="202" spans="1:17" ht="32.15" customHeight="1" x14ac:dyDescent="0.35">
      <c r="A202" s="11" t="s">
        <v>71</v>
      </c>
      <c r="B202" s="1580" t="s">
        <v>5</v>
      </c>
      <c r="C202" s="1581"/>
      <c r="D202" s="220" t="s">
        <v>533</v>
      </c>
      <c r="E202" s="85" t="s">
        <v>519</v>
      </c>
      <c r="F202" s="242" t="s">
        <v>361</v>
      </c>
      <c r="G202" s="683">
        <v>2244</v>
      </c>
      <c r="H202" s="683">
        <v>2119</v>
      </c>
      <c r="I202" s="683">
        <v>691.36</v>
      </c>
      <c r="J202" s="111" t="s">
        <v>501</v>
      </c>
      <c r="Q202" s="1"/>
    </row>
    <row r="203" spans="1:17" s="5" customFormat="1" ht="8.15" customHeight="1" x14ac:dyDescent="0.35">
      <c r="A203" s="82"/>
      <c r="B203" s="83"/>
      <c r="C203" s="83"/>
      <c r="D203" s="83"/>
      <c r="E203" s="83"/>
      <c r="F203" s="84"/>
      <c r="G203" s="156"/>
      <c r="H203" s="156"/>
      <c r="I203" s="156"/>
      <c r="J203" s="46"/>
      <c r="K203" s="381"/>
      <c r="L203" s="8"/>
      <c r="M203" s="381"/>
    </row>
    <row r="204" spans="1:17" s="5" customFormat="1" ht="33" customHeight="1" x14ac:dyDescent="0.35">
      <c r="A204" s="1494" t="s">
        <v>424</v>
      </c>
      <c r="B204" s="1495"/>
      <c r="C204" s="1495"/>
      <c r="D204" s="1495"/>
      <c r="E204" s="1495"/>
      <c r="F204" s="1495"/>
      <c r="G204" s="1495"/>
      <c r="H204" s="1495"/>
      <c r="I204" s="1495"/>
      <c r="J204" s="1496"/>
      <c r="K204" s="381"/>
      <c r="L204" s="8">
        <f>IF(COUNTA(G205:I205)=3,3,2)</f>
        <v>3</v>
      </c>
      <c r="M204" s="381"/>
    </row>
    <row r="205" spans="1:17" ht="46.5" customHeight="1" x14ac:dyDescent="0.35">
      <c r="A205" s="11" t="s">
        <v>72</v>
      </c>
      <c r="B205" s="1580" t="s">
        <v>73</v>
      </c>
      <c r="C205" s="1581"/>
      <c r="D205" s="220" t="s">
        <v>533</v>
      </c>
      <c r="E205" s="85" t="s">
        <v>519</v>
      </c>
      <c r="F205" s="242" t="s">
        <v>361</v>
      </c>
      <c r="G205" s="683">
        <v>1798</v>
      </c>
      <c r="H205" s="683">
        <v>820</v>
      </c>
      <c r="I205" s="683">
        <v>1489.01</v>
      </c>
      <c r="J205" s="111" t="s">
        <v>668</v>
      </c>
      <c r="N205" s="235"/>
      <c r="Q205" s="1"/>
    </row>
    <row r="206" spans="1:17" s="5" customFormat="1" ht="8.15" customHeight="1" x14ac:dyDescent="0.35">
      <c r="A206" s="82"/>
      <c r="B206" s="83"/>
      <c r="C206" s="83"/>
      <c r="D206" s="83"/>
      <c r="E206" s="83"/>
      <c r="F206" s="84"/>
      <c r="G206" s="156"/>
      <c r="H206" s="156"/>
      <c r="I206" s="156"/>
      <c r="J206" s="46"/>
      <c r="K206" s="381"/>
      <c r="L206" s="8"/>
      <c r="M206" s="381"/>
    </row>
    <row r="207" spans="1:17" s="5" customFormat="1" ht="33" customHeight="1" x14ac:dyDescent="0.35">
      <c r="A207" s="1462" t="s">
        <v>425</v>
      </c>
      <c r="B207" s="1463"/>
      <c r="C207" s="1463"/>
      <c r="D207" s="1463"/>
      <c r="E207" s="1463"/>
      <c r="F207" s="1463"/>
      <c r="G207" s="1463"/>
      <c r="H207" s="1463"/>
      <c r="I207" s="1463"/>
      <c r="J207" s="1464"/>
      <c r="K207" s="381"/>
      <c r="L207" s="8">
        <f>IF(COUNTA(G208:I220)=39,3,2)</f>
        <v>3</v>
      </c>
      <c r="M207" s="381"/>
    </row>
    <row r="208" spans="1:17" ht="26.25" customHeight="1" x14ac:dyDescent="0.35">
      <c r="A208" s="762" t="s">
        <v>77</v>
      </c>
      <c r="B208" s="1465" t="s">
        <v>74</v>
      </c>
      <c r="C208" s="1465"/>
      <c r="D208" s="1465"/>
      <c r="E208" s="1466" t="s">
        <v>518</v>
      </c>
      <c r="F208" s="243"/>
      <c r="G208" s="151" t="s">
        <v>357</v>
      </c>
      <c r="H208" s="151" t="s">
        <v>357</v>
      </c>
      <c r="I208" s="151" t="s">
        <v>357</v>
      </c>
      <c r="J208" s="243"/>
      <c r="Q208" s="1"/>
    </row>
    <row r="209" spans="1:17" ht="31.5" customHeight="1" x14ac:dyDescent="0.35">
      <c r="A209" s="765" t="s">
        <v>78</v>
      </c>
      <c r="B209" s="1565" t="s">
        <v>330</v>
      </c>
      <c r="C209" s="1585"/>
      <c r="D209" s="1566"/>
      <c r="E209" s="1467"/>
      <c r="F209" s="732" t="s">
        <v>361</v>
      </c>
      <c r="G209" s="805">
        <v>2800</v>
      </c>
      <c r="H209" s="805">
        <v>1400</v>
      </c>
      <c r="I209" s="805">
        <v>6099</v>
      </c>
      <c r="J209" s="54"/>
      <c r="Q209" s="1"/>
    </row>
    <row r="210" spans="1:17" ht="32.15" customHeight="1" x14ac:dyDescent="0.35">
      <c r="A210" s="763" t="s">
        <v>79</v>
      </c>
      <c r="B210" s="1591" t="s">
        <v>331</v>
      </c>
      <c r="C210" s="1592"/>
      <c r="D210" s="1593"/>
      <c r="E210" s="1467"/>
      <c r="F210" s="245" t="s">
        <v>361</v>
      </c>
      <c r="G210" s="718" t="s">
        <v>362</v>
      </c>
      <c r="H210" s="718" t="s">
        <v>362</v>
      </c>
      <c r="I210" s="718" t="s">
        <v>362</v>
      </c>
      <c r="J210" s="58"/>
      <c r="Q210" s="1"/>
    </row>
    <row r="211" spans="1:17" ht="31.5" customHeight="1" x14ac:dyDescent="0.35">
      <c r="A211" s="765" t="s">
        <v>80</v>
      </c>
      <c r="B211" s="1565" t="s">
        <v>332</v>
      </c>
      <c r="C211" s="1566"/>
      <c r="D211" s="758" t="s">
        <v>579</v>
      </c>
      <c r="E211" s="1467"/>
      <c r="F211" s="732" t="s">
        <v>361</v>
      </c>
      <c r="G211" s="805">
        <v>550</v>
      </c>
      <c r="H211" s="805">
        <v>100</v>
      </c>
      <c r="I211" s="805">
        <v>300</v>
      </c>
      <c r="J211" s="399"/>
      <c r="Q211" s="1"/>
    </row>
    <row r="212" spans="1:17" ht="30.75" customHeight="1" x14ac:dyDescent="0.35">
      <c r="A212" s="1594" t="s">
        <v>81</v>
      </c>
      <c r="B212" s="1586" t="s">
        <v>333</v>
      </c>
      <c r="C212" s="1588"/>
      <c r="D212" s="757" t="s">
        <v>577</v>
      </c>
      <c r="E212" s="1467"/>
      <c r="F212" s="245" t="s">
        <v>361</v>
      </c>
      <c r="G212" s="692">
        <v>770</v>
      </c>
      <c r="H212" s="692">
        <v>346</v>
      </c>
      <c r="I212" s="692">
        <v>940</v>
      </c>
      <c r="J212" s="400"/>
      <c r="L212" s="381"/>
      <c r="Q212" s="1"/>
    </row>
    <row r="213" spans="1:17" ht="26.25" customHeight="1" x14ac:dyDescent="0.35">
      <c r="A213" s="1595"/>
      <c r="B213" s="1527"/>
      <c r="C213" s="1528"/>
      <c r="D213" s="757" t="s">
        <v>578</v>
      </c>
      <c r="E213" s="1467"/>
      <c r="F213" s="245" t="s">
        <v>361</v>
      </c>
      <c r="G213" s="692">
        <v>1409</v>
      </c>
      <c r="H213" s="692">
        <v>785</v>
      </c>
      <c r="I213" s="692">
        <v>1259</v>
      </c>
      <c r="J213" s="400"/>
      <c r="L213" s="381"/>
      <c r="Q213" s="1"/>
    </row>
    <row r="214" spans="1:17" ht="26.25" customHeight="1" x14ac:dyDescent="0.35">
      <c r="A214" s="1573"/>
      <c r="B214" s="1596"/>
      <c r="C214" s="1597"/>
      <c r="D214" s="757" t="s">
        <v>580</v>
      </c>
      <c r="E214" s="1467"/>
      <c r="F214" s="245" t="s">
        <v>361</v>
      </c>
      <c r="G214" s="686" t="s">
        <v>362</v>
      </c>
      <c r="H214" s="692">
        <v>25</v>
      </c>
      <c r="I214" s="686" t="s">
        <v>362</v>
      </c>
      <c r="J214" s="401"/>
      <c r="L214" s="381"/>
      <c r="Q214" s="1"/>
    </row>
    <row r="215" spans="1:17" ht="43.5" customHeight="1" x14ac:dyDescent="0.35">
      <c r="A215" s="765" t="s">
        <v>82</v>
      </c>
      <c r="B215" s="1565" t="s">
        <v>334</v>
      </c>
      <c r="C215" s="1585"/>
      <c r="D215" s="1566"/>
      <c r="E215" s="1467"/>
      <c r="F215" s="732" t="s">
        <v>361</v>
      </c>
      <c r="G215" s="143" t="s">
        <v>362</v>
      </c>
      <c r="H215" s="805">
        <v>21794</v>
      </c>
      <c r="I215" s="805">
        <v>11310</v>
      </c>
      <c r="J215" s="237" t="s">
        <v>574</v>
      </c>
      <c r="L215" s="381"/>
      <c r="Q215" s="1"/>
    </row>
    <row r="216" spans="1:17" ht="33" customHeight="1" x14ac:dyDescent="0.35">
      <c r="A216" s="763" t="s">
        <v>83</v>
      </c>
      <c r="B216" s="1591" t="s">
        <v>335</v>
      </c>
      <c r="C216" s="1592"/>
      <c r="D216" s="1593"/>
      <c r="E216" s="1467"/>
      <c r="F216" s="245" t="s">
        <v>361</v>
      </c>
      <c r="G216" s="718" t="s">
        <v>362</v>
      </c>
      <c r="H216" s="718" t="s">
        <v>362</v>
      </c>
      <c r="I216" s="718" t="s">
        <v>362</v>
      </c>
      <c r="J216" s="141"/>
      <c r="L216" s="381"/>
      <c r="Q216" s="1"/>
    </row>
    <row r="217" spans="1:17" ht="54" customHeight="1" x14ac:dyDescent="0.35">
      <c r="A217" s="765" t="s">
        <v>84</v>
      </c>
      <c r="B217" s="1565" t="s">
        <v>336</v>
      </c>
      <c r="C217" s="1585"/>
      <c r="D217" s="1566"/>
      <c r="E217" s="1467"/>
      <c r="F217" s="732" t="s">
        <v>361</v>
      </c>
      <c r="G217" s="723">
        <v>10389</v>
      </c>
      <c r="H217" s="723">
        <v>2633</v>
      </c>
      <c r="I217" s="723">
        <v>386</v>
      </c>
      <c r="J217" s="237" t="s">
        <v>683</v>
      </c>
      <c r="L217" s="381"/>
      <c r="Q217" s="1"/>
    </row>
    <row r="218" spans="1:17" ht="193.5" customHeight="1" x14ac:dyDescent="0.35">
      <c r="A218" s="770" t="s">
        <v>85</v>
      </c>
      <c r="B218" s="1586" t="s">
        <v>337</v>
      </c>
      <c r="C218" s="1587"/>
      <c r="D218" s="1588"/>
      <c r="E218" s="1467"/>
      <c r="F218" s="781" t="s">
        <v>361</v>
      </c>
      <c r="G218" s="692">
        <v>46181</v>
      </c>
      <c r="H218" s="692">
        <v>654</v>
      </c>
      <c r="I218" s="692">
        <v>0</v>
      </c>
      <c r="J218" s="707" t="s">
        <v>772</v>
      </c>
      <c r="L218" s="381"/>
      <c r="Q218" s="1"/>
    </row>
    <row r="219" spans="1:17" ht="22.5" customHeight="1" x14ac:dyDescent="0.35">
      <c r="A219" s="765" t="s">
        <v>86</v>
      </c>
      <c r="B219" s="1493" t="s">
        <v>75</v>
      </c>
      <c r="C219" s="1493"/>
      <c r="D219" s="1493"/>
      <c r="E219" s="1467"/>
      <c r="F219" s="732"/>
      <c r="G219" s="143" t="s">
        <v>362</v>
      </c>
      <c r="H219" s="143" t="s">
        <v>362</v>
      </c>
      <c r="I219" s="143" t="s">
        <v>362</v>
      </c>
      <c r="J219" s="54"/>
      <c r="Q219" s="1"/>
    </row>
    <row r="220" spans="1:17" ht="33.75" customHeight="1" x14ac:dyDescent="0.35">
      <c r="A220" s="764" t="s">
        <v>87</v>
      </c>
      <c r="B220" s="1589" t="s">
        <v>76</v>
      </c>
      <c r="C220" s="1589"/>
      <c r="D220" s="1589"/>
      <c r="E220" s="1468"/>
      <c r="F220" s="110"/>
      <c r="G220" s="164" t="s">
        <v>362</v>
      </c>
      <c r="H220" s="164" t="s">
        <v>362</v>
      </c>
      <c r="I220" s="164" t="s">
        <v>362</v>
      </c>
      <c r="J220" s="102"/>
      <c r="Q220" s="1"/>
    </row>
    <row r="221" spans="1:17" s="5" customFormat="1" ht="8.15" customHeight="1" x14ac:dyDescent="0.35">
      <c r="A221" s="82"/>
      <c r="B221" s="83"/>
      <c r="C221" s="83"/>
      <c r="D221" s="83"/>
      <c r="E221" s="83"/>
      <c r="F221" s="84"/>
      <c r="G221" s="156"/>
      <c r="H221" s="156"/>
      <c r="I221" s="156"/>
      <c r="J221" s="46"/>
      <c r="K221" s="381"/>
      <c r="L221" s="8"/>
      <c r="M221" s="381"/>
    </row>
    <row r="222" spans="1:17" s="5" customFormat="1" ht="33" customHeight="1" x14ac:dyDescent="0.35">
      <c r="A222" s="1462" t="s">
        <v>426</v>
      </c>
      <c r="B222" s="1463"/>
      <c r="C222" s="1463"/>
      <c r="D222" s="1463"/>
      <c r="E222" s="1463"/>
      <c r="F222" s="1463"/>
      <c r="G222" s="1463"/>
      <c r="H222" s="1463"/>
      <c r="I222" s="1463"/>
      <c r="J222" s="1464"/>
      <c r="K222" s="381"/>
      <c r="L222" s="8">
        <f>IF(COUNTA(G223:I223)=3,3,2)</f>
        <v>3</v>
      </c>
      <c r="M222" s="381"/>
    </row>
    <row r="223" spans="1:17" ht="106.5" customHeight="1" x14ac:dyDescent="0.35">
      <c r="A223" s="11" t="s">
        <v>89</v>
      </c>
      <c r="B223" s="1590" t="s">
        <v>88</v>
      </c>
      <c r="C223" s="1590"/>
      <c r="D223" s="1590"/>
      <c r="E223" s="769" t="s">
        <v>518</v>
      </c>
      <c r="F223" s="242" t="s">
        <v>361</v>
      </c>
      <c r="G223" s="166" t="s">
        <v>358</v>
      </c>
      <c r="H223" s="166" t="s">
        <v>359</v>
      </c>
      <c r="I223" s="166" t="s">
        <v>670</v>
      </c>
      <c r="J223" s="6"/>
      <c r="Q223" s="1"/>
    </row>
    <row r="224" spans="1:17" s="5" customFormat="1" ht="8.15" customHeight="1" x14ac:dyDescent="0.35">
      <c r="A224" s="82"/>
      <c r="B224" s="83"/>
      <c r="C224" s="83"/>
      <c r="D224" s="83"/>
      <c r="E224" s="83"/>
      <c r="F224" s="84"/>
      <c r="G224" s="156"/>
      <c r="H224" s="156"/>
      <c r="I224" s="156"/>
      <c r="J224" s="46"/>
      <c r="K224" s="381"/>
      <c r="L224" s="8"/>
      <c r="M224" s="381"/>
    </row>
    <row r="225" spans="1:17" s="5" customFormat="1" ht="33" customHeight="1" x14ac:dyDescent="0.35">
      <c r="A225" s="1462" t="s">
        <v>427</v>
      </c>
      <c r="B225" s="1463"/>
      <c r="C225" s="1463"/>
      <c r="D225" s="1463"/>
      <c r="E225" s="1463"/>
      <c r="F225" s="1463"/>
      <c r="G225" s="1463"/>
      <c r="H225" s="1463"/>
      <c r="I225" s="1463"/>
      <c r="J225" s="1464"/>
      <c r="K225" s="381"/>
      <c r="L225" s="8">
        <f>IF(COUNTA(G226:I230)=15,3,2)</f>
        <v>3</v>
      </c>
      <c r="M225" s="381"/>
    </row>
    <row r="226" spans="1:17" ht="77.25" customHeight="1" x14ac:dyDescent="0.35">
      <c r="A226" s="232" t="s">
        <v>100</v>
      </c>
      <c r="B226" s="1607" t="s">
        <v>543</v>
      </c>
      <c r="C226" s="1608"/>
      <c r="D226" s="1609"/>
      <c r="E226" s="225" t="s">
        <v>535</v>
      </c>
      <c r="F226" s="113" t="s">
        <v>361</v>
      </c>
      <c r="G226" s="177">
        <v>60416</v>
      </c>
      <c r="H226" s="177">
        <v>15170</v>
      </c>
      <c r="I226" s="177">
        <v>16867</v>
      </c>
      <c r="J226" s="484" t="s">
        <v>771</v>
      </c>
      <c r="Q226" s="1"/>
    </row>
    <row r="227" spans="1:17" ht="36.75" customHeight="1" x14ac:dyDescent="0.35">
      <c r="A227" s="763" t="s">
        <v>101</v>
      </c>
      <c r="B227" s="1591" t="s">
        <v>437</v>
      </c>
      <c r="C227" s="1592"/>
      <c r="D227" s="1593"/>
      <c r="E227" s="95" t="s">
        <v>519</v>
      </c>
      <c r="F227" s="245" t="s">
        <v>548</v>
      </c>
      <c r="G227" s="730" t="s">
        <v>549</v>
      </c>
      <c r="H227" s="730" t="s">
        <v>549</v>
      </c>
      <c r="I227" s="730" t="s">
        <v>549</v>
      </c>
      <c r="J227" s="245"/>
      <c r="Q227" s="1"/>
    </row>
    <row r="228" spans="1:17" ht="59.25" customHeight="1" x14ac:dyDescent="0.35">
      <c r="A228" s="778" t="s">
        <v>102</v>
      </c>
      <c r="B228" s="1565" t="s">
        <v>353</v>
      </c>
      <c r="C228" s="1585"/>
      <c r="D228" s="1566"/>
      <c r="E228" s="208" t="s">
        <v>526</v>
      </c>
      <c r="F228" s="732" t="s">
        <v>361</v>
      </c>
      <c r="G228" s="805">
        <v>55701</v>
      </c>
      <c r="H228" s="847">
        <v>18740</v>
      </c>
      <c r="I228" s="805">
        <v>6886</v>
      </c>
      <c r="J228" s="485" t="s">
        <v>700</v>
      </c>
      <c r="Q228" s="1"/>
    </row>
    <row r="229" spans="1:17" ht="46.5" customHeight="1" x14ac:dyDescent="0.35">
      <c r="A229" s="763" t="s">
        <v>103</v>
      </c>
      <c r="B229" s="1591" t="s">
        <v>544</v>
      </c>
      <c r="C229" s="1592"/>
      <c r="D229" s="1593"/>
      <c r="E229" s="245" t="s">
        <v>535</v>
      </c>
      <c r="F229" s="245" t="s">
        <v>361</v>
      </c>
      <c r="G229" s="692">
        <v>60416</v>
      </c>
      <c r="H229" s="692">
        <v>15170</v>
      </c>
      <c r="I229" s="692">
        <v>16867</v>
      </c>
      <c r="J229" s="267" t="s">
        <v>550</v>
      </c>
      <c r="Q229" s="1"/>
    </row>
    <row r="230" spans="1:17" ht="42" customHeight="1" x14ac:dyDescent="0.35">
      <c r="A230" s="766" t="s">
        <v>289</v>
      </c>
      <c r="B230" s="1610" t="s">
        <v>338</v>
      </c>
      <c r="C230" s="1611"/>
      <c r="D230" s="1612"/>
      <c r="E230" s="246" t="s">
        <v>519</v>
      </c>
      <c r="F230" s="246" t="s">
        <v>548</v>
      </c>
      <c r="G230" s="154" t="s">
        <v>549</v>
      </c>
      <c r="H230" s="154" t="s">
        <v>549</v>
      </c>
      <c r="I230" s="154" t="s">
        <v>549</v>
      </c>
      <c r="J230" s="759" t="s">
        <v>575</v>
      </c>
      <c r="Q230" s="1"/>
    </row>
    <row r="231" spans="1:17" s="5" customFormat="1" ht="8.15" customHeight="1" x14ac:dyDescent="0.35">
      <c r="A231" s="65"/>
      <c r="B231" s="66"/>
      <c r="C231" s="66"/>
      <c r="D231" s="66"/>
      <c r="E231" s="66"/>
      <c r="F231" s="67"/>
      <c r="G231" s="155"/>
      <c r="H231" s="155"/>
      <c r="I231" s="155"/>
      <c r="J231" s="46"/>
      <c r="K231" s="381"/>
      <c r="L231" s="8"/>
      <c r="M231" s="381"/>
    </row>
    <row r="232" spans="1:17" s="5" customFormat="1" ht="33" customHeight="1" x14ac:dyDescent="0.35">
      <c r="A232" s="1462" t="s">
        <v>438</v>
      </c>
      <c r="B232" s="1463"/>
      <c r="C232" s="1463"/>
      <c r="D232" s="1463"/>
      <c r="E232" s="1463"/>
      <c r="F232" s="1463"/>
      <c r="G232" s="1463"/>
      <c r="H232" s="1463"/>
      <c r="I232" s="1463"/>
      <c r="J232" s="1464"/>
      <c r="K232" s="381"/>
      <c r="L232" s="8">
        <f>IF(COUNTA(G233:I235)=9,3,2)</f>
        <v>3</v>
      </c>
      <c r="M232" s="381"/>
    </row>
    <row r="233" spans="1:17" ht="30" customHeight="1" x14ac:dyDescent="0.35">
      <c r="A233" s="762" t="s">
        <v>107</v>
      </c>
      <c r="B233" s="1598" t="s">
        <v>104</v>
      </c>
      <c r="C233" s="1598"/>
      <c r="D233" s="1598"/>
      <c r="E233" s="1599" t="s">
        <v>519</v>
      </c>
      <c r="F233" s="243" t="s">
        <v>398</v>
      </c>
      <c r="G233" s="793">
        <v>1</v>
      </c>
      <c r="H233" s="793">
        <v>1</v>
      </c>
      <c r="I233" s="793">
        <v>1</v>
      </c>
      <c r="J233" s="1602" t="s">
        <v>546</v>
      </c>
      <c r="Q233" s="1"/>
    </row>
    <row r="234" spans="1:17" ht="30" customHeight="1" x14ac:dyDescent="0.35">
      <c r="A234" s="765" t="s">
        <v>108</v>
      </c>
      <c r="B234" s="1605" t="s">
        <v>105</v>
      </c>
      <c r="C234" s="1605"/>
      <c r="D234" s="1605"/>
      <c r="E234" s="1600"/>
      <c r="F234" s="732" t="s">
        <v>398</v>
      </c>
      <c r="G234" s="143" t="s">
        <v>362</v>
      </c>
      <c r="H234" s="143" t="s">
        <v>362</v>
      </c>
      <c r="I234" s="143" t="s">
        <v>362</v>
      </c>
      <c r="J234" s="1603"/>
      <c r="Q234" s="1"/>
    </row>
    <row r="235" spans="1:17" ht="30" customHeight="1" x14ac:dyDescent="0.35">
      <c r="A235" s="764" t="s">
        <v>109</v>
      </c>
      <c r="B235" s="1606" t="s">
        <v>106</v>
      </c>
      <c r="C235" s="1606"/>
      <c r="D235" s="1606"/>
      <c r="E235" s="1601"/>
      <c r="F235" s="110" t="s">
        <v>398</v>
      </c>
      <c r="G235" s="164" t="s">
        <v>362</v>
      </c>
      <c r="H235" s="164" t="s">
        <v>362</v>
      </c>
      <c r="I235" s="164" t="s">
        <v>362</v>
      </c>
      <c r="J235" s="1604"/>
      <c r="Q235" s="1"/>
    </row>
    <row r="236" spans="1:17" s="5" customFormat="1" ht="8.15" customHeight="1" x14ac:dyDescent="0.35">
      <c r="A236" s="12"/>
      <c r="B236" s="13"/>
      <c r="C236" s="13"/>
      <c r="D236" s="13"/>
      <c r="E236" s="13"/>
      <c r="F236" s="7"/>
      <c r="G236" s="149"/>
      <c r="H236" s="149"/>
      <c r="I236" s="149"/>
      <c r="J236" s="46"/>
      <c r="K236" s="381"/>
      <c r="L236" s="8"/>
      <c r="M236" s="381"/>
    </row>
    <row r="237" spans="1:17" s="5" customFormat="1" ht="33" customHeight="1" x14ac:dyDescent="0.35">
      <c r="A237" s="1462" t="s">
        <v>440</v>
      </c>
      <c r="B237" s="1463"/>
      <c r="C237" s="1463"/>
      <c r="D237" s="1463"/>
      <c r="E237" s="1463"/>
      <c r="F237" s="1463"/>
      <c r="G237" s="1463"/>
      <c r="H237" s="1463"/>
      <c r="I237" s="1463"/>
      <c r="J237" s="1464"/>
      <c r="K237" s="381"/>
      <c r="L237" s="8">
        <f>IF(COUNTA(G238:I240)=9,3,2)</f>
        <v>3</v>
      </c>
      <c r="M237" s="381"/>
    </row>
    <row r="238" spans="1:17" ht="30" customHeight="1" x14ac:dyDescent="0.35">
      <c r="A238" s="762" t="s">
        <v>505</v>
      </c>
      <c r="B238" s="1598" t="s">
        <v>502</v>
      </c>
      <c r="C238" s="1598"/>
      <c r="D238" s="1598"/>
      <c r="E238" s="1599" t="s">
        <v>519</v>
      </c>
      <c r="F238" s="243" t="s">
        <v>398</v>
      </c>
      <c r="G238" s="793">
        <v>1</v>
      </c>
      <c r="H238" s="793">
        <v>1</v>
      </c>
      <c r="I238" s="793">
        <v>1</v>
      </c>
      <c r="J238" s="1602" t="s">
        <v>546</v>
      </c>
      <c r="Q238" s="1"/>
    </row>
    <row r="239" spans="1:17" ht="30" customHeight="1" x14ac:dyDescent="0.35">
      <c r="A239" s="765" t="s">
        <v>506</v>
      </c>
      <c r="B239" s="1605" t="s">
        <v>503</v>
      </c>
      <c r="C239" s="1605"/>
      <c r="D239" s="1605"/>
      <c r="E239" s="1600"/>
      <c r="F239" s="732" t="s">
        <v>398</v>
      </c>
      <c r="G239" s="143" t="s">
        <v>362</v>
      </c>
      <c r="H239" s="143" t="s">
        <v>362</v>
      </c>
      <c r="I239" s="143" t="s">
        <v>362</v>
      </c>
      <c r="J239" s="1603"/>
      <c r="Q239" s="1"/>
    </row>
    <row r="240" spans="1:17" ht="30" customHeight="1" x14ac:dyDescent="0.35">
      <c r="A240" s="764" t="s">
        <v>507</v>
      </c>
      <c r="B240" s="1606" t="s">
        <v>504</v>
      </c>
      <c r="C240" s="1606"/>
      <c r="D240" s="1606"/>
      <c r="E240" s="1601"/>
      <c r="F240" s="110" t="s">
        <v>398</v>
      </c>
      <c r="G240" s="164" t="s">
        <v>362</v>
      </c>
      <c r="H240" s="164" t="s">
        <v>362</v>
      </c>
      <c r="I240" s="164" t="s">
        <v>362</v>
      </c>
      <c r="J240" s="1604"/>
      <c r="Q240" s="1"/>
    </row>
    <row r="241" spans="1:17" s="5" customFormat="1" ht="8.15" customHeight="1" x14ac:dyDescent="0.35">
      <c r="A241" s="82"/>
      <c r="B241" s="83"/>
      <c r="C241" s="83"/>
      <c r="D241" s="83"/>
      <c r="E241" s="83"/>
      <c r="F241" s="84"/>
      <c r="G241" s="156"/>
      <c r="H241" s="156"/>
      <c r="I241" s="156"/>
      <c r="J241" s="46"/>
      <c r="K241" s="381"/>
      <c r="L241" s="8"/>
      <c r="M241" s="381"/>
    </row>
    <row r="242" spans="1:17" s="5" customFormat="1" ht="33" customHeight="1" x14ac:dyDescent="0.35">
      <c r="A242" s="1494" t="s">
        <v>439</v>
      </c>
      <c r="B242" s="1495"/>
      <c r="C242" s="1495"/>
      <c r="D242" s="1495"/>
      <c r="E242" s="1495"/>
      <c r="F242" s="1495"/>
      <c r="G242" s="1495"/>
      <c r="H242" s="1495"/>
      <c r="I242" s="1495"/>
      <c r="J242" s="1496"/>
      <c r="K242" s="381"/>
      <c r="L242" s="8">
        <f>IF(COUNTA(G243:I246)=12,3,2)</f>
        <v>3</v>
      </c>
      <c r="M242" s="381"/>
    </row>
    <row r="243" spans="1:17" ht="28" customHeight="1" x14ac:dyDescent="0.35">
      <c r="A243" s="762" t="s">
        <v>90</v>
      </c>
      <c r="B243" s="1465" t="s">
        <v>277</v>
      </c>
      <c r="C243" s="1465"/>
      <c r="D243" s="1465"/>
      <c r="E243" s="1466" t="s">
        <v>536</v>
      </c>
      <c r="F243" s="115"/>
      <c r="G243" s="161" t="s">
        <v>362</v>
      </c>
      <c r="H243" s="161" t="s">
        <v>362</v>
      </c>
      <c r="I243" s="161" t="s">
        <v>362</v>
      </c>
      <c r="J243" s="100"/>
      <c r="Q243" s="1"/>
    </row>
    <row r="244" spans="1:17" ht="28" customHeight="1" x14ac:dyDescent="0.35">
      <c r="A244" s="765" t="s">
        <v>91</v>
      </c>
      <c r="B244" s="1460" t="s">
        <v>278</v>
      </c>
      <c r="C244" s="1460"/>
      <c r="D244" s="1460"/>
      <c r="E244" s="1467"/>
      <c r="F244" s="116"/>
      <c r="G244" s="143" t="s">
        <v>362</v>
      </c>
      <c r="H244" s="143" t="s">
        <v>362</v>
      </c>
      <c r="I244" s="143" t="s">
        <v>362</v>
      </c>
      <c r="J244" s="54"/>
      <c r="Q244" s="1"/>
    </row>
    <row r="245" spans="1:17" ht="28" customHeight="1" x14ac:dyDescent="0.35">
      <c r="A245" s="763" t="s">
        <v>92</v>
      </c>
      <c r="B245" s="1459" t="s">
        <v>279</v>
      </c>
      <c r="C245" s="1459"/>
      <c r="D245" s="1459"/>
      <c r="E245" s="1467"/>
      <c r="F245" s="117"/>
      <c r="G245" s="718" t="s">
        <v>362</v>
      </c>
      <c r="H245" s="718" t="s">
        <v>362</v>
      </c>
      <c r="I245" s="718" t="s">
        <v>362</v>
      </c>
      <c r="J245" s="58"/>
      <c r="Q245" s="1"/>
    </row>
    <row r="246" spans="1:17" ht="30" customHeight="1" x14ac:dyDescent="0.35">
      <c r="A246" s="766" t="s">
        <v>93</v>
      </c>
      <c r="B246" s="1461" t="s">
        <v>280</v>
      </c>
      <c r="C246" s="1461"/>
      <c r="D246" s="1461"/>
      <c r="E246" s="1468"/>
      <c r="F246" s="118"/>
      <c r="G246" s="148" t="s">
        <v>362</v>
      </c>
      <c r="H246" s="148" t="s">
        <v>362</v>
      </c>
      <c r="I246" s="148" t="s">
        <v>362</v>
      </c>
      <c r="J246" s="64"/>
      <c r="Q246" s="1"/>
    </row>
    <row r="247" spans="1:17" s="5" customFormat="1" ht="8.15" customHeight="1" x14ac:dyDescent="0.35">
      <c r="A247" s="82"/>
      <c r="B247" s="83"/>
      <c r="C247" s="83"/>
      <c r="D247" s="83"/>
      <c r="E247" s="83"/>
      <c r="F247" s="84"/>
      <c r="G247" s="156"/>
      <c r="H247" s="156"/>
      <c r="I247" s="156"/>
      <c r="J247" s="46"/>
      <c r="K247" s="381"/>
      <c r="L247" s="8"/>
      <c r="M247" s="381"/>
    </row>
    <row r="248" spans="1:17" s="5" customFormat="1" ht="33" customHeight="1" x14ac:dyDescent="0.35">
      <c r="A248" s="1462" t="s">
        <v>441</v>
      </c>
      <c r="B248" s="1463"/>
      <c r="C248" s="1463"/>
      <c r="D248" s="1463"/>
      <c r="E248" s="1463"/>
      <c r="F248" s="1463"/>
      <c r="G248" s="1463"/>
      <c r="H248" s="1463"/>
      <c r="I248" s="1463"/>
      <c r="J248" s="1464"/>
      <c r="K248" s="381"/>
      <c r="L248" s="8">
        <f>IF(COUNTA(G249:I252)=12,3,2)</f>
        <v>3</v>
      </c>
      <c r="M248" s="381"/>
    </row>
    <row r="249" spans="1:17" ht="51.75" customHeight="1" x14ac:dyDescent="0.35">
      <c r="A249" s="762" t="s">
        <v>114</v>
      </c>
      <c r="B249" s="1465" t="s">
        <v>110</v>
      </c>
      <c r="C249" s="1465"/>
      <c r="D249" s="1465"/>
      <c r="E249" s="1466" t="s">
        <v>518</v>
      </c>
      <c r="F249" s="115"/>
      <c r="G249" s="161" t="s">
        <v>362</v>
      </c>
      <c r="H249" s="161" t="s">
        <v>362</v>
      </c>
      <c r="I249" s="161" t="s">
        <v>362</v>
      </c>
      <c r="J249" s="1617" t="s">
        <v>563</v>
      </c>
      <c r="Q249" s="1"/>
    </row>
    <row r="250" spans="1:17" ht="28" customHeight="1" x14ac:dyDescent="0.35">
      <c r="A250" s="765" t="s">
        <v>115</v>
      </c>
      <c r="B250" s="1460" t="s">
        <v>111</v>
      </c>
      <c r="C250" s="1460"/>
      <c r="D250" s="1460"/>
      <c r="E250" s="1467"/>
      <c r="F250" s="116"/>
      <c r="G250" s="143" t="s">
        <v>362</v>
      </c>
      <c r="H250" s="143" t="s">
        <v>362</v>
      </c>
      <c r="I250" s="143" t="s">
        <v>362</v>
      </c>
      <c r="J250" s="1618"/>
      <c r="Q250" s="1"/>
    </row>
    <row r="251" spans="1:17" ht="28" customHeight="1" x14ac:dyDescent="0.35">
      <c r="A251" s="763" t="s">
        <v>116</v>
      </c>
      <c r="B251" s="1459" t="s">
        <v>112</v>
      </c>
      <c r="C251" s="1459"/>
      <c r="D251" s="1459"/>
      <c r="E251" s="1467"/>
      <c r="F251" s="117"/>
      <c r="G251" s="718" t="s">
        <v>362</v>
      </c>
      <c r="H251" s="718" t="s">
        <v>362</v>
      </c>
      <c r="I251" s="718" t="s">
        <v>362</v>
      </c>
      <c r="J251" s="1618"/>
      <c r="Q251" s="1"/>
    </row>
    <row r="252" spans="1:17" ht="28" customHeight="1" x14ac:dyDescent="0.35">
      <c r="A252" s="766" t="s">
        <v>117</v>
      </c>
      <c r="B252" s="1461" t="s">
        <v>113</v>
      </c>
      <c r="C252" s="1461"/>
      <c r="D252" s="1461"/>
      <c r="E252" s="1468"/>
      <c r="F252" s="246" t="s">
        <v>398</v>
      </c>
      <c r="G252" s="172">
        <v>1</v>
      </c>
      <c r="H252" s="172">
        <v>1</v>
      </c>
      <c r="I252" s="172">
        <v>1</v>
      </c>
      <c r="J252" s="1619"/>
      <c r="Q252" s="1"/>
    </row>
    <row r="253" spans="1:17" s="5" customFormat="1" ht="8.15" customHeight="1" x14ac:dyDescent="0.35">
      <c r="A253" s="65"/>
      <c r="B253" s="66"/>
      <c r="C253" s="66"/>
      <c r="D253" s="66"/>
      <c r="E253" s="66"/>
      <c r="F253" s="67"/>
      <c r="G253" s="155"/>
      <c r="H253" s="155"/>
      <c r="I253" s="155"/>
      <c r="J253" s="46"/>
      <c r="K253" s="381"/>
      <c r="L253" s="8"/>
      <c r="M253" s="381"/>
    </row>
    <row r="254" spans="1:17" s="5" customFormat="1" ht="33" customHeight="1" x14ac:dyDescent="0.35">
      <c r="A254" s="1462" t="s">
        <v>442</v>
      </c>
      <c r="B254" s="1463"/>
      <c r="C254" s="1463"/>
      <c r="D254" s="1463"/>
      <c r="E254" s="1463"/>
      <c r="F254" s="1463"/>
      <c r="G254" s="1463"/>
      <c r="H254" s="1463"/>
      <c r="I254" s="1463"/>
      <c r="J254" s="255" t="s">
        <v>737</v>
      </c>
      <c r="K254" s="381"/>
      <c r="L254" s="8">
        <f>IF(COUNTA(G255:I256)=4,3,2)</f>
        <v>3</v>
      </c>
      <c r="M254" s="381"/>
    </row>
    <row r="255" spans="1:17" ht="28" customHeight="1" x14ac:dyDescent="0.35">
      <c r="A255" s="762" t="s">
        <v>120</v>
      </c>
      <c r="B255" s="1465" t="s">
        <v>118</v>
      </c>
      <c r="C255" s="1465"/>
      <c r="D255" s="1465"/>
      <c r="E255" s="1466" t="s">
        <v>537</v>
      </c>
      <c r="F255" s="243" t="s">
        <v>361</v>
      </c>
      <c r="G255" s="1613">
        <v>210</v>
      </c>
      <c r="H255" s="1614"/>
      <c r="I255" s="734">
        <v>314</v>
      </c>
      <c r="J255" s="319"/>
      <c r="Q255" s="1"/>
    </row>
    <row r="256" spans="1:17" ht="28" customHeight="1" x14ac:dyDescent="0.35">
      <c r="A256" s="766" t="s">
        <v>121</v>
      </c>
      <c r="B256" s="1461" t="s">
        <v>119</v>
      </c>
      <c r="C256" s="1461"/>
      <c r="D256" s="1461"/>
      <c r="E256" s="1468"/>
      <c r="F256" s="246" t="s">
        <v>361</v>
      </c>
      <c r="G256" s="1615">
        <v>86</v>
      </c>
      <c r="H256" s="1616"/>
      <c r="I256" s="780">
        <v>139</v>
      </c>
      <c r="J256" s="81"/>
      <c r="Q256" s="1"/>
    </row>
    <row r="257" spans="1:17" s="5" customFormat="1" ht="8.15" customHeight="1" x14ac:dyDescent="0.35">
      <c r="A257" s="12"/>
      <c r="B257" s="13"/>
      <c r="C257" s="13"/>
      <c r="D257" s="13"/>
      <c r="E257" s="13"/>
      <c r="F257" s="7"/>
      <c r="G257" s="149"/>
      <c r="H257" s="149"/>
      <c r="I257" s="149"/>
      <c r="J257" s="46"/>
      <c r="K257" s="381"/>
      <c r="L257" s="8"/>
      <c r="M257" s="381"/>
    </row>
    <row r="258" spans="1:17" s="5" customFormat="1" ht="33" customHeight="1" x14ac:dyDescent="0.35">
      <c r="A258" s="1462" t="s">
        <v>443</v>
      </c>
      <c r="B258" s="1463"/>
      <c r="C258" s="1463"/>
      <c r="D258" s="1463"/>
      <c r="E258" s="1463"/>
      <c r="F258" s="1463"/>
      <c r="G258" s="1463"/>
      <c r="H258" s="1463"/>
      <c r="I258" s="1463"/>
      <c r="J258" s="255" t="s">
        <v>737</v>
      </c>
      <c r="K258" s="381"/>
      <c r="L258" s="8">
        <f>IF(COUNTA(G259:I265)=14,3,2)</f>
        <v>3</v>
      </c>
      <c r="M258" s="381"/>
    </row>
    <row r="259" spans="1:17" ht="28" customHeight="1" x14ac:dyDescent="0.35">
      <c r="A259" s="762" t="s">
        <v>152</v>
      </c>
      <c r="B259" s="1465" t="s">
        <v>145</v>
      </c>
      <c r="C259" s="1465"/>
      <c r="D259" s="1465"/>
      <c r="E259" s="1466" t="s">
        <v>537</v>
      </c>
      <c r="F259" s="243" t="s">
        <v>361</v>
      </c>
      <c r="G259" s="1613">
        <v>212</v>
      </c>
      <c r="H259" s="1614"/>
      <c r="I259" s="734">
        <v>379</v>
      </c>
      <c r="J259" s="94"/>
      <c r="Q259" s="1"/>
    </row>
    <row r="260" spans="1:17" ht="28" customHeight="1" x14ac:dyDescent="0.35">
      <c r="A260" s="765" t="s">
        <v>153</v>
      </c>
      <c r="B260" s="1460" t="s">
        <v>146</v>
      </c>
      <c r="C260" s="1460"/>
      <c r="D260" s="1460"/>
      <c r="E260" s="1467"/>
      <c r="F260" s="732" t="s">
        <v>361</v>
      </c>
      <c r="G260" s="1622">
        <v>185</v>
      </c>
      <c r="H260" s="1623"/>
      <c r="I260" s="779">
        <v>302</v>
      </c>
      <c r="J260" s="59"/>
      <c r="Q260" s="1"/>
    </row>
    <row r="261" spans="1:17" ht="28" customHeight="1" x14ac:dyDescent="0.35">
      <c r="A261" s="768" t="s">
        <v>154</v>
      </c>
      <c r="B261" s="1627" t="s">
        <v>147</v>
      </c>
      <c r="C261" s="1627"/>
      <c r="D261" s="1627"/>
      <c r="E261" s="1467"/>
      <c r="F261" s="782" t="s">
        <v>361</v>
      </c>
      <c r="G261" s="1620">
        <v>27</v>
      </c>
      <c r="H261" s="1621"/>
      <c r="I261" s="715">
        <v>77</v>
      </c>
      <c r="J261" s="279"/>
      <c r="Q261" s="1"/>
    </row>
    <row r="262" spans="1:17" ht="30" customHeight="1" x14ac:dyDescent="0.35">
      <c r="A262" s="765" t="s">
        <v>155</v>
      </c>
      <c r="B262" s="1460" t="s">
        <v>148</v>
      </c>
      <c r="C262" s="1460"/>
      <c r="D262" s="1460"/>
      <c r="E262" s="1467"/>
      <c r="F262" s="732" t="s">
        <v>361</v>
      </c>
      <c r="G262" s="1622">
        <v>23578</v>
      </c>
      <c r="H262" s="1623"/>
      <c r="I262" s="779">
        <v>7381</v>
      </c>
      <c r="J262" s="59"/>
      <c r="Q262" s="1"/>
    </row>
    <row r="263" spans="1:17" ht="30" customHeight="1" x14ac:dyDescent="0.35">
      <c r="A263" s="763" t="s">
        <v>156</v>
      </c>
      <c r="B263" s="1459" t="s">
        <v>149</v>
      </c>
      <c r="C263" s="1459"/>
      <c r="D263" s="1459"/>
      <c r="E263" s="1467"/>
      <c r="F263" s="245" t="s">
        <v>361</v>
      </c>
      <c r="G263" s="1620">
        <v>23348</v>
      </c>
      <c r="H263" s="1621"/>
      <c r="I263" s="713">
        <v>6983</v>
      </c>
      <c r="J263" s="119"/>
      <c r="Q263" s="1"/>
    </row>
    <row r="264" spans="1:17" ht="39" customHeight="1" x14ac:dyDescent="0.35">
      <c r="A264" s="765" t="s">
        <v>157</v>
      </c>
      <c r="B264" s="1460" t="s">
        <v>150</v>
      </c>
      <c r="C264" s="1460"/>
      <c r="D264" s="1460"/>
      <c r="E264" s="1467"/>
      <c r="F264" s="732"/>
      <c r="G264" s="1622" t="s">
        <v>513</v>
      </c>
      <c r="H264" s="1623"/>
      <c r="I264" s="779" t="s">
        <v>513</v>
      </c>
      <c r="J264" s="59"/>
      <c r="Q264" s="1"/>
    </row>
    <row r="265" spans="1:17" ht="30" customHeight="1" x14ac:dyDescent="0.35">
      <c r="A265" s="764" t="s">
        <v>158</v>
      </c>
      <c r="B265" s="1624" t="s">
        <v>151</v>
      </c>
      <c r="C265" s="1624"/>
      <c r="D265" s="1624"/>
      <c r="E265" s="1468"/>
      <c r="F265" s="110" t="s">
        <v>361</v>
      </c>
      <c r="G265" s="1625" t="s">
        <v>362</v>
      </c>
      <c r="H265" s="1626"/>
      <c r="I265" s="196" t="s">
        <v>362</v>
      </c>
      <c r="J265" s="102"/>
      <c r="Q265" s="1"/>
    </row>
    <row r="266" spans="1:17" s="5" customFormat="1" ht="8.15" customHeight="1" x14ac:dyDescent="0.35">
      <c r="A266" s="82"/>
      <c r="B266" s="83"/>
      <c r="C266" s="83"/>
      <c r="D266" s="83"/>
      <c r="E266" s="83"/>
      <c r="F266" s="84"/>
      <c r="G266" s="156"/>
      <c r="H266" s="156"/>
      <c r="I266" s="156"/>
      <c r="J266" s="431"/>
      <c r="K266" s="381"/>
      <c r="L266" s="8"/>
      <c r="M266" s="381"/>
    </row>
    <row r="267" spans="1:17" s="5" customFormat="1" ht="33" customHeight="1" x14ac:dyDescent="0.35">
      <c r="A267" s="1494" t="s">
        <v>444</v>
      </c>
      <c r="B267" s="1495"/>
      <c r="C267" s="1495"/>
      <c r="D267" s="1495"/>
      <c r="E267" s="1495"/>
      <c r="F267" s="1495"/>
      <c r="G267" s="1495"/>
      <c r="H267" s="1495"/>
      <c r="I267" s="1495"/>
      <c r="J267" s="425" t="s">
        <v>737</v>
      </c>
      <c r="K267" s="381"/>
      <c r="L267" s="8">
        <f>IF(COUNTA(G268:I269)=4,3,2)</f>
        <v>3</v>
      </c>
      <c r="M267" s="381"/>
    </row>
    <row r="268" spans="1:17" ht="30" customHeight="1" x14ac:dyDescent="0.35">
      <c r="A268" s="762" t="s">
        <v>161</v>
      </c>
      <c r="B268" s="1465" t="s">
        <v>159</v>
      </c>
      <c r="C268" s="1465"/>
      <c r="D268" s="1465"/>
      <c r="E268" s="1466" t="s">
        <v>537</v>
      </c>
      <c r="F268" s="76" t="s">
        <v>398</v>
      </c>
      <c r="G268" s="1630">
        <v>1</v>
      </c>
      <c r="H268" s="1630"/>
      <c r="I268" s="410">
        <v>0.99654710214868125</v>
      </c>
      <c r="J268" s="120"/>
      <c r="Q268" s="1"/>
    </row>
    <row r="269" spans="1:17" ht="30" customHeight="1" x14ac:dyDescent="0.35">
      <c r="A269" s="766" t="s">
        <v>162</v>
      </c>
      <c r="B269" s="1461" t="s">
        <v>160</v>
      </c>
      <c r="C269" s="1461"/>
      <c r="D269" s="1461"/>
      <c r="E269" s="1468"/>
      <c r="F269" s="73" t="s">
        <v>398</v>
      </c>
      <c r="G269" s="1631" t="s">
        <v>362</v>
      </c>
      <c r="H269" s="1631"/>
      <c r="I269" s="148" t="s">
        <v>362</v>
      </c>
      <c r="J269" s="64"/>
      <c r="Q269" s="1"/>
    </row>
    <row r="270" spans="1:17" s="5" customFormat="1" ht="8.15" customHeight="1" x14ac:dyDescent="0.35">
      <c r="A270" s="82"/>
      <c r="B270" s="83"/>
      <c r="C270" s="83"/>
      <c r="D270" s="83"/>
      <c r="E270" s="83"/>
      <c r="F270" s="84"/>
      <c r="G270" s="156"/>
      <c r="H270" s="156"/>
      <c r="I270" s="156"/>
      <c r="J270" s="46"/>
      <c r="K270" s="381"/>
      <c r="L270" s="8"/>
      <c r="M270" s="381"/>
    </row>
    <row r="271" spans="1:17" s="5" customFormat="1" ht="33" customHeight="1" x14ac:dyDescent="0.35">
      <c r="A271" s="1462" t="s">
        <v>445</v>
      </c>
      <c r="B271" s="1463"/>
      <c r="C271" s="1463"/>
      <c r="D271" s="1463"/>
      <c r="E271" s="1463"/>
      <c r="F271" s="1463"/>
      <c r="G271" s="1463"/>
      <c r="H271" s="1463"/>
      <c r="I271" s="1463"/>
      <c r="J271" s="1464"/>
      <c r="K271" s="381"/>
      <c r="L271" s="8">
        <f>IF(COUNTA(G272:I273)=6,3,2)</f>
        <v>3</v>
      </c>
      <c r="M271" s="381"/>
    </row>
    <row r="272" spans="1:17" ht="30" customHeight="1" x14ac:dyDescent="0.35">
      <c r="A272" s="762" t="s">
        <v>125</v>
      </c>
      <c r="B272" s="1465" t="s">
        <v>122</v>
      </c>
      <c r="C272" s="1465"/>
      <c r="D272" s="1465"/>
      <c r="E272" s="1466" t="s">
        <v>518</v>
      </c>
      <c r="F272" s="243" t="s">
        <v>361</v>
      </c>
      <c r="G272" s="680">
        <v>5529</v>
      </c>
      <c r="H272" s="680">
        <v>2656</v>
      </c>
      <c r="I272" s="680">
        <v>5629</v>
      </c>
      <c r="J272" s="1628" t="s">
        <v>517</v>
      </c>
      <c r="Q272" s="1"/>
    </row>
    <row r="273" spans="1:17" ht="27.75" customHeight="1" x14ac:dyDescent="0.35">
      <c r="A273" s="766" t="s">
        <v>124</v>
      </c>
      <c r="B273" s="1461" t="s">
        <v>123</v>
      </c>
      <c r="C273" s="1461"/>
      <c r="D273" s="1461"/>
      <c r="E273" s="1468"/>
      <c r="F273" s="246" t="s">
        <v>446</v>
      </c>
      <c r="G273" s="772" t="s">
        <v>362</v>
      </c>
      <c r="H273" s="772" t="s">
        <v>362</v>
      </c>
      <c r="I273" s="772" t="s">
        <v>362</v>
      </c>
      <c r="J273" s="1629"/>
      <c r="Q273" s="1"/>
    </row>
    <row r="274" spans="1:17" s="5" customFormat="1" ht="8.15" customHeight="1" x14ac:dyDescent="0.35">
      <c r="A274" s="12"/>
      <c r="B274" s="13"/>
      <c r="C274" s="13"/>
      <c r="D274" s="13"/>
      <c r="E274" s="13"/>
      <c r="F274" s="7"/>
      <c r="G274" s="149"/>
      <c r="H274" s="149"/>
      <c r="I274" s="149"/>
      <c r="J274" s="46"/>
      <c r="K274" s="381"/>
      <c r="L274" s="8"/>
      <c r="M274" s="381"/>
    </row>
    <row r="275" spans="1:17" s="5" customFormat="1" ht="33" customHeight="1" x14ac:dyDescent="0.35">
      <c r="A275" s="1462" t="s">
        <v>447</v>
      </c>
      <c r="B275" s="1463"/>
      <c r="C275" s="1463"/>
      <c r="D275" s="1463"/>
      <c r="E275" s="1463"/>
      <c r="F275" s="1463"/>
      <c r="G275" s="1463"/>
      <c r="H275" s="1463"/>
      <c r="I275" s="1463"/>
      <c r="J275" s="1464"/>
      <c r="K275" s="381"/>
      <c r="L275" s="8">
        <f>IF(COUNTA(G276:I292)+COUNTA(G294:I295)=57,3,2)</f>
        <v>3</v>
      </c>
      <c r="M275" s="381"/>
    </row>
    <row r="276" spans="1:17" ht="25" customHeight="1" x14ac:dyDescent="0.35">
      <c r="A276" s="762" t="s">
        <v>163</v>
      </c>
      <c r="B276" s="1465" t="s">
        <v>259</v>
      </c>
      <c r="C276" s="1465"/>
      <c r="D276" s="1465"/>
      <c r="E276" s="1466" t="s">
        <v>518</v>
      </c>
      <c r="F276" s="243" t="s">
        <v>398</v>
      </c>
      <c r="G276" s="694">
        <v>1</v>
      </c>
      <c r="H276" s="694">
        <v>0.99</v>
      </c>
      <c r="I276" s="694">
        <v>1</v>
      </c>
      <c r="J276" s="319"/>
      <c r="Q276" s="1"/>
    </row>
    <row r="277" spans="1:17" ht="30" customHeight="1" x14ac:dyDescent="0.35">
      <c r="A277" s="765" t="s">
        <v>164</v>
      </c>
      <c r="B277" s="1460" t="s">
        <v>249</v>
      </c>
      <c r="C277" s="1460"/>
      <c r="D277" s="1460"/>
      <c r="E277" s="1467"/>
      <c r="F277" s="732" t="s">
        <v>398</v>
      </c>
      <c r="G277" s="737">
        <v>0.51</v>
      </c>
      <c r="H277" s="737">
        <v>0.53</v>
      </c>
      <c r="I277" s="737">
        <v>0.55000000000000004</v>
      </c>
      <c r="J277" s="121"/>
      <c r="Q277" s="1"/>
    </row>
    <row r="278" spans="1:17" ht="30" customHeight="1" x14ac:dyDescent="0.35">
      <c r="A278" s="763" t="s">
        <v>165</v>
      </c>
      <c r="B278" s="1459" t="s">
        <v>260</v>
      </c>
      <c r="C278" s="1459"/>
      <c r="D278" s="1459"/>
      <c r="E278" s="1467"/>
      <c r="F278" s="245" t="s">
        <v>398</v>
      </c>
      <c r="G278" s="698">
        <v>0</v>
      </c>
      <c r="H278" s="698">
        <v>0</v>
      </c>
      <c r="I278" s="698">
        <v>0</v>
      </c>
      <c r="J278" s="122"/>
      <c r="Q278" s="1"/>
    </row>
    <row r="279" spans="1:17" ht="30" customHeight="1" x14ac:dyDescent="0.35">
      <c r="A279" s="765" t="s">
        <v>166</v>
      </c>
      <c r="B279" s="1460" t="s">
        <v>261</v>
      </c>
      <c r="C279" s="1460"/>
      <c r="D279" s="1460"/>
      <c r="E279" s="1467"/>
      <c r="F279" s="732" t="s">
        <v>398</v>
      </c>
      <c r="G279" s="737">
        <v>0.1</v>
      </c>
      <c r="H279" s="737">
        <v>0.04</v>
      </c>
      <c r="I279" s="737">
        <v>0.06</v>
      </c>
      <c r="J279" s="121"/>
      <c r="Q279" s="1"/>
    </row>
    <row r="280" spans="1:17" ht="30" customHeight="1" x14ac:dyDescent="0.35">
      <c r="A280" s="763" t="s">
        <v>167</v>
      </c>
      <c r="B280" s="1459" t="s">
        <v>262</v>
      </c>
      <c r="C280" s="1459"/>
      <c r="D280" s="1459"/>
      <c r="E280" s="1467"/>
      <c r="F280" s="245" t="s">
        <v>398</v>
      </c>
      <c r="G280" s="698">
        <v>0.1</v>
      </c>
      <c r="H280" s="698">
        <v>0.04</v>
      </c>
      <c r="I280" s="698">
        <v>0.05</v>
      </c>
      <c r="J280" s="122"/>
      <c r="Q280" s="1"/>
    </row>
    <row r="281" spans="1:17" ht="30" customHeight="1" x14ac:dyDescent="0.35">
      <c r="A281" s="765" t="s">
        <v>168</v>
      </c>
      <c r="B281" s="1460" t="s">
        <v>263</v>
      </c>
      <c r="C281" s="1460"/>
      <c r="D281" s="1460"/>
      <c r="E281" s="1467"/>
      <c r="F281" s="732" t="s">
        <v>398</v>
      </c>
      <c r="G281" s="737">
        <v>0.25</v>
      </c>
      <c r="H281" s="737">
        <v>0.3</v>
      </c>
      <c r="I281" s="737">
        <v>0.22</v>
      </c>
      <c r="J281" s="320"/>
      <c r="Q281" s="1"/>
    </row>
    <row r="282" spans="1:17" ht="25" customHeight="1" x14ac:dyDescent="0.35">
      <c r="A282" s="763" t="s">
        <v>169</v>
      </c>
      <c r="B282" s="1459" t="s">
        <v>264</v>
      </c>
      <c r="C282" s="1459"/>
      <c r="D282" s="1459"/>
      <c r="E282" s="1467"/>
      <c r="F282" s="245" t="s">
        <v>398</v>
      </c>
      <c r="G282" s="698">
        <v>0</v>
      </c>
      <c r="H282" s="698">
        <v>0</v>
      </c>
      <c r="I282" s="698">
        <v>0</v>
      </c>
      <c r="J282" s="122"/>
      <c r="Q282" s="1"/>
    </row>
    <row r="283" spans="1:17" ht="40.5" customHeight="1" x14ac:dyDescent="0.35">
      <c r="A283" s="765" t="s">
        <v>292</v>
      </c>
      <c r="B283" s="1460" t="s">
        <v>339</v>
      </c>
      <c r="C283" s="1460"/>
      <c r="D283" s="1460"/>
      <c r="E283" s="1467"/>
      <c r="F283" s="732" t="s">
        <v>398</v>
      </c>
      <c r="G283" s="737">
        <v>1</v>
      </c>
      <c r="H283" s="737">
        <v>1</v>
      </c>
      <c r="I283" s="737">
        <v>1</v>
      </c>
      <c r="J283" s="320" t="s">
        <v>446</v>
      </c>
      <c r="Q283" s="1"/>
    </row>
    <row r="284" spans="1:17" ht="30" customHeight="1" x14ac:dyDescent="0.35">
      <c r="A284" s="763" t="s">
        <v>170</v>
      </c>
      <c r="B284" s="1459" t="s">
        <v>265</v>
      </c>
      <c r="C284" s="1459"/>
      <c r="D284" s="1459"/>
      <c r="E284" s="1467"/>
      <c r="F284" s="245" t="s">
        <v>478</v>
      </c>
      <c r="G284" s="792">
        <v>1</v>
      </c>
      <c r="H284" s="792">
        <v>1</v>
      </c>
      <c r="I284" s="792">
        <v>1</v>
      </c>
      <c r="J284" s="122"/>
      <c r="Q284" s="1"/>
    </row>
    <row r="285" spans="1:17" ht="30" customHeight="1" x14ac:dyDescent="0.35">
      <c r="A285" s="765" t="s">
        <v>171</v>
      </c>
      <c r="B285" s="1460" t="s">
        <v>238</v>
      </c>
      <c r="C285" s="1460"/>
      <c r="D285" s="1460"/>
      <c r="E285" s="1467"/>
      <c r="F285" s="732" t="s">
        <v>398</v>
      </c>
      <c r="G285" s="737">
        <v>0</v>
      </c>
      <c r="H285" s="737">
        <v>1</v>
      </c>
      <c r="I285" s="737">
        <v>0</v>
      </c>
      <c r="J285" s="121"/>
      <c r="Q285" s="1"/>
    </row>
    <row r="286" spans="1:17" ht="30" customHeight="1" x14ac:dyDescent="0.35">
      <c r="A286" s="768" t="s">
        <v>172</v>
      </c>
      <c r="B286" s="1627" t="s">
        <v>239</v>
      </c>
      <c r="C286" s="1627"/>
      <c r="D286" s="1627"/>
      <c r="E286" s="1467"/>
      <c r="F286" s="782" t="s">
        <v>398</v>
      </c>
      <c r="G286" s="738">
        <v>0</v>
      </c>
      <c r="H286" s="738">
        <v>0</v>
      </c>
      <c r="I286" s="738">
        <v>0</v>
      </c>
      <c r="J286" s="277"/>
      <c r="Q286" s="1"/>
    </row>
    <row r="287" spans="1:17" ht="25" customHeight="1" x14ac:dyDescent="0.35">
      <c r="A287" s="765" t="s">
        <v>173</v>
      </c>
      <c r="B287" s="1460" t="s">
        <v>240</v>
      </c>
      <c r="C287" s="1460"/>
      <c r="D287" s="1460"/>
      <c r="E287" s="1467"/>
      <c r="F287" s="732" t="s">
        <v>398</v>
      </c>
      <c r="G287" s="737">
        <v>0</v>
      </c>
      <c r="H287" s="737">
        <v>0</v>
      </c>
      <c r="I287" s="737">
        <v>0</v>
      </c>
      <c r="J287" s="121"/>
      <c r="Q287" s="1"/>
    </row>
    <row r="288" spans="1:17" ht="25" customHeight="1" x14ac:dyDescent="0.35">
      <c r="A288" s="763" t="s">
        <v>174</v>
      </c>
      <c r="B288" s="1459" t="s">
        <v>241</v>
      </c>
      <c r="C288" s="1459"/>
      <c r="D288" s="1459"/>
      <c r="E288" s="1467"/>
      <c r="F288" s="245" t="s">
        <v>398</v>
      </c>
      <c r="G288" s="183">
        <v>0</v>
      </c>
      <c r="H288" s="183">
        <v>0</v>
      </c>
      <c r="I288" s="183">
        <v>0</v>
      </c>
      <c r="J288" s="122"/>
      <c r="Q288" s="1"/>
    </row>
    <row r="289" spans="1:17" ht="25" customHeight="1" x14ac:dyDescent="0.35">
      <c r="A289" s="765" t="s">
        <v>175</v>
      </c>
      <c r="B289" s="1460" t="s">
        <v>242</v>
      </c>
      <c r="C289" s="1460"/>
      <c r="D289" s="1460"/>
      <c r="E289" s="1467"/>
      <c r="F289" s="732" t="s">
        <v>398</v>
      </c>
      <c r="G289" s="737">
        <v>0</v>
      </c>
      <c r="H289" s="737">
        <v>0</v>
      </c>
      <c r="I289" s="737">
        <v>0</v>
      </c>
      <c r="J289" s="121"/>
      <c r="Q289" s="1"/>
    </row>
    <row r="290" spans="1:17" ht="30" customHeight="1" x14ac:dyDescent="0.35">
      <c r="A290" s="763" t="s">
        <v>176</v>
      </c>
      <c r="B290" s="1459" t="s">
        <v>340</v>
      </c>
      <c r="C290" s="1459"/>
      <c r="D290" s="1459"/>
      <c r="E290" s="1467"/>
      <c r="F290" s="245" t="s">
        <v>398</v>
      </c>
      <c r="G290" s="183">
        <v>0</v>
      </c>
      <c r="H290" s="698">
        <v>1</v>
      </c>
      <c r="I290" s="183">
        <v>0</v>
      </c>
      <c r="J290" s="321" t="s">
        <v>446</v>
      </c>
      <c r="Q290" s="1"/>
    </row>
    <row r="291" spans="1:17" ht="30" customHeight="1" x14ac:dyDescent="0.35">
      <c r="A291" s="765" t="s">
        <v>293</v>
      </c>
      <c r="B291" s="1460" t="s">
        <v>341</v>
      </c>
      <c r="C291" s="1460"/>
      <c r="D291" s="1460"/>
      <c r="E291" s="1467"/>
      <c r="F291" s="732" t="s">
        <v>478</v>
      </c>
      <c r="G291" s="722">
        <v>0</v>
      </c>
      <c r="H291" s="722">
        <v>55</v>
      </c>
      <c r="I291" s="722">
        <v>0</v>
      </c>
      <c r="J291" s="121"/>
      <c r="Q291" s="1"/>
    </row>
    <row r="292" spans="1:17" ht="30" customHeight="1" x14ac:dyDescent="0.35">
      <c r="A292" s="763" t="s">
        <v>177</v>
      </c>
      <c r="B292" s="1459" t="s">
        <v>126</v>
      </c>
      <c r="C292" s="1459"/>
      <c r="D292" s="1459"/>
      <c r="E292" s="1507"/>
      <c r="F292" s="245" t="s">
        <v>361</v>
      </c>
      <c r="G292" s="275" t="s">
        <v>565</v>
      </c>
      <c r="H292" s="275" t="s">
        <v>565</v>
      </c>
      <c r="I292" s="275" t="s">
        <v>565</v>
      </c>
      <c r="J292" s="324"/>
      <c r="Q292" s="1"/>
    </row>
    <row r="293" spans="1:17" s="5" customFormat="1" ht="33" customHeight="1" x14ac:dyDescent="0.35">
      <c r="A293" s="1494" t="s">
        <v>625</v>
      </c>
      <c r="B293" s="1495"/>
      <c r="C293" s="1495"/>
      <c r="D293" s="1495"/>
      <c r="E293" s="1495"/>
      <c r="F293" s="1495"/>
      <c r="G293" s="1495"/>
      <c r="H293" s="1495"/>
      <c r="I293" s="1495"/>
      <c r="J293" s="1496"/>
      <c r="K293" s="381"/>
      <c r="L293" s="8"/>
      <c r="M293" s="381"/>
    </row>
    <row r="294" spans="1:17" ht="30" customHeight="1" x14ac:dyDescent="0.35">
      <c r="A294" s="767" t="s">
        <v>178</v>
      </c>
      <c r="B294" s="1632" t="s">
        <v>127</v>
      </c>
      <c r="C294" s="1632"/>
      <c r="D294" s="1632"/>
      <c r="E294" s="1466" t="s">
        <v>518</v>
      </c>
      <c r="F294" s="443"/>
      <c r="G294" s="724" t="s">
        <v>364</v>
      </c>
      <c r="H294" s="724" t="s">
        <v>364</v>
      </c>
      <c r="I294" s="724" t="s">
        <v>364</v>
      </c>
      <c r="J294" s="755" t="s">
        <v>566</v>
      </c>
      <c r="Q294" s="1"/>
    </row>
    <row r="295" spans="1:17" ht="25" customHeight="1" x14ac:dyDescent="0.35">
      <c r="A295" s="764" t="s">
        <v>179</v>
      </c>
      <c r="B295" s="1624" t="s">
        <v>128</v>
      </c>
      <c r="C295" s="1624"/>
      <c r="D295" s="1624"/>
      <c r="E295" s="1468"/>
      <c r="F295" s="110" t="s">
        <v>512</v>
      </c>
      <c r="G295" s="705">
        <v>0</v>
      </c>
      <c r="H295" s="705">
        <v>0</v>
      </c>
      <c r="I295" s="705">
        <v>0</v>
      </c>
      <c r="J295" s="99"/>
      <c r="Q295" s="1"/>
    </row>
    <row r="296" spans="1:17" s="5" customFormat="1" ht="8.15" customHeight="1" x14ac:dyDescent="0.35">
      <c r="A296" s="209"/>
      <c r="B296" s="210"/>
      <c r="C296" s="210"/>
      <c r="D296" s="210"/>
      <c r="E296" s="210"/>
      <c r="F296" s="47"/>
      <c r="G296" s="211"/>
      <c r="H296" s="211"/>
      <c r="I296" s="211"/>
      <c r="J296" s="46"/>
      <c r="K296" s="381"/>
      <c r="L296" s="8"/>
      <c r="M296" s="381"/>
    </row>
    <row r="297" spans="1:17" s="5" customFormat="1" ht="33" customHeight="1" x14ac:dyDescent="0.35">
      <c r="A297" s="1462" t="s">
        <v>448</v>
      </c>
      <c r="B297" s="1463"/>
      <c r="C297" s="1463"/>
      <c r="D297" s="1463"/>
      <c r="E297" s="1463"/>
      <c r="F297" s="1463"/>
      <c r="G297" s="1463"/>
      <c r="H297" s="1463"/>
      <c r="I297" s="1463"/>
      <c r="J297" s="1464"/>
      <c r="K297" s="381"/>
      <c r="L297" s="8">
        <f>IF(COUNTA(G298:I311)=42,3,2)</f>
        <v>3</v>
      </c>
      <c r="M297" s="381"/>
    </row>
    <row r="298" spans="1:17" ht="24" customHeight="1" x14ac:dyDescent="0.35">
      <c r="A298" s="762" t="s">
        <v>96</v>
      </c>
      <c r="B298" s="1479" t="s">
        <v>281</v>
      </c>
      <c r="C298" s="1480"/>
      <c r="D298" s="123" t="s">
        <v>365</v>
      </c>
      <c r="E298" s="1483" t="s">
        <v>518</v>
      </c>
      <c r="F298" s="94" t="s">
        <v>361</v>
      </c>
      <c r="G298" s="734">
        <v>0</v>
      </c>
      <c r="H298" s="734">
        <v>0</v>
      </c>
      <c r="I298" s="734">
        <v>0</v>
      </c>
      <c r="J298" s="483" t="s">
        <v>701</v>
      </c>
      <c r="Q298" s="1"/>
    </row>
    <row r="299" spans="1:17" ht="24" customHeight="1" x14ac:dyDescent="0.35">
      <c r="A299" s="765" t="s">
        <v>97</v>
      </c>
      <c r="B299" s="1487" t="s">
        <v>282</v>
      </c>
      <c r="C299" s="1488"/>
      <c r="D299" s="89" t="s">
        <v>365</v>
      </c>
      <c r="E299" s="1637"/>
      <c r="F299" s="59" t="s">
        <v>361</v>
      </c>
      <c r="G299" s="779">
        <v>0</v>
      </c>
      <c r="H299" s="779">
        <v>0</v>
      </c>
      <c r="I299" s="779">
        <v>0</v>
      </c>
      <c r="J299" s="59"/>
      <c r="Q299" s="1"/>
    </row>
    <row r="300" spans="1:17" ht="15" customHeight="1" x14ac:dyDescent="0.35">
      <c r="A300" s="1523" t="s">
        <v>98</v>
      </c>
      <c r="B300" s="1639" t="s">
        <v>342</v>
      </c>
      <c r="C300" s="1640"/>
      <c r="D300" s="124" t="s">
        <v>250</v>
      </c>
      <c r="E300" s="1637"/>
      <c r="F300" s="60" t="s">
        <v>361</v>
      </c>
      <c r="G300" s="703">
        <v>0</v>
      </c>
      <c r="H300" s="703">
        <v>0</v>
      </c>
      <c r="I300" s="703">
        <v>0</v>
      </c>
      <c r="J300" s="1645"/>
      <c r="Q300" s="1"/>
    </row>
    <row r="301" spans="1:17" ht="15" customHeight="1" x14ac:dyDescent="0.35">
      <c r="A301" s="1523"/>
      <c r="B301" s="1641"/>
      <c r="C301" s="1642"/>
      <c r="D301" s="124" t="s">
        <v>251</v>
      </c>
      <c r="E301" s="1637"/>
      <c r="F301" s="60" t="s">
        <v>361</v>
      </c>
      <c r="G301" s="703">
        <v>0</v>
      </c>
      <c r="H301" s="703">
        <v>0</v>
      </c>
      <c r="I301" s="703">
        <v>0</v>
      </c>
      <c r="J301" s="1646"/>
      <c r="Q301" s="1"/>
    </row>
    <row r="302" spans="1:17" ht="15" customHeight="1" x14ac:dyDescent="0.35">
      <c r="A302" s="1523"/>
      <c r="B302" s="1641"/>
      <c r="C302" s="1642"/>
      <c r="D302" s="124" t="s">
        <v>252</v>
      </c>
      <c r="E302" s="1637"/>
      <c r="F302" s="60" t="s">
        <v>361</v>
      </c>
      <c r="G302" s="703">
        <v>0</v>
      </c>
      <c r="H302" s="703">
        <v>0</v>
      </c>
      <c r="I302" s="703">
        <v>0</v>
      </c>
      <c r="J302" s="1646"/>
      <c r="Q302" s="1"/>
    </row>
    <row r="303" spans="1:17" ht="15" customHeight="1" x14ac:dyDescent="0.35">
      <c r="A303" s="1523"/>
      <c r="B303" s="1641"/>
      <c r="C303" s="1642"/>
      <c r="D303" s="124" t="s">
        <v>253</v>
      </c>
      <c r="E303" s="1637"/>
      <c r="F303" s="60" t="s">
        <v>361</v>
      </c>
      <c r="G303" s="703">
        <v>0</v>
      </c>
      <c r="H303" s="703">
        <v>0</v>
      </c>
      <c r="I303" s="703">
        <v>0</v>
      </c>
      <c r="J303" s="1646"/>
      <c r="Q303" s="1"/>
    </row>
    <row r="304" spans="1:17" ht="15" customHeight="1" x14ac:dyDescent="0.35">
      <c r="A304" s="1523"/>
      <c r="B304" s="1641"/>
      <c r="C304" s="1642"/>
      <c r="D304" s="124" t="s">
        <v>254</v>
      </c>
      <c r="E304" s="1637"/>
      <c r="F304" s="60" t="s">
        <v>361</v>
      </c>
      <c r="G304" s="703">
        <v>0</v>
      </c>
      <c r="H304" s="703">
        <v>0</v>
      </c>
      <c r="I304" s="703">
        <v>0</v>
      </c>
      <c r="J304" s="1646"/>
      <c r="Q304" s="1"/>
    </row>
    <row r="305" spans="1:17" ht="15" customHeight="1" x14ac:dyDescent="0.35">
      <c r="A305" s="1523"/>
      <c r="B305" s="1643"/>
      <c r="C305" s="1644"/>
      <c r="D305" s="124" t="s">
        <v>255</v>
      </c>
      <c r="E305" s="1637"/>
      <c r="F305" s="60" t="s">
        <v>361</v>
      </c>
      <c r="G305" s="703">
        <v>0</v>
      </c>
      <c r="H305" s="703">
        <v>0</v>
      </c>
      <c r="I305" s="703">
        <v>0</v>
      </c>
      <c r="J305" s="1647"/>
      <c r="Q305" s="1"/>
    </row>
    <row r="306" spans="1:17" ht="15" customHeight="1" x14ac:dyDescent="0.35">
      <c r="A306" s="1548" t="s">
        <v>99</v>
      </c>
      <c r="B306" s="1513" t="s">
        <v>343</v>
      </c>
      <c r="C306" s="1514"/>
      <c r="D306" s="771" t="s">
        <v>250</v>
      </c>
      <c r="E306" s="1637"/>
      <c r="F306" s="59" t="s">
        <v>361</v>
      </c>
      <c r="G306" s="779">
        <v>0</v>
      </c>
      <c r="H306" s="779">
        <v>0</v>
      </c>
      <c r="I306" s="779">
        <v>0</v>
      </c>
      <c r="J306" s="1474"/>
      <c r="Q306" s="1"/>
    </row>
    <row r="307" spans="1:17" ht="15" customHeight="1" x14ac:dyDescent="0.35">
      <c r="A307" s="1548"/>
      <c r="B307" s="1518"/>
      <c r="C307" s="1519"/>
      <c r="D307" s="771" t="s">
        <v>251</v>
      </c>
      <c r="E307" s="1637"/>
      <c r="F307" s="59" t="s">
        <v>361</v>
      </c>
      <c r="G307" s="779">
        <v>0</v>
      </c>
      <c r="H307" s="779">
        <v>0</v>
      </c>
      <c r="I307" s="779">
        <v>0</v>
      </c>
      <c r="J307" s="1648"/>
      <c r="Q307" s="1"/>
    </row>
    <row r="308" spans="1:17" ht="15" customHeight="1" x14ac:dyDescent="0.35">
      <c r="A308" s="1548"/>
      <c r="B308" s="1518"/>
      <c r="C308" s="1519"/>
      <c r="D308" s="771" t="s">
        <v>252</v>
      </c>
      <c r="E308" s="1637"/>
      <c r="F308" s="59" t="s">
        <v>361</v>
      </c>
      <c r="G308" s="779">
        <v>0</v>
      </c>
      <c r="H308" s="779">
        <v>0</v>
      </c>
      <c r="I308" s="779">
        <v>0</v>
      </c>
      <c r="J308" s="1648"/>
      <c r="Q308" s="1"/>
    </row>
    <row r="309" spans="1:17" ht="15" customHeight="1" x14ac:dyDescent="0.35">
      <c r="A309" s="1548"/>
      <c r="B309" s="1518"/>
      <c r="C309" s="1519"/>
      <c r="D309" s="771" t="s">
        <v>253</v>
      </c>
      <c r="E309" s="1637"/>
      <c r="F309" s="59" t="s">
        <v>361</v>
      </c>
      <c r="G309" s="779">
        <v>0</v>
      </c>
      <c r="H309" s="779">
        <v>0</v>
      </c>
      <c r="I309" s="779">
        <v>0</v>
      </c>
      <c r="J309" s="1648"/>
      <c r="Q309" s="1"/>
    </row>
    <row r="310" spans="1:17" ht="15" customHeight="1" x14ac:dyDescent="0.35">
      <c r="A310" s="1548"/>
      <c r="B310" s="1518"/>
      <c r="C310" s="1519"/>
      <c r="D310" s="771" t="s">
        <v>254</v>
      </c>
      <c r="E310" s="1637"/>
      <c r="F310" s="59" t="s">
        <v>361</v>
      </c>
      <c r="G310" s="779">
        <v>0</v>
      </c>
      <c r="H310" s="779">
        <v>0</v>
      </c>
      <c r="I310" s="779">
        <v>0</v>
      </c>
      <c r="J310" s="1648"/>
      <c r="Q310" s="1"/>
    </row>
    <row r="311" spans="1:17" ht="15" customHeight="1" x14ac:dyDescent="0.35">
      <c r="A311" s="1549"/>
      <c r="B311" s="1515"/>
      <c r="C311" s="1516"/>
      <c r="D311" s="91" t="s">
        <v>255</v>
      </c>
      <c r="E311" s="1638"/>
      <c r="F311" s="81" t="s">
        <v>361</v>
      </c>
      <c r="G311" s="780">
        <v>0</v>
      </c>
      <c r="H311" s="780">
        <v>0</v>
      </c>
      <c r="I311" s="780">
        <v>0</v>
      </c>
      <c r="J311" s="1517"/>
      <c r="Q311" s="1"/>
    </row>
    <row r="312" spans="1:17" s="5" customFormat="1" ht="8.15" customHeight="1" x14ac:dyDescent="0.35">
      <c r="A312" s="12"/>
      <c r="B312" s="13"/>
      <c r="C312" s="13"/>
      <c r="D312" s="13"/>
      <c r="E312" s="13"/>
      <c r="F312" s="7"/>
      <c r="G312" s="149"/>
      <c r="H312" s="149"/>
      <c r="I312" s="149"/>
      <c r="J312" s="46"/>
      <c r="K312" s="381"/>
      <c r="L312" s="8"/>
      <c r="M312" s="381"/>
    </row>
    <row r="313" spans="1:17" s="5" customFormat="1" ht="33" customHeight="1" x14ac:dyDescent="0.35">
      <c r="A313" s="1462" t="s">
        <v>552</v>
      </c>
      <c r="B313" s="1463"/>
      <c r="C313" s="1463"/>
      <c r="D313" s="1463"/>
      <c r="E313" s="1463"/>
      <c r="F313" s="1463"/>
      <c r="G313" s="1463"/>
      <c r="H313" s="1463"/>
      <c r="I313" s="1463"/>
      <c r="J313" s="1464"/>
      <c r="K313" s="381"/>
      <c r="L313" s="8">
        <f>IF(COUNTA(G314:I314)=3,3,2)</f>
        <v>3</v>
      </c>
      <c r="M313" s="381"/>
    </row>
    <row r="314" spans="1:17" ht="39" customHeight="1" x14ac:dyDescent="0.35">
      <c r="A314" s="11" t="s">
        <v>95</v>
      </c>
      <c r="B314" s="1590" t="s">
        <v>553</v>
      </c>
      <c r="C314" s="1590"/>
      <c r="D314" s="1590"/>
      <c r="E314" s="219" t="s">
        <v>519</v>
      </c>
      <c r="F314" s="242" t="s">
        <v>398</v>
      </c>
      <c r="G314" s="253">
        <v>0.996</v>
      </c>
      <c r="H314" s="253">
        <v>0.996</v>
      </c>
      <c r="I314" s="253">
        <v>0.996</v>
      </c>
      <c r="J314" s="414" t="s">
        <v>626</v>
      </c>
      <c r="Q314" s="1"/>
    </row>
    <row r="315" spans="1:17" s="5" customFormat="1" ht="8.15" customHeight="1" x14ac:dyDescent="0.35">
      <c r="A315" s="82"/>
      <c r="B315" s="83"/>
      <c r="C315" s="83"/>
      <c r="D315" s="83"/>
      <c r="E315" s="83"/>
      <c r="F315" s="84"/>
      <c r="G315" s="156"/>
      <c r="H315" s="156"/>
      <c r="I315" s="156"/>
      <c r="J315" s="46"/>
      <c r="K315" s="381"/>
      <c r="L315" s="8"/>
      <c r="M315" s="381"/>
    </row>
    <row r="316" spans="1:17" s="5" customFormat="1" ht="33" customHeight="1" x14ac:dyDescent="0.35">
      <c r="A316" s="1462" t="s">
        <v>449</v>
      </c>
      <c r="B316" s="1463"/>
      <c r="C316" s="1463"/>
      <c r="D316" s="1463"/>
      <c r="E316" s="1463"/>
      <c r="F316" s="1463"/>
      <c r="G316" s="1463"/>
      <c r="H316" s="1463"/>
      <c r="I316" s="1463"/>
      <c r="J316" s="1464"/>
      <c r="K316" s="381"/>
      <c r="L316" s="8">
        <f>IF(COUNTA(G317:I317)=1,3,2)</f>
        <v>3</v>
      </c>
      <c r="M316" s="381"/>
    </row>
    <row r="317" spans="1:17" ht="55.5" customHeight="1" x14ac:dyDescent="0.35">
      <c r="A317" s="11" t="s">
        <v>182</v>
      </c>
      <c r="B317" s="1633" t="s">
        <v>181</v>
      </c>
      <c r="C317" s="1633"/>
      <c r="D317" s="1633"/>
      <c r="E317" s="219" t="s">
        <v>519</v>
      </c>
      <c r="F317" s="242" t="s">
        <v>398</v>
      </c>
      <c r="G317" s="1774">
        <v>0.999</v>
      </c>
      <c r="H317" s="1775"/>
      <c r="I317" s="1776"/>
      <c r="J317" s="430" t="s">
        <v>558</v>
      </c>
      <c r="L317" s="381"/>
      <c r="Q317" s="1"/>
    </row>
    <row r="318" spans="1:17" s="5" customFormat="1" ht="8.15" customHeight="1" x14ac:dyDescent="0.35">
      <c r="A318" s="12"/>
      <c r="B318" s="13"/>
      <c r="C318" s="13"/>
      <c r="D318" s="13"/>
      <c r="E318" s="13"/>
      <c r="F318" s="7"/>
      <c r="G318" s="149"/>
      <c r="H318" s="149"/>
      <c r="I318" s="149"/>
      <c r="J318" s="46"/>
      <c r="K318" s="381"/>
      <c r="L318" s="8"/>
      <c r="M318" s="381"/>
    </row>
    <row r="319" spans="1:17" s="5" customFormat="1" ht="33" customHeight="1" x14ac:dyDescent="0.35">
      <c r="A319" s="1462" t="s">
        <v>450</v>
      </c>
      <c r="B319" s="1463"/>
      <c r="C319" s="1463"/>
      <c r="D319" s="1463"/>
      <c r="E319" s="1463"/>
      <c r="F319" s="1463"/>
      <c r="G319" s="1463"/>
      <c r="H319" s="1463"/>
      <c r="I319" s="1463"/>
      <c r="J319" s="1464"/>
      <c r="K319" s="381"/>
      <c r="L319" s="8">
        <f>IF(COUNTA(G320:I320)=1,3,2)</f>
        <v>3</v>
      </c>
      <c r="M319" s="381"/>
    </row>
    <row r="320" spans="1:17" ht="52.5" customHeight="1" x14ac:dyDescent="0.35">
      <c r="A320" s="11" t="s">
        <v>180</v>
      </c>
      <c r="B320" s="1590" t="s">
        <v>474</v>
      </c>
      <c r="C320" s="1590"/>
      <c r="D320" s="1590"/>
      <c r="E320" s="219" t="s">
        <v>519</v>
      </c>
      <c r="F320" s="242" t="s">
        <v>556</v>
      </c>
      <c r="G320" s="1748" t="s">
        <v>767</v>
      </c>
      <c r="H320" s="1749"/>
      <c r="I320" s="1750"/>
      <c r="J320" s="430" t="s">
        <v>722</v>
      </c>
      <c r="L320" s="381"/>
      <c r="Q320" s="1"/>
    </row>
    <row r="321" spans="1:17" s="5" customFormat="1" ht="8.15" customHeight="1" x14ac:dyDescent="0.35">
      <c r="A321" s="82"/>
      <c r="B321" s="83"/>
      <c r="C321" s="83"/>
      <c r="D321" s="83"/>
      <c r="E321" s="83"/>
      <c r="F321" s="84"/>
      <c r="G321" s="156"/>
      <c r="H321" s="156"/>
      <c r="I321" s="156"/>
      <c r="J321" s="46"/>
      <c r="K321" s="381"/>
      <c r="L321" s="8"/>
      <c r="M321" s="381"/>
    </row>
    <row r="322" spans="1:17" s="5" customFormat="1" ht="33" customHeight="1" x14ac:dyDescent="0.35">
      <c r="A322" s="1462" t="s">
        <v>451</v>
      </c>
      <c r="B322" s="1463"/>
      <c r="C322" s="1463"/>
      <c r="D322" s="1463"/>
      <c r="E322" s="1463"/>
      <c r="F322" s="1463"/>
      <c r="G322" s="1463"/>
      <c r="H322" s="1463"/>
      <c r="I322" s="1463"/>
      <c r="J322" s="1464"/>
      <c r="K322" s="381"/>
      <c r="L322" s="8">
        <f>IF(COUNTA(G323:I323)=3,3,2)</f>
        <v>3</v>
      </c>
      <c r="M322" s="381"/>
    </row>
    <row r="323" spans="1:17" ht="30" customHeight="1" x14ac:dyDescent="0.35">
      <c r="A323" s="11" t="s">
        <v>130</v>
      </c>
      <c r="B323" s="1633" t="s">
        <v>129</v>
      </c>
      <c r="C323" s="1633"/>
      <c r="D323" s="1633"/>
      <c r="E323" s="219" t="s">
        <v>519</v>
      </c>
      <c r="F323" s="242" t="s">
        <v>559</v>
      </c>
      <c r="G323" s="186" t="s">
        <v>511</v>
      </c>
      <c r="H323" s="186" t="s">
        <v>511</v>
      </c>
      <c r="I323" s="186" t="s">
        <v>511</v>
      </c>
      <c r="J323" s="430" t="s">
        <v>557</v>
      </c>
      <c r="Q323" s="1"/>
    </row>
    <row r="324" spans="1:17" s="5" customFormat="1" ht="8.15" customHeight="1" x14ac:dyDescent="0.35">
      <c r="A324" s="82"/>
      <c r="B324" s="83"/>
      <c r="C324" s="83"/>
      <c r="D324" s="83"/>
      <c r="E324" s="83"/>
      <c r="F324" s="84"/>
      <c r="G324" s="156"/>
      <c r="H324" s="156"/>
      <c r="I324" s="156"/>
      <c r="J324" s="46"/>
      <c r="K324" s="381"/>
      <c r="L324" s="8"/>
      <c r="M324" s="381"/>
    </row>
    <row r="325" spans="1:17" s="5" customFormat="1" ht="69.75" customHeight="1" x14ac:dyDescent="0.35">
      <c r="A325" s="1462" t="s">
        <v>452</v>
      </c>
      <c r="B325" s="1463"/>
      <c r="C325" s="1463"/>
      <c r="D325" s="1463"/>
      <c r="E325" s="1463"/>
      <c r="F325" s="1463"/>
      <c r="G325" s="1463"/>
      <c r="H325" s="1463"/>
      <c r="I325" s="1463"/>
      <c r="J325" s="436" t="s">
        <v>576</v>
      </c>
      <c r="K325" s="381"/>
      <c r="L325" s="8">
        <f>IF(COUNTA(G326:I334)=27,3,2)</f>
        <v>3</v>
      </c>
      <c r="M325" s="381"/>
    </row>
    <row r="326" spans="1:17" ht="30" customHeight="1" x14ac:dyDescent="0.35">
      <c r="A326" s="762" t="s">
        <v>298</v>
      </c>
      <c r="B326" s="1652" t="s">
        <v>266</v>
      </c>
      <c r="C326" s="1652"/>
      <c r="D326" s="1652"/>
      <c r="E326" s="1653" t="s">
        <v>518</v>
      </c>
      <c r="F326" s="243" t="s">
        <v>512</v>
      </c>
      <c r="G326" s="681">
        <v>108</v>
      </c>
      <c r="H326" s="681">
        <v>77</v>
      </c>
      <c r="I326" s="681">
        <v>59</v>
      </c>
      <c r="J326" s="223" t="s">
        <v>554</v>
      </c>
      <c r="Q326" s="1"/>
    </row>
    <row r="327" spans="1:17" ht="30" customHeight="1" x14ac:dyDescent="0.35">
      <c r="A327" s="765" t="s">
        <v>299</v>
      </c>
      <c r="B327" s="1656" t="s">
        <v>267</v>
      </c>
      <c r="C327" s="1656"/>
      <c r="D327" s="1656"/>
      <c r="E327" s="1654"/>
      <c r="F327" s="732" t="s">
        <v>512</v>
      </c>
      <c r="G327" s="733">
        <v>0</v>
      </c>
      <c r="H327" s="733">
        <v>0</v>
      </c>
      <c r="I327" s="733">
        <v>94</v>
      </c>
      <c r="J327" s="758"/>
      <c r="Q327" s="1"/>
    </row>
    <row r="328" spans="1:17" ht="66" customHeight="1" x14ac:dyDescent="0.35">
      <c r="A328" s="763" t="s">
        <v>300</v>
      </c>
      <c r="B328" s="1657" t="s">
        <v>294</v>
      </c>
      <c r="C328" s="1657"/>
      <c r="D328" s="1657"/>
      <c r="E328" s="1654"/>
      <c r="F328" s="245" t="s">
        <v>512</v>
      </c>
      <c r="G328" s="730">
        <v>0</v>
      </c>
      <c r="H328" s="730">
        <v>0</v>
      </c>
      <c r="I328" s="730">
        <v>0</v>
      </c>
      <c r="J328" s="273" t="s">
        <v>568</v>
      </c>
      <c r="Q328" s="1"/>
    </row>
    <row r="329" spans="1:17" ht="30" customHeight="1" x14ac:dyDescent="0.35">
      <c r="A329" s="765" t="s">
        <v>301</v>
      </c>
      <c r="B329" s="1656" t="s">
        <v>270</v>
      </c>
      <c r="C329" s="1656"/>
      <c r="D329" s="1656"/>
      <c r="E329" s="1654"/>
      <c r="F329" s="732" t="s">
        <v>512</v>
      </c>
      <c r="G329" s="733">
        <v>0</v>
      </c>
      <c r="H329" s="733">
        <v>0</v>
      </c>
      <c r="I329" s="733">
        <v>0</v>
      </c>
      <c r="J329" s="758"/>
      <c r="Q329" s="1"/>
    </row>
    <row r="330" spans="1:17" ht="30" customHeight="1" x14ac:dyDescent="0.35">
      <c r="A330" s="763" t="s">
        <v>302</v>
      </c>
      <c r="B330" s="1657" t="s">
        <v>268</v>
      </c>
      <c r="C330" s="1657"/>
      <c r="D330" s="1657"/>
      <c r="E330" s="1654"/>
      <c r="F330" s="245" t="s">
        <v>512</v>
      </c>
      <c r="G330" s="730">
        <v>0</v>
      </c>
      <c r="H330" s="730">
        <v>0</v>
      </c>
      <c r="I330" s="730">
        <v>0</v>
      </c>
      <c r="J330" s="266"/>
      <c r="Q330" s="1"/>
    </row>
    <row r="331" spans="1:17" ht="30" customHeight="1" x14ac:dyDescent="0.35">
      <c r="A331" s="765" t="s">
        <v>303</v>
      </c>
      <c r="B331" s="1656" t="s">
        <v>269</v>
      </c>
      <c r="C331" s="1656"/>
      <c r="D331" s="1656"/>
      <c r="E331" s="1654"/>
      <c r="F331" s="732" t="s">
        <v>512</v>
      </c>
      <c r="G331" s="733">
        <v>36</v>
      </c>
      <c r="H331" s="733">
        <v>14</v>
      </c>
      <c r="I331" s="733">
        <v>12</v>
      </c>
      <c r="J331" s="415"/>
      <c r="Q331" s="1"/>
    </row>
    <row r="332" spans="1:17" ht="30" customHeight="1" x14ac:dyDescent="0.35">
      <c r="A332" s="763" t="s">
        <v>304</v>
      </c>
      <c r="B332" s="1657" t="s">
        <v>295</v>
      </c>
      <c r="C332" s="1657"/>
      <c r="D332" s="1657"/>
      <c r="E332" s="1654"/>
      <c r="F332" s="245" t="s">
        <v>512</v>
      </c>
      <c r="G332" s="701">
        <v>72</v>
      </c>
      <c r="H332" s="701">
        <v>63</v>
      </c>
      <c r="I332" s="701">
        <v>141</v>
      </c>
      <c r="J332" s="249"/>
      <c r="Q332" s="1"/>
    </row>
    <row r="333" spans="1:17" ht="30" customHeight="1" x14ac:dyDescent="0.35">
      <c r="A333" s="765" t="s">
        <v>305</v>
      </c>
      <c r="B333" s="1656" t="s">
        <v>296</v>
      </c>
      <c r="C333" s="1656"/>
      <c r="D333" s="1656"/>
      <c r="E333" s="1654"/>
      <c r="F333" s="732" t="s">
        <v>512</v>
      </c>
      <c r="G333" s="733">
        <v>85</v>
      </c>
      <c r="H333" s="733">
        <v>76</v>
      </c>
      <c r="I333" s="733">
        <v>150</v>
      </c>
      <c r="J333" s="758"/>
      <c r="Q333" s="1"/>
    </row>
    <row r="334" spans="1:17" ht="30" customHeight="1" x14ac:dyDescent="0.35">
      <c r="A334" s="764" t="s">
        <v>305</v>
      </c>
      <c r="B334" s="1666" t="s">
        <v>297</v>
      </c>
      <c r="C334" s="1666"/>
      <c r="D334" s="1666"/>
      <c r="E334" s="1655"/>
      <c r="F334" s="110" t="s">
        <v>512</v>
      </c>
      <c r="G334" s="699">
        <v>23</v>
      </c>
      <c r="H334" s="699">
        <v>1</v>
      </c>
      <c r="I334" s="699">
        <v>3</v>
      </c>
      <c r="J334" s="264" t="s">
        <v>542</v>
      </c>
      <c r="Q334" s="1"/>
    </row>
    <row r="335" spans="1:17" s="5" customFormat="1" ht="8.15" customHeight="1" x14ac:dyDescent="0.35">
      <c r="A335" s="12"/>
      <c r="B335" s="13"/>
      <c r="C335" s="13"/>
      <c r="D335" s="13"/>
      <c r="E335" s="13"/>
      <c r="F335" s="7"/>
      <c r="G335" s="149"/>
      <c r="H335" s="149"/>
      <c r="I335" s="149"/>
      <c r="J335" s="46"/>
      <c r="K335" s="381"/>
      <c r="L335" s="8"/>
      <c r="M335" s="381"/>
    </row>
    <row r="336" spans="1:17" s="5" customFormat="1" ht="33" customHeight="1" x14ac:dyDescent="0.35">
      <c r="A336" s="1462" t="s">
        <v>453</v>
      </c>
      <c r="B336" s="1463"/>
      <c r="C336" s="1463"/>
      <c r="D336" s="1463"/>
      <c r="E336" s="1463"/>
      <c r="F336" s="1463"/>
      <c r="G336" s="1463"/>
      <c r="H336" s="1463"/>
      <c r="I336" s="1463"/>
      <c r="J336" s="1464"/>
      <c r="K336" s="381"/>
      <c r="L336" s="8">
        <f>IF(COUNTA(G337:I342)=18,3,2)</f>
        <v>3</v>
      </c>
      <c r="M336" s="381"/>
    </row>
    <row r="337" spans="1:17" ht="20.149999999999999" customHeight="1" x14ac:dyDescent="0.35">
      <c r="A337" s="1522" t="s">
        <v>131</v>
      </c>
      <c r="B337" s="1658" t="s">
        <v>454</v>
      </c>
      <c r="C337" s="1659"/>
      <c r="D337" s="773" t="s">
        <v>538</v>
      </c>
      <c r="E337" s="1556" t="s">
        <v>519</v>
      </c>
      <c r="F337" s="243" t="s">
        <v>398</v>
      </c>
      <c r="G337" s="189" t="s">
        <v>362</v>
      </c>
      <c r="H337" s="189" t="s">
        <v>362</v>
      </c>
      <c r="I337" s="189" t="s">
        <v>362</v>
      </c>
      <c r="J337" s="1661"/>
      <c r="Q337" s="1"/>
    </row>
    <row r="338" spans="1:17" ht="20.149999999999999" customHeight="1" x14ac:dyDescent="0.35">
      <c r="A338" s="1523"/>
      <c r="B338" s="1569"/>
      <c r="C338" s="1570"/>
      <c r="D338" s="775" t="s">
        <v>539</v>
      </c>
      <c r="E338" s="1557"/>
      <c r="F338" s="245" t="s">
        <v>398</v>
      </c>
      <c r="G338" s="145" t="s">
        <v>362</v>
      </c>
      <c r="H338" s="145" t="s">
        <v>362</v>
      </c>
      <c r="I338" s="145" t="s">
        <v>362</v>
      </c>
      <c r="J338" s="1662"/>
      <c r="Q338" s="1"/>
    </row>
    <row r="339" spans="1:17" ht="20.149999999999999" customHeight="1" x14ac:dyDescent="0.35">
      <c r="A339" s="1548" t="s">
        <v>132</v>
      </c>
      <c r="B339" s="1565" t="s">
        <v>455</v>
      </c>
      <c r="C339" s="1566"/>
      <c r="D339" s="774" t="s">
        <v>538</v>
      </c>
      <c r="E339" s="1557"/>
      <c r="F339" s="732" t="s">
        <v>398</v>
      </c>
      <c r="G339" s="731">
        <v>0.25</v>
      </c>
      <c r="H339" s="731">
        <v>0.43</v>
      </c>
      <c r="I339" s="731">
        <v>0.26</v>
      </c>
      <c r="J339" s="1662"/>
      <c r="Q339" s="1"/>
    </row>
    <row r="340" spans="1:17" ht="20.149999999999999" customHeight="1" x14ac:dyDescent="0.35">
      <c r="A340" s="1548"/>
      <c r="B340" s="1565"/>
      <c r="C340" s="1566"/>
      <c r="D340" s="774" t="s">
        <v>539</v>
      </c>
      <c r="E340" s="1557"/>
      <c r="F340" s="732" t="s">
        <v>398</v>
      </c>
      <c r="G340" s="731">
        <v>0.27</v>
      </c>
      <c r="H340" s="731">
        <v>0.47</v>
      </c>
      <c r="I340" s="731">
        <v>0.34</v>
      </c>
      <c r="J340" s="1662"/>
      <c r="Q340" s="1"/>
    </row>
    <row r="341" spans="1:17" ht="20.149999999999999" customHeight="1" x14ac:dyDescent="0.35">
      <c r="A341" s="1523" t="s">
        <v>133</v>
      </c>
      <c r="B341" s="1569" t="s">
        <v>456</v>
      </c>
      <c r="C341" s="1570"/>
      <c r="D341" s="775" t="s">
        <v>538</v>
      </c>
      <c r="E341" s="1557"/>
      <c r="F341" s="245" t="s">
        <v>398</v>
      </c>
      <c r="G341" s="697">
        <v>0.43</v>
      </c>
      <c r="H341" s="697">
        <v>0.66</v>
      </c>
      <c r="I341" s="697">
        <v>0.42</v>
      </c>
      <c r="J341" s="1662"/>
      <c r="Q341" s="1"/>
    </row>
    <row r="342" spans="1:17" ht="20.149999999999999" customHeight="1" x14ac:dyDescent="0.35">
      <c r="A342" s="1524"/>
      <c r="B342" s="1664"/>
      <c r="C342" s="1665"/>
      <c r="D342" s="776" t="s">
        <v>539</v>
      </c>
      <c r="E342" s="1660"/>
      <c r="F342" s="110" t="s">
        <v>398</v>
      </c>
      <c r="G342" s="678">
        <v>0.45</v>
      </c>
      <c r="H342" s="678">
        <v>0.67</v>
      </c>
      <c r="I342" s="678">
        <v>0.54</v>
      </c>
      <c r="J342" s="1663"/>
      <c r="Q342" s="1"/>
    </row>
    <row r="343" spans="1:17" s="5" customFormat="1" ht="8.15" customHeight="1" x14ac:dyDescent="0.35">
      <c r="A343" s="82"/>
      <c r="B343" s="83"/>
      <c r="C343" s="83"/>
      <c r="D343" s="83"/>
      <c r="E343" s="83"/>
      <c r="F343" s="84"/>
      <c r="G343" s="156"/>
      <c r="H343" s="156"/>
      <c r="I343" s="156"/>
      <c r="J343" s="46"/>
      <c r="K343" s="381"/>
      <c r="L343" s="8"/>
      <c r="M343" s="381"/>
    </row>
    <row r="344" spans="1:17" s="5" customFormat="1" ht="33" customHeight="1" x14ac:dyDescent="0.35">
      <c r="A344" s="1462" t="s">
        <v>457</v>
      </c>
      <c r="B344" s="1463"/>
      <c r="C344" s="1463"/>
      <c r="D344" s="1463"/>
      <c r="E344" s="1463"/>
      <c r="F344" s="1463"/>
      <c r="G344" s="1463"/>
      <c r="H344" s="1463"/>
      <c r="I344" s="1463"/>
      <c r="J344" s="1464"/>
      <c r="K344" s="381"/>
      <c r="L344" s="8">
        <f>IF(COUNTA(G345:I350)=18,3,2)</f>
        <v>3</v>
      </c>
      <c r="M344" s="381"/>
    </row>
    <row r="345" spans="1:17" ht="20.149999999999999" customHeight="1" x14ac:dyDescent="0.35">
      <c r="A345" s="1522" t="s">
        <v>183</v>
      </c>
      <c r="B345" s="1658" t="s">
        <v>458</v>
      </c>
      <c r="C345" s="1659"/>
      <c r="D345" s="773" t="s">
        <v>538</v>
      </c>
      <c r="E345" s="1556" t="s">
        <v>519</v>
      </c>
      <c r="F345" s="243" t="s">
        <v>398</v>
      </c>
      <c r="G345" s="189" t="s">
        <v>362</v>
      </c>
      <c r="H345" s="189" t="s">
        <v>362</v>
      </c>
      <c r="I345" s="189" t="s">
        <v>362</v>
      </c>
      <c r="J345" s="1471" t="s">
        <v>551</v>
      </c>
      <c r="Q345" s="1"/>
    </row>
    <row r="346" spans="1:17" ht="20.149999999999999" customHeight="1" x14ac:dyDescent="0.35">
      <c r="A346" s="1523" t="s">
        <v>183</v>
      </c>
      <c r="B346" s="1569" t="s">
        <v>344</v>
      </c>
      <c r="C346" s="1570"/>
      <c r="D346" s="775" t="s">
        <v>539</v>
      </c>
      <c r="E346" s="1557"/>
      <c r="F346" s="245" t="s">
        <v>398</v>
      </c>
      <c r="G346" s="145" t="s">
        <v>362</v>
      </c>
      <c r="H346" s="145" t="s">
        <v>362</v>
      </c>
      <c r="I346" s="145" t="s">
        <v>362</v>
      </c>
      <c r="J346" s="1472"/>
      <c r="Q346" s="1"/>
    </row>
    <row r="347" spans="1:17" ht="20.149999999999999" customHeight="1" x14ac:dyDescent="0.35">
      <c r="A347" s="1548" t="s">
        <v>184</v>
      </c>
      <c r="B347" s="1565" t="s">
        <v>459</v>
      </c>
      <c r="C347" s="1566"/>
      <c r="D347" s="774" t="s">
        <v>538</v>
      </c>
      <c r="E347" s="1557"/>
      <c r="F347" s="732" t="s">
        <v>398</v>
      </c>
      <c r="G347" s="731">
        <v>0.36</v>
      </c>
      <c r="H347" s="731">
        <v>0.43</v>
      </c>
      <c r="I347" s="735">
        <v>0.28999999999999998</v>
      </c>
      <c r="J347" s="1472"/>
      <c r="Q347" s="1"/>
    </row>
    <row r="348" spans="1:17" ht="20.149999999999999" customHeight="1" x14ac:dyDescent="0.35">
      <c r="A348" s="1548" t="s">
        <v>184</v>
      </c>
      <c r="B348" s="1565" t="s">
        <v>345</v>
      </c>
      <c r="C348" s="1566"/>
      <c r="D348" s="774" t="s">
        <v>539</v>
      </c>
      <c r="E348" s="1557"/>
      <c r="F348" s="732" t="s">
        <v>398</v>
      </c>
      <c r="G348" s="731">
        <v>0.4</v>
      </c>
      <c r="H348" s="731">
        <v>0.51</v>
      </c>
      <c r="I348" s="735">
        <v>0.33</v>
      </c>
      <c r="J348" s="1472"/>
      <c r="Q348" s="1"/>
    </row>
    <row r="349" spans="1:17" ht="20.149999999999999" customHeight="1" x14ac:dyDescent="0.35">
      <c r="A349" s="1523" t="s">
        <v>185</v>
      </c>
      <c r="B349" s="1569" t="s">
        <v>460</v>
      </c>
      <c r="C349" s="1570"/>
      <c r="D349" s="775" t="s">
        <v>538</v>
      </c>
      <c r="E349" s="1557"/>
      <c r="F349" s="245" t="s">
        <v>398</v>
      </c>
      <c r="G349" s="697">
        <v>0.5</v>
      </c>
      <c r="H349" s="697">
        <v>0.54</v>
      </c>
      <c r="I349" s="689">
        <v>0.47</v>
      </c>
      <c r="J349" s="1472"/>
      <c r="Q349" s="1"/>
    </row>
    <row r="350" spans="1:17" ht="20.149999999999999" customHeight="1" x14ac:dyDescent="0.35">
      <c r="A350" s="1524" t="s">
        <v>185</v>
      </c>
      <c r="B350" s="1664" t="s">
        <v>346</v>
      </c>
      <c r="C350" s="1665"/>
      <c r="D350" s="776" t="s">
        <v>539</v>
      </c>
      <c r="E350" s="1660"/>
      <c r="F350" s="110" t="s">
        <v>398</v>
      </c>
      <c r="G350" s="678">
        <v>0.54</v>
      </c>
      <c r="H350" s="678">
        <v>0.65</v>
      </c>
      <c r="I350" s="687">
        <v>0.5</v>
      </c>
      <c r="J350" s="1667"/>
      <c r="Q350" s="1"/>
    </row>
    <row r="351" spans="1:17" s="5" customFormat="1" ht="8.15" customHeight="1" x14ac:dyDescent="0.35">
      <c r="A351" s="82"/>
      <c r="B351" s="83"/>
      <c r="C351" s="83"/>
      <c r="D351" s="83"/>
      <c r="E351" s="83"/>
      <c r="F351" s="84"/>
      <c r="G351" s="156"/>
      <c r="H351" s="156"/>
      <c r="I351" s="156"/>
      <c r="J351" s="46"/>
      <c r="K351" s="381"/>
      <c r="L351" s="8"/>
      <c r="M351" s="381"/>
    </row>
    <row r="352" spans="1:17" s="5" customFormat="1" ht="33" customHeight="1" x14ac:dyDescent="0.35">
      <c r="A352" s="1462" t="s">
        <v>461</v>
      </c>
      <c r="B352" s="1463"/>
      <c r="C352" s="1463"/>
      <c r="D352" s="1463"/>
      <c r="E352" s="1463"/>
      <c r="F352" s="1463"/>
      <c r="G352" s="1463"/>
      <c r="H352" s="1463"/>
      <c r="I352" s="1463"/>
      <c r="J352" s="1464"/>
      <c r="K352" s="381"/>
      <c r="L352" s="8">
        <f>IF(COUNTA(G353:I355)=9,3,2)</f>
        <v>3</v>
      </c>
      <c r="M352" s="381"/>
    </row>
    <row r="353" spans="1:17" ht="38.15" customHeight="1" x14ac:dyDescent="0.35">
      <c r="A353" s="762" t="s">
        <v>190</v>
      </c>
      <c r="B353" s="1668" t="s">
        <v>258</v>
      </c>
      <c r="C353" s="1668"/>
      <c r="D353" s="1668"/>
      <c r="E353" s="1669" t="s">
        <v>518</v>
      </c>
      <c r="F353" s="243" t="s">
        <v>398</v>
      </c>
      <c r="G353" s="189" t="s">
        <v>362</v>
      </c>
      <c r="H353" s="189" t="s">
        <v>362</v>
      </c>
      <c r="I353" s="190" t="s">
        <v>362</v>
      </c>
      <c r="J353" s="1672" t="s">
        <v>516</v>
      </c>
      <c r="Q353" s="1"/>
    </row>
    <row r="354" spans="1:17" ht="38.15" customHeight="1" x14ac:dyDescent="0.35">
      <c r="A354" s="765" t="s">
        <v>191</v>
      </c>
      <c r="B354" s="1493" t="s">
        <v>243</v>
      </c>
      <c r="C354" s="1493"/>
      <c r="D354" s="1493"/>
      <c r="E354" s="1670"/>
      <c r="F354" s="732" t="s">
        <v>398</v>
      </c>
      <c r="G354" s="143" t="s">
        <v>362</v>
      </c>
      <c r="H354" s="143" t="s">
        <v>362</v>
      </c>
      <c r="I354" s="143" t="s">
        <v>362</v>
      </c>
      <c r="J354" s="1673"/>
      <c r="Q354" s="1"/>
    </row>
    <row r="355" spans="1:17" ht="38.15" customHeight="1" x14ac:dyDescent="0.35">
      <c r="A355" s="764" t="s">
        <v>192</v>
      </c>
      <c r="B355" s="1589" t="s">
        <v>244</v>
      </c>
      <c r="C355" s="1589"/>
      <c r="D355" s="1589"/>
      <c r="E355" s="1671"/>
      <c r="F355" s="110" t="s">
        <v>398</v>
      </c>
      <c r="G355" s="196" t="s">
        <v>362</v>
      </c>
      <c r="H355" s="196" t="s">
        <v>362</v>
      </c>
      <c r="I355" s="196" t="s">
        <v>362</v>
      </c>
      <c r="J355" s="1674"/>
      <c r="Q355" s="1"/>
    </row>
    <row r="356" spans="1:17" s="5" customFormat="1" ht="8.15" customHeight="1" x14ac:dyDescent="0.35">
      <c r="A356" s="12"/>
      <c r="B356" s="13"/>
      <c r="C356" s="13"/>
      <c r="D356" s="13"/>
      <c r="E356" s="13"/>
      <c r="F356" s="7"/>
      <c r="G356" s="149"/>
      <c r="H356" s="149"/>
      <c r="I356" s="149"/>
      <c r="J356" s="46"/>
      <c r="K356" s="381"/>
      <c r="L356" s="8"/>
      <c r="M356" s="381"/>
    </row>
    <row r="357" spans="1:17" s="5" customFormat="1" ht="33" customHeight="1" x14ac:dyDescent="0.35">
      <c r="A357" s="1462" t="s">
        <v>462</v>
      </c>
      <c r="B357" s="1463"/>
      <c r="C357" s="1463"/>
      <c r="D357" s="1463"/>
      <c r="E357" s="1463"/>
      <c r="F357" s="1463"/>
      <c r="G357" s="1463"/>
      <c r="H357" s="1463"/>
      <c r="I357" s="1463"/>
      <c r="J357" s="1464"/>
      <c r="K357" s="381"/>
      <c r="L357" s="8">
        <f>IF(COUNTA(G358:I361)=12,3,2)</f>
        <v>3</v>
      </c>
      <c r="M357" s="381"/>
    </row>
    <row r="358" spans="1:17" ht="28" customHeight="1" x14ac:dyDescent="0.35">
      <c r="A358" s="762" t="s">
        <v>186</v>
      </c>
      <c r="B358" s="1668" t="s">
        <v>134</v>
      </c>
      <c r="C358" s="1668"/>
      <c r="D358" s="1668"/>
      <c r="E358" s="1669" t="s">
        <v>518</v>
      </c>
      <c r="F358" s="243" t="s">
        <v>512</v>
      </c>
      <c r="G358" s="189" t="s">
        <v>362</v>
      </c>
      <c r="H358" s="189" t="s">
        <v>362</v>
      </c>
      <c r="I358" s="189" t="s">
        <v>362</v>
      </c>
      <c r="J358" s="250" t="s">
        <v>569</v>
      </c>
      <c r="Q358" s="1"/>
    </row>
    <row r="359" spans="1:17" ht="28" customHeight="1" x14ac:dyDescent="0.35">
      <c r="A359" s="765" t="s">
        <v>187</v>
      </c>
      <c r="B359" s="1493" t="s">
        <v>135</v>
      </c>
      <c r="C359" s="1493"/>
      <c r="D359" s="1493"/>
      <c r="E359" s="1670"/>
      <c r="F359" s="732" t="s">
        <v>512</v>
      </c>
      <c r="G359" s="143" t="s">
        <v>362</v>
      </c>
      <c r="H359" s="143" t="s">
        <v>362</v>
      </c>
      <c r="I359" s="733">
        <v>59</v>
      </c>
      <c r="J359" s="258" t="s">
        <v>570</v>
      </c>
      <c r="Q359" s="1"/>
    </row>
    <row r="360" spans="1:17" ht="30" customHeight="1" x14ac:dyDescent="0.35">
      <c r="A360" s="763" t="s">
        <v>188</v>
      </c>
      <c r="B360" s="1492" t="s">
        <v>136</v>
      </c>
      <c r="C360" s="1492"/>
      <c r="D360" s="1492"/>
      <c r="E360" s="1670"/>
      <c r="F360" s="245" t="s">
        <v>398</v>
      </c>
      <c r="G360" s="145" t="s">
        <v>362</v>
      </c>
      <c r="H360" s="145" t="s">
        <v>362</v>
      </c>
      <c r="I360" s="145" t="s">
        <v>362</v>
      </c>
      <c r="J360" s="323" t="s">
        <v>569</v>
      </c>
      <c r="Q360" s="1"/>
    </row>
    <row r="361" spans="1:17" ht="30" customHeight="1" x14ac:dyDescent="0.35">
      <c r="A361" s="766" t="s">
        <v>189</v>
      </c>
      <c r="B361" s="1504" t="s">
        <v>137</v>
      </c>
      <c r="C361" s="1504"/>
      <c r="D361" s="1504"/>
      <c r="E361" s="1671"/>
      <c r="F361" s="246" t="s">
        <v>398</v>
      </c>
      <c r="G361" s="148" t="s">
        <v>362</v>
      </c>
      <c r="H361" s="148" t="s">
        <v>362</v>
      </c>
      <c r="I361" s="148" t="s">
        <v>362</v>
      </c>
      <c r="J361" s="486" t="s">
        <v>569</v>
      </c>
      <c r="Q361" s="1"/>
    </row>
    <row r="362" spans="1:17" s="5" customFormat="1" ht="8.15" customHeight="1" x14ac:dyDescent="0.35">
      <c r="A362" s="12"/>
      <c r="B362" s="13"/>
      <c r="C362" s="13"/>
      <c r="D362" s="13"/>
      <c r="E362" s="13"/>
      <c r="F362" s="7"/>
      <c r="G362" s="149"/>
      <c r="H362" s="149"/>
      <c r="I362" s="149"/>
      <c r="J362" s="46"/>
      <c r="K362" s="381"/>
      <c r="L362" s="8"/>
      <c r="M362" s="381"/>
    </row>
    <row r="363" spans="1:17" s="5" customFormat="1" ht="33" customHeight="1" x14ac:dyDescent="0.35">
      <c r="A363" s="1462" t="s">
        <v>463</v>
      </c>
      <c r="B363" s="1463"/>
      <c r="C363" s="1463"/>
      <c r="D363" s="1463"/>
      <c r="E363" s="1463"/>
      <c r="F363" s="1463"/>
      <c r="G363" s="1463"/>
      <c r="H363" s="1463"/>
      <c r="I363" s="1463"/>
      <c r="J363" s="1464"/>
      <c r="K363" s="381"/>
      <c r="L363" s="8">
        <f>IF(COUNTA(G364:I364)=3,3,2)</f>
        <v>3</v>
      </c>
      <c r="M363" s="381"/>
    </row>
    <row r="364" spans="1:17" ht="101.25" customHeight="1" x14ac:dyDescent="0.35">
      <c r="A364" s="11" t="s">
        <v>193</v>
      </c>
      <c r="B364" s="1590" t="s">
        <v>541</v>
      </c>
      <c r="C364" s="1590"/>
      <c r="D364" s="1590"/>
      <c r="E364" s="219" t="s">
        <v>519</v>
      </c>
      <c r="F364" s="242" t="s">
        <v>361</v>
      </c>
      <c r="G364" s="150" t="s">
        <v>362</v>
      </c>
      <c r="H364" s="150" t="s">
        <v>362</v>
      </c>
      <c r="I364" s="150" t="s">
        <v>362</v>
      </c>
      <c r="J364" s="317" t="s">
        <v>623</v>
      </c>
      <c r="Q364" s="1"/>
    </row>
    <row r="365" spans="1:17" s="5" customFormat="1" ht="8.15" customHeight="1" x14ac:dyDescent="0.35">
      <c r="A365" s="12"/>
      <c r="B365" s="13"/>
      <c r="C365" s="13"/>
      <c r="D365" s="13"/>
      <c r="E365" s="13"/>
      <c r="F365" s="7"/>
      <c r="G365" s="149"/>
      <c r="H365" s="149"/>
      <c r="I365" s="149"/>
      <c r="J365" s="46"/>
      <c r="K365" s="381"/>
      <c r="L365" s="8"/>
      <c r="M365" s="381"/>
    </row>
    <row r="366" spans="1:17" s="5" customFormat="1" ht="33" customHeight="1" x14ac:dyDescent="0.35">
      <c r="A366" s="1462" t="s">
        <v>464</v>
      </c>
      <c r="B366" s="1463"/>
      <c r="C366" s="1463"/>
      <c r="D366" s="1463"/>
      <c r="E366" s="1463"/>
      <c r="F366" s="1463"/>
      <c r="G366" s="1463"/>
      <c r="H366" s="1463"/>
      <c r="I366" s="1463"/>
      <c r="J366" s="1464"/>
      <c r="K366" s="381"/>
      <c r="L366" s="8">
        <f>IF(COUNTA(G367:I367)=3,3,2)</f>
        <v>3</v>
      </c>
      <c r="M366" s="381"/>
    </row>
    <row r="367" spans="1:17" ht="32.15" customHeight="1" x14ac:dyDescent="0.35">
      <c r="A367" s="11" t="s">
        <v>194</v>
      </c>
      <c r="B367" s="1590" t="s">
        <v>138</v>
      </c>
      <c r="C367" s="1590"/>
      <c r="D367" s="1590"/>
      <c r="E367" s="219" t="s">
        <v>518</v>
      </c>
      <c r="F367" s="242" t="s">
        <v>361</v>
      </c>
      <c r="G367" s="150" t="s">
        <v>362</v>
      </c>
      <c r="H367" s="150" t="s">
        <v>362</v>
      </c>
      <c r="I367" s="150" t="s">
        <v>362</v>
      </c>
      <c r="J367" s="36" t="s">
        <v>510</v>
      </c>
      <c r="Q367" s="1"/>
    </row>
    <row r="368" spans="1:17" s="5" customFormat="1" ht="8.15" customHeight="1" x14ac:dyDescent="0.35">
      <c r="A368" s="82"/>
      <c r="B368" s="83"/>
      <c r="C368" s="83"/>
      <c r="D368" s="83"/>
      <c r="E368" s="83"/>
      <c r="F368" s="84"/>
      <c r="G368" s="156"/>
      <c r="H368" s="156"/>
      <c r="I368" s="156"/>
      <c r="J368" s="46"/>
      <c r="K368" s="381"/>
      <c r="L368" s="8"/>
      <c r="M368" s="381"/>
    </row>
    <row r="369" spans="1:17" s="5" customFormat="1" ht="33" customHeight="1" x14ac:dyDescent="0.35">
      <c r="A369" s="1462" t="s">
        <v>465</v>
      </c>
      <c r="B369" s="1463"/>
      <c r="C369" s="1463"/>
      <c r="D369" s="1463"/>
      <c r="E369" s="1463"/>
      <c r="F369" s="1463"/>
      <c r="G369" s="1463"/>
      <c r="H369" s="1463"/>
      <c r="I369" s="1463"/>
      <c r="J369" s="1464"/>
      <c r="K369" s="381"/>
      <c r="L369" s="8">
        <f>IF(COUNTA(G370:I370)=3,3,2)</f>
        <v>3</v>
      </c>
      <c r="M369" s="381"/>
    </row>
    <row r="370" spans="1:17" ht="32.15" customHeight="1" x14ac:dyDescent="0.35">
      <c r="A370" s="11" t="s">
        <v>195</v>
      </c>
      <c r="B370" s="1590" t="s">
        <v>139</v>
      </c>
      <c r="C370" s="1590"/>
      <c r="D370" s="1590"/>
      <c r="E370" s="219" t="s">
        <v>518</v>
      </c>
      <c r="F370" s="242" t="s">
        <v>361</v>
      </c>
      <c r="G370" s="150" t="s">
        <v>362</v>
      </c>
      <c r="H370" s="150" t="s">
        <v>362</v>
      </c>
      <c r="I370" s="150" t="s">
        <v>362</v>
      </c>
      <c r="J370" s="36" t="s">
        <v>510</v>
      </c>
      <c r="Q370" s="1"/>
    </row>
    <row r="371" spans="1:17" s="5" customFormat="1" ht="8.15" customHeight="1" x14ac:dyDescent="0.35">
      <c r="A371" s="82"/>
      <c r="B371" s="83"/>
      <c r="C371" s="83"/>
      <c r="D371" s="83"/>
      <c r="E371" s="83"/>
      <c r="F371" s="84"/>
      <c r="G371" s="156"/>
      <c r="H371" s="156"/>
      <c r="I371" s="156"/>
      <c r="J371" s="431"/>
      <c r="K371" s="381"/>
      <c r="L371" s="8"/>
      <c r="M371" s="381"/>
    </row>
    <row r="372" spans="1:17" s="5" customFormat="1" ht="33" customHeight="1" x14ac:dyDescent="0.35">
      <c r="A372" s="1494" t="s">
        <v>466</v>
      </c>
      <c r="B372" s="1495"/>
      <c r="C372" s="1495"/>
      <c r="D372" s="1495"/>
      <c r="E372" s="1495"/>
      <c r="F372" s="1495"/>
      <c r="G372" s="1495"/>
      <c r="H372" s="1495"/>
      <c r="I372" s="1495"/>
      <c r="J372" s="1496"/>
      <c r="K372" s="381"/>
      <c r="L372" s="8">
        <f>IF(COUNTA(G373:I375)=9,3,2)</f>
        <v>3</v>
      </c>
      <c r="M372" s="381"/>
    </row>
    <row r="373" spans="1:17" ht="43.5" customHeight="1" x14ac:dyDescent="0.35">
      <c r="A373" s="762" t="s">
        <v>196</v>
      </c>
      <c r="B373" s="1465" t="s">
        <v>245</v>
      </c>
      <c r="C373" s="1465"/>
      <c r="D373" s="1465"/>
      <c r="E373" s="1466" t="s">
        <v>519</v>
      </c>
      <c r="F373" s="243" t="s">
        <v>512</v>
      </c>
      <c r="G373" s="161" t="s">
        <v>362</v>
      </c>
      <c r="H373" s="161" t="s">
        <v>362</v>
      </c>
      <c r="I373" s="161" t="s">
        <v>362</v>
      </c>
      <c r="J373" s="1617" t="s">
        <v>510</v>
      </c>
      <c r="Q373" s="1"/>
    </row>
    <row r="374" spans="1:17" ht="30" customHeight="1" x14ac:dyDescent="0.35">
      <c r="A374" s="765" t="s">
        <v>197</v>
      </c>
      <c r="B374" s="1460" t="s">
        <v>246</v>
      </c>
      <c r="C374" s="1460"/>
      <c r="D374" s="1460"/>
      <c r="E374" s="1467"/>
      <c r="F374" s="732" t="s">
        <v>512</v>
      </c>
      <c r="G374" s="143" t="s">
        <v>362</v>
      </c>
      <c r="H374" s="143" t="s">
        <v>362</v>
      </c>
      <c r="I374" s="143" t="s">
        <v>362</v>
      </c>
      <c r="J374" s="1618"/>
      <c r="Q374" s="1"/>
    </row>
    <row r="375" spans="1:17" ht="30" customHeight="1" x14ac:dyDescent="0.35">
      <c r="A375" s="764" t="s">
        <v>198</v>
      </c>
      <c r="B375" s="1624" t="s">
        <v>247</v>
      </c>
      <c r="C375" s="1624"/>
      <c r="D375" s="1624"/>
      <c r="E375" s="1468"/>
      <c r="F375" s="110" t="s">
        <v>398</v>
      </c>
      <c r="G375" s="164" t="s">
        <v>362</v>
      </c>
      <c r="H375" s="164" t="s">
        <v>362</v>
      </c>
      <c r="I375" s="164" t="s">
        <v>362</v>
      </c>
      <c r="J375" s="1619"/>
      <c r="Q375" s="1"/>
    </row>
    <row r="376" spans="1:17" s="5" customFormat="1" ht="8.15" customHeight="1" x14ac:dyDescent="0.35">
      <c r="A376" s="82"/>
      <c r="B376" s="83"/>
      <c r="C376" s="83"/>
      <c r="D376" s="83"/>
      <c r="E376" s="83"/>
      <c r="F376" s="84"/>
      <c r="G376" s="156"/>
      <c r="H376" s="156"/>
      <c r="I376" s="156"/>
      <c r="J376" s="46"/>
      <c r="K376" s="381"/>
      <c r="L376" s="8"/>
      <c r="M376" s="381"/>
    </row>
    <row r="377" spans="1:17" s="5" customFormat="1" ht="33" customHeight="1" x14ac:dyDescent="0.35">
      <c r="A377" s="1462" t="s">
        <v>467</v>
      </c>
      <c r="B377" s="1463"/>
      <c r="C377" s="1463"/>
      <c r="D377" s="1463"/>
      <c r="E377" s="1463"/>
      <c r="F377" s="1463"/>
      <c r="G377" s="1463"/>
      <c r="H377" s="1463"/>
      <c r="I377" s="1463"/>
      <c r="J377" s="1464"/>
      <c r="K377" s="381"/>
      <c r="L377" s="8">
        <f>IF(COUNTA(G378:I378)=3,3,2)</f>
        <v>3</v>
      </c>
      <c r="M377" s="381"/>
    </row>
    <row r="378" spans="1:17" ht="44.25" customHeight="1" x14ac:dyDescent="0.35">
      <c r="A378" s="11" t="s">
        <v>199</v>
      </c>
      <c r="B378" s="1590" t="s">
        <v>140</v>
      </c>
      <c r="C378" s="1590"/>
      <c r="D378" s="1590"/>
      <c r="E378" s="219" t="s">
        <v>518</v>
      </c>
      <c r="F378" s="242" t="s">
        <v>361</v>
      </c>
      <c r="G378" s="150" t="s">
        <v>362</v>
      </c>
      <c r="H378" s="150" t="s">
        <v>362</v>
      </c>
      <c r="I378" s="150" t="s">
        <v>362</v>
      </c>
      <c r="J378" s="36" t="s">
        <v>510</v>
      </c>
      <c r="Q378" s="1"/>
    </row>
    <row r="379" spans="1:17" s="5" customFormat="1" ht="8.15" customHeight="1" x14ac:dyDescent="0.35">
      <c r="A379" s="12"/>
      <c r="B379" s="13"/>
      <c r="C379" s="13"/>
      <c r="D379" s="13"/>
      <c r="E379" s="13"/>
      <c r="F379" s="7"/>
      <c r="G379" s="149"/>
      <c r="H379" s="149"/>
      <c r="I379" s="149"/>
      <c r="J379" s="46"/>
      <c r="K379" s="381"/>
      <c r="L379" s="8"/>
      <c r="M379" s="381"/>
    </row>
    <row r="380" spans="1:17" s="5" customFormat="1" ht="33" customHeight="1" x14ac:dyDescent="0.35">
      <c r="A380" s="1462" t="s">
        <v>468</v>
      </c>
      <c r="B380" s="1463"/>
      <c r="C380" s="1463"/>
      <c r="D380" s="1463"/>
      <c r="E380" s="1463"/>
      <c r="F380" s="1463"/>
      <c r="G380" s="1463"/>
      <c r="H380" s="1463"/>
      <c r="I380" s="1463"/>
      <c r="J380" s="1464"/>
      <c r="K380" s="381"/>
      <c r="L380" s="8">
        <f>IF(COUNTA(G381:I381)=3,3,2)</f>
        <v>3</v>
      </c>
      <c r="M380" s="381"/>
    </row>
    <row r="381" spans="1:17" ht="46.5" customHeight="1" x14ac:dyDescent="0.35">
      <c r="A381" s="11" t="s">
        <v>200</v>
      </c>
      <c r="B381" s="1590" t="s">
        <v>140</v>
      </c>
      <c r="C381" s="1590"/>
      <c r="D381" s="1590"/>
      <c r="E381" s="219" t="s">
        <v>518</v>
      </c>
      <c r="F381" s="242" t="s">
        <v>361</v>
      </c>
      <c r="G381" s="150" t="s">
        <v>362</v>
      </c>
      <c r="H381" s="150" t="s">
        <v>362</v>
      </c>
      <c r="I381" s="150" t="s">
        <v>362</v>
      </c>
      <c r="J381" s="36" t="s">
        <v>510</v>
      </c>
      <c r="Q381" s="1"/>
    </row>
    <row r="382" spans="1:17" s="5" customFormat="1" ht="8.15" customHeight="1" x14ac:dyDescent="0.35">
      <c r="A382" s="12"/>
      <c r="B382" s="13"/>
      <c r="C382" s="13"/>
      <c r="D382" s="13"/>
      <c r="E382" s="13"/>
      <c r="F382" s="7"/>
      <c r="G382" s="149"/>
      <c r="H382" s="149"/>
      <c r="I382" s="149"/>
      <c r="J382" s="46"/>
      <c r="K382" s="381"/>
      <c r="L382" s="8"/>
      <c r="M382" s="381"/>
    </row>
    <row r="383" spans="1:17" s="5" customFormat="1" ht="33" customHeight="1" x14ac:dyDescent="0.35">
      <c r="A383" s="1462" t="s">
        <v>469</v>
      </c>
      <c r="B383" s="1463"/>
      <c r="C383" s="1463"/>
      <c r="D383" s="1463"/>
      <c r="E383" s="1463"/>
      <c r="F383" s="1463"/>
      <c r="G383" s="1463"/>
      <c r="H383" s="1463"/>
      <c r="I383" s="1463"/>
      <c r="J383" s="1464"/>
      <c r="K383" s="381"/>
      <c r="L383" s="8">
        <f>IF(COUNTA(G384:I385)=6,3,2)</f>
        <v>3</v>
      </c>
      <c r="M383" s="381"/>
    </row>
    <row r="384" spans="1:17" ht="30" customHeight="1" x14ac:dyDescent="0.35">
      <c r="A384" s="762" t="s">
        <v>201</v>
      </c>
      <c r="B384" s="1465" t="s">
        <v>141</v>
      </c>
      <c r="C384" s="1465"/>
      <c r="D384" s="1465"/>
      <c r="E384" s="1466" t="s">
        <v>518</v>
      </c>
      <c r="F384" s="243" t="s">
        <v>398</v>
      </c>
      <c r="G384" s="695">
        <v>0.24</v>
      </c>
      <c r="H384" s="161" t="s">
        <v>362</v>
      </c>
      <c r="I384" s="161" t="s">
        <v>362</v>
      </c>
      <c r="J384" s="1617" t="s">
        <v>692</v>
      </c>
      <c r="Q384" s="1"/>
    </row>
    <row r="385" spans="1:17" ht="30" customHeight="1" x14ac:dyDescent="0.35">
      <c r="A385" s="766" t="s">
        <v>202</v>
      </c>
      <c r="B385" s="1461" t="s">
        <v>288</v>
      </c>
      <c r="C385" s="1461"/>
      <c r="D385" s="1461"/>
      <c r="E385" s="1468"/>
      <c r="F385" s="246" t="s">
        <v>398</v>
      </c>
      <c r="G385" s="200">
        <v>0.01</v>
      </c>
      <c r="H385" s="148" t="s">
        <v>362</v>
      </c>
      <c r="I385" s="148" t="s">
        <v>362</v>
      </c>
      <c r="J385" s="1619"/>
      <c r="Q385" s="1"/>
    </row>
    <row r="386" spans="1:17" s="5" customFormat="1" ht="8.15" customHeight="1" x14ac:dyDescent="0.35">
      <c r="A386" s="12"/>
      <c r="B386" s="13"/>
      <c r="C386" s="13"/>
      <c r="D386" s="13"/>
      <c r="E386" s="13"/>
      <c r="F386" s="7"/>
      <c r="G386" s="149"/>
      <c r="H386" s="149"/>
      <c r="I386" s="149"/>
      <c r="J386" s="46"/>
      <c r="K386" s="381"/>
      <c r="L386" s="8"/>
      <c r="M386" s="381"/>
    </row>
    <row r="387" spans="1:17" s="5" customFormat="1" ht="33" customHeight="1" x14ac:dyDescent="0.35">
      <c r="A387" s="1462" t="s">
        <v>470</v>
      </c>
      <c r="B387" s="1463"/>
      <c r="C387" s="1463"/>
      <c r="D387" s="1463"/>
      <c r="E387" s="1463"/>
      <c r="F387" s="1463"/>
      <c r="G387" s="1463"/>
      <c r="H387" s="1463"/>
      <c r="I387" s="1463"/>
      <c r="J387" s="1464"/>
      <c r="K387" s="381"/>
      <c r="L387" s="8">
        <f>IF(COUNTA(G388:I391)=12,3,2)</f>
        <v>3</v>
      </c>
      <c r="M387" s="381"/>
    </row>
    <row r="388" spans="1:17" ht="20.149999999999999" customHeight="1" x14ac:dyDescent="0.35">
      <c r="A388" s="1522" t="s">
        <v>203</v>
      </c>
      <c r="B388" s="1675" t="s">
        <v>347</v>
      </c>
      <c r="C388" s="1676"/>
      <c r="D388" s="132" t="s">
        <v>485</v>
      </c>
      <c r="E388" s="1679" t="s">
        <v>519</v>
      </c>
      <c r="F388" s="243"/>
      <c r="G388" s="680">
        <v>155676</v>
      </c>
      <c r="H388" s="680">
        <v>14368</v>
      </c>
      <c r="I388" s="680">
        <v>29496510</v>
      </c>
      <c r="J388" s="1534" t="s">
        <v>689</v>
      </c>
      <c r="Q388" s="1"/>
    </row>
    <row r="389" spans="1:17" ht="20.149999999999999" customHeight="1" x14ac:dyDescent="0.35">
      <c r="A389" s="1523"/>
      <c r="B389" s="1677"/>
      <c r="C389" s="1678"/>
      <c r="D389" s="133" t="s">
        <v>508</v>
      </c>
      <c r="E389" s="1680"/>
      <c r="F389" s="245"/>
      <c r="G389" s="747" t="s">
        <v>473</v>
      </c>
      <c r="H389" s="747" t="s">
        <v>473</v>
      </c>
      <c r="I389" s="692">
        <v>74693146</v>
      </c>
      <c r="J389" s="1535"/>
      <c r="Q389" s="1"/>
    </row>
    <row r="390" spans="1:17" ht="20.149999999999999" customHeight="1" x14ac:dyDescent="0.35">
      <c r="A390" s="1548" t="s">
        <v>248</v>
      </c>
      <c r="B390" s="1682" t="s">
        <v>348</v>
      </c>
      <c r="C390" s="1683"/>
      <c r="D390" s="134" t="s">
        <v>485</v>
      </c>
      <c r="E390" s="1680"/>
      <c r="F390" s="732" t="s">
        <v>361</v>
      </c>
      <c r="G390" s="805">
        <v>3233309</v>
      </c>
      <c r="H390" s="805">
        <v>267509</v>
      </c>
      <c r="I390" s="784">
        <v>463462788304</v>
      </c>
      <c r="J390" s="1535"/>
      <c r="Q390" s="1"/>
    </row>
    <row r="391" spans="1:17" ht="20.149999999999999" customHeight="1" x14ac:dyDescent="0.35">
      <c r="A391" s="1549"/>
      <c r="B391" s="1684"/>
      <c r="C391" s="1685"/>
      <c r="D391" s="135" t="s">
        <v>508</v>
      </c>
      <c r="E391" s="1681"/>
      <c r="F391" s="246" t="s">
        <v>361</v>
      </c>
      <c r="G391" s="202" t="s">
        <v>473</v>
      </c>
      <c r="H391" s="202" t="s">
        <v>473</v>
      </c>
      <c r="I391" s="675">
        <v>408643952730</v>
      </c>
      <c r="J391" s="1536"/>
      <c r="Q391" s="1"/>
    </row>
    <row r="392" spans="1:17" s="5" customFormat="1" ht="8.15" customHeight="1" x14ac:dyDescent="0.35">
      <c r="A392" s="12"/>
      <c r="B392" s="13"/>
      <c r="C392" s="13"/>
      <c r="D392" s="13"/>
      <c r="E392" s="13"/>
      <c r="F392" s="7"/>
      <c r="G392" s="149"/>
      <c r="H392" s="149"/>
      <c r="I392" s="149"/>
      <c r="J392" s="46"/>
      <c r="K392" s="381"/>
      <c r="L392" s="8"/>
      <c r="M392" s="381"/>
    </row>
    <row r="393" spans="1:17" s="5" customFormat="1" ht="33" customHeight="1" x14ac:dyDescent="0.35">
      <c r="A393" s="1462" t="s">
        <v>471</v>
      </c>
      <c r="B393" s="1463"/>
      <c r="C393" s="1463"/>
      <c r="D393" s="1463"/>
      <c r="E393" s="1463"/>
      <c r="F393" s="1463"/>
      <c r="G393" s="1463"/>
      <c r="H393" s="1463"/>
      <c r="I393" s="1463"/>
      <c r="J393" s="1464"/>
      <c r="K393" s="381"/>
      <c r="L393" s="8">
        <f>IF(COUNTA(G394:I394)=3,3,2)</f>
        <v>3</v>
      </c>
      <c r="M393" s="381"/>
    </row>
    <row r="394" spans="1:17" ht="78" customHeight="1" x14ac:dyDescent="0.35">
      <c r="A394" s="11" t="s">
        <v>144</v>
      </c>
      <c r="B394" s="1700" t="s">
        <v>349</v>
      </c>
      <c r="C394" s="1701"/>
      <c r="D394" s="38" t="s">
        <v>472</v>
      </c>
      <c r="E394" s="242" t="s">
        <v>518</v>
      </c>
      <c r="F394" s="242" t="s">
        <v>361</v>
      </c>
      <c r="G394" s="683">
        <v>884000</v>
      </c>
      <c r="H394" s="683">
        <v>336000</v>
      </c>
      <c r="I394" s="683">
        <v>252000</v>
      </c>
      <c r="J394" s="257" t="s">
        <v>673</v>
      </c>
      <c r="Q394" s="1"/>
    </row>
    <row r="395" spans="1:17" s="5" customFormat="1" ht="8.15" customHeight="1" x14ac:dyDescent="0.35">
      <c r="A395" s="82"/>
      <c r="B395" s="83"/>
      <c r="C395" s="83"/>
      <c r="D395" s="83"/>
      <c r="E395" s="83"/>
      <c r="F395" s="84"/>
      <c r="G395" s="156"/>
      <c r="H395" s="156"/>
      <c r="I395" s="156"/>
      <c r="J395" s="46"/>
      <c r="K395" s="381"/>
      <c r="L395" s="8"/>
      <c r="M395" s="381"/>
    </row>
    <row r="396" spans="1:17" s="5" customFormat="1" ht="33" customHeight="1" x14ac:dyDescent="0.35">
      <c r="A396" s="1462" t="s">
        <v>520</v>
      </c>
      <c r="B396" s="1463"/>
      <c r="C396" s="1463"/>
      <c r="D396" s="1463"/>
      <c r="E396" s="1463"/>
      <c r="F396" s="1463"/>
      <c r="G396" s="1463"/>
      <c r="H396" s="1463"/>
      <c r="I396" s="1463"/>
      <c r="J396" s="1464"/>
      <c r="K396" s="381"/>
      <c r="L396" s="8">
        <f>IF(COUNTA(G397:I398)=6,3,2)</f>
        <v>3</v>
      </c>
      <c r="M396" s="381"/>
    </row>
    <row r="397" spans="1:17" ht="39" customHeight="1" x14ac:dyDescent="0.35">
      <c r="A397" s="762" t="s">
        <v>142</v>
      </c>
      <c r="B397" s="1668" t="s">
        <v>350</v>
      </c>
      <c r="C397" s="1668"/>
      <c r="D397" s="1668"/>
      <c r="E397" s="1669" t="s">
        <v>519</v>
      </c>
      <c r="F397" s="115"/>
      <c r="G397" s="161" t="s">
        <v>362</v>
      </c>
      <c r="H397" s="161" t="s">
        <v>362</v>
      </c>
      <c r="I397" s="203" t="s">
        <v>573</v>
      </c>
      <c r="J397" s="1672" t="s">
        <v>690</v>
      </c>
      <c r="Q397" s="1"/>
    </row>
    <row r="398" spans="1:17" ht="39" customHeight="1" x14ac:dyDescent="0.35">
      <c r="A398" s="766" t="s">
        <v>143</v>
      </c>
      <c r="B398" s="1504" t="s">
        <v>351</v>
      </c>
      <c r="C398" s="1504"/>
      <c r="D398" s="1504"/>
      <c r="E398" s="1671"/>
      <c r="F398" s="246" t="s">
        <v>361</v>
      </c>
      <c r="G398" s="148" t="s">
        <v>362</v>
      </c>
      <c r="H398" s="148" t="s">
        <v>362</v>
      </c>
      <c r="I398" s="204" t="s">
        <v>573</v>
      </c>
      <c r="J398" s="1674"/>
      <c r="Q398" s="1"/>
    </row>
    <row r="399" spans="1:17" s="5" customFormat="1" ht="8.15" customHeight="1" x14ac:dyDescent="0.35">
      <c r="A399" s="82"/>
      <c r="B399" s="83"/>
      <c r="C399" s="83"/>
      <c r="D399" s="83"/>
      <c r="E399" s="83"/>
      <c r="F399" s="84"/>
      <c r="G399" s="156"/>
      <c r="H399" s="156"/>
      <c r="I399" s="156"/>
      <c r="J399" s="46"/>
      <c r="K399" s="381"/>
      <c r="L399" s="8"/>
      <c r="M399" s="381"/>
    </row>
    <row r="400" spans="1:17" s="5" customFormat="1" ht="33" customHeight="1" x14ac:dyDescent="0.35">
      <c r="A400" s="1462" t="s">
        <v>618</v>
      </c>
      <c r="B400" s="1463"/>
      <c r="C400" s="1463"/>
      <c r="D400" s="1463"/>
      <c r="E400" s="1463"/>
      <c r="F400" s="1463"/>
      <c r="G400" s="1463"/>
      <c r="H400" s="1463"/>
      <c r="I400" s="1463"/>
      <c r="J400" s="1464"/>
      <c r="K400" s="381"/>
      <c r="L400" s="8">
        <f>IF(COUNTA(G401:I407)=21,3,2)</f>
        <v>3</v>
      </c>
      <c r="M400" s="381"/>
    </row>
    <row r="401" spans="1:17" ht="26.25" customHeight="1" x14ac:dyDescent="0.35">
      <c r="A401" s="768"/>
      <c r="B401" s="777" t="s">
        <v>582</v>
      </c>
      <c r="C401" s="334"/>
      <c r="D401" s="133" t="s">
        <v>583</v>
      </c>
      <c r="E401" s="1686" t="s">
        <v>584</v>
      </c>
      <c r="F401" s="245" t="s">
        <v>361</v>
      </c>
      <c r="G401" s="747">
        <v>2775</v>
      </c>
      <c r="H401" s="747">
        <v>1751</v>
      </c>
      <c r="I401" s="692">
        <v>1223</v>
      </c>
      <c r="J401" s="424"/>
      <c r="Q401" s="1"/>
    </row>
    <row r="402" spans="1:17" ht="18" customHeight="1" x14ac:dyDescent="0.35">
      <c r="A402" s="1689"/>
      <c r="B402" s="1682" t="s">
        <v>585</v>
      </c>
      <c r="C402" s="1683"/>
      <c r="D402" s="134" t="s">
        <v>586</v>
      </c>
      <c r="E402" s="1687"/>
      <c r="F402" s="732" t="s">
        <v>512</v>
      </c>
      <c r="G402" s="290">
        <v>0</v>
      </c>
      <c r="H402" s="290">
        <v>0</v>
      </c>
      <c r="I402" s="805">
        <v>0</v>
      </c>
      <c r="J402" s="1695"/>
      <c r="Q402" s="1"/>
    </row>
    <row r="403" spans="1:17" ht="18" customHeight="1" x14ac:dyDescent="0.35">
      <c r="A403" s="1690"/>
      <c r="B403" s="1691"/>
      <c r="C403" s="1692"/>
      <c r="D403" s="134" t="s">
        <v>587</v>
      </c>
      <c r="E403" s="1687"/>
      <c r="F403" s="732" t="s">
        <v>512</v>
      </c>
      <c r="G403" s="290">
        <v>0</v>
      </c>
      <c r="H403" s="290">
        <v>1</v>
      </c>
      <c r="I403" s="805">
        <v>0</v>
      </c>
      <c r="J403" s="1696"/>
      <c r="Q403" s="1"/>
    </row>
    <row r="404" spans="1:17" ht="18" customHeight="1" x14ac:dyDescent="0.35">
      <c r="A404" s="1690"/>
      <c r="B404" s="1691"/>
      <c r="C404" s="1692"/>
      <c r="D404" s="134" t="s">
        <v>588</v>
      </c>
      <c r="E404" s="1687"/>
      <c r="F404" s="732" t="s">
        <v>512</v>
      </c>
      <c r="G404" s="290">
        <v>1</v>
      </c>
      <c r="H404" s="290">
        <v>1</v>
      </c>
      <c r="I404" s="805">
        <v>1</v>
      </c>
      <c r="J404" s="1696"/>
      <c r="Q404" s="1"/>
    </row>
    <row r="405" spans="1:17" ht="18" customHeight="1" x14ac:dyDescent="0.35">
      <c r="A405" s="1690"/>
      <c r="B405" s="1691"/>
      <c r="C405" s="1692"/>
      <c r="D405" s="134" t="s">
        <v>589</v>
      </c>
      <c r="E405" s="1687"/>
      <c r="F405" s="732" t="s">
        <v>512</v>
      </c>
      <c r="G405" s="290">
        <v>2</v>
      </c>
      <c r="H405" s="290">
        <v>3</v>
      </c>
      <c r="I405" s="805">
        <v>2</v>
      </c>
      <c r="J405" s="1696"/>
      <c r="Q405" s="1"/>
    </row>
    <row r="406" spans="1:17" ht="18" customHeight="1" x14ac:dyDescent="0.35">
      <c r="A406" s="1562"/>
      <c r="B406" s="1693"/>
      <c r="C406" s="1694"/>
      <c r="D406" s="134" t="s">
        <v>590</v>
      </c>
      <c r="E406" s="1687"/>
      <c r="F406" s="732" t="s">
        <v>512</v>
      </c>
      <c r="G406" s="290">
        <v>118</v>
      </c>
      <c r="H406" s="290">
        <v>101</v>
      </c>
      <c r="I406" s="805">
        <v>150</v>
      </c>
      <c r="J406" s="1697"/>
      <c r="Q406" s="1"/>
    </row>
    <row r="407" spans="1:17" ht="18" customHeight="1" x14ac:dyDescent="0.35">
      <c r="A407" s="764"/>
      <c r="B407" s="1698" t="s">
        <v>599</v>
      </c>
      <c r="C407" s="1699"/>
      <c r="D407" s="289" t="s">
        <v>256</v>
      </c>
      <c r="E407" s="1688"/>
      <c r="F407" s="110" t="s">
        <v>361</v>
      </c>
      <c r="G407" s="684">
        <v>15539</v>
      </c>
      <c r="H407" s="684">
        <v>5190</v>
      </c>
      <c r="I407" s="684">
        <v>5995</v>
      </c>
      <c r="J407" s="294"/>
      <c r="Q407" s="1"/>
    </row>
    <row r="408" spans="1:17" s="5" customFormat="1" ht="8.15" customHeight="1" x14ac:dyDescent="0.35">
      <c r="A408" s="65"/>
      <c r="B408" s="66"/>
      <c r="C408" s="66"/>
      <c r="D408" s="66"/>
      <c r="E408" s="66"/>
      <c r="F408" s="67"/>
      <c r="G408" s="155"/>
      <c r="H408" s="155"/>
      <c r="I408" s="155"/>
      <c r="J408" s="46"/>
      <c r="K408" s="381"/>
      <c r="L408" s="8"/>
      <c r="M408" s="381"/>
    </row>
    <row r="409" spans="1:17" s="5" customFormat="1" ht="33" customHeight="1" x14ac:dyDescent="0.35">
      <c r="A409" s="1462" t="s">
        <v>619</v>
      </c>
      <c r="B409" s="1463"/>
      <c r="C409" s="1463"/>
      <c r="D409" s="1463"/>
      <c r="E409" s="1463"/>
      <c r="F409" s="1463"/>
      <c r="G409" s="1463"/>
      <c r="H409" s="1463"/>
      <c r="I409" s="1463"/>
      <c r="J409" s="1464"/>
      <c r="K409" s="381"/>
      <c r="L409" s="8">
        <f>IF(COUNTA(G410:I420)=33,3,2)</f>
        <v>3</v>
      </c>
      <c r="M409" s="381"/>
    </row>
    <row r="410" spans="1:17" ht="18" hidden="1" customHeight="1" x14ac:dyDescent="0.35">
      <c r="A410" s="1706"/>
      <c r="B410" s="368" t="s">
        <v>636</v>
      </c>
      <c r="C410" s="1707"/>
      <c r="D410" s="1708"/>
      <c r="E410" s="369"/>
      <c r="F410" s="370" t="s">
        <v>361</v>
      </c>
      <c r="G410" s="371">
        <f>G411+G412+G413+G414+G419+G420</f>
        <v>11993</v>
      </c>
      <c r="H410" s="371">
        <f>H411+H412+H415+H416+H419+H420</f>
        <v>4437</v>
      </c>
      <c r="I410" s="372">
        <f>I411+I416+I417+I418+I419+I420</f>
        <v>4659</v>
      </c>
      <c r="J410" s="490" t="s">
        <v>635</v>
      </c>
      <c r="Q410" s="1"/>
    </row>
    <row r="411" spans="1:17" ht="30" customHeight="1" x14ac:dyDescent="0.35">
      <c r="A411" s="1595"/>
      <c r="B411" s="1709" t="s">
        <v>591</v>
      </c>
      <c r="C411" s="1711" t="s">
        <v>629</v>
      </c>
      <c r="D411" s="1712"/>
      <c r="E411" s="1713" t="s">
        <v>584</v>
      </c>
      <c r="F411" s="291" t="s">
        <v>361</v>
      </c>
      <c r="G411" s="305">
        <v>7641</v>
      </c>
      <c r="H411" s="305">
        <v>4387</v>
      </c>
      <c r="I411" s="734">
        <v>3854</v>
      </c>
      <c r="J411" s="761" t="s">
        <v>637</v>
      </c>
      <c r="Q411" s="1"/>
    </row>
    <row r="412" spans="1:17" ht="30" customHeight="1" x14ac:dyDescent="0.35">
      <c r="A412" s="1595"/>
      <c r="B412" s="1710"/>
      <c r="C412" s="1702" t="s">
        <v>631</v>
      </c>
      <c r="D412" s="1703"/>
      <c r="E412" s="1714"/>
      <c r="F412" s="732" t="s">
        <v>361</v>
      </c>
      <c r="G412" s="290">
        <v>756</v>
      </c>
      <c r="H412" s="290">
        <v>0</v>
      </c>
      <c r="I412" s="290">
        <v>13</v>
      </c>
      <c r="J412" s="256" t="s">
        <v>638</v>
      </c>
      <c r="Q412" s="1"/>
    </row>
    <row r="413" spans="1:17" ht="41.25" customHeight="1" x14ac:dyDescent="0.35">
      <c r="A413" s="1595"/>
      <c r="B413" s="1710"/>
      <c r="C413" s="1704" t="s">
        <v>594</v>
      </c>
      <c r="D413" s="1705"/>
      <c r="E413" s="1714"/>
      <c r="F413" s="292" t="s">
        <v>361</v>
      </c>
      <c r="G413" s="296">
        <v>764</v>
      </c>
      <c r="H413" s="312" t="s">
        <v>362</v>
      </c>
      <c r="I413" s="312" t="s">
        <v>362</v>
      </c>
      <c r="J413" s="267" t="s">
        <v>639</v>
      </c>
      <c r="Q413" s="1"/>
    </row>
    <row r="414" spans="1:17" ht="42.75" customHeight="1" x14ac:dyDescent="0.35">
      <c r="A414" s="1595"/>
      <c r="B414" s="1710"/>
      <c r="C414" s="1702" t="s">
        <v>592</v>
      </c>
      <c r="D414" s="1703"/>
      <c r="E414" s="1714"/>
      <c r="F414" s="732" t="s">
        <v>361</v>
      </c>
      <c r="G414" s="290">
        <v>-79</v>
      </c>
      <c r="H414" s="433" t="s">
        <v>362</v>
      </c>
      <c r="I414" s="433" t="s">
        <v>362</v>
      </c>
      <c r="J414" s="434" t="s">
        <v>674</v>
      </c>
      <c r="Q414" s="1"/>
    </row>
    <row r="415" spans="1:17" ht="42" customHeight="1" x14ac:dyDescent="0.35">
      <c r="A415" s="1595"/>
      <c r="B415" s="1710"/>
      <c r="C415" s="1704" t="s">
        <v>595</v>
      </c>
      <c r="D415" s="1705"/>
      <c r="E415" s="1714"/>
      <c r="F415" s="292" t="s">
        <v>361</v>
      </c>
      <c r="G415" s="312" t="s">
        <v>362</v>
      </c>
      <c r="H415" s="296">
        <v>0</v>
      </c>
      <c r="I415" s="747">
        <v>600</v>
      </c>
      <c r="J415" s="267" t="s">
        <v>640</v>
      </c>
      <c r="Q415" s="1"/>
    </row>
    <row r="416" spans="1:17" ht="32.25" customHeight="1" x14ac:dyDescent="0.35">
      <c r="A416" s="1595"/>
      <c r="B416" s="1710"/>
      <c r="C416" s="1702" t="s">
        <v>596</v>
      </c>
      <c r="D416" s="1703"/>
      <c r="E416" s="1714"/>
      <c r="F416" s="732" t="s">
        <v>361</v>
      </c>
      <c r="G416" s="433" t="s">
        <v>362</v>
      </c>
      <c r="H416" s="290">
        <v>0</v>
      </c>
      <c r="I416" s="290">
        <v>236</v>
      </c>
      <c r="J416" s="256" t="s">
        <v>641</v>
      </c>
      <c r="Q416" s="1"/>
    </row>
    <row r="417" spans="1:17" ht="41.25" customHeight="1" x14ac:dyDescent="0.35">
      <c r="A417" s="1595"/>
      <c r="B417" s="1710"/>
      <c r="C417" s="1704" t="s">
        <v>593</v>
      </c>
      <c r="D417" s="1705"/>
      <c r="E417" s="1714"/>
      <c r="F417" s="292" t="s">
        <v>361</v>
      </c>
      <c r="G417" s="312" t="s">
        <v>362</v>
      </c>
      <c r="H417" s="312" t="s">
        <v>362</v>
      </c>
      <c r="I417" s="296">
        <v>196</v>
      </c>
      <c r="J417" s="267" t="s">
        <v>675</v>
      </c>
      <c r="Q417" s="1"/>
    </row>
    <row r="418" spans="1:17" ht="39.75" customHeight="1" x14ac:dyDescent="0.35">
      <c r="A418" s="1595"/>
      <c r="B418" s="1710"/>
      <c r="C418" s="1702" t="s">
        <v>597</v>
      </c>
      <c r="D418" s="1703"/>
      <c r="E418" s="1714"/>
      <c r="F418" s="732" t="s">
        <v>361</v>
      </c>
      <c r="G418" s="433" t="s">
        <v>362</v>
      </c>
      <c r="H418" s="433" t="s">
        <v>362</v>
      </c>
      <c r="I418" s="805">
        <v>0</v>
      </c>
      <c r="J418" s="256" t="s">
        <v>768</v>
      </c>
      <c r="Q418" s="1"/>
    </row>
    <row r="419" spans="1:17" ht="56.25" customHeight="1" x14ac:dyDescent="0.35">
      <c r="A419" s="1595"/>
      <c r="B419" s="1710"/>
      <c r="C419" s="1704" t="s">
        <v>598</v>
      </c>
      <c r="D419" s="1705"/>
      <c r="E419" s="1714"/>
      <c r="F419" s="292" t="s">
        <v>361</v>
      </c>
      <c r="G419" s="296">
        <v>2802</v>
      </c>
      <c r="H419" s="296">
        <v>18</v>
      </c>
      <c r="I419" s="703">
        <v>24</v>
      </c>
      <c r="J419" s="267" t="s">
        <v>642</v>
      </c>
      <c r="Q419" s="1"/>
    </row>
    <row r="420" spans="1:17" ht="18" customHeight="1" x14ac:dyDescent="0.35">
      <c r="A420" s="1595"/>
      <c r="B420" s="1710"/>
      <c r="C420" s="1702" t="s">
        <v>630</v>
      </c>
      <c r="D420" s="1703"/>
      <c r="E420" s="1714"/>
      <c r="F420" s="732" t="s">
        <v>361</v>
      </c>
      <c r="G420" s="290">
        <v>109</v>
      </c>
      <c r="H420" s="290">
        <v>32</v>
      </c>
      <c r="I420" s="843">
        <v>349</v>
      </c>
      <c r="J420" s="435"/>
      <c r="Q420" s="1"/>
    </row>
    <row r="421" spans="1:17" s="5" customFormat="1" ht="8.15" customHeight="1" x14ac:dyDescent="0.35">
      <c r="A421" s="82"/>
      <c r="B421" s="83"/>
      <c r="C421" s="83"/>
      <c r="D421" s="83"/>
      <c r="E421" s="83"/>
      <c r="F421" s="84"/>
      <c r="G421" s="156"/>
      <c r="H421" s="156"/>
      <c r="I421" s="156"/>
      <c r="J421" s="46"/>
      <c r="K421" s="381"/>
      <c r="L421" s="8"/>
      <c r="M421" s="381"/>
    </row>
    <row r="423" spans="1:17" x14ac:dyDescent="0.35">
      <c r="G423" s="488"/>
      <c r="H423" s="488"/>
      <c r="I423" s="489"/>
    </row>
    <row r="424" spans="1:17" x14ac:dyDescent="0.35">
      <c r="G424" s="381"/>
      <c r="H424" s="381"/>
      <c r="I424" s="381"/>
    </row>
    <row r="425" spans="1:17" x14ac:dyDescent="0.35">
      <c r="G425" s="381"/>
      <c r="H425" s="381"/>
      <c r="I425" s="381"/>
    </row>
    <row r="426" spans="1:17" x14ac:dyDescent="0.35">
      <c r="G426" s="381"/>
      <c r="H426" s="381"/>
      <c r="I426" s="381"/>
    </row>
    <row r="427" spans="1:17" x14ac:dyDescent="0.35">
      <c r="G427" s="381"/>
      <c r="H427" s="381"/>
      <c r="I427" s="381"/>
    </row>
    <row r="428" spans="1:17" x14ac:dyDescent="0.35">
      <c r="G428" s="381"/>
      <c r="H428" s="381"/>
      <c r="I428" s="381"/>
    </row>
  </sheetData>
  <sheetProtection algorithmName="SHA-512" hashValue="6n0obGtGb+nEawlV6C09z1zfJC1SdS9Z9Xgpa9gvY6ei248D8kVqZ/0B3ZAI9JRfytgKspeOqr62cEo9J5KKSQ==" saltValue="awpPQd1518hfZ935nNGhcg==" spinCount="100000" sheet="1" objects="1" scenarios="1"/>
  <mergeCells count="406">
    <mergeCell ref="C1:D1"/>
    <mergeCell ref="E1:F1"/>
    <mergeCell ref="G1:I1"/>
    <mergeCell ref="A2:A3"/>
    <mergeCell ref="B2:D3"/>
    <mergeCell ref="E2:E3"/>
    <mergeCell ref="F2:F3"/>
    <mergeCell ref="G2:H2"/>
    <mergeCell ref="I2:I3"/>
    <mergeCell ref="A1:B1"/>
    <mergeCell ref="B9:D9"/>
    <mergeCell ref="B10:D10"/>
    <mergeCell ref="B11:D11"/>
    <mergeCell ref="B12:D12"/>
    <mergeCell ref="B13:D13"/>
    <mergeCell ref="B14:D14"/>
    <mergeCell ref="J2:J3"/>
    <mergeCell ref="A4:J4"/>
    <mergeCell ref="B5:D5"/>
    <mergeCell ref="E5:E14"/>
    <mergeCell ref="G5:H5"/>
    <mergeCell ref="J5:J7"/>
    <mergeCell ref="B6:D6"/>
    <mergeCell ref="B7:D7"/>
    <mergeCell ref="B8:D8"/>
    <mergeCell ref="J8:J9"/>
    <mergeCell ref="A16:J16"/>
    <mergeCell ref="B17:D17"/>
    <mergeCell ref="A19:J19"/>
    <mergeCell ref="A20:A21"/>
    <mergeCell ref="B20:C21"/>
    <mergeCell ref="E20:E31"/>
    <mergeCell ref="J20:J21"/>
    <mergeCell ref="A22:A23"/>
    <mergeCell ref="B22:C23"/>
    <mergeCell ref="J22:J23"/>
    <mergeCell ref="A28:A29"/>
    <mergeCell ref="B28:C29"/>
    <mergeCell ref="J28:J29"/>
    <mergeCell ref="A30:A31"/>
    <mergeCell ref="B30:C31"/>
    <mergeCell ref="J30:J31"/>
    <mergeCell ref="A24:A25"/>
    <mergeCell ref="B24:C25"/>
    <mergeCell ref="J24:J25"/>
    <mergeCell ref="A26:A27"/>
    <mergeCell ref="B26:C27"/>
    <mergeCell ref="J26:J27"/>
    <mergeCell ref="J37:J38"/>
    <mergeCell ref="A39:A40"/>
    <mergeCell ref="B39:C40"/>
    <mergeCell ref="J39:J40"/>
    <mergeCell ref="A41:A42"/>
    <mergeCell ref="B41:C42"/>
    <mergeCell ref="J41:J42"/>
    <mergeCell ref="A32:J32"/>
    <mergeCell ref="A33:A34"/>
    <mergeCell ref="B33:C34"/>
    <mergeCell ref="E33:E52"/>
    <mergeCell ref="J33:J34"/>
    <mergeCell ref="A35:A36"/>
    <mergeCell ref="B35:C36"/>
    <mergeCell ref="J35:J36"/>
    <mergeCell ref="A37:A38"/>
    <mergeCell ref="B37:C38"/>
    <mergeCell ref="A47:A48"/>
    <mergeCell ref="B47:C48"/>
    <mergeCell ref="J47:J48"/>
    <mergeCell ref="A49:A50"/>
    <mergeCell ref="B49:C50"/>
    <mergeCell ref="J49:J50"/>
    <mergeCell ref="A43:A44"/>
    <mergeCell ref="B43:C44"/>
    <mergeCell ref="J43:J44"/>
    <mergeCell ref="A45:A46"/>
    <mergeCell ref="B45:C46"/>
    <mergeCell ref="J45:J46"/>
    <mergeCell ref="A51:A52"/>
    <mergeCell ref="B51:C52"/>
    <mergeCell ref="J51:J52"/>
    <mergeCell ref="A54:J54"/>
    <mergeCell ref="B55:C55"/>
    <mergeCell ref="E55:E65"/>
    <mergeCell ref="B56:C56"/>
    <mergeCell ref="A57:A58"/>
    <mergeCell ref="B57:C58"/>
    <mergeCell ref="J57:J58"/>
    <mergeCell ref="B65:C65"/>
    <mergeCell ref="A66:J66"/>
    <mergeCell ref="B67:C67"/>
    <mergeCell ref="E67:E69"/>
    <mergeCell ref="A68:A69"/>
    <mergeCell ref="B68:C69"/>
    <mergeCell ref="J68:J69"/>
    <mergeCell ref="B59:C59"/>
    <mergeCell ref="B60:C60"/>
    <mergeCell ref="A61:A62"/>
    <mergeCell ref="B61:C62"/>
    <mergeCell ref="J61:J62"/>
    <mergeCell ref="A63:A64"/>
    <mergeCell ref="B63:C64"/>
    <mergeCell ref="J63:J64"/>
    <mergeCell ref="B81:C83"/>
    <mergeCell ref="J81:J83"/>
    <mergeCell ref="A85:J85"/>
    <mergeCell ref="A86:A89"/>
    <mergeCell ref="B86:C89"/>
    <mergeCell ref="E86:E89"/>
    <mergeCell ref="J86:J89"/>
    <mergeCell ref="A71:J71"/>
    <mergeCell ref="B72:D72"/>
    <mergeCell ref="A74:J74"/>
    <mergeCell ref="B75:D75"/>
    <mergeCell ref="A77:J77"/>
    <mergeCell ref="B78:D78"/>
    <mergeCell ref="E78:E83"/>
    <mergeCell ref="B79:D79"/>
    <mergeCell ref="B80:D80"/>
    <mergeCell ref="A81:A83"/>
    <mergeCell ref="A91:I91"/>
    <mergeCell ref="A92:A97"/>
    <mergeCell ref="B92:C97"/>
    <mergeCell ref="E92:E133"/>
    <mergeCell ref="J92:J97"/>
    <mergeCell ref="A98:A103"/>
    <mergeCell ref="B98:C103"/>
    <mergeCell ref="J98:J103"/>
    <mergeCell ref="A104:A109"/>
    <mergeCell ref="B104:C109"/>
    <mergeCell ref="A122:A127"/>
    <mergeCell ref="B122:C127"/>
    <mergeCell ref="J122:J127"/>
    <mergeCell ref="A128:A133"/>
    <mergeCell ref="B128:C133"/>
    <mergeCell ref="J128:J133"/>
    <mergeCell ref="J104:J109"/>
    <mergeCell ref="A110:A115"/>
    <mergeCell ref="B110:C115"/>
    <mergeCell ref="J110:J115"/>
    <mergeCell ref="A116:A121"/>
    <mergeCell ref="B116:C121"/>
    <mergeCell ref="J116:J121"/>
    <mergeCell ref="J147:J152"/>
    <mergeCell ref="A153:A158"/>
    <mergeCell ref="B153:C158"/>
    <mergeCell ref="J153:J158"/>
    <mergeCell ref="A159:A164"/>
    <mergeCell ref="B159:C164"/>
    <mergeCell ref="J159:J164"/>
    <mergeCell ref="A134:I134"/>
    <mergeCell ref="A135:A140"/>
    <mergeCell ref="B135:C140"/>
    <mergeCell ref="E135:E176"/>
    <mergeCell ref="J135:J140"/>
    <mergeCell ref="A141:A146"/>
    <mergeCell ref="B141:C146"/>
    <mergeCell ref="J141:J146"/>
    <mergeCell ref="A147:A152"/>
    <mergeCell ref="B147:C152"/>
    <mergeCell ref="A177:I177"/>
    <mergeCell ref="A178:A183"/>
    <mergeCell ref="B178:C183"/>
    <mergeCell ref="J178:J183"/>
    <mergeCell ref="A185:J185"/>
    <mergeCell ref="B186:D186"/>
    <mergeCell ref="A165:A170"/>
    <mergeCell ref="B165:C170"/>
    <mergeCell ref="J165:J170"/>
    <mergeCell ref="A171:A176"/>
    <mergeCell ref="B171:C176"/>
    <mergeCell ref="J171:J176"/>
    <mergeCell ref="A198:J198"/>
    <mergeCell ref="B199:C199"/>
    <mergeCell ref="A201:J201"/>
    <mergeCell ref="B202:C202"/>
    <mergeCell ref="A204:J204"/>
    <mergeCell ref="B205:C205"/>
    <mergeCell ref="A188:J188"/>
    <mergeCell ref="B189:D189"/>
    <mergeCell ref="A191:J191"/>
    <mergeCell ref="B192:C192"/>
    <mergeCell ref="E192:E196"/>
    <mergeCell ref="B193:C193"/>
    <mergeCell ref="B194:C194"/>
    <mergeCell ref="B195:C195"/>
    <mergeCell ref="B196:C196"/>
    <mergeCell ref="B217:D217"/>
    <mergeCell ref="B218:D218"/>
    <mergeCell ref="B219:D219"/>
    <mergeCell ref="B220:D220"/>
    <mergeCell ref="A222:J222"/>
    <mergeCell ref="B223:D223"/>
    <mergeCell ref="A207:J207"/>
    <mergeCell ref="B208:D208"/>
    <mergeCell ref="E208:E220"/>
    <mergeCell ref="B209:D209"/>
    <mergeCell ref="B210:D210"/>
    <mergeCell ref="B211:C211"/>
    <mergeCell ref="A212:A214"/>
    <mergeCell ref="B212:C214"/>
    <mergeCell ref="B215:D215"/>
    <mergeCell ref="B216:D216"/>
    <mergeCell ref="A232:J232"/>
    <mergeCell ref="B233:D233"/>
    <mergeCell ref="E233:E235"/>
    <mergeCell ref="J233:J235"/>
    <mergeCell ref="B234:D234"/>
    <mergeCell ref="B235:D235"/>
    <mergeCell ref="A225:J225"/>
    <mergeCell ref="B226:D226"/>
    <mergeCell ref="B227:D227"/>
    <mergeCell ref="B228:D228"/>
    <mergeCell ref="B229:D229"/>
    <mergeCell ref="B230:D230"/>
    <mergeCell ref="A242:J242"/>
    <mergeCell ref="B243:D243"/>
    <mergeCell ref="E243:E246"/>
    <mergeCell ref="B244:D244"/>
    <mergeCell ref="B245:D245"/>
    <mergeCell ref="B246:D246"/>
    <mergeCell ref="A237:J237"/>
    <mergeCell ref="B238:D238"/>
    <mergeCell ref="E238:E240"/>
    <mergeCell ref="J238:J240"/>
    <mergeCell ref="B239:D239"/>
    <mergeCell ref="B240:D240"/>
    <mergeCell ref="A254:I254"/>
    <mergeCell ref="B255:D255"/>
    <mergeCell ref="E255:E256"/>
    <mergeCell ref="G255:H255"/>
    <mergeCell ref="B256:D256"/>
    <mergeCell ref="G256:H256"/>
    <mergeCell ref="A248:J248"/>
    <mergeCell ref="B249:D249"/>
    <mergeCell ref="E249:E252"/>
    <mergeCell ref="J249:J252"/>
    <mergeCell ref="B250:D250"/>
    <mergeCell ref="B251:D251"/>
    <mergeCell ref="B252:D252"/>
    <mergeCell ref="B263:D263"/>
    <mergeCell ref="G263:H263"/>
    <mergeCell ref="B264:D264"/>
    <mergeCell ref="G264:H264"/>
    <mergeCell ref="B265:D265"/>
    <mergeCell ref="G265:H265"/>
    <mergeCell ref="A258:I258"/>
    <mergeCell ref="B259:D259"/>
    <mergeCell ref="E259:E265"/>
    <mergeCell ref="G259:H259"/>
    <mergeCell ref="B260:D260"/>
    <mergeCell ref="G260:H260"/>
    <mergeCell ref="B261:D261"/>
    <mergeCell ref="G261:H261"/>
    <mergeCell ref="B262:D262"/>
    <mergeCell ref="G262:H262"/>
    <mergeCell ref="A271:J271"/>
    <mergeCell ref="B272:D272"/>
    <mergeCell ref="E272:E273"/>
    <mergeCell ref="J272:J273"/>
    <mergeCell ref="B273:D273"/>
    <mergeCell ref="A275:J275"/>
    <mergeCell ref="A267:I267"/>
    <mergeCell ref="B268:D268"/>
    <mergeCell ref="E268:E269"/>
    <mergeCell ref="G268:H268"/>
    <mergeCell ref="B269:D269"/>
    <mergeCell ref="G269:H269"/>
    <mergeCell ref="B276:D276"/>
    <mergeCell ref="E276:E292"/>
    <mergeCell ref="B277:D277"/>
    <mergeCell ref="B278:D278"/>
    <mergeCell ref="B279:D279"/>
    <mergeCell ref="B280:D280"/>
    <mergeCell ref="B281:D281"/>
    <mergeCell ref="B282:D282"/>
    <mergeCell ref="B283:D283"/>
    <mergeCell ref="B284:D284"/>
    <mergeCell ref="B291:D291"/>
    <mergeCell ref="B292:D292"/>
    <mergeCell ref="A293:J293"/>
    <mergeCell ref="B294:D294"/>
    <mergeCell ref="E294:E295"/>
    <mergeCell ref="B295:D295"/>
    <mergeCell ref="B285:D285"/>
    <mergeCell ref="B286:D286"/>
    <mergeCell ref="B287:D287"/>
    <mergeCell ref="B288:D288"/>
    <mergeCell ref="B289:D289"/>
    <mergeCell ref="B290:D290"/>
    <mergeCell ref="A313:J313"/>
    <mergeCell ref="B314:D314"/>
    <mergeCell ref="A316:J316"/>
    <mergeCell ref="B317:D317"/>
    <mergeCell ref="G317:I317"/>
    <mergeCell ref="A319:J319"/>
    <mergeCell ref="A297:J297"/>
    <mergeCell ref="B298:C298"/>
    <mergeCell ref="E298:E311"/>
    <mergeCell ref="B299:C299"/>
    <mergeCell ref="A300:A305"/>
    <mergeCell ref="B300:C305"/>
    <mergeCell ref="J300:J305"/>
    <mergeCell ref="A306:A311"/>
    <mergeCell ref="B306:C311"/>
    <mergeCell ref="J306:J311"/>
    <mergeCell ref="B320:D320"/>
    <mergeCell ref="G320:I320"/>
    <mergeCell ref="A322:J322"/>
    <mergeCell ref="B323:D323"/>
    <mergeCell ref="A325:I325"/>
    <mergeCell ref="B326:D326"/>
    <mergeCell ref="E326:E334"/>
    <mergeCell ref="B327:D327"/>
    <mergeCell ref="B328:D328"/>
    <mergeCell ref="B329:D329"/>
    <mergeCell ref="A337:A338"/>
    <mergeCell ref="B337:C338"/>
    <mergeCell ref="E337:E342"/>
    <mergeCell ref="J337:J342"/>
    <mergeCell ref="A339:A340"/>
    <mergeCell ref="B339:C340"/>
    <mergeCell ref="A341:A342"/>
    <mergeCell ref="B341:C342"/>
    <mergeCell ref="B330:D330"/>
    <mergeCell ref="B331:D331"/>
    <mergeCell ref="B332:D332"/>
    <mergeCell ref="B333:D333"/>
    <mergeCell ref="B334:D334"/>
    <mergeCell ref="A336:J336"/>
    <mergeCell ref="A344:J344"/>
    <mergeCell ref="A345:A346"/>
    <mergeCell ref="B345:C346"/>
    <mergeCell ref="E345:E350"/>
    <mergeCell ref="J345:J350"/>
    <mergeCell ref="A347:A348"/>
    <mergeCell ref="B347:C348"/>
    <mergeCell ref="A349:A350"/>
    <mergeCell ref="B349:C350"/>
    <mergeCell ref="A357:J357"/>
    <mergeCell ref="B358:D358"/>
    <mergeCell ref="E358:E361"/>
    <mergeCell ref="B359:D359"/>
    <mergeCell ref="B360:D360"/>
    <mergeCell ref="B361:D361"/>
    <mergeCell ref="A352:J352"/>
    <mergeCell ref="B353:D353"/>
    <mergeCell ref="E353:E355"/>
    <mergeCell ref="J353:J355"/>
    <mergeCell ref="B354:D354"/>
    <mergeCell ref="B355:D355"/>
    <mergeCell ref="A372:J372"/>
    <mergeCell ref="B373:D373"/>
    <mergeCell ref="E373:E375"/>
    <mergeCell ref="J373:J375"/>
    <mergeCell ref="B374:D374"/>
    <mergeCell ref="B375:D375"/>
    <mergeCell ref="A363:J363"/>
    <mergeCell ref="B364:D364"/>
    <mergeCell ref="A366:J366"/>
    <mergeCell ref="B367:D367"/>
    <mergeCell ref="A369:J369"/>
    <mergeCell ref="B370:D370"/>
    <mergeCell ref="A387:J387"/>
    <mergeCell ref="A388:A389"/>
    <mergeCell ref="B388:C389"/>
    <mergeCell ref="E388:E391"/>
    <mergeCell ref="J388:J391"/>
    <mergeCell ref="A390:A391"/>
    <mergeCell ref="B390:C391"/>
    <mergeCell ref="A377:J377"/>
    <mergeCell ref="B378:D378"/>
    <mergeCell ref="A380:J380"/>
    <mergeCell ref="B381:D381"/>
    <mergeCell ref="A383:J383"/>
    <mergeCell ref="B384:D384"/>
    <mergeCell ref="E384:E385"/>
    <mergeCell ref="J384:J385"/>
    <mergeCell ref="B385:D385"/>
    <mergeCell ref="A400:J400"/>
    <mergeCell ref="E401:E407"/>
    <mergeCell ref="A402:A406"/>
    <mergeCell ref="B402:C406"/>
    <mergeCell ref="J402:J406"/>
    <mergeCell ref="B407:C407"/>
    <mergeCell ref="A393:J393"/>
    <mergeCell ref="B394:C394"/>
    <mergeCell ref="A396:J396"/>
    <mergeCell ref="B397:D397"/>
    <mergeCell ref="E397:E398"/>
    <mergeCell ref="J397:J398"/>
    <mergeCell ref="B398:D398"/>
    <mergeCell ref="C416:D416"/>
    <mergeCell ref="C417:D417"/>
    <mergeCell ref="C418:D418"/>
    <mergeCell ref="C419:D419"/>
    <mergeCell ref="C420:D420"/>
    <mergeCell ref="A409:J409"/>
    <mergeCell ref="A410:A420"/>
    <mergeCell ref="C410:D410"/>
    <mergeCell ref="B411:B420"/>
    <mergeCell ref="C411:D411"/>
    <mergeCell ref="E411:E420"/>
    <mergeCell ref="C412:D412"/>
    <mergeCell ref="C413:D413"/>
    <mergeCell ref="C414:D414"/>
    <mergeCell ref="C415:D415"/>
  </mergeCells>
  <hyperlinks>
    <hyperlink ref="H72" r:id="rId1" xr:uid="{00000000-0004-0000-0D00-000000000000}"/>
    <hyperlink ref="I72" r:id="rId2" xr:uid="{00000000-0004-0000-0D00-000001000000}"/>
  </hyperlinks>
  <pageMargins left="0.2" right="0.2" top="0.5" bottom="0.25" header="0.2" footer="0.05"/>
  <pageSetup paperSize="5" scale="67" fitToHeight="0" orientation="landscape" r:id="rId3"/>
  <headerFooter>
    <oddHeader>&amp;L&amp;"-,Bold"&amp;18CPMI-IOSCO Quantitative Disclosures - DTCC&amp;R&amp;"-,Bold"&amp;16 &amp;18Q2 2017 (As of June 30, 2017)</oddHeader>
    <oddFooter>&amp;R&amp;"-,Bold"&amp;8Page &amp;P of &amp;N</oddFooter>
  </headerFooter>
  <rowBreaks count="13" manualBreakCount="13">
    <brk id="31" max="9" man="1"/>
    <brk id="65" max="9" man="1"/>
    <brk id="133" max="9" man="1"/>
    <brk id="176" max="9" man="1"/>
    <brk id="203" max="9" man="1"/>
    <brk id="221" max="9" man="1"/>
    <brk id="241" max="9" man="1"/>
    <brk id="266" max="9" man="1"/>
    <brk id="292" max="9" man="1"/>
    <brk id="324" max="9" man="1"/>
    <brk id="351" max="9" man="1"/>
    <brk id="371" max="9" man="1"/>
    <brk id="395"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O428"/>
  <sheetViews>
    <sheetView showGridLines="0" zoomScale="80" zoomScaleNormal="80" workbookViewId="0">
      <pane xSplit="1" ySplit="3" topLeftCell="B43" activePane="bottomRight" state="frozen"/>
      <selection activeCell="B14" sqref="B14"/>
      <selection pane="topRight" activeCell="B14" sqref="B14"/>
      <selection pane="bottomLeft" activeCell="B14" sqref="B14"/>
      <selection pane="bottomRight" activeCell="J56" sqref="J56"/>
    </sheetView>
  </sheetViews>
  <sheetFormatPr defaultColWidth="9.1796875" defaultRowHeight="14.5" x14ac:dyDescent="0.35"/>
  <cols>
    <col min="1" max="1" width="8.26953125" style="3" customWidth="1"/>
    <col min="2" max="2" width="54.81640625" style="3" customWidth="1"/>
    <col min="3" max="3" width="9.453125" style="3" customWidth="1"/>
    <col min="4" max="4" width="19.453125" style="3" customWidth="1"/>
    <col min="5" max="5" width="14.7265625" style="3" customWidth="1"/>
    <col min="6" max="6" width="13" style="3" customWidth="1"/>
    <col min="7" max="8" width="13.81640625" style="15" customWidth="1"/>
    <col min="9" max="9" width="13.81640625" style="14" customWidth="1"/>
    <col min="10" max="10" width="69.7265625" style="3" customWidth="1"/>
    <col min="11" max="11" width="21.453125" style="381" customWidth="1"/>
    <col min="12" max="12" width="20.54296875" style="1" customWidth="1"/>
    <col min="13" max="14" width="9.1796875" style="1"/>
    <col min="15" max="15" width="9.1796875" style="381"/>
    <col min="16" max="16384" width="9.1796875" style="1"/>
  </cols>
  <sheetData>
    <row r="1" spans="1:15" ht="29.25" customHeight="1" x14ac:dyDescent="0.3">
      <c r="A1" s="1779" t="s">
        <v>782</v>
      </c>
      <c r="B1" s="1779"/>
      <c r="C1" s="1779"/>
      <c r="D1" s="1779"/>
      <c r="E1" s="1773" t="s">
        <v>784</v>
      </c>
      <c r="F1" s="1773"/>
      <c r="J1" s="896" t="s">
        <v>781</v>
      </c>
      <c r="K1" s="1"/>
      <c r="O1" s="1"/>
    </row>
    <row r="2" spans="1:15" ht="15" customHeight="1" x14ac:dyDescent="0.35">
      <c r="A2" s="1457" t="s">
        <v>237</v>
      </c>
      <c r="B2" s="1458" t="s">
        <v>236</v>
      </c>
      <c r="C2" s="1458"/>
      <c r="D2" s="1458"/>
      <c r="E2" s="1458" t="s">
        <v>486</v>
      </c>
      <c r="F2" s="1457" t="s">
        <v>366</v>
      </c>
      <c r="G2" s="1458" t="s">
        <v>377</v>
      </c>
      <c r="H2" s="1458"/>
      <c r="I2" s="1457" t="s">
        <v>356</v>
      </c>
      <c r="J2" s="1457" t="s">
        <v>487</v>
      </c>
      <c r="O2" s="1"/>
    </row>
    <row r="3" spans="1:15" ht="15" customHeight="1" x14ac:dyDescent="0.35">
      <c r="A3" s="1457"/>
      <c r="B3" s="1458"/>
      <c r="C3" s="1458"/>
      <c r="D3" s="1458"/>
      <c r="E3" s="1458"/>
      <c r="F3" s="1457"/>
      <c r="G3" s="890" t="s">
        <v>354</v>
      </c>
      <c r="H3" s="890" t="s">
        <v>355</v>
      </c>
      <c r="I3" s="1457"/>
      <c r="J3" s="1457"/>
      <c r="L3" s="381"/>
      <c r="M3" s="381"/>
      <c r="O3" s="1"/>
    </row>
    <row r="4" spans="1:15" s="5" customFormat="1" ht="33" customHeight="1" x14ac:dyDescent="0.35">
      <c r="A4" s="1462" t="s">
        <v>491</v>
      </c>
      <c r="B4" s="1463"/>
      <c r="C4" s="1463"/>
      <c r="D4" s="1463"/>
      <c r="E4" s="1463"/>
      <c r="F4" s="1463"/>
      <c r="G4" s="1463"/>
      <c r="H4" s="1463"/>
      <c r="I4" s="1463"/>
      <c r="J4" s="1464"/>
      <c r="K4" s="381"/>
    </row>
    <row r="5" spans="1:15" s="5" customFormat="1" ht="26.25" customHeight="1" x14ac:dyDescent="0.35">
      <c r="A5" s="48" t="s">
        <v>7</v>
      </c>
      <c r="B5" s="1465" t="s">
        <v>367</v>
      </c>
      <c r="C5" s="1465"/>
      <c r="D5" s="1465"/>
      <c r="E5" s="1466" t="s">
        <v>518</v>
      </c>
      <c r="F5" s="243" t="s">
        <v>361</v>
      </c>
      <c r="G5" s="1780">
        <f>0.25*160893392.64</f>
        <v>40223348.159999996</v>
      </c>
      <c r="H5" s="1781"/>
      <c r="I5" s="813">
        <v>93.74</v>
      </c>
      <c r="J5" s="1471" t="s">
        <v>488</v>
      </c>
      <c r="K5" s="381"/>
    </row>
    <row r="6" spans="1:15" s="5" customFormat="1" ht="26.25" customHeight="1" x14ac:dyDescent="0.35">
      <c r="A6" s="51" t="s">
        <v>8</v>
      </c>
      <c r="B6" s="1460" t="s">
        <v>368</v>
      </c>
      <c r="C6" s="1460"/>
      <c r="D6" s="1460"/>
      <c r="E6" s="1467"/>
      <c r="F6" s="732" t="s">
        <v>361</v>
      </c>
      <c r="G6" s="143" t="s">
        <v>362</v>
      </c>
      <c r="H6" s="143" t="s">
        <v>362</v>
      </c>
      <c r="I6" s="143" t="s">
        <v>362</v>
      </c>
      <c r="J6" s="1472"/>
      <c r="K6" s="381"/>
    </row>
    <row r="7" spans="1:15" s="5" customFormat="1" ht="66.75" customHeight="1" x14ac:dyDescent="0.35">
      <c r="A7" s="55" t="s">
        <v>9</v>
      </c>
      <c r="B7" s="1459" t="s">
        <v>369</v>
      </c>
      <c r="C7" s="1459"/>
      <c r="D7" s="1459"/>
      <c r="E7" s="1467"/>
      <c r="F7" s="245" t="s">
        <v>361</v>
      </c>
      <c r="G7" s="718" t="s">
        <v>362</v>
      </c>
      <c r="H7" s="145" t="s">
        <v>362</v>
      </c>
      <c r="I7" s="145" t="s">
        <v>362</v>
      </c>
      <c r="J7" s="1473"/>
      <c r="K7" s="381"/>
    </row>
    <row r="8" spans="1:15" s="5" customFormat="1" ht="26.25" customHeight="1" x14ac:dyDescent="0.35">
      <c r="A8" s="51" t="s">
        <v>10</v>
      </c>
      <c r="B8" s="1460" t="s">
        <v>370</v>
      </c>
      <c r="C8" s="1460"/>
      <c r="D8" s="1460"/>
      <c r="E8" s="1467"/>
      <c r="F8" s="732" t="s">
        <v>361</v>
      </c>
      <c r="G8" s="894">
        <v>11661</v>
      </c>
      <c r="H8" s="894">
        <v>4452</v>
      </c>
      <c r="I8" s="894">
        <v>4001</v>
      </c>
      <c r="J8" s="1509" t="s">
        <v>774</v>
      </c>
      <c r="K8" s="381"/>
    </row>
    <row r="9" spans="1:15" s="5" customFormat="1" ht="150" customHeight="1" x14ac:dyDescent="0.35">
      <c r="A9" s="55" t="s">
        <v>11</v>
      </c>
      <c r="B9" s="1459" t="s">
        <v>371</v>
      </c>
      <c r="C9" s="1459"/>
      <c r="D9" s="1459"/>
      <c r="E9" s="1467"/>
      <c r="F9" s="245" t="s">
        <v>361</v>
      </c>
      <c r="G9" s="692">
        <v>15607</v>
      </c>
      <c r="H9" s="692">
        <v>5052</v>
      </c>
      <c r="I9" s="692">
        <v>4741</v>
      </c>
      <c r="J9" s="1510"/>
      <c r="K9" s="381"/>
    </row>
    <row r="10" spans="1:15" s="5" customFormat="1" ht="26.25" customHeight="1" x14ac:dyDescent="0.35">
      <c r="A10" s="51" t="s">
        <v>12</v>
      </c>
      <c r="B10" s="1460" t="s">
        <v>372</v>
      </c>
      <c r="C10" s="1460"/>
      <c r="D10" s="1460"/>
      <c r="E10" s="1467"/>
      <c r="F10" s="732" t="s">
        <v>361</v>
      </c>
      <c r="G10" s="143" t="s">
        <v>362</v>
      </c>
      <c r="H10" s="143" t="s">
        <v>362</v>
      </c>
      <c r="I10" s="143" t="s">
        <v>362</v>
      </c>
      <c r="J10" s="54"/>
      <c r="K10" s="381"/>
    </row>
    <row r="11" spans="1:15" s="5" customFormat="1" ht="26.25" customHeight="1" x14ac:dyDescent="0.35">
      <c r="A11" s="55" t="s">
        <v>13</v>
      </c>
      <c r="B11" s="1459" t="s">
        <v>373</v>
      </c>
      <c r="C11" s="1459"/>
      <c r="D11" s="1459"/>
      <c r="E11" s="1467"/>
      <c r="F11" s="245" t="s">
        <v>361</v>
      </c>
      <c r="G11" s="718" t="s">
        <v>362</v>
      </c>
      <c r="H11" s="718" t="s">
        <v>362</v>
      </c>
      <c r="I11" s="718" t="s">
        <v>362</v>
      </c>
      <c r="J11" s="58"/>
      <c r="K11" s="381"/>
    </row>
    <row r="12" spans="1:15" s="5" customFormat="1" ht="26.25" customHeight="1" x14ac:dyDescent="0.35">
      <c r="A12" s="51" t="s">
        <v>14</v>
      </c>
      <c r="B12" s="1460" t="s">
        <v>374</v>
      </c>
      <c r="C12" s="1460"/>
      <c r="D12" s="1460"/>
      <c r="E12" s="1467"/>
      <c r="F12" s="732" t="s">
        <v>361</v>
      </c>
      <c r="G12" s="147" t="s">
        <v>362</v>
      </c>
      <c r="H12" s="147" t="s">
        <v>362</v>
      </c>
      <c r="I12" s="147" t="s">
        <v>362</v>
      </c>
      <c r="J12" s="54"/>
      <c r="K12" s="381"/>
    </row>
    <row r="13" spans="1:15" s="5" customFormat="1" ht="39.75" customHeight="1" x14ac:dyDescent="0.35">
      <c r="A13" s="55" t="s">
        <v>15</v>
      </c>
      <c r="B13" s="1459" t="s">
        <v>375</v>
      </c>
      <c r="C13" s="1459"/>
      <c r="D13" s="1459"/>
      <c r="E13" s="1467"/>
      <c r="F13" s="245" t="s">
        <v>361</v>
      </c>
      <c r="G13" s="718" t="s">
        <v>362</v>
      </c>
      <c r="H13" s="718" t="s">
        <v>362</v>
      </c>
      <c r="I13" s="718" t="s">
        <v>362</v>
      </c>
      <c r="J13" s="58"/>
      <c r="K13" s="381"/>
    </row>
    <row r="14" spans="1:15" s="5" customFormat="1" ht="30" customHeight="1" x14ac:dyDescent="0.35">
      <c r="A14" s="61" t="s">
        <v>16</v>
      </c>
      <c r="B14" s="1461" t="s">
        <v>376</v>
      </c>
      <c r="C14" s="1461"/>
      <c r="D14" s="1461"/>
      <c r="E14" s="1468"/>
      <c r="F14" s="246" t="s">
        <v>361</v>
      </c>
      <c r="G14" s="148" t="s">
        <v>362</v>
      </c>
      <c r="H14" s="148" t="s">
        <v>362</v>
      </c>
      <c r="I14" s="148" t="s">
        <v>362</v>
      </c>
      <c r="J14" s="64"/>
      <c r="K14" s="381"/>
    </row>
    <row r="15" spans="1:15" s="5" customFormat="1" ht="8.15" customHeight="1" x14ac:dyDescent="0.35">
      <c r="A15" s="12"/>
      <c r="B15" s="13"/>
      <c r="C15" s="13"/>
      <c r="D15" s="13"/>
      <c r="E15" s="13"/>
      <c r="F15" s="7"/>
      <c r="G15" s="149"/>
      <c r="H15" s="149"/>
      <c r="I15" s="149"/>
      <c r="J15" s="46"/>
      <c r="K15" s="381"/>
    </row>
    <row r="16" spans="1:15" s="5" customFormat="1" ht="33" customHeight="1" x14ac:dyDescent="0.35">
      <c r="A16" s="1462" t="s">
        <v>435</v>
      </c>
      <c r="B16" s="1463"/>
      <c r="C16" s="1463"/>
      <c r="D16" s="1463"/>
      <c r="E16" s="1463"/>
      <c r="F16" s="1463"/>
      <c r="G16" s="1463"/>
      <c r="H16" s="1463"/>
      <c r="I16" s="1463"/>
      <c r="J16" s="1464"/>
      <c r="K16" s="381"/>
    </row>
    <row r="17" spans="1:11" s="5" customFormat="1" ht="32.15" customHeight="1" x14ac:dyDescent="0.35">
      <c r="A17" s="9" t="s">
        <v>6</v>
      </c>
      <c r="B17" s="1476" t="s">
        <v>436</v>
      </c>
      <c r="C17" s="1476"/>
      <c r="D17" s="1476"/>
      <c r="E17" s="10" t="s">
        <v>519</v>
      </c>
      <c r="F17" s="242" t="s">
        <v>361</v>
      </c>
      <c r="G17" s="836">
        <v>276</v>
      </c>
      <c r="H17" s="150" t="s">
        <v>362</v>
      </c>
      <c r="I17" s="150" t="s">
        <v>362</v>
      </c>
      <c r="J17" s="6"/>
      <c r="K17" s="381"/>
    </row>
    <row r="18" spans="1:11" s="5" customFormat="1" ht="8.15" customHeight="1" x14ac:dyDescent="0.35">
      <c r="A18" s="12"/>
      <c r="B18" s="13"/>
      <c r="C18" s="13"/>
      <c r="D18" s="13"/>
      <c r="E18" s="13"/>
      <c r="F18" s="7"/>
      <c r="G18" s="149"/>
      <c r="H18" s="149"/>
      <c r="I18" s="149"/>
      <c r="J18" s="46"/>
      <c r="K18" s="381"/>
    </row>
    <row r="19" spans="1:11" s="5" customFormat="1" ht="33" customHeight="1" x14ac:dyDescent="0.35">
      <c r="A19" s="1462" t="s">
        <v>490</v>
      </c>
      <c r="B19" s="1463"/>
      <c r="C19" s="1463"/>
      <c r="D19" s="1463"/>
      <c r="E19" s="1463"/>
      <c r="F19" s="1463"/>
      <c r="G19" s="1463"/>
      <c r="H19" s="1463"/>
      <c r="I19" s="1463"/>
      <c r="J19" s="1464"/>
      <c r="K19" s="381"/>
    </row>
    <row r="20" spans="1:11" s="5" customFormat="1" ht="15" customHeight="1" x14ac:dyDescent="0.35">
      <c r="A20" s="887" t="s">
        <v>17</v>
      </c>
      <c r="B20" s="869" t="s">
        <v>380</v>
      </c>
      <c r="C20" s="870"/>
      <c r="D20" s="68" t="s">
        <v>379</v>
      </c>
      <c r="E20" s="871" t="s">
        <v>518</v>
      </c>
      <c r="F20" s="69" t="s">
        <v>361</v>
      </c>
      <c r="G20" s="496">
        <v>3100</v>
      </c>
      <c r="H20" s="496">
        <v>1350</v>
      </c>
      <c r="I20" s="496">
        <v>2540</v>
      </c>
      <c r="J20" s="863"/>
      <c r="K20" s="381"/>
    </row>
    <row r="21" spans="1:11" s="5" customFormat="1" ht="15" customHeight="1" x14ac:dyDescent="0.35">
      <c r="A21" s="883"/>
      <c r="B21" s="880"/>
      <c r="C21" s="881"/>
      <c r="D21" s="70" t="s">
        <v>378</v>
      </c>
      <c r="E21" s="884"/>
      <c r="F21" s="71" t="s">
        <v>361</v>
      </c>
      <c r="G21" s="713">
        <v>3100</v>
      </c>
      <c r="H21" s="713">
        <v>1350</v>
      </c>
      <c r="I21" s="713">
        <v>2540</v>
      </c>
      <c r="J21" s="886"/>
      <c r="K21" s="381"/>
    </row>
    <row r="22" spans="1:11" s="5" customFormat="1" ht="15" customHeight="1" x14ac:dyDescent="0.35">
      <c r="A22" s="882" t="s">
        <v>18</v>
      </c>
      <c r="B22" s="872" t="s">
        <v>381</v>
      </c>
      <c r="C22" s="873"/>
      <c r="D22" s="860" t="s">
        <v>379</v>
      </c>
      <c r="E22" s="884"/>
      <c r="F22" s="72" t="s">
        <v>361</v>
      </c>
      <c r="G22" s="733">
        <v>0</v>
      </c>
      <c r="H22" s="733">
        <v>0</v>
      </c>
      <c r="I22" s="733">
        <v>0</v>
      </c>
      <c r="J22" s="878"/>
      <c r="K22" s="381"/>
    </row>
    <row r="23" spans="1:11" s="5" customFormat="1" ht="15" customHeight="1" x14ac:dyDescent="0.35">
      <c r="A23" s="882" t="s">
        <v>18</v>
      </c>
      <c r="B23" s="872" t="s">
        <v>306</v>
      </c>
      <c r="C23" s="873"/>
      <c r="D23" s="860" t="s">
        <v>378</v>
      </c>
      <c r="E23" s="884"/>
      <c r="F23" s="72" t="s">
        <v>361</v>
      </c>
      <c r="G23" s="807">
        <v>0</v>
      </c>
      <c r="H23" s="807">
        <v>0</v>
      </c>
      <c r="I23" s="807">
        <v>0</v>
      </c>
      <c r="J23" s="888"/>
      <c r="K23" s="381"/>
    </row>
    <row r="24" spans="1:11" s="5" customFormat="1" ht="15" customHeight="1" x14ac:dyDescent="0.35">
      <c r="A24" s="883" t="s">
        <v>19</v>
      </c>
      <c r="B24" s="880" t="s">
        <v>382</v>
      </c>
      <c r="C24" s="881"/>
      <c r="D24" s="70" t="s">
        <v>379</v>
      </c>
      <c r="E24" s="884"/>
      <c r="F24" s="71" t="s">
        <v>361</v>
      </c>
      <c r="G24" s="713">
        <v>550</v>
      </c>
      <c r="H24" s="713">
        <v>125</v>
      </c>
      <c r="I24" s="713">
        <v>400</v>
      </c>
      <c r="J24" s="895"/>
      <c r="K24" s="381"/>
    </row>
    <row r="25" spans="1:11" s="5" customFormat="1" ht="15" customHeight="1" x14ac:dyDescent="0.35">
      <c r="A25" s="883" t="s">
        <v>19</v>
      </c>
      <c r="B25" s="880" t="s">
        <v>307</v>
      </c>
      <c r="C25" s="881"/>
      <c r="D25" s="70" t="s">
        <v>378</v>
      </c>
      <c r="E25" s="884"/>
      <c r="F25" s="71" t="s">
        <v>361</v>
      </c>
      <c r="G25" s="713">
        <v>561</v>
      </c>
      <c r="H25" s="713">
        <v>128</v>
      </c>
      <c r="I25" s="713">
        <v>408</v>
      </c>
      <c r="J25" s="886"/>
      <c r="K25" s="381"/>
    </row>
    <row r="26" spans="1:11" s="5" customFormat="1" ht="15" customHeight="1" x14ac:dyDescent="0.35">
      <c r="A26" s="882" t="s">
        <v>693</v>
      </c>
      <c r="B26" s="872" t="s">
        <v>383</v>
      </c>
      <c r="C26" s="873"/>
      <c r="D26" s="860" t="s">
        <v>379</v>
      </c>
      <c r="E26" s="884"/>
      <c r="F26" s="72" t="s">
        <v>361</v>
      </c>
      <c r="G26" s="733">
        <v>770</v>
      </c>
      <c r="H26" s="733">
        <v>345</v>
      </c>
      <c r="I26" s="733">
        <v>970</v>
      </c>
      <c r="J26" s="878" t="s">
        <v>517</v>
      </c>
      <c r="K26" s="381"/>
    </row>
    <row r="27" spans="1:11" s="5" customFormat="1" ht="15" customHeight="1" x14ac:dyDescent="0.35">
      <c r="A27" s="882" t="s">
        <v>20</v>
      </c>
      <c r="B27" s="872" t="s">
        <v>308</v>
      </c>
      <c r="C27" s="873"/>
      <c r="D27" s="860" t="s">
        <v>378</v>
      </c>
      <c r="E27" s="884"/>
      <c r="F27" s="72" t="s">
        <v>361</v>
      </c>
      <c r="G27" s="733">
        <v>770</v>
      </c>
      <c r="H27" s="733">
        <v>345</v>
      </c>
      <c r="I27" s="733">
        <v>970</v>
      </c>
      <c r="J27" s="888"/>
      <c r="K27" s="381"/>
    </row>
    <row r="28" spans="1:11" s="5" customFormat="1" x14ac:dyDescent="0.35">
      <c r="A28" s="1494" t="s">
        <v>492</v>
      </c>
      <c r="B28" s="1495"/>
      <c r="C28" s="1495"/>
      <c r="D28" s="1495"/>
      <c r="E28" s="1495"/>
      <c r="F28" s="1495"/>
      <c r="G28" s="1495"/>
      <c r="H28" s="1495"/>
      <c r="I28" s="1495"/>
      <c r="J28" s="1496"/>
      <c r="K28" s="381"/>
    </row>
    <row r="29" spans="1:11" s="5" customFormat="1" ht="15" customHeight="1" x14ac:dyDescent="0.35">
      <c r="A29" s="883" t="s">
        <v>694</v>
      </c>
      <c r="B29" s="880" t="s">
        <v>696</v>
      </c>
      <c r="C29" s="881"/>
      <c r="D29" s="70" t="s">
        <v>379</v>
      </c>
      <c r="E29" s="1483" t="s">
        <v>518</v>
      </c>
      <c r="F29" s="71" t="s">
        <v>361</v>
      </c>
      <c r="G29" s="809">
        <v>1287</v>
      </c>
      <c r="H29" s="713">
        <v>689</v>
      </c>
      <c r="I29" s="809">
        <v>679</v>
      </c>
      <c r="J29" s="885" t="s">
        <v>517</v>
      </c>
      <c r="K29" s="381"/>
    </row>
    <row r="30" spans="1:11" s="5" customFormat="1" ht="15" customHeight="1" x14ac:dyDescent="0.35">
      <c r="A30" s="883" t="s">
        <v>20</v>
      </c>
      <c r="B30" s="880" t="s">
        <v>308</v>
      </c>
      <c r="C30" s="881"/>
      <c r="D30" s="70" t="s">
        <v>378</v>
      </c>
      <c r="E30" s="1782"/>
      <c r="F30" s="71" t="s">
        <v>361</v>
      </c>
      <c r="G30" s="713">
        <v>1287</v>
      </c>
      <c r="H30" s="713">
        <v>689</v>
      </c>
      <c r="I30" s="713">
        <v>679</v>
      </c>
      <c r="J30" s="886"/>
      <c r="K30" s="381"/>
    </row>
    <row r="31" spans="1:11" s="5" customFormat="1" ht="15" customHeight="1" x14ac:dyDescent="0.35">
      <c r="A31" s="882" t="s">
        <v>695</v>
      </c>
      <c r="B31" s="872" t="s">
        <v>697</v>
      </c>
      <c r="C31" s="873"/>
      <c r="D31" s="860" t="s">
        <v>379</v>
      </c>
      <c r="E31" s="1782"/>
      <c r="F31" s="72" t="s">
        <v>361</v>
      </c>
      <c r="G31" s="894">
        <v>0</v>
      </c>
      <c r="H31" s="810">
        <v>24.829374999999999</v>
      </c>
      <c r="I31" s="894">
        <v>0</v>
      </c>
      <c r="J31" s="878" t="s">
        <v>517</v>
      </c>
      <c r="K31" s="381"/>
    </row>
    <row r="32" spans="1:11" s="5" customFormat="1" ht="15" customHeight="1" x14ac:dyDescent="0.35">
      <c r="A32" s="882" t="s">
        <v>20</v>
      </c>
      <c r="B32" s="872" t="s">
        <v>308</v>
      </c>
      <c r="C32" s="873"/>
      <c r="D32" s="860" t="s">
        <v>378</v>
      </c>
      <c r="E32" s="1782"/>
      <c r="F32" s="72" t="s">
        <v>361</v>
      </c>
      <c r="G32" s="894">
        <v>0</v>
      </c>
      <c r="H32" s="810">
        <v>24.829374999999999</v>
      </c>
      <c r="I32" s="894">
        <v>0</v>
      </c>
      <c r="J32" s="888"/>
      <c r="K32" s="381"/>
    </row>
    <row r="33" spans="1:11" s="5" customFormat="1" ht="15" customHeight="1" x14ac:dyDescent="0.35">
      <c r="A33" s="1478" t="s">
        <v>21</v>
      </c>
      <c r="B33" s="1481" t="s">
        <v>384</v>
      </c>
      <c r="C33" s="1482"/>
      <c r="D33" s="70" t="s">
        <v>379</v>
      </c>
      <c r="E33" s="1782"/>
      <c r="F33" s="71" t="s">
        <v>361</v>
      </c>
      <c r="G33" s="811">
        <v>9087</v>
      </c>
      <c r="H33" s="713">
        <v>1958</v>
      </c>
      <c r="I33" s="808">
        <v>168</v>
      </c>
      <c r="J33" s="1491" t="s">
        <v>517</v>
      </c>
      <c r="K33" s="381"/>
    </row>
    <row r="34" spans="1:11" s="5" customFormat="1" ht="15" customHeight="1" x14ac:dyDescent="0.35">
      <c r="A34" s="1478" t="s">
        <v>21</v>
      </c>
      <c r="B34" s="1481" t="s">
        <v>309</v>
      </c>
      <c r="C34" s="1482"/>
      <c r="D34" s="70" t="s">
        <v>378</v>
      </c>
      <c r="E34" s="1782"/>
      <c r="F34" s="71" t="s">
        <v>361</v>
      </c>
      <c r="G34" s="713">
        <v>8786</v>
      </c>
      <c r="H34" s="713">
        <v>1883</v>
      </c>
      <c r="I34" s="713">
        <v>162</v>
      </c>
      <c r="J34" s="1473"/>
      <c r="K34" s="381"/>
    </row>
    <row r="35" spans="1:11" s="5" customFormat="1" ht="15" customHeight="1" x14ac:dyDescent="0.35">
      <c r="A35" s="1486" t="s">
        <v>22</v>
      </c>
      <c r="B35" s="1487" t="s">
        <v>385</v>
      </c>
      <c r="C35" s="1488"/>
      <c r="D35" s="860" t="s">
        <v>379</v>
      </c>
      <c r="E35" s="1782"/>
      <c r="F35" s="72" t="s">
        <v>361</v>
      </c>
      <c r="G35" s="733">
        <v>0</v>
      </c>
      <c r="H35" s="733">
        <v>0</v>
      </c>
      <c r="I35" s="733">
        <v>0</v>
      </c>
      <c r="J35" s="1493"/>
      <c r="K35" s="381"/>
    </row>
    <row r="36" spans="1:11" s="5" customFormat="1" ht="15" customHeight="1" x14ac:dyDescent="0.35">
      <c r="A36" s="1486" t="s">
        <v>22</v>
      </c>
      <c r="B36" s="1487" t="s">
        <v>310</v>
      </c>
      <c r="C36" s="1488"/>
      <c r="D36" s="860" t="s">
        <v>378</v>
      </c>
      <c r="E36" s="1782"/>
      <c r="F36" s="72" t="s">
        <v>361</v>
      </c>
      <c r="G36" s="733">
        <v>0</v>
      </c>
      <c r="H36" s="733">
        <v>0</v>
      </c>
      <c r="I36" s="733">
        <v>0</v>
      </c>
      <c r="J36" s="1493"/>
      <c r="K36" s="381"/>
    </row>
    <row r="37" spans="1:11" s="5" customFormat="1" ht="15" customHeight="1" x14ac:dyDescent="0.35">
      <c r="A37" s="1498" t="s">
        <v>23</v>
      </c>
      <c r="B37" s="1499" t="s">
        <v>386</v>
      </c>
      <c r="C37" s="1500"/>
      <c r="D37" s="437" t="s">
        <v>379</v>
      </c>
      <c r="E37" s="1782"/>
      <c r="F37" s="71" t="s">
        <v>361</v>
      </c>
      <c r="G37" s="811">
        <v>1189</v>
      </c>
      <c r="H37" s="713">
        <v>753</v>
      </c>
      <c r="I37" s="808">
        <v>0</v>
      </c>
      <c r="J37" s="1492" t="s">
        <v>517</v>
      </c>
      <c r="K37" s="381"/>
    </row>
    <row r="38" spans="1:11" s="5" customFormat="1" ht="15" customHeight="1" x14ac:dyDescent="0.35">
      <c r="A38" s="1478" t="s">
        <v>23</v>
      </c>
      <c r="B38" s="1481" t="s">
        <v>311</v>
      </c>
      <c r="C38" s="1482"/>
      <c r="D38" s="70" t="s">
        <v>378</v>
      </c>
      <c r="E38" s="1782"/>
      <c r="F38" s="71" t="s">
        <v>361</v>
      </c>
      <c r="G38" s="713">
        <v>1106</v>
      </c>
      <c r="H38" s="713">
        <v>701</v>
      </c>
      <c r="I38" s="713">
        <v>0</v>
      </c>
      <c r="J38" s="1492"/>
      <c r="K38" s="381"/>
    </row>
    <row r="39" spans="1:11" s="5" customFormat="1" ht="15" customHeight="1" x14ac:dyDescent="0.35">
      <c r="A39" s="1486" t="s">
        <v>24</v>
      </c>
      <c r="B39" s="1487" t="s">
        <v>387</v>
      </c>
      <c r="C39" s="1488"/>
      <c r="D39" s="860" t="s">
        <v>379</v>
      </c>
      <c r="E39" s="1782"/>
      <c r="F39" s="72" t="s">
        <v>361</v>
      </c>
      <c r="G39" s="733">
        <v>0</v>
      </c>
      <c r="H39" s="733">
        <v>0</v>
      </c>
      <c r="I39" s="733">
        <v>0</v>
      </c>
      <c r="J39" s="1493"/>
      <c r="K39" s="381"/>
    </row>
    <row r="40" spans="1:11" s="5" customFormat="1" ht="15" customHeight="1" x14ac:dyDescent="0.35">
      <c r="A40" s="1486" t="s">
        <v>24</v>
      </c>
      <c r="B40" s="1487" t="s">
        <v>312</v>
      </c>
      <c r="C40" s="1488"/>
      <c r="D40" s="860" t="s">
        <v>378</v>
      </c>
      <c r="E40" s="1782"/>
      <c r="F40" s="72" t="s">
        <v>361</v>
      </c>
      <c r="G40" s="733">
        <v>0</v>
      </c>
      <c r="H40" s="733">
        <v>0</v>
      </c>
      <c r="I40" s="733">
        <v>0</v>
      </c>
      <c r="J40" s="1493"/>
      <c r="K40" s="381"/>
    </row>
    <row r="41" spans="1:11" s="5" customFormat="1" ht="15" customHeight="1" x14ac:dyDescent="0.35">
      <c r="A41" s="1478" t="s">
        <v>25</v>
      </c>
      <c r="B41" s="1481" t="s">
        <v>388</v>
      </c>
      <c r="C41" s="1482"/>
      <c r="D41" s="70" t="s">
        <v>379</v>
      </c>
      <c r="E41" s="1782"/>
      <c r="F41" s="71" t="s">
        <v>361</v>
      </c>
      <c r="G41" s="152">
        <v>0</v>
      </c>
      <c r="H41" s="152">
        <v>0</v>
      </c>
      <c r="I41" s="152">
        <v>0</v>
      </c>
      <c r="J41" s="1492"/>
      <c r="K41" s="381"/>
    </row>
    <row r="42" spans="1:11" s="5" customFormat="1" ht="15" customHeight="1" x14ac:dyDescent="0.35">
      <c r="A42" s="1478" t="s">
        <v>25</v>
      </c>
      <c r="B42" s="1481" t="s">
        <v>313</v>
      </c>
      <c r="C42" s="1482"/>
      <c r="D42" s="70" t="s">
        <v>378</v>
      </c>
      <c r="E42" s="1782"/>
      <c r="F42" s="71" t="s">
        <v>361</v>
      </c>
      <c r="G42" s="152">
        <v>0</v>
      </c>
      <c r="H42" s="152">
        <v>0</v>
      </c>
      <c r="I42" s="152">
        <v>0</v>
      </c>
      <c r="J42" s="1492"/>
      <c r="K42" s="381"/>
    </row>
    <row r="43" spans="1:11" s="5" customFormat="1" ht="15" customHeight="1" x14ac:dyDescent="0.35">
      <c r="A43" s="1486" t="s">
        <v>26</v>
      </c>
      <c r="B43" s="1487" t="s">
        <v>389</v>
      </c>
      <c r="C43" s="1488"/>
      <c r="D43" s="860" t="s">
        <v>379</v>
      </c>
      <c r="E43" s="1782"/>
      <c r="F43" s="72" t="s">
        <v>361</v>
      </c>
      <c r="G43" s="733">
        <v>0</v>
      </c>
      <c r="H43" s="733">
        <v>0</v>
      </c>
      <c r="I43" s="733">
        <v>0</v>
      </c>
      <c r="J43" s="1493"/>
      <c r="K43" s="381"/>
    </row>
    <row r="44" spans="1:11" s="5" customFormat="1" ht="15" customHeight="1" x14ac:dyDescent="0.35">
      <c r="A44" s="1486" t="s">
        <v>26</v>
      </c>
      <c r="B44" s="1487" t="s">
        <v>314</v>
      </c>
      <c r="C44" s="1488"/>
      <c r="D44" s="860" t="s">
        <v>378</v>
      </c>
      <c r="E44" s="1782"/>
      <c r="F44" s="72" t="s">
        <v>361</v>
      </c>
      <c r="G44" s="733">
        <v>0</v>
      </c>
      <c r="H44" s="733">
        <v>0</v>
      </c>
      <c r="I44" s="733">
        <v>0</v>
      </c>
      <c r="J44" s="1493"/>
      <c r="K44" s="381"/>
    </row>
    <row r="45" spans="1:11" s="5" customFormat="1" ht="15" customHeight="1" x14ac:dyDescent="0.35">
      <c r="A45" s="1478" t="s">
        <v>27</v>
      </c>
      <c r="B45" s="1481" t="s">
        <v>390</v>
      </c>
      <c r="C45" s="1482"/>
      <c r="D45" s="70" t="s">
        <v>379</v>
      </c>
      <c r="E45" s="1782"/>
      <c r="F45" s="71" t="s">
        <v>361</v>
      </c>
      <c r="G45" s="152">
        <v>0</v>
      </c>
      <c r="H45" s="152">
        <v>0</v>
      </c>
      <c r="I45" s="152">
        <v>0</v>
      </c>
      <c r="J45" s="1492"/>
      <c r="K45" s="381"/>
    </row>
    <row r="46" spans="1:11" s="5" customFormat="1" ht="15" customHeight="1" x14ac:dyDescent="0.35">
      <c r="A46" s="1478" t="s">
        <v>27</v>
      </c>
      <c r="B46" s="1481" t="s">
        <v>315</v>
      </c>
      <c r="C46" s="1482"/>
      <c r="D46" s="70" t="s">
        <v>378</v>
      </c>
      <c r="E46" s="1782"/>
      <c r="F46" s="71" t="s">
        <v>361</v>
      </c>
      <c r="G46" s="152">
        <v>0</v>
      </c>
      <c r="H46" s="152">
        <v>0</v>
      </c>
      <c r="I46" s="152">
        <v>0</v>
      </c>
      <c r="J46" s="1492"/>
      <c r="K46" s="381"/>
    </row>
    <row r="47" spans="1:11" s="5" customFormat="1" ht="15" customHeight="1" x14ac:dyDescent="0.35">
      <c r="A47" s="1486" t="s">
        <v>28</v>
      </c>
      <c r="B47" s="1487" t="s">
        <v>391</v>
      </c>
      <c r="C47" s="1488"/>
      <c r="D47" s="860" t="s">
        <v>379</v>
      </c>
      <c r="E47" s="1782"/>
      <c r="F47" s="72" t="s">
        <v>361</v>
      </c>
      <c r="G47" s="733">
        <v>0</v>
      </c>
      <c r="H47" s="733">
        <v>0</v>
      </c>
      <c r="I47" s="733">
        <v>0</v>
      </c>
      <c r="J47" s="1493"/>
      <c r="K47" s="381"/>
    </row>
    <row r="48" spans="1:11" s="5" customFormat="1" ht="15" customHeight="1" x14ac:dyDescent="0.35">
      <c r="A48" s="1486" t="s">
        <v>28</v>
      </c>
      <c r="B48" s="1487" t="s">
        <v>316</v>
      </c>
      <c r="C48" s="1488"/>
      <c r="D48" s="860" t="s">
        <v>378</v>
      </c>
      <c r="E48" s="1782"/>
      <c r="F48" s="72" t="s">
        <v>361</v>
      </c>
      <c r="G48" s="733">
        <v>0</v>
      </c>
      <c r="H48" s="733">
        <v>0</v>
      </c>
      <c r="I48" s="733">
        <v>0</v>
      </c>
      <c r="J48" s="1493"/>
      <c r="K48" s="381"/>
    </row>
    <row r="49" spans="1:11" s="5" customFormat="1" ht="15" customHeight="1" x14ac:dyDescent="0.35">
      <c r="A49" s="1478" t="s">
        <v>29</v>
      </c>
      <c r="B49" s="1481" t="s">
        <v>392</v>
      </c>
      <c r="C49" s="1482"/>
      <c r="D49" s="70" t="s">
        <v>379</v>
      </c>
      <c r="E49" s="1782"/>
      <c r="F49" s="71" t="s">
        <v>361</v>
      </c>
      <c r="G49" s="152">
        <v>0</v>
      </c>
      <c r="H49" s="152">
        <v>0</v>
      </c>
      <c r="I49" s="152">
        <v>0</v>
      </c>
      <c r="J49" s="1492"/>
      <c r="K49" s="381"/>
    </row>
    <row r="50" spans="1:11" s="5" customFormat="1" ht="15" customHeight="1" x14ac:dyDescent="0.35">
      <c r="A50" s="1478" t="s">
        <v>29</v>
      </c>
      <c r="B50" s="1481" t="s">
        <v>317</v>
      </c>
      <c r="C50" s="1482"/>
      <c r="D50" s="70" t="s">
        <v>378</v>
      </c>
      <c r="E50" s="1782"/>
      <c r="F50" s="71" t="s">
        <v>361</v>
      </c>
      <c r="G50" s="152">
        <v>0</v>
      </c>
      <c r="H50" s="152">
        <v>0</v>
      </c>
      <c r="I50" s="152">
        <v>0</v>
      </c>
      <c r="J50" s="1492"/>
      <c r="K50" s="381"/>
    </row>
    <row r="51" spans="1:11" s="5" customFormat="1" ht="15" customHeight="1" x14ac:dyDescent="0.35">
      <c r="A51" s="1486" t="s">
        <v>30</v>
      </c>
      <c r="B51" s="1487" t="s">
        <v>393</v>
      </c>
      <c r="C51" s="1488"/>
      <c r="D51" s="860" t="s">
        <v>379</v>
      </c>
      <c r="E51" s="1782"/>
      <c r="F51" s="72" t="s">
        <v>361</v>
      </c>
      <c r="G51" s="733">
        <v>0</v>
      </c>
      <c r="H51" s="733">
        <v>0</v>
      </c>
      <c r="I51" s="733">
        <v>0</v>
      </c>
      <c r="J51" s="1493"/>
      <c r="K51" s="381"/>
    </row>
    <row r="52" spans="1:11" s="5" customFormat="1" ht="15" customHeight="1" x14ac:dyDescent="0.35">
      <c r="A52" s="1501" t="s">
        <v>30</v>
      </c>
      <c r="B52" s="1502" t="s">
        <v>318</v>
      </c>
      <c r="C52" s="1503"/>
      <c r="D52" s="859" t="s">
        <v>378</v>
      </c>
      <c r="E52" s="1783"/>
      <c r="F52" s="73" t="s">
        <v>361</v>
      </c>
      <c r="G52" s="154">
        <v>0</v>
      </c>
      <c r="H52" s="154">
        <v>0</v>
      </c>
      <c r="I52" s="154">
        <v>0</v>
      </c>
      <c r="J52" s="1504"/>
      <c r="K52" s="381"/>
    </row>
    <row r="53" spans="1:11" s="5" customFormat="1" ht="8.15" customHeight="1" x14ac:dyDescent="0.35">
      <c r="A53" s="65"/>
      <c r="B53" s="66"/>
      <c r="C53" s="66"/>
      <c r="D53" s="66"/>
      <c r="E53" s="66"/>
      <c r="F53" s="67"/>
      <c r="G53" s="155"/>
      <c r="H53" s="155"/>
      <c r="I53" s="155"/>
      <c r="J53" s="46"/>
      <c r="K53" s="381"/>
    </row>
    <row r="54" spans="1:11" s="5" customFormat="1" ht="33" customHeight="1" x14ac:dyDescent="0.35">
      <c r="A54" s="1462" t="s">
        <v>394</v>
      </c>
      <c r="B54" s="1463"/>
      <c r="C54" s="1463"/>
      <c r="D54" s="1463"/>
      <c r="E54" s="1463"/>
      <c r="F54" s="1463"/>
      <c r="G54" s="1463"/>
      <c r="H54" s="1463"/>
      <c r="I54" s="1463"/>
      <c r="J54" s="1464"/>
      <c r="K54" s="381"/>
    </row>
    <row r="55" spans="1:11" s="5" customFormat="1" ht="30" customHeight="1" x14ac:dyDescent="0.35">
      <c r="A55" s="75" t="s">
        <v>31</v>
      </c>
      <c r="B55" s="1505" t="s">
        <v>0</v>
      </c>
      <c r="C55" s="1506"/>
      <c r="D55" s="858" t="s">
        <v>365</v>
      </c>
      <c r="E55" s="1466" t="s">
        <v>519</v>
      </c>
      <c r="F55" s="76" t="s">
        <v>365</v>
      </c>
      <c r="G55" s="151" t="s">
        <v>360</v>
      </c>
      <c r="H55" s="151" t="s">
        <v>360</v>
      </c>
      <c r="I55" s="151" t="s">
        <v>360</v>
      </c>
      <c r="J55" s="243"/>
      <c r="K55" s="381"/>
    </row>
    <row r="56" spans="1:11" s="5" customFormat="1" ht="40.5" customHeight="1" x14ac:dyDescent="0.35">
      <c r="A56" s="882" t="s">
        <v>32</v>
      </c>
      <c r="B56" s="1487" t="s">
        <v>1</v>
      </c>
      <c r="C56" s="1488"/>
      <c r="D56" s="860"/>
      <c r="E56" s="1467"/>
      <c r="F56" s="72" t="s">
        <v>478</v>
      </c>
      <c r="G56" s="894">
        <v>3</v>
      </c>
      <c r="H56" s="894">
        <v>3</v>
      </c>
      <c r="I56" s="894">
        <v>3</v>
      </c>
      <c r="J56" s="256" t="s">
        <v>702</v>
      </c>
      <c r="K56" s="381"/>
    </row>
    <row r="57" spans="1:11" s="5" customFormat="1" ht="27" customHeight="1" x14ac:dyDescent="0.35">
      <c r="A57" s="1508" t="s">
        <v>33</v>
      </c>
      <c r="B57" s="1481" t="s">
        <v>428</v>
      </c>
      <c r="C57" s="1482"/>
      <c r="D57" s="874" t="s">
        <v>521</v>
      </c>
      <c r="E57" s="1467"/>
      <c r="F57" s="77" t="s">
        <v>361</v>
      </c>
      <c r="G57" s="806">
        <v>997801476.03293896</v>
      </c>
      <c r="H57" s="806">
        <v>1650458403.2272301</v>
      </c>
      <c r="I57" s="806">
        <v>975291586.82111704</v>
      </c>
      <c r="J57" s="1509"/>
      <c r="K57" s="381"/>
    </row>
    <row r="58" spans="1:11" s="5" customFormat="1" ht="27" customHeight="1" x14ac:dyDescent="0.35">
      <c r="A58" s="1508" t="s">
        <v>33</v>
      </c>
      <c r="B58" s="1481"/>
      <c r="C58" s="1482"/>
      <c r="D58" s="874" t="s">
        <v>522</v>
      </c>
      <c r="E58" s="1467"/>
      <c r="F58" s="77" t="s">
        <v>361</v>
      </c>
      <c r="G58" s="806">
        <v>680655380.86017299</v>
      </c>
      <c r="H58" s="806">
        <v>964035986.44316101</v>
      </c>
      <c r="I58" s="806">
        <v>411804988.86733001</v>
      </c>
      <c r="J58" s="1510"/>
      <c r="K58" s="381"/>
    </row>
    <row r="59" spans="1:11" s="5" customFormat="1" ht="30" customHeight="1" x14ac:dyDescent="0.35">
      <c r="A59" s="882" t="s">
        <v>34</v>
      </c>
      <c r="B59" s="1487" t="s">
        <v>257</v>
      </c>
      <c r="C59" s="1488"/>
      <c r="D59" s="860"/>
      <c r="E59" s="1467"/>
      <c r="F59" s="72" t="s">
        <v>478</v>
      </c>
      <c r="G59" s="894">
        <v>0</v>
      </c>
      <c r="H59" s="894">
        <v>0</v>
      </c>
      <c r="I59" s="894">
        <v>0</v>
      </c>
      <c r="J59" s="59"/>
      <c r="K59" s="381"/>
    </row>
    <row r="60" spans="1:11" s="5" customFormat="1" ht="30" customHeight="1" x14ac:dyDescent="0.35">
      <c r="A60" s="879" t="s">
        <v>35</v>
      </c>
      <c r="B60" s="1511" t="s">
        <v>429</v>
      </c>
      <c r="C60" s="1512"/>
      <c r="D60" s="79" t="s">
        <v>523</v>
      </c>
      <c r="E60" s="1467"/>
      <c r="F60" s="80" t="s">
        <v>361</v>
      </c>
      <c r="G60" s="703">
        <v>0</v>
      </c>
      <c r="H60" s="703">
        <v>0</v>
      </c>
      <c r="I60" s="703">
        <v>0</v>
      </c>
      <c r="J60" s="60"/>
      <c r="K60" s="381"/>
    </row>
    <row r="61" spans="1:11" s="5" customFormat="1" ht="24" customHeight="1" x14ac:dyDescent="0.35">
      <c r="A61" s="1486" t="s">
        <v>36</v>
      </c>
      <c r="B61" s="1487" t="s">
        <v>430</v>
      </c>
      <c r="C61" s="1488"/>
      <c r="D61" s="860" t="s">
        <v>521</v>
      </c>
      <c r="E61" s="1467"/>
      <c r="F61" s="72" t="s">
        <v>361</v>
      </c>
      <c r="G61" s="784">
        <v>604954291.08300102</v>
      </c>
      <c r="H61" s="784">
        <v>349473772.82444602</v>
      </c>
      <c r="I61" s="784">
        <v>44896217.409999996</v>
      </c>
      <c r="J61" s="1509" t="s">
        <v>712</v>
      </c>
      <c r="K61" s="381"/>
    </row>
    <row r="62" spans="1:11" s="5" customFormat="1" ht="24" customHeight="1" x14ac:dyDescent="0.35">
      <c r="A62" s="1486"/>
      <c r="B62" s="1487"/>
      <c r="C62" s="1488"/>
      <c r="D62" s="860" t="s">
        <v>706</v>
      </c>
      <c r="E62" s="1467"/>
      <c r="F62" s="72" t="s">
        <v>361</v>
      </c>
      <c r="G62" s="784">
        <v>47625394.337445498</v>
      </c>
      <c r="H62" s="784">
        <v>66715400.680716902</v>
      </c>
      <c r="I62" s="784">
        <v>3132810.3456190499</v>
      </c>
      <c r="J62" s="1510"/>
      <c r="K62" s="381"/>
    </row>
    <row r="63" spans="1:11" s="5" customFormat="1" ht="27" customHeight="1" x14ac:dyDescent="0.35">
      <c r="A63" s="1508" t="s">
        <v>37</v>
      </c>
      <c r="B63" s="1481" t="s">
        <v>431</v>
      </c>
      <c r="C63" s="1482"/>
      <c r="D63" s="874" t="s">
        <v>521</v>
      </c>
      <c r="E63" s="1467"/>
      <c r="F63" s="77" t="s">
        <v>361</v>
      </c>
      <c r="G63" s="806">
        <v>1861899053.99772</v>
      </c>
      <c r="H63" s="806">
        <v>3128204470.8688898</v>
      </c>
      <c r="I63" s="806">
        <v>1481425267.4827299</v>
      </c>
      <c r="J63" s="1509"/>
      <c r="K63" s="381"/>
    </row>
    <row r="64" spans="1:11" s="5" customFormat="1" ht="27" customHeight="1" x14ac:dyDescent="0.35">
      <c r="A64" s="1508"/>
      <c r="B64" s="1481"/>
      <c r="C64" s="1482"/>
      <c r="D64" s="874" t="s">
        <v>522</v>
      </c>
      <c r="E64" s="1467"/>
      <c r="F64" s="77" t="s">
        <v>361</v>
      </c>
      <c r="G64" s="806">
        <v>1023075425.4769599</v>
      </c>
      <c r="H64" s="806">
        <v>1488732572.94524</v>
      </c>
      <c r="I64" s="806">
        <v>629048191.46024704</v>
      </c>
      <c r="J64" s="1510"/>
      <c r="K64" s="381"/>
    </row>
    <row r="65" spans="1:11" s="5" customFormat="1" ht="30" customHeight="1" x14ac:dyDescent="0.35">
      <c r="A65" s="882" t="s">
        <v>38</v>
      </c>
      <c r="B65" s="1487" t="s">
        <v>678</v>
      </c>
      <c r="C65" s="1488"/>
      <c r="D65" s="860"/>
      <c r="E65" s="1507"/>
      <c r="F65" s="72" t="s">
        <v>478</v>
      </c>
      <c r="G65" s="894">
        <v>0</v>
      </c>
      <c r="H65" s="894">
        <v>0</v>
      </c>
      <c r="I65" s="894">
        <v>0</v>
      </c>
      <c r="J65" s="59"/>
      <c r="K65" s="381"/>
    </row>
    <row r="66" spans="1:11" s="5" customFormat="1" ht="33" customHeight="1" x14ac:dyDescent="0.35">
      <c r="A66" s="1494" t="s">
        <v>699</v>
      </c>
      <c r="B66" s="1495"/>
      <c r="C66" s="1495"/>
      <c r="D66" s="1495"/>
      <c r="E66" s="1495"/>
      <c r="F66" s="1495"/>
      <c r="G66" s="1495"/>
      <c r="H66" s="1495"/>
      <c r="I66" s="1495"/>
      <c r="J66" s="1496"/>
      <c r="K66" s="381"/>
    </row>
    <row r="67" spans="1:11" s="5" customFormat="1" ht="30" customHeight="1" x14ac:dyDescent="0.35">
      <c r="A67" s="879" t="s">
        <v>39</v>
      </c>
      <c r="B67" s="1511" t="s">
        <v>679</v>
      </c>
      <c r="C67" s="1512"/>
      <c r="D67" s="79" t="s">
        <v>523</v>
      </c>
      <c r="E67" s="1466" t="s">
        <v>519</v>
      </c>
      <c r="F67" s="80" t="s">
        <v>361</v>
      </c>
      <c r="G67" s="703">
        <v>0</v>
      </c>
      <c r="H67" s="703">
        <v>0</v>
      </c>
      <c r="I67" s="703">
        <v>0</v>
      </c>
      <c r="J67" s="60"/>
      <c r="K67" s="381"/>
    </row>
    <row r="68" spans="1:11" s="5" customFormat="1" ht="24" customHeight="1" x14ac:dyDescent="0.35">
      <c r="A68" s="1486" t="s">
        <v>40</v>
      </c>
      <c r="B68" s="1513" t="s">
        <v>433</v>
      </c>
      <c r="C68" s="1514"/>
      <c r="D68" s="860" t="s">
        <v>521</v>
      </c>
      <c r="E68" s="1467"/>
      <c r="F68" s="72" t="s">
        <v>361</v>
      </c>
      <c r="G68" s="784">
        <v>1049764585.10709</v>
      </c>
      <c r="H68" s="784">
        <v>606355165.04263997</v>
      </c>
      <c r="I68" s="784">
        <v>54954098.950000003</v>
      </c>
      <c r="J68" s="1474" t="s">
        <v>712</v>
      </c>
      <c r="K68" s="381"/>
    </row>
    <row r="69" spans="1:11" s="5" customFormat="1" ht="24" customHeight="1" x14ac:dyDescent="0.35">
      <c r="A69" s="1501" t="s">
        <v>40</v>
      </c>
      <c r="B69" s="1515"/>
      <c r="C69" s="1516"/>
      <c r="D69" s="859" t="s">
        <v>706</v>
      </c>
      <c r="E69" s="1468"/>
      <c r="F69" s="73" t="s">
        <v>361</v>
      </c>
      <c r="G69" s="784">
        <v>81566865.017291695</v>
      </c>
      <c r="H69" s="784">
        <v>113820244.06428801</v>
      </c>
      <c r="I69" s="784">
        <v>4336978.0439999998</v>
      </c>
      <c r="J69" s="1517"/>
      <c r="K69" s="381"/>
    </row>
    <row r="70" spans="1:11" s="5" customFormat="1" ht="8.15" customHeight="1" x14ac:dyDescent="0.35">
      <c r="A70" s="82"/>
      <c r="B70" s="83"/>
      <c r="C70" s="83"/>
      <c r="D70" s="83"/>
      <c r="E70" s="83"/>
      <c r="F70" s="84"/>
      <c r="G70" s="156"/>
      <c r="H70" s="156"/>
      <c r="I70" s="156"/>
      <c r="J70" s="46"/>
      <c r="K70" s="381"/>
    </row>
    <row r="71" spans="1:11" s="5" customFormat="1" ht="33" customHeight="1" x14ac:dyDescent="0.35">
      <c r="A71" s="1462" t="s">
        <v>395</v>
      </c>
      <c r="B71" s="1463"/>
      <c r="C71" s="1463"/>
      <c r="D71" s="1463"/>
      <c r="E71" s="1463"/>
      <c r="F71" s="1463"/>
      <c r="G71" s="1463"/>
      <c r="H71" s="1463"/>
      <c r="I71" s="1463"/>
      <c r="J71" s="1464"/>
      <c r="K71" s="381"/>
    </row>
    <row r="72" spans="1:11" s="5" customFormat="1" ht="188.25" customHeight="1" x14ac:dyDescent="0.35">
      <c r="A72" s="11" t="s">
        <v>41</v>
      </c>
      <c r="B72" s="1537" t="s">
        <v>271</v>
      </c>
      <c r="C72" s="1538"/>
      <c r="D72" s="1539"/>
      <c r="E72" s="85" t="s">
        <v>524</v>
      </c>
      <c r="F72" s="242" t="s">
        <v>434</v>
      </c>
      <c r="G72" s="157" t="s">
        <v>493</v>
      </c>
      <c r="H72" s="157" t="s">
        <v>494</v>
      </c>
      <c r="I72" s="157" t="s">
        <v>495</v>
      </c>
      <c r="J72" s="2"/>
      <c r="K72" s="381"/>
    </row>
    <row r="73" spans="1:11" s="5" customFormat="1" ht="8.15" customHeight="1" x14ac:dyDescent="0.35">
      <c r="A73" s="12"/>
      <c r="B73" s="13"/>
      <c r="C73" s="13"/>
      <c r="D73" s="13"/>
      <c r="E73" s="13"/>
      <c r="F73" s="7"/>
      <c r="G73" s="149"/>
      <c r="H73" s="149"/>
      <c r="I73" s="149"/>
      <c r="J73" s="46"/>
      <c r="K73" s="381"/>
    </row>
    <row r="74" spans="1:11" s="5" customFormat="1" ht="33" customHeight="1" x14ac:dyDescent="0.35">
      <c r="A74" s="1462" t="s">
        <v>396</v>
      </c>
      <c r="B74" s="1463"/>
      <c r="C74" s="1463"/>
      <c r="D74" s="1463"/>
      <c r="E74" s="1463"/>
      <c r="F74" s="1463"/>
      <c r="G74" s="1463"/>
      <c r="H74" s="1463"/>
      <c r="I74" s="1463"/>
      <c r="J74" s="1464"/>
      <c r="K74" s="381"/>
    </row>
    <row r="75" spans="1:11" s="5" customFormat="1" ht="51" customHeight="1" x14ac:dyDescent="0.35">
      <c r="A75" s="11" t="s">
        <v>42</v>
      </c>
      <c r="B75" s="1537" t="s">
        <v>206</v>
      </c>
      <c r="C75" s="1538"/>
      <c r="D75" s="1539"/>
      <c r="E75" s="85" t="s">
        <v>524</v>
      </c>
      <c r="F75" s="4"/>
      <c r="G75" s="158" t="s">
        <v>515</v>
      </c>
      <c r="H75" s="158" t="s">
        <v>515</v>
      </c>
      <c r="I75" s="158" t="s">
        <v>515</v>
      </c>
      <c r="J75" s="36"/>
      <c r="K75" s="381"/>
    </row>
    <row r="76" spans="1:11" s="5" customFormat="1" ht="8.15" customHeight="1" x14ac:dyDescent="0.35">
      <c r="A76" s="12"/>
      <c r="B76" s="13"/>
      <c r="C76" s="13"/>
      <c r="D76" s="13"/>
      <c r="E76" s="13"/>
      <c r="F76" s="7"/>
      <c r="G76" s="149"/>
      <c r="H76" s="149"/>
      <c r="I76" s="149"/>
      <c r="J76" s="46"/>
      <c r="K76" s="381"/>
    </row>
    <row r="77" spans="1:11" s="5" customFormat="1" ht="33" customHeight="1" x14ac:dyDescent="0.35">
      <c r="A77" s="1462" t="s">
        <v>397</v>
      </c>
      <c r="B77" s="1463"/>
      <c r="C77" s="1463"/>
      <c r="D77" s="1463"/>
      <c r="E77" s="1463"/>
      <c r="F77" s="1463"/>
      <c r="G77" s="1463"/>
      <c r="H77" s="1463"/>
      <c r="I77" s="1463"/>
      <c r="J77" s="1464"/>
      <c r="K77" s="381"/>
    </row>
    <row r="78" spans="1:11" s="5" customFormat="1" ht="32.15" customHeight="1" x14ac:dyDescent="0.35">
      <c r="A78" s="852" t="s">
        <v>43</v>
      </c>
      <c r="B78" s="1505" t="s">
        <v>272</v>
      </c>
      <c r="C78" s="1540"/>
      <c r="D78" s="1506"/>
      <c r="E78" s="1541" t="s">
        <v>519</v>
      </c>
      <c r="F78" s="243" t="s">
        <v>398</v>
      </c>
      <c r="G78" s="170">
        <v>0.99</v>
      </c>
      <c r="H78" s="170">
        <v>0.99</v>
      </c>
      <c r="I78" s="170">
        <v>0.99</v>
      </c>
      <c r="J78" s="86"/>
      <c r="K78" s="381"/>
    </row>
    <row r="79" spans="1:11" s="5" customFormat="1" ht="32.15" customHeight="1" x14ac:dyDescent="0.35">
      <c r="A79" s="855" t="s">
        <v>46</v>
      </c>
      <c r="B79" s="1487" t="s">
        <v>273</v>
      </c>
      <c r="C79" s="1544"/>
      <c r="D79" s="1488"/>
      <c r="E79" s="1542"/>
      <c r="F79" s="87" t="s">
        <v>478</v>
      </c>
      <c r="G79" s="733" t="s">
        <v>363</v>
      </c>
      <c r="H79" s="733" t="s">
        <v>363</v>
      </c>
      <c r="I79" s="733" t="s">
        <v>363</v>
      </c>
      <c r="J79" s="861" t="s">
        <v>705</v>
      </c>
      <c r="K79" s="381"/>
    </row>
    <row r="80" spans="1:11" s="5" customFormat="1" ht="32.15" customHeight="1" x14ac:dyDescent="0.35">
      <c r="A80" s="853" t="s">
        <v>47</v>
      </c>
      <c r="B80" s="1545" t="s">
        <v>274</v>
      </c>
      <c r="C80" s="1546"/>
      <c r="D80" s="1547"/>
      <c r="E80" s="1542"/>
      <c r="F80" s="88"/>
      <c r="G80" s="152" t="s">
        <v>496</v>
      </c>
      <c r="H80" s="152" t="s">
        <v>496</v>
      </c>
      <c r="I80" s="152" t="s">
        <v>496</v>
      </c>
      <c r="J80" s="245"/>
      <c r="K80" s="381"/>
    </row>
    <row r="81" spans="1:15" s="5" customFormat="1" ht="15" customHeight="1" x14ac:dyDescent="0.35">
      <c r="A81" s="1548" t="s">
        <v>48</v>
      </c>
      <c r="B81" s="1513" t="s">
        <v>275</v>
      </c>
      <c r="C81" s="1514"/>
      <c r="D81" s="876" t="s">
        <v>475</v>
      </c>
      <c r="E81" s="1542"/>
      <c r="F81" s="87" t="s">
        <v>478</v>
      </c>
      <c r="G81" s="733">
        <v>11</v>
      </c>
      <c r="H81" s="733" t="s">
        <v>362</v>
      </c>
      <c r="I81" s="733" t="s">
        <v>362</v>
      </c>
      <c r="J81" s="1489" t="s">
        <v>719</v>
      </c>
      <c r="K81" s="381"/>
    </row>
    <row r="82" spans="1:15" s="5" customFormat="1" ht="15" customHeight="1" x14ac:dyDescent="0.35">
      <c r="A82" s="1548"/>
      <c r="B82" s="1518"/>
      <c r="C82" s="1519"/>
      <c r="D82" s="876" t="s">
        <v>476</v>
      </c>
      <c r="E82" s="1542"/>
      <c r="F82" s="87" t="s">
        <v>478</v>
      </c>
      <c r="G82" s="733">
        <v>0</v>
      </c>
      <c r="H82" s="733">
        <v>0</v>
      </c>
      <c r="I82" s="733" t="s">
        <v>362</v>
      </c>
      <c r="J82" s="1520"/>
      <c r="K82" s="381"/>
    </row>
    <row r="83" spans="1:15" s="5" customFormat="1" ht="17.25" customHeight="1" x14ac:dyDescent="0.35">
      <c r="A83" s="1549"/>
      <c r="B83" s="1515"/>
      <c r="C83" s="1516"/>
      <c r="D83" s="91" t="s">
        <v>477</v>
      </c>
      <c r="E83" s="1543"/>
      <c r="F83" s="90" t="s">
        <v>478</v>
      </c>
      <c r="G83" s="154">
        <v>0</v>
      </c>
      <c r="H83" s="154">
        <v>0</v>
      </c>
      <c r="I83" s="154" t="s">
        <v>362</v>
      </c>
      <c r="J83" s="1521"/>
      <c r="K83" s="381"/>
    </row>
    <row r="84" spans="1:15" s="5" customFormat="1" ht="8.15" customHeight="1" x14ac:dyDescent="0.35">
      <c r="A84" s="12"/>
      <c r="B84" s="13"/>
      <c r="C84" s="13"/>
      <c r="D84" s="13"/>
      <c r="E84" s="13"/>
      <c r="F84" s="7"/>
      <c r="G84" s="149"/>
      <c r="H84" s="149"/>
      <c r="I84" s="149"/>
      <c r="J84" s="46"/>
      <c r="K84" s="381"/>
    </row>
    <row r="85" spans="1:15" s="5" customFormat="1" ht="33" customHeight="1" x14ac:dyDescent="0.35">
      <c r="A85" s="1462" t="s">
        <v>400</v>
      </c>
      <c r="B85" s="1463"/>
      <c r="C85" s="1463"/>
      <c r="D85" s="1463"/>
      <c r="E85" s="1463"/>
      <c r="F85" s="1463"/>
      <c r="G85" s="1463"/>
      <c r="H85" s="1463"/>
      <c r="I85" s="1463"/>
      <c r="J85" s="1464"/>
      <c r="K85" s="381"/>
    </row>
    <row r="86" spans="1:15" ht="15" customHeight="1" x14ac:dyDescent="0.35">
      <c r="A86" s="1522" t="s">
        <v>44</v>
      </c>
      <c r="B86" s="1525" t="s">
        <v>399</v>
      </c>
      <c r="C86" s="1526"/>
      <c r="D86" s="129" t="s">
        <v>410</v>
      </c>
      <c r="E86" s="1531" t="s">
        <v>519</v>
      </c>
      <c r="F86" s="93" t="s">
        <v>361</v>
      </c>
      <c r="G86" s="692">
        <v>11661</v>
      </c>
      <c r="H86" s="692">
        <v>4452</v>
      </c>
      <c r="I86" s="692">
        <v>4001</v>
      </c>
      <c r="J86" s="1534" t="s">
        <v>687</v>
      </c>
      <c r="O86" s="1"/>
    </row>
    <row r="87" spans="1:15" ht="15" customHeight="1" x14ac:dyDescent="0.35">
      <c r="A87" s="1523"/>
      <c r="B87" s="1527"/>
      <c r="C87" s="1528"/>
      <c r="D87" s="130" t="s">
        <v>411</v>
      </c>
      <c r="E87" s="1532"/>
      <c r="F87" s="95" t="s">
        <v>361</v>
      </c>
      <c r="G87" s="686" t="s">
        <v>688</v>
      </c>
      <c r="H87" s="686" t="s">
        <v>688</v>
      </c>
      <c r="I87" s="686" t="s">
        <v>688</v>
      </c>
      <c r="J87" s="1535"/>
      <c r="O87" s="1"/>
    </row>
    <row r="88" spans="1:15" ht="15" customHeight="1" x14ac:dyDescent="0.35">
      <c r="A88" s="1523"/>
      <c r="B88" s="1527"/>
      <c r="C88" s="1528"/>
      <c r="D88" s="862" t="s">
        <v>412</v>
      </c>
      <c r="E88" s="1532"/>
      <c r="F88" s="95" t="s">
        <v>361</v>
      </c>
      <c r="G88" s="686" t="s">
        <v>688</v>
      </c>
      <c r="H88" s="686" t="s">
        <v>688</v>
      </c>
      <c r="I88" s="686" t="s">
        <v>688</v>
      </c>
      <c r="J88" s="1535"/>
      <c r="O88" s="1"/>
    </row>
    <row r="89" spans="1:15" ht="15" customHeight="1" x14ac:dyDescent="0.35">
      <c r="A89" s="1524"/>
      <c r="B89" s="1529"/>
      <c r="C89" s="1530"/>
      <c r="D89" s="97" t="s">
        <v>256</v>
      </c>
      <c r="E89" s="1533"/>
      <c r="F89" s="98" t="s">
        <v>361</v>
      </c>
      <c r="G89" s="684">
        <v>11661</v>
      </c>
      <c r="H89" s="684">
        <v>4452</v>
      </c>
      <c r="I89" s="684">
        <v>4001</v>
      </c>
      <c r="J89" s="1536"/>
      <c r="O89" s="1"/>
    </row>
    <row r="90" spans="1:15" s="5" customFormat="1" ht="8.15" customHeight="1" x14ac:dyDescent="0.35">
      <c r="A90" s="209"/>
      <c r="B90" s="210"/>
      <c r="C90" s="210"/>
      <c r="D90" s="210"/>
      <c r="E90" s="210"/>
      <c r="F90" s="47"/>
      <c r="G90" s="211"/>
      <c r="H90" s="211"/>
      <c r="I90" s="211"/>
      <c r="J90" s="46"/>
      <c r="K90" s="381"/>
    </row>
    <row r="91" spans="1:15" s="5" customFormat="1" ht="33" customHeight="1" x14ac:dyDescent="0.35">
      <c r="A91" s="1494" t="s">
        <v>480</v>
      </c>
      <c r="B91" s="1495"/>
      <c r="C91" s="1495"/>
      <c r="D91" s="1495"/>
      <c r="E91" s="1495"/>
      <c r="F91" s="1495"/>
      <c r="G91" s="1495"/>
      <c r="H91" s="1495"/>
      <c r="I91" s="1495"/>
      <c r="J91" s="445" t="s">
        <v>698</v>
      </c>
      <c r="K91" s="381"/>
    </row>
    <row r="92" spans="1:15" ht="15" customHeight="1" x14ac:dyDescent="0.35">
      <c r="A92" s="1522" t="s">
        <v>45</v>
      </c>
      <c r="B92" s="1550" t="s">
        <v>380</v>
      </c>
      <c r="C92" s="1551"/>
      <c r="D92" s="868" t="s">
        <v>415</v>
      </c>
      <c r="E92" s="1556" t="s">
        <v>519</v>
      </c>
      <c r="F92" s="93" t="s">
        <v>361</v>
      </c>
      <c r="G92" s="161" t="s">
        <v>362</v>
      </c>
      <c r="H92" s="161" t="s">
        <v>362</v>
      </c>
      <c r="I92" s="161" t="s">
        <v>362</v>
      </c>
      <c r="J92" s="1559"/>
      <c r="O92" s="1"/>
    </row>
    <row r="93" spans="1:15" ht="15" customHeight="1" x14ac:dyDescent="0.35">
      <c r="A93" s="1523"/>
      <c r="B93" s="1552"/>
      <c r="C93" s="1553"/>
      <c r="D93" s="865" t="s">
        <v>413</v>
      </c>
      <c r="E93" s="1557"/>
      <c r="F93" s="95" t="s">
        <v>361</v>
      </c>
      <c r="G93" s="718" t="s">
        <v>362</v>
      </c>
      <c r="H93" s="718" t="s">
        <v>362</v>
      </c>
      <c r="I93" s="718" t="s">
        <v>362</v>
      </c>
      <c r="J93" s="1560"/>
      <c r="O93" s="1"/>
    </row>
    <row r="94" spans="1:15" ht="15" customHeight="1" x14ac:dyDescent="0.35">
      <c r="A94" s="1523"/>
      <c r="B94" s="1552"/>
      <c r="C94" s="1553"/>
      <c r="D94" s="865" t="s">
        <v>414</v>
      </c>
      <c r="E94" s="1557"/>
      <c r="F94" s="95" t="s">
        <v>361</v>
      </c>
      <c r="G94" s="718" t="s">
        <v>362</v>
      </c>
      <c r="H94" s="718" t="s">
        <v>362</v>
      </c>
      <c r="I94" s="718" t="s">
        <v>362</v>
      </c>
      <c r="J94" s="1560"/>
      <c r="O94" s="1"/>
    </row>
    <row r="95" spans="1:15" ht="15" customHeight="1" x14ac:dyDescent="0.35">
      <c r="A95" s="1523"/>
      <c r="B95" s="1552"/>
      <c r="C95" s="1553"/>
      <c r="D95" s="865" t="s">
        <v>416</v>
      </c>
      <c r="E95" s="1557"/>
      <c r="F95" s="95" t="s">
        <v>361</v>
      </c>
      <c r="G95" s="718" t="s">
        <v>362</v>
      </c>
      <c r="H95" s="718" t="s">
        <v>362</v>
      </c>
      <c r="I95" s="718" t="s">
        <v>362</v>
      </c>
      <c r="J95" s="1560"/>
      <c r="O95" s="1"/>
    </row>
    <row r="96" spans="1:15" ht="15" customHeight="1" x14ac:dyDescent="0.35">
      <c r="A96" s="1523"/>
      <c r="B96" s="1552"/>
      <c r="C96" s="1553"/>
      <c r="D96" s="865" t="s">
        <v>417</v>
      </c>
      <c r="E96" s="1557"/>
      <c r="F96" s="95" t="s">
        <v>361</v>
      </c>
      <c r="G96" s="718" t="s">
        <v>362</v>
      </c>
      <c r="H96" s="718" t="s">
        <v>362</v>
      </c>
      <c r="I96" s="718" t="s">
        <v>362</v>
      </c>
      <c r="J96" s="1560"/>
      <c r="O96" s="1"/>
    </row>
    <row r="97" spans="1:15" ht="15" customHeight="1" x14ac:dyDescent="0.35">
      <c r="A97" s="1523"/>
      <c r="B97" s="1554"/>
      <c r="C97" s="1555"/>
      <c r="D97" s="865" t="s">
        <v>418</v>
      </c>
      <c r="E97" s="1557"/>
      <c r="F97" s="95" t="s">
        <v>361</v>
      </c>
      <c r="G97" s="718" t="s">
        <v>362</v>
      </c>
      <c r="H97" s="718" t="s">
        <v>362</v>
      </c>
      <c r="I97" s="718" t="s">
        <v>362</v>
      </c>
      <c r="J97" s="1561"/>
      <c r="O97" s="1"/>
    </row>
    <row r="98" spans="1:15" ht="15" customHeight="1" x14ac:dyDescent="0.35">
      <c r="A98" s="1562" t="s">
        <v>49</v>
      </c>
      <c r="B98" s="1563" t="s">
        <v>401</v>
      </c>
      <c r="C98" s="1564"/>
      <c r="D98" s="139" t="s">
        <v>415</v>
      </c>
      <c r="E98" s="1557"/>
      <c r="F98" s="140" t="s">
        <v>361</v>
      </c>
      <c r="G98" s="163" t="s">
        <v>362</v>
      </c>
      <c r="H98" s="163" t="s">
        <v>362</v>
      </c>
      <c r="I98" s="163" t="s">
        <v>362</v>
      </c>
      <c r="J98" s="1567"/>
      <c r="O98" s="1"/>
    </row>
    <row r="99" spans="1:15" ht="15" customHeight="1" x14ac:dyDescent="0.35">
      <c r="A99" s="1548" t="s">
        <v>49</v>
      </c>
      <c r="B99" s="1565"/>
      <c r="C99" s="1566"/>
      <c r="D99" s="866" t="s">
        <v>413</v>
      </c>
      <c r="E99" s="1557"/>
      <c r="F99" s="101" t="s">
        <v>361</v>
      </c>
      <c r="G99" s="143" t="s">
        <v>362</v>
      </c>
      <c r="H99" s="143" t="s">
        <v>362</v>
      </c>
      <c r="I99" s="143" t="s">
        <v>362</v>
      </c>
      <c r="J99" s="1567"/>
      <c r="O99" s="1"/>
    </row>
    <row r="100" spans="1:15" ht="15" customHeight="1" x14ac:dyDescent="0.35">
      <c r="A100" s="1548" t="s">
        <v>49</v>
      </c>
      <c r="B100" s="1565"/>
      <c r="C100" s="1566"/>
      <c r="D100" s="866" t="s">
        <v>414</v>
      </c>
      <c r="E100" s="1557"/>
      <c r="F100" s="101" t="s">
        <v>361</v>
      </c>
      <c r="G100" s="143" t="s">
        <v>362</v>
      </c>
      <c r="H100" s="143" t="s">
        <v>362</v>
      </c>
      <c r="I100" s="143" t="s">
        <v>362</v>
      </c>
      <c r="J100" s="1567"/>
      <c r="O100" s="1"/>
    </row>
    <row r="101" spans="1:15" ht="15" customHeight="1" x14ac:dyDescent="0.35">
      <c r="A101" s="1548" t="s">
        <v>49</v>
      </c>
      <c r="B101" s="1565"/>
      <c r="C101" s="1566"/>
      <c r="D101" s="866" t="s">
        <v>416</v>
      </c>
      <c r="E101" s="1557"/>
      <c r="F101" s="101" t="s">
        <v>361</v>
      </c>
      <c r="G101" s="143" t="s">
        <v>362</v>
      </c>
      <c r="H101" s="143" t="s">
        <v>362</v>
      </c>
      <c r="I101" s="143" t="s">
        <v>362</v>
      </c>
      <c r="J101" s="1567"/>
      <c r="O101" s="1"/>
    </row>
    <row r="102" spans="1:15" ht="15" customHeight="1" x14ac:dyDescent="0.35">
      <c r="A102" s="1548" t="s">
        <v>49</v>
      </c>
      <c r="B102" s="1565"/>
      <c r="C102" s="1566"/>
      <c r="D102" s="866" t="s">
        <v>417</v>
      </c>
      <c r="E102" s="1557"/>
      <c r="F102" s="101" t="s">
        <v>361</v>
      </c>
      <c r="G102" s="143" t="s">
        <v>362</v>
      </c>
      <c r="H102" s="143" t="s">
        <v>362</v>
      </c>
      <c r="I102" s="143" t="s">
        <v>362</v>
      </c>
      <c r="J102" s="1567"/>
      <c r="O102" s="1"/>
    </row>
    <row r="103" spans="1:15" ht="15" customHeight="1" x14ac:dyDescent="0.35">
      <c r="A103" s="1548" t="s">
        <v>49</v>
      </c>
      <c r="B103" s="1565"/>
      <c r="C103" s="1566"/>
      <c r="D103" s="866" t="s">
        <v>418</v>
      </c>
      <c r="E103" s="1557"/>
      <c r="F103" s="101" t="s">
        <v>361</v>
      </c>
      <c r="G103" s="143" t="s">
        <v>362</v>
      </c>
      <c r="H103" s="143" t="s">
        <v>362</v>
      </c>
      <c r="I103" s="143" t="s">
        <v>362</v>
      </c>
      <c r="J103" s="1568"/>
      <c r="O103" s="1"/>
    </row>
    <row r="104" spans="1:15" ht="15" customHeight="1" x14ac:dyDescent="0.35">
      <c r="A104" s="1523" t="s">
        <v>50</v>
      </c>
      <c r="B104" s="1569" t="s">
        <v>382</v>
      </c>
      <c r="C104" s="1570"/>
      <c r="D104" s="865" t="s">
        <v>415</v>
      </c>
      <c r="E104" s="1557"/>
      <c r="F104" s="95" t="s">
        <v>361</v>
      </c>
      <c r="G104" s="718" t="s">
        <v>362</v>
      </c>
      <c r="H104" s="718" t="s">
        <v>362</v>
      </c>
      <c r="I104" s="718" t="s">
        <v>362</v>
      </c>
      <c r="J104" s="1572"/>
      <c r="O104" s="1"/>
    </row>
    <row r="105" spans="1:15" ht="15" customHeight="1" x14ac:dyDescent="0.35">
      <c r="A105" s="1523" t="s">
        <v>50</v>
      </c>
      <c r="B105" s="1569" t="s">
        <v>319</v>
      </c>
      <c r="C105" s="1570"/>
      <c r="D105" s="865" t="s">
        <v>413</v>
      </c>
      <c r="E105" s="1557"/>
      <c r="F105" s="95" t="s">
        <v>361</v>
      </c>
      <c r="G105" s="718" t="s">
        <v>362</v>
      </c>
      <c r="H105" s="718" t="s">
        <v>362</v>
      </c>
      <c r="I105" s="718" t="s">
        <v>362</v>
      </c>
      <c r="J105" s="1560"/>
      <c r="O105" s="1"/>
    </row>
    <row r="106" spans="1:15" ht="15" customHeight="1" x14ac:dyDescent="0.35">
      <c r="A106" s="1523" t="s">
        <v>50</v>
      </c>
      <c r="B106" s="1569" t="s">
        <v>319</v>
      </c>
      <c r="C106" s="1570"/>
      <c r="D106" s="865" t="s">
        <v>414</v>
      </c>
      <c r="E106" s="1557"/>
      <c r="F106" s="95" t="s">
        <v>361</v>
      </c>
      <c r="G106" s="718" t="s">
        <v>362</v>
      </c>
      <c r="H106" s="718" t="s">
        <v>362</v>
      </c>
      <c r="I106" s="718" t="s">
        <v>362</v>
      </c>
      <c r="J106" s="1560"/>
      <c r="O106" s="1"/>
    </row>
    <row r="107" spans="1:15" ht="15" customHeight="1" x14ac:dyDescent="0.35">
      <c r="A107" s="1523" t="s">
        <v>50</v>
      </c>
      <c r="B107" s="1569" t="s">
        <v>319</v>
      </c>
      <c r="C107" s="1570"/>
      <c r="D107" s="865" t="s">
        <v>416</v>
      </c>
      <c r="E107" s="1557"/>
      <c r="F107" s="95" t="s">
        <v>361</v>
      </c>
      <c r="G107" s="718" t="s">
        <v>362</v>
      </c>
      <c r="H107" s="718" t="s">
        <v>362</v>
      </c>
      <c r="I107" s="718" t="s">
        <v>362</v>
      </c>
      <c r="J107" s="1560"/>
      <c r="O107" s="1"/>
    </row>
    <row r="108" spans="1:15" ht="15" customHeight="1" x14ac:dyDescent="0.35">
      <c r="A108" s="1523" t="s">
        <v>50</v>
      </c>
      <c r="B108" s="1569" t="s">
        <v>319</v>
      </c>
      <c r="C108" s="1570"/>
      <c r="D108" s="865" t="s">
        <v>417</v>
      </c>
      <c r="E108" s="1557"/>
      <c r="F108" s="95" t="s">
        <v>361</v>
      </c>
      <c r="G108" s="718" t="s">
        <v>362</v>
      </c>
      <c r="H108" s="718" t="s">
        <v>362</v>
      </c>
      <c r="I108" s="718" t="s">
        <v>362</v>
      </c>
      <c r="J108" s="1560"/>
      <c r="O108" s="1"/>
    </row>
    <row r="109" spans="1:15" ht="15" customHeight="1" x14ac:dyDescent="0.35">
      <c r="A109" s="1523" t="s">
        <v>50</v>
      </c>
      <c r="B109" s="1569" t="s">
        <v>319</v>
      </c>
      <c r="C109" s="1570"/>
      <c r="D109" s="865" t="s">
        <v>418</v>
      </c>
      <c r="E109" s="1557"/>
      <c r="F109" s="95" t="s">
        <v>361</v>
      </c>
      <c r="G109" s="718" t="s">
        <v>362</v>
      </c>
      <c r="H109" s="718" t="s">
        <v>362</v>
      </c>
      <c r="I109" s="718" t="s">
        <v>362</v>
      </c>
      <c r="J109" s="1561"/>
      <c r="O109" s="1"/>
    </row>
    <row r="110" spans="1:15" ht="15" customHeight="1" x14ac:dyDescent="0.35">
      <c r="A110" s="1548" t="s">
        <v>51</v>
      </c>
      <c r="B110" s="1565" t="s">
        <v>383</v>
      </c>
      <c r="C110" s="1566"/>
      <c r="D110" s="866" t="s">
        <v>415</v>
      </c>
      <c r="E110" s="1557"/>
      <c r="F110" s="101" t="s">
        <v>361</v>
      </c>
      <c r="G110" s="143" t="s">
        <v>362</v>
      </c>
      <c r="H110" s="143" t="s">
        <v>362</v>
      </c>
      <c r="I110" s="143" t="s">
        <v>362</v>
      </c>
      <c r="J110" s="1571"/>
      <c r="O110" s="1"/>
    </row>
    <row r="111" spans="1:15" ht="15" customHeight="1" x14ac:dyDescent="0.35">
      <c r="A111" s="1548" t="s">
        <v>51</v>
      </c>
      <c r="B111" s="1565" t="s">
        <v>328</v>
      </c>
      <c r="C111" s="1566"/>
      <c r="D111" s="866" t="s">
        <v>413</v>
      </c>
      <c r="E111" s="1557"/>
      <c r="F111" s="101" t="s">
        <v>361</v>
      </c>
      <c r="G111" s="143" t="s">
        <v>362</v>
      </c>
      <c r="H111" s="143" t="s">
        <v>362</v>
      </c>
      <c r="I111" s="143" t="s">
        <v>362</v>
      </c>
      <c r="J111" s="1567"/>
      <c r="O111" s="1"/>
    </row>
    <row r="112" spans="1:15" ht="15" customHeight="1" x14ac:dyDescent="0.35">
      <c r="A112" s="1548" t="s">
        <v>51</v>
      </c>
      <c r="B112" s="1565" t="s">
        <v>328</v>
      </c>
      <c r="C112" s="1566"/>
      <c r="D112" s="866" t="s">
        <v>414</v>
      </c>
      <c r="E112" s="1557"/>
      <c r="F112" s="101" t="s">
        <v>361</v>
      </c>
      <c r="G112" s="143" t="s">
        <v>362</v>
      </c>
      <c r="H112" s="143" t="s">
        <v>362</v>
      </c>
      <c r="I112" s="143" t="s">
        <v>362</v>
      </c>
      <c r="J112" s="1567"/>
      <c r="O112" s="1"/>
    </row>
    <row r="113" spans="1:15" ht="15" customHeight="1" x14ac:dyDescent="0.35">
      <c r="A113" s="1548" t="s">
        <v>51</v>
      </c>
      <c r="B113" s="1565" t="s">
        <v>328</v>
      </c>
      <c r="C113" s="1566"/>
      <c r="D113" s="866" t="s">
        <v>416</v>
      </c>
      <c r="E113" s="1557"/>
      <c r="F113" s="101" t="s">
        <v>361</v>
      </c>
      <c r="G113" s="143" t="s">
        <v>362</v>
      </c>
      <c r="H113" s="143" t="s">
        <v>362</v>
      </c>
      <c r="I113" s="143" t="s">
        <v>362</v>
      </c>
      <c r="J113" s="1567"/>
      <c r="O113" s="1"/>
    </row>
    <row r="114" spans="1:15" ht="15" customHeight="1" x14ac:dyDescent="0.35">
      <c r="A114" s="1548" t="s">
        <v>51</v>
      </c>
      <c r="B114" s="1565" t="s">
        <v>328</v>
      </c>
      <c r="C114" s="1566"/>
      <c r="D114" s="866" t="s">
        <v>417</v>
      </c>
      <c r="E114" s="1557"/>
      <c r="F114" s="101" t="s">
        <v>361</v>
      </c>
      <c r="G114" s="143" t="s">
        <v>362</v>
      </c>
      <c r="H114" s="143" t="s">
        <v>362</v>
      </c>
      <c r="I114" s="143" t="s">
        <v>362</v>
      </c>
      <c r="J114" s="1567"/>
      <c r="O114" s="1"/>
    </row>
    <row r="115" spans="1:15" ht="15" customHeight="1" x14ac:dyDescent="0.35">
      <c r="A115" s="1548" t="s">
        <v>51</v>
      </c>
      <c r="B115" s="1565" t="s">
        <v>328</v>
      </c>
      <c r="C115" s="1566"/>
      <c r="D115" s="866" t="s">
        <v>418</v>
      </c>
      <c r="E115" s="1557"/>
      <c r="F115" s="101" t="s">
        <v>361</v>
      </c>
      <c r="G115" s="143" t="s">
        <v>362</v>
      </c>
      <c r="H115" s="143" t="s">
        <v>362</v>
      </c>
      <c r="I115" s="143" t="s">
        <v>362</v>
      </c>
      <c r="J115" s="1568"/>
      <c r="O115" s="1"/>
    </row>
    <row r="116" spans="1:15" ht="15" customHeight="1" x14ac:dyDescent="0.35">
      <c r="A116" s="1573" t="s">
        <v>52</v>
      </c>
      <c r="B116" s="1569" t="s">
        <v>384</v>
      </c>
      <c r="C116" s="1570"/>
      <c r="D116" s="332" t="s">
        <v>415</v>
      </c>
      <c r="E116" s="1557"/>
      <c r="F116" s="138" t="s">
        <v>361</v>
      </c>
      <c r="G116" s="162" t="s">
        <v>362</v>
      </c>
      <c r="H116" s="162" t="s">
        <v>362</v>
      </c>
      <c r="I116" s="162" t="s">
        <v>362</v>
      </c>
      <c r="J116" s="1572"/>
      <c r="O116" s="1"/>
    </row>
    <row r="117" spans="1:15" ht="15" customHeight="1" x14ac:dyDescent="0.35">
      <c r="A117" s="1523" t="s">
        <v>52</v>
      </c>
      <c r="B117" s="1569" t="s">
        <v>320</v>
      </c>
      <c r="C117" s="1570"/>
      <c r="D117" s="865" t="s">
        <v>413</v>
      </c>
      <c r="E117" s="1557"/>
      <c r="F117" s="95" t="s">
        <v>361</v>
      </c>
      <c r="G117" s="718" t="s">
        <v>362</v>
      </c>
      <c r="H117" s="718" t="s">
        <v>362</v>
      </c>
      <c r="I117" s="718" t="s">
        <v>362</v>
      </c>
      <c r="J117" s="1560"/>
      <c r="O117" s="1"/>
    </row>
    <row r="118" spans="1:15" ht="15" customHeight="1" x14ac:dyDescent="0.35">
      <c r="A118" s="1523" t="s">
        <v>52</v>
      </c>
      <c r="B118" s="1569" t="s">
        <v>320</v>
      </c>
      <c r="C118" s="1570"/>
      <c r="D118" s="865" t="s">
        <v>414</v>
      </c>
      <c r="E118" s="1557"/>
      <c r="F118" s="95" t="s">
        <v>361</v>
      </c>
      <c r="G118" s="718" t="s">
        <v>362</v>
      </c>
      <c r="H118" s="718" t="s">
        <v>362</v>
      </c>
      <c r="I118" s="718" t="s">
        <v>362</v>
      </c>
      <c r="J118" s="1560"/>
      <c r="O118" s="1"/>
    </row>
    <row r="119" spans="1:15" ht="15" customHeight="1" x14ac:dyDescent="0.35">
      <c r="A119" s="1523" t="s">
        <v>52</v>
      </c>
      <c r="B119" s="1569" t="s">
        <v>320</v>
      </c>
      <c r="C119" s="1570"/>
      <c r="D119" s="865" t="s">
        <v>416</v>
      </c>
      <c r="E119" s="1557"/>
      <c r="F119" s="95" t="s">
        <v>361</v>
      </c>
      <c r="G119" s="718" t="s">
        <v>362</v>
      </c>
      <c r="H119" s="718" t="s">
        <v>362</v>
      </c>
      <c r="I119" s="718" t="s">
        <v>362</v>
      </c>
      <c r="J119" s="1560"/>
      <c r="O119" s="1"/>
    </row>
    <row r="120" spans="1:15" ht="15" customHeight="1" x14ac:dyDescent="0.35">
      <c r="A120" s="1523" t="s">
        <v>52</v>
      </c>
      <c r="B120" s="1569" t="s">
        <v>320</v>
      </c>
      <c r="C120" s="1570"/>
      <c r="D120" s="865" t="s">
        <v>417</v>
      </c>
      <c r="E120" s="1557"/>
      <c r="F120" s="95" t="s">
        <v>361</v>
      </c>
      <c r="G120" s="718" t="s">
        <v>362</v>
      </c>
      <c r="H120" s="718" t="s">
        <v>362</v>
      </c>
      <c r="I120" s="718" t="s">
        <v>362</v>
      </c>
      <c r="J120" s="1560"/>
      <c r="O120" s="1"/>
    </row>
    <row r="121" spans="1:15" ht="15" customHeight="1" x14ac:dyDescent="0.35">
      <c r="A121" s="1523" t="s">
        <v>52</v>
      </c>
      <c r="B121" s="1569" t="s">
        <v>320</v>
      </c>
      <c r="C121" s="1570"/>
      <c r="D121" s="865" t="s">
        <v>418</v>
      </c>
      <c r="E121" s="1557"/>
      <c r="F121" s="95" t="s">
        <v>361</v>
      </c>
      <c r="G121" s="718" t="s">
        <v>362</v>
      </c>
      <c r="H121" s="718" t="s">
        <v>362</v>
      </c>
      <c r="I121" s="718" t="s">
        <v>362</v>
      </c>
      <c r="J121" s="1561"/>
      <c r="O121" s="1"/>
    </row>
    <row r="122" spans="1:15" ht="15" customHeight="1" x14ac:dyDescent="0.35">
      <c r="A122" s="1548" t="s">
        <v>53</v>
      </c>
      <c r="B122" s="1565" t="s">
        <v>402</v>
      </c>
      <c r="C122" s="1566"/>
      <c r="D122" s="866" t="s">
        <v>415</v>
      </c>
      <c r="E122" s="1557"/>
      <c r="F122" s="101" t="s">
        <v>361</v>
      </c>
      <c r="G122" s="143" t="s">
        <v>362</v>
      </c>
      <c r="H122" s="143" t="s">
        <v>362</v>
      </c>
      <c r="I122" s="143" t="s">
        <v>362</v>
      </c>
      <c r="J122" s="1571"/>
      <c r="O122" s="1"/>
    </row>
    <row r="123" spans="1:15" ht="15" customHeight="1" x14ac:dyDescent="0.35">
      <c r="A123" s="1548" t="s">
        <v>53</v>
      </c>
      <c r="B123" s="1565" t="s">
        <v>321</v>
      </c>
      <c r="C123" s="1566"/>
      <c r="D123" s="866" t="s">
        <v>413</v>
      </c>
      <c r="E123" s="1557"/>
      <c r="F123" s="101" t="s">
        <v>361</v>
      </c>
      <c r="G123" s="143" t="s">
        <v>362</v>
      </c>
      <c r="H123" s="143" t="s">
        <v>362</v>
      </c>
      <c r="I123" s="143" t="s">
        <v>362</v>
      </c>
      <c r="J123" s="1567"/>
      <c r="O123" s="1"/>
    </row>
    <row r="124" spans="1:15" ht="15" customHeight="1" x14ac:dyDescent="0.35">
      <c r="A124" s="1548" t="s">
        <v>53</v>
      </c>
      <c r="B124" s="1565" t="s">
        <v>321</v>
      </c>
      <c r="C124" s="1566"/>
      <c r="D124" s="866" t="s">
        <v>414</v>
      </c>
      <c r="E124" s="1557"/>
      <c r="F124" s="101" t="s">
        <v>361</v>
      </c>
      <c r="G124" s="143" t="s">
        <v>362</v>
      </c>
      <c r="H124" s="143" t="s">
        <v>362</v>
      </c>
      <c r="I124" s="143" t="s">
        <v>362</v>
      </c>
      <c r="J124" s="1567"/>
      <c r="O124" s="1"/>
    </row>
    <row r="125" spans="1:15" ht="15" customHeight="1" x14ac:dyDescent="0.35">
      <c r="A125" s="1548" t="s">
        <v>53</v>
      </c>
      <c r="B125" s="1565" t="s">
        <v>321</v>
      </c>
      <c r="C125" s="1566"/>
      <c r="D125" s="866" t="s">
        <v>416</v>
      </c>
      <c r="E125" s="1557"/>
      <c r="F125" s="101" t="s">
        <v>361</v>
      </c>
      <c r="G125" s="143" t="s">
        <v>362</v>
      </c>
      <c r="H125" s="143" t="s">
        <v>362</v>
      </c>
      <c r="I125" s="143" t="s">
        <v>362</v>
      </c>
      <c r="J125" s="1567"/>
      <c r="O125" s="1"/>
    </row>
    <row r="126" spans="1:15" ht="15" customHeight="1" x14ac:dyDescent="0.35">
      <c r="A126" s="1548" t="s">
        <v>53</v>
      </c>
      <c r="B126" s="1565" t="s">
        <v>321</v>
      </c>
      <c r="C126" s="1566"/>
      <c r="D126" s="866" t="s">
        <v>417</v>
      </c>
      <c r="E126" s="1557"/>
      <c r="F126" s="101" t="s">
        <v>361</v>
      </c>
      <c r="G126" s="143" t="s">
        <v>362</v>
      </c>
      <c r="H126" s="143" t="s">
        <v>362</v>
      </c>
      <c r="I126" s="143" t="s">
        <v>362</v>
      </c>
      <c r="J126" s="1567"/>
      <c r="O126" s="1"/>
    </row>
    <row r="127" spans="1:15" ht="15" customHeight="1" x14ac:dyDescent="0.35">
      <c r="A127" s="1548" t="s">
        <v>53</v>
      </c>
      <c r="B127" s="1565" t="s">
        <v>321</v>
      </c>
      <c r="C127" s="1566"/>
      <c r="D127" s="866" t="s">
        <v>418</v>
      </c>
      <c r="E127" s="1557"/>
      <c r="F127" s="101" t="s">
        <v>361</v>
      </c>
      <c r="G127" s="143" t="s">
        <v>362</v>
      </c>
      <c r="H127" s="143" t="s">
        <v>362</v>
      </c>
      <c r="I127" s="143" t="s">
        <v>362</v>
      </c>
      <c r="J127" s="1568"/>
      <c r="O127" s="1"/>
    </row>
    <row r="128" spans="1:15" ht="15" customHeight="1" x14ac:dyDescent="0.35">
      <c r="A128" s="1523" t="s">
        <v>54</v>
      </c>
      <c r="B128" s="1569" t="s">
        <v>403</v>
      </c>
      <c r="C128" s="1570"/>
      <c r="D128" s="865" t="s">
        <v>415</v>
      </c>
      <c r="E128" s="1557"/>
      <c r="F128" s="95" t="s">
        <v>361</v>
      </c>
      <c r="G128" s="718" t="s">
        <v>362</v>
      </c>
      <c r="H128" s="718" t="s">
        <v>362</v>
      </c>
      <c r="I128" s="718" t="s">
        <v>362</v>
      </c>
      <c r="J128" s="1572"/>
      <c r="O128" s="1"/>
    </row>
    <row r="129" spans="1:15" ht="15" customHeight="1" x14ac:dyDescent="0.35">
      <c r="A129" s="1523" t="s">
        <v>54</v>
      </c>
      <c r="B129" s="1569" t="s">
        <v>327</v>
      </c>
      <c r="C129" s="1570"/>
      <c r="D129" s="865" t="s">
        <v>413</v>
      </c>
      <c r="E129" s="1557"/>
      <c r="F129" s="95" t="s">
        <v>361</v>
      </c>
      <c r="G129" s="718" t="s">
        <v>362</v>
      </c>
      <c r="H129" s="718" t="s">
        <v>362</v>
      </c>
      <c r="I129" s="718" t="s">
        <v>362</v>
      </c>
      <c r="J129" s="1560"/>
      <c r="O129" s="1"/>
    </row>
    <row r="130" spans="1:15" ht="15" customHeight="1" x14ac:dyDescent="0.35">
      <c r="A130" s="1523" t="s">
        <v>54</v>
      </c>
      <c r="B130" s="1569" t="s">
        <v>327</v>
      </c>
      <c r="C130" s="1570"/>
      <c r="D130" s="865" t="s">
        <v>414</v>
      </c>
      <c r="E130" s="1557"/>
      <c r="F130" s="95" t="s">
        <v>361</v>
      </c>
      <c r="G130" s="718" t="s">
        <v>362</v>
      </c>
      <c r="H130" s="718" t="s">
        <v>362</v>
      </c>
      <c r="I130" s="718" t="s">
        <v>362</v>
      </c>
      <c r="J130" s="1560"/>
      <c r="O130" s="1"/>
    </row>
    <row r="131" spans="1:15" ht="15" customHeight="1" x14ac:dyDescent="0.35">
      <c r="A131" s="1523" t="s">
        <v>54</v>
      </c>
      <c r="B131" s="1569" t="s">
        <v>327</v>
      </c>
      <c r="C131" s="1570"/>
      <c r="D131" s="865" t="s">
        <v>416</v>
      </c>
      <c r="E131" s="1557"/>
      <c r="F131" s="95" t="s">
        <v>361</v>
      </c>
      <c r="G131" s="718" t="s">
        <v>362</v>
      </c>
      <c r="H131" s="718" t="s">
        <v>362</v>
      </c>
      <c r="I131" s="718" t="s">
        <v>362</v>
      </c>
      <c r="J131" s="1560"/>
      <c r="O131" s="1"/>
    </row>
    <row r="132" spans="1:15" ht="15" customHeight="1" x14ac:dyDescent="0.35">
      <c r="A132" s="1523" t="s">
        <v>54</v>
      </c>
      <c r="B132" s="1569" t="s">
        <v>327</v>
      </c>
      <c r="C132" s="1570"/>
      <c r="D132" s="865" t="s">
        <v>417</v>
      </c>
      <c r="E132" s="1557"/>
      <c r="F132" s="95" t="s">
        <v>361</v>
      </c>
      <c r="G132" s="718" t="s">
        <v>362</v>
      </c>
      <c r="H132" s="718" t="s">
        <v>362</v>
      </c>
      <c r="I132" s="718" t="s">
        <v>362</v>
      </c>
      <c r="J132" s="1560"/>
      <c r="O132" s="1"/>
    </row>
    <row r="133" spans="1:15" ht="15" customHeight="1" x14ac:dyDescent="0.35">
      <c r="A133" s="1523" t="s">
        <v>54</v>
      </c>
      <c r="B133" s="1569" t="s">
        <v>327</v>
      </c>
      <c r="C133" s="1570"/>
      <c r="D133" s="865" t="s">
        <v>418</v>
      </c>
      <c r="E133" s="1558"/>
      <c r="F133" s="95" t="s">
        <v>361</v>
      </c>
      <c r="G133" s="718" t="s">
        <v>362</v>
      </c>
      <c r="H133" s="718" t="s">
        <v>362</v>
      </c>
      <c r="I133" s="718" t="s">
        <v>362</v>
      </c>
      <c r="J133" s="1561"/>
      <c r="O133" s="1"/>
    </row>
    <row r="134" spans="1:15" s="5" customFormat="1" ht="33" customHeight="1" x14ac:dyDescent="0.35">
      <c r="A134" s="1462" t="s">
        <v>481</v>
      </c>
      <c r="B134" s="1463"/>
      <c r="C134" s="1463"/>
      <c r="D134" s="1463"/>
      <c r="E134" s="1495"/>
      <c r="F134" s="1463"/>
      <c r="G134" s="1463"/>
      <c r="H134" s="1463"/>
      <c r="I134" s="1463"/>
      <c r="J134" s="221" t="s">
        <v>698</v>
      </c>
      <c r="K134" s="381"/>
    </row>
    <row r="135" spans="1:15" ht="15" customHeight="1" x14ac:dyDescent="0.35">
      <c r="A135" s="1574" t="s">
        <v>55</v>
      </c>
      <c r="B135" s="1575" t="s">
        <v>404</v>
      </c>
      <c r="C135" s="1576"/>
      <c r="D135" s="440" t="s">
        <v>415</v>
      </c>
      <c r="E135" s="1556" t="s">
        <v>519</v>
      </c>
      <c r="F135" s="441" t="s">
        <v>361</v>
      </c>
      <c r="G135" s="442" t="s">
        <v>362</v>
      </c>
      <c r="H135" s="442" t="s">
        <v>362</v>
      </c>
      <c r="I135" s="442" t="s">
        <v>362</v>
      </c>
      <c r="J135" s="1577"/>
      <c r="O135" s="1"/>
    </row>
    <row r="136" spans="1:15" ht="15" customHeight="1" x14ac:dyDescent="0.35">
      <c r="A136" s="1548" t="s">
        <v>55</v>
      </c>
      <c r="B136" s="1565" t="s">
        <v>326</v>
      </c>
      <c r="C136" s="1566"/>
      <c r="D136" s="866" t="s">
        <v>413</v>
      </c>
      <c r="E136" s="1557"/>
      <c r="F136" s="101" t="s">
        <v>361</v>
      </c>
      <c r="G136" s="143" t="s">
        <v>362</v>
      </c>
      <c r="H136" s="143" t="s">
        <v>362</v>
      </c>
      <c r="I136" s="143" t="s">
        <v>362</v>
      </c>
      <c r="J136" s="1567"/>
      <c r="O136" s="1"/>
    </row>
    <row r="137" spans="1:15" ht="15" customHeight="1" x14ac:dyDescent="0.35">
      <c r="A137" s="1548" t="s">
        <v>55</v>
      </c>
      <c r="B137" s="1565" t="s">
        <v>326</v>
      </c>
      <c r="C137" s="1566"/>
      <c r="D137" s="866" t="s">
        <v>414</v>
      </c>
      <c r="E137" s="1557"/>
      <c r="F137" s="101" t="s">
        <v>361</v>
      </c>
      <c r="G137" s="143" t="s">
        <v>362</v>
      </c>
      <c r="H137" s="143" t="s">
        <v>362</v>
      </c>
      <c r="I137" s="143" t="s">
        <v>362</v>
      </c>
      <c r="J137" s="1567"/>
      <c r="O137" s="1"/>
    </row>
    <row r="138" spans="1:15" ht="15" customHeight="1" x14ac:dyDescent="0.35">
      <c r="A138" s="1548" t="s">
        <v>55</v>
      </c>
      <c r="B138" s="1565" t="s">
        <v>326</v>
      </c>
      <c r="C138" s="1566"/>
      <c r="D138" s="866" t="s">
        <v>416</v>
      </c>
      <c r="E138" s="1557"/>
      <c r="F138" s="101" t="s">
        <v>361</v>
      </c>
      <c r="G138" s="143" t="s">
        <v>362</v>
      </c>
      <c r="H138" s="143" t="s">
        <v>362</v>
      </c>
      <c r="I138" s="143" t="s">
        <v>362</v>
      </c>
      <c r="J138" s="1567"/>
      <c r="O138" s="1"/>
    </row>
    <row r="139" spans="1:15" ht="15" customHeight="1" x14ac:dyDescent="0.35">
      <c r="A139" s="1548" t="s">
        <v>55</v>
      </c>
      <c r="B139" s="1565" t="s">
        <v>326</v>
      </c>
      <c r="C139" s="1566"/>
      <c r="D139" s="866" t="s">
        <v>417</v>
      </c>
      <c r="E139" s="1557"/>
      <c r="F139" s="101" t="s">
        <v>361</v>
      </c>
      <c r="G139" s="143" t="s">
        <v>362</v>
      </c>
      <c r="H139" s="143" t="s">
        <v>362</v>
      </c>
      <c r="I139" s="143" t="s">
        <v>362</v>
      </c>
      <c r="J139" s="1567"/>
      <c r="O139" s="1"/>
    </row>
    <row r="140" spans="1:15" ht="15" customHeight="1" x14ac:dyDescent="0.35">
      <c r="A140" s="1548" t="s">
        <v>55</v>
      </c>
      <c r="B140" s="1565" t="s">
        <v>326</v>
      </c>
      <c r="C140" s="1566"/>
      <c r="D140" s="866" t="s">
        <v>418</v>
      </c>
      <c r="E140" s="1557"/>
      <c r="F140" s="101" t="s">
        <v>361</v>
      </c>
      <c r="G140" s="143" t="s">
        <v>362</v>
      </c>
      <c r="H140" s="143" t="s">
        <v>362</v>
      </c>
      <c r="I140" s="143" t="s">
        <v>362</v>
      </c>
      <c r="J140" s="1568"/>
      <c r="O140" s="1"/>
    </row>
    <row r="141" spans="1:15" ht="15" customHeight="1" x14ac:dyDescent="0.35">
      <c r="A141" s="1523" t="s">
        <v>56</v>
      </c>
      <c r="B141" s="1569" t="s">
        <v>405</v>
      </c>
      <c r="C141" s="1570"/>
      <c r="D141" s="332" t="s">
        <v>415</v>
      </c>
      <c r="E141" s="1557"/>
      <c r="F141" s="138" t="s">
        <v>361</v>
      </c>
      <c r="G141" s="162" t="s">
        <v>362</v>
      </c>
      <c r="H141" s="162" t="s">
        <v>362</v>
      </c>
      <c r="I141" s="162" t="s">
        <v>362</v>
      </c>
      <c r="J141" s="1560"/>
      <c r="O141" s="1"/>
    </row>
    <row r="142" spans="1:15" ht="15" customHeight="1" x14ac:dyDescent="0.35">
      <c r="A142" s="1523" t="s">
        <v>56</v>
      </c>
      <c r="B142" s="1569" t="s">
        <v>325</v>
      </c>
      <c r="C142" s="1570"/>
      <c r="D142" s="865" t="s">
        <v>413</v>
      </c>
      <c r="E142" s="1557"/>
      <c r="F142" s="95" t="s">
        <v>361</v>
      </c>
      <c r="G142" s="718" t="s">
        <v>362</v>
      </c>
      <c r="H142" s="718" t="s">
        <v>362</v>
      </c>
      <c r="I142" s="718" t="s">
        <v>362</v>
      </c>
      <c r="J142" s="1560"/>
      <c r="O142" s="1"/>
    </row>
    <row r="143" spans="1:15" ht="15" customHeight="1" x14ac:dyDescent="0.35">
      <c r="A143" s="1523" t="s">
        <v>56</v>
      </c>
      <c r="B143" s="1569" t="s">
        <v>325</v>
      </c>
      <c r="C143" s="1570"/>
      <c r="D143" s="865" t="s">
        <v>414</v>
      </c>
      <c r="E143" s="1557"/>
      <c r="F143" s="95" t="s">
        <v>361</v>
      </c>
      <c r="G143" s="718" t="s">
        <v>362</v>
      </c>
      <c r="H143" s="718" t="s">
        <v>362</v>
      </c>
      <c r="I143" s="718" t="s">
        <v>362</v>
      </c>
      <c r="J143" s="1560"/>
      <c r="O143" s="1"/>
    </row>
    <row r="144" spans="1:15" ht="15" customHeight="1" x14ac:dyDescent="0.35">
      <c r="A144" s="1523" t="s">
        <v>56</v>
      </c>
      <c r="B144" s="1569" t="s">
        <v>325</v>
      </c>
      <c r="C144" s="1570"/>
      <c r="D144" s="865" t="s">
        <v>416</v>
      </c>
      <c r="E144" s="1557"/>
      <c r="F144" s="95" t="s">
        <v>361</v>
      </c>
      <c r="G144" s="718" t="s">
        <v>362</v>
      </c>
      <c r="H144" s="718" t="s">
        <v>362</v>
      </c>
      <c r="I144" s="718" t="s">
        <v>362</v>
      </c>
      <c r="J144" s="1560"/>
      <c r="O144" s="1"/>
    </row>
    <row r="145" spans="1:15" ht="15" customHeight="1" x14ac:dyDescent="0.35">
      <c r="A145" s="1523" t="s">
        <v>56</v>
      </c>
      <c r="B145" s="1569" t="s">
        <v>325</v>
      </c>
      <c r="C145" s="1570"/>
      <c r="D145" s="865" t="s">
        <v>417</v>
      </c>
      <c r="E145" s="1557"/>
      <c r="F145" s="95" t="s">
        <v>361</v>
      </c>
      <c r="G145" s="718" t="s">
        <v>362</v>
      </c>
      <c r="H145" s="718" t="s">
        <v>362</v>
      </c>
      <c r="I145" s="718" t="s">
        <v>362</v>
      </c>
      <c r="J145" s="1560"/>
      <c r="O145" s="1"/>
    </row>
    <row r="146" spans="1:15" ht="15" customHeight="1" x14ac:dyDescent="0.35">
      <c r="A146" s="1523" t="s">
        <v>56</v>
      </c>
      <c r="B146" s="1569" t="s">
        <v>325</v>
      </c>
      <c r="C146" s="1570"/>
      <c r="D146" s="865" t="s">
        <v>418</v>
      </c>
      <c r="E146" s="1557"/>
      <c r="F146" s="95" t="s">
        <v>361</v>
      </c>
      <c r="G146" s="718" t="s">
        <v>362</v>
      </c>
      <c r="H146" s="718" t="s">
        <v>362</v>
      </c>
      <c r="I146" s="718" t="s">
        <v>362</v>
      </c>
      <c r="J146" s="1561"/>
      <c r="O146" s="1"/>
    </row>
    <row r="147" spans="1:15" ht="15" customHeight="1" x14ac:dyDescent="0.35">
      <c r="A147" s="1562" t="s">
        <v>57</v>
      </c>
      <c r="B147" s="1563" t="s">
        <v>389</v>
      </c>
      <c r="C147" s="1564"/>
      <c r="D147" s="139" t="s">
        <v>415</v>
      </c>
      <c r="E147" s="1557"/>
      <c r="F147" s="140" t="s">
        <v>361</v>
      </c>
      <c r="G147" s="163" t="s">
        <v>362</v>
      </c>
      <c r="H147" s="163" t="s">
        <v>362</v>
      </c>
      <c r="I147" s="163" t="s">
        <v>362</v>
      </c>
      <c r="J147" s="1571"/>
      <c r="O147" s="1"/>
    </row>
    <row r="148" spans="1:15" ht="15" customHeight="1" x14ac:dyDescent="0.35">
      <c r="A148" s="1548" t="s">
        <v>57</v>
      </c>
      <c r="B148" s="1565" t="s">
        <v>284</v>
      </c>
      <c r="C148" s="1566"/>
      <c r="D148" s="866" t="s">
        <v>413</v>
      </c>
      <c r="E148" s="1557"/>
      <c r="F148" s="101" t="s">
        <v>361</v>
      </c>
      <c r="G148" s="143" t="s">
        <v>362</v>
      </c>
      <c r="H148" s="143" t="s">
        <v>362</v>
      </c>
      <c r="I148" s="143" t="s">
        <v>362</v>
      </c>
      <c r="J148" s="1567"/>
      <c r="O148" s="1"/>
    </row>
    <row r="149" spans="1:15" ht="15" customHeight="1" x14ac:dyDescent="0.35">
      <c r="A149" s="1548" t="s">
        <v>57</v>
      </c>
      <c r="B149" s="1565" t="s">
        <v>284</v>
      </c>
      <c r="C149" s="1566"/>
      <c r="D149" s="866" t="s">
        <v>414</v>
      </c>
      <c r="E149" s="1557"/>
      <c r="F149" s="101" t="s">
        <v>361</v>
      </c>
      <c r="G149" s="143" t="s">
        <v>362</v>
      </c>
      <c r="H149" s="143" t="s">
        <v>362</v>
      </c>
      <c r="I149" s="143" t="s">
        <v>362</v>
      </c>
      <c r="J149" s="1567"/>
      <c r="O149" s="1"/>
    </row>
    <row r="150" spans="1:15" ht="15" customHeight="1" x14ac:dyDescent="0.35">
      <c r="A150" s="1548" t="s">
        <v>57</v>
      </c>
      <c r="B150" s="1565" t="s">
        <v>284</v>
      </c>
      <c r="C150" s="1566"/>
      <c r="D150" s="866" t="s">
        <v>416</v>
      </c>
      <c r="E150" s="1557"/>
      <c r="F150" s="101" t="s">
        <v>361</v>
      </c>
      <c r="G150" s="143" t="s">
        <v>362</v>
      </c>
      <c r="H150" s="143" t="s">
        <v>362</v>
      </c>
      <c r="I150" s="143" t="s">
        <v>362</v>
      </c>
      <c r="J150" s="1567"/>
      <c r="O150" s="1"/>
    </row>
    <row r="151" spans="1:15" ht="15" customHeight="1" x14ac:dyDescent="0.35">
      <c r="A151" s="1548" t="s">
        <v>57</v>
      </c>
      <c r="B151" s="1565" t="s">
        <v>284</v>
      </c>
      <c r="C151" s="1566"/>
      <c r="D151" s="866" t="s">
        <v>417</v>
      </c>
      <c r="E151" s="1557"/>
      <c r="F151" s="101" t="s">
        <v>361</v>
      </c>
      <c r="G151" s="143" t="s">
        <v>362</v>
      </c>
      <c r="H151" s="143" t="s">
        <v>362</v>
      </c>
      <c r="I151" s="143" t="s">
        <v>362</v>
      </c>
      <c r="J151" s="1567"/>
      <c r="O151" s="1"/>
    </row>
    <row r="152" spans="1:15" ht="15" customHeight="1" x14ac:dyDescent="0.35">
      <c r="A152" s="1548" t="s">
        <v>57</v>
      </c>
      <c r="B152" s="1565" t="s">
        <v>284</v>
      </c>
      <c r="C152" s="1566"/>
      <c r="D152" s="866" t="s">
        <v>418</v>
      </c>
      <c r="E152" s="1557"/>
      <c r="F152" s="101" t="s">
        <v>361</v>
      </c>
      <c r="G152" s="143" t="s">
        <v>362</v>
      </c>
      <c r="H152" s="143" t="s">
        <v>362</v>
      </c>
      <c r="I152" s="143" t="s">
        <v>362</v>
      </c>
      <c r="J152" s="1568"/>
      <c r="O152" s="1"/>
    </row>
    <row r="153" spans="1:15" ht="15" customHeight="1" x14ac:dyDescent="0.35">
      <c r="A153" s="1523" t="s">
        <v>58</v>
      </c>
      <c r="B153" s="1569" t="s">
        <v>406</v>
      </c>
      <c r="C153" s="1570"/>
      <c r="D153" s="865" t="s">
        <v>415</v>
      </c>
      <c r="E153" s="1557"/>
      <c r="F153" s="95" t="s">
        <v>361</v>
      </c>
      <c r="G153" s="718" t="s">
        <v>362</v>
      </c>
      <c r="H153" s="718" t="s">
        <v>362</v>
      </c>
      <c r="I153" s="718" t="s">
        <v>362</v>
      </c>
      <c r="J153" s="1572"/>
      <c r="O153" s="1"/>
    </row>
    <row r="154" spans="1:15" ht="15" customHeight="1" x14ac:dyDescent="0.35">
      <c r="A154" s="1523" t="s">
        <v>58</v>
      </c>
      <c r="B154" s="1569" t="s">
        <v>285</v>
      </c>
      <c r="C154" s="1570"/>
      <c r="D154" s="865" t="s">
        <v>413</v>
      </c>
      <c r="E154" s="1557"/>
      <c r="F154" s="95" t="s">
        <v>361</v>
      </c>
      <c r="G154" s="718" t="s">
        <v>362</v>
      </c>
      <c r="H154" s="718" t="s">
        <v>362</v>
      </c>
      <c r="I154" s="718" t="s">
        <v>362</v>
      </c>
      <c r="J154" s="1560"/>
      <c r="O154" s="1"/>
    </row>
    <row r="155" spans="1:15" ht="15" customHeight="1" x14ac:dyDescent="0.35">
      <c r="A155" s="1523" t="s">
        <v>58</v>
      </c>
      <c r="B155" s="1569" t="s">
        <v>285</v>
      </c>
      <c r="C155" s="1570"/>
      <c r="D155" s="865" t="s">
        <v>414</v>
      </c>
      <c r="E155" s="1557"/>
      <c r="F155" s="95" t="s">
        <v>361</v>
      </c>
      <c r="G155" s="718" t="s">
        <v>362</v>
      </c>
      <c r="H155" s="718" t="s">
        <v>362</v>
      </c>
      <c r="I155" s="718" t="s">
        <v>362</v>
      </c>
      <c r="J155" s="1560"/>
      <c r="O155" s="1"/>
    </row>
    <row r="156" spans="1:15" ht="15" customHeight="1" x14ac:dyDescent="0.35">
      <c r="A156" s="1523" t="s">
        <v>58</v>
      </c>
      <c r="B156" s="1569" t="s">
        <v>285</v>
      </c>
      <c r="C156" s="1570"/>
      <c r="D156" s="865" t="s">
        <v>416</v>
      </c>
      <c r="E156" s="1557"/>
      <c r="F156" s="95" t="s">
        <v>361</v>
      </c>
      <c r="G156" s="718" t="s">
        <v>362</v>
      </c>
      <c r="H156" s="718" t="s">
        <v>362</v>
      </c>
      <c r="I156" s="718" t="s">
        <v>362</v>
      </c>
      <c r="J156" s="1560"/>
      <c r="O156" s="1"/>
    </row>
    <row r="157" spans="1:15" ht="15" customHeight="1" x14ac:dyDescent="0.35">
      <c r="A157" s="1523" t="s">
        <v>58</v>
      </c>
      <c r="B157" s="1569" t="s">
        <v>285</v>
      </c>
      <c r="C157" s="1570"/>
      <c r="D157" s="865" t="s">
        <v>417</v>
      </c>
      <c r="E157" s="1557"/>
      <c r="F157" s="95" t="s">
        <v>361</v>
      </c>
      <c r="G157" s="718" t="s">
        <v>362</v>
      </c>
      <c r="H157" s="718" t="s">
        <v>362</v>
      </c>
      <c r="I157" s="718" t="s">
        <v>362</v>
      </c>
      <c r="J157" s="1560"/>
      <c r="O157" s="1"/>
    </row>
    <row r="158" spans="1:15" ht="15" customHeight="1" x14ac:dyDescent="0.35">
      <c r="A158" s="1523" t="s">
        <v>58</v>
      </c>
      <c r="B158" s="1569" t="s">
        <v>285</v>
      </c>
      <c r="C158" s="1570"/>
      <c r="D158" s="865" t="s">
        <v>418</v>
      </c>
      <c r="E158" s="1557"/>
      <c r="F158" s="95" t="s">
        <v>361</v>
      </c>
      <c r="G158" s="718" t="s">
        <v>362</v>
      </c>
      <c r="H158" s="718" t="s">
        <v>362</v>
      </c>
      <c r="I158" s="718" t="s">
        <v>362</v>
      </c>
      <c r="J158" s="1561"/>
      <c r="O158" s="1"/>
    </row>
    <row r="159" spans="1:15" ht="15" customHeight="1" x14ac:dyDescent="0.35">
      <c r="A159" s="1562" t="s">
        <v>59</v>
      </c>
      <c r="B159" s="1563" t="s">
        <v>391</v>
      </c>
      <c r="C159" s="1564"/>
      <c r="D159" s="866" t="s">
        <v>415</v>
      </c>
      <c r="E159" s="1557"/>
      <c r="F159" s="101" t="s">
        <v>361</v>
      </c>
      <c r="G159" s="143" t="s">
        <v>362</v>
      </c>
      <c r="H159" s="143" t="s">
        <v>362</v>
      </c>
      <c r="I159" s="143" t="s">
        <v>362</v>
      </c>
      <c r="J159" s="1571"/>
      <c r="O159" s="1"/>
    </row>
    <row r="160" spans="1:15" ht="15" customHeight="1" x14ac:dyDescent="0.35">
      <c r="A160" s="1548" t="s">
        <v>59</v>
      </c>
      <c r="B160" s="1565" t="s">
        <v>324</v>
      </c>
      <c r="C160" s="1566"/>
      <c r="D160" s="866" t="s">
        <v>413</v>
      </c>
      <c r="E160" s="1557"/>
      <c r="F160" s="101" t="s">
        <v>361</v>
      </c>
      <c r="G160" s="143" t="s">
        <v>362</v>
      </c>
      <c r="H160" s="143" t="s">
        <v>362</v>
      </c>
      <c r="I160" s="143" t="s">
        <v>362</v>
      </c>
      <c r="J160" s="1567"/>
      <c r="O160" s="1"/>
    </row>
    <row r="161" spans="1:15" ht="15" customHeight="1" x14ac:dyDescent="0.35">
      <c r="A161" s="1548" t="s">
        <v>59</v>
      </c>
      <c r="B161" s="1565" t="s">
        <v>324</v>
      </c>
      <c r="C161" s="1566"/>
      <c r="D161" s="866" t="s">
        <v>414</v>
      </c>
      <c r="E161" s="1557"/>
      <c r="F161" s="101" t="s">
        <v>361</v>
      </c>
      <c r="G161" s="143" t="s">
        <v>362</v>
      </c>
      <c r="H161" s="143" t="s">
        <v>362</v>
      </c>
      <c r="I161" s="143" t="s">
        <v>362</v>
      </c>
      <c r="J161" s="1567"/>
      <c r="O161" s="1"/>
    </row>
    <row r="162" spans="1:15" ht="15" customHeight="1" x14ac:dyDescent="0.35">
      <c r="A162" s="1548" t="s">
        <v>59</v>
      </c>
      <c r="B162" s="1565" t="s">
        <v>324</v>
      </c>
      <c r="C162" s="1566"/>
      <c r="D162" s="866" t="s">
        <v>416</v>
      </c>
      <c r="E162" s="1557"/>
      <c r="F162" s="101" t="s">
        <v>361</v>
      </c>
      <c r="G162" s="143" t="s">
        <v>362</v>
      </c>
      <c r="H162" s="143" t="s">
        <v>362</v>
      </c>
      <c r="I162" s="143" t="s">
        <v>362</v>
      </c>
      <c r="J162" s="1567"/>
      <c r="O162" s="1"/>
    </row>
    <row r="163" spans="1:15" ht="15" customHeight="1" x14ac:dyDescent="0.35">
      <c r="A163" s="1548" t="s">
        <v>59</v>
      </c>
      <c r="B163" s="1565" t="s">
        <v>324</v>
      </c>
      <c r="C163" s="1566"/>
      <c r="D163" s="866" t="s">
        <v>417</v>
      </c>
      <c r="E163" s="1557"/>
      <c r="F163" s="101" t="s">
        <v>361</v>
      </c>
      <c r="G163" s="143" t="s">
        <v>362</v>
      </c>
      <c r="H163" s="143" t="s">
        <v>362</v>
      </c>
      <c r="I163" s="143" t="s">
        <v>362</v>
      </c>
      <c r="J163" s="1567"/>
      <c r="O163" s="1"/>
    </row>
    <row r="164" spans="1:15" ht="15" customHeight="1" x14ac:dyDescent="0.35">
      <c r="A164" s="1548" t="s">
        <v>59</v>
      </c>
      <c r="B164" s="1565" t="s">
        <v>324</v>
      </c>
      <c r="C164" s="1566"/>
      <c r="D164" s="866" t="s">
        <v>418</v>
      </c>
      <c r="E164" s="1557"/>
      <c r="F164" s="101" t="s">
        <v>361</v>
      </c>
      <c r="G164" s="143" t="s">
        <v>362</v>
      </c>
      <c r="H164" s="143" t="s">
        <v>362</v>
      </c>
      <c r="I164" s="143" t="s">
        <v>362</v>
      </c>
      <c r="J164" s="1568"/>
      <c r="O164" s="1"/>
    </row>
    <row r="165" spans="1:15" ht="15" customHeight="1" x14ac:dyDescent="0.35">
      <c r="A165" s="1523" t="s">
        <v>60</v>
      </c>
      <c r="B165" s="1569" t="s">
        <v>407</v>
      </c>
      <c r="C165" s="1570"/>
      <c r="D165" s="865" t="s">
        <v>415</v>
      </c>
      <c r="E165" s="1557"/>
      <c r="F165" s="95" t="s">
        <v>361</v>
      </c>
      <c r="G165" s="718" t="s">
        <v>362</v>
      </c>
      <c r="H165" s="718" t="s">
        <v>362</v>
      </c>
      <c r="I165" s="718" t="s">
        <v>362</v>
      </c>
      <c r="J165" s="1572"/>
      <c r="O165" s="1"/>
    </row>
    <row r="166" spans="1:15" ht="15" customHeight="1" x14ac:dyDescent="0.35">
      <c r="A166" s="1523" t="s">
        <v>60</v>
      </c>
      <c r="B166" s="1569" t="s">
        <v>323</v>
      </c>
      <c r="C166" s="1570"/>
      <c r="D166" s="865" t="s">
        <v>413</v>
      </c>
      <c r="E166" s="1557"/>
      <c r="F166" s="95" t="s">
        <v>361</v>
      </c>
      <c r="G166" s="718" t="s">
        <v>362</v>
      </c>
      <c r="H166" s="718" t="s">
        <v>362</v>
      </c>
      <c r="I166" s="718" t="s">
        <v>362</v>
      </c>
      <c r="J166" s="1560"/>
      <c r="O166" s="1"/>
    </row>
    <row r="167" spans="1:15" ht="15" customHeight="1" x14ac:dyDescent="0.35">
      <c r="A167" s="1523" t="s">
        <v>60</v>
      </c>
      <c r="B167" s="1569" t="s">
        <v>323</v>
      </c>
      <c r="C167" s="1570"/>
      <c r="D167" s="865" t="s">
        <v>414</v>
      </c>
      <c r="E167" s="1557"/>
      <c r="F167" s="95" t="s">
        <v>361</v>
      </c>
      <c r="G167" s="718" t="s">
        <v>362</v>
      </c>
      <c r="H167" s="718" t="s">
        <v>362</v>
      </c>
      <c r="I167" s="718" t="s">
        <v>362</v>
      </c>
      <c r="J167" s="1560"/>
      <c r="O167" s="1"/>
    </row>
    <row r="168" spans="1:15" ht="15" customHeight="1" x14ac:dyDescent="0.35">
      <c r="A168" s="1523" t="s">
        <v>60</v>
      </c>
      <c r="B168" s="1569" t="s">
        <v>323</v>
      </c>
      <c r="C168" s="1570"/>
      <c r="D168" s="865" t="s">
        <v>416</v>
      </c>
      <c r="E168" s="1557"/>
      <c r="F168" s="95" t="s">
        <v>361</v>
      </c>
      <c r="G168" s="718" t="s">
        <v>362</v>
      </c>
      <c r="H168" s="718" t="s">
        <v>362</v>
      </c>
      <c r="I168" s="718" t="s">
        <v>362</v>
      </c>
      <c r="J168" s="1560"/>
      <c r="O168" s="1"/>
    </row>
    <row r="169" spans="1:15" ht="15" customHeight="1" x14ac:dyDescent="0.35">
      <c r="A169" s="1523" t="s">
        <v>60</v>
      </c>
      <c r="B169" s="1569" t="s">
        <v>323</v>
      </c>
      <c r="C169" s="1570"/>
      <c r="D169" s="865" t="s">
        <v>417</v>
      </c>
      <c r="E169" s="1557"/>
      <c r="F169" s="95" t="s">
        <v>361</v>
      </c>
      <c r="G169" s="718" t="s">
        <v>362</v>
      </c>
      <c r="H169" s="718" t="s">
        <v>362</v>
      </c>
      <c r="I169" s="718" t="s">
        <v>362</v>
      </c>
      <c r="J169" s="1560"/>
      <c r="O169" s="1"/>
    </row>
    <row r="170" spans="1:15" ht="15" customHeight="1" x14ac:dyDescent="0.35">
      <c r="A170" s="1523" t="s">
        <v>60</v>
      </c>
      <c r="B170" s="1569" t="s">
        <v>323</v>
      </c>
      <c r="C170" s="1570"/>
      <c r="D170" s="865" t="s">
        <v>418</v>
      </c>
      <c r="E170" s="1557"/>
      <c r="F170" s="95" t="s">
        <v>361</v>
      </c>
      <c r="G170" s="718" t="s">
        <v>362</v>
      </c>
      <c r="H170" s="718" t="s">
        <v>362</v>
      </c>
      <c r="I170" s="718" t="s">
        <v>362</v>
      </c>
      <c r="J170" s="1561"/>
      <c r="O170" s="1"/>
    </row>
    <row r="171" spans="1:15" ht="15" customHeight="1" x14ac:dyDescent="0.35">
      <c r="A171" s="1562" t="s">
        <v>61</v>
      </c>
      <c r="B171" s="1563" t="s">
        <v>408</v>
      </c>
      <c r="C171" s="1564"/>
      <c r="D171" s="866" t="s">
        <v>415</v>
      </c>
      <c r="E171" s="1557"/>
      <c r="F171" s="101" t="s">
        <v>361</v>
      </c>
      <c r="G171" s="143" t="s">
        <v>362</v>
      </c>
      <c r="H171" s="143" t="s">
        <v>362</v>
      </c>
      <c r="I171" s="143" t="s">
        <v>362</v>
      </c>
      <c r="J171" s="1571"/>
      <c r="O171" s="1"/>
    </row>
    <row r="172" spans="1:15" ht="15" customHeight="1" x14ac:dyDescent="0.35">
      <c r="A172" s="1548" t="s">
        <v>61</v>
      </c>
      <c r="B172" s="1565" t="s">
        <v>322</v>
      </c>
      <c r="C172" s="1566"/>
      <c r="D172" s="866" t="s">
        <v>413</v>
      </c>
      <c r="E172" s="1557"/>
      <c r="F172" s="101" t="s">
        <v>361</v>
      </c>
      <c r="G172" s="143" t="s">
        <v>362</v>
      </c>
      <c r="H172" s="143" t="s">
        <v>362</v>
      </c>
      <c r="I172" s="143" t="s">
        <v>362</v>
      </c>
      <c r="J172" s="1567"/>
      <c r="O172" s="1"/>
    </row>
    <row r="173" spans="1:15" ht="15" customHeight="1" x14ac:dyDescent="0.35">
      <c r="A173" s="1548" t="s">
        <v>61</v>
      </c>
      <c r="B173" s="1565" t="s">
        <v>322</v>
      </c>
      <c r="C173" s="1566"/>
      <c r="D173" s="866" t="s">
        <v>414</v>
      </c>
      <c r="E173" s="1557"/>
      <c r="F173" s="101" t="s">
        <v>361</v>
      </c>
      <c r="G173" s="143" t="s">
        <v>362</v>
      </c>
      <c r="H173" s="143" t="s">
        <v>362</v>
      </c>
      <c r="I173" s="143" t="s">
        <v>362</v>
      </c>
      <c r="J173" s="1567"/>
      <c r="O173" s="1"/>
    </row>
    <row r="174" spans="1:15" ht="15" customHeight="1" x14ac:dyDescent="0.35">
      <c r="A174" s="1548" t="s">
        <v>61</v>
      </c>
      <c r="B174" s="1565" t="s">
        <v>322</v>
      </c>
      <c r="C174" s="1566"/>
      <c r="D174" s="866" t="s">
        <v>416</v>
      </c>
      <c r="E174" s="1557"/>
      <c r="F174" s="101" t="s">
        <v>361</v>
      </c>
      <c r="G174" s="143" t="s">
        <v>362</v>
      </c>
      <c r="H174" s="143" t="s">
        <v>362</v>
      </c>
      <c r="I174" s="143" t="s">
        <v>362</v>
      </c>
      <c r="J174" s="1567"/>
      <c r="O174" s="1"/>
    </row>
    <row r="175" spans="1:15" ht="15" customHeight="1" x14ac:dyDescent="0.35">
      <c r="A175" s="1548" t="s">
        <v>61</v>
      </c>
      <c r="B175" s="1565" t="s">
        <v>322</v>
      </c>
      <c r="C175" s="1566"/>
      <c r="D175" s="866" t="s">
        <v>417</v>
      </c>
      <c r="E175" s="1557"/>
      <c r="F175" s="101" t="s">
        <v>361</v>
      </c>
      <c r="G175" s="143" t="s">
        <v>362</v>
      </c>
      <c r="H175" s="143" t="s">
        <v>362</v>
      </c>
      <c r="I175" s="143" t="s">
        <v>362</v>
      </c>
      <c r="J175" s="1567"/>
      <c r="O175" s="1"/>
    </row>
    <row r="176" spans="1:15" ht="15" customHeight="1" x14ac:dyDescent="0.35">
      <c r="A176" s="1548" t="s">
        <v>61</v>
      </c>
      <c r="B176" s="1565" t="s">
        <v>322</v>
      </c>
      <c r="C176" s="1566"/>
      <c r="D176" s="866" t="s">
        <v>418</v>
      </c>
      <c r="E176" s="1558"/>
      <c r="F176" s="101" t="s">
        <v>361</v>
      </c>
      <c r="G176" s="143" t="s">
        <v>362</v>
      </c>
      <c r="H176" s="143" t="s">
        <v>362</v>
      </c>
      <c r="I176" s="143" t="s">
        <v>362</v>
      </c>
      <c r="J176" s="1568"/>
      <c r="O176" s="1"/>
    </row>
    <row r="177" spans="1:15" s="5" customFormat="1" ht="33" customHeight="1" x14ac:dyDescent="0.35">
      <c r="A177" s="1462" t="s">
        <v>481</v>
      </c>
      <c r="B177" s="1463"/>
      <c r="C177" s="1463"/>
      <c r="D177" s="1463"/>
      <c r="E177" s="1495"/>
      <c r="F177" s="1463"/>
      <c r="G177" s="1463"/>
      <c r="H177" s="1463"/>
      <c r="I177" s="1463"/>
      <c r="J177" s="221" t="s">
        <v>698</v>
      </c>
      <c r="K177" s="381"/>
    </row>
    <row r="178" spans="1:15" ht="15" customHeight="1" x14ac:dyDescent="0.35">
      <c r="A178" s="1523" t="s">
        <v>62</v>
      </c>
      <c r="B178" s="1569" t="s">
        <v>409</v>
      </c>
      <c r="C178" s="1570"/>
      <c r="D178" s="865" t="s">
        <v>415</v>
      </c>
      <c r="E178" s="1556" t="s">
        <v>519</v>
      </c>
      <c r="F178" s="138" t="s">
        <v>361</v>
      </c>
      <c r="G178" s="162" t="s">
        <v>362</v>
      </c>
      <c r="H178" s="162" t="s">
        <v>362</v>
      </c>
      <c r="I178" s="162" t="s">
        <v>362</v>
      </c>
      <c r="J178" s="1572"/>
      <c r="O178" s="1"/>
    </row>
    <row r="179" spans="1:15" ht="15" customHeight="1" x14ac:dyDescent="0.35">
      <c r="A179" s="1523" t="s">
        <v>62</v>
      </c>
      <c r="B179" s="1569" t="s">
        <v>329</v>
      </c>
      <c r="C179" s="1570"/>
      <c r="D179" s="865" t="s">
        <v>413</v>
      </c>
      <c r="E179" s="1784"/>
      <c r="F179" s="95" t="s">
        <v>361</v>
      </c>
      <c r="G179" s="718" t="s">
        <v>362</v>
      </c>
      <c r="H179" s="718" t="s">
        <v>362</v>
      </c>
      <c r="I179" s="718" t="s">
        <v>362</v>
      </c>
      <c r="J179" s="1560"/>
      <c r="O179" s="1"/>
    </row>
    <row r="180" spans="1:15" ht="15" customHeight="1" x14ac:dyDescent="0.35">
      <c r="A180" s="1523" t="s">
        <v>62</v>
      </c>
      <c r="B180" s="1569" t="s">
        <v>329</v>
      </c>
      <c r="C180" s="1570"/>
      <c r="D180" s="865" t="s">
        <v>414</v>
      </c>
      <c r="E180" s="1784"/>
      <c r="F180" s="95" t="s">
        <v>361</v>
      </c>
      <c r="G180" s="718" t="s">
        <v>362</v>
      </c>
      <c r="H180" s="718" t="s">
        <v>362</v>
      </c>
      <c r="I180" s="718" t="s">
        <v>362</v>
      </c>
      <c r="J180" s="1560"/>
      <c r="O180" s="1"/>
    </row>
    <row r="181" spans="1:15" ht="15" customHeight="1" x14ac:dyDescent="0.35">
      <c r="A181" s="1523" t="s">
        <v>62</v>
      </c>
      <c r="B181" s="1569" t="s">
        <v>329</v>
      </c>
      <c r="C181" s="1570"/>
      <c r="D181" s="865" t="s">
        <v>416</v>
      </c>
      <c r="E181" s="1784"/>
      <c r="F181" s="95" t="s">
        <v>361</v>
      </c>
      <c r="G181" s="718" t="s">
        <v>362</v>
      </c>
      <c r="H181" s="718" t="s">
        <v>362</v>
      </c>
      <c r="I181" s="718" t="s">
        <v>362</v>
      </c>
      <c r="J181" s="1560"/>
      <c r="O181" s="1"/>
    </row>
    <row r="182" spans="1:15" ht="15" customHeight="1" x14ac:dyDescent="0.35">
      <c r="A182" s="1523" t="s">
        <v>62</v>
      </c>
      <c r="B182" s="1569" t="s">
        <v>329</v>
      </c>
      <c r="C182" s="1570"/>
      <c r="D182" s="865" t="s">
        <v>417</v>
      </c>
      <c r="E182" s="1784"/>
      <c r="F182" s="95" t="s">
        <v>361</v>
      </c>
      <c r="G182" s="718" t="s">
        <v>362</v>
      </c>
      <c r="H182" s="718" t="s">
        <v>362</v>
      </c>
      <c r="I182" s="718" t="s">
        <v>362</v>
      </c>
      <c r="J182" s="1560"/>
      <c r="O182" s="1"/>
    </row>
    <row r="183" spans="1:15" ht="15" customHeight="1" x14ac:dyDescent="0.35">
      <c r="A183" s="1523" t="s">
        <v>62</v>
      </c>
      <c r="B183" s="1569" t="s">
        <v>329</v>
      </c>
      <c r="C183" s="1570"/>
      <c r="D183" s="865" t="s">
        <v>418</v>
      </c>
      <c r="E183" s="1785"/>
      <c r="F183" s="98" t="s">
        <v>361</v>
      </c>
      <c r="G183" s="164" t="s">
        <v>362</v>
      </c>
      <c r="H183" s="164" t="s">
        <v>362</v>
      </c>
      <c r="I183" s="164" t="s">
        <v>362</v>
      </c>
      <c r="J183" s="1578"/>
      <c r="O183" s="1"/>
    </row>
    <row r="184" spans="1:15" s="5" customFormat="1" ht="8.15" customHeight="1" x14ac:dyDescent="0.35">
      <c r="A184" s="82"/>
      <c r="B184" s="83"/>
      <c r="C184" s="83"/>
      <c r="D184" s="83"/>
      <c r="E184" s="83"/>
      <c r="F184" s="84"/>
      <c r="G184" s="156"/>
      <c r="H184" s="156"/>
      <c r="I184" s="156"/>
      <c r="J184" s="46"/>
      <c r="K184" s="381"/>
    </row>
    <row r="185" spans="1:15" s="5" customFormat="1" ht="33" customHeight="1" x14ac:dyDescent="0.35">
      <c r="A185" s="1462" t="s">
        <v>419</v>
      </c>
      <c r="B185" s="1463"/>
      <c r="C185" s="1463"/>
      <c r="D185" s="1463"/>
      <c r="E185" s="1463"/>
      <c r="F185" s="1463"/>
      <c r="G185" s="1463"/>
      <c r="H185" s="1463"/>
      <c r="I185" s="1463"/>
      <c r="J185" s="1464"/>
      <c r="K185" s="381"/>
    </row>
    <row r="186" spans="1:15" ht="28" customHeight="1" x14ac:dyDescent="0.35">
      <c r="A186" s="11" t="s">
        <v>63</v>
      </c>
      <c r="B186" s="1579" t="s">
        <v>276</v>
      </c>
      <c r="C186" s="1579"/>
      <c r="D186" s="1579"/>
      <c r="E186" s="85" t="s">
        <v>524</v>
      </c>
      <c r="F186" s="4"/>
      <c r="G186" s="840" t="s">
        <v>362</v>
      </c>
      <c r="H186" s="840" t="s">
        <v>362</v>
      </c>
      <c r="I186" s="840" t="s">
        <v>362</v>
      </c>
      <c r="J186" s="839"/>
      <c r="O186" s="1"/>
    </row>
    <row r="187" spans="1:15" s="5" customFormat="1" ht="8.15" customHeight="1" x14ac:dyDescent="0.35">
      <c r="A187" s="12"/>
      <c r="B187" s="13"/>
      <c r="C187" s="13"/>
      <c r="D187" s="13"/>
      <c r="E187" s="13"/>
      <c r="F187" s="7"/>
      <c r="G187" s="149"/>
      <c r="H187" s="149"/>
      <c r="I187" s="149"/>
      <c r="J187" s="46"/>
      <c r="K187" s="381"/>
    </row>
    <row r="188" spans="1:15" s="5" customFormat="1" ht="33" customHeight="1" x14ac:dyDescent="0.35">
      <c r="A188" s="1462" t="s">
        <v>420</v>
      </c>
      <c r="B188" s="1463"/>
      <c r="C188" s="1463"/>
      <c r="D188" s="1463"/>
      <c r="E188" s="1463"/>
      <c r="F188" s="1463"/>
      <c r="G188" s="1463"/>
      <c r="H188" s="1463"/>
      <c r="I188" s="1463"/>
      <c r="J188" s="1464"/>
      <c r="K188" s="381"/>
    </row>
    <row r="189" spans="1:15" ht="42.75" customHeight="1" x14ac:dyDescent="0.35">
      <c r="A189" s="11" t="s">
        <v>64</v>
      </c>
      <c r="B189" s="1582" t="s">
        <v>4</v>
      </c>
      <c r="C189" s="1582"/>
      <c r="D189" s="1582"/>
      <c r="E189" s="85" t="s">
        <v>524</v>
      </c>
      <c r="F189" s="4"/>
      <c r="G189" s="165" t="s">
        <v>498</v>
      </c>
      <c r="H189" s="165" t="s">
        <v>498</v>
      </c>
      <c r="I189" s="166" t="s">
        <v>499</v>
      </c>
      <c r="J189" s="242"/>
      <c r="O189" s="1"/>
    </row>
    <row r="190" spans="1:15" s="5" customFormat="1" ht="8.15" customHeight="1" x14ac:dyDescent="0.35">
      <c r="A190" s="12"/>
      <c r="B190" s="13"/>
      <c r="C190" s="13"/>
      <c r="D190" s="13"/>
      <c r="E190" s="13"/>
      <c r="F190" s="7"/>
      <c r="G190" s="149"/>
      <c r="H190" s="149"/>
      <c r="I190" s="149"/>
      <c r="J190" s="46"/>
      <c r="K190" s="381"/>
    </row>
    <row r="191" spans="1:15" s="5" customFormat="1" ht="33" customHeight="1" x14ac:dyDescent="0.35">
      <c r="A191" s="1462" t="s">
        <v>421</v>
      </c>
      <c r="B191" s="1463"/>
      <c r="C191" s="1463"/>
      <c r="D191" s="1463"/>
      <c r="E191" s="1463"/>
      <c r="F191" s="1463"/>
      <c r="G191" s="1463"/>
      <c r="H191" s="1463"/>
      <c r="I191" s="1463"/>
      <c r="J191" s="1464"/>
      <c r="K191" s="381"/>
    </row>
    <row r="192" spans="1:15" ht="61.5" customHeight="1" x14ac:dyDescent="0.35">
      <c r="A192" s="852" t="s">
        <v>65</v>
      </c>
      <c r="B192" s="1505" t="s">
        <v>530</v>
      </c>
      <c r="C192" s="1506"/>
      <c r="D192" s="213" t="s">
        <v>525</v>
      </c>
      <c r="E192" s="1541" t="s">
        <v>519</v>
      </c>
      <c r="F192" s="212" t="s">
        <v>512</v>
      </c>
      <c r="G192" s="693">
        <v>136</v>
      </c>
      <c r="H192" s="693">
        <v>89</v>
      </c>
      <c r="I192" s="693">
        <v>79</v>
      </c>
      <c r="J192" s="104"/>
      <c r="O192" s="1"/>
    </row>
    <row r="193" spans="1:15" ht="20.149999999999999" customHeight="1" x14ac:dyDescent="0.35">
      <c r="A193" s="855" t="s">
        <v>66</v>
      </c>
      <c r="B193" s="1487" t="s">
        <v>514</v>
      </c>
      <c r="C193" s="1488"/>
      <c r="D193" s="214" t="s">
        <v>526</v>
      </c>
      <c r="E193" s="1542"/>
      <c r="F193" s="732" t="s">
        <v>512</v>
      </c>
      <c r="G193" s="723">
        <v>24687</v>
      </c>
      <c r="H193" s="723">
        <f>119*250</f>
        <v>29750</v>
      </c>
      <c r="I193" s="723">
        <v>32722</v>
      </c>
      <c r="J193" s="106"/>
      <c r="O193" s="1"/>
    </row>
    <row r="194" spans="1:15" ht="69" customHeight="1" x14ac:dyDescent="0.35">
      <c r="A194" s="853" t="s">
        <v>67</v>
      </c>
      <c r="B194" s="1545" t="s">
        <v>529</v>
      </c>
      <c r="C194" s="1547"/>
      <c r="D194" s="215" t="s">
        <v>526</v>
      </c>
      <c r="E194" s="1542"/>
      <c r="F194" s="245" t="s">
        <v>398</v>
      </c>
      <c r="G194" s="700">
        <v>0.995</v>
      </c>
      <c r="H194" s="700">
        <v>0.995</v>
      </c>
      <c r="I194" s="700">
        <v>0.998</v>
      </c>
      <c r="J194" s="108"/>
      <c r="O194" s="1"/>
    </row>
    <row r="195" spans="1:15" ht="31.5" customHeight="1" x14ac:dyDescent="0.35">
      <c r="A195" s="855" t="s">
        <v>68</v>
      </c>
      <c r="B195" s="1487" t="s">
        <v>482</v>
      </c>
      <c r="C195" s="1488"/>
      <c r="D195" s="216" t="s">
        <v>527</v>
      </c>
      <c r="E195" s="1542"/>
      <c r="F195" s="732" t="s">
        <v>361</v>
      </c>
      <c r="G195" s="894">
        <v>682</v>
      </c>
      <c r="H195" s="894">
        <v>360</v>
      </c>
      <c r="I195" s="894">
        <v>48</v>
      </c>
      <c r="J195" s="399"/>
      <c r="O195" s="1"/>
    </row>
    <row r="196" spans="1:15" ht="28.5" customHeight="1" x14ac:dyDescent="0.35">
      <c r="A196" s="864" t="s">
        <v>291</v>
      </c>
      <c r="B196" s="1583" t="s">
        <v>482</v>
      </c>
      <c r="C196" s="1584"/>
      <c r="D196" s="217" t="s">
        <v>677</v>
      </c>
      <c r="E196" s="1543"/>
      <c r="F196" s="110" t="s">
        <v>361</v>
      </c>
      <c r="G196" s="684">
        <v>42</v>
      </c>
      <c r="H196" s="684">
        <v>15</v>
      </c>
      <c r="I196" s="684">
        <v>4</v>
      </c>
      <c r="J196" s="294"/>
      <c r="O196" s="1"/>
    </row>
    <row r="197" spans="1:15" s="5" customFormat="1" ht="8.15" customHeight="1" x14ac:dyDescent="0.35">
      <c r="A197" s="12"/>
      <c r="B197" s="13"/>
      <c r="C197" s="13"/>
      <c r="D197" s="13"/>
      <c r="E197" s="13"/>
      <c r="F197" s="7"/>
      <c r="G197" s="149"/>
      <c r="H197" s="149"/>
      <c r="I197" s="149"/>
      <c r="J197" s="46"/>
      <c r="K197" s="381"/>
    </row>
    <row r="198" spans="1:15" s="5" customFormat="1" ht="33" customHeight="1" x14ac:dyDescent="0.35">
      <c r="A198" s="1462" t="s">
        <v>422</v>
      </c>
      <c r="B198" s="1463"/>
      <c r="C198" s="1463"/>
      <c r="D198" s="1463"/>
      <c r="E198" s="1463"/>
      <c r="F198" s="1463"/>
      <c r="G198" s="1463"/>
      <c r="H198" s="1463"/>
      <c r="I198" s="1463"/>
      <c r="J198" s="1464"/>
      <c r="K198" s="381"/>
    </row>
    <row r="199" spans="1:15" ht="61.5" customHeight="1" x14ac:dyDescent="0.35">
      <c r="A199" s="11" t="s">
        <v>70</v>
      </c>
      <c r="B199" s="1580" t="s">
        <v>531</v>
      </c>
      <c r="C199" s="1581"/>
      <c r="D199" s="220" t="s">
        <v>532</v>
      </c>
      <c r="E199" s="85" t="s">
        <v>519</v>
      </c>
      <c r="F199" s="242" t="s">
        <v>361</v>
      </c>
      <c r="G199" s="683">
        <v>1249</v>
      </c>
      <c r="H199" s="683">
        <v>581.9</v>
      </c>
      <c r="I199" s="683">
        <v>291</v>
      </c>
      <c r="J199" s="111" t="s">
        <v>685</v>
      </c>
      <c r="O199" s="1"/>
    </row>
    <row r="200" spans="1:15" s="5" customFormat="1" ht="8.15" customHeight="1" x14ac:dyDescent="0.35">
      <c r="A200" s="12"/>
      <c r="B200" s="13"/>
      <c r="C200" s="13"/>
      <c r="D200" s="13"/>
      <c r="E200" s="13"/>
      <c r="F200" s="7"/>
      <c r="G200" s="149"/>
      <c r="H200" s="149"/>
      <c r="I200" s="149"/>
      <c r="J200" s="46"/>
      <c r="K200" s="381"/>
    </row>
    <row r="201" spans="1:15" s="5" customFormat="1" ht="33" customHeight="1" x14ac:dyDescent="0.35">
      <c r="A201" s="1462" t="s">
        <v>423</v>
      </c>
      <c r="B201" s="1463"/>
      <c r="C201" s="1463"/>
      <c r="D201" s="1463"/>
      <c r="E201" s="1463"/>
      <c r="F201" s="1463"/>
      <c r="G201" s="1463"/>
      <c r="H201" s="1463"/>
      <c r="I201" s="1463"/>
      <c r="J201" s="1464"/>
      <c r="K201" s="381"/>
    </row>
    <row r="202" spans="1:15" ht="32.15" customHeight="1" x14ac:dyDescent="0.35">
      <c r="A202" s="11" t="s">
        <v>71</v>
      </c>
      <c r="B202" s="1580" t="s">
        <v>5</v>
      </c>
      <c r="C202" s="1581"/>
      <c r="D202" s="220" t="s">
        <v>533</v>
      </c>
      <c r="E202" s="85" t="s">
        <v>519</v>
      </c>
      <c r="F202" s="242" t="s">
        <v>361</v>
      </c>
      <c r="G202" s="683">
        <v>2220</v>
      </c>
      <c r="H202" s="683">
        <v>1416</v>
      </c>
      <c r="I202" s="683">
        <v>995</v>
      </c>
      <c r="J202" s="111" t="s">
        <v>501</v>
      </c>
      <c r="O202" s="1"/>
    </row>
    <row r="203" spans="1:15" s="5" customFormat="1" ht="8.15" customHeight="1" x14ac:dyDescent="0.35">
      <c r="A203" s="82"/>
      <c r="B203" s="83"/>
      <c r="C203" s="83"/>
      <c r="D203" s="83"/>
      <c r="E203" s="83"/>
      <c r="F203" s="84"/>
      <c r="G203" s="156"/>
      <c r="H203" s="156"/>
      <c r="I203" s="156"/>
      <c r="J203" s="46"/>
      <c r="K203" s="381"/>
    </row>
    <row r="204" spans="1:15" s="5" customFormat="1" ht="33" customHeight="1" x14ac:dyDescent="0.35">
      <c r="A204" s="1494" t="s">
        <v>424</v>
      </c>
      <c r="B204" s="1495"/>
      <c r="C204" s="1495"/>
      <c r="D204" s="1495"/>
      <c r="E204" s="1495"/>
      <c r="F204" s="1495"/>
      <c r="G204" s="1495"/>
      <c r="H204" s="1495"/>
      <c r="I204" s="1495"/>
      <c r="J204" s="1496"/>
      <c r="K204" s="381"/>
    </row>
    <row r="205" spans="1:15" ht="46.5" customHeight="1" x14ac:dyDescent="0.35">
      <c r="A205" s="11" t="s">
        <v>72</v>
      </c>
      <c r="B205" s="1580" t="s">
        <v>73</v>
      </c>
      <c r="C205" s="1581"/>
      <c r="D205" s="220" t="s">
        <v>533</v>
      </c>
      <c r="E205" s="85" t="s">
        <v>519</v>
      </c>
      <c r="F205" s="242" t="s">
        <v>361</v>
      </c>
      <c r="G205" s="683">
        <v>1316</v>
      </c>
      <c r="H205" s="683">
        <v>868</v>
      </c>
      <c r="I205" s="683">
        <v>1383</v>
      </c>
      <c r="J205" s="111" t="s">
        <v>668</v>
      </c>
      <c r="L205" s="235"/>
      <c r="O205" s="1"/>
    </row>
    <row r="206" spans="1:15" s="5" customFormat="1" ht="8.15" customHeight="1" x14ac:dyDescent="0.35">
      <c r="A206" s="82"/>
      <c r="B206" s="83"/>
      <c r="C206" s="83"/>
      <c r="D206" s="83"/>
      <c r="E206" s="83"/>
      <c r="F206" s="84"/>
      <c r="G206" s="156"/>
      <c r="H206" s="156"/>
      <c r="I206" s="156"/>
      <c r="J206" s="46"/>
      <c r="K206" s="381"/>
    </row>
    <row r="207" spans="1:15" s="5" customFormat="1" ht="33" customHeight="1" x14ac:dyDescent="0.35">
      <c r="A207" s="1462" t="s">
        <v>425</v>
      </c>
      <c r="B207" s="1463"/>
      <c r="C207" s="1463"/>
      <c r="D207" s="1463"/>
      <c r="E207" s="1463"/>
      <c r="F207" s="1463"/>
      <c r="G207" s="1463"/>
      <c r="H207" s="1463"/>
      <c r="I207" s="1463"/>
      <c r="J207" s="1464"/>
      <c r="K207" s="381"/>
    </row>
    <row r="208" spans="1:15" ht="26.25" customHeight="1" x14ac:dyDescent="0.35">
      <c r="A208" s="852" t="s">
        <v>77</v>
      </c>
      <c r="B208" s="1465" t="s">
        <v>74</v>
      </c>
      <c r="C208" s="1465"/>
      <c r="D208" s="1465"/>
      <c r="E208" s="1466" t="s">
        <v>518</v>
      </c>
      <c r="F208" s="243"/>
      <c r="G208" s="151" t="s">
        <v>357</v>
      </c>
      <c r="H208" s="151" t="s">
        <v>357</v>
      </c>
      <c r="I208" s="151" t="s">
        <v>357</v>
      </c>
      <c r="J208" s="243"/>
      <c r="O208" s="1"/>
    </row>
    <row r="209" spans="1:15" ht="31.5" customHeight="1" x14ac:dyDescent="0.35">
      <c r="A209" s="855" t="s">
        <v>78</v>
      </c>
      <c r="B209" s="1565" t="s">
        <v>330</v>
      </c>
      <c r="C209" s="1585"/>
      <c r="D209" s="1566"/>
      <c r="E209" s="1467"/>
      <c r="F209" s="732" t="s">
        <v>361</v>
      </c>
      <c r="G209" s="894">
        <v>3100</v>
      </c>
      <c r="H209" s="894">
        <v>1350</v>
      </c>
      <c r="I209" s="894">
        <v>5634</v>
      </c>
      <c r="J209" s="54"/>
      <c r="O209" s="1"/>
    </row>
    <row r="210" spans="1:15" ht="32.15" customHeight="1" x14ac:dyDescent="0.35">
      <c r="A210" s="853" t="s">
        <v>79</v>
      </c>
      <c r="B210" s="1591" t="s">
        <v>331</v>
      </c>
      <c r="C210" s="1592"/>
      <c r="D210" s="1593"/>
      <c r="E210" s="1467"/>
      <c r="F210" s="245" t="s">
        <v>361</v>
      </c>
      <c r="G210" s="718" t="s">
        <v>362</v>
      </c>
      <c r="H210" s="718" t="s">
        <v>362</v>
      </c>
      <c r="I210" s="718" t="s">
        <v>362</v>
      </c>
      <c r="J210" s="58"/>
      <c r="O210" s="1"/>
    </row>
    <row r="211" spans="1:15" ht="31.5" customHeight="1" x14ac:dyDescent="0.35">
      <c r="A211" s="855" t="s">
        <v>80</v>
      </c>
      <c r="B211" s="1565" t="s">
        <v>332</v>
      </c>
      <c r="C211" s="1566"/>
      <c r="D211" s="861" t="s">
        <v>579</v>
      </c>
      <c r="E211" s="1467"/>
      <c r="F211" s="732" t="s">
        <v>361</v>
      </c>
      <c r="G211" s="894">
        <v>550</v>
      </c>
      <c r="H211" s="894">
        <v>125</v>
      </c>
      <c r="I211" s="894">
        <v>400</v>
      </c>
      <c r="J211" s="399"/>
      <c r="O211" s="1"/>
    </row>
    <row r="212" spans="1:15" ht="30.75" customHeight="1" x14ac:dyDescent="0.35">
      <c r="A212" s="1594" t="s">
        <v>81</v>
      </c>
      <c r="B212" s="1586" t="s">
        <v>333</v>
      </c>
      <c r="C212" s="1588"/>
      <c r="D212" s="862" t="s">
        <v>577</v>
      </c>
      <c r="E212" s="1467"/>
      <c r="F212" s="245" t="s">
        <v>361</v>
      </c>
      <c r="G212" s="692">
        <v>770</v>
      </c>
      <c r="H212" s="692">
        <v>346</v>
      </c>
      <c r="I212" s="692">
        <v>970</v>
      </c>
      <c r="J212" s="400"/>
      <c r="O212" s="1"/>
    </row>
    <row r="213" spans="1:15" ht="26.25" customHeight="1" x14ac:dyDescent="0.35">
      <c r="A213" s="1595"/>
      <c r="B213" s="1527"/>
      <c r="C213" s="1528"/>
      <c r="D213" s="862" t="s">
        <v>578</v>
      </c>
      <c r="E213" s="1467"/>
      <c r="F213" s="245" t="s">
        <v>361</v>
      </c>
      <c r="G213" s="692">
        <v>1287</v>
      </c>
      <c r="H213" s="692">
        <v>689</v>
      </c>
      <c r="I213" s="692">
        <v>679</v>
      </c>
      <c r="J213" s="400"/>
      <c r="O213" s="1"/>
    </row>
    <row r="214" spans="1:15" ht="26.25" customHeight="1" x14ac:dyDescent="0.35">
      <c r="A214" s="1573"/>
      <c r="B214" s="1596"/>
      <c r="C214" s="1597"/>
      <c r="D214" s="862" t="s">
        <v>580</v>
      </c>
      <c r="E214" s="1467"/>
      <c r="F214" s="245" t="s">
        <v>361</v>
      </c>
      <c r="G214" s="686" t="s">
        <v>362</v>
      </c>
      <c r="H214" s="692">
        <v>25</v>
      </c>
      <c r="I214" s="686" t="s">
        <v>362</v>
      </c>
      <c r="J214" s="401"/>
      <c r="O214" s="1"/>
    </row>
    <row r="215" spans="1:15" ht="43.5" customHeight="1" x14ac:dyDescent="0.35">
      <c r="A215" s="855" t="s">
        <v>82</v>
      </c>
      <c r="B215" s="1565" t="s">
        <v>334</v>
      </c>
      <c r="C215" s="1585"/>
      <c r="D215" s="1566"/>
      <c r="E215" s="1467"/>
      <c r="F215" s="732" t="s">
        <v>361</v>
      </c>
      <c r="G215" s="143" t="s">
        <v>362</v>
      </c>
      <c r="H215" s="834">
        <v>19423</v>
      </c>
      <c r="I215" s="834">
        <v>11310</v>
      </c>
      <c r="J215" s="237" t="s">
        <v>574</v>
      </c>
      <c r="O215" s="1"/>
    </row>
    <row r="216" spans="1:15" ht="33" customHeight="1" x14ac:dyDescent="0.35">
      <c r="A216" s="853" t="s">
        <v>83</v>
      </c>
      <c r="B216" s="1591" t="s">
        <v>335</v>
      </c>
      <c r="C216" s="1592"/>
      <c r="D216" s="1593"/>
      <c r="E216" s="1467"/>
      <c r="F216" s="245" t="s">
        <v>361</v>
      </c>
      <c r="G216" s="718" t="s">
        <v>362</v>
      </c>
      <c r="H216" s="718" t="s">
        <v>362</v>
      </c>
      <c r="I216" s="718" t="s">
        <v>362</v>
      </c>
      <c r="J216" s="141"/>
      <c r="O216" s="1"/>
    </row>
    <row r="217" spans="1:15" ht="54" customHeight="1" x14ac:dyDescent="0.35">
      <c r="A217" s="855" t="s">
        <v>84</v>
      </c>
      <c r="B217" s="1565" t="s">
        <v>336</v>
      </c>
      <c r="C217" s="1585"/>
      <c r="D217" s="1566"/>
      <c r="E217" s="1467"/>
      <c r="F217" s="732" t="s">
        <v>361</v>
      </c>
      <c r="G217" s="723">
        <v>10276</v>
      </c>
      <c r="H217" s="723">
        <v>2712</v>
      </c>
      <c r="I217" s="723">
        <v>168</v>
      </c>
      <c r="J217" s="237" t="s">
        <v>683</v>
      </c>
      <c r="O217" s="1"/>
    </row>
    <row r="218" spans="1:15" ht="192" x14ac:dyDescent="0.35">
      <c r="A218" s="848" t="s">
        <v>85</v>
      </c>
      <c r="B218" s="1586" t="s">
        <v>337</v>
      </c>
      <c r="C218" s="1587"/>
      <c r="D218" s="1588"/>
      <c r="E218" s="1467"/>
      <c r="F218" s="891" t="s">
        <v>361</v>
      </c>
      <c r="G218" s="835">
        <v>51270</v>
      </c>
      <c r="H218" s="835">
        <v>613</v>
      </c>
      <c r="I218" s="835">
        <v>0</v>
      </c>
      <c r="J218" s="707" t="s">
        <v>776</v>
      </c>
      <c r="O218" s="1"/>
    </row>
    <row r="219" spans="1:15" ht="22.5" customHeight="1" x14ac:dyDescent="0.35">
      <c r="A219" s="855" t="s">
        <v>86</v>
      </c>
      <c r="B219" s="1493" t="s">
        <v>75</v>
      </c>
      <c r="C219" s="1493"/>
      <c r="D219" s="1493"/>
      <c r="E219" s="1467"/>
      <c r="F219" s="732"/>
      <c r="G219" s="143" t="s">
        <v>362</v>
      </c>
      <c r="H219" s="143" t="s">
        <v>362</v>
      </c>
      <c r="I219" s="143" t="s">
        <v>362</v>
      </c>
      <c r="J219" s="54"/>
      <c r="O219" s="1"/>
    </row>
    <row r="220" spans="1:15" ht="33.75" customHeight="1" x14ac:dyDescent="0.35">
      <c r="A220" s="864" t="s">
        <v>87</v>
      </c>
      <c r="B220" s="1589" t="s">
        <v>76</v>
      </c>
      <c r="C220" s="1589"/>
      <c r="D220" s="1589"/>
      <c r="E220" s="1468"/>
      <c r="F220" s="110"/>
      <c r="G220" s="164" t="s">
        <v>362</v>
      </c>
      <c r="H220" s="164" t="s">
        <v>362</v>
      </c>
      <c r="I220" s="164" t="s">
        <v>362</v>
      </c>
      <c r="J220" s="102"/>
      <c r="O220" s="1"/>
    </row>
    <row r="221" spans="1:15" s="5" customFormat="1" ht="8.15" customHeight="1" x14ac:dyDescent="0.35">
      <c r="A221" s="82"/>
      <c r="B221" s="83"/>
      <c r="C221" s="83"/>
      <c r="D221" s="83"/>
      <c r="E221" s="83"/>
      <c r="F221" s="84"/>
      <c r="G221" s="156"/>
      <c r="H221" s="156"/>
      <c r="I221" s="156"/>
      <c r="J221" s="46"/>
      <c r="K221" s="381"/>
    </row>
    <row r="222" spans="1:15" s="5" customFormat="1" ht="33" customHeight="1" x14ac:dyDescent="0.35">
      <c r="A222" s="1462" t="s">
        <v>426</v>
      </c>
      <c r="B222" s="1463"/>
      <c r="C222" s="1463"/>
      <c r="D222" s="1463"/>
      <c r="E222" s="1463"/>
      <c r="F222" s="1463"/>
      <c r="G222" s="1463"/>
      <c r="H222" s="1463"/>
      <c r="I222" s="1463"/>
      <c r="J222" s="1464"/>
      <c r="K222" s="381"/>
    </row>
    <row r="223" spans="1:15" ht="106.5" customHeight="1" x14ac:dyDescent="0.35">
      <c r="A223" s="11" t="s">
        <v>89</v>
      </c>
      <c r="B223" s="1590" t="s">
        <v>88</v>
      </c>
      <c r="C223" s="1590"/>
      <c r="D223" s="1590"/>
      <c r="E223" s="857" t="s">
        <v>518</v>
      </c>
      <c r="F223" s="242" t="s">
        <v>361</v>
      </c>
      <c r="G223" s="166" t="s">
        <v>358</v>
      </c>
      <c r="H223" s="166" t="s">
        <v>359</v>
      </c>
      <c r="I223" s="166" t="s">
        <v>670</v>
      </c>
      <c r="J223" s="6"/>
      <c r="O223" s="1"/>
    </row>
    <row r="224" spans="1:15" s="5" customFormat="1" ht="8.15" customHeight="1" x14ac:dyDescent="0.35">
      <c r="A224" s="82"/>
      <c r="B224" s="83"/>
      <c r="C224" s="83"/>
      <c r="D224" s="83"/>
      <c r="E224" s="83"/>
      <c r="F224" s="84"/>
      <c r="G224" s="156"/>
      <c r="H224" s="156"/>
      <c r="I224" s="156"/>
      <c r="J224" s="46"/>
      <c r="K224" s="381"/>
    </row>
    <row r="225" spans="1:15" s="5" customFormat="1" ht="33" customHeight="1" x14ac:dyDescent="0.35">
      <c r="A225" s="1462" t="s">
        <v>427</v>
      </c>
      <c r="B225" s="1463"/>
      <c r="C225" s="1463"/>
      <c r="D225" s="1463"/>
      <c r="E225" s="1463"/>
      <c r="F225" s="1463"/>
      <c r="G225" s="1463"/>
      <c r="H225" s="1463"/>
      <c r="I225" s="1463"/>
      <c r="J225" s="1464"/>
      <c r="K225" s="381"/>
    </row>
    <row r="226" spans="1:15" ht="77.25" customHeight="1" x14ac:dyDescent="0.35">
      <c r="A226" s="232" t="s">
        <v>100</v>
      </c>
      <c r="B226" s="1607" t="s">
        <v>543</v>
      </c>
      <c r="C226" s="1608"/>
      <c r="D226" s="1609"/>
      <c r="E226" s="225" t="s">
        <v>535</v>
      </c>
      <c r="F226" s="113" t="s">
        <v>361</v>
      </c>
      <c r="G226" s="831">
        <v>60723</v>
      </c>
      <c r="H226" s="831">
        <v>10493</v>
      </c>
      <c r="I226" s="831">
        <v>15764</v>
      </c>
      <c r="J226" s="484" t="s">
        <v>778</v>
      </c>
      <c r="O226" s="1"/>
    </row>
    <row r="227" spans="1:15" ht="36.75" customHeight="1" x14ac:dyDescent="0.35">
      <c r="A227" s="853" t="s">
        <v>101</v>
      </c>
      <c r="B227" s="1591" t="s">
        <v>437</v>
      </c>
      <c r="C227" s="1592"/>
      <c r="D227" s="1593"/>
      <c r="E227" s="95" t="s">
        <v>519</v>
      </c>
      <c r="F227" s="245" t="s">
        <v>548</v>
      </c>
      <c r="G227" s="730" t="s">
        <v>549</v>
      </c>
      <c r="H227" s="730" t="s">
        <v>549</v>
      </c>
      <c r="I227" s="730" t="s">
        <v>549</v>
      </c>
      <c r="J227" s="245"/>
      <c r="O227" s="1"/>
    </row>
    <row r="228" spans="1:15" ht="72" x14ac:dyDescent="0.35">
      <c r="A228" s="849" t="s">
        <v>102</v>
      </c>
      <c r="B228" s="1565" t="s">
        <v>353</v>
      </c>
      <c r="C228" s="1585"/>
      <c r="D228" s="1566"/>
      <c r="E228" s="208" t="s">
        <v>526</v>
      </c>
      <c r="F228" s="732" t="s">
        <v>361</v>
      </c>
      <c r="G228" s="832">
        <v>53477</v>
      </c>
      <c r="H228" s="832">
        <v>18740</v>
      </c>
      <c r="I228" s="832">
        <v>6886</v>
      </c>
      <c r="J228" s="485" t="s">
        <v>777</v>
      </c>
      <c r="O228" s="1"/>
    </row>
    <row r="229" spans="1:15" ht="46.5" customHeight="1" x14ac:dyDescent="0.35">
      <c r="A229" s="853" t="s">
        <v>103</v>
      </c>
      <c r="B229" s="1591" t="s">
        <v>544</v>
      </c>
      <c r="C229" s="1592"/>
      <c r="D229" s="1593"/>
      <c r="E229" s="245" t="s">
        <v>535</v>
      </c>
      <c r="F229" s="245" t="s">
        <v>361</v>
      </c>
      <c r="G229" s="832">
        <v>60723</v>
      </c>
      <c r="H229" s="832">
        <v>10493</v>
      </c>
      <c r="I229" s="832">
        <v>15764</v>
      </c>
      <c r="J229" s="267" t="s">
        <v>550</v>
      </c>
      <c r="O229" s="1"/>
    </row>
    <row r="230" spans="1:15" ht="42" customHeight="1" x14ac:dyDescent="0.35">
      <c r="A230" s="856" t="s">
        <v>289</v>
      </c>
      <c r="B230" s="1610" t="s">
        <v>338</v>
      </c>
      <c r="C230" s="1611"/>
      <c r="D230" s="1612"/>
      <c r="E230" s="246" t="s">
        <v>519</v>
      </c>
      <c r="F230" s="246" t="s">
        <v>548</v>
      </c>
      <c r="G230" s="154" t="s">
        <v>549</v>
      </c>
      <c r="H230" s="154" t="s">
        <v>549</v>
      </c>
      <c r="I230" s="154" t="s">
        <v>549</v>
      </c>
      <c r="J230" s="851" t="s">
        <v>575</v>
      </c>
      <c r="O230" s="1"/>
    </row>
    <row r="231" spans="1:15" s="5" customFormat="1" ht="8.15" customHeight="1" x14ac:dyDescent="0.35">
      <c r="A231" s="65"/>
      <c r="B231" s="66"/>
      <c r="C231" s="66"/>
      <c r="D231" s="66"/>
      <c r="E231" s="66"/>
      <c r="F231" s="67"/>
      <c r="G231" s="155"/>
      <c r="H231" s="155"/>
      <c r="I231" s="155"/>
      <c r="J231" s="46"/>
      <c r="K231" s="381"/>
    </row>
    <row r="232" spans="1:15" s="5" customFormat="1" ht="33" customHeight="1" x14ac:dyDescent="0.35">
      <c r="A232" s="1462" t="s">
        <v>438</v>
      </c>
      <c r="B232" s="1463"/>
      <c r="C232" s="1463"/>
      <c r="D232" s="1463"/>
      <c r="E232" s="1463"/>
      <c r="F232" s="1463"/>
      <c r="G232" s="1463"/>
      <c r="H232" s="1463"/>
      <c r="I232" s="1463"/>
      <c r="J232" s="1464"/>
      <c r="K232" s="381"/>
    </row>
    <row r="233" spans="1:15" ht="30" customHeight="1" x14ac:dyDescent="0.35">
      <c r="A233" s="852" t="s">
        <v>107</v>
      </c>
      <c r="B233" s="1598" t="s">
        <v>104</v>
      </c>
      <c r="C233" s="1598"/>
      <c r="D233" s="1598"/>
      <c r="E233" s="1599" t="s">
        <v>519</v>
      </c>
      <c r="F233" s="243" t="s">
        <v>398</v>
      </c>
      <c r="G233" s="793">
        <v>1</v>
      </c>
      <c r="H233" s="793">
        <v>1</v>
      </c>
      <c r="I233" s="793">
        <v>1</v>
      </c>
      <c r="J233" s="1602" t="s">
        <v>546</v>
      </c>
      <c r="O233" s="1"/>
    </row>
    <row r="234" spans="1:15" ht="30" customHeight="1" x14ac:dyDescent="0.35">
      <c r="A234" s="855" t="s">
        <v>108</v>
      </c>
      <c r="B234" s="1605" t="s">
        <v>105</v>
      </c>
      <c r="C234" s="1605"/>
      <c r="D234" s="1605"/>
      <c r="E234" s="1600"/>
      <c r="F234" s="732" t="s">
        <v>398</v>
      </c>
      <c r="G234" s="143" t="s">
        <v>362</v>
      </c>
      <c r="H234" s="143" t="s">
        <v>362</v>
      </c>
      <c r="I234" s="143" t="s">
        <v>362</v>
      </c>
      <c r="J234" s="1603"/>
      <c r="O234" s="1"/>
    </row>
    <row r="235" spans="1:15" ht="30" customHeight="1" x14ac:dyDescent="0.35">
      <c r="A235" s="864" t="s">
        <v>109</v>
      </c>
      <c r="B235" s="1606" t="s">
        <v>106</v>
      </c>
      <c r="C235" s="1606"/>
      <c r="D235" s="1606"/>
      <c r="E235" s="1601"/>
      <c r="F235" s="110" t="s">
        <v>398</v>
      </c>
      <c r="G235" s="841" t="s">
        <v>362</v>
      </c>
      <c r="H235" s="841" t="s">
        <v>362</v>
      </c>
      <c r="I235" s="841" t="s">
        <v>362</v>
      </c>
      <c r="J235" s="1604"/>
      <c r="O235" s="1"/>
    </row>
    <row r="236" spans="1:15" s="5" customFormat="1" ht="8.15" customHeight="1" x14ac:dyDescent="0.35">
      <c r="A236" s="12"/>
      <c r="B236" s="13"/>
      <c r="C236" s="13"/>
      <c r="D236" s="13"/>
      <c r="E236" s="13"/>
      <c r="F236" s="7"/>
      <c r="G236" s="149"/>
      <c r="H236" s="149"/>
      <c r="I236" s="149"/>
      <c r="J236" s="46"/>
      <c r="K236" s="381"/>
    </row>
    <row r="237" spans="1:15" s="5" customFormat="1" ht="33" customHeight="1" x14ac:dyDescent="0.35">
      <c r="A237" s="1462" t="s">
        <v>440</v>
      </c>
      <c r="B237" s="1463"/>
      <c r="C237" s="1463"/>
      <c r="D237" s="1463"/>
      <c r="E237" s="1463"/>
      <c r="F237" s="1463"/>
      <c r="G237" s="1463"/>
      <c r="H237" s="1463"/>
      <c r="I237" s="1463"/>
      <c r="J237" s="1464"/>
      <c r="K237" s="381"/>
    </row>
    <row r="238" spans="1:15" ht="30" customHeight="1" x14ac:dyDescent="0.35">
      <c r="A238" s="852" t="s">
        <v>505</v>
      </c>
      <c r="B238" s="1598" t="s">
        <v>502</v>
      </c>
      <c r="C238" s="1598"/>
      <c r="D238" s="1598"/>
      <c r="E238" s="1599" t="s">
        <v>519</v>
      </c>
      <c r="F238" s="243" t="s">
        <v>398</v>
      </c>
      <c r="G238" s="793">
        <v>1</v>
      </c>
      <c r="H238" s="793">
        <v>1</v>
      </c>
      <c r="I238" s="793">
        <v>1</v>
      </c>
      <c r="J238" s="1602" t="s">
        <v>546</v>
      </c>
      <c r="O238" s="1"/>
    </row>
    <row r="239" spans="1:15" ht="30" customHeight="1" x14ac:dyDescent="0.35">
      <c r="A239" s="855" t="s">
        <v>506</v>
      </c>
      <c r="B239" s="1605" t="s">
        <v>503</v>
      </c>
      <c r="C239" s="1605"/>
      <c r="D239" s="1605"/>
      <c r="E239" s="1600"/>
      <c r="F239" s="732" t="s">
        <v>398</v>
      </c>
      <c r="G239" s="143" t="s">
        <v>362</v>
      </c>
      <c r="H239" s="143" t="s">
        <v>362</v>
      </c>
      <c r="I239" s="143" t="s">
        <v>362</v>
      </c>
      <c r="J239" s="1603"/>
      <c r="O239" s="1"/>
    </row>
    <row r="240" spans="1:15" ht="30" customHeight="1" x14ac:dyDescent="0.35">
      <c r="A240" s="864" t="s">
        <v>507</v>
      </c>
      <c r="B240" s="1606" t="s">
        <v>504</v>
      </c>
      <c r="C240" s="1606"/>
      <c r="D240" s="1606"/>
      <c r="E240" s="1601"/>
      <c r="F240" s="110" t="s">
        <v>398</v>
      </c>
      <c r="G240" s="841" t="s">
        <v>362</v>
      </c>
      <c r="H240" s="841" t="s">
        <v>362</v>
      </c>
      <c r="I240" s="841" t="s">
        <v>362</v>
      </c>
      <c r="J240" s="1604"/>
      <c r="O240" s="1"/>
    </row>
    <row r="241" spans="1:15" s="5" customFormat="1" ht="8.15" customHeight="1" x14ac:dyDescent="0.35">
      <c r="A241" s="82"/>
      <c r="B241" s="83"/>
      <c r="C241" s="83"/>
      <c r="D241" s="83"/>
      <c r="E241" s="83"/>
      <c r="F241" s="84"/>
      <c r="G241" s="156"/>
      <c r="H241" s="156"/>
      <c r="I241" s="156"/>
      <c r="J241" s="46"/>
      <c r="K241" s="381"/>
    </row>
    <row r="242" spans="1:15" s="5" customFormat="1" ht="33" customHeight="1" x14ac:dyDescent="0.35">
      <c r="A242" s="1494" t="s">
        <v>439</v>
      </c>
      <c r="B242" s="1495"/>
      <c r="C242" s="1495"/>
      <c r="D242" s="1495"/>
      <c r="E242" s="1495"/>
      <c r="F242" s="1495"/>
      <c r="G242" s="1495"/>
      <c r="H242" s="1495"/>
      <c r="I242" s="1495"/>
      <c r="J242" s="1496"/>
      <c r="K242" s="381"/>
    </row>
    <row r="243" spans="1:15" ht="28" customHeight="1" x14ac:dyDescent="0.35">
      <c r="A243" s="852" t="s">
        <v>90</v>
      </c>
      <c r="B243" s="1465" t="s">
        <v>277</v>
      </c>
      <c r="C243" s="1465"/>
      <c r="D243" s="1465"/>
      <c r="E243" s="1466" t="s">
        <v>536</v>
      </c>
      <c r="F243" s="115"/>
      <c r="G243" s="682" t="s">
        <v>362</v>
      </c>
      <c r="H243" s="682" t="s">
        <v>362</v>
      </c>
      <c r="I243" s="682" t="s">
        <v>362</v>
      </c>
      <c r="J243" s="100"/>
      <c r="O243" s="1"/>
    </row>
    <row r="244" spans="1:15" ht="28" customHeight="1" x14ac:dyDescent="0.35">
      <c r="A244" s="855" t="s">
        <v>91</v>
      </c>
      <c r="B244" s="1460" t="s">
        <v>278</v>
      </c>
      <c r="C244" s="1460"/>
      <c r="D244" s="1460"/>
      <c r="E244" s="1467"/>
      <c r="F244" s="116"/>
      <c r="G244" s="143" t="s">
        <v>362</v>
      </c>
      <c r="H244" s="143" t="s">
        <v>362</v>
      </c>
      <c r="I244" s="143" t="s">
        <v>362</v>
      </c>
      <c r="J244" s="54"/>
      <c r="O244" s="1"/>
    </row>
    <row r="245" spans="1:15" ht="28" customHeight="1" x14ac:dyDescent="0.35">
      <c r="A245" s="853" t="s">
        <v>92</v>
      </c>
      <c r="B245" s="1459" t="s">
        <v>279</v>
      </c>
      <c r="C245" s="1459"/>
      <c r="D245" s="1459"/>
      <c r="E245" s="1467"/>
      <c r="F245" s="117"/>
      <c r="G245" s="686" t="s">
        <v>362</v>
      </c>
      <c r="H245" s="686" t="s">
        <v>362</v>
      </c>
      <c r="I245" s="686" t="s">
        <v>362</v>
      </c>
      <c r="J245" s="58"/>
      <c r="O245" s="1"/>
    </row>
    <row r="246" spans="1:15" ht="30" customHeight="1" x14ac:dyDescent="0.35">
      <c r="A246" s="856" t="s">
        <v>93</v>
      </c>
      <c r="B246" s="1461" t="s">
        <v>280</v>
      </c>
      <c r="C246" s="1461"/>
      <c r="D246" s="1461"/>
      <c r="E246" s="1468"/>
      <c r="F246" s="118"/>
      <c r="G246" s="148" t="s">
        <v>362</v>
      </c>
      <c r="H246" s="148" t="s">
        <v>362</v>
      </c>
      <c r="I246" s="148" t="s">
        <v>362</v>
      </c>
      <c r="J246" s="64"/>
      <c r="O246" s="1"/>
    </row>
    <row r="247" spans="1:15" s="5" customFormat="1" ht="8.15" customHeight="1" x14ac:dyDescent="0.35">
      <c r="A247" s="82"/>
      <c r="B247" s="83"/>
      <c r="C247" s="83"/>
      <c r="D247" s="83"/>
      <c r="E247" s="83"/>
      <c r="F247" s="84"/>
      <c r="G247" s="156"/>
      <c r="H247" s="156"/>
      <c r="I247" s="156"/>
      <c r="J247" s="46"/>
      <c r="K247" s="381"/>
    </row>
    <row r="248" spans="1:15" s="5" customFormat="1" ht="33" customHeight="1" x14ac:dyDescent="0.35">
      <c r="A248" s="1462" t="s">
        <v>441</v>
      </c>
      <c r="B248" s="1463"/>
      <c r="C248" s="1463"/>
      <c r="D248" s="1463"/>
      <c r="E248" s="1463"/>
      <c r="F248" s="1463"/>
      <c r="G248" s="1463"/>
      <c r="H248" s="1463"/>
      <c r="I248" s="1463"/>
      <c r="J248" s="1464"/>
      <c r="K248" s="381"/>
    </row>
    <row r="249" spans="1:15" ht="51.75" customHeight="1" x14ac:dyDescent="0.35">
      <c r="A249" s="852" t="s">
        <v>114</v>
      </c>
      <c r="B249" s="1465" t="s">
        <v>110</v>
      </c>
      <c r="C249" s="1465"/>
      <c r="D249" s="1465"/>
      <c r="E249" s="1466" t="s">
        <v>518</v>
      </c>
      <c r="F249" s="115"/>
      <c r="G249" s="682" t="s">
        <v>362</v>
      </c>
      <c r="H249" s="682" t="s">
        <v>362</v>
      </c>
      <c r="I249" s="682" t="s">
        <v>362</v>
      </c>
      <c r="J249" s="1617" t="s">
        <v>563</v>
      </c>
      <c r="O249" s="1"/>
    </row>
    <row r="250" spans="1:15" ht="28" customHeight="1" x14ac:dyDescent="0.35">
      <c r="A250" s="855" t="s">
        <v>115</v>
      </c>
      <c r="B250" s="1460" t="s">
        <v>111</v>
      </c>
      <c r="C250" s="1460"/>
      <c r="D250" s="1460"/>
      <c r="E250" s="1467"/>
      <c r="F250" s="116"/>
      <c r="G250" s="143" t="s">
        <v>362</v>
      </c>
      <c r="H250" s="143" t="s">
        <v>362</v>
      </c>
      <c r="I250" s="143" t="s">
        <v>362</v>
      </c>
      <c r="J250" s="1618"/>
      <c r="O250" s="1"/>
    </row>
    <row r="251" spans="1:15" ht="28" customHeight="1" x14ac:dyDescent="0.35">
      <c r="A251" s="853" t="s">
        <v>116</v>
      </c>
      <c r="B251" s="1459" t="s">
        <v>112</v>
      </c>
      <c r="C251" s="1459"/>
      <c r="D251" s="1459"/>
      <c r="E251" s="1467"/>
      <c r="F251" s="117"/>
      <c r="G251" s="686" t="s">
        <v>362</v>
      </c>
      <c r="H251" s="686" t="s">
        <v>362</v>
      </c>
      <c r="I251" s="686" t="s">
        <v>362</v>
      </c>
      <c r="J251" s="1618"/>
      <c r="O251" s="1"/>
    </row>
    <row r="252" spans="1:15" ht="28" customHeight="1" x14ac:dyDescent="0.35">
      <c r="A252" s="856" t="s">
        <v>117</v>
      </c>
      <c r="B252" s="1461" t="s">
        <v>113</v>
      </c>
      <c r="C252" s="1461"/>
      <c r="D252" s="1461"/>
      <c r="E252" s="1468"/>
      <c r="F252" s="246" t="s">
        <v>398</v>
      </c>
      <c r="G252" s="172">
        <v>1</v>
      </c>
      <c r="H252" s="172">
        <v>1</v>
      </c>
      <c r="I252" s="172">
        <v>1</v>
      </c>
      <c r="J252" s="1619"/>
      <c r="O252" s="1"/>
    </row>
    <row r="253" spans="1:15" s="5" customFormat="1" ht="8.15" customHeight="1" x14ac:dyDescent="0.35">
      <c r="A253" s="65"/>
      <c r="B253" s="66"/>
      <c r="C253" s="66"/>
      <c r="D253" s="66"/>
      <c r="E253" s="66"/>
      <c r="F253" s="67"/>
      <c r="G253" s="155"/>
      <c r="H253" s="155"/>
      <c r="I253" s="155"/>
      <c r="J253" s="46"/>
      <c r="K253" s="381"/>
    </row>
    <row r="254" spans="1:15" s="5" customFormat="1" ht="33" customHeight="1" x14ac:dyDescent="0.35">
      <c r="A254" s="1462" t="s">
        <v>442</v>
      </c>
      <c r="B254" s="1463"/>
      <c r="C254" s="1463"/>
      <c r="D254" s="1463"/>
      <c r="E254" s="1463"/>
      <c r="F254" s="1463"/>
      <c r="G254" s="1463"/>
      <c r="H254" s="1463"/>
      <c r="I254" s="1463"/>
      <c r="J254" s="255" t="s">
        <v>737</v>
      </c>
      <c r="K254" s="381"/>
    </row>
    <row r="255" spans="1:15" ht="28" customHeight="1" x14ac:dyDescent="0.35">
      <c r="A255" s="852" t="s">
        <v>120</v>
      </c>
      <c r="B255" s="1465" t="s">
        <v>118</v>
      </c>
      <c r="C255" s="1465"/>
      <c r="D255" s="1465"/>
      <c r="E255" s="1466" t="s">
        <v>537</v>
      </c>
      <c r="F255" s="243" t="s">
        <v>361</v>
      </c>
      <c r="G255" s="1613">
        <v>210</v>
      </c>
      <c r="H255" s="1614"/>
      <c r="I255" s="734">
        <v>314</v>
      </c>
      <c r="J255" s="319"/>
      <c r="O255" s="1"/>
    </row>
    <row r="256" spans="1:15" ht="28" customHeight="1" x14ac:dyDescent="0.35">
      <c r="A256" s="856" t="s">
        <v>121</v>
      </c>
      <c r="B256" s="1461" t="s">
        <v>119</v>
      </c>
      <c r="C256" s="1461"/>
      <c r="D256" s="1461"/>
      <c r="E256" s="1468"/>
      <c r="F256" s="246" t="s">
        <v>361</v>
      </c>
      <c r="G256" s="1615">
        <v>86</v>
      </c>
      <c r="H256" s="1616"/>
      <c r="I256" s="893">
        <v>139</v>
      </c>
      <c r="J256" s="81"/>
      <c r="O256" s="1"/>
    </row>
    <row r="257" spans="1:15" s="5" customFormat="1" ht="8.15" customHeight="1" x14ac:dyDescent="0.35">
      <c r="A257" s="12"/>
      <c r="B257" s="13"/>
      <c r="C257" s="13"/>
      <c r="D257" s="13"/>
      <c r="E257" s="13"/>
      <c r="F257" s="7"/>
      <c r="G257" s="149"/>
      <c r="H257" s="149"/>
      <c r="I257" s="149"/>
      <c r="J257" s="46"/>
      <c r="K257" s="381"/>
    </row>
    <row r="258" spans="1:15" s="5" customFormat="1" ht="33" customHeight="1" x14ac:dyDescent="0.35">
      <c r="A258" s="1462" t="s">
        <v>443</v>
      </c>
      <c r="B258" s="1463"/>
      <c r="C258" s="1463"/>
      <c r="D258" s="1463"/>
      <c r="E258" s="1463"/>
      <c r="F258" s="1463"/>
      <c r="G258" s="1463"/>
      <c r="H258" s="1463"/>
      <c r="I258" s="1463"/>
      <c r="J258" s="255" t="s">
        <v>737</v>
      </c>
      <c r="K258" s="381"/>
    </row>
    <row r="259" spans="1:15" ht="28" customHeight="1" x14ac:dyDescent="0.35">
      <c r="A259" s="852" t="s">
        <v>152</v>
      </c>
      <c r="B259" s="1465" t="s">
        <v>145</v>
      </c>
      <c r="C259" s="1465"/>
      <c r="D259" s="1465"/>
      <c r="E259" s="1466" t="s">
        <v>537</v>
      </c>
      <c r="F259" s="243" t="s">
        <v>361</v>
      </c>
      <c r="G259" s="1613">
        <v>212</v>
      </c>
      <c r="H259" s="1614"/>
      <c r="I259" s="734">
        <v>379</v>
      </c>
      <c r="J259" s="94"/>
      <c r="O259" s="1"/>
    </row>
    <row r="260" spans="1:15" ht="28" customHeight="1" x14ac:dyDescent="0.35">
      <c r="A260" s="855" t="s">
        <v>153</v>
      </c>
      <c r="B260" s="1460" t="s">
        <v>146</v>
      </c>
      <c r="C260" s="1460"/>
      <c r="D260" s="1460"/>
      <c r="E260" s="1467"/>
      <c r="F260" s="732" t="s">
        <v>361</v>
      </c>
      <c r="G260" s="1622">
        <v>185</v>
      </c>
      <c r="H260" s="1623"/>
      <c r="I260" s="894">
        <v>302</v>
      </c>
      <c r="J260" s="59"/>
      <c r="O260" s="1"/>
    </row>
    <row r="261" spans="1:15" ht="28" customHeight="1" x14ac:dyDescent="0.35">
      <c r="A261" s="877" t="s">
        <v>154</v>
      </c>
      <c r="B261" s="1627" t="s">
        <v>147</v>
      </c>
      <c r="C261" s="1627"/>
      <c r="D261" s="1627"/>
      <c r="E261" s="1467"/>
      <c r="F261" s="892" t="s">
        <v>361</v>
      </c>
      <c r="G261" s="1620">
        <v>27</v>
      </c>
      <c r="H261" s="1621"/>
      <c r="I261" s="715">
        <v>77</v>
      </c>
      <c r="J261" s="279"/>
      <c r="O261" s="1"/>
    </row>
    <row r="262" spans="1:15" ht="30" customHeight="1" x14ac:dyDescent="0.35">
      <c r="A262" s="855" t="s">
        <v>155</v>
      </c>
      <c r="B262" s="1460" t="s">
        <v>148</v>
      </c>
      <c r="C262" s="1460"/>
      <c r="D262" s="1460"/>
      <c r="E262" s="1467"/>
      <c r="F262" s="732" t="s">
        <v>361</v>
      </c>
      <c r="G262" s="1622">
        <v>23578</v>
      </c>
      <c r="H262" s="1623"/>
      <c r="I262" s="894">
        <v>7381</v>
      </c>
      <c r="J262" s="59"/>
      <c r="O262" s="1"/>
    </row>
    <row r="263" spans="1:15" ht="30" customHeight="1" x14ac:dyDescent="0.35">
      <c r="A263" s="853" t="s">
        <v>156</v>
      </c>
      <c r="B263" s="1459" t="s">
        <v>149</v>
      </c>
      <c r="C263" s="1459"/>
      <c r="D263" s="1459"/>
      <c r="E263" s="1467"/>
      <c r="F263" s="245" t="s">
        <v>361</v>
      </c>
      <c r="G263" s="1620">
        <v>23348</v>
      </c>
      <c r="H263" s="1621"/>
      <c r="I263" s="713">
        <v>6983</v>
      </c>
      <c r="J263" s="119"/>
      <c r="O263" s="1"/>
    </row>
    <row r="264" spans="1:15" ht="39" customHeight="1" x14ac:dyDescent="0.35">
      <c r="A264" s="855" t="s">
        <v>157</v>
      </c>
      <c r="B264" s="1460" t="s">
        <v>150</v>
      </c>
      <c r="C264" s="1460"/>
      <c r="D264" s="1460"/>
      <c r="E264" s="1467"/>
      <c r="F264" s="732"/>
      <c r="G264" s="1622" t="s">
        <v>513</v>
      </c>
      <c r="H264" s="1623"/>
      <c r="I264" s="894" t="s">
        <v>513</v>
      </c>
      <c r="J264" s="59"/>
      <c r="O264" s="1"/>
    </row>
    <row r="265" spans="1:15" ht="30" customHeight="1" x14ac:dyDescent="0.35">
      <c r="A265" s="864" t="s">
        <v>158</v>
      </c>
      <c r="B265" s="1624" t="s">
        <v>151</v>
      </c>
      <c r="C265" s="1624"/>
      <c r="D265" s="1624"/>
      <c r="E265" s="1468"/>
      <c r="F265" s="110" t="s">
        <v>361</v>
      </c>
      <c r="G265" s="1625" t="s">
        <v>362</v>
      </c>
      <c r="H265" s="1626"/>
      <c r="I265" s="196" t="s">
        <v>362</v>
      </c>
      <c r="J265" s="102"/>
      <c r="O265" s="1"/>
    </row>
    <row r="266" spans="1:15" s="5" customFormat="1" ht="8.15" customHeight="1" x14ac:dyDescent="0.35">
      <c r="A266" s="82"/>
      <c r="B266" s="83"/>
      <c r="C266" s="83"/>
      <c r="D266" s="83"/>
      <c r="E266" s="83"/>
      <c r="F266" s="84"/>
      <c r="G266" s="156"/>
      <c r="H266" s="156"/>
      <c r="I266" s="156"/>
      <c r="J266" s="431"/>
      <c r="K266" s="381"/>
    </row>
    <row r="267" spans="1:15" s="5" customFormat="1" ht="33" customHeight="1" x14ac:dyDescent="0.35">
      <c r="A267" s="1494" t="s">
        <v>444</v>
      </c>
      <c r="B267" s="1495"/>
      <c r="C267" s="1495"/>
      <c r="D267" s="1495"/>
      <c r="E267" s="1495"/>
      <c r="F267" s="1495"/>
      <c r="G267" s="1495"/>
      <c r="H267" s="1495"/>
      <c r="I267" s="1495"/>
      <c r="J267" s="425" t="s">
        <v>737</v>
      </c>
      <c r="K267" s="381"/>
    </row>
    <row r="268" spans="1:15" ht="30" customHeight="1" x14ac:dyDescent="0.35">
      <c r="A268" s="852" t="s">
        <v>161</v>
      </c>
      <c r="B268" s="1465" t="s">
        <v>159</v>
      </c>
      <c r="C268" s="1465"/>
      <c r="D268" s="1465"/>
      <c r="E268" s="1466" t="s">
        <v>537</v>
      </c>
      <c r="F268" s="76" t="s">
        <v>398</v>
      </c>
      <c r="G268" s="1630">
        <v>1</v>
      </c>
      <c r="H268" s="1630"/>
      <c r="I268" s="410">
        <v>0.99654710214868125</v>
      </c>
      <c r="J268" s="120"/>
      <c r="O268" s="1"/>
    </row>
    <row r="269" spans="1:15" ht="30" customHeight="1" x14ac:dyDescent="0.35">
      <c r="A269" s="856" t="s">
        <v>162</v>
      </c>
      <c r="B269" s="1461" t="s">
        <v>160</v>
      </c>
      <c r="C269" s="1461"/>
      <c r="D269" s="1461"/>
      <c r="E269" s="1468"/>
      <c r="F269" s="73" t="s">
        <v>398</v>
      </c>
      <c r="G269" s="1631" t="s">
        <v>362</v>
      </c>
      <c r="H269" s="1631"/>
      <c r="I269" s="148" t="s">
        <v>362</v>
      </c>
      <c r="J269" s="64"/>
      <c r="O269" s="1"/>
    </row>
    <row r="270" spans="1:15" s="5" customFormat="1" ht="8.15" customHeight="1" x14ac:dyDescent="0.35">
      <c r="A270" s="82"/>
      <c r="B270" s="83"/>
      <c r="C270" s="83"/>
      <c r="D270" s="83"/>
      <c r="E270" s="83"/>
      <c r="F270" s="84"/>
      <c r="G270" s="156"/>
      <c r="H270" s="156"/>
      <c r="I270" s="156"/>
      <c r="J270" s="46"/>
      <c r="K270" s="381"/>
    </row>
    <row r="271" spans="1:15" s="5" customFormat="1" ht="33" customHeight="1" x14ac:dyDescent="0.35">
      <c r="A271" s="1462" t="s">
        <v>445</v>
      </c>
      <c r="B271" s="1463"/>
      <c r="C271" s="1463"/>
      <c r="D271" s="1463"/>
      <c r="E271" s="1463"/>
      <c r="F271" s="1463"/>
      <c r="G271" s="1463"/>
      <c r="H271" s="1463"/>
      <c r="I271" s="1463"/>
      <c r="J271" s="1464"/>
      <c r="K271" s="381"/>
    </row>
    <row r="272" spans="1:15" ht="30" customHeight="1" x14ac:dyDescent="0.35">
      <c r="A272" s="852" t="s">
        <v>125</v>
      </c>
      <c r="B272" s="1465" t="s">
        <v>122</v>
      </c>
      <c r="C272" s="1465"/>
      <c r="D272" s="1465"/>
      <c r="E272" s="1466" t="s">
        <v>518</v>
      </c>
      <c r="F272" s="243" t="s">
        <v>361</v>
      </c>
      <c r="G272" s="680">
        <v>5707</v>
      </c>
      <c r="H272" s="680">
        <v>2534</v>
      </c>
      <c r="I272" s="680">
        <v>4589</v>
      </c>
      <c r="J272" s="1628" t="s">
        <v>517</v>
      </c>
      <c r="O272" s="1"/>
    </row>
    <row r="273" spans="1:15" ht="27.75" customHeight="1" x14ac:dyDescent="0.35">
      <c r="A273" s="856" t="s">
        <v>124</v>
      </c>
      <c r="B273" s="1461" t="s">
        <v>123</v>
      </c>
      <c r="C273" s="1461"/>
      <c r="D273" s="1461"/>
      <c r="E273" s="1468"/>
      <c r="F273" s="246" t="s">
        <v>446</v>
      </c>
      <c r="G273" s="875" t="s">
        <v>362</v>
      </c>
      <c r="H273" s="875" t="s">
        <v>362</v>
      </c>
      <c r="I273" s="875" t="s">
        <v>362</v>
      </c>
      <c r="J273" s="1629"/>
      <c r="O273" s="1"/>
    </row>
    <row r="274" spans="1:15" s="5" customFormat="1" ht="8.15" customHeight="1" x14ac:dyDescent="0.35">
      <c r="A274" s="12"/>
      <c r="B274" s="13"/>
      <c r="C274" s="13"/>
      <c r="D274" s="13"/>
      <c r="E274" s="13"/>
      <c r="F274" s="7"/>
      <c r="G274" s="149"/>
      <c r="H274" s="149"/>
      <c r="I274" s="149"/>
      <c r="J274" s="46"/>
      <c r="K274" s="381"/>
    </row>
    <row r="275" spans="1:15" s="5" customFormat="1" ht="33" customHeight="1" x14ac:dyDescent="0.35">
      <c r="A275" s="1462" t="s">
        <v>447</v>
      </c>
      <c r="B275" s="1463"/>
      <c r="C275" s="1463"/>
      <c r="D275" s="1463"/>
      <c r="E275" s="1463"/>
      <c r="F275" s="1463"/>
      <c r="G275" s="1463"/>
      <c r="H275" s="1463"/>
      <c r="I275" s="1463"/>
      <c r="J275" s="1464"/>
      <c r="K275" s="381"/>
    </row>
    <row r="276" spans="1:15" ht="25" customHeight="1" x14ac:dyDescent="0.35">
      <c r="A276" s="852" t="s">
        <v>163</v>
      </c>
      <c r="B276" s="1465" t="s">
        <v>259</v>
      </c>
      <c r="C276" s="1465"/>
      <c r="D276" s="1465"/>
      <c r="E276" s="1466" t="s">
        <v>518</v>
      </c>
      <c r="F276" s="243" t="s">
        <v>398</v>
      </c>
      <c r="G276" s="694">
        <v>1</v>
      </c>
      <c r="H276" s="694">
        <v>0.99</v>
      </c>
      <c r="I276" s="694">
        <v>1</v>
      </c>
      <c r="J276" s="319"/>
      <c r="O276" s="1"/>
    </row>
    <row r="277" spans="1:15" ht="30" customHeight="1" x14ac:dyDescent="0.35">
      <c r="A277" s="855" t="s">
        <v>164</v>
      </c>
      <c r="B277" s="1460" t="s">
        <v>249</v>
      </c>
      <c r="C277" s="1460"/>
      <c r="D277" s="1460"/>
      <c r="E277" s="1467"/>
      <c r="F277" s="732" t="s">
        <v>398</v>
      </c>
      <c r="G277" s="737">
        <v>0.54</v>
      </c>
      <c r="H277" s="737">
        <v>0.54</v>
      </c>
      <c r="I277" s="737">
        <v>0.55000000000000004</v>
      </c>
      <c r="J277" s="121"/>
      <c r="O277" s="1"/>
    </row>
    <row r="278" spans="1:15" ht="30" customHeight="1" x14ac:dyDescent="0.35">
      <c r="A278" s="853" t="s">
        <v>165</v>
      </c>
      <c r="B278" s="1459" t="s">
        <v>260</v>
      </c>
      <c r="C278" s="1459"/>
      <c r="D278" s="1459"/>
      <c r="E278" s="1467"/>
      <c r="F278" s="245" t="s">
        <v>398</v>
      </c>
      <c r="G278" s="698">
        <v>0</v>
      </c>
      <c r="H278" s="698">
        <v>0</v>
      </c>
      <c r="I278" s="698">
        <v>0</v>
      </c>
      <c r="J278" s="122"/>
      <c r="O278" s="1"/>
    </row>
    <row r="279" spans="1:15" ht="30" customHeight="1" x14ac:dyDescent="0.35">
      <c r="A279" s="855" t="s">
        <v>166</v>
      </c>
      <c r="B279" s="1460" t="s">
        <v>261</v>
      </c>
      <c r="C279" s="1460"/>
      <c r="D279" s="1460"/>
      <c r="E279" s="1467"/>
      <c r="F279" s="732" t="s">
        <v>398</v>
      </c>
      <c r="G279" s="737">
        <v>0.1</v>
      </c>
      <c r="H279" s="737">
        <v>0.05</v>
      </c>
      <c r="I279" s="737">
        <v>0.09</v>
      </c>
      <c r="J279" s="121"/>
      <c r="O279" s="1"/>
    </row>
    <row r="280" spans="1:15" ht="30" customHeight="1" x14ac:dyDescent="0.35">
      <c r="A280" s="853" t="s">
        <v>167</v>
      </c>
      <c r="B280" s="1459" t="s">
        <v>262</v>
      </c>
      <c r="C280" s="1459"/>
      <c r="D280" s="1459"/>
      <c r="E280" s="1467"/>
      <c r="F280" s="245" t="s">
        <v>398</v>
      </c>
      <c r="G280" s="698">
        <v>0.14000000000000001</v>
      </c>
      <c r="H280" s="698">
        <v>0.14000000000000001</v>
      </c>
      <c r="I280" s="698">
        <v>0.21</v>
      </c>
      <c r="J280" s="122"/>
      <c r="O280" s="1"/>
    </row>
    <row r="281" spans="1:15" ht="30" customHeight="1" x14ac:dyDescent="0.35">
      <c r="A281" s="855" t="s">
        <v>168</v>
      </c>
      <c r="B281" s="1460" t="s">
        <v>263</v>
      </c>
      <c r="C281" s="1460"/>
      <c r="D281" s="1460"/>
      <c r="E281" s="1467"/>
      <c r="F281" s="732" t="s">
        <v>398</v>
      </c>
      <c r="G281" s="737">
        <v>0.23</v>
      </c>
      <c r="H281" s="737">
        <v>0.27</v>
      </c>
      <c r="I281" s="737">
        <v>0.15</v>
      </c>
      <c r="J281" s="320"/>
      <c r="O281" s="1"/>
    </row>
    <row r="282" spans="1:15" ht="25" customHeight="1" x14ac:dyDescent="0.35">
      <c r="A282" s="853" t="s">
        <v>169</v>
      </c>
      <c r="B282" s="1459" t="s">
        <v>264</v>
      </c>
      <c r="C282" s="1459"/>
      <c r="D282" s="1459"/>
      <c r="E282" s="1467"/>
      <c r="F282" s="245" t="s">
        <v>398</v>
      </c>
      <c r="G282" s="698">
        <v>0</v>
      </c>
      <c r="H282" s="698">
        <v>0</v>
      </c>
      <c r="I282" s="698">
        <v>0</v>
      </c>
      <c r="J282" s="122"/>
      <c r="O282" s="1"/>
    </row>
    <row r="283" spans="1:15" ht="40.5" customHeight="1" x14ac:dyDescent="0.35">
      <c r="A283" s="855" t="s">
        <v>292</v>
      </c>
      <c r="B283" s="1460" t="s">
        <v>339</v>
      </c>
      <c r="C283" s="1460"/>
      <c r="D283" s="1460"/>
      <c r="E283" s="1467"/>
      <c r="F283" s="732" t="s">
        <v>398</v>
      </c>
      <c r="G283" s="737">
        <v>1</v>
      </c>
      <c r="H283" s="737">
        <v>1</v>
      </c>
      <c r="I283" s="737">
        <v>1</v>
      </c>
      <c r="J283" s="320" t="s">
        <v>446</v>
      </c>
      <c r="O283" s="1"/>
    </row>
    <row r="284" spans="1:15" ht="30" customHeight="1" x14ac:dyDescent="0.35">
      <c r="A284" s="853" t="s">
        <v>170</v>
      </c>
      <c r="B284" s="1459" t="s">
        <v>265</v>
      </c>
      <c r="C284" s="1459"/>
      <c r="D284" s="1459"/>
      <c r="E284" s="1467"/>
      <c r="F284" s="245" t="s">
        <v>478</v>
      </c>
      <c r="G284" s="792">
        <v>1</v>
      </c>
      <c r="H284" s="792">
        <v>1</v>
      </c>
      <c r="I284" s="792">
        <v>1</v>
      </c>
      <c r="J284" s="122"/>
      <c r="O284" s="1"/>
    </row>
    <row r="285" spans="1:15" ht="30" customHeight="1" x14ac:dyDescent="0.35">
      <c r="A285" s="855" t="s">
        <v>171</v>
      </c>
      <c r="B285" s="1460" t="s">
        <v>238</v>
      </c>
      <c r="C285" s="1460"/>
      <c r="D285" s="1460"/>
      <c r="E285" s="1467"/>
      <c r="F285" s="732" t="s">
        <v>398</v>
      </c>
      <c r="G285" s="737">
        <v>0</v>
      </c>
      <c r="H285" s="737">
        <v>1</v>
      </c>
      <c r="I285" s="737">
        <v>0</v>
      </c>
      <c r="J285" s="121"/>
      <c r="O285" s="1"/>
    </row>
    <row r="286" spans="1:15" ht="30" customHeight="1" x14ac:dyDescent="0.35">
      <c r="A286" s="877" t="s">
        <v>172</v>
      </c>
      <c r="B286" s="1627" t="s">
        <v>239</v>
      </c>
      <c r="C286" s="1627"/>
      <c r="D286" s="1627"/>
      <c r="E286" s="1467"/>
      <c r="F286" s="892" t="s">
        <v>398</v>
      </c>
      <c r="G286" s="738">
        <v>0</v>
      </c>
      <c r="H286" s="738">
        <v>0</v>
      </c>
      <c r="I286" s="738">
        <v>0</v>
      </c>
      <c r="J286" s="277"/>
      <c r="O286" s="1"/>
    </row>
    <row r="287" spans="1:15" ht="25" customHeight="1" x14ac:dyDescent="0.35">
      <c r="A287" s="855" t="s">
        <v>173</v>
      </c>
      <c r="B287" s="1460" t="s">
        <v>240</v>
      </c>
      <c r="C287" s="1460"/>
      <c r="D287" s="1460"/>
      <c r="E287" s="1467"/>
      <c r="F287" s="732" t="s">
        <v>398</v>
      </c>
      <c r="G287" s="737">
        <v>0</v>
      </c>
      <c r="H287" s="737">
        <v>0</v>
      </c>
      <c r="I287" s="737">
        <v>0</v>
      </c>
      <c r="J287" s="121"/>
      <c r="O287" s="1"/>
    </row>
    <row r="288" spans="1:15" ht="25" customHeight="1" x14ac:dyDescent="0.35">
      <c r="A288" s="853" t="s">
        <v>174</v>
      </c>
      <c r="B288" s="1459" t="s">
        <v>241</v>
      </c>
      <c r="C288" s="1459"/>
      <c r="D288" s="1459"/>
      <c r="E288" s="1467"/>
      <c r="F288" s="245" t="s">
        <v>398</v>
      </c>
      <c r="G288" s="183">
        <v>0</v>
      </c>
      <c r="H288" s="183">
        <v>0</v>
      </c>
      <c r="I288" s="183">
        <v>0</v>
      </c>
      <c r="J288" s="122"/>
      <c r="O288" s="1"/>
    </row>
    <row r="289" spans="1:15" ht="25" customHeight="1" x14ac:dyDescent="0.35">
      <c r="A289" s="855" t="s">
        <v>175</v>
      </c>
      <c r="B289" s="1460" t="s">
        <v>242</v>
      </c>
      <c r="C289" s="1460"/>
      <c r="D289" s="1460"/>
      <c r="E289" s="1467"/>
      <c r="F289" s="732" t="s">
        <v>398</v>
      </c>
      <c r="G289" s="737">
        <v>0</v>
      </c>
      <c r="H289" s="737">
        <v>0</v>
      </c>
      <c r="I289" s="737">
        <v>0</v>
      </c>
      <c r="J289" s="121"/>
      <c r="O289" s="1"/>
    </row>
    <row r="290" spans="1:15" ht="30" customHeight="1" x14ac:dyDescent="0.35">
      <c r="A290" s="853" t="s">
        <v>176</v>
      </c>
      <c r="B290" s="1459" t="s">
        <v>340</v>
      </c>
      <c r="C290" s="1459"/>
      <c r="D290" s="1459"/>
      <c r="E290" s="1467"/>
      <c r="F290" s="245" t="s">
        <v>398</v>
      </c>
      <c r="G290" s="698">
        <v>0</v>
      </c>
      <c r="H290" s="698">
        <v>1</v>
      </c>
      <c r="I290" s="698">
        <v>0</v>
      </c>
      <c r="J290" s="321" t="s">
        <v>446</v>
      </c>
      <c r="O290" s="1"/>
    </row>
    <row r="291" spans="1:15" ht="30" customHeight="1" x14ac:dyDescent="0.35">
      <c r="A291" s="855" t="s">
        <v>293</v>
      </c>
      <c r="B291" s="1460" t="s">
        <v>341</v>
      </c>
      <c r="C291" s="1460"/>
      <c r="D291" s="1460"/>
      <c r="E291" s="1467"/>
      <c r="F291" s="732" t="s">
        <v>478</v>
      </c>
      <c r="G291" s="722">
        <v>0</v>
      </c>
      <c r="H291" s="722">
        <v>55</v>
      </c>
      <c r="I291" s="722">
        <v>0</v>
      </c>
      <c r="J291" s="121"/>
      <c r="O291" s="1"/>
    </row>
    <row r="292" spans="1:15" ht="30" customHeight="1" x14ac:dyDescent="0.35">
      <c r="A292" s="853" t="s">
        <v>177</v>
      </c>
      <c r="B292" s="1459" t="s">
        <v>126</v>
      </c>
      <c r="C292" s="1459"/>
      <c r="D292" s="1459"/>
      <c r="E292" s="1507"/>
      <c r="F292" s="245" t="s">
        <v>361</v>
      </c>
      <c r="G292" s="275" t="s">
        <v>565</v>
      </c>
      <c r="H292" s="275" t="s">
        <v>565</v>
      </c>
      <c r="I292" s="275" t="s">
        <v>565</v>
      </c>
      <c r="J292" s="324"/>
      <c r="O292" s="1"/>
    </row>
    <row r="293" spans="1:15" s="5" customFormat="1" ht="33" customHeight="1" x14ac:dyDescent="0.35">
      <c r="A293" s="1494" t="s">
        <v>625</v>
      </c>
      <c r="B293" s="1495"/>
      <c r="C293" s="1495"/>
      <c r="D293" s="1495"/>
      <c r="E293" s="1495"/>
      <c r="F293" s="1495"/>
      <c r="G293" s="1495"/>
      <c r="H293" s="1495"/>
      <c r="I293" s="1495"/>
      <c r="J293" s="1496"/>
      <c r="K293" s="381"/>
    </row>
    <row r="294" spans="1:15" ht="30" customHeight="1" x14ac:dyDescent="0.35">
      <c r="A294" s="850" t="s">
        <v>178</v>
      </c>
      <c r="B294" s="1632" t="s">
        <v>127</v>
      </c>
      <c r="C294" s="1632"/>
      <c r="D294" s="1632"/>
      <c r="E294" s="1466" t="s">
        <v>518</v>
      </c>
      <c r="F294" s="443"/>
      <c r="G294" s="724" t="s">
        <v>364</v>
      </c>
      <c r="H294" s="724" t="s">
        <v>364</v>
      </c>
      <c r="I294" s="724" t="s">
        <v>364</v>
      </c>
      <c r="J294" s="889" t="s">
        <v>566</v>
      </c>
      <c r="O294" s="1"/>
    </row>
    <row r="295" spans="1:15" ht="25" customHeight="1" x14ac:dyDescent="0.35">
      <c r="A295" s="864" t="s">
        <v>179</v>
      </c>
      <c r="B295" s="1624" t="s">
        <v>128</v>
      </c>
      <c r="C295" s="1624"/>
      <c r="D295" s="1624"/>
      <c r="E295" s="1468"/>
      <c r="F295" s="110" t="s">
        <v>512</v>
      </c>
      <c r="G295" s="705">
        <v>0</v>
      </c>
      <c r="H295" s="705">
        <v>0</v>
      </c>
      <c r="I295" s="705">
        <v>0</v>
      </c>
      <c r="J295" s="99"/>
      <c r="O295" s="1"/>
    </row>
    <row r="296" spans="1:15" s="5" customFormat="1" ht="8.15" customHeight="1" x14ac:dyDescent="0.35">
      <c r="A296" s="209"/>
      <c r="B296" s="210"/>
      <c r="C296" s="210"/>
      <c r="D296" s="210"/>
      <c r="E296" s="210"/>
      <c r="F296" s="47"/>
      <c r="G296" s="211"/>
      <c r="H296" s="211"/>
      <c r="I296" s="211"/>
      <c r="J296" s="46"/>
      <c r="K296" s="381"/>
    </row>
    <row r="297" spans="1:15" s="5" customFormat="1" ht="33" customHeight="1" x14ac:dyDescent="0.35">
      <c r="A297" s="1462" t="s">
        <v>448</v>
      </c>
      <c r="B297" s="1463"/>
      <c r="C297" s="1463"/>
      <c r="D297" s="1463"/>
      <c r="E297" s="1463"/>
      <c r="F297" s="1463"/>
      <c r="G297" s="1463"/>
      <c r="H297" s="1463"/>
      <c r="I297" s="1463"/>
      <c r="J297" s="1464"/>
      <c r="K297" s="381"/>
    </row>
    <row r="298" spans="1:15" ht="24" customHeight="1" x14ac:dyDescent="0.35">
      <c r="A298" s="852" t="s">
        <v>96</v>
      </c>
      <c r="B298" s="1479" t="s">
        <v>281</v>
      </c>
      <c r="C298" s="1480"/>
      <c r="D298" s="123" t="s">
        <v>365</v>
      </c>
      <c r="E298" s="1483" t="s">
        <v>518</v>
      </c>
      <c r="F298" s="94" t="s">
        <v>361</v>
      </c>
      <c r="G298" s="734">
        <v>0</v>
      </c>
      <c r="H298" s="734">
        <v>0</v>
      </c>
      <c r="I298" s="734">
        <v>0</v>
      </c>
      <c r="J298" s="483" t="s">
        <v>701</v>
      </c>
      <c r="O298" s="1"/>
    </row>
    <row r="299" spans="1:15" ht="24" customHeight="1" x14ac:dyDescent="0.35">
      <c r="A299" s="855" t="s">
        <v>97</v>
      </c>
      <c r="B299" s="1487" t="s">
        <v>282</v>
      </c>
      <c r="C299" s="1488"/>
      <c r="D299" s="89" t="s">
        <v>365</v>
      </c>
      <c r="E299" s="1637"/>
      <c r="F299" s="59" t="s">
        <v>361</v>
      </c>
      <c r="G299" s="894">
        <v>0</v>
      </c>
      <c r="H299" s="894">
        <v>0</v>
      </c>
      <c r="I299" s="894">
        <v>0</v>
      </c>
      <c r="J299" s="59"/>
      <c r="O299" s="1"/>
    </row>
    <row r="300" spans="1:15" ht="15" customHeight="1" x14ac:dyDescent="0.35">
      <c r="A300" s="1523" t="s">
        <v>98</v>
      </c>
      <c r="B300" s="1639" t="s">
        <v>342</v>
      </c>
      <c r="C300" s="1640"/>
      <c r="D300" s="124" t="s">
        <v>250</v>
      </c>
      <c r="E300" s="1637"/>
      <c r="F300" s="60" t="s">
        <v>361</v>
      </c>
      <c r="G300" s="703">
        <v>0</v>
      </c>
      <c r="H300" s="703">
        <v>0</v>
      </c>
      <c r="I300" s="703">
        <v>0</v>
      </c>
      <c r="J300" s="1645"/>
      <c r="O300" s="1"/>
    </row>
    <row r="301" spans="1:15" ht="15" customHeight="1" x14ac:dyDescent="0.35">
      <c r="A301" s="1523"/>
      <c r="B301" s="1641"/>
      <c r="C301" s="1642"/>
      <c r="D301" s="124" t="s">
        <v>251</v>
      </c>
      <c r="E301" s="1637"/>
      <c r="F301" s="60" t="s">
        <v>361</v>
      </c>
      <c r="G301" s="703">
        <v>0</v>
      </c>
      <c r="H301" s="703">
        <v>0</v>
      </c>
      <c r="I301" s="703">
        <v>0</v>
      </c>
      <c r="J301" s="1646"/>
      <c r="O301" s="1"/>
    </row>
    <row r="302" spans="1:15" ht="15" customHeight="1" x14ac:dyDescent="0.35">
      <c r="A302" s="1523"/>
      <c r="B302" s="1641"/>
      <c r="C302" s="1642"/>
      <c r="D302" s="124" t="s">
        <v>252</v>
      </c>
      <c r="E302" s="1637"/>
      <c r="F302" s="60" t="s">
        <v>361</v>
      </c>
      <c r="G302" s="703">
        <v>0</v>
      </c>
      <c r="H302" s="703">
        <v>0</v>
      </c>
      <c r="I302" s="703">
        <v>0</v>
      </c>
      <c r="J302" s="1646"/>
      <c r="O302" s="1"/>
    </row>
    <row r="303" spans="1:15" ht="15" customHeight="1" x14ac:dyDescent="0.35">
      <c r="A303" s="1523"/>
      <c r="B303" s="1641"/>
      <c r="C303" s="1642"/>
      <c r="D303" s="124" t="s">
        <v>253</v>
      </c>
      <c r="E303" s="1637"/>
      <c r="F303" s="60" t="s">
        <v>361</v>
      </c>
      <c r="G303" s="703">
        <v>0</v>
      </c>
      <c r="H303" s="703">
        <v>0</v>
      </c>
      <c r="I303" s="703">
        <v>0</v>
      </c>
      <c r="J303" s="1646"/>
      <c r="O303" s="1"/>
    </row>
    <row r="304" spans="1:15" ht="15" customHeight="1" x14ac:dyDescent="0.35">
      <c r="A304" s="1523"/>
      <c r="B304" s="1641"/>
      <c r="C304" s="1642"/>
      <c r="D304" s="124" t="s">
        <v>254</v>
      </c>
      <c r="E304" s="1637"/>
      <c r="F304" s="60" t="s">
        <v>361</v>
      </c>
      <c r="G304" s="703">
        <v>0</v>
      </c>
      <c r="H304" s="703">
        <v>0</v>
      </c>
      <c r="I304" s="703">
        <v>0</v>
      </c>
      <c r="J304" s="1646"/>
      <c r="O304" s="1"/>
    </row>
    <row r="305" spans="1:15" ht="15" customHeight="1" x14ac:dyDescent="0.35">
      <c r="A305" s="1523"/>
      <c r="B305" s="1643"/>
      <c r="C305" s="1644"/>
      <c r="D305" s="124" t="s">
        <v>255</v>
      </c>
      <c r="E305" s="1637"/>
      <c r="F305" s="60" t="s">
        <v>361</v>
      </c>
      <c r="G305" s="703">
        <v>0</v>
      </c>
      <c r="H305" s="703">
        <v>0</v>
      </c>
      <c r="I305" s="703">
        <v>0</v>
      </c>
      <c r="J305" s="1647"/>
      <c r="O305" s="1"/>
    </row>
    <row r="306" spans="1:15" ht="15" customHeight="1" x14ac:dyDescent="0.35">
      <c r="A306" s="1548" t="s">
        <v>99</v>
      </c>
      <c r="B306" s="1513" t="s">
        <v>343</v>
      </c>
      <c r="C306" s="1514"/>
      <c r="D306" s="876" t="s">
        <v>250</v>
      </c>
      <c r="E306" s="1637"/>
      <c r="F306" s="59" t="s">
        <v>361</v>
      </c>
      <c r="G306" s="894">
        <v>0</v>
      </c>
      <c r="H306" s="894">
        <v>0</v>
      </c>
      <c r="I306" s="894">
        <v>0</v>
      </c>
      <c r="J306" s="1474"/>
      <c r="O306" s="1"/>
    </row>
    <row r="307" spans="1:15" ht="15" customHeight="1" x14ac:dyDescent="0.35">
      <c r="A307" s="1548"/>
      <c r="B307" s="1518"/>
      <c r="C307" s="1519"/>
      <c r="D307" s="876" t="s">
        <v>251</v>
      </c>
      <c r="E307" s="1637"/>
      <c r="F307" s="59" t="s">
        <v>361</v>
      </c>
      <c r="G307" s="894">
        <v>0</v>
      </c>
      <c r="H307" s="894">
        <v>0</v>
      </c>
      <c r="I307" s="894">
        <v>0</v>
      </c>
      <c r="J307" s="1648"/>
      <c r="O307" s="1"/>
    </row>
    <row r="308" spans="1:15" ht="15" customHeight="1" x14ac:dyDescent="0.35">
      <c r="A308" s="1548"/>
      <c r="B308" s="1518"/>
      <c r="C308" s="1519"/>
      <c r="D308" s="876" t="s">
        <v>252</v>
      </c>
      <c r="E308" s="1637"/>
      <c r="F308" s="59" t="s">
        <v>361</v>
      </c>
      <c r="G308" s="894">
        <v>0</v>
      </c>
      <c r="H308" s="894">
        <v>0</v>
      </c>
      <c r="I308" s="894">
        <v>0</v>
      </c>
      <c r="J308" s="1648"/>
      <c r="O308" s="1"/>
    </row>
    <row r="309" spans="1:15" ht="15" customHeight="1" x14ac:dyDescent="0.35">
      <c r="A309" s="1548"/>
      <c r="B309" s="1518"/>
      <c r="C309" s="1519"/>
      <c r="D309" s="876" t="s">
        <v>253</v>
      </c>
      <c r="E309" s="1637"/>
      <c r="F309" s="59" t="s">
        <v>361</v>
      </c>
      <c r="G309" s="894">
        <v>0</v>
      </c>
      <c r="H309" s="894">
        <v>0</v>
      </c>
      <c r="I309" s="894">
        <v>0</v>
      </c>
      <c r="J309" s="1648"/>
      <c r="O309" s="1"/>
    </row>
    <row r="310" spans="1:15" ht="15" customHeight="1" x14ac:dyDescent="0.35">
      <c r="A310" s="1548"/>
      <c r="B310" s="1518"/>
      <c r="C310" s="1519"/>
      <c r="D310" s="876" t="s">
        <v>254</v>
      </c>
      <c r="E310" s="1637"/>
      <c r="F310" s="59" t="s">
        <v>361</v>
      </c>
      <c r="G310" s="894">
        <v>0</v>
      </c>
      <c r="H310" s="894">
        <v>0</v>
      </c>
      <c r="I310" s="894">
        <v>0</v>
      </c>
      <c r="J310" s="1648"/>
      <c r="O310" s="1"/>
    </row>
    <row r="311" spans="1:15" ht="15" customHeight="1" x14ac:dyDescent="0.35">
      <c r="A311" s="1549"/>
      <c r="B311" s="1515"/>
      <c r="C311" s="1516"/>
      <c r="D311" s="91" t="s">
        <v>255</v>
      </c>
      <c r="E311" s="1638"/>
      <c r="F311" s="81" t="s">
        <v>361</v>
      </c>
      <c r="G311" s="893">
        <v>0</v>
      </c>
      <c r="H311" s="893">
        <v>0</v>
      </c>
      <c r="I311" s="893">
        <v>0</v>
      </c>
      <c r="J311" s="1517"/>
      <c r="O311" s="1"/>
    </row>
    <row r="312" spans="1:15" s="5" customFormat="1" ht="8.15" customHeight="1" x14ac:dyDescent="0.35">
      <c r="A312" s="12"/>
      <c r="B312" s="13"/>
      <c r="C312" s="13"/>
      <c r="D312" s="13"/>
      <c r="E312" s="13"/>
      <c r="F312" s="7"/>
      <c r="G312" s="149"/>
      <c r="H312" s="149"/>
      <c r="I312" s="149"/>
      <c r="J312" s="46"/>
      <c r="K312" s="381"/>
    </row>
    <row r="313" spans="1:15" s="5" customFormat="1" ht="33" customHeight="1" x14ac:dyDescent="0.35">
      <c r="A313" s="1462" t="s">
        <v>552</v>
      </c>
      <c r="B313" s="1463"/>
      <c r="C313" s="1463"/>
      <c r="D313" s="1463"/>
      <c r="E313" s="1463"/>
      <c r="F313" s="1463"/>
      <c r="G313" s="1463"/>
      <c r="H313" s="1463"/>
      <c r="I313" s="1463"/>
      <c r="J313" s="1464"/>
      <c r="K313" s="381"/>
    </row>
    <row r="314" spans="1:15" ht="39" customHeight="1" x14ac:dyDescent="0.35">
      <c r="A314" s="11" t="s">
        <v>95</v>
      </c>
      <c r="B314" s="1590" t="s">
        <v>553</v>
      </c>
      <c r="C314" s="1590"/>
      <c r="D314" s="1590"/>
      <c r="E314" s="219" t="s">
        <v>519</v>
      </c>
      <c r="F314" s="242" t="s">
        <v>398</v>
      </c>
      <c r="G314" s="833">
        <v>0.996</v>
      </c>
      <c r="H314" s="833">
        <v>0.996</v>
      </c>
      <c r="I314" s="833">
        <v>0.996</v>
      </c>
      <c r="J314" s="414" t="s">
        <v>626</v>
      </c>
      <c r="O314" s="1"/>
    </row>
    <row r="315" spans="1:15" s="5" customFormat="1" ht="8.15" customHeight="1" x14ac:dyDescent="0.35">
      <c r="A315" s="82"/>
      <c r="B315" s="83"/>
      <c r="C315" s="83"/>
      <c r="D315" s="83"/>
      <c r="E315" s="83"/>
      <c r="F315" s="84"/>
      <c r="G315" s="156"/>
      <c r="H315" s="156"/>
      <c r="I315" s="156"/>
      <c r="J315" s="46"/>
      <c r="K315" s="381"/>
    </row>
    <row r="316" spans="1:15" s="5" customFormat="1" ht="33" customHeight="1" x14ac:dyDescent="0.35">
      <c r="A316" s="1462" t="s">
        <v>449</v>
      </c>
      <c r="B316" s="1463"/>
      <c r="C316" s="1463"/>
      <c r="D316" s="1463"/>
      <c r="E316" s="1463"/>
      <c r="F316" s="1463"/>
      <c r="G316" s="1463"/>
      <c r="H316" s="1463"/>
      <c r="I316" s="1463"/>
      <c r="J316" s="1464"/>
      <c r="K316" s="381"/>
    </row>
    <row r="317" spans="1:15" ht="55.5" customHeight="1" x14ac:dyDescent="0.35">
      <c r="A317" s="11" t="s">
        <v>182</v>
      </c>
      <c r="B317" s="1633" t="s">
        <v>181</v>
      </c>
      <c r="C317" s="1633"/>
      <c r="D317" s="1633"/>
      <c r="E317" s="219" t="s">
        <v>519</v>
      </c>
      <c r="F317" s="242" t="s">
        <v>398</v>
      </c>
      <c r="G317" s="1758">
        <v>0.99980000000000002</v>
      </c>
      <c r="H317" s="1759"/>
      <c r="I317" s="1760"/>
      <c r="J317" s="430" t="s">
        <v>558</v>
      </c>
      <c r="O317" s="1"/>
    </row>
    <row r="318" spans="1:15" s="5" customFormat="1" ht="8.15" customHeight="1" x14ac:dyDescent="0.35">
      <c r="A318" s="12"/>
      <c r="B318" s="13"/>
      <c r="C318" s="13"/>
      <c r="D318" s="13"/>
      <c r="E318" s="13"/>
      <c r="F318" s="7"/>
      <c r="G318" s="149"/>
      <c r="H318" s="149"/>
      <c r="I318" s="149"/>
      <c r="J318" s="46"/>
      <c r="K318" s="381"/>
    </row>
    <row r="319" spans="1:15" s="5" customFormat="1" ht="33" customHeight="1" x14ac:dyDescent="0.35">
      <c r="A319" s="1462" t="s">
        <v>450</v>
      </c>
      <c r="B319" s="1463"/>
      <c r="C319" s="1463"/>
      <c r="D319" s="1463"/>
      <c r="E319" s="1463"/>
      <c r="F319" s="1463"/>
      <c r="G319" s="1463"/>
      <c r="H319" s="1463"/>
      <c r="I319" s="1463"/>
      <c r="J319" s="1464"/>
      <c r="K319" s="381"/>
    </row>
    <row r="320" spans="1:15" ht="52.5" customHeight="1" x14ac:dyDescent="0.35">
      <c r="A320" s="11" t="s">
        <v>180</v>
      </c>
      <c r="B320" s="1590" t="s">
        <v>474</v>
      </c>
      <c r="C320" s="1590"/>
      <c r="D320" s="1590"/>
      <c r="E320" s="219" t="s">
        <v>519</v>
      </c>
      <c r="F320" s="242" t="s">
        <v>556</v>
      </c>
      <c r="G320" s="1748" t="s">
        <v>773</v>
      </c>
      <c r="H320" s="1749"/>
      <c r="I320" s="1750"/>
      <c r="J320" s="430" t="s">
        <v>722</v>
      </c>
      <c r="O320" s="1"/>
    </row>
    <row r="321" spans="1:15" s="5" customFormat="1" ht="8.15" customHeight="1" x14ac:dyDescent="0.35">
      <c r="A321" s="82"/>
      <c r="B321" s="83"/>
      <c r="C321" s="83"/>
      <c r="D321" s="83"/>
      <c r="E321" s="83"/>
      <c r="F321" s="84"/>
      <c r="G321" s="156"/>
      <c r="H321" s="156"/>
      <c r="I321" s="156"/>
      <c r="J321" s="46"/>
      <c r="K321" s="381"/>
    </row>
    <row r="322" spans="1:15" s="5" customFormat="1" ht="33" customHeight="1" x14ac:dyDescent="0.35">
      <c r="A322" s="1462" t="s">
        <v>451</v>
      </c>
      <c r="B322" s="1463"/>
      <c r="C322" s="1463"/>
      <c r="D322" s="1463"/>
      <c r="E322" s="1463"/>
      <c r="F322" s="1463"/>
      <c r="G322" s="1463"/>
      <c r="H322" s="1463"/>
      <c r="I322" s="1463"/>
      <c r="J322" s="1464"/>
      <c r="K322" s="381"/>
    </row>
    <row r="323" spans="1:15" ht="30" customHeight="1" x14ac:dyDescent="0.35">
      <c r="A323" s="11" t="s">
        <v>130</v>
      </c>
      <c r="B323" s="1633" t="s">
        <v>129</v>
      </c>
      <c r="C323" s="1633"/>
      <c r="D323" s="1633"/>
      <c r="E323" s="219" t="s">
        <v>519</v>
      </c>
      <c r="F323" s="242" t="s">
        <v>559</v>
      </c>
      <c r="G323" s="186" t="s">
        <v>511</v>
      </c>
      <c r="H323" s="186" t="s">
        <v>511</v>
      </c>
      <c r="I323" s="186" t="s">
        <v>511</v>
      </c>
      <c r="J323" s="430" t="s">
        <v>557</v>
      </c>
      <c r="O323" s="1"/>
    </row>
    <row r="324" spans="1:15" s="5" customFormat="1" ht="8.15" customHeight="1" x14ac:dyDescent="0.35">
      <c r="A324" s="82"/>
      <c r="B324" s="83"/>
      <c r="C324" s="83"/>
      <c r="D324" s="83"/>
      <c r="E324" s="83"/>
      <c r="F324" s="84"/>
      <c r="G324" s="156"/>
      <c r="H324" s="156"/>
      <c r="I324" s="156"/>
      <c r="J324" s="46"/>
      <c r="K324" s="381"/>
    </row>
    <row r="325" spans="1:15" s="5" customFormat="1" ht="69.75" customHeight="1" x14ac:dyDescent="0.35">
      <c r="A325" s="1462" t="s">
        <v>452</v>
      </c>
      <c r="B325" s="1463"/>
      <c r="C325" s="1463"/>
      <c r="D325" s="1463"/>
      <c r="E325" s="1463"/>
      <c r="F325" s="1463"/>
      <c r="G325" s="1463"/>
      <c r="H325" s="1463"/>
      <c r="I325" s="1463"/>
      <c r="J325" s="436" t="s">
        <v>576</v>
      </c>
      <c r="K325" s="381"/>
    </row>
    <row r="326" spans="1:15" ht="30" customHeight="1" x14ac:dyDescent="0.35">
      <c r="A326" s="852" t="s">
        <v>298</v>
      </c>
      <c r="B326" s="1652" t="s">
        <v>266</v>
      </c>
      <c r="C326" s="1652"/>
      <c r="D326" s="1652"/>
      <c r="E326" s="1653" t="s">
        <v>518</v>
      </c>
      <c r="F326" s="243" t="s">
        <v>512</v>
      </c>
      <c r="G326" s="681">
        <v>108</v>
      </c>
      <c r="H326" s="681">
        <v>76</v>
      </c>
      <c r="I326" s="681">
        <v>59</v>
      </c>
      <c r="J326" s="223" t="s">
        <v>554</v>
      </c>
      <c r="O326" s="1"/>
    </row>
    <row r="327" spans="1:15" ht="30" customHeight="1" x14ac:dyDescent="0.35">
      <c r="A327" s="855" t="s">
        <v>299</v>
      </c>
      <c r="B327" s="1656" t="s">
        <v>267</v>
      </c>
      <c r="C327" s="1656"/>
      <c r="D327" s="1656"/>
      <c r="E327" s="1654"/>
      <c r="F327" s="732" t="s">
        <v>512</v>
      </c>
      <c r="G327" s="733">
        <v>0</v>
      </c>
      <c r="H327" s="733">
        <v>0</v>
      </c>
      <c r="I327" s="733">
        <v>93</v>
      </c>
      <c r="J327" s="861"/>
      <c r="O327" s="1"/>
    </row>
    <row r="328" spans="1:15" ht="66" customHeight="1" x14ac:dyDescent="0.35">
      <c r="A328" s="853" t="s">
        <v>300</v>
      </c>
      <c r="B328" s="1657" t="s">
        <v>294</v>
      </c>
      <c r="C328" s="1657"/>
      <c r="D328" s="1657"/>
      <c r="E328" s="1654"/>
      <c r="F328" s="245" t="s">
        <v>512</v>
      </c>
      <c r="G328" s="730">
        <v>0</v>
      </c>
      <c r="H328" s="730">
        <v>0</v>
      </c>
      <c r="I328" s="730">
        <v>0</v>
      </c>
      <c r="J328" s="273" t="s">
        <v>568</v>
      </c>
      <c r="O328" s="1"/>
    </row>
    <row r="329" spans="1:15" ht="30" customHeight="1" x14ac:dyDescent="0.35">
      <c r="A329" s="855" t="s">
        <v>301</v>
      </c>
      <c r="B329" s="1656" t="s">
        <v>270</v>
      </c>
      <c r="C329" s="1656"/>
      <c r="D329" s="1656"/>
      <c r="E329" s="1654"/>
      <c r="F329" s="732" t="s">
        <v>512</v>
      </c>
      <c r="G329" s="733">
        <v>0</v>
      </c>
      <c r="H329" s="733">
        <v>0</v>
      </c>
      <c r="I329" s="733">
        <v>0</v>
      </c>
      <c r="J329" s="861"/>
      <c r="O329" s="1"/>
    </row>
    <row r="330" spans="1:15" ht="30" customHeight="1" x14ac:dyDescent="0.35">
      <c r="A330" s="853" t="s">
        <v>302</v>
      </c>
      <c r="B330" s="1657" t="s">
        <v>268</v>
      </c>
      <c r="C330" s="1657"/>
      <c r="D330" s="1657"/>
      <c r="E330" s="1654"/>
      <c r="F330" s="245" t="s">
        <v>512</v>
      </c>
      <c r="G330" s="730">
        <v>0</v>
      </c>
      <c r="H330" s="730">
        <v>0</v>
      </c>
      <c r="I330" s="730">
        <v>0</v>
      </c>
      <c r="J330" s="266"/>
      <c r="O330" s="1"/>
    </row>
    <row r="331" spans="1:15" ht="30" customHeight="1" x14ac:dyDescent="0.35">
      <c r="A331" s="855" t="s">
        <v>303</v>
      </c>
      <c r="B331" s="1656" t="s">
        <v>269</v>
      </c>
      <c r="C331" s="1656"/>
      <c r="D331" s="1656"/>
      <c r="E331" s="1654"/>
      <c r="F331" s="732" t="s">
        <v>512</v>
      </c>
      <c r="G331" s="733">
        <v>36</v>
      </c>
      <c r="H331" s="733">
        <v>14</v>
      </c>
      <c r="I331" s="733">
        <v>12</v>
      </c>
      <c r="J331" s="415"/>
      <c r="O331" s="1"/>
    </row>
    <row r="332" spans="1:15" ht="30" customHeight="1" x14ac:dyDescent="0.35">
      <c r="A332" s="853" t="s">
        <v>304</v>
      </c>
      <c r="B332" s="1657" t="s">
        <v>295</v>
      </c>
      <c r="C332" s="1657"/>
      <c r="D332" s="1657"/>
      <c r="E332" s="1654"/>
      <c r="F332" s="245" t="s">
        <v>512</v>
      </c>
      <c r="G332" s="701">
        <v>72</v>
      </c>
      <c r="H332" s="701">
        <v>62</v>
      </c>
      <c r="I332" s="701">
        <v>140</v>
      </c>
      <c r="J332" s="249"/>
      <c r="O332" s="1"/>
    </row>
    <row r="333" spans="1:15" ht="30" customHeight="1" x14ac:dyDescent="0.35">
      <c r="A333" s="855" t="s">
        <v>305</v>
      </c>
      <c r="B333" s="1656" t="s">
        <v>296</v>
      </c>
      <c r="C333" s="1656"/>
      <c r="D333" s="1656"/>
      <c r="E333" s="1654"/>
      <c r="F333" s="732" t="s">
        <v>512</v>
      </c>
      <c r="G333" s="733">
        <v>85</v>
      </c>
      <c r="H333" s="733">
        <v>75</v>
      </c>
      <c r="I333" s="733">
        <v>149</v>
      </c>
      <c r="J333" s="861"/>
      <c r="O333" s="1"/>
    </row>
    <row r="334" spans="1:15" ht="30" customHeight="1" x14ac:dyDescent="0.35">
      <c r="A334" s="864" t="s">
        <v>305</v>
      </c>
      <c r="B334" s="1666" t="s">
        <v>297</v>
      </c>
      <c r="C334" s="1666"/>
      <c r="D334" s="1666"/>
      <c r="E334" s="1655"/>
      <c r="F334" s="110" t="s">
        <v>512</v>
      </c>
      <c r="G334" s="699">
        <v>23</v>
      </c>
      <c r="H334" s="699">
        <v>1</v>
      </c>
      <c r="I334" s="699">
        <v>3</v>
      </c>
      <c r="J334" s="264" t="s">
        <v>542</v>
      </c>
      <c r="O334" s="1"/>
    </row>
    <row r="335" spans="1:15" s="5" customFormat="1" ht="8.15" customHeight="1" x14ac:dyDescent="0.35">
      <c r="A335" s="12"/>
      <c r="B335" s="13"/>
      <c r="C335" s="13"/>
      <c r="D335" s="13"/>
      <c r="E335" s="13"/>
      <c r="F335" s="7"/>
      <c r="G335" s="149"/>
      <c r="H335" s="149"/>
      <c r="I335" s="149"/>
      <c r="J335" s="46"/>
      <c r="K335" s="381"/>
    </row>
    <row r="336" spans="1:15" s="5" customFormat="1" ht="33" customHeight="1" x14ac:dyDescent="0.35">
      <c r="A336" s="1462" t="s">
        <v>453</v>
      </c>
      <c r="B336" s="1463"/>
      <c r="C336" s="1463"/>
      <c r="D336" s="1463"/>
      <c r="E336" s="1463"/>
      <c r="F336" s="1463"/>
      <c r="G336" s="1463"/>
      <c r="H336" s="1463"/>
      <c r="I336" s="1463"/>
      <c r="J336" s="1464"/>
      <c r="K336" s="381"/>
    </row>
    <row r="337" spans="1:15" ht="20.149999999999999" customHeight="1" x14ac:dyDescent="0.35">
      <c r="A337" s="1522" t="s">
        <v>131</v>
      </c>
      <c r="B337" s="1658" t="s">
        <v>454</v>
      </c>
      <c r="C337" s="1659"/>
      <c r="D337" s="868" t="s">
        <v>538</v>
      </c>
      <c r="E337" s="1556" t="s">
        <v>519</v>
      </c>
      <c r="F337" s="243" t="s">
        <v>398</v>
      </c>
      <c r="G337" s="189" t="s">
        <v>362</v>
      </c>
      <c r="H337" s="189" t="s">
        <v>362</v>
      </c>
      <c r="I337" s="189" t="s">
        <v>362</v>
      </c>
      <c r="J337" s="1661"/>
      <c r="O337" s="1"/>
    </row>
    <row r="338" spans="1:15" ht="20.149999999999999" customHeight="1" x14ac:dyDescent="0.35">
      <c r="A338" s="1523"/>
      <c r="B338" s="1569"/>
      <c r="C338" s="1570"/>
      <c r="D338" s="865" t="s">
        <v>539</v>
      </c>
      <c r="E338" s="1557"/>
      <c r="F338" s="245" t="s">
        <v>398</v>
      </c>
      <c r="G338" s="145" t="s">
        <v>362</v>
      </c>
      <c r="H338" s="145" t="s">
        <v>362</v>
      </c>
      <c r="I338" s="145" t="s">
        <v>362</v>
      </c>
      <c r="J338" s="1662"/>
      <c r="O338" s="1"/>
    </row>
    <row r="339" spans="1:15" ht="20.149999999999999" customHeight="1" x14ac:dyDescent="0.35">
      <c r="A339" s="1548" t="s">
        <v>132</v>
      </c>
      <c r="B339" s="1565" t="s">
        <v>455</v>
      </c>
      <c r="C339" s="1566"/>
      <c r="D339" s="866" t="s">
        <v>538</v>
      </c>
      <c r="E339" s="1557"/>
      <c r="F339" s="732" t="s">
        <v>398</v>
      </c>
      <c r="G339" s="731">
        <v>0.24</v>
      </c>
      <c r="H339" s="731">
        <v>0.40229999999999999</v>
      </c>
      <c r="I339" s="731">
        <v>0.2596</v>
      </c>
      <c r="J339" s="1662"/>
      <c r="O339" s="1"/>
    </row>
    <row r="340" spans="1:15" ht="20.149999999999999" customHeight="1" x14ac:dyDescent="0.35">
      <c r="A340" s="1548"/>
      <c r="B340" s="1565"/>
      <c r="C340" s="1566"/>
      <c r="D340" s="866" t="s">
        <v>539</v>
      </c>
      <c r="E340" s="1557"/>
      <c r="F340" s="732" t="s">
        <v>398</v>
      </c>
      <c r="G340" s="731">
        <v>0.26</v>
      </c>
      <c r="H340" s="731">
        <v>0.42520000000000002</v>
      </c>
      <c r="I340" s="731">
        <v>0.3503</v>
      </c>
      <c r="J340" s="1662"/>
      <c r="O340" s="1"/>
    </row>
    <row r="341" spans="1:15" ht="20.149999999999999" customHeight="1" x14ac:dyDescent="0.35">
      <c r="A341" s="1523" t="s">
        <v>133</v>
      </c>
      <c r="B341" s="1569" t="s">
        <v>456</v>
      </c>
      <c r="C341" s="1570"/>
      <c r="D341" s="865" t="s">
        <v>538</v>
      </c>
      <c r="E341" s="1557"/>
      <c r="F341" s="245" t="s">
        <v>398</v>
      </c>
      <c r="G341" s="697">
        <v>0.41</v>
      </c>
      <c r="H341" s="697">
        <v>0.6391</v>
      </c>
      <c r="I341" s="697">
        <v>0.42130000000000001</v>
      </c>
      <c r="J341" s="1662"/>
      <c r="O341" s="1"/>
    </row>
    <row r="342" spans="1:15" ht="20.149999999999999" customHeight="1" x14ac:dyDescent="0.35">
      <c r="A342" s="1524"/>
      <c r="B342" s="1664"/>
      <c r="C342" s="1665"/>
      <c r="D342" s="867" t="s">
        <v>539</v>
      </c>
      <c r="E342" s="1660"/>
      <c r="F342" s="110" t="s">
        <v>398</v>
      </c>
      <c r="G342" s="678">
        <v>0.43</v>
      </c>
      <c r="H342" s="678">
        <v>0.66420000000000001</v>
      </c>
      <c r="I342" s="678">
        <v>0.57350000000000001</v>
      </c>
      <c r="J342" s="1663"/>
      <c r="O342" s="1"/>
    </row>
    <row r="343" spans="1:15" s="5" customFormat="1" ht="8.15" customHeight="1" x14ac:dyDescent="0.35">
      <c r="A343" s="82"/>
      <c r="B343" s="83"/>
      <c r="C343" s="83"/>
      <c r="D343" s="83"/>
      <c r="E343" s="83"/>
      <c r="F343" s="84"/>
      <c r="G343" s="156"/>
      <c r="H343" s="156"/>
      <c r="I343" s="156"/>
      <c r="J343" s="46"/>
      <c r="K343" s="381"/>
    </row>
    <row r="344" spans="1:15" s="5" customFormat="1" ht="33" customHeight="1" x14ac:dyDescent="0.35">
      <c r="A344" s="1462" t="s">
        <v>457</v>
      </c>
      <c r="B344" s="1463"/>
      <c r="C344" s="1463"/>
      <c r="D344" s="1463"/>
      <c r="E344" s="1463"/>
      <c r="F344" s="1463"/>
      <c r="G344" s="1463"/>
      <c r="H344" s="1463"/>
      <c r="I344" s="1463"/>
      <c r="J344" s="1464"/>
      <c r="K344" s="381"/>
    </row>
    <row r="345" spans="1:15" ht="20.149999999999999" customHeight="1" x14ac:dyDescent="0.35">
      <c r="A345" s="1522" t="s">
        <v>183</v>
      </c>
      <c r="B345" s="1658" t="s">
        <v>458</v>
      </c>
      <c r="C345" s="1659"/>
      <c r="D345" s="868" t="s">
        <v>538</v>
      </c>
      <c r="E345" s="1556" t="s">
        <v>519</v>
      </c>
      <c r="F345" s="243" t="s">
        <v>398</v>
      </c>
      <c r="G345" s="189" t="s">
        <v>362</v>
      </c>
      <c r="H345" s="189" t="s">
        <v>362</v>
      </c>
      <c r="I345" s="189" t="s">
        <v>362</v>
      </c>
      <c r="J345" s="1471" t="s">
        <v>551</v>
      </c>
      <c r="O345" s="1"/>
    </row>
    <row r="346" spans="1:15" ht="20.149999999999999" customHeight="1" x14ac:dyDescent="0.35">
      <c r="A346" s="1523" t="s">
        <v>183</v>
      </c>
      <c r="B346" s="1569" t="s">
        <v>344</v>
      </c>
      <c r="C346" s="1570"/>
      <c r="D346" s="865" t="s">
        <v>539</v>
      </c>
      <c r="E346" s="1557"/>
      <c r="F346" s="245" t="s">
        <v>398</v>
      </c>
      <c r="G346" s="145" t="s">
        <v>362</v>
      </c>
      <c r="H346" s="145" t="s">
        <v>362</v>
      </c>
      <c r="I346" s="145" t="s">
        <v>362</v>
      </c>
      <c r="J346" s="1472"/>
      <c r="O346" s="1"/>
    </row>
    <row r="347" spans="1:15" ht="20.149999999999999" customHeight="1" x14ac:dyDescent="0.35">
      <c r="A347" s="1548" t="s">
        <v>184</v>
      </c>
      <c r="B347" s="1565" t="s">
        <v>459</v>
      </c>
      <c r="C347" s="1566"/>
      <c r="D347" s="866" t="s">
        <v>538</v>
      </c>
      <c r="E347" s="1557"/>
      <c r="F347" s="732" t="s">
        <v>398</v>
      </c>
      <c r="G347" s="731">
        <v>0.35</v>
      </c>
      <c r="H347" s="731">
        <v>0.39200000000000002</v>
      </c>
      <c r="I347" s="735">
        <v>0.29220000000000002</v>
      </c>
      <c r="J347" s="1472"/>
      <c r="O347" s="1"/>
    </row>
    <row r="348" spans="1:15" ht="20.149999999999999" customHeight="1" x14ac:dyDescent="0.35">
      <c r="A348" s="1548" t="s">
        <v>184</v>
      </c>
      <c r="B348" s="1565" t="s">
        <v>345</v>
      </c>
      <c r="C348" s="1566"/>
      <c r="D348" s="866" t="s">
        <v>539</v>
      </c>
      <c r="E348" s="1557"/>
      <c r="F348" s="732" t="s">
        <v>398</v>
      </c>
      <c r="G348" s="731">
        <v>0.38</v>
      </c>
      <c r="H348" s="731">
        <v>0.46800000000000003</v>
      </c>
      <c r="I348" s="735">
        <v>0.38350000000000001</v>
      </c>
      <c r="J348" s="1472"/>
      <c r="O348" s="1"/>
    </row>
    <row r="349" spans="1:15" ht="20.149999999999999" customHeight="1" x14ac:dyDescent="0.35">
      <c r="A349" s="1523" t="s">
        <v>185</v>
      </c>
      <c r="B349" s="1569" t="s">
        <v>460</v>
      </c>
      <c r="C349" s="1570"/>
      <c r="D349" s="865" t="s">
        <v>538</v>
      </c>
      <c r="E349" s="1557"/>
      <c r="F349" s="245" t="s">
        <v>398</v>
      </c>
      <c r="G349" s="193">
        <v>0.5</v>
      </c>
      <c r="H349" s="193">
        <v>0.60509999999999997</v>
      </c>
      <c r="I349" s="247">
        <v>0.46600000000000003</v>
      </c>
      <c r="J349" s="1472"/>
      <c r="O349" s="1"/>
    </row>
    <row r="350" spans="1:15" ht="20.149999999999999" customHeight="1" x14ac:dyDescent="0.35">
      <c r="A350" s="1524" t="s">
        <v>185</v>
      </c>
      <c r="B350" s="1664" t="s">
        <v>346</v>
      </c>
      <c r="C350" s="1665"/>
      <c r="D350" s="867" t="s">
        <v>539</v>
      </c>
      <c r="E350" s="1660"/>
      <c r="F350" s="110" t="s">
        <v>398</v>
      </c>
      <c r="G350" s="194">
        <v>0.52</v>
      </c>
      <c r="H350" s="194">
        <v>0.68910000000000005</v>
      </c>
      <c r="I350" s="248">
        <v>0.53290000000000004</v>
      </c>
      <c r="J350" s="1667"/>
      <c r="O350" s="1"/>
    </row>
    <row r="351" spans="1:15" s="5" customFormat="1" ht="8.15" customHeight="1" x14ac:dyDescent="0.35">
      <c r="A351" s="82"/>
      <c r="B351" s="83"/>
      <c r="C351" s="83"/>
      <c r="D351" s="83"/>
      <c r="E351" s="83"/>
      <c r="F351" s="84"/>
      <c r="G351" s="156"/>
      <c r="H351" s="156"/>
      <c r="I351" s="156"/>
      <c r="J351" s="46"/>
      <c r="K351" s="381"/>
    </row>
    <row r="352" spans="1:15" s="5" customFormat="1" ht="33" customHeight="1" x14ac:dyDescent="0.35">
      <c r="A352" s="1462" t="s">
        <v>461</v>
      </c>
      <c r="B352" s="1463"/>
      <c r="C352" s="1463"/>
      <c r="D352" s="1463"/>
      <c r="E352" s="1463"/>
      <c r="F352" s="1463"/>
      <c r="G352" s="1463"/>
      <c r="H352" s="1463"/>
      <c r="I352" s="1463"/>
      <c r="J352" s="1464"/>
      <c r="K352" s="381"/>
    </row>
    <row r="353" spans="1:15" ht="38.15" customHeight="1" x14ac:dyDescent="0.35">
      <c r="A353" s="852" t="s">
        <v>190</v>
      </c>
      <c r="B353" s="1668" t="s">
        <v>258</v>
      </c>
      <c r="C353" s="1668"/>
      <c r="D353" s="1668"/>
      <c r="E353" s="1669" t="s">
        <v>518</v>
      </c>
      <c r="F353" s="243" t="s">
        <v>398</v>
      </c>
      <c r="G353" s="189" t="s">
        <v>362</v>
      </c>
      <c r="H353" s="189" t="s">
        <v>362</v>
      </c>
      <c r="I353" s="189" t="s">
        <v>362</v>
      </c>
      <c r="J353" s="1672" t="s">
        <v>516</v>
      </c>
      <c r="O353" s="1"/>
    </row>
    <row r="354" spans="1:15" ht="38.15" customHeight="1" x14ac:dyDescent="0.35">
      <c r="A354" s="855" t="s">
        <v>191</v>
      </c>
      <c r="B354" s="1493" t="s">
        <v>243</v>
      </c>
      <c r="C354" s="1493"/>
      <c r="D354" s="1493"/>
      <c r="E354" s="1670"/>
      <c r="F354" s="732" t="s">
        <v>398</v>
      </c>
      <c r="G354" s="143" t="s">
        <v>362</v>
      </c>
      <c r="H354" s="143" t="s">
        <v>362</v>
      </c>
      <c r="I354" s="143" t="s">
        <v>362</v>
      </c>
      <c r="J354" s="1673"/>
      <c r="O354" s="1"/>
    </row>
    <row r="355" spans="1:15" ht="38.15" customHeight="1" x14ac:dyDescent="0.35">
      <c r="A355" s="864" t="s">
        <v>192</v>
      </c>
      <c r="B355" s="1589" t="s">
        <v>244</v>
      </c>
      <c r="C355" s="1589"/>
      <c r="D355" s="1589"/>
      <c r="E355" s="1671"/>
      <c r="F355" s="110" t="s">
        <v>398</v>
      </c>
      <c r="G355" s="196" t="s">
        <v>362</v>
      </c>
      <c r="H355" s="196" t="s">
        <v>362</v>
      </c>
      <c r="I355" s="196" t="s">
        <v>362</v>
      </c>
      <c r="J355" s="1674"/>
      <c r="O355" s="1"/>
    </row>
    <row r="356" spans="1:15" s="5" customFormat="1" ht="8.15" customHeight="1" x14ac:dyDescent="0.35">
      <c r="A356" s="12"/>
      <c r="B356" s="13"/>
      <c r="C356" s="13"/>
      <c r="D356" s="13"/>
      <c r="E356" s="13"/>
      <c r="F356" s="7"/>
      <c r="G356" s="149"/>
      <c r="H356" s="149"/>
      <c r="I356" s="149"/>
      <c r="J356" s="46"/>
      <c r="K356" s="381"/>
    </row>
    <row r="357" spans="1:15" s="5" customFormat="1" ht="33" customHeight="1" x14ac:dyDescent="0.35">
      <c r="A357" s="1462" t="s">
        <v>462</v>
      </c>
      <c r="B357" s="1463"/>
      <c r="C357" s="1463"/>
      <c r="D357" s="1463"/>
      <c r="E357" s="1463"/>
      <c r="F357" s="1463"/>
      <c r="G357" s="1463"/>
      <c r="H357" s="1463"/>
      <c r="I357" s="1463"/>
      <c r="J357" s="1464"/>
      <c r="K357" s="381"/>
    </row>
    <row r="358" spans="1:15" ht="28" customHeight="1" x14ac:dyDescent="0.35">
      <c r="A358" s="852" t="s">
        <v>186</v>
      </c>
      <c r="B358" s="1668" t="s">
        <v>134</v>
      </c>
      <c r="C358" s="1668"/>
      <c r="D358" s="1668"/>
      <c r="E358" s="1669" t="s">
        <v>518</v>
      </c>
      <c r="F358" s="243" t="s">
        <v>512</v>
      </c>
      <c r="G358" s="189" t="s">
        <v>362</v>
      </c>
      <c r="H358" s="189" t="s">
        <v>362</v>
      </c>
      <c r="I358" s="189" t="s">
        <v>362</v>
      </c>
      <c r="J358" s="250" t="s">
        <v>569</v>
      </c>
      <c r="O358" s="1"/>
    </row>
    <row r="359" spans="1:15" ht="28" customHeight="1" x14ac:dyDescent="0.35">
      <c r="A359" s="855" t="s">
        <v>187</v>
      </c>
      <c r="B359" s="1493" t="s">
        <v>135</v>
      </c>
      <c r="C359" s="1493"/>
      <c r="D359" s="1493"/>
      <c r="E359" s="1670"/>
      <c r="F359" s="732" t="s">
        <v>512</v>
      </c>
      <c r="G359" s="143" t="s">
        <v>362</v>
      </c>
      <c r="H359" s="143" t="s">
        <v>362</v>
      </c>
      <c r="I359" s="733">
        <v>59</v>
      </c>
      <c r="J359" s="258" t="s">
        <v>570</v>
      </c>
      <c r="O359" s="1"/>
    </row>
    <row r="360" spans="1:15" ht="30" customHeight="1" x14ac:dyDescent="0.35">
      <c r="A360" s="853" t="s">
        <v>188</v>
      </c>
      <c r="B360" s="1492" t="s">
        <v>136</v>
      </c>
      <c r="C360" s="1492"/>
      <c r="D360" s="1492"/>
      <c r="E360" s="1670"/>
      <c r="F360" s="245" t="s">
        <v>398</v>
      </c>
      <c r="G360" s="145" t="s">
        <v>362</v>
      </c>
      <c r="H360" s="145" t="s">
        <v>362</v>
      </c>
      <c r="I360" s="145" t="s">
        <v>362</v>
      </c>
      <c r="J360" s="323" t="s">
        <v>569</v>
      </c>
      <c r="O360" s="1"/>
    </row>
    <row r="361" spans="1:15" ht="30" customHeight="1" x14ac:dyDescent="0.35">
      <c r="A361" s="856" t="s">
        <v>189</v>
      </c>
      <c r="B361" s="1504" t="s">
        <v>137</v>
      </c>
      <c r="C361" s="1504"/>
      <c r="D361" s="1504"/>
      <c r="E361" s="1671"/>
      <c r="F361" s="246" t="s">
        <v>398</v>
      </c>
      <c r="G361" s="148" t="s">
        <v>362</v>
      </c>
      <c r="H361" s="148" t="s">
        <v>362</v>
      </c>
      <c r="I361" s="148" t="s">
        <v>362</v>
      </c>
      <c r="J361" s="486" t="s">
        <v>569</v>
      </c>
      <c r="O361" s="1"/>
    </row>
    <row r="362" spans="1:15" s="5" customFormat="1" ht="8.15" customHeight="1" x14ac:dyDescent="0.35">
      <c r="A362" s="12"/>
      <c r="B362" s="13"/>
      <c r="C362" s="13"/>
      <c r="D362" s="13"/>
      <c r="E362" s="13"/>
      <c r="F362" s="7"/>
      <c r="G362" s="149"/>
      <c r="H362" s="149"/>
      <c r="I362" s="149"/>
      <c r="J362" s="46"/>
      <c r="K362" s="381"/>
    </row>
    <row r="363" spans="1:15" s="5" customFormat="1" ht="33" customHeight="1" x14ac:dyDescent="0.35">
      <c r="A363" s="1462" t="s">
        <v>463</v>
      </c>
      <c r="B363" s="1463"/>
      <c r="C363" s="1463"/>
      <c r="D363" s="1463"/>
      <c r="E363" s="1463"/>
      <c r="F363" s="1463"/>
      <c r="G363" s="1463"/>
      <c r="H363" s="1463"/>
      <c r="I363" s="1463"/>
      <c r="J363" s="1464"/>
      <c r="K363" s="381"/>
    </row>
    <row r="364" spans="1:15" ht="101.25" customHeight="1" x14ac:dyDescent="0.35">
      <c r="A364" s="11" t="s">
        <v>193</v>
      </c>
      <c r="B364" s="1590" t="s">
        <v>541</v>
      </c>
      <c r="C364" s="1590"/>
      <c r="D364" s="1590"/>
      <c r="E364" s="219" t="s">
        <v>519</v>
      </c>
      <c r="F364" s="242" t="s">
        <v>361</v>
      </c>
      <c r="G364" s="150" t="s">
        <v>362</v>
      </c>
      <c r="H364" s="150" t="s">
        <v>362</v>
      </c>
      <c r="I364" s="150" t="s">
        <v>362</v>
      </c>
      <c r="J364" s="317" t="s">
        <v>623</v>
      </c>
      <c r="O364" s="1"/>
    </row>
    <row r="365" spans="1:15" s="5" customFormat="1" ht="8.15" customHeight="1" x14ac:dyDescent="0.35">
      <c r="A365" s="12"/>
      <c r="B365" s="13"/>
      <c r="C365" s="13"/>
      <c r="D365" s="13"/>
      <c r="E365" s="13"/>
      <c r="F365" s="7"/>
      <c r="G365" s="149"/>
      <c r="H365" s="149"/>
      <c r="I365" s="149"/>
      <c r="J365" s="46"/>
      <c r="K365" s="381"/>
    </row>
    <row r="366" spans="1:15" s="5" customFormat="1" ht="33" customHeight="1" x14ac:dyDescent="0.35">
      <c r="A366" s="1462" t="s">
        <v>464</v>
      </c>
      <c r="B366" s="1463"/>
      <c r="C366" s="1463"/>
      <c r="D366" s="1463"/>
      <c r="E366" s="1463"/>
      <c r="F366" s="1463"/>
      <c r="G366" s="1463"/>
      <c r="H366" s="1463"/>
      <c r="I366" s="1463"/>
      <c r="J366" s="1464"/>
      <c r="K366" s="381"/>
    </row>
    <row r="367" spans="1:15" ht="32.15" customHeight="1" x14ac:dyDescent="0.35">
      <c r="A367" s="11" t="s">
        <v>194</v>
      </c>
      <c r="B367" s="1590" t="s">
        <v>138</v>
      </c>
      <c r="C367" s="1590"/>
      <c r="D367" s="1590"/>
      <c r="E367" s="219" t="s">
        <v>518</v>
      </c>
      <c r="F367" s="242" t="s">
        <v>361</v>
      </c>
      <c r="G367" s="150" t="s">
        <v>362</v>
      </c>
      <c r="H367" s="150" t="s">
        <v>362</v>
      </c>
      <c r="I367" s="150" t="s">
        <v>362</v>
      </c>
      <c r="J367" s="36" t="s">
        <v>510</v>
      </c>
      <c r="O367" s="1"/>
    </row>
    <row r="368" spans="1:15" s="5" customFormat="1" ht="8.15" customHeight="1" x14ac:dyDescent="0.35">
      <c r="A368" s="82"/>
      <c r="B368" s="83"/>
      <c r="C368" s="83"/>
      <c r="D368" s="83"/>
      <c r="E368" s="83"/>
      <c r="F368" s="84"/>
      <c r="G368" s="156"/>
      <c r="H368" s="156"/>
      <c r="I368" s="156"/>
      <c r="J368" s="46"/>
      <c r="K368" s="381"/>
    </row>
    <row r="369" spans="1:15" s="5" customFormat="1" ht="33" customHeight="1" x14ac:dyDescent="0.35">
      <c r="A369" s="1462" t="s">
        <v>465</v>
      </c>
      <c r="B369" s="1463"/>
      <c r="C369" s="1463"/>
      <c r="D369" s="1463"/>
      <c r="E369" s="1463"/>
      <c r="F369" s="1463"/>
      <c r="G369" s="1463"/>
      <c r="H369" s="1463"/>
      <c r="I369" s="1463"/>
      <c r="J369" s="1464"/>
      <c r="K369" s="381"/>
    </row>
    <row r="370" spans="1:15" ht="32.15" customHeight="1" x14ac:dyDescent="0.35">
      <c r="A370" s="11" t="s">
        <v>195</v>
      </c>
      <c r="B370" s="1590" t="s">
        <v>139</v>
      </c>
      <c r="C370" s="1590"/>
      <c r="D370" s="1590"/>
      <c r="E370" s="219" t="s">
        <v>518</v>
      </c>
      <c r="F370" s="242" t="s">
        <v>361</v>
      </c>
      <c r="G370" s="150" t="s">
        <v>362</v>
      </c>
      <c r="H370" s="150" t="s">
        <v>362</v>
      </c>
      <c r="I370" s="150" t="s">
        <v>362</v>
      </c>
      <c r="J370" s="36" t="s">
        <v>510</v>
      </c>
      <c r="O370" s="1"/>
    </row>
    <row r="371" spans="1:15" s="5" customFormat="1" ht="8.15" customHeight="1" x14ac:dyDescent="0.35">
      <c r="A371" s="82"/>
      <c r="B371" s="83"/>
      <c r="C371" s="83"/>
      <c r="D371" s="83"/>
      <c r="E371" s="83"/>
      <c r="F371" s="84"/>
      <c r="G371" s="156"/>
      <c r="H371" s="156"/>
      <c r="I371" s="156"/>
      <c r="J371" s="431"/>
      <c r="K371" s="381"/>
    </row>
    <row r="372" spans="1:15" s="5" customFormat="1" ht="33" customHeight="1" x14ac:dyDescent="0.35">
      <c r="A372" s="1494" t="s">
        <v>466</v>
      </c>
      <c r="B372" s="1495"/>
      <c r="C372" s="1495"/>
      <c r="D372" s="1495"/>
      <c r="E372" s="1495"/>
      <c r="F372" s="1495"/>
      <c r="G372" s="1495"/>
      <c r="H372" s="1495"/>
      <c r="I372" s="1495"/>
      <c r="J372" s="1496"/>
      <c r="K372" s="381"/>
    </row>
    <row r="373" spans="1:15" ht="41.25" customHeight="1" x14ac:dyDescent="0.35">
      <c r="A373" s="852" t="s">
        <v>196</v>
      </c>
      <c r="B373" s="1465" t="s">
        <v>245</v>
      </c>
      <c r="C373" s="1465"/>
      <c r="D373" s="1465"/>
      <c r="E373" s="1466" t="s">
        <v>519</v>
      </c>
      <c r="F373" s="243" t="s">
        <v>512</v>
      </c>
      <c r="G373" s="161" t="s">
        <v>362</v>
      </c>
      <c r="H373" s="161" t="s">
        <v>362</v>
      </c>
      <c r="I373" s="161" t="s">
        <v>362</v>
      </c>
      <c r="J373" s="1617" t="s">
        <v>510</v>
      </c>
      <c r="O373" s="1"/>
    </row>
    <row r="374" spans="1:15" ht="30" customHeight="1" x14ac:dyDescent="0.35">
      <c r="A374" s="855" t="s">
        <v>197</v>
      </c>
      <c r="B374" s="1460" t="s">
        <v>246</v>
      </c>
      <c r="C374" s="1460"/>
      <c r="D374" s="1460"/>
      <c r="E374" s="1467"/>
      <c r="F374" s="732" t="s">
        <v>512</v>
      </c>
      <c r="G374" s="143" t="s">
        <v>362</v>
      </c>
      <c r="H374" s="143" t="s">
        <v>362</v>
      </c>
      <c r="I374" s="143" t="s">
        <v>362</v>
      </c>
      <c r="J374" s="1618"/>
      <c r="O374" s="1"/>
    </row>
    <row r="375" spans="1:15" ht="20.25" customHeight="1" x14ac:dyDescent="0.35">
      <c r="A375" s="864" t="s">
        <v>198</v>
      </c>
      <c r="B375" s="1624" t="s">
        <v>247</v>
      </c>
      <c r="C375" s="1624"/>
      <c r="D375" s="1624"/>
      <c r="E375" s="1468"/>
      <c r="F375" s="110" t="s">
        <v>398</v>
      </c>
      <c r="G375" s="164" t="s">
        <v>362</v>
      </c>
      <c r="H375" s="164" t="s">
        <v>362</v>
      </c>
      <c r="I375" s="164" t="s">
        <v>362</v>
      </c>
      <c r="J375" s="1619"/>
      <c r="O375" s="1"/>
    </row>
    <row r="376" spans="1:15" s="5" customFormat="1" ht="8.15" customHeight="1" x14ac:dyDescent="0.35">
      <c r="A376" s="82"/>
      <c r="B376" s="83"/>
      <c r="C376" s="83"/>
      <c r="D376" s="83"/>
      <c r="E376" s="83"/>
      <c r="F376" s="84"/>
      <c r="G376" s="156"/>
      <c r="H376" s="156"/>
      <c r="I376" s="156"/>
      <c r="J376" s="46"/>
      <c r="K376" s="381"/>
    </row>
    <row r="377" spans="1:15" s="5" customFormat="1" ht="33" customHeight="1" x14ac:dyDescent="0.35">
      <c r="A377" s="1462" t="s">
        <v>467</v>
      </c>
      <c r="B377" s="1463"/>
      <c r="C377" s="1463"/>
      <c r="D377" s="1463"/>
      <c r="E377" s="1463"/>
      <c r="F377" s="1463"/>
      <c r="G377" s="1463"/>
      <c r="H377" s="1463"/>
      <c r="I377" s="1463"/>
      <c r="J377" s="1464"/>
      <c r="K377" s="381"/>
    </row>
    <row r="378" spans="1:15" ht="44.25" customHeight="1" x14ac:dyDescent="0.35">
      <c r="A378" s="11" t="s">
        <v>199</v>
      </c>
      <c r="B378" s="1590" t="s">
        <v>140</v>
      </c>
      <c r="C378" s="1590"/>
      <c r="D378" s="1590"/>
      <c r="E378" s="219" t="s">
        <v>518</v>
      </c>
      <c r="F378" s="242" t="s">
        <v>361</v>
      </c>
      <c r="G378" s="150" t="s">
        <v>362</v>
      </c>
      <c r="H378" s="150" t="s">
        <v>362</v>
      </c>
      <c r="I378" s="150" t="s">
        <v>362</v>
      </c>
      <c r="J378" s="36" t="s">
        <v>510</v>
      </c>
      <c r="O378" s="1"/>
    </row>
    <row r="379" spans="1:15" s="5" customFormat="1" ht="8.15" customHeight="1" x14ac:dyDescent="0.35">
      <c r="A379" s="12"/>
      <c r="B379" s="13"/>
      <c r="C379" s="13"/>
      <c r="D379" s="13"/>
      <c r="E379" s="13"/>
      <c r="F379" s="7"/>
      <c r="G379" s="149"/>
      <c r="H379" s="149"/>
      <c r="I379" s="149"/>
      <c r="J379" s="46"/>
      <c r="K379" s="381"/>
    </row>
    <row r="380" spans="1:15" s="5" customFormat="1" ht="33" customHeight="1" x14ac:dyDescent="0.35">
      <c r="A380" s="1462" t="s">
        <v>468</v>
      </c>
      <c r="B380" s="1463"/>
      <c r="C380" s="1463"/>
      <c r="D380" s="1463"/>
      <c r="E380" s="1463"/>
      <c r="F380" s="1463"/>
      <c r="G380" s="1463"/>
      <c r="H380" s="1463"/>
      <c r="I380" s="1463"/>
      <c r="J380" s="1464"/>
      <c r="K380" s="381"/>
    </row>
    <row r="381" spans="1:15" ht="46.5" customHeight="1" x14ac:dyDescent="0.35">
      <c r="A381" s="11" t="s">
        <v>200</v>
      </c>
      <c r="B381" s="1590" t="s">
        <v>140</v>
      </c>
      <c r="C381" s="1590"/>
      <c r="D381" s="1590"/>
      <c r="E381" s="219" t="s">
        <v>518</v>
      </c>
      <c r="F381" s="242" t="s">
        <v>361</v>
      </c>
      <c r="G381" s="150" t="s">
        <v>362</v>
      </c>
      <c r="H381" s="150" t="s">
        <v>362</v>
      </c>
      <c r="I381" s="150" t="s">
        <v>362</v>
      </c>
      <c r="J381" s="36" t="s">
        <v>510</v>
      </c>
      <c r="O381" s="1"/>
    </row>
    <row r="382" spans="1:15" s="5" customFormat="1" ht="8.15" customHeight="1" x14ac:dyDescent="0.35">
      <c r="A382" s="12"/>
      <c r="B382" s="13"/>
      <c r="C382" s="13"/>
      <c r="D382" s="13"/>
      <c r="E382" s="13"/>
      <c r="F382" s="7"/>
      <c r="G382" s="149"/>
      <c r="H382" s="149"/>
      <c r="I382" s="149"/>
      <c r="J382" s="46"/>
      <c r="K382" s="381"/>
    </row>
    <row r="383" spans="1:15" s="5" customFormat="1" ht="33" customHeight="1" x14ac:dyDescent="0.35">
      <c r="A383" s="1462" t="s">
        <v>469</v>
      </c>
      <c r="B383" s="1463"/>
      <c r="C383" s="1463"/>
      <c r="D383" s="1463"/>
      <c r="E383" s="1463"/>
      <c r="F383" s="1463"/>
      <c r="G383" s="1463"/>
      <c r="H383" s="1463"/>
      <c r="I383" s="1463"/>
      <c r="J383" s="1464"/>
      <c r="K383" s="381"/>
    </row>
    <row r="384" spans="1:15" ht="30" customHeight="1" x14ac:dyDescent="0.35">
      <c r="A384" s="852" t="s">
        <v>201</v>
      </c>
      <c r="B384" s="1465" t="s">
        <v>141</v>
      </c>
      <c r="C384" s="1465"/>
      <c r="D384" s="1465"/>
      <c r="E384" s="1466" t="s">
        <v>518</v>
      </c>
      <c r="F384" s="243" t="s">
        <v>398</v>
      </c>
      <c r="G384" s="695">
        <v>0.22</v>
      </c>
      <c r="H384" s="161" t="s">
        <v>362</v>
      </c>
      <c r="I384" s="161" t="s">
        <v>362</v>
      </c>
      <c r="J384" s="1617" t="s">
        <v>692</v>
      </c>
      <c r="O384" s="1"/>
    </row>
    <row r="385" spans="1:15" ht="30" customHeight="1" x14ac:dyDescent="0.35">
      <c r="A385" s="856" t="s">
        <v>202</v>
      </c>
      <c r="B385" s="1461" t="s">
        <v>288</v>
      </c>
      <c r="C385" s="1461"/>
      <c r="D385" s="1461"/>
      <c r="E385" s="1468"/>
      <c r="F385" s="246" t="s">
        <v>398</v>
      </c>
      <c r="G385" s="812">
        <v>3.3999999999999998E-3</v>
      </c>
      <c r="H385" s="148" t="s">
        <v>362</v>
      </c>
      <c r="I385" s="148" t="s">
        <v>362</v>
      </c>
      <c r="J385" s="1619"/>
      <c r="O385" s="1"/>
    </row>
    <row r="386" spans="1:15" s="5" customFormat="1" ht="8.15" customHeight="1" x14ac:dyDescent="0.35">
      <c r="A386" s="12"/>
      <c r="B386" s="13"/>
      <c r="C386" s="13"/>
      <c r="D386" s="13"/>
      <c r="E386" s="13"/>
      <c r="F386" s="7"/>
      <c r="G386" s="149"/>
      <c r="H386" s="149"/>
      <c r="I386" s="149"/>
      <c r="J386" s="46"/>
      <c r="K386" s="381"/>
    </row>
    <row r="387" spans="1:15" s="5" customFormat="1" ht="33" customHeight="1" x14ac:dyDescent="0.35">
      <c r="A387" s="1462" t="s">
        <v>470</v>
      </c>
      <c r="B387" s="1463"/>
      <c r="C387" s="1463"/>
      <c r="D387" s="1463"/>
      <c r="E387" s="1463"/>
      <c r="F387" s="1463"/>
      <c r="G387" s="1463"/>
      <c r="H387" s="1463"/>
      <c r="I387" s="1463"/>
      <c r="J387" s="1464"/>
      <c r="K387" s="381"/>
    </row>
    <row r="388" spans="1:15" ht="20.149999999999999" customHeight="1" x14ac:dyDescent="0.35">
      <c r="A388" s="1522" t="s">
        <v>203</v>
      </c>
      <c r="B388" s="1675" t="s">
        <v>347</v>
      </c>
      <c r="C388" s="1676"/>
      <c r="D388" s="132" t="s">
        <v>485</v>
      </c>
      <c r="E388" s="1679" t="s">
        <v>519</v>
      </c>
      <c r="F388" s="291"/>
      <c r="G388" s="734">
        <v>149331</v>
      </c>
      <c r="H388" s="734">
        <v>14822</v>
      </c>
      <c r="I388" s="734">
        <v>27854223</v>
      </c>
      <c r="J388" s="1534" t="s">
        <v>689</v>
      </c>
      <c r="O388" s="1"/>
    </row>
    <row r="389" spans="1:15" ht="20.149999999999999" customHeight="1" x14ac:dyDescent="0.35">
      <c r="A389" s="1523"/>
      <c r="B389" s="1677"/>
      <c r="C389" s="1678"/>
      <c r="D389" s="133" t="s">
        <v>508</v>
      </c>
      <c r="E389" s="1680"/>
      <c r="F389" s="245"/>
      <c r="G389" s="296" t="s">
        <v>473</v>
      </c>
      <c r="H389" s="296" t="s">
        <v>473</v>
      </c>
      <c r="I389" s="296">
        <v>68510798</v>
      </c>
      <c r="J389" s="1535"/>
      <c r="O389" s="1"/>
    </row>
    <row r="390" spans="1:15" ht="20.149999999999999" customHeight="1" x14ac:dyDescent="0.35">
      <c r="A390" s="1548" t="s">
        <v>248</v>
      </c>
      <c r="B390" s="1682" t="s">
        <v>348</v>
      </c>
      <c r="C390" s="1683"/>
      <c r="D390" s="134" t="s">
        <v>485</v>
      </c>
      <c r="E390" s="1680"/>
      <c r="F390" s="732" t="s">
        <v>361</v>
      </c>
      <c r="G390" s="894">
        <v>3180659</v>
      </c>
      <c r="H390" s="894">
        <v>284772</v>
      </c>
      <c r="I390" s="784">
        <v>442278120679.63489</v>
      </c>
      <c r="J390" s="1535"/>
      <c r="O390" s="1"/>
    </row>
    <row r="391" spans="1:15" ht="20.149999999999999" customHeight="1" x14ac:dyDescent="0.35">
      <c r="A391" s="1549"/>
      <c r="B391" s="1684"/>
      <c r="C391" s="1685"/>
      <c r="D391" s="135" t="s">
        <v>508</v>
      </c>
      <c r="E391" s="1681"/>
      <c r="F391" s="246" t="s">
        <v>361</v>
      </c>
      <c r="G391" s="202" t="s">
        <v>473</v>
      </c>
      <c r="H391" s="202" t="s">
        <v>473</v>
      </c>
      <c r="I391" s="814">
        <v>381348607524.31738</v>
      </c>
      <c r="J391" s="1536"/>
      <c r="O391" s="1"/>
    </row>
    <row r="392" spans="1:15" s="5" customFormat="1" ht="8.15" customHeight="1" x14ac:dyDescent="0.35">
      <c r="A392" s="12"/>
      <c r="B392" s="13"/>
      <c r="C392" s="13"/>
      <c r="D392" s="13"/>
      <c r="E392" s="13"/>
      <c r="F392" s="7"/>
      <c r="G392" s="149"/>
      <c r="H392" s="149"/>
      <c r="I392" s="149"/>
      <c r="J392" s="46"/>
      <c r="K392" s="381"/>
    </row>
    <row r="393" spans="1:15" s="5" customFormat="1" ht="33" customHeight="1" x14ac:dyDescent="0.35">
      <c r="A393" s="1462" t="s">
        <v>471</v>
      </c>
      <c r="B393" s="1463"/>
      <c r="C393" s="1463"/>
      <c r="D393" s="1463"/>
      <c r="E393" s="1463"/>
      <c r="F393" s="1463"/>
      <c r="G393" s="1463"/>
      <c r="H393" s="1463"/>
      <c r="I393" s="1463"/>
      <c r="J393" s="1464"/>
      <c r="K393" s="381"/>
    </row>
    <row r="394" spans="1:15" ht="78" customHeight="1" x14ac:dyDescent="0.35">
      <c r="A394" s="11" t="s">
        <v>144</v>
      </c>
      <c r="B394" s="1700" t="s">
        <v>349</v>
      </c>
      <c r="C394" s="1701"/>
      <c r="D394" s="38" t="s">
        <v>472</v>
      </c>
      <c r="E394" s="242" t="s">
        <v>518</v>
      </c>
      <c r="F394" s="242" t="s">
        <v>361</v>
      </c>
      <c r="G394" s="683">
        <v>1006000</v>
      </c>
      <c r="H394" s="683">
        <v>335000</v>
      </c>
      <c r="I394" s="683">
        <v>254000</v>
      </c>
      <c r="J394" s="257" t="s">
        <v>673</v>
      </c>
      <c r="O394" s="1"/>
    </row>
    <row r="395" spans="1:15" s="5" customFormat="1" ht="8.15" customHeight="1" x14ac:dyDescent="0.35">
      <c r="A395" s="82"/>
      <c r="B395" s="83"/>
      <c r="C395" s="83"/>
      <c r="D395" s="83"/>
      <c r="E395" s="83"/>
      <c r="F395" s="84"/>
      <c r="G395" s="156"/>
      <c r="H395" s="156"/>
      <c r="I395" s="156"/>
      <c r="J395" s="46"/>
      <c r="K395" s="381"/>
    </row>
    <row r="396" spans="1:15" s="5" customFormat="1" ht="33" customHeight="1" x14ac:dyDescent="0.35">
      <c r="A396" s="1462" t="s">
        <v>520</v>
      </c>
      <c r="B396" s="1463"/>
      <c r="C396" s="1463"/>
      <c r="D396" s="1463"/>
      <c r="E396" s="1463"/>
      <c r="F396" s="1463"/>
      <c r="G396" s="1463"/>
      <c r="H396" s="1463"/>
      <c r="I396" s="1463"/>
      <c r="J396" s="1464"/>
      <c r="K396" s="381"/>
    </row>
    <row r="397" spans="1:15" ht="39" customHeight="1" x14ac:dyDescent="0.35">
      <c r="A397" s="852" t="s">
        <v>142</v>
      </c>
      <c r="B397" s="1668" t="s">
        <v>350</v>
      </c>
      <c r="C397" s="1668"/>
      <c r="D397" s="1668"/>
      <c r="E397" s="1669" t="s">
        <v>519</v>
      </c>
      <c r="F397" s="115"/>
      <c r="G397" s="161" t="s">
        <v>362</v>
      </c>
      <c r="H397" s="161" t="s">
        <v>362</v>
      </c>
      <c r="I397" s="203" t="s">
        <v>573</v>
      </c>
      <c r="J397" s="1672" t="s">
        <v>690</v>
      </c>
      <c r="O397" s="1"/>
    </row>
    <row r="398" spans="1:15" ht="39" customHeight="1" x14ac:dyDescent="0.35">
      <c r="A398" s="856" t="s">
        <v>143</v>
      </c>
      <c r="B398" s="1504" t="s">
        <v>351</v>
      </c>
      <c r="C398" s="1504"/>
      <c r="D398" s="1504"/>
      <c r="E398" s="1671"/>
      <c r="F398" s="246" t="s">
        <v>361</v>
      </c>
      <c r="G398" s="148" t="s">
        <v>362</v>
      </c>
      <c r="H398" s="148" t="s">
        <v>362</v>
      </c>
      <c r="I398" s="204" t="s">
        <v>573</v>
      </c>
      <c r="J398" s="1674"/>
      <c r="O398" s="1"/>
    </row>
    <row r="399" spans="1:15" s="5" customFormat="1" ht="8.15" customHeight="1" x14ac:dyDescent="0.35">
      <c r="A399" s="82"/>
      <c r="B399" s="83"/>
      <c r="C399" s="83"/>
      <c r="D399" s="83"/>
      <c r="E399" s="83"/>
      <c r="F399" s="84"/>
      <c r="G399" s="156"/>
      <c r="H399" s="156"/>
      <c r="I399" s="156"/>
      <c r="J399" s="46"/>
      <c r="K399" s="381"/>
    </row>
    <row r="400" spans="1:15" s="5" customFormat="1" ht="33" customHeight="1" x14ac:dyDescent="0.35">
      <c r="A400" s="1462" t="s">
        <v>618</v>
      </c>
      <c r="B400" s="1463"/>
      <c r="C400" s="1463"/>
      <c r="D400" s="1463"/>
      <c r="E400" s="1463"/>
      <c r="F400" s="1463"/>
      <c r="G400" s="1463"/>
      <c r="H400" s="1463"/>
      <c r="I400" s="1463"/>
      <c r="J400" s="1464"/>
      <c r="K400" s="381"/>
    </row>
    <row r="401" spans="1:15" ht="26.25" customHeight="1" x14ac:dyDescent="0.35">
      <c r="A401" s="877"/>
      <c r="B401" s="854" t="s">
        <v>582</v>
      </c>
      <c r="C401" s="334"/>
      <c r="D401" s="133" t="s">
        <v>583</v>
      </c>
      <c r="E401" s="1686" t="s">
        <v>584</v>
      </c>
      <c r="F401" s="245" t="s">
        <v>361</v>
      </c>
      <c r="G401" s="747">
        <v>2580</v>
      </c>
      <c r="H401" s="747">
        <v>1606</v>
      </c>
      <c r="I401" s="692">
        <v>979</v>
      </c>
      <c r="J401" s="424"/>
      <c r="O401" s="1"/>
    </row>
    <row r="402" spans="1:15" ht="18" customHeight="1" x14ac:dyDescent="0.35">
      <c r="A402" s="1689"/>
      <c r="B402" s="1682" t="s">
        <v>585</v>
      </c>
      <c r="C402" s="1683"/>
      <c r="D402" s="134" t="s">
        <v>586</v>
      </c>
      <c r="E402" s="1687"/>
      <c r="F402" s="732" t="s">
        <v>512</v>
      </c>
      <c r="G402" s="290">
        <v>0</v>
      </c>
      <c r="H402" s="290">
        <v>0</v>
      </c>
      <c r="I402" s="894">
        <v>0</v>
      </c>
      <c r="J402" s="1695"/>
      <c r="O402" s="1"/>
    </row>
    <row r="403" spans="1:15" ht="18" customHeight="1" x14ac:dyDescent="0.35">
      <c r="A403" s="1690"/>
      <c r="B403" s="1691"/>
      <c r="C403" s="1692"/>
      <c r="D403" s="134" t="s">
        <v>587</v>
      </c>
      <c r="E403" s="1687"/>
      <c r="F403" s="732" t="s">
        <v>512</v>
      </c>
      <c r="G403" s="290">
        <v>0</v>
      </c>
      <c r="H403" s="290">
        <v>0</v>
      </c>
      <c r="I403" s="894">
        <v>0</v>
      </c>
      <c r="J403" s="1696"/>
      <c r="O403" s="1"/>
    </row>
    <row r="404" spans="1:15" ht="18" customHeight="1" x14ac:dyDescent="0.35">
      <c r="A404" s="1690"/>
      <c r="B404" s="1691"/>
      <c r="C404" s="1692"/>
      <c r="D404" s="134" t="s">
        <v>588</v>
      </c>
      <c r="E404" s="1687"/>
      <c r="F404" s="732" t="s">
        <v>512</v>
      </c>
      <c r="G404" s="290">
        <v>1</v>
      </c>
      <c r="H404" s="290">
        <v>3</v>
      </c>
      <c r="I404" s="894">
        <v>1</v>
      </c>
      <c r="J404" s="1696"/>
      <c r="O404" s="1"/>
    </row>
    <row r="405" spans="1:15" ht="18" customHeight="1" x14ac:dyDescent="0.35">
      <c r="A405" s="1690"/>
      <c r="B405" s="1691"/>
      <c r="C405" s="1692"/>
      <c r="D405" s="134" t="s">
        <v>589</v>
      </c>
      <c r="E405" s="1687"/>
      <c r="F405" s="732" t="s">
        <v>512</v>
      </c>
      <c r="G405" s="290">
        <v>1</v>
      </c>
      <c r="H405" s="290">
        <v>4</v>
      </c>
      <c r="I405" s="894">
        <v>3</v>
      </c>
      <c r="J405" s="1696"/>
      <c r="O405" s="1"/>
    </row>
    <row r="406" spans="1:15" ht="18" customHeight="1" x14ac:dyDescent="0.35">
      <c r="A406" s="1562"/>
      <c r="B406" s="1693"/>
      <c r="C406" s="1694"/>
      <c r="D406" s="134" t="s">
        <v>590</v>
      </c>
      <c r="E406" s="1687"/>
      <c r="F406" s="732" t="s">
        <v>512</v>
      </c>
      <c r="G406" s="290">
        <v>120</v>
      </c>
      <c r="H406" s="290">
        <v>97</v>
      </c>
      <c r="I406" s="894">
        <v>148</v>
      </c>
      <c r="J406" s="1697"/>
      <c r="O406" s="1"/>
    </row>
    <row r="407" spans="1:15" ht="18" customHeight="1" x14ac:dyDescent="0.35">
      <c r="A407" s="864"/>
      <c r="B407" s="1698" t="s">
        <v>599</v>
      </c>
      <c r="C407" s="1699"/>
      <c r="D407" s="289" t="s">
        <v>256</v>
      </c>
      <c r="E407" s="1688"/>
      <c r="F407" s="110" t="s">
        <v>361</v>
      </c>
      <c r="G407" s="684">
        <v>15895</v>
      </c>
      <c r="H407" s="684">
        <v>5252</v>
      </c>
      <c r="I407" s="684">
        <v>4747</v>
      </c>
      <c r="J407" s="294"/>
      <c r="O407" s="1"/>
    </row>
    <row r="408" spans="1:15" s="5" customFormat="1" ht="8.15" customHeight="1" x14ac:dyDescent="0.35">
      <c r="A408" s="65"/>
      <c r="B408" s="66"/>
      <c r="C408" s="66"/>
      <c r="D408" s="66"/>
      <c r="E408" s="66"/>
      <c r="F408" s="67"/>
      <c r="G408" s="155"/>
      <c r="H408" s="155"/>
      <c r="I408" s="155"/>
      <c r="J408" s="46"/>
      <c r="K408" s="381"/>
    </row>
    <row r="409" spans="1:15" s="5" customFormat="1" ht="33" customHeight="1" x14ac:dyDescent="0.35">
      <c r="A409" s="1462" t="s">
        <v>619</v>
      </c>
      <c r="B409" s="1463"/>
      <c r="C409" s="1463"/>
      <c r="D409" s="1463"/>
      <c r="E409" s="1463"/>
      <c r="F409" s="1463"/>
      <c r="G409" s="1786"/>
      <c r="H409" s="1786"/>
      <c r="I409" s="1786"/>
      <c r="J409" s="1464"/>
      <c r="K409" s="381"/>
    </row>
    <row r="410" spans="1:15" ht="18" hidden="1" customHeight="1" x14ac:dyDescent="0.35">
      <c r="A410" s="1706"/>
      <c r="B410" s="368" t="s">
        <v>636</v>
      </c>
      <c r="C410" s="1707"/>
      <c r="D410" s="1708"/>
      <c r="E410" s="369"/>
      <c r="F410" s="818" t="s">
        <v>361</v>
      </c>
      <c r="G410" s="819">
        <f>G411+G412+G413+G414+G419+G420</f>
        <v>11661157729.379999</v>
      </c>
      <c r="H410" s="819" t="e">
        <f>H411+H412+H415+H416+H419+H420</f>
        <v>#VALUE!</v>
      </c>
      <c r="I410" s="820">
        <f>I411+I416+I417+I419+I420</f>
        <v>3117814685.0099998</v>
      </c>
      <c r="J410" s="490" t="s">
        <v>635</v>
      </c>
      <c r="O410" s="1"/>
    </row>
    <row r="411" spans="1:15" ht="60" x14ac:dyDescent="0.35">
      <c r="A411" s="1595"/>
      <c r="B411" s="1709" t="s">
        <v>591</v>
      </c>
      <c r="C411" s="1711" t="s">
        <v>629</v>
      </c>
      <c r="D411" s="1712"/>
      <c r="E411" s="1713" t="s">
        <v>584</v>
      </c>
      <c r="F411" s="815" t="s">
        <v>361</v>
      </c>
      <c r="G411" s="822">
        <v>6416738253.2199984</v>
      </c>
      <c r="H411" s="822">
        <v>4422804500.5599985</v>
      </c>
      <c r="I411" s="826">
        <v>2804601997.9399996</v>
      </c>
      <c r="J411" s="842" t="s">
        <v>775</v>
      </c>
      <c r="O411" s="1"/>
    </row>
    <row r="412" spans="1:15" ht="72" x14ac:dyDescent="0.35">
      <c r="A412" s="1595"/>
      <c r="B412" s="1710"/>
      <c r="C412" s="1702" t="s">
        <v>631</v>
      </c>
      <c r="D412" s="1703"/>
      <c r="E412" s="1714"/>
      <c r="F412" s="816" t="s">
        <v>361</v>
      </c>
      <c r="G412" s="823">
        <v>711126222.10000014</v>
      </c>
      <c r="H412" s="830" t="s">
        <v>362</v>
      </c>
      <c r="I412" s="844">
        <v>16</v>
      </c>
      <c r="J412" s="267" t="s">
        <v>779</v>
      </c>
      <c r="O412" s="1"/>
    </row>
    <row r="413" spans="1:15" ht="41.25" customHeight="1" x14ac:dyDescent="0.35">
      <c r="A413" s="1595"/>
      <c r="B413" s="1710"/>
      <c r="C413" s="1704" t="s">
        <v>594</v>
      </c>
      <c r="D413" s="1705"/>
      <c r="E413" s="1714"/>
      <c r="F413" s="817" t="s">
        <v>361</v>
      </c>
      <c r="G413" s="824">
        <v>1604184563.4599998</v>
      </c>
      <c r="H413" s="829" t="s">
        <v>362</v>
      </c>
      <c r="I413" s="829" t="s">
        <v>362</v>
      </c>
      <c r="J413" s="267" t="s">
        <v>639</v>
      </c>
      <c r="O413" s="1"/>
    </row>
    <row r="414" spans="1:15" ht="42.75" customHeight="1" x14ac:dyDescent="0.35">
      <c r="A414" s="1595"/>
      <c r="B414" s="1710"/>
      <c r="C414" s="1702" t="s">
        <v>592</v>
      </c>
      <c r="D414" s="1703"/>
      <c r="E414" s="1714"/>
      <c r="F414" s="816" t="s">
        <v>361</v>
      </c>
      <c r="G414" s="823">
        <v>-39440923.850000009</v>
      </c>
      <c r="H414" s="830" t="s">
        <v>362</v>
      </c>
      <c r="I414" s="830" t="s">
        <v>362</v>
      </c>
      <c r="J414" s="416" t="s">
        <v>674</v>
      </c>
      <c r="O414" s="1"/>
    </row>
    <row r="415" spans="1:15" ht="42" customHeight="1" x14ac:dyDescent="0.35">
      <c r="A415" s="1595"/>
      <c r="B415" s="1710"/>
      <c r="C415" s="1704" t="s">
        <v>595</v>
      </c>
      <c r="D415" s="1705"/>
      <c r="E415" s="1714"/>
      <c r="F415" s="817" t="s">
        <v>361</v>
      </c>
      <c r="G415" s="829" t="s">
        <v>362</v>
      </c>
      <c r="H415" s="829" t="s">
        <v>362</v>
      </c>
      <c r="I415" s="845">
        <v>577</v>
      </c>
      <c r="J415" s="267" t="s">
        <v>640</v>
      </c>
      <c r="O415" s="1"/>
    </row>
    <row r="416" spans="1:15" ht="32.25" customHeight="1" x14ac:dyDescent="0.35">
      <c r="A416" s="1595"/>
      <c r="B416" s="1710"/>
      <c r="C416" s="1702" t="s">
        <v>596</v>
      </c>
      <c r="D416" s="1703"/>
      <c r="E416" s="1714"/>
      <c r="F416" s="816" t="s">
        <v>361</v>
      </c>
      <c r="G416" s="830" t="s">
        <v>362</v>
      </c>
      <c r="H416" s="828">
        <v>-2.0000010263174772E-2</v>
      </c>
      <c r="I416" s="837">
        <v>160841139.65999997</v>
      </c>
      <c r="J416" s="267" t="s">
        <v>641</v>
      </c>
      <c r="O416" s="1"/>
    </row>
    <row r="417" spans="1:15" ht="41.25" customHeight="1" x14ac:dyDescent="0.35">
      <c r="A417" s="1595"/>
      <c r="B417" s="1710"/>
      <c r="C417" s="1704" t="s">
        <v>593</v>
      </c>
      <c r="D417" s="1705"/>
      <c r="E417" s="1714"/>
      <c r="F417" s="817" t="s">
        <v>361</v>
      </c>
      <c r="G417" s="829" t="s">
        <v>362</v>
      </c>
      <c r="H417" s="829" t="s">
        <v>362</v>
      </c>
      <c r="I417" s="838">
        <v>110109914.57000001</v>
      </c>
      <c r="J417" s="267" t="s">
        <v>675</v>
      </c>
      <c r="O417" s="1"/>
    </row>
    <row r="418" spans="1:15" ht="39.75" customHeight="1" x14ac:dyDescent="0.35">
      <c r="A418" s="1595"/>
      <c r="B418" s="1710"/>
      <c r="C418" s="1702" t="s">
        <v>597</v>
      </c>
      <c r="D418" s="1703"/>
      <c r="E418" s="1714"/>
      <c r="F418" s="816" t="s">
        <v>361</v>
      </c>
      <c r="G418" s="830" t="s">
        <v>362</v>
      </c>
      <c r="H418" s="830" t="s">
        <v>362</v>
      </c>
      <c r="I418" s="830" t="s">
        <v>362</v>
      </c>
      <c r="J418" s="267" t="s">
        <v>768</v>
      </c>
      <c r="O418" s="1"/>
    </row>
    <row r="419" spans="1:15" ht="48" x14ac:dyDescent="0.35">
      <c r="A419" s="1595"/>
      <c r="B419" s="1710"/>
      <c r="C419" s="1704" t="s">
        <v>598</v>
      </c>
      <c r="D419" s="1705"/>
      <c r="E419" s="1714"/>
      <c r="F419" s="817" t="s">
        <v>361</v>
      </c>
      <c r="G419" s="824">
        <v>2889611303.1100011</v>
      </c>
      <c r="H419" s="824">
        <v>17227937</v>
      </c>
      <c r="I419" s="827">
        <v>42261341.840000004</v>
      </c>
      <c r="J419" s="267" t="s">
        <v>780</v>
      </c>
      <c r="O419" s="1"/>
    </row>
    <row r="420" spans="1:15" ht="18" customHeight="1" x14ac:dyDescent="0.35">
      <c r="A420" s="1595"/>
      <c r="B420" s="1710"/>
      <c r="C420" s="1702" t="s">
        <v>630</v>
      </c>
      <c r="D420" s="1703"/>
      <c r="E420" s="1714"/>
      <c r="F420" s="821" t="s">
        <v>361</v>
      </c>
      <c r="G420" s="825">
        <v>78938311.339999989</v>
      </c>
      <c r="H420" s="825">
        <v>11657596.560002327</v>
      </c>
      <c r="I420" s="846">
        <v>291</v>
      </c>
      <c r="J420" s="435"/>
      <c r="O420" s="1"/>
    </row>
    <row r="421" spans="1:15" s="5" customFormat="1" ht="8.15" customHeight="1" x14ac:dyDescent="0.35">
      <c r="A421" s="82"/>
      <c r="B421" s="83"/>
      <c r="C421" s="83"/>
      <c r="D421" s="83"/>
      <c r="E421" s="83"/>
      <c r="F421" s="84"/>
      <c r="G421" s="211"/>
      <c r="H421" s="211"/>
      <c r="I421" s="211"/>
      <c r="J421" s="46"/>
      <c r="K421" s="381"/>
    </row>
    <row r="423" spans="1:15" x14ac:dyDescent="0.35">
      <c r="G423" s="488"/>
      <c r="H423" s="488"/>
      <c r="I423" s="489"/>
    </row>
    <row r="424" spans="1:15" x14ac:dyDescent="0.35">
      <c r="G424" s="381"/>
      <c r="H424" s="381"/>
      <c r="I424" s="381"/>
    </row>
    <row r="425" spans="1:15" x14ac:dyDescent="0.35">
      <c r="G425" s="381"/>
      <c r="H425" s="381"/>
      <c r="I425" s="381"/>
    </row>
    <row r="426" spans="1:15" x14ac:dyDescent="0.35">
      <c r="G426" s="381"/>
      <c r="H426" s="381"/>
      <c r="I426" s="381"/>
    </row>
    <row r="427" spans="1:15" x14ac:dyDescent="0.35">
      <c r="G427" s="381"/>
      <c r="H427" s="381"/>
      <c r="I427" s="381"/>
    </row>
    <row r="428" spans="1:15" x14ac:dyDescent="0.35">
      <c r="G428" s="381"/>
      <c r="H428" s="381"/>
      <c r="I428" s="381"/>
    </row>
  </sheetData>
  <sheetProtection algorithmName="SHA-512" hashValue="r7A+BK72oDwg0Wb53Ajd7gBn3ASbDpc/aJUdgUzN1yrJcqug9YmOxATJaGXV/UB4uwx9Ou4GgjDsQF6d7jtbnA==" saltValue="MHVJiivuihw8sgjXdOjx/w==" spinCount="100000" sheet="1" objects="1" scenarios="1"/>
  <mergeCells count="386">
    <mergeCell ref="C416:D416"/>
    <mergeCell ref="C417:D417"/>
    <mergeCell ref="C418:D418"/>
    <mergeCell ref="C419:D419"/>
    <mergeCell ref="C420:D420"/>
    <mergeCell ref="A409:J409"/>
    <mergeCell ref="A410:A420"/>
    <mergeCell ref="C410:D410"/>
    <mergeCell ref="B411:B420"/>
    <mergeCell ref="C411:D411"/>
    <mergeCell ref="E411:E420"/>
    <mergeCell ref="C412:D412"/>
    <mergeCell ref="C413:D413"/>
    <mergeCell ref="C414:D414"/>
    <mergeCell ref="C415:D415"/>
    <mergeCell ref="A400:J400"/>
    <mergeCell ref="E401:E407"/>
    <mergeCell ref="A402:A406"/>
    <mergeCell ref="B402:C406"/>
    <mergeCell ref="J402:J406"/>
    <mergeCell ref="B407:C407"/>
    <mergeCell ref="A393:J393"/>
    <mergeCell ref="B394:C394"/>
    <mergeCell ref="A396:J396"/>
    <mergeCell ref="B397:D397"/>
    <mergeCell ref="E397:E398"/>
    <mergeCell ref="J397:J398"/>
    <mergeCell ref="B398:D398"/>
    <mergeCell ref="A387:J387"/>
    <mergeCell ref="A388:A389"/>
    <mergeCell ref="B388:C389"/>
    <mergeCell ref="E388:E391"/>
    <mergeCell ref="J388:J391"/>
    <mergeCell ref="A390:A391"/>
    <mergeCell ref="B390:C391"/>
    <mergeCell ref="A377:J377"/>
    <mergeCell ref="B378:D378"/>
    <mergeCell ref="A380:J380"/>
    <mergeCell ref="B381:D381"/>
    <mergeCell ref="A383:J383"/>
    <mergeCell ref="B384:D384"/>
    <mergeCell ref="E384:E385"/>
    <mergeCell ref="J384:J385"/>
    <mergeCell ref="B385:D385"/>
    <mergeCell ref="A372:J372"/>
    <mergeCell ref="B373:D373"/>
    <mergeCell ref="E373:E375"/>
    <mergeCell ref="J373:J375"/>
    <mergeCell ref="B374:D374"/>
    <mergeCell ref="B375:D375"/>
    <mergeCell ref="A363:J363"/>
    <mergeCell ref="B364:D364"/>
    <mergeCell ref="A366:J366"/>
    <mergeCell ref="B367:D367"/>
    <mergeCell ref="A369:J369"/>
    <mergeCell ref="B370:D370"/>
    <mergeCell ref="A357:J357"/>
    <mergeCell ref="B358:D358"/>
    <mergeCell ref="E358:E361"/>
    <mergeCell ref="B359:D359"/>
    <mergeCell ref="B360:D360"/>
    <mergeCell ref="B361:D361"/>
    <mergeCell ref="A352:J352"/>
    <mergeCell ref="B353:D353"/>
    <mergeCell ref="E353:E355"/>
    <mergeCell ref="J353:J355"/>
    <mergeCell ref="B354:D354"/>
    <mergeCell ref="B355:D355"/>
    <mergeCell ref="A344:J344"/>
    <mergeCell ref="A345:A346"/>
    <mergeCell ref="B345:C346"/>
    <mergeCell ref="E345:E350"/>
    <mergeCell ref="J345:J350"/>
    <mergeCell ref="A347:A348"/>
    <mergeCell ref="B347:C348"/>
    <mergeCell ref="A349:A350"/>
    <mergeCell ref="B349:C350"/>
    <mergeCell ref="A337:A338"/>
    <mergeCell ref="B337:C338"/>
    <mergeCell ref="E337:E342"/>
    <mergeCell ref="J337:J342"/>
    <mergeCell ref="A339:A340"/>
    <mergeCell ref="B339:C340"/>
    <mergeCell ref="A341:A342"/>
    <mergeCell ref="B341:C342"/>
    <mergeCell ref="B330:D330"/>
    <mergeCell ref="B331:D331"/>
    <mergeCell ref="B332:D332"/>
    <mergeCell ref="B333:D333"/>
    <mergeCell ref="B334:D334"/>
    <mergeCell ref="A336:J336"/>
    <mergeCell ref="B320:D320"/>
    <mergeCell ref="G320:I320"/>
    <mergeCell ref="A322:J322"/>
    <mergeCell ref="B323:D323"/>
    <mergeCell ref="A325:I325"/>
    <mergeCell ref="B326:D326"/>
    <mergeCell ref="E326:E334"/>
    <mergeCell ref="B327:D327"/>
    <mergeCell ref="B328:D328"/>
    <mergeCell ref="B329:D329"/>
    <mergeCell ref="A313:J313"/>
    <mergeCell ref="B314:D314"/>
    <mergeCell ref="A316:J316"/>
    <mergeCell ref="B317:D317"/>
    <mergeCell ref="G317:I317"/>
    <mergeCell ref="A319:J319"/>
    <mergeCell ref="A297:J297"/>
    <mergeCell ref="B298:C298"/>
    <mergeCell ref="E298:E311"/>
    <mergeCell ref="B299:C299"/>
    <mergeCell ref="A300:A305"/>
    <mergeCell ref="B300:C305"/>
    <mergeCell ref="J300:J305"/>
    <mergeCell ref="A306:A311"/>
    <mergeCell ref="B306:C311"/>
    <mergeCell ref="J306:J311"/>
    <mergeCell ref="A293:J293"/>
    <mergeCell ref="B294:D294"/>
    <mergeCell ref="E294:E295"/>
    <mergeCell ref="B295:D295"/>
    <mergeCell ref="B285:D285"/>
    <mergeCell ref="B286:D286"/>
    <mergeCell ref="B287:D287"/>
    <mergeCell ref="B288:D288"/>
    <mergeCell ref="B289:D289"/>
    <mergeCell ref="B290:D290"/>
    <mergeCell ref="B276:D276"/>
    <mergeCell ref="E276:E292"/>
    <mergeCell ref="B277:D277"/>
    <mergeCell ref="B278:D278"/>
    <mergeCell ref="B279:D279"/>
    <mergeCell ref="B280:D280"/>
    <mergeCell ref="B281:D281"/>
    <mergeCell ref="B282:D282"/>
    <mergeCell ref="B283:D283"/>
    <mergeCell ref="B284:D284"/>
    <mergeCell ref="B291:D291"/>
    <mergeCell ref="B292:D292"/>
    <mergeCell ref="A271:J271"/>
    <mergeCell ref="B272:D272"/>
    <mergeCell ref="E272:E273"/>
    <mergeCell ref="J272:J273"/>
    <mergeCell ref="B273:D273"/>
    <mergeCell ref="A275:J275"/>
    <mergeCell ref="A267:I267"/>
    <mergeCell ref="B268:D268"/>
    <mergeCell ref="E268:E269"/>
    <mergeCell ref="G268:H268"/>
    <mergeCell ref="B269:D269"/>
    <mergeCell ref="G269:H269"/>
    <mergeCell ref="B263:D263"/>
    <mergeCell ref="G263:H263"/>
    <mergeCell ref="B264:D264"/>
    <mergeCell ref="G264:H264"/>
    <mergeCell ref="B265:D265"/>
    <mergeCell ref="G265:H265"/>
    <mergeCell ref="A258:I258"/>
    <mergeCell ref="B259:D259"/>
    <mergeCell ref="E259:E265"/>
    <mergeCell ref="G259:H259"/>
    <mergeCell ref="B260:D260"/>
    <mergeCell ref="G260:H260"/>
    <mergeCell ref="B261:D261"/>
    <mergeCell ref="G261:H261"/>
    <mergeCell ref="B262:D262"/>
    <mergeCell ref="G262:H262"/>
    <mergeCell ref="A254:I254"/>
    <mergeCell ref="B255:D255"/>
    <mergeCell ref="E255:E256"/>
    <mergeCell ref="G255:H255"/>
    <mergeCell ref="B256:D256"/>
    <mergeCell ref="G256:H256"/>
    <mergeCell ref="A248:J248"/>
    <mergeCell ref="B249:D249"/>
    <mergeCell ref="E249:E252"/>
    <mergeCell ref="J249:J252"/>
    <mergeCell ref="B250:D250"/>
    <mergeCell ref="B251:D251"/>
    <mergeCell ref="B252:D252"/>
    <mergeCell ref="A242:J242"/>
    <mergeCell ref="B243:D243"/>
    <mergeCell ref="E243:E246"/>
    <mergeCell ref="B244:D244"/>
    <mergeCell ref="B245:D245"/>
    <mergeCell ref="B246:D246"/>
    <mergeCell ref="A237:J237"/>
    <mergeCell ref="B238:D238"/>
    <mergeCell ref="E238:E240"/>
    <mergeCell ref="J238:J240"/>
    <mergeCell ref="B239:D239"/>
    <mergeCell ref="B240:D240"/>
    <mergeCell ref="A232:J232"/>
    <mergeCell ref="B233:D233"/>
    <mergeCell ref="E233:E235"/>
    <mergeCell ref="J233:J235"/>
    <mergeCell ref="B234:D234"/>
    <mergeCell ref="B235:D235"/>
    <mergeCell ref="A225:J225"/>
    <mergeCell ref="B226:D226"/>
    <mergeCell ref="B227:D227"/>
    <mergeCell ref="B228:D228"/>
    <mergeCell ref="B229:D229"/>
    <mergeCell ref="B230:D230"/>
    <mergeCell ref="B217:D217"/>
    <mergeCell ref="B218:D218"/>
    <mergeCell ref="B219:D219"/>
    <mergeCell ref="B220:D220"/>
    <mergeCell ref="A222:J222"/>
    <mergeCell ref="B223:D223"/>
    <mergeCell ref="A207:J207"/>
    <mergeCell ref="B208:D208"/>
    <mergeCell ref="E208:E220"/>
    <mergeCell ref="B209:D209"/>
    <mergeCell ref="B210:D210"/>
    <mergeCell ref="B211:C211"/>
    <mergeCell ref="A212:A214"/>
    <mergeCell ref="B212:C214"/>
    <mergeCell ref="B215:D215"/>
    <mergeCell ref="B216:D216"/>
    <mergeCell ref="A198:J198"/>
    <mergeCell ref="B199:C199"/>
    <mergeCell ref="A201:J201"/>
    <mergeCell ref="B202:C202"/>
    <mergeCell ref="A204:J204"/>
    <mergeCell ref="B205:C205"/>
    <mergeCell ref="B186:D186"/>
    <mergeCell ref="A188:J188"/>
    <mergeCell ref="B189:D189"/>
    <mergeCell ref="A191:J191"/>
    <mergeCell ref="B192:C192"/>
    <mergeCell ref="E192:E196"/>
    <mergeCell ref="B193:C193"/>
    <mergeCell ref="B194:C194"/>
    <mergeCell ref="B195:C195"/>
    <mergeCell ref="B196:C196"/>
    <mergeCell ref="A177:I177"/>
    <mergeCell ref="A178:A183"/>
    <mergeCell ref="B178:C183"/>
    <mergeCell ref="E178:E183"/>
    <mergeCell ref="J178:J183"/>
    <mergeCell ref="A185:J185"/>
    <mergeCell ref="A165:A170"/>
    <mergeCell ref="B165:C170"/>
    <mergeCell ref="J165:J170"/>
    <mergeCell ref="A171:A176"/>
    <mergeCell ref="B171:C176"/>
    <mergeCell ref="J171:J176"/>
    <mergeCell ref="J147:J152"/>
    <mergeCell ref="A153:A158"/>
    <mergeCell ref="B153:C158"/>
    <mergeCell ref="J153:J158"/>
    <mergeCell ref="A159:A164"/>
    <mergeCell ref="B159:C164"/>
    <mergeCell ref="J159:J164"/>
    <mergeCell ref="A134:I134"/>
    <mergeCell ref="A135:A140"/>
    <mergeCell ref="B135:C140"/>
    <mergeCell ref="E135:E176"/>
    <mergeCell ref="J135:J140"/>
    <mergeCell ref="A141:A146"/>
    <mergeCell ref="B141:C146"/>
    <mergeCell ref="J141:J146"/>
    <mergeCell ref="A147:A152"/>
    <mergeCell ref="B147:C152"/>
    <mergeCell ref="A91:I91"/>
    <mergeCell ref="A92:A97"/>
    <mergeCell ref="B92:C97"/>
    <mergeCell ref="E92:E133"/>
    <mergeCell ref="J92:J97"/>
    <mergeCell ref="A98:A103"/>
    <mergeCell ref="B98:C103"/>
    <mergeCell ref="J98:J103"/>
    <mergeCell ref="A104:A109"/>
    <mergeCell ref="B104:C109"/>
    <mergeCell ref="A122:A127"/>
    <mergeCell ref="B122:C127"/>
    <mergeCell ref="J122:J127"/>
    <mergeCell ref="A128:A133"/>
    <mergeCell ref="B128:C133"/>
    <mergeCell ref="J128:J133"/>
    <mergeCell ref="J104:J109"/>
    <mergeCell ref="A110:A115"/>
    <mergeCell ref="B110:C115"/>
    <mergeCell ref="J110:J115"/>
    <mergeCell ref="A116:A121"/>
    <mergeCell ref="B116:C121"/>
    <mergeCell ref="J116:J121"/>
    <mergeCell ref="B81:C83"/>
    <mergeCell ref="J81:J83"/>
    <mergeCell ref="A85:J85"/>
    <mergeCell ref="A86:A89"/>
    <mergeCell ref="B86:C89"/>
    <mergeCell ref="E86:E89"/>
    <mergeCell ref="J86:J89"/>
    <mergeCell ref="A71:J71"/>
    <mergeCell ref="B72:D72"/>
    <mergeCell ref="A74:J74"/>
    <mergeCell ref="B75:D75"/>
    <mergeCell ref="A77:J77"/>
    <mergeCell ref="B78:D78"/>
    <mergeCell ref="E78:E83"/>
    <mergeCell ref="B79:D79"/>
    <mergeCell ref="B80:D80"/>
    <mergeCell ref="A81:A83"/>
    <mergeCell ref="A66:J66"/>
    <mergeCell ref="B67:C67"/>
    <mergeCell ref="E67:E69"/>
    <mergeCell ref="A68:A69"/>
    <mergeCell ref="B68:C69"/>
    <mergeCell ref="J68:J69"/>
    <mergeCell ref="B59:C59"/>
    <mergeCell ref="B60:C60"/>
    <mergeCell ref="A61:A62"/>
    <mergeCell ref="B61:C62"/>
    <mergeCell ref="J61:J62"/>
    <mergeCell ref="A63:A64"/>
    <mergeCell ref="B63:C64"/>
    <mergeCell ref="J63:J64"/>
    <mergeCell ref="J43:J44"/>
    <mergeCell ref="A45:A46"/>
    <mergeCell ref="B45:C46"/>
    <mergeCell ref="J45:J46"/>
    <mergeCell ref="A51:A52"/>
    <mergeCell ref="B51:C52"/>
    <mergeCell ref="J51:J52"/>
    <mergeCell ref="A54:J54"/>
    <mergeCell ref="B55:C55"/>
    <mergeCell ref="E55:E65"/>
    <mergeCell ref="B56:C56"/>
    <mergeCell ref="A57:A58"/>
    <mergeCell ref="B57:C58"/>
    <mergeCell ref="J57:J58"/>
    <mergeCell ref="B65:C65"/>
    <mergeCell ref="A39:A40"/>
    <mergeCell ref="B39:C40"/>
    <mergeCell ref="J39:J40"/>
    <mergeCell ref="A41:A42"/>
    <mergeCell ref="B41:C42"/>
    <mergeCell ref="J41:J42"/>
    <mergeCell ref="E29:E52"/>
    <mergeCell ref="A33:A34"/>
    <mergeCell ref="B33:C34"/>
    <mergeCell ref="J33:J34"/>
    <mergeCell ref="A35:A36"/>
    <mergeCell ref="B35:C36"/>
    <mergeCell ref="J35:J36"/>
    <mergeCell ref="A37:A38"/>
    <mergeCell ref="B37:C38"/>
    <mergeCell ref="J37:J38"/>
    <mergeCell ref="A47:A48"/>
    <mergeCell ref="B47:C48"/>
    <mergeCell ref="J47:J48"/>
    <mergeCell ref="A49:A50"/>
    <mergeCell ref="B49:C50"/>
    <mergeCell ref="J49:J50"/>
    <mergeCell ref="A43:A44"/>
    <mergeCell ref="B43:C44"/>
    <mergeCell ref="A16:J16"/>
    <mergeCell ref="B17:D17"/>
    <mergeCell ref="A19:J19"/>
    <mergeCell ref="A28:J28"/>
    <mergeCell ref="B8:D8"/>
    <mergeCell ref="J8:J9"/>
    <mergeCell ref="B9:D9"/>
    <mergeCell ref="B10:D10"/>
    <mergeCell ref="B11:D11"/>
    <mergeCell ref="B12:D12"/>
    <mergeCell ref="A4:J4"/>
    <mergeCell ref="B5:D5"/>
    <mergeCell ref="E5:E14"/>
    <mergeCell ref="G5:H5"/>
    <mergeCell ref="J5:J7"/>
    <mergeCell ref="B6:D6"/>
    <mergeCell ref="B7:D7"/>
    <mergeCell ref="B13:D13"/>
    <mergeCell ref="B14:D14"/>
    <mergeCell ref="A1:D1"/>
    <mergeCell ref="E1:F1"/>
    <mergeCell ref="A2:A3"/>
    <mergeCell ref="B2:D3"/>
    <mergeCell ref="E2:E3"/>
    <mergeCell ref="F2:F3"/>
    <mergeCell ref="G2:H2"/>
    <mergeCell ref="I2:I3"/>
    <mergeCell ref="J2:J3"/>
  </mergeCells>
  <hyperlinks>
    <hyperlink ref="H72" r:id="rId1" xr:uid="{00000000-0004-0000-0E00-000000000000}"/>
    <hyperlink ref="I72" r:id="rId2" xr:uid="{00000000-0004-0000-0E00-000001000000}"/>
  </hyperlinks>
  <pageMargins left="0.2" right="0.2" top="0.5" bottom="0.25" header="0.2" footer="0.05"/>
  <pageSetup paperSize="5" scale="75" fitToHeight="0" orientation="landscape" r:id="rId3"/>
  <headerFooter>
    <oddHeader>&amp;L&amp;"-,Bold"&amp;18CPMI-IOSCO Quantitative Disclosures - DTCC&amp;R&amp;"-,Bold"&amp;16 &amp;18Q3 2017 (As of September 29, 2017)</oddHeader>
    <oddFooter>&amp;R&amp;"-,Bold"&amp;8Page &amp;P of &amp;N</oddFooter>
  </headerFooter>
  <rowBreaks count="14" manualBreakCount="14">
    <brk id="27" max="9" man="1"/>
    <brk id="65" max="9" man="1"/>
    <brk id="90" max="9" man="1"/>
    <brk id="133" max="9" man="1"/>
    <brk id="176" max="9" man="1"/>
    <brk id="203" max="9" man="1"/>
    <brk id="221" max="9" man="1"/>
    <brk id="241" max="9" man="1"/>
    <brk id="266" max="9" man="1"/>
    <brk id="292" max="9" man="1"/>
    <brk id="324" max="9" man="1"/>
    <brk id="351" max="9" man="1"/>
    <brk id="375" max="9" man="1"/>
    <brk id="399"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O428"/>
  <sheetViews>
    <sheetView showGridLines="0" zoomScale="80" zoomScaleNormal="80" workbookViewId="0">
      <pane xSplit="1" ySplit="3" topLeftCell="C247" activePane="bottomRight" state="frozen"/>
      <selection activeCell="B14" sqref="B14"/>
      <selection pane="topRight" activeCell="B14" sqref="B14"/>
      <selection pane="bottomLeft" activeCell="B14" sqref="B14"/>
      <selection pane="bottomRight" activeCell="J56" sqref="J56"/>
    </sheetView>
  </sheetViews>
  <sheetFormatPr defaultColWidth="9.1796875" defaultRowHeight="14.5" x14ac:dyDescent="0.35"/>
  <cols>
    <col min="1" max="1" width="8.26953125" style="3" customWidth="1"/>
    <col min="2" max="2" width="54.81640625" style="3" customWidth="1"/>
    <col min="3" max="3" width="9.453125" style="3" customWidth="1"/>
    <col min="4" max="4" width="19.453125" style="3" customWidth="1"/>
    <col min="5" max="5" width="14.7265625" style="3" customWidth="1"/>
    <col min="6" max="6" width="13" style="3" customWidth="1"/>
    <col min="7" max="7" width="17.26953125" style="15" bestFit="1" customWidth="1"/>
    <col min="8" max="8" width="16.1796875" style="15" customWidth="1"/>
    <col min="9" max="9" width="15.81640625" style="14" customWidth="1"/>
    <col min="10" max="10" width="69.7265625" style="3" customWidth="1"/>
    <col min="11" max="11" width="21.453125" style="381" customWidth="1"/>
    <col min="12" max="12" width="20.54296875" style="1" customWidth="1"/>
    <col min="13" max="14" width="9.1796875" style="1"/>
    <col min="15" max="15" width="9.1796875" style="381"/>
    <col min="16" max="16384" width="9.1796875" style="1"/>
  </cols>
  <sheetData>
    <row r="1" spans="1:15" ht="29.25" customHeight="1" x14ac:dyDescent="0.3">
      <c r="A1" s="1779" t="s">
        <v>782</v>
      </c>
      <c r="B1" s="1779"/>
      <c r="C1" s="1779"/>
      <c r="D1" s="1779"/>
      <c r="E1" s="1787" t="s">
        <v>794</v>
      </c>
      <c r="F1" s="1787"/>
      <c r="G1" s="1787"/>
      <c r="J1" s="896" t="s">
        <v>783</v>
      </c>
      <c r="K1" s="1"/>
      <c r="O1" s="1"/>
    </row>
    <row r="2" spans="1:15" ht="15" customHeight="1" x14ac:dyDescent="0.35">
      <c r="A2" s="1457" t="s">
        <v>237</v>
      </c>
      <c r="B2" s="1458" t="s">
        <v>236</v>
      </c>
      <c r="C2" s="1458"/>
      <c r="D2" s="1458"/>
      <c r="E2" s="1458" t="s">
        <v>486</v>
      </c>
      <c r="F2" s="1457" t="s">
        <v>366</v>
      </c>
      <c r="G2" s="1458" t="s">
        <v>377</v>
      </c>
      <c r="H2" s="1458"/>
      <c r="I2" s="1457" t="s">
        <v>356</v>
      </c>
      <c r="J2" s="1457" t="s">
        <v>487</v>
      </c>
      <c r="O2" s="1"/>
    </row>
    <row r="3" spans="1:15" ht="15" customHeight="1" x14ac:dyDescent="0.35">
      <c r="A3" s="1457"/>
      <c r="B3" s="1458"/>
      <c r="C3" s="1458"/>
      <c r="D3" s="1458"/>
      <c r="E3" s="1458"/>
      <c r="F3" s="1457"/>
      <c r="G3" s="890" t="s">
        <v>354</v>
      </c>
      <c r="H3" s="890" t="s">
        <v>355</v>
      </c>
      <c r="I3" s="1457"/>
      <c r="J3" s="1457"/>
      <c r="L3" s="381"/>
      <c r="M3" s="381"/>
      <c r="O3" s="1"/>
    </row>
    <row r="4" spans="1:15" s="5" customFormat="1" ht="33" customHeight="1" x14ac:dyDescent="0.35">
      <c r="A4" s="1462" t="s">
        <v>491</v>
      </c>
      <c r="B4" s="1463"/>
      <c r="C4" s="1463"/>
      <c r="D4" s="1463"/>
      <c r="E4" s="1463"/>
      <c r="F4" s="1463"/>
      <c r="G4" s="1463"/>
      <c r="H4" s="1463"/>
      <c r="I4" s="1463"/>
      <c r="J4" s="1464"/>
      <c r="K4" s="381"/>
    </row>
    <row r="5" spans="1:15" s="5" customFormat="1" ht="26.25" customHeight="1" x14ac:dyDescent="0.35">
      <c r="A5" s="48" t="s">
        <v>7</v>
      </c>
      <c r="B5" s="1465" t="s">
        <v>367</v>
      </c>
      <c r="C5" s="1465"/>
      <c r="D5" s="1465"/>
      <c r="E5" s="1466" t="s">
        <v>518</v>
      </c>
      <c r="F5" s="243" t="s">
        <v>361</v>
      </c>
      <c r="G5" s="1788">
        <f>0.25*166982112</f>
        <v>41745528</v>
      </c>
      <c r="H5" s="1789"/>
      <c r="I5" s="813">
        <v>97.219925000000003</v>
      </c>
      <c r="J5" s="1471" t="s">
        <v>488</v>
      </c>
      <c r="K5" s="381"/>
    </row>
    <row r="6" spans="1:15" s="5" customFormat="1" ht="26.25" customHeight="1" x14ac:dyDescent="0.35">
      <c r="A6" s="51" t="s">
        <v>8</v>
      </c>
      <c r="B6" s="1460" t="s">
        <v>368</v>
      </c>
      <c r="C6" s="1460"/>
      <c r="D6" s="1460"/>
      <c r="E6" s="1467"/>
      <c r="F6" s="732" t="s">
        <v>361</v>
      </c>
      <c r="G6" s="143" t="s">
        <v>362</v>
      </c>
      <c r="H6" s="143" t="s">
        <v>362</v>
      </c>
      <c r="I6" s="143" t="s">
        <v>362</v>
      </c>
      <c r="J6" s="1472"/>
      <c r="K6" s="381"/>
    </row>
    <row r="7" spans="1:15" s="5" customFormat="1" ht="66.75" customHeight="1" x14ac:dyDescent="0.35">
      <c r="A7" s="55" t="s">
        <v>9</v>
      </c>
      <c r="B7" s="1459" t="s">
        <v>369</v>
      </c>
      <c r="C7" s="1459"/>
      <c r="D7" s="1459"/>
      <c r="E7" s="1467"/>
      <c r="F7" s="245" t="s">
        <v>361</v>
      </c>
      <c r="G7" s="718" t="s">
        <v>362</v>
      </c>
      <c r="H7" s="145" t="s">
        <v>362</v>
      </c>
      <c r="I7" s="145" t="s">
        <v>362</v>
      </c>
      <c r="J7" s="1473"/>
      <c r="K7" s="381"/>
    </row>
    <row r="8" spans="1:15" s="5" customFormat="1" ht="26.25" customHeight="1" x14ac:dyDescent="0.35">
      <c r="A8" s="51" t="s">
        <v>10</v>
      </c>
      <c r="B8" s="1460" t="s">
        <v>370</v>
      </c>
      <c r="C8" s="1460"/>
      <c r="D8" s="1460"/>
      <c r="E8" s="1467"/>
      <c r="F8" s="732" t="s">
        <v>361</v>
      </c>
      <c r="G8" s="920">
        <v>11891.2</v>
      </c>
      <c r="H8" s="920">
        <v>4428</v>
      </c>
      <c r="I8" s="920">
        <v>3357</v>
      </c>
      <c r="J8" s="1509" t="s">
        <v>774</v>
      </c>
      <c r="K8" s="381"/>
    </row>
    <row r="9" spans="1:15" s="5" customFormat="1" ht="150" customHeight="1" x14ac:dyDescent="0.35">
      <c r="A9" s="55" t="s">
        <v>11</v>
      </c>
      <c r="B9" s="1459" t="s">
        <v>371</v>
      </c>
      <c r="C9" s="1459"/>
      <c r="D9" s="1459"/>
      <c r="E9" s="1467"/>
      <c r="F9" s="245" t="s">
        <v>361</v>
      </c>
      <c r="G9" s="703">
        <v>15850.1</v>
      </c>
      <c r="H9" s="703">
        <v>5023</v>
      </c>
      <c r="I9" s="703">
        <v>3967</v>
      </c>
      <c r="J9" s="1510"/>
      <c r="K9" s="381"/>
    </row>
    <row r="10" spans="1:15" s="5" customFormat="1" ht="26.25" customHeight="1" x14ac:dyDescent="0.35">
      <c r="A10" s="51" t="s">
        <v>12</v>
      </c>
      <c r="B10" s="1460" t="s">
        <v>372</v>
      </c>
      <c r="C10" s="1460"/>
      <c r="D10" s="1460"/>
      <c r="E10" s="1467"/>
      <c r="F10" s="732" t="s">
        <v>361</v>
      </c>
      <c r="G10" s="143" t="s">
        <v>362</v>
      </c>
      <c r="H10" s="143" t="s">
        <v>362</v>
      </c>
      <c r="I10" s="143" t="s">
        <v>362</v>
      </c>
      <c r="J10" s="54"/>
      <c r="K10" s="381"/>
    </row>
    <row r="11" spans="1:15" s="5" customFormat="1" ht="26.25" customHeight="1" x14ac:dyDescent="0.35">
      <c r="A11" s="55" t="s">
        <v>13</v>
      </c>
      <c r="B11" s="1459" t="s">
        <v>373</v>
      </c>
      <c r="C11" s="1459"/>
      <c r="D11" s="1459"/>
      <c r="E11" s="1467"/>
      <c r="F11" s="245" t="s">
        <v>361</v>
      </c>
      <c r="G11" s="718" t="s">
        <v>362</v>
      </c>
      <c r="H11" s="718" t="s">
        <v>362</v>
      </c>
      <c r="I11" s="718" t="s">
        <v>362</v>
      </c>
      <c r="J11" s="58"/>
      <c r="K11" s="381"/>
    </row>
    <row r="12" spans="1:15" s="5" customFormat="1" ht="26.25" customHeight="1" x14ac:dyDescent="0.35">
      <c r="A12" s="51" t="s">
        <v>14</v>
      </c>
      <c r="B12" s="1460" t="s">
        <v>374</v>
      </c>
      <c r="C12" s="1460"/>
      <c r="D12" s="1460"/>
      <c r="E12" s="1467"/>
      <c r="F12" s="732" t="s">
        <v>361</v>
      </c>
      <c r="G12" s="147" t="s">
        <v>362</v>
      </c>
      <c r="H12" s="147" t="s">
        <v>362</v>
      </c>
      <c r="I12" s="147" t="s">
        <v>362</v>
      </c>
      <c r="J12" s="54"/>
      <c r="K12" s="381"/>
    </row>
    <row r="13" spans="1:15" s="5" customFormat="1" ht="39.75" customHeight="1" x14ac:dyDescent="0.35">
      <c r="A13" s="55" t="s">
        <v>15</v>
      </c>
      <c r="B13" s="1459" t="s">
        <v>375</v>
      </c>
      <c r="C13" s="1459"/>
      <c r="D13" s="1459"/>
      <c r="E13" s="1467"/>
      <c r="F13" s="245" t="s">
        <v>361</v>
      </c>
      <c r="G13" s="718" t="s">
        <v>362</v>
      </c>
      <c r="H13" s="718" t="s">
        <v>362</v>
      </c>
      <c r="I13" s="718" t="s">
        <v>362</v>
      </c>
      <c r="J13" s="58"/>
      <c r="K13" s="381"/>
    </row>
    <row r="14" spans="1:15" s="5" customFormat="1" ht="30" customHeight="1" x14ac:dyDescent="0.35">
      <c r="A14" s="61" t="s">
        <v>16</v>
      </c>
      <c r="B14" s="1461" t="s">
        <v>376</v>
      </c>
      <c r="C14" s="1461"/>
      <c r="D14" s="1461"/>
      <c r="E14" s="1468"/>
      <c r="F14" s="246" t="s">
        <v>361</v>
      </c>
      <c r="G14" s="148" t="s">
        <v>362</v>
      </c>
      <c r="H14" s="148" t="s">
        <v>362</v>
      </c>
      <c r="I14" s="148" t="s">
        <v>362</v>
      </c>
      <c r="J14" s="64"/>
      <c r="K14" s="381"/>
    </row>
    <row r="15" spans="1:15" s="5" customFormat="1" ht="8.15" customHeight="1" x14ac:dyDescent="0.35">
      <c r="A15" s="12"/>
      <c r="B15" s="13"/>
      <c r="C15" s="13"/>
      <c r="D15" s="13"/>
      <c r="E15" s="13"/>
      <c r="F15" s="7"/>
      <c r="G15" s="149"/>
      <c r="H15" s="149"/>
      <c r="I15" s="149"/>
      <c r="J15" s="46"/>
      <c r="K15" s="381"/>
    </row>
    <row r="16" spans="1:15" s="5" customFormat="1" ht="33" customHeight="1" x14ac:dyDescent="0.35">
      <c r="A16" s="1462" t="s">
        <v>435</v>
      </c>
      <c r="B16" s="1463"/>
      <c r="C16" s="1463"/>
      <c r="D16" s="1463"/>
      <c r="E16" s="1463"/>
      <c r="F16" s="1463"/>
      <c r="G16" s="1463"/>
      <c r="H16" s="1463"/>
      <c r="I16" s="1463"/>
      <c r="J16" s="1464"/>
      <c r="K16" s="381"/>
    </row>
    <row r="17" spans="1:11" s="5" customFormat="1" ht="32.15" customHeight="1" x14ac:dyDescent="0.35">
      <c r="A17" s="9" t="s">
        <v>6</v>
      </c>
      <c r="B17" s="1476" t="s">
        <v>436</v>
      </c>
      <c r="C17" s="1476"/>
      <c r="D17" s="1476"/>
      <c r="E17" s="10" t="s">
        <v>519</v>
      </c>
      <c r="F17" s="242" t="s">
        <v>361</v>
      </c>
      <c r="G17" s="186">
        <v>490</v>
      </c>
      <c r="H17" s="150" t="s">
        <v>362</v>
      </c>
      <c r="I17" s="150" t="s">
        <v>362</v>
      </c>
      <c r="J17" s="6"/>
      <c r="K17" s="381"/>
    </row>
    <row r="18" spans="1:11" s="5" customFormat="1" ht="8.15" customHeight="1" x14ac:dyDescent="0.35">
      <c r="A18" s="12"/>
      <c r="B18" s="13"/>
      <c r="C18" s="13"/>
      <c r="D18" s="13"/>
      <c r="E18" s="13"/>
      <c r="F18" s="7"/>
      <c r="G18" s="149"/>
      <c r="H18" s="149"/>
      <c r="I18" s="149"/>
      <c r="J18" s="46"/>
      <c r="K18" s="381"/>
    </row>
    <row r="19" spans="1:11" s="5" customFormat="1" ht="33" customHeight="1" x14ac:dyDescent="0.35">
      <c r="A19" s="1462" t="s">
        <v>490</v>
      </c>
      <c r="B19" s="1463"/>
      <c r="C19" s="1463"/>
      <c r="D19" s="1463"/>
      <c r="E19" s="1463"/>
      <c r="F19" s="1463"/>
      <c r="G19" s="1463"/>
      <c r="H19" s="1463"/>
      <c r="I19" s="1463"/>
      <c r="J19" s="1464"/>
      <c r="K19" s="381"/>
    </row>
    <row r="20" spans="1:11" s="5" customFormat="1" ht="15" customHeight="1" x14ac:dyDescent="0.35">
      <c r="A20" s="887" t="s">
        <v>17</v>
      </c>
      <c r="B20" s="869" t="s">
        <v>380</v>
      </c>
      <c r="C20" s="870"/>
      <c r="D20" s="68" t="s">
        <v>379</v>
      </c>
      <c r="E20" s="871" t="s">
        <v>518</v>
      </c>
      <c r="F20" s="69" t="s">
        <v>361</v>
      </c>
      <c r="G20" s="496">
        <v>3300</v>
      </c>
      <c r="H20" s="496">
        <v>1700</v>
      </c>
      <c r="I20" s="496">
        <v>2100</v>
      </c>
      <c r="J20" s="863"/>
      <c r="K20" s="381"/>
    </row>
    <row r="21" spans="1:11" s="5" customFormat="1" ht="15" customHeight="1" x14ac:dyDescent="0.35">
      <c r="A21" s="883"/>
      <c r="B21" s="880"/>
      <c r="C21" s="881"/>
      <c r="D21" s="70" t="s">
        <v>378</v>
      </c>
      <c r="E21" s="884"/>
      <c r="F21" s="71" t="s">
        <v>361</v>
      </c>
      <c r="G21" s="713">
        <v>3300</v>
      </c>
      <c r="H21" s="713">
        <v>1700</v>
      </c>
      <c r="I21" s="713">
        <v>2100</v>
      </c>
      <c r="J21" s="886"/>
      <c r="K21" s="381"/>
    </row>
    <row r="22" spans="1:11" s="5" customFormat="1" ht="15" customHeight="1" x14ac:dyDescent="0.35">
      <c r="A22" s="882" t="s">
        <v>18</v>
      </c>
      <c r="B22" s="872" t="s">
        <v>381</v>
      </c>
      <c r="C22" s="873"/>
      <c r="D22" s="860" t="s">
        <v>379</v>
      </c>
      <c r="E22" s="884"/>
      <c r="F22" s="72" t="s">
        <v>361</v>
      </c>
      <c r="G22" s="733">
        <v>0</v>
      </c>
      <c r="H22" s="733">
        <v>0</v>
      </c>
      <c r="I22" s="733">
        <v>0</v>
      </c>
      <c r="J22" s="878"/>
      <c r="K22" s="381"/>
    </row>
    <row r="23" spans="1:11" s="5" customFormat="1" ht="15" customHeight="1" x14ac:dyDescent="0.35">
      <c r="A23" s="882" t="s">
        <v>18</v>
      </c>
      <c r="B23" s="872" t="s">
        <v>306</v>
      </c>
      <c r="C23" s="873"/>
      <c r="D23" s="860" t="s">
        <v>378</v>
      </c>
      <c r="E23" s="884"/>
      <c r="F23" s="72" t="s">
        <v>361</v>
      </c>
      <c r="G23" s="807">
        <v>0</v>
      </c>
      <c r="H23" s="807">
        <v>0</v>
      </c>
      <c r="I23" s="807">
        <v>0</v>
      </c>
      <c r="J23" s="888"/>
      <c r="K23" s="381"/>
    </row>
    <row r="24" spans="1:11" s="5" customFormat="1" ht="15" customHeight="1" x14ac:dyDescent="0.35">
      <c r="A24" s="883" t="s">
        <v>19</v>
      </c>
      <c r="B24" s="880" t="s">
        <v>382</v>
      </c>
      <c r="C24" s="881"/>
      <c r="D24" s="70" t="s">
        <v>379</v>
      </c>
      <c r="E24" s="884"/>
      <c r="F24" s="71" t="s">
        <v>361</v>
      </c>
      <c r="G24" s="713">
        <v>340</v>
      </c>
      <c r="H24" s="713">
        <v>220</v>
      </c>
      <c r="I24" s="713">
        <v>310</v>
      </c>
      <c r="J24" s="895"/>
      <c r="K24" s="381"/>
    </row>
    <row r="25" spans="1:11" s="5" customFormat="1" ht="15" customHeight="1" x14ac:dyDescent="0.35">
      <c r="A25" s="883" t="s">
        <v>19</v>
      </c>
      <c r="B25" s="880" t="s">
        <v>307</v>
      </c>
      <c r="C25" s="881"/>
      <c r="D25" s="70" t="s">
        <v>378</v>
      </c>
      <c r="E25" s="884"/>
      <c r="F25" s="71" t="s">
        <v>361</v>
      </c>
      <c r="G25" s="713">
        <v>346</v>
      </c>
      <c r="H25" s="713">
        <v>224</v>
      </c>
      <c r="I25" s="713">
        <v>316</v>
      </c>
      <c r="J25" s="886"/>
      <c r="K25" s="381"/>
    </row>
    <row r="26" spans="1:11" s="5" customFormat="1" ht="15" customHeight="1" x14ac:dyDescent="0.35">
      <c r="A26" s="882" t="s">
        <v>693</v>
      </c>
      <c r="B26" s="872" t="s">
        <v>383</v>
      </c>
      <c r="C26" s="873"/>
      <c r="D26" s="860" t="s">
        <v>379</v>
      </c>
      <c r="E26" s="884"/>
      <c r="F26" s="72" t="s">
        <v>361</v>
      </c>
      <c r="G26" s="733">
        <v>771</v>
      </c>
      <c r="H26" s="733">
        <v>346</v>
      </c>
      <c r="I26" s="733">
        <v>721</v>
      </c>
      <c r="J26" s="878" t="s">
        <v>517</v>
      </c>
      <c r="K26" s="381"/>
    </row>
    <row r="27" spans="1:11" s="5" customFormat="1" ht="15" customHeight="1" x14ac:dyDescent="0.35">
      <c r="A27" s="882" t="s">
        <v>20</v>
      </c>
      <c r="B27" s="872" t="s">
        <v>308</v>
      </c>
      <c r="C27" s="873"/>
      <c r="D27" s="860" t="s">
        <v>378</v>
      </c>
      <c r="E27" s="884"/>
      <c r="F27" s="72" t="s">
        <v>361</v>
      </c>
      <c r="G27" s="733">
        <v>771</v>
      </c>
      <c r="H27" s="733">
        <v>346</v>
      </c>
      <c r="I27" s="733">
        <v>721</v>
      </c>
      <c r="J27" s="888"/>
      <c r="K27" s="381"/>
    </row>
    <row r="28" spans="1:11" s="5" customFormat="1" x14ac:dyDescent="0.35">
      <c r="A28" s="1494" t="s">
        <v>492</v>
      </c>
      <c r="B28" s="1495"/>
      <c r="C28" s="1495"/>
      <c r="D28" s="1495"/>
      <c r="E28" s="1495"/>
      <c r="F28" s="1495"/>
      <c r="G28" s="1495"/>
      <c r="H28" s="1495"/>
      <c r="I28" s="1495"/>
      <c r="J28" s="1496"/>
      <c r="K28" s="381"/>
    </row>
    <row r="29" spans="1:11" s="5" customFormat="1" ht="15" customHeight="1" x14ac:dyDescent="0.35">
      <c r="A29" s="883" t="s">
        <v>694</v>
      </c>
      <c r="B29" s="880" t="s">
        <v>696</v>
      </c>
      <c r="C29" s="881"/>
      <c r="D29" s="70" t="s">
        <v>379</v>
      </c>
      <c r="E29" s="1483" t="s">
        <v>518</v>
      </c>
      <c r="F29" s="71" t="s">
        <v>361</v>
      </c>
      <c r="G29" s="809">
        <v>1405</v>
      </c>
      <c r="H29" s="713">
        <v>734</v>
      </c>
      <c r="I29" s="809">
        <v>595</v>
      </c>
      <c r="J29" s="885" t="s">
        <v>517</v>
      </c>
      <c r="K29" s="381"/>
    </row>
    <row r="30" spans="1:11" s="5" customFormat="1" ht="15" customHeight="1" x14ac:dyDescent="0.35">
      <c r="A30" s="883" t="s">
        <v>20</v>
      </c>
      <c r="B30" s="880" t="s">
        <v>308</v>
      </c>
      <c r="C30" s="881"/>
      <c r="D30" s="70" t="s">
        <v>378</v>
      </c>
      <c r="E30" s="1782"/>
      <c r="F30" s="71" t="s">
        <v>361</v>
      </c>
      <c r="G30" s="713">
        <v>1405</v>
      </c>
      <c r="H30" s="713">
        <v>734</v>
      </c>
      <c r="I30" s="713">
        <v>595</v>
      </c>
      <c r="J30" s="886"/>
      <c r="K30" s="381"/>
    </row>
    <row r="31" spans="1:11" s="5" customFormat="1" ht="15" customHeight="1" x14ac:dyDescent="0.35">
      <c r="A31" s="882" t="s">
        <v>695</v>
      </c>
      <c r="B31" s="872" t="s">
        <v>697</v>
      </c>
      <c r="C31" s="873"/>
      <c r="D31" s="860" t="s">
        <v>379</v>
      </c>
      <c r="E31" s="1782"/>
      <c r="F31" s="72" t="s">
        <v>361</v>
      </c>
      <c r="G31" s="894">
        <v>0</v>
      </c>
      <c r="H31" s="810">
        <v>25</v>
      </c>
      <c r="I31" s="894">
        <v>0</v>
      </c>
      <c r="J31" s="878" t="s">
        <v>517</v>
      </c>
      <c r="K31" s="381"/>
    </row>
    <row r="32" spans="1:11" s="5" customFormat="1" ht="15" customHeight="1" x14ac:dyDescent="0.35">
      <c r="A32" s="882" t="s">
        <v>20</v>
      </c>
      <c r="B32" s="872" t="s">
        <v>308</v>
      </c>
      <c r="C32" s="873"/>
      <c r="D32" s="860" t="s">
        <v>378</v>
      </c>
      <c r="E32" s="1782"/>
      <c r="F32" s="72" t="s">
        <v>361</v>
      </c>
      <c r="G32" s="894">
        <v>0</v>
      </c>
      <c r="H32" s="810">
        <v>25</v>
      </c>
      <c r="I32" s="894">
        <v>0</v>
      </c>
      <c r="J32" s="888"/>
      <c r="K32" s="381"/>
    </row>
    <row r="33" spans="1:11" s="5" customFormat="1" ht="15" customHeight="1" x14ac:dyDescent="0.35">
      <c r="A33" s="1478" t="s">
        <v>21</v>
      </c>
      <c r="B33" s="1481" t="s">
        <v>384</v>
      </c>
      <c r="C33" s="1482"/>
      <c r="D33" s="70" t="s">
        <v>379</v>
      </c>
      <c r="E33" s="1782"/>
      <c r="F33" s="71" t="s">
        <v>361</v>
      </c>
      <c r="G33" s="811">
        <v>9248</v>
      </c>
      <c r="H33" s="713">
        <v>1635</v>
      </c>
      <c r="I33" s="808">
        <v>266</v>
      </c>
      <c r="J33" s="1491" t="s">
        <v>517</v>
      </c>
      <c r="K33" s="381"/>
    </row>
    <row r="34" spans="1:11" s="5" customFormat="1" ht="15" customHeight="1" x14ac:dyDescent="0.35">
      <c r="A34" s="1478" t="s">
        <v>21</v>
      </c>
      <c r="B34" s="1481" t="s">
        <v>309</v>
      </c>
      <c r="C34" s="1482"/>
      <c r="D34" s="70" t="s">
        <v>378</v>
      </c>
      <c r="E34" s="1782"/>
      <c r="F34" s="71" t="s">
        <v>361</v>
      </c>
      <c r="G34" s="713">
        <v>8953</v>
      </c>
      <c r="H34" s="713">
        <v>1591</v>
      </c>
      <c r="I34" s="713">
        <v>257</v>
      </c>
      <c r="J34" s="1473"/>
      <c r="K34" s="381"/>
    </row>
    <row r="35" spans="1:11" s="5" customFormat="1" ht="15" customHeight="1" x14ac:dyDescent="0.35">
      <c r="A35" s="1486" t="s">
        <v>22</v>
      </c>
      <c r="B35" s="1487" t="s">
        <v>385</v>
      </c>
      <c r="C35" s="1488"/>
      <c r="D35" s="860" t="s">
        <v>379</v>
      </c>
      <c r="E35" s="1782"/>
      <c r="F35" s="72" t="s">
        <v>361</v>
      </c>
      <c r="G35" s="733">
        <v>0</v>
      </c>
      <c r="H35" s="733">
        <v>0</v>
      </c>
      <c r="I35" s="733">
        <v>0</v>
      </c>
      <c r="J35" s="1493"/>
      <c r="K35" s="381"/>
    </row>
    <row r="36" spans="1:11" s="5" customFormat="1" ht="15" customHeight="1" x14ac:dyDescent="0.35">
      <c r="A36" s="1486" t="s">
        <v>22</v>
      </c>
      <c r="B36" s="1487" t="s">
        <v>310</v>
      </c>
      <c r="C36" s="1488"/>
      <c r="D36" s="860" t="s">
        <v>378</v>
      </c>
      <c r="E36" s="1782"/>
      <c r="F36" s="72" t="s">
        <v>361</v>
      </c>
      <c r="G36" s="733">
        <v>0</v>
      </c>
      <c r="H36" s="733">
        <v>0</v>
      </c>
      <c r="I36" s="733">
        <v>0</v>
      </c>
      <c r="J36" s="1493"/>
      <c r="K36" s="381"/>
    </row>
    <row r="37" spans="1:11" s="5" customFormat="1" ht="15" customHeight="1" x14ac:dyDescent="0.35">
      <c r="A37" s="1498" t="s">
        <v>23</v>
      </c>
      <c r="B37" s="1499" t="s">
        <v>386</v>
      </c>
      <c r="C37" s="1500"/>
      <c r="D37" s="437" t="s">
        <v>379</v>
      </c>
      <c r="E37" s="1782"/>
      <c r="F37" s="71" t="s">
        <v>361</v>
      </c>
      <c r="G37" s="811">
        <v>1176</v>
      </c>
      <c r="H37" s="713">
        <v>528</v>
      </c>
      <c r="I37" s="808">
        <v>0</v>
      </c>
      <c r="J37" s="1492" t="s">
        <v>517</v>
      </c>
      <c r="K37" s="381"/>
    </row>
    <row r="38" spans="1:11" s="5" customFormat="1" ht="15" customHeight="1" x14ac:dyDescent="0.35">
      <c r="A38" s="1478" t="s">
        <v>23</v>
      </c>
      <c r="B38" s="1481" t="s">
        <v>311</v>
      </c>
      <c r="C38" s="1482"/>
      <c r="D38" s="70" t="s">
        <v>378</v>
      </c>
      <c r="E38" s="1782"/>
      <c r="F38" s="71" t="s">
        <v>361</v>
      </c>
      <c r="G38" s="713">
        <v>1094</v>
      </c>
      <c r="H38" s="713">
        <v>491</v>
      </c>
      <c r="I38" s="713">
        <v>0</v>
      </c>
      <c r="J38" s="1492"/>
      <c r="K38" s="381"/>
    </row>
    <row r="39" spans="1:11" s="5" customFormat="1" ht="15" customHeight="1" x14ac:dyDescent="0.35">
      <c r="A39" s="1486" t="s">
        <v>24</v>
      </c>
      <c r="B39" s="1487" t="s">
        <v>387</v>
      </c>
      <c r="C39" s="1488"/>
      <c r="D39" s="860" t="s">
        <v>379</v>
      </c>
      <c r="E39" s="1782"/>
      <c r="F39" s="72" t="s">
        <v>361</v>
      </c>
      <c r="G39" s="733">
        <v>0</v>
      </c>
      <c r="H39" s="733">
        <v>0</v>
      </c>
      <c r="I39" s="733">
        <v>0</v>
      </c>
      <c r="J39" s="1493"/>
      <c r="K39" s="381"/>
    </row>
    <row r="40" spans="1:11" s="5" customFormat="1" ht="15" customHeight="1" x14ac:dyDescent="0.35">
      <c r="A40" s="1486" t="s">
        <v>24</v>
      </c>
      <c r="B40" s="1487" t="s">
        <v>312</v>
      </c>
      <c r="C40" s="1488"/>
      <c r="D40" s="860" t="s">
        <v>378</v>
      </c>
      <c r="E40" s="1782"/>
      <c r="F40" s="72" t="s">
        <v>361</v>
      </c>
      <c r="G40" s="733">
        <v>0</v>
      </c>
      <c r="H40" s="733">
        <v>0</v>
      </c>
      <c r="I40" s="733">
        <v>0</v>
      </c>
      <c r="J40" s="1493"/>
      <c r="K40" s="381"/>
    </row>
    <row r="41" spans="1:11" s="5" customFormat="1" ht="15" customHeight="1" x14ac:dyDescent="0.35">
      <c r="A41" s="1478" t="s">
        <v>25</v>
      </c>
      <c r="B41" s="1481" t="s">
        <v>388</v>
      </c>
      <c r="C41" s="1482"/>
      <c r="D41" s="70" t="s">
        <v>379</v>
      </c>
      <c r="E41" s="1782"/>
      <c r="F41" s="71" t="s">
        <v>361</v>
      </c>
      <c r="G41" s="152">
        <v>0</v>
      </c>
      <c r="H41" s="152">
        <v>0</v>
      </c>
      <c r="I41" s="152">
        <v>0</v>
      </c>
      <c r="J41" s="1492"/>
      <c r="K41" s="381"/>
    </row>
    <row r="42" spans="1:11" s="5" customFormat="1" ht="15" customHeight="1" x14ac:dyDescent="0.35">
      <c r="A42" s="1478" t="s">
        <v>25</v>
      </c>
      <c r="B42" s="1481" t="s">
        <v>313</v>
      </c>
      <c r="C42" s="1482"/>
      <c r="D42" s="70" t="s">
        <v>378</v>
      </c>
      <c r="E42" s="1782"/>
      <c r="F42" s="71" t="s">
        <v>361</v>
      </c>
      <c r="G42" s="152">
        <v>0</v>
      </c>
      <c r="H42" s="152">
        <v>0</v>
      </c>
      <c r="I42" s="152">
        <v>0</v>
      </c>
      <c r="J42" s="1492"/>
      <c r="K42" s="381"/>
    </row>
    <row r="43" spans="1:11" s="5" customFormat="1" ht="15" customHeight="1" x14ac:dyDescent="0.35">
      <c r="A43" s="1486" t="s">
        <v>26</v>
      </c>
      <c r="B43" s="1487" t="s">
        <v>389</v>
      </c>
      <c r="C43" s="1488"/>
      <c r="D43" s="860" t="s">
        <v>379</v>
      </c>
      <c r="E43" s="1782"/>
      <c r="F43" s="72" t="s">
        <v>361</v>
      </c>
      <c r="G43" s="733">
        <v>0</v>
      </c>
      <c r="H43" s="733">
        <v>0</v>
      </c>
      <c r="I43" s="733">
        <v>0</v>
      </c>
      <c r="J43" s="1493"/>
      <c r="K43" s="381"/>
    </row>
    <row r="44" spans="1:11" s="5" customFormat="1" ht="15" customHeight="1" x14ac:dyDescent="0.35">
      <c r="A44" s="1486" t="s">
        <v>26</v>
      </c>
      <c r="B44" s="1487" t="s">
        <v>314</v>
      </c>
      <c r="C44" s="1488"/>
      <c r="D44" s="860" t="s">
        <v>378</v>
      </c>
      <c r="E44" s="1782"/>
      <c r="F44" s="72" t="s">
        <v>361</v>
      </c>
      <c r="G44" s="733">
        <v>0</v>
      </c>
      <c r="H44" s="733">
        <v>0</v>
      </c>
      <c r="I44" s="733">
        <v>0</v>
      </c>
      <c r="J44" s="1493"/>
      <c r="K44" s="381"/>
    </row>
    <row r="45" spans="1:11" s="5" customFormat="1" ht="15" customHeight="1" x14ac:dyDescent="0.35">
      <c r="A45" s="1478" t="s">
        <v>27</v>
      </c>
      <c r="B45" s="1481" t="s">
        <v>390</v>
      </c>
      <c r="C45" s="1482"/>
      <c r="D45" s="70" t="s">
        <v>379</v>
      </c>
      <c r="E45" s="1782"/>
      <c r="F45" s="71" t="s">
        <v>361</v>
      </c>
      <c r="G45" s="152">
        <v>0</v>
      </c>
      <c r="H45" s="152">
        <v>0</v>
      </c>
      <c r="I45" s="152">
        <v>0</v>
      </c>
      <c r="J45" s="1492"/>
      <c r="K45" s="381"/>
    </row>
    <row r="46" spans="1:11" s="5" customFormat="1" ht="15" customHeight="1" x14ac:dyDescent="0.35">
      <c r="A46" s="1478" t="s">
        <v>27</v>
      </c>
      <c r="B46" s="1481" t="s">
        <v>315</v>
      </c>
      <c r="C46" s="1482"/>
      <c r="D46" s="70" t="s">
        <v>378</v>
      </c>
      <c r="E46" s="1782"/>
      <c r="F46" s="71" t="s">
        <v>361</v>
      </c>
      <c r="G46" s="152">
        <v>0</v>
      </c>
      <c r="H46" s="152">
        <v>0</v>
      </c>
      <c r="I46" s="152">
        <v>0</v>
      </c>
      <c r="J46" s="1492"/>
      <c r="K46" s="381"/>
    </row>
    <row r="47" spans="1:11" s="5" customFormat="1" ht="15" customHeight="1" x14ac:dyDescent="0.35">
      <c r="A47" s="1486" t="s">
        <v>28</v>
      </c>
      <c r="B47" s="1487" t="s">
        <v>391</v>
      </c>
      <c r="C47" s="1488"/>
      <c r="D47" s="860" t="s">
        <v>379</v>
      </c>
      <c r="E47" s="1782"/>
      <c r="F47" s="72" t="s">
        <v>361</v>
      </c>
      <c r="G47" s="733">
        <v>0</v>
      </c>
      <c r="H47" s="733">
        <v>0</v>
      </c>
      <c r="I47" s="733">
        <v>0</v>
      </c>
      <c r="J47" s="1493"/>
      <c r="K47" s="381"/>
    </row>
    <row r="48" spans="1:11" s="5" customFormat="1" ht="15" customHeight="1" x14ac:dyDescent="0.35">
      <c r="A48" s="1486" t="s">
        <v>28</v>
      </c>
      <c r="B48" s="1487" t="s">
        <v>316</v>
      </c>
      <c r="C48" s="1488"/>
      <c r="D48" s="860" t="s">
        <v>378</v>
      </c>
      <c r="E48" s="1782"/>
      <c r="F48" s="72" t="s">
        <v>361</v>
      </c>
      <c r="G48" s="733">
        <v>0</v>
      </c>
      <c r="H48" s="733">
        <v>0</v>
      </c>
      <c r="I48" s="733">
        <v>0</v>
      </c>
      <c r="J48" s="1493"/>
      <c r="K48" s="381"/>
    </row>
    <row r="49" spans="1:11" s="5" customFormat="1" ht="15" customHeight="1" x14ac:dyDescent="0.35">
      <c r="A49" s="1478" t="s">
        <v>29</v>
      </c>
      <c r="B49" s="1481" t="s">
        <v>392</v>
      </c>
      <c r="C49" s="1482"/>
      <c r="D49" s="70" t="s">
        <v>379</v>
      </c>
      <c r="E49" s="1782"/>
      <c r="F49" s="71" t="s">
        <v>361</v>
      </c>
      <c r="G49" s="152">
        <v>0</v>
      </c>
      <c r="H49" s="152">
        <v>0</v>
      </c>
      <c r="I49" s="152">
        <v>0</v>
      </c>
      <c r="J49" s="1492"/>
      <c r="K49" s="381"/>
    </row>
    <row r="50" spans="1:11" s="5" customFormat="1" ht="15" customHeight="1" x14ac:dyDescent="0.35">
      <c r="A50" s="1478" t="s">
        <v>29</v>
      </c>
      <c r="B50" s="1481" t="s">
        <v>317</v>
      </c>
      <c r="C50" s="1482"/>
      <c r="D50" s="70" t="s">
        <v>378</v>
      </c>
      <c r="E50" s="1782"/>
      <c r="F50" s="71" t="s">
        <v>361</v>
      </c>
      <c r="G50" s="152">
        <v>0</v>
      </c>
      <c r="H50" s="152">
        <v>0</v>
      </c>
      <c r="I50" s="152">
        <v>0</v>
      </c>
      <c r="J50" s="1492"/>
      <c r="K50" s="381"/>
    </row>
    <row r="51" spans="1:11" s="5" customFormat="1" ht="15" customHeight="1" x14ac:dyDescent="0.35">
      <c r="A51" s="1486" t="s">
        <v>30</v>
      </c>
      <c r="B51" s="1487" t="s">
        <v>393</v>
      </c>
      <c r="C51" s="1488"/>
      <c r="D51" s="860" t="s">
        <v>379</v>
      </c>
      <c r="E51" s="1782"/>
      <c r="F51" s="72" t="s">
        <v>361</v>
      </c>
      <c r="G51" s="733">
        <v>0</v>
      </c>
      <c r="H51" s="733">
        <v>0</v>
      </c>
      <c r="I51" s="733">
        <v>0</v>
      </c>
      <c r="J51" s="1493"/>
      <c r="K51" s="381"/>
    </row>
    <row r="52" spans="1:11" s="5" customFormat="1" ht="15" customHeight="1" x14ac:dyDescent="0.35">
      <c r="A52" s="1501" t="s">
        <v>30</v>
      </c>
      <c r="B52" s="1502" t="s">
        <v>318</v>
      </c>
      <c r="C52" s="1503"/>
      <c r="D52" s="859" t="s">
        <v>378</v>
      </c>
      <c r="E52" s="1783"/>
      <c r="F52" s="73" t="s">
        <v>361</v>
      </c>
      <c r="G52" s="154">
        <v>0</v>
      </c>
      <c r="H52" s="154">
        <v>0</v>
      </c>
      <c r="I52" s="154">
        <v>0</v>
      </c>
      <c r="J52" s="1504"/>
      <c r="K52" s="381"/>
    </row>
    <row r="53" spans="1:11" s="5" customFormat="1" ht="8.15" customHeight="1" x14ac:dyDescent="0.35">
      <c r="A53" s="65"/>
      <c r="B53" s="66"/>
      <c r="C53" s="66"/>
      <c r="D53" s="66"/>
      <c r="E53" s="66"/>
      <c r="F53" s="67"/>
      <c r="G53" s="155"/>
      <c r="H53" s="155"/>
      <c r="I53" s="155"/>
      <c r="J53" s="46"/>
      <c r="K53" s="381"/>
    </row>
    <row r="54" spans="1:11" s="5" customFormat="1" ht="33" customHeight="1" x14ac:dyDescent="0.35">
      <c r="A54" s="1462" t="s">
        <v>394</v>
      </c>
      <c r="B54" s="1463"/>
      <c r="C54" s="1463"/>
      <c r="D54" s="1463"/>
      <c r="E54" s="1463"/>
      <c r="F54" s="1463"/>
      <c r="G54" s="1463"/>
      <c r="H54" s="1463"/>
      <c r="I54" s="1463"/>
      <c r="J54" s="1464"/>
      <c r="K54" s="381"/>
    </row>
    <row r="55" spans="1:11" s="5" customFormat="1" ht="30" customHeight="1" x14ac:dyDescent="0.35">
      <c r="A55" s="75" t="s">
        <v>31</v>
      </c>
      <c r="B55" s="1505" t="s">
        <v>0</v>
      </c>
      <c r="C55" s="1506"/>
      <c r="D55" s="858" t="s">
        <v>365</v>
      </c>
      <c r="E55" s="1466" t="s">
        <v>519</v>
      </c>
      <c r="F55" s="76" t="s">
        <v>365</v>
      </c>
      <c r="G55" s="151" t="s">
        <v>360</v>
      </c>
      <c r="H55" s="151" t="s">
        <v>360</v>
      </c>
      <c r="I55" s="151" t="s">
        <v>360</v>
      </c>
      <c r="J55" s="243"/>
      <c r="K55" s="381"/>
    </row>
    <row r="56" spans="1:11" s="5" customFormat="1" ht="40.5" customHeight="1" x14ac:dyDescent="0.35">
      <c r="A56" s="882" t="s">
        <v>32</v>
      </c>
      <c r="B56" s="1487" t="s">
        <v>1</v>
      </c>
      <c r="C56" s="1488"/>
      <c r="D56" s="860"/>
      <c r="E56" s="1467"/>
      <c r="F56" s="72" t="s">
        <v>478</v>
      </c>
      <c r="G56" s="894">
        <v>3</v>
      </c>
      <c r="H56" s="894">
        <v>3</v>
      </c>
      <c r="I56" s="894">
        <v>3</v>
      </c>
      <c r="J56" s="256" t="s">
        <v>702</v>
      </c>
      <c r="K56" s="381"/>
    </row>
    <row r="57" spans="1:11" s="5" customFormat="1" ht="27" customHeight="1" x14ac:dyDescent="0.35">
      <c r="A57" s="1508" t="s">
        <v>33</v>
      </c>
      <c r="B57" s="1481" t="s">
        <v>428</v>
      </c>
      <c r="C57" s="1482"/>
      <c r="D57" s="874" t="s">
        <v>521</v>
      </c>
      <c r="E57" s="1467"/>
      <c r="F57" s="77" t="s">
        <v>361</v>
      </c>
      <c r="G57" s="806">
        <v>1227423698.5067599</v>
      </c>
      <c r="H57" s="806">
        <v>1650458403.2272301</v>
      </c>
      <c r="I57" s="806">
        <v>975291586.82111704</v>
      </c>
      <c r="J57" s="1509"/>
      <c r="K57" s="381"/>
    </row>
    <row r="58" spans="1:11" s="5" customFormat="1" ht="27" customHeight="1" x14ac:dyDescent="0.35">
      <c r="A58" s="1508" t="s">
        <v>33</v>
      </c>
      <c r="B58" s="1481"/>
      <c r="C58" s="1482"/>
      <c r="D58" s="874" t="s">
        <v>522</v>
      </c>
      <c r="E58" s="1467"/>
      <c r="F58" s="77" t="s">
        <v>361</v>
      </c>
      <c r="G58" s="806">
        <v>1173126791.4423499</v>
      </c>
      <c r="H58" s="806">
        <v>984189182.87397802</v>
      </c>
      <c r="I58" s="806">
        <v>433768226.86994398</v>
      </c>
      <c r="J58" s="1510"/>
      <c r="K58" s="381"/>
    </row>
    <row r="59" spans="1:11" s="5" customFormat="1" ht="30" customHeight="1" x14ac:dyDescent="0.35">
      <c r="A59" s="882" t="s">
        <v>34</v>
      </c>
      <c r="B59" s="1487" t="s">
        <v>257</v>
      </c>
      <c r="C59" s="1488"/>
      <c r="D59" s="860"/>
      <c r="E59" s="1467"/>
      <c r="F59" s="72" t="s">
        <v>478</v>
      </c>
      <c r="G59" s="894">
        <v>0</v>
      </c>
      <c r="H59" s="894">
        <v>0</v>
      </c>
      <c r="I59" s="894">
        <v>0</v>
      </c>
      <c r="J59" s="59"/>
      <c r="K59" s="381"/>
    </row>
    <row r="60" spans="1:11" s="5" customFormat="1" ht="30" customHeight="1" x14ac:dyDescent="0.35">
      <c r="A60" s="879" t="s">
        <v>35</v>
      </c>
      <c r="B60" s="1511" t="s">
        <v>429</v>
      </c>
      <c r="C60" s="1512"/>
      <c r="D60" s="79" t="s">
        <v>523</v>
      </c>
      <c r="E60" s="1467"/>
      <c r="F60" s="80" t="s">
        <v>361</v>
      </c>
      <c r="G60" s="703">
        <v>0</v>
      </c>
      <c r="H60" s="703">
        <v>0</v>
      </c>
      <c r="I60" s="703">
        <v>0</v>
      </c>
      <c r="J60" s="60"/>
      <c r="K60" s="381"/>
    </row>
    <row r="61" spans="1:11" s="5" customFormat="1" ht="24" customHeight="1" x14ac:dyDescent="0.35">
      <c r="A61" s="1486" t="s">
        <v>36</v>
      </c>
      <c r="B61" s="1487" t="s">
        <v>430</v>
      </c>
      <c r="C61" s="1488"/>
      <c r="D61" s="860" t="s">
        <v>521</v>
      </c>
      <c r="E61" s="1467"/>
      <c r="F61" s="72" t="s">
        <v>361</v>
      </c>
      <c r="G61" s="923" t="s">
        <v>565</v>
      </c>
      <c r="H61" s="923" t="s">
        <v>565</v>
      </c>
      <c r="I61" s="784">
        <v>30442943.059999999</v>
      </c>
      <c r="J61" s="1509" t="s">
        <v>712</v>
      </c>
      <c r="K61" s="381"/>
    </row>
    <row r="62" spans="1:11" s="5" customFormat="1" ht="24" customHeight="1" x14ac:dyDescent="0.35">
      <c r="A62" s="1486"/>
      <c r="B62" s="1487"/>
      <c r="C62" s="1488"/>
      <c r="D62" s="860" t="s">
        <v>706</v>
      </c>
      <c r="E62" s="1467"/>
      <c r="F62" s="72" t="s">
        <v>361</v>
      </c>
      <c r="G62" s="923" t="s">
        <v>565</v>
      </c>
      <c r="H62" s="923" t="s">
        <v>565</v>
      </c>
      <c r="I62" s="784">
        <v>2772145.5619230801</v>
      </c>
      <c r="J62" s="1510"/>
      <c r="K62" s="381"/>
    </row>
    <row r="63" spans="1:11" s="5" customFormat="1" ht="27" customHeight="1" x14ac:dyDescent="0.35">
      <c r="A63" s="1508" t="s">
        <v>37</v>
      </c>
      <c r="B63" s="1481" t="s">
        <v>431</v>
      </c>
      <c r="C63" s="1482"/>
      <c r="D63" s="874" t="s">
        <v>521</v>
      </c>
      <c r="E63" s="1467"/>
      <c r="F63" s="77" t="s">
        <v>361</v>
      </c>
      <c r="G63" s="806">
        <v>2431776910.0457401</v>
      </c>
      <c r="H63" s="806">
        <v>3128204470.8688898</v>
      </c>
      <c r="I63" s="806">
        <v>1740824388.4235101</v>
      </c>
      <c r="J63" s="1509"/>
      <c r="K63" s="381"/>
    </row>
    <row r="64" spans="1:11" s="5" customFormat="1" ht="27" customHeight="1" x14ac:dyDescent="0.35">
      <c r="A64" s="1508"/>
      <c r="B64" s="1481"/>
      <c r="C64" s="1482"/>
      <c r="D64" s="874" t="s">
        <v>522</v>
      </c>
      <c r="E64" s="1467"/>
      <c r="F64" s="77" t="s">
        <v>361</v>
      </c>
      <c r="G64" s="806">
        <v>1954739860.1019499</v>
      </c>
      <c r="H64" s="806">
        <v>1566209247.75418</v>
      </c>
      <c r="I64" s="806">
        <v>655629513.95946896</v>
      </c>
      <c r="J64" s="1510"/>
      <c r="K64" s="381"/>
    </row>
    <row r="65" spans="1:11" s="5" customFormat="1" ht="30" customHeight="1" x14ac:dyDescent="0.35">
      <c r="A65" s="882" t="s">
        <v>38</v>
      </c>
      <c r="B65" s="1487" t="s">
        <v>678</v>
      </c>
      <c r="C65" s="1488"/>
      <c r="D65" s="860"/>
      <c r="E65" s="1507"/>
      <c r="F65" s="72" t="s">
        <v>478</v>
      </c>
      <c r="G65" s="894">
        <v>0</v>
      </c>
      <c r="H65" s="894">
        <v>0</v>
      </c>
      <c r="I65" s="894">
        <v>0</v>
      </c>
      <c r="J65" s="59"/>
      <c r="K65" s="381"/>
    </row>
    <row r="66" spans="1:11" s="5" customFormat="1" ht="33" customHeight="1" x14ac:dyDescent="0.35">
      <c r="A66" s="1494" t="s">
        <v>699</v>
      </c>
      <c r="B66" s="1495"/>
      <c r="C66" s="1495"/>
      <c r="D66" s="1495"/>
      <c r="E66" s="1495"/>
      <c r="F66" s="1495"/>
      <c r="G66" s="1495"/>
      <c r="H66" s="1495"/>
      <c r="I66" s="1495"/>
      <c r="J66" s="1496"/>
      <c r="K66" s="381"/>
    </row>
    <row r="67" spans="1:11" s="5" customFormat="1" ht="30" customHeight="1" x14ac:dyDescent="0.35">
      <c r="A67" s="879" t="s">
        <v>39</v>
      </c>
      <c r="B67" s="1511" t="s">
        <v>679</v>
      </c>
      <c r="C67" s="1512"/>
      <c r="D67" s="79" t="s">
        <v>523</v>
      </c>
      <c r="E67" s="1466" t="s">
        <v>519</v>
      </c>
      <c r="F67" s="80" t="s">
        <v>361</v>
      </c>
      <c r="G67" s="703">
        <v>0</v>
      </c>
      <c r="H67" s="703">
        <v>0</v>
      </c>
      <c r="I67" s="703">
        <v>0</v>
      </c>
      <c r="J67" s="60"/>
      <c r="K67" s="381"/>
    </row>
    <row r="68" spans="1:11" s="5" customFormat="1" ht="24" customHeight="1" x14ac:dyDescent="0.35">
      <c r="A68" s="1486" t="s">
        <v>40</v>
      </c>
      <c r="B68" s="1513" t="s">
        <v>433</v>
      </c>
      <c r="C68" s="1514"/>
      <c r="D68" s="860" t="s">
        <v>521</v>
      </c>
      <c r="E68" s="1467"/>
      <c r="F68" s="72" t="s">
        <v>361</v>
      </c>
      <c r="G68" s="784">
        <v>1027318.57525736</v>
      </c>
      <c r="H68" s="923" t="s">
        <v>565</v>
      </c>
      <c r="I68" s="784">
        <v>53345024.939999998</v>
      </c>
      <c r="J68" s="1474" t="s">
        <v>712</v>
      </c>
      <c r="K68" s="381"/>
    </row>
    <row r="69" spans="1:11" s="5" customFormat="1" ht="24" customHeight="1" x14ac:dyDescent="0.35">
      <c r="A69" s="1501" t="s">
        <v>40</v>
      </c>
      <c r="B69" s="1515"/>
      <c r="C69" s="1516"/>
      <c r="D69" s="859" t="s">
        <v>706</v>
      </c>
      <c r="E69" s="1468"/>
      <c r="F69" s="73" t="s">
        <v>361</v>
      </c>
      <c r="G69" s="923" t="s">
        <v>565</v>
      </c>
      <c r="H69" s="923" t="s">
        <v>565</v>
      </c>
      <c r="I69" s="784">
        <v>3742282.6274999999</v>
      </c>
      <c r="J69" s="1517"/>
      <c r="K69" s="381"/>
    </row>
    <row r="70" spans="1:11" s="5" customFormat="1" ht="8.15" customHeight="1" x14ac:dyDescent="0.35">
      <c r="A70" s="82"/>
      <c r="B70" s="83"/>
      <c r="C70" s="83"/>
      <c r="D70" s="83"/>
      <c r="E70" s="83"/>
      <c r="F70" s="84"/>
      <c r="G70" s="156"/>
      <c r="H70" s="156"/>
      <c r="I70" s="156"/>
      <c r="J70" s="46"/>
      <c r="K70" s="381"/>
    </row>
    <row r="71" spans="1:11" s="5" customFormat="1" ht="33" customHeight="1" x14ac:dyDescent="0.35">
      <c r="A71" s="1462" t="s">
        <v>395</v>
      </c>
      <c r="B71" s="1463"/>
      <c r="C71" s="1463"/>
      <c r="D71" s="1463"/>
      <c r="E71" s="1463"/>
      <c r="F71" s="1463"/>
      <c r="G71" s="1463"/>
      <c r="H71" s="1463"/>
      <c r="I71" s="1463"/>
      <c r="J71" s="1464"/>
      <c r="K71" s="381"/>
    </row>
    <row r="72" spans="1:11" s="5" customFormat="1" ht="188.25" customHeight="1" x14ac:dyDescent="0.35">
      <c r="A72" s="11" t="s">
        <v>41</v>
      </c>
      <c r="B72" s="1537" t="s">
        <v>271</v>
      </c>
      <c r="C72" s="1538"/>
      <c r="D72" s="1539"/>
      <c r="E72" s="85" t="s">
        <v>524</v>
      </c>
      <c r="F72" s="242" t="s">
        <v>434</v>
      </c>
      <c r="G72" s="157" t="s">
        <v>493</v>
      </c>
      <c r="H72" s="157" t="s">
        <v>494</v>
      </c>
      <c r="I72" s="157" t="s">
        <v>495</v>
      </c>
      <c r="J72" s="2"/>
      <c r="K72" s="381"/>
    </row>
    <row r="73" spans="1:11" s="5" customFormat="1" ht="8.15" customHeight="1" x14ac:dyDescent="0.35">
      <c r="A73" s="12"/>
      <c r="B73" s="13"/>
      <c r="C73" s="13"/>
      <c r="D73" s="13"/>
      <c r="E73" s="13"/>
      <c r="F73" s="7"/>
      <c r="G73" s="149"/>
      <c r="H73" s="149"/>
      <c r="I73" s="149"/>
      <c r="J73" s="46"/>
      <c r="K73" s="381"/>
    </row>
    <row r="74" spans="1:11" s="5" customFormat="1" ht="33" customHeight="1" x14ac:dyDescent="0.35">
      <c r="A74" s="1462" t="s">
        <v>396</v>
      </c>
      <c r="B74" s="1463"/>
      <c r="C74" s="1463"/>
      <c r="D74" s="1463"/>
      <c r="E74" s="1463"/>
      <c r="F74" s="1463"/>
      <c r="G74" s="1463"/>
      <c r="H74" s="1463"/>
      <c r="I74" s="1463"/>
      <c r="J74" s="1464"/>
      <c r="K74" s="381"/>
    </row>
    <row r="75" spans="1:11" s="5" customFormat="1" ht="51" customHeight="1" x14ac:dyDescent="0.35">
      <c r="A75" s="11" t="s">
        <v>42</v>
      </c>
      <c r="B75" s="1537" t="s">
        <v>206</v>
      </c>
      <c r="C75" s="1538"/>
      <c r="D75" s="1539"/>
      <c r="E75" s="85" t="s">
        <v>524</v>
      </c>
      <c r="F75" s="4"/>
      <c r="G75" s="158" t="s">
        <v>515</v>
      </c>
      <c r="H75" s="158" t="s">
        <v>515</v>
      </c>
      <c r="I75" s="158" t="s">
        <v>515</v>
      </c>
      <c r="J75" s="36"/>
      <c r="K75" s="381"/>
    </row>
    <row r="76" spans="1:11" s="5" customFormat="1" ht="8.15" customHeight="1" x14ac:dyDescent="0.35">
      <c r="A76" s="12"/>
      <c r="B76" s="13"/>
      <c r="C76" s="13"/>
      <c r="D76" s="13"/>
      <c r="E76" s="13"/>
      <c r="F76" s="7"/>
      <c r="G76" s="149"/>
      <c r="H76" s="149"/>
      <c r="I76" s="149"/>
      <c r="J76" s="46"/>
      <c r="K76" s="381"/>
    </row>
    <row r="77" spans="1:11" s="5" customFormat="1" ht="33" customHeight="1" x14ac:dyDescent="0.35">
      <c r="A77" s="1462" t="s">
        <v>397</v>
      </c>
      <c r="B77" s="1463"/>
      <c r="C77" s="1463"/>
      <c r="D77" s="1463"/>
      <c r="E77" s="1463"/>
      <c r="F77" s="1463"/>
      <c r="G77" s="1463"/>
      <c r="H77" s="1463"/>
      <c r="I77" s="1463"/>
      <c r="J77" s="1464"/>
      <c r="K77" s="381"/>
    </row>
    <row r="78" spans="1:11" s="5" customFormat="1" ht="32.15" customHeight="1" x14ac:dyDescent="0.35">
      <c r="A78" s="852" t="s">
        <v>43</v>
      </c>
      <c r="B78" s="1505" t="s">
        <v>272</v>
      </c>
      <c r="C78" s="1540"/>
      <c r="D78" s="1506"/>
      <c r="E78" s="1541" t="s">
        <v>519</v>
      </c>
      <c r="F78" s="243" t="s">
        <v>398</v>
      </c>
      <c r="G78" s="170">
        <v>0.99</v>
      </c>
      <c r="H78" s="170">
        <v>0.99</v>
      </c>
      <c r="I78" s="170">
        <v>0.99</v>
      </c>
      <c r="J78" s="86"/>
      <c r="K78" s="381"/>
    </row>
    <row r="79" spans="1:11" s="5" customFormat="1" ht="32.15" customHeight="1" x14ac:dyDescent="0.35">
      <c r="A79" s="855" t="s">
        <v>46</v>
      </c>
      <c r="B79" s="1487" t="s">
        <v>273</v>
      </c>
      <c r="C79" s="1544"/>
      <c r="D79" s="1488"/>
      <c r="E79" s="1542"/>
      <c r="F79" s="87" t="s">
        <v>478</v>
      </c>
      <c r="G79" s="733" t="s">
        <v>363</v>
      </c>
      <c r="H79" s="733" t="s">
        <v>363</v>
      </c>
      <c r="I79" s="733" t="s">
        <v>363</v>
      </c>
      <c r="J79" s="861" t="s">
        <v>705</v>
      </c>
      <c r="K79" s="381"/>
    </row>
    <row r="80" spans="1:11" s="5" customFormat="1" ht="32.15" customHeight="1" x14ac:dyDescent="0.35">
      <c r="A80" s="853" t="s">
        <v>47</v>
      </c>
      <c r="B80" s="1545" t="s">
        <v>274</v>
      </c>
      <c r="C80" s="1546"/>
      <c r="D80" s="1547"/>
      <c r="E80" s="1542"/>
      <c r="F80" s="88"/>
      <c r="G80" s="152" t="s">
        <v>496</v>
      </c>
      <c r="H80" s="152" t="s">
        <v>496</v>
      </c>
      <c r="I80" s="152" t="s">
        <v>496</v>
      </c>
      <c r="J80" s="245"/>
      <c r="K80" s="381"/>
    </row>
    <row r="81" spans="1:15" s="5" customFormat="1" ht="15" customHeight="1" x14ac:dyDescent="0.35">
      <c r="A81" s="1548" t="s">
        <v>48</v>
      </c>
      <c r="B81" s="1513" t="s">
        <v>275</v>
      </c>
      <c r="C81" s="1514"/>
      <c r="D81" s="876" t="s">
        <v>475</v>
      </c>
      <c r="E81" s="1542"/>
      <c r="F81" s="87" t="s">
        <v>478</v>
      </c>
      <c r="G81" s="733">
        <v>10</v>
      </c>
      <c r="H81" s="733" t="s">
        <v>362</v>
      </c>
      <c r="I81" s="733" t="s">
        <v>362</v>
      </c>
      <c r="J81" s="1489" t="s">
        <v>719</v>
      </c>
      <c r="K81" s="381"/>
    </row>
    <row r="82" spans="1:15" s="5" customFormat="1" ht="15" customHeight="1" x14ac:dyDescent="0.35">
      <c r="A82" s="1548"/>
      <c r="B82" s="1518"/>
      <c r="C82" s="1519"/>
      <c r="D82" s="876" t="s">
        <v>476</v>
      </c>
      <c r="E82" s="1542"/>
      <c r="F82" s="87" t="s">
        <v>478</v>
      </c>
      <c r="G82" s="733">
        <v>0</v>
      </c>
      <c r="H82" s="733">
        <v>0</v>
      </c>
      <c r="I82" s="733" t="s">
        <v>362</v>
      </c>
      <c r="J82" s="1520"/>
      <c r="K82" s="381"/>
    </row>
    <row r="83" spans="1:15" s="5" customFormat="1" ht="17.25" customHeight="1" x14ac:dyDescent="0.35">
      <c r="A83" s="1549"/>
      <c r="B83" s="1515"/>
      <c r="C83" s="1516"/>
      <c r="D83" s="91" t="s">
        <v>477</v>
      </c>
      <c r="E83" s="1543"/>
      <c r="F83" s="90" t="s">
        <v>478</v>
      </c>
      <c r="G83" s="154">
        <v>0</v>
      </c>
      <c r="H83" s="154">
        <v>0</v>
      </c>
      <c r="I83" s="154" t="s">
        <v>362</v>
      </c>
      <c r="J83" s="1521"/>
      <c r="K83" s="381"/>
    </row>
    <row r="84" spans="1:15" s="5" customFormat="1" ht="8.15" customHeight="1" x14ac:dyDescent="0.35">
      <c r="A84" s="12"/>
      <c r="B84" s="13"/>
      <c r="C84" s="13"/>
      <c r="D84" s="13"/>
      <c r="E84" s="13"/>
      <c r="F84" s="7"/>
      <c r="G84" s="149"/>
      <c r="H84" s="149"/>
      <c r="I84" s="149"/>
      <c r="J84" s="46"/>
      <c r="K84" s="381"/>
    </row>
    <row r="85" spans="1:15" s="5" customFormat="1" ht="33" customHeight="1" x14ac:dyDescent="0.35">
      <c r="A85" s="1462" t="s">
        <v>400</v>
      </c>
      <c r="B85" s="1463"/>
      <c r="C85" s="1463"/>
      <c r="D85" s="1463"/>
      <c r="E85" s="1463"/>
      <c r="F85" s="1463"/>
      <c r="G85" s="1463"/>
      <c r="H85" s="1463"/>
      <c r="I85" s="1463"/>
      <c r="J85" s="1464"/>
      <c r="K85" s="381"/>
    </row>
    <row r="86" spans="1:15" ht="15" customHeight="1" x14ac:dyDescent="0.35">
      <c r="A86" s="1522" t="s">
        <v>44</v>
      </c>
      <c r="B86" s="1525" t="s">
        <v>399</v>
      </c>
      <c r="C86" s="1526"/>
      <c r="D86" s="129" t="s">
        <v>410</v>
      </c>
      <c r="E86" s="1531" t="s">
        <v>519</v>
      </c>
      <c r="F86" s="93" t="s">
        <v>361</v>
      </c>
      <c r="G86" s="703">
        <v>11891</v>
      </c>
      <c r="H86" s="703">
        <v>4428</v>
      </c>
      <c r="I86" s="703">
        <v>3357</v>
      </c>
      <c r="J86" s="1534" t="s">
        <v>687</v>
      </c>
      <c r="O86" s="1"/>
    </row>
    <row r="87" spans="1:15" ht="15" customHeight="1" x14ac:dyDescent="0.35">
      <c r="A87" s="1523"/>
      <c r="B87" s="1527"/>
      <c r="C87" s="1528"/>
      <c r="D87" s="130" t="s">
        <v>411</v>
      </c>
      <c r="E87" s="1532"/>
      <c r="F87" s="95" t="s">
        <v>361</v>
      </c>
      <c r="G87" s="686" t="s">
        <v>688</v>
      </c>
      <c r="H87" s="686" t="s">
        <v>688</v>
      </c>
      <c r="I87" s="686" t="s">
        <v>688</v>
      </c>
      <c r="J87" s="1535"/>
      <c r="O87" s="1"/>
    </row>
    <row r="88" spans="1:15" ht="15" customHeight="1" x14ac:dyDescent="0.35">
      <c r="A88" s="1523"/>
      <c r="B88" s="1527"/>
      <c r="C88" s="1528"/>
      <c r="D88" s="862" t="s">
        <v>412</v>
      </c>
      <c r="E88" s="1532"/>
      <c r="F88" s="95" t="s">
        <v>361</v>
      </c>
      <c r="G88" s="686" t="s">
        <v>688</v>
      </c>
      <c r="H88" s="686" t="s">
        <v>688</v>
      </c>
      <c r="I88" s="686" t="s">
        <v>688</v>
      </c>
      <c r="J88" s="1535"/>
      <c r="O88" s="1"/>
    </row>
    <row r="89" spans="1:15" ht="15" customHeight="1" x14ac:dyDescent="0.35">
      <c r="A89" s="1524"/>
      <c r="B89" s="1529"/>
      <c r="C89" s="1530"/>
      <c r="D89" s="97" t="s">
        <v>256</v>
      </c>
      <c r="E89" s="1533"/>
      <c r="F89" s="98" t="s">
        <v>361</v>
      </c>
      <c r="G89" s="705">
        <v>11891</v>
      </c>
      <c r="H89" s="705">
        <v>4428</v>
      </c>
      <c r="I89" s="705">
        <v>3357</v>
      </c>
      <c r="J89" s="1536"/>
      <c r="O89" s="1"/>
    </row>
    <row r="90" spans="1:15" s="5" customFormat="1" ht="8.15" customHeight="1" x14ac:dyDescent="0.35">
      <c r="A90" s="209"/>
      <c r="B90" s="210"/>
      <c r="C90" s="210"/>
      <c r="D90" s="210"/>
      <c r="E90" s="210"/>
      <c r="F90" s="47"/>
      <c r="G90" s="211"/>
      <c r="H90" s="211"/>
      <c r="I90" s="211"/>
      <c r="J90" s="46"/>
      <c r="K90" s="381"/>
    </row>
    <row r="91" spans="1:15" s="5" customFormat="1" ht="33" customHeight="1" x14ac:dyDescent="0.35">
      <c r="A91" s="1494" t="s">
        <v>480</v>
      </c>
      <c r="B91" s="1495"/>
      <c r="C91" s="1495"/>
      <c r="D91" s="1495"/>
      <c r="E91" s="1495"/>
      <c r="F91" s="1495"/>
      <c r="G91" s="1495"/>
      <c r="H91" s="1495"/>
      <c r="I91" s="1495"/>
      <c r="J91" s="445" t="s">
        <v>698</v>
      </c>
      <c r="K91" s="381"/>
    </row>
    <row r="92" spans="1:15" ht="15" customHeight="1" x14ac:dyDescent="0.35">
      <c r="A92" s="1522" t="s">
        <v>45</v>
      </c>
      <c r="B92" s="1550" t="s">
        <v>380</v>
      </c>
      <c r="C92" s="1551"/>
      <c r="D92" s="868" t="s">
        <v>415</v>
      </c>
      <c r="E92" s="1556" t="s">
        <v>519</v>
      </c>
      <c r="F92" s="93" t="s">
        <v>361</v>
      </c>
      <c r="G92" s="161" t="s">
        <v>362</v>
      </c>
      <c r="H92" s="161" t="s">
        <v>362</v>
      </c>
      <c r="I92" s="161" t="s">
        <v>362</v>
      </c>
      <c r="J92" s="1559"/>
      <c r="O92" s="1"/>
    </row>
    <row r="93" spans="1:15" ht="15" customHeight="1" x14ac:dyDescent="0.35">
      <c r="A93" s="1523"/>
      <c r="B93" s="1552"/>
      <c r="C93" s="1553"/>
      <c r="D93" s="865" t="s">
        <v>413</v>
      </c>
      <c r="E93" s="1557"/>
      <c r="F93" s="95" t="s">
        <v>361</v>
      </c>
      <c r="G93" s="718" t="s">
        <v>362</v>
      </c>
      <c r="H93" s="718" t="s">
        <v>362</v>
      </c>
      <c r="I93" s="718" t="s">
        <v>362</v>
      </c>
      <c r="J93" s="1560"/>
      <c r="O93" s="1"/>
    </row>
    <row r="94" spans="1:15" ht="15" customHeight="1" x14ac:dyDescent="0.35">
      <c r="A94" s="1523"/>
      <c r="B94" s="1552"/>
      <c r="C94" s="1553"/>
      <c r="D94" s="865" t="s">
        <v>414</v>
      </c>
      <c r="E94" s="1557"/>
      <c r="F94" s="95" t="s">
        <v>361</v>
      </c>
      <c r="G94" s="718" t="s">
        <v>362</v>
      </c>
      <c r="H94" s="718" t="s">
        <v>362</v>
      </c>
      <c r="I94" s="718" t="s">
        <v>362</v>
      </c>
      <c r="J94" s="1560"/>
      <c r="O94" s="1"/>
    </row>
    <row r="95" spans="1:15" ht="15" customHeight="1" x14ac:dyDescent="0.35">
      <c r="A95" s="1523"/>
      <c r="B95" s="1552"/>
      <c r="C95" s="1553"/>
      <c r="D95" s="865" t="s">
        <v>416</v>
      </c>
      <c r="E95" s="1557"/>
      <c r="F95" s="95" t="s">
        <v>361</v>
      </c>
      <c r="G95" s="718" t="s">
        <v>362</v>
      </c>
      <c r="H95" s="718" t="s">
        <v>362</v>
      </c>
      <c r="I95" s="718" t="s">
        <v>362</v>
      </c>
      <c r="J95" s="1560"/>
      <c r="O95" s="1"/>
    </row>
    <row r="96" spans="1:15" ht="15" customHeight="1" x14ac:dyDescent="0.35">
      <c r="A96" s="1523"/>
      <c r="B96" s="1552"/>
      <c r="C96" s="1553"/>
      <c r="D96" s="865" t="s">
        <v>417</v>
      </c>
      <c r="E96" s="1557"/>
      <c r="F96" s="95" t="s">
        <v>361</v>
      </c>
      <c r="G96" s="718" t="s">
        <v>362</v>
      </c>
      <c r="H96" s="718" t="s">
        <v>362</v>
      </c>
      <c r="I96" s="718" t="s">
        <v>362</v>
      </c>
      <c r="J96" s="1560"/>
      <c r="O96" s="1"/>
    </row>
    <row r="97" spans="1:15" ht="15" customHeight="1" x14ac:dyDescent="0.35">
      <c r="A97" s="1523"/>
      <c r="B97" s="1554"/>
      <c r="C97" s="1555"/>
      <c r="D97" s="865" t="s">
        <v>418</v>
      </c>
      <c r="E97" s="1557"/>
      <c r="F97" s="95" t="s">
        <v>361</v>
      </c>
      <c r="G97" s="718" t="s">
        <v>362</v>
      </c>
      <c r="H97" s="718" t="s">
        <v>362</v>
      </c>
      <c r="I97" s="718" t="s">
        <v>362</v>
      </c>
      <c r="J97" s="1561"/>
      <c r="O97" s="1"/>
    </row>
    <row r="98" spans="1:15" ht="15" customHeight="1" x14ac:dyDescent="0.35">
      <c r="A98" s="1562" t="s">
        <v>49</v>
      </c>
      <c r="B98" s="1563" t="s">
        <v>401</v>
      </c>
      <c r="C98" s="1564"/>
      <c r="D98" s="139" t="s">
        <v>415</v>
      </c>
      <c r="E98" s="1557"/>
      <c r="F98" s="140" t="s">
        <v>361</v>
      </c>
      <c r="G98" s="163" t="s">
        <v>362</v>
      </c>
      <c r="H98" s="163" t="s">
        <v>362</v>
      </c>
      <c r="I98" s="163" t="s">
        <v>362</v>
      </c>
      <c r="J98" s="1567"/>
      <c r="O98" s="1"/>
    </row>
    <row r="99" spans="1:15" ht="15" customHeight="1" x14ac:dyDescent="0.35">
      <c r="A99" s="1548" t="s">
        <v>49</v>
      </c>
      <c r="B99" s="1565"/>
      <c r="C99" s="1566"/>
      <c r="D99" s="866" t="s">
        <v>413</v>
      </c>
      <c r="E99" s="1557"/>
      <c r="F99" s="101" t="s">
        <v>361</v>
      </c>
      <c r="G99" s="143" t="s">
        <v>362</v>
      </c>
      <c r="H99" s="143" t="s">
        <v>362</v>
      </c>
      <c r="I99" s="143" t="s">
        <v>362</v>
      </c>
      <c r="J99" s="1567"/>
      <c r="O99" s="1"/>
    </row>
    <row r="100" spans="1:15" ht="15" customHeight="1" x14ac:dyDescent="0.35">
      <c r="A100" s="1548" t="s">
        <v>49</v>
      </c>
      <c r="B100" s="1565"/>
      <c r="C100" s="1566"/>
      <c r="D100" s="866" t="s">
        <v>414</v>
      </c>
      <c r="E100" s="1557"/>
      <c r="F100" s="101" t="s">
        <v>361</v>
      </c>
      <c r="G100" s="143" t="s">
        <v>362</v>
      </c>
      <c r="H100" s="143" t="s">
        <v>362</v>
      </c>
      <c r="I100" s="143" t="s">
        <v>362</v>
      </c>
      <c r="J100" s="1567"/>
      <c r="O100" s="1"/>
    </row>
    <row r="101" spans="1:15" ht="15" customHeight="1" x14ac:dyDescent="0.35">
      <c r="A101" s="1548" t="s">
        <v>49</v>
      </c>
      <c r="B101" s="1565"/>
      <c r="C101" s="1566"/>
      <c r="D101" s="866" t="s">
        <v>416</v>
      </c>
      <c r="E101" s="1557"/>
      <c r="F101" s="101" t="s">
        <v>361</v>
      </c>
      <c r="G101" s="143" t="s">
        <v>362</v>
      </c>
      <c r="H101" s="143" t="s">
        <v>362</v>
      </c>
      <c r="I101" s="143" t="s">
        <v>362</v>
      </c>
      <c r="J101" s="1567"/>
      <c r="O101" s="1"/>
    </row>
    <row r="102" spans="1:15" ht="15" customHeight="1" x14ac:dyDescent="0.35">
      <c r="A102" s="1548" t="s">
        <v>49</v>
      </c>
      <c r="B102" s="1565"/>
      <c r="C102" s="1566"/>
      <c r="D102" s="866" t="s">
        <v>417</v>
      </c>
      <c r="E102" s="1557"/>
      <c r="F102" s="101" t="s">
        <v>361</v>
      </c>
      <c r="G102" s="143" t="s">
        <v>362</v>
      </c>
      <c r="H102" s="143" t="s">
        <v>362</v>
      </c>
      <c r="I102" s="143" t="s">
        <v>362</v>
      </c>
      <c r="J102" s="1567"/>
      <c r="O102" s="1"/>
    </row>
    <row r="103" spans="1:15" ht="15" customHeight="1" x14ac:dyDescent="0.35">
      <c r="A103" s="1548" t="s">
        <v>49</v>
      </c>
      <c r="B103" s="1565"/>
      <c r="C103" s="1566"/>
      <c r="D103" s="866" t="s">
        <v>418</v>
      </c>
      <c r="E103" s="1557"/>
      <c r="F103" s="101" t="s">
        <v>361</v>
      </c>
      <c r="G103" s="143" t="s">
        <v>362</v>
      </c>
      <c r="H103" s="143" t="s">
        <v>362</v>
      </c>
      <c r="I103" s="143" t="s">
        <v>362</v>
      </c>
      <c r="J103" s="1568"/>
      <c r="O103" s="1"/>
    </row>
    <row r="104" spans="1:15" ht="15" customHeight="1" x14ac:dyDescent="0.35">
      <c r="A104" s="1523" t="s">
        <v>50</v>
      </c>
      <c r="B104" s="1569" t="s">
        <v>382</v>
      </c>
      <c r="C104" s="1570"/>
      <c r="D104" s="865" t="s">
        <v>415</v>
      </c>
      <c r="E104" s="1557"/>
      <c r="F104" s="95" t="s">
        <v>361</v>
      </c>
      <c r="G104" s="718" t="s">
        <v>362</v>
      </c>
      <c r="H104" s="718" t="s">
        <v>362</v>
      </c>
      <c r="I104" s="718" t="s">
        <v>362</v>
      </c>
      <c r="J104" s="1572"/>
      <c r="O104" s="1"/>
    </row>
    <row r="105" spans="1:15" ht="15" customHeight="1" x14ac:dyDescent="0.35">
      <c r="A105" s="1523" t="s">
        <v>50</v>
      </c>
      <c r="B105" s="1569" t="s">
        <v>319</v>
      </c>
      <c r="C105" s="1570"/>
      <c r="D105" s="865" t="s">
        <v>413</v>
      </c>
      <c r="E105" s="1557"/>
      <c r="F105" s="95" t="s">
        <v>361</v>
      </c>
      <c r="G105" s="718" t="s">
        <v>362</v>
      </c>
      <c r="H105" s="718" t="s">
        <v>362</v>
      </c>
      <c r="I105" s="718" t="s">
        <v>362</v>
      </c>
      <c r="J105" s="1560"/>
      <c r="O105" s="1"/>
    </row>
    <row r="106" spans="1:15" ht="15" customHeight="1" x14ac:dyDescent="0.35">
      <c r="A106" s="1523" t="s">
        <v>50</v>
      </c>
      <c r="B106" s="1569" t="s">
        <v>319</v>
      </c>
      <c r="C106" s="1570"/>
      <c r="D106" s="865" t="s">
        <v>414</v>
      </c>
      <c r="E106" s="1557"/>
      <c r="F106" s="95" t="s">
        <v>361</v>
      </c>
      <c r="G106" s="718" t="s">
        <v>362</v>
      </c>
      <c r="H106" s="718" t="s">
        <v>362</v>
      </c>
      <c r="I106" s="718" t="s">
        <v>362</v>
      </c>
      <c r="J106" s="1560"/>
      <c r="O106" s="1"/>
    </row>
    <row r="107" spans="1:15" ht="15" customHeight="1" x14ac:dyDescent="0.35">
      <c r="A107" s="1523" t="s">
        <v>50</v>
      </c>
      <c r="B107" s="1569" t="s">
        <v>319</v>
      </c>
      <c r="C107" s="1570"/>
      <c r="D107" s="865" t="s">
        <v>416</v>
      </c>
      <c r="E107" s="1557"/>
      <c r="F107" s="95" t="s">
        <v>361</v>
      </c>
      <c r="G107" s="718" t="s">
        <v>362</v>
      </c>
      <c r="H107" s="718" t="s">
        <v>362</v>
      </c>
      <c r="I107" s="718" t="s">
        <v>362</v>
      </c>
      <c r="J107" s="1560"/>
      <c r="O107" s="1"/>
    </row>
    <row r="108" spans="1:15" ht="15" customHeight="1" x14ac:dyDescent="0.35">
      <c r="A108" s="1523" t="s">
        <v>50</v>
      </c>
      <c r="B108" s="1569" t="s">
        <v>319</v>
      </c>
      <c r="C108" s="1570"/>
      <c r="D108" s="865" t="s">
        <v>417</v>
      </c>
      <c r="E108" s="1557"/>
      <c r="F108" s="95" t="s">
        <v>361</v>
      </c>
      <c r="G108" s="718" t="s">
        <v>362</v>
      </c>
      <c r="H108" s="718" t="s">
        <v>362</v>
      </c>
      <c r="I108" s="718" t="s">
        <v>362</v>
      </c>
      <c r="J108" s="1560"/>
      <c r="O108" s="1"/>
    </row>
    <row r="109" spans="1:15" ht="15" customHeight="1" x14ac:dyDescent="0.35">
      <c r="A109" s="1523" t="s">
        <v>50</v>
      </c>
      <c r="B109" s="1569" t="s">
        <v>319</v>
      </c>
      <c r="C109" s="1570"/>
      <c r="D109" s="865" t="s">
        <v>418</v>
      </c>
      <c r="E109" s="1557"/>
      <c r="F109" s="95" t="s">
        <v>361</v>
      </c>
      <c r="G109" s="718" t="s">
        <v>362</v>
      </c>
      <c r="H109" s="718" t="s">
        <v>362</v>
      </c>
      <c r="I109" s="718" t="s">
        <v>362</v>
      </c>
      <c r="J109" s="1561"/>
      <c r="O109" s="1"/>
    </row>
    <row r="110" spans="1:15" ht="15" customHeight="1" x14ac:dyDescent="0.35">
      <c r="A110" s="1548" t="s">
        <v>51</v>
      </c>
      <c r="B110" s="1565" t="s">
        <v>383</v>
      </c>
      <c r="C110" s="1566"/>
      <c r="D110" s="866" t="s">
        <v>415</v>
      </c>
      <c r="E110" s="1557"/>
      <c r="F110" s="101" t="s">
        <v>361</v>
      </c>
      <c r="G110" s="143" t="s">
        <v>362</v>
      </c>
      <c r="H110" s="143" t="s">
        <v>362</v>
      </c>
      <c r="I110" s="143" t="s">
        <v>362</v>
      </c>
      <c r="J110" s="1571"/>
      <c r="O110" s="1"/>
    </row>
    <row r="111" spans="1:15" ht="15" customHeight="1" x14ac:dyDescent="0.35">
      <c r="A111" s="1548" t="s">
        <v>51</v>
      </c>
      <c r="B111" s="1565" t="s">
        <v>328</v>
      </c>
      <c r="C111" s="1566"/>
      <c r="D111" s="866" t="s">
        <v>413</v>
      </c>
      <c r="E111" s="1557"/>
      <c r="F111" s="101" t="s">
        <v>361</v>
      </c>
      <c r="G111" s="143" t="s">
        <v>362</v>
      </c>
      <c r="H111" s="143" t="s">
        <v>362</v>
      </c>
      <c r="I111" s="143" t="s">
        <v>362</v>
      </c>
      <c r="J111" s="1567"/>
      <c r="O111" s="1"/>
    </row>
    <row r="112" spans="1:15" ht="15" customHeight="1" x14ac:dyDescent="0.35">
      <c r="A112" s="1548" t="s">
        <v>51</v>
      </c>
      <c r="B112" s="1565" t="s">
        <v>328</v>
      </c>
      <c r="C112" s="1566"/>
      <c r="D112" s="866" t="s">
        <v>414</v>
      </c>
      <c r="E112" s="1557"/>
      <c r="F112" s="101" t="s">
        <v>361</v>
      </c>
      <c r="G112" s="143" t="s">
        <v>362</v>
      </c>
      <c r="H112" s="143" t="s">
        <v>362</v>
      </c>
      <c r="I112" s="143" t="s">
        <v>362</v>
      </c>
      <c r="J112" s="1567"/>
      <c r="O112" s="1"/>
    </row>
    <row r="113" spans="1:15" ht="15" customHeight="1" x14ac:dyDescent="0.35">
      <c r="A113" s="1548" t="s">
        <v>51</v>
      </c>
      <c r="B113" s="1565" t="s">
        <v>328</v>
      </c>
      <c r="C113" s="1566"/>
      <c r="D113" s="866" t="s">
        <v>416</v>
      </c>
      <c r="E113" s="1557"/>
      <c r="F113" s="101" t="s">
        <v>361</v>
      </c>
      <c r="G113" s="143" t="s">
        <v>362</v>
      </c>
      <c r="H113" s="143" t="s">
        <v>362</v>
      </c>
      <c r="I113" s="143" t="s">
        <v>362</v>
      </c>
      <c r="J113" s="1567"/>
      <c r="O113" s="1"/>
    </row>
    <row r="114" spans="1:15" ht="15" customHeight="1" x14ac:dyDescent="0.35">
      <c r="A114" s="1548" t="s">
        <v>51</v>
      </c>
      <c r="B114" s="1565" t="s">
        <v>328</v>
      </c>
      <c r="C114" s="1566"/>
      <c r="D114" s="866" t="s">
        <v>417</v>
      </c>
      <c r="E114" s="1557"/>
      <c r="F114" s="101" t="s">
        <v>361</v>
      </c>
      <c r="G114" s="143" t="s">
        <v>362</v>
      </c>
      <c r="H114" s="143" t="s">
        <v>362</v>
      </c>
      <c r="I114" s="143" t="s">
        <v>362</v>
      </c>
      <c r="J114" s="1567"/>
      <c r="O114" s="1"/>
    </row>
    <row r="115" spans="1:15" ht="15" customHeight="1" x14ac:dyDescent="0.35">
      <c r="A115" s="1548" t="s">
        <v>51</v>
      </c>
      <c r="B115" s="1565" t="s">
        <v>328</v>
      </c>
      <c r="C115" s="1566"/>
      <c r="D115" s="866" t="s">
        <v>418</v>
      </c>
      <c r="E115" s="1557"/>
      <c r="F115" s="101" t="s">
        <v>361</v>
      </c>
      <c r="G115" s="143" t="s">
        <v>362</v>
      </c>
      <c r="H115" s="143" t="s">
        <v>362</v>
      </c>
      <c r="I115" s="143" t="s">
        <v>362</v>
      </c>
      <c r="J115" s="1568"/>
      <c r="O115" s="1"/>
    </row>
    <row r="116" spans="1:15" ht="15" customHeight="1" x14ac:dyDescent="0.35">
      <c r="A116" s="1573" t="s">
        <v>52</v>
      </c>
      <c r="B116" s="1569" t="s">
        <v>384</v>
      </c>
      <c r="C116" s="1570"/>
      <c r="D116" s="332" t="s">
        <v>415</v>
      </c>
      <c r="E116" s="1557"/>
      <c r="F116" s="138" t="s">
        <v>361</v>
      </c>
      <c r="G116" s="162" t="s">
        <v>362</v>
      </c>
      <c r="H116" s="162" t="s">
        <v>362</v>
      </c>
      <c r="I116" s="162" t="s">
        <v>362</v>
      </c>
      <c r="J116" s="1572"/>
      <c r="O116" s="1"/>
    </row>
    <row r="117" spans="1:15" ht="15" customHeight="1" x14ac:dyDescent="0.35">
      <c r="A117" s="1523" t="s">
        <v>52</v>
      </c>
      <c r="B117" s="1569" t="s">
        <v>320</v>
      </c>
      <c r="C117" s="1570"/>
      <c r="D117" s="865" t="s">
        <v>413</v>
      </c>
      <c r="E117" s="1557"/>
      <c r="F117" s="95" t="s">
        <v>361</v>
      </c>
      <c r="G117" s="718" t="s">
        <v>362</v>
      </c>
      <c r="H117" s="718" t="s">
        <v>362</v>
      </c>
      <c r="I117" s="718" t="s">
        <v>362</v>
      </c>
      <c r="J117" s="1560"/>
      <c r="O117" s="1"/>
    </row>
    <row r="118" spans="1:15" ht="15" customHeight="1" x14ac:dyDescent="0.35">
      <c r="A118" s="1523" t="s">
        <v>52</v>
      </c>
      <c r="B118" s="1569" t="s">
        <v>320</v>
      </c>
      <c r="C118" s="1570"/>
      <c r="D118" s="865" t="s">
        <v>414</v>
      </c>
      <c r="E118" s="1557"/>
      <c r="F118" s="95" t="s">
        <v>361</v>
      </c>
      <c r="G118" s="718" t="s">
        <v>362</v>
      </c>
      <c r="H118" s="718" t="s">
        <v>362</v>
      </c>
      <c r="I118" s="718" t="s">
        <v>362</v>
      </c>
      <c r="J118" s="1560"/>
      <c r="O118" s="1"/>
    </row>
    <row r="119" spans="1:15" ht="15" customHeight="1" x14ac:dyDescent="0.35">
      <c r="A119" s="1523" t="s">
        <v>52</v>
      </c>
      <c r="B119" s="1569" t="s">
        <v>320</v>
      </c>
      <c r="C119" s="1570"/>
      <c r="D119" s="865" t="s">
        <v>416</v>
      </c>
      <c r="E119" s="1557"/>
      <c r="F119" s="95" t="s">
        <v>361</v>
      </c>
      <c r="G119" s="718" t="s">
        <v>362</v>
      </c>
      <c r="H119" s="718" t="s">
        <v>362</v>
      </c>
      <c r="I119" s="718" t="s">
        <v>362</v>
      </c>
      <c r="J119" s="1560"/>
      <c r="O119" s="1"/>
    </row>
    <row r="120" spans="1:15" ht="15" customHeight="1" x14ac:dyDescent="0.35">
      <c r="A120" s="1523" t="s">
        <v>52</v>
      </c>
      <c r="B120" s="1569" t="s">
        <v>320</v>
      </c>
      <c r="C120" s="1570"/>
      <c r="D120" s="865" t="s">
        <v>417</v>
      </c>
      <c r="E120" s="1557"/>
      <c r="F120" s="95" t="s">
        <v>361</v>
      </c>
      <c r="G120" s="718" t="s">
        <v>362</v>
      </c>
      <c r="H120" s="718" t="s">
        <v>362</v>
      </c>
      <c r="I120" s="718" t="s">
        <v>362</v>
      </c>
      <c r="J120" s="1560"/>
      <c r="O120" s="1"/>
    </row>
    <row r="121" spans="1:15" ht="15" customHeight="1" x14ac:dyDescent="0.35">
      <c r="A121" s="1523" t="s">
        <v>52</v>
      </c>
      <c r="B121" s="1569" t="s">
        <v>320</v>
      </c>
      <c r="C121" s="1570"/>
      <c r="D121" s="865" t="s">
        <v>418</v>
      </c>
      <c r="E121" s="1557"/>
      <c r="F121" s="95" t="s">
        <v>361</v>
      </c>
      <c r="G121" s="718" t="s">
        <v>362</v>
      </c>
      <c r="H121" s="718" t="s">
        <v>362</v>
      </c>
      <c r="I121" s="718" t="s">
        <v>362</v>
      </c>
      <c r="J121" s="1561"/>
      <c r="O121" s="1"/>
    </row>
    <row r="122" spans="1:15" ht="15" customHeight="1" x14ac:dyDescent="0.35">
      <c r="A122" s="1548" t="s">
        <v>53</v>
      </c>
      <c r="B122" s="1565" t="s">
        <v>402</v>
      </c>
      <c r="C122" s="1566"/>
      <c r="D122" s="866" t="s">
        <v>415</v>
      </c>
      <c r="E122" s="1557"/>
      <c r="F122" s="101" t="s">
        <v>361</v>
      </c>
      <c r="G122" s="143" t="s">
        <v>362</v>
      </c>
      <c r="H122" s="143" t="s">
        <v>362</v>
      </c>
      <c r="I122" s="143" t="s">
        <v>362</v>
      </c>
      <c r="J122" s="1571"/>
      <c r="O122" s="1"/>
    </row>
    <row r="123" spans="1:15" ht="15" customHeight="1" x14ac:dyDescent="0.35">
      <c r="A123" s="1548" t="s">
        <v>53</v>
      </c>
      <c r="B123" s="1565" t="s">
        <v>321</v>
      </c>
      <c r="C123" s="1566"/>
      <c r="D123" s="866" t="s">
        <v>413</v>
      </c>
      <c r="E123" s="1557"/>
      <c r="F123" s="101" t="s">
        <v>361</v>
      </c>
      <c r="G123" s="143" t="s">
        <v>362</v>
      </c>
      <c r="H123" s="143" t="s">
        <v>362</v>
      </c>
      <c r="I123" s="143" t="s">
        <v>362</v>
      </c>
      <c r="J123" s="1567"/>
      <c r="O123" s="1"/>
    </row>
    <row r="124" spans="1:15" ht="15" customHeight="1" x14ac:dyDescent="0.35">
      <c r="A124" s="1548" t="s">
        <v>53</v>
      </c>
      <c r="B124" s="1565" t="s">
        <v>321</v>
      </c>
      <c r="C124" s="1566"/>
      <c r="D124" s="866" t="s">
        <v>414</v>
      </c>
      <c r="E124" s="1557"/>
      <c r="F124" s="101" t="s">
        <v>361</v>
      </c>
      <c r="G124" s="143" t="s">
        <v>362</v>
      </c>
      <c r="H124" s="143" t="s">
        <v>362</v>
      </c>
      <c r="I124" s="143" t="s">
        <v>362</v>
      </c>
      <c r="J124" s="1567"/>
      <c r="O124" s="1"/>
    </row>
    <row r="125" spans="1:15" ht="15" customHeight="1" x14ac:dyDescent="0.35">
      <c r="A125" s="1548" t="s">
        <v>53</v>
      </c>
      <c r="B125" s="1565" t="s">
        <v>321</v>
      </c>
      <c r="C125" s="1566"/>
      <c r="D125" s="866" t="s">
        <v>416</v>
      </c>
      <c r="E125" s="1557"/>
      <c r="F125" s="101" t="s">
        <v>361</v>
      </c>
      <c r="G125" s="143" t="s">
        <v>362</v>
      </c>
      <c r="H125" s="143" t="s">
        <v>362</v>
      </c>
      <c r="I125" s="143" t="s">
        <v>362</v>
      </c>
      <c r="J125" s="1567"/>
      <c r="O125" s="1"/>
    </row>
    <row r="126" spans="1:15" ht="15" customHeight="1" x14ac:dyDescent="0.35">
      <c r="A126" s="1548" t="s">
        <v>53</v>
      </c>
      <c r="B126" s="1565" t="s">
        <v>321</v>
      </c>
      <c r="C126" s="1566"/>
      <c r="D126" s="866" t="s">
        <v>417</v>
      </c>
      <c r="E126" s="1557"/>
      <c r="F126" s="101" t="s">
        <v>361</v>
      </c>
      <c r="G126" s="143" t="s">
        <v>362</v>
      </c>
      <c r="H126" s="143" t="s">
        <v>362</v>
      </c>
      <c r="I126" s="143" t="s">
        <v>362</v>
      </c>
      <c r="J126" s="1567"/>
      <c r="O126" s="1"/>
    </row>
    <row r="127" spans="1:15" ht="15" customHeight="1" x14ac:dyDescent="0.35">
      <c r="A127" s="1548" t="s">
        <v>53</v>
      </c>
      <c r="B127" s="1565" t="s">
        <v>321</v>
      </c>
      <c r="C127" s="1566"/>
      <c r="D127" s="866" t="s">
        <v>418</v>
      </c>
      <c r="E127" s="1557"/>
      <c r="F127" s="101" t="s">
        <v>361</v>
      </c>
      <c r="G127" s="143" t="s">
        <v>362</v>
      </c>
      <c r="H127" s="143" t="s">
        <v>362</v>
      </c>
      <c r="I127" s="143" t="s">
        <v>362</v>
      </c>
      <c r="J127" s="1568"/>
      <c r="O127" s="1"/>
    </row>
    <row r="128" spans="1:15" ht="15" customHeight="1" x14ac:dyDescent="0.35">
      <c r="A128" s="1523" t="s">
        <v>54</v>
      </c>
      <c r="B128" s="1569" t="s">
        <v>403</v>
      </c>
      <c r="C128" s="1570"/>
      <c r="D128" s="865" t="s">
        <v>415</v>
      </c>
      <c r="E128" s="1557"/>
      <c r="F128" s="95" t="s">
        <v>361</v>
      </c>
      <c r="G128" s="718" t="s">
        <v>362</v>
      </c>
      <c r="H128" s="718" t="s">
        <v>362</v>
      </c>
      <c r="I128" s="718" t="s">
        <v>362</v>
      </c>
      <c r="J128" s="1572"/>
      <c r="O128" s="1"/>
    </row>
    <row r="129" spans="1:15" ht="15" customHeight="1" x14ac:dyDescent="0.35">
      <c r="A129" s="1523" t="s">
        <v>54</v>
      </c>
      <c r="B129" s="1569" t="s">
        <v>327</v>
      </c>
      <c r="C129" s="1570"/>
      <c r="D129" s="865" t="s">
        <v>413</v>
      </c>
      <c r="E129" s="1557"/>
      <c r="F129" s="95" t="s">
        <v>361</v>
      </c>
      <c r="G129" s="718" t="s">
        <v>362</v>
      </c>
      <c r="H129" s="718" t="s">
        <v>362</v>
      </c>
      <c r="I129" s="718" t="s">
        <v>362</v>
      </c>
      <c r="J129" s="1560"/>
      <c r="O129" s="1"/>
    </row>
    <row r="130" spans="1:15" ht="15" customHeight="1" x14ac:dyDescent="0.35">
      <c r="A130" s="1523" t="s">
        <v>54</v>
      </c>
      <c r="B130" s="1569" t="s">
        <v>327</v>
      </c>
      <c r="C130" s="1570"/>
      <c r="D130" s="865" t="s">
        <v>414</v>
      </c>
      <c r="E130" s="1557"/>
      <c r="F130" s="95" t="s">
        <v>361</v>
      </c>
      <c r="G130" s="718" t="s">
        <v>362</v>
      </c>
      <c r="H130" s="718" t="s">
        <v>362</v>
      </c>
      <c r="I130" s="718" t="s">
        <v>362</v>
      </c>
      <c r="J130" s="1560"/>
      <c r="O130" s="1"/>
    </row>
    <row r="131" spans="1:15" ht="15" customHeight="1" x14ac:dyDescent="0.35">
      <c r="A131" s="1523" t="s">
        <v>54</v>
      </c>
      <c r="B131" s="1569" t="s">
        <v>327</v>
      </c>
      <c r="C131" s="1570"/>
      <c r="D131" s="865" t="s">
        <v>416</v>
      </c>
      <c r="E131" s="1557"/>
      <c r="F131" s="95" t="s">
        <v>361</v>
      </c>
      <c r="G131" s="718" t="s">
        <v>362</v>
      </c>
      <c r="H131" s="718" t="s">
        <v>362</v>
      </c>
      <c r="I131" s="718" t="s">
        <v>362</v>
      </c>
      <c r="J131" s="1560"/>
      <c r="O131" s="1"/>
    </row>
    <row r="132" spans="1:15" ht="15" customHeight="1" x14ac:dyDescent="0.35">
      <c r="A132" s="1523" t="s">
        <v>54</v>
      </c>
      <c r="B132" s="1569" t="s">
        <v>327</v>
      </c>
      <c r="C132" s="1570"/>
      <c r="D132" s="865" t="s">
        <v>417</v>
      </c>
      <c r="E132" s="1557"/>
      <c r="F132" s="95" t="s">
        <v>361</v>
      </c>
      <c r="G132" s="718" t="s">
        <v>362</v>
      </c>
      <c r="H132" s="718" t="s">
        <v>362</v>
      </c>
      <c r="I132" s="718" t="s">
        <v>362</v>
      </c>
      <c r="J132" s="1560"/>
      <c r="O132" s="1"/>
    </row>
    <row r="133" spans="1:15" ht="15" customHeight="1" x14ac:dyDescent="0.35">
      <c r="A133" s="1523" t="s">
        <v>54</v>
      </c>
      <c r="B133" s="1569" t="s">
        <v>327</v>
      </c>
      <c r="C133" s="1570"/>
      <c r="D133" s="865" t="s">
        <v>418</v>
      </c>
      <c r="E133" s="1558"/>
      <c r="F133" s="95" t="s">
        <v>361</v>
      </c>
      <c r="G133" s="718" t="s">
        <v>362</v>
      </c>
      <c r="H133" s="718" t="s">
        <v>362</v>
      </c>
      <c r="I133" s="718" t="s">
        <v>362</v>
      </c>
      <c r="J133" s="1561"/>
      <c r="O133" s="1"/>
    </row>
    <row r="134" spans="1:15" s="5" customFormat="1" ht="33" customHeight="1" x14ac:dyDescent="0.35">
      <c r="A134" s="1462" t="s">
        <v>481</v>
      </c>
      <c r="B134" s="1463"/>
      <c r="C134" s="1463"/>
      <c r="D134" s="1463"/>
      <c r="E134" s="1495"/>
      <c r="F134" s="1463"/>
      <c r="G134" s="1463"/>
      <c r="H134" s="1463"/>
      <c r="I134" s="1463"/>
      <c r="J134" s="221" t="s">
        <v>698</v>
      </c>
      <c r="K134" s="381"/>
    </row>
    <row r="135" spans="1:15" ht="15" customHeight="1" x14ac:dyDescent="0.35">
      <c r="A135" s="1574" t="s">
        <v>55</v>
      </c>
      <c r="B135" s="1575" t="s">
        <v>404</v>
      </c>
      <c r="C135" s="1576"/>
      <c r="D135" s="440" t="s">
        <v>415</v>
      </c>
      <c r="E135" s="1556" t="s">
        <v>519</v>
      </c>
      <c r="F135" s="441" t="s">
        <v>361</v>
      </c>
      <c r="G135" s="442" t="s">
        <v>362</v>
      </c>
      <c r="H135" s="442" t="s">
        <v>362</v>
      </c>
      <c r="I135" s="442" t="s">
        <v>362</v>
      </c>
      <c r="J135" s="1577"/>
      <c r="O135" s="1"/>
    </row>
    <row r="136" spans="1:15" ht="15" customHeight="1" x14ac:dyDescent="0.35">
      <c r="A136" s="1548" t="s">
        <v>55</v>
      </c>
      <c r="B136" s="1565" t="s">
        <v>326</v>
      </c>
      <c r="C136" s="1566"/>
      <c r="D136" s="866" t="s">
        <v>413</v>
      </c>
      <c r="E136" s="1557"/>
      <c r="F136" s="101" t="s">
        <v>361</v>
      </c>
      <c r="G136" s="143" t="s">
        <v>362</v>
      </c>
      <c r="H136" s="143" t="s">
        <v>362</v>
      </c>
      <c r="I136" s="143" t="s">
        <v>362</v>
      </c>
      <c r="J136" s="1567"/>
      <c r="O136" s="1"/>
    </row>
    <row r="137" spans="1:15" ht="15" customHeight="1" x14ac:dyDescent="0.35">
      <c r="A137" s="1548" t="s">
        <v>55</v>
      </c>
      <c r="B137" s="1565" t="s">
        <v>326</v>
      </c>
      <c r="C137" s="1566"/>
      <c r="D137" s="866" t="s">
        <v>414</v>
      </c>
      <c r="E137" s="1557"/>
      <c r="F137" s="101" t="s">
        <v>361</v>
      </c>
      <c r="G137" s="143" t="s">
        <v>362</v>
      </c>
      <c r="H137" s="143" t="s">
        <v>362</v>
      </c>
      <c r="I137" s="143" t="s">
        <v>362</v>
      </c>
      <c r="J137" s="1567"/>
      <c r="O137" s="1"/>
    </row>
    <row r="138" spans="1:15" ht="15" customHeight="1" x14ac:dyDescent="0.35">
      <c r="A138" s="1548" t="s">
        <v>55</v>
      </c>
      <c r="B138" s="1565" t="s">
        <v>326</v>
      </c>
      <c r="C138" s="1566"/>
      <c r="D138" s="866" t="s">
        <v>416</v>
      </c>
      <c r="E138" s="1557"/>
      <c r="F138" s="101" t="s">
        <v>361</v>
      </c>
      <c r="G138" s="143" t="s">
        <v>362</v>
      </c>
      <c r="H138" s="143" t="s">
        <v>362</v>
      </c>
      <c r="I138" s="143" t="s">
        <v>362</v>
      </c>
      <c r="J138" s="1567"/>
      <c r="O138" s="1"/>
    </row>
    <row r="139" spans="1:15" ht="15" customHeight="1" x14ac:dyDescent="0.35">
      <c r="A139" s="1548" t="s">
        <v>55</v>
      </c>
      <c r="B139" s="1565" t="s">
        <v>326</v>
      </c>
      <c r="C139" s="1566"/>
      <c r="D139" s="866" t="s">
        <v>417</v>
      </c>
      <c r="E139" s="1557"/>
      <c r="F139" s="101" t="s">
        <v>361</v>
      </c>
      <c r="G139" s="143" t="s">
        <v>362</v>
      </c>
      <c r="H139" s="143" t="s">
        <v>362</v>
      </c>
      <c r="I139" s="143" t="s">
        <v>362</v>
      </c>
      <c r="J139" s="1567"/>
      <c r="O139" s="1"/>
    </row>
    <row r="140" spans="1:15" ht="15" customHeight="1" x14ac:dyDescent="0.35">
      <c r="A140" s="1548" t="s">
        <v>55</v>
      </c>
      <c r="B140" s="1565" t="s">
        <v>326</v>
      </c>
      <c r="C140" s="1566"/>
      <c r="D140" s="866" t="s">
        <v>418</v>
      </c>
      <c r="E140" s="1557"/>
      <c r="F140" s="101" t="s">
        <v>361</v>
      </c>
      <c r="G140" s="143" t="s">
        <v>362</v>
      </c>
      <c r="H140" s="143" t="s">
        <v>362</v>
      </c>
      <c r="I140" s="143" t="s">
        <v>362</v>
      </c>
      <c r="J140" s="1568"/>
      <c r="O140" s="1"/>
    </row>
    <row r="141" spans="1:15" ht="15" customHeight="1" x14ac:dyDescent="0.35">
      <c r="A141" s="1523" t="s">
        <v>56</v>
      </c>
      <c r="B141" s="1569" t="s">
        <v>405</v>
      </c>
      <c r="C141" s="1570"/>
      <c r="D141" s="332" t="s">
        <v>415</v>
      </c>
      <c r="E141" s="1557"/>
      <c r="F141" s="138" t="s">
        <v>361</v>
      </c>
      <c r="G141" s="162" t="s">
        <v>362</v>
      </c>
      <c r="H141" s="162" t="s">
        <v>362</v>
      </c>
      <c r="I141" s="162" t="s">
        <v>362</v>
      </c>
      <c r="J141" s="1560"/>
      <c r="O141" s="1"/>
    </row>
    <row r="142" spans="1:15" ht="15" customHeight="1" x14ac:dyDescent="0.35">
      <c r="A142" s="1523" t="s">
        <v>56</v>
      </c>
      <c r="B142" s="1569" t="s">
        <v>325</v>
      </c>
      <c r="C142" s="1570"/>
      <c r="D142" s="865" t="s">
        <v>413</v>
      </c>
      <c r="E142" s="1557"/>
      <c r="F142" s="95" t="s">
        <v>361</v>
      </c>
      <c r="G142" s="718" t="s">
        <v>362</v>
      </c>
      <c r="H142" s="718" t="s">
        <v>362</v>
      </c>
      <c r="I142" s="718" t="s">
        <v>362</v>
      </c>
      <c r="J142" s="1560"/>
      <c r="O142" s="1"/>
    </row>
    <row r="143" spans="1:15" ht="15" customHeight="1" x14ac:dyDescent="0.35">
      <c r="A143" s="1523" t="s">
        <v>56</v>
      </c>
      <c r="B143" s="1569" t="s">
        <v>325</v>
      </c>
      <c r="C143" s="1570"/>
      <c r="D143" s="865" t="s">
        <v>414</v>
      </c>
      <c r="E143" s="1557"/>
      <c r="F143" s="95" t="s">
        <v>361</v>
      </c>
      <c r="G143" s="718" t="s">
        <v>362</v>
      </c>
      <c r="H143" s="718" t="s">
        <v>362</v>
      </c>
      <c r="I143" s="718" t="s">
        <v>362</v>
      </c>
      <c r="J143" s="1560"/>
      <c r="O143" s="1"/>
    </row>
    <row r="144" spans="1:15" ht="15" customHeight="1" x14ac:dyDescent="0.35">
      <c r="A144" s="1523" t="s">
        <v>56</v>
      </c>
      <c r="B144" s="1569" t="s">
        <v>325</v>
      </c>
      <c r="C144" s="1570"/>
      <c r="D144" s="865" t="s">
        <v>416</v>
      </c>
      <c r="E144" s="1557"/>
      <c r="F144" s="95" t="s">
        <v>361</v>
      </c>
      <c r="G144" s="718" t="s">
        <v>362</v>
      </c>
      <c r="H144" s="718" t="s">
        <v>362</v>
      </c>
      <c r="I144" s="718" t="s">
        <v>362</v>
      </c>
      <c r="J144" s="1560"/>
      <c r="O144" s="1"/>
    </row>
    <row r="145" spans="1:15" ht="15" customHeight="1" x14ac:dyDescent="0.35">
      <c r="A145" s="1523" t="s">
        <v>56</v>
      </c>
      <c r="B145" s="1569" t="s">
        <v>325</v>
      </c>
      <c r="C145" s="1570"/>
      <c r="D145" s="865" t="s">
        <v>417</v>
      </c>
      <c r="E145" s="1557"/>
      <c r="F145" s="95" t="s">
        <v>361</v>
      </c>
      <c r="G145" s="718" t="s">
        <v>362</v>
      </c>
      <c r="H145" s="718" t="s">
        <v>362</v>
      </c>
      <c r="I145" s="718" t="s">
        <v>362</v>
      </c>
      <c r="J145" s="1560"/>
      <c r="O145" s="1"/>
    </row>
    <row r="146" spans="1:15" ht="15" customHeight="1" x14ac:dyDescent="0.35">
      <c r="A146" s="1523" t="s">
        <v>56</v>
      </c>
      <c r="B146" s="1569" t="s">
        <v>325</v>
      </c>
      <c r="C146" s="1570"/>
      <c r="D146" s="865" t="s">
        <v>418</v>
      </c>
      <c r="E146" s="1557"/>
      <c r="F146" s="95" t="s">
        <v>361</v>
      </c>
      <c r="G146" s="718" t="s">
        <v>362</v>
      </c>
      <c r="H146" s="718" t="s">
        <v>362</v>
      </c>
      <c r="I146" s="718" t="s">
        <v>362</v>
      </c>
      <c r="J146" s="1561"/>
      <c r="O146" s="1"/>
    </row>
    <row r="147" spans="1:15" ht="15" customHeight="1" x14ac:dyDescent="0.35">
      <c r="A147" s="1562" t="s">
        <v>57</v>
      </c>
      <c r="B147" s="1563" t="s">
        <v>389</v>
      </c>
      <c r="C147" s="1564"/>
      <c r="D147" s="139" t="s">
        <v>415</v>
      </c>
      <c r="E147" s="1557"/>
      <c r="F147" s="140" t="s">
        <v>361</v>
      </c>
      <c r="G147" s="163" t="s">
        <v>362</v>
      </c>
      <c r="H147" s="163" t="s">
        <v>362</v>
      </c>
      <c r="I147" s="163" t="s">
        <v>362</v>
      </c>
      <c r="J147" s="1571"/>
      <c r="O147" s="1"/>
    </row>
    <row r="148" spans="1:15" ht="15" customHeight="1" x14ac:dyDescent="0.35">
      <c r="A148" s="1548" t="s">
        <v>57</v>
      </c>
      <c r="B148" s="1565" t="s">
        <v>284</v>
      </c>
      <c r="C148" s="1566"/>
      <c r="D148" s="866" t="s">
        <v>413</v>
      </c>
      <c r="E148" s="1557"/>
      <c r="F148" s="101" t="s">
        <v>361</v>
      </c>
      <c r="G148" s="143" t="s">
        <v>362</v>
      </c>
      <c r="H148" s="143" t="s">
        <v>362</v>
      </c>
      <c r="I148" s="143" t="s">
        <v>362</v>
      </c>
      <c r="J148" s="1567"/>
      <c r="O148" s="1"/>
    </row>
    <row r="149" spans="1:15" ht="15" customHeight="1" x14ac:dyDescent="0.35">
      <c r="A149" s="1548" t="s">
        <v>57</v>
      </c>
      <c r="B149" s="1565" t="s">
        <v>284</v>
      </c>
      <c r="C149" s="1566"/>
      <c r="D149" s="866" t="s">
        <v>414</v>
      </c>
      <c r="E149" s="1557"/>
      <c r="F149" s="101" t="s">
        <v>361</v>
      </c>
      <c r="G149" s="143" t="s">
        <v>362</v>
      </c>
      <c r="H149" s="143" t="s">
        <v>362</v>
      </c>
      <c r="I149" s="143" t="s">
        <v>362</v>
      </c>
      <c r="J149" s="1567"/>
      <c r="O149" s="1"/>
    </row>
    <row r="150" spans="1:15" ht="15" customHeight="1" x14ac:dyDescent="0.35">
      <c r="A150" s="1548" t="s">
        <v>57</v>
      </c>
      <c r="B150" s="1565" t="s">
        <v>284</v>
      </c>
      <c r="C150" s="1566"/>
      <c r="D150" s="866" t="s">
        <v>416</v>
      </c>
      <c r="E150" s="1557"/>
      <c r="F150" s="101" t="s">
        <v>361</v>
      </c>
      <c r="G150" s="143" t="s">
        <v>362</v>
      </c>
      <c r="H150" s="143" t="s">
        <v>362</v>
      </c>
      <c r="I150" s="143" t="s">
        <v>362</v>
      </c>
      <c r="J150" s="1567"/>
      <c r="O150" s="1"/>
    </row>
    <row r="151" spans="1:15" ht="15" customHeight="1" x14ac:dyDescent="0.35">
      <c r="A151" s="1548" t="s">
        <v>57</v>
      </c>
      <c r="B151" s="1565" t="s">
        <v>284</v>
      </c>
      <c r="C151" s="1566"/>
      <c r="D151" s="866" t="s">
        <v>417</v>
      </c>
      <c r="E151" s="1557"/>
      <c r="F151" s="101" t="s">
        <v>361</v>
      </c>
      <c r="G151" s="143" t="s">
        <v>362</v>
      </c>
      <c r="H151" s="143" t="s">
        <v>362</v>
      </c>
      <c r="I151" s="143" t="s">
        <v>362</v>
      </c>
      <c r="J151" s="1567"/>
      <c r="O151" s="1"/>
    </row>
    <row r="152" spans="1:15" ht="15" customHeight="1" x14ac:dyDescent="0.35">
      <c r="A152" s="1548" t="s">
        <v>57</v>
      </c>
      <c r="B152" s="1565" t="s">
        <v>284</v>
      </c>
      <c r="C152" s="1566"/>
      <c r="D152" s="866" t="s">
        <v>418</v>
      </c>
      <c r="E152" s="1557"/>
      <c r="F152" s="101" t="s">
        <v>361</v>
      </c>
      <c r="G152" s="143" t="s">
        <v>362</v>
      </c>
      <c r="H152" s="143" t="s">
        <v>362</v>
      </c>
      <c r="I152" s="143" t="s">
        <v>362</v>
      </c>
      <c r="J152" s="1568"/>
      <c r="O152" s="1"/>
    </row>
    <row r="153" spans="1:15" ht="15" customHeight="1" x14ac:dyDescent="0.35">
      <c r="A153" s="1523" t="s">
        <v>58</v>
      </c>
      <c r="B153" s="1569" t="s">
        <v>406</v>
      </c>
      <c r="C153" s="1570"/>
      <c r="D153" s="865" t="s">
        <v>415</v>
      </c>
      <c r="E153" s="1557"/>
      <c r="F153" s="95" t="s">
        <v>361</v>
      </c>
      <c r="G153" s="718" t="s">
        <v>362</v>
      </c>
      <c r="H153" s="718" t="s">
        <v>362</v>
      </c>
      <c r="I153" s="718" t="s">
        <v>362</v>
      </c>
      <c r="J153" s="1572"/>
      <c r="O153" s="1"/>
    </row>
    <row r="154" spans="1:15" ht="15" customHeight="1" x14ac:dyDescent="0.35">
      <c r="A154" s="1523" t="s">
        <v>58</v>
      </c>
      <c r="B154" s="1569" t="s">
        <v>285</v>
      </c>
      <c r="C154" s="1570"/>
      <c r="D154" s="865" t="s">
        <v>413</v>
      </c>
      <c r="E154" s="1557"/>
      <c r="F154" s="95" t="s">
        <v>361</v>
      </c>
      <c r="G154" s="718" t="s">
        <v>362</v>
      </c>
      <c r="H154" s="718" t="s">
        <v>362</v>
      </c>
      <c r="I154" s="718" t="s">
        <v>362</v>
      </c>
      <c r="J154" s="1560"/>
      <c r="O154" s="1"/>
    </row>
    <row r="155" spans="1:15" ht="15" customHeight="1" x14ac:dyDescent="0.35">
      <c r="A155" s="1523" t="s">
        <v>58</v>
      </c>
      <c r="B155" s="1569" t="s">
        <v>285</v>
      </c>
      <c r="C155" s="1570"/>
      <c r="D155" s="865" t="s">
        <v>414</v>
      </c>
      <c r="E155" s="1557"/>
      <c r="F155" s="95" t="s">
        <v>361</v>
      </c>
      <c r="G155" s="718" t="s">
        <v>362</v>
      </c>
      <c r="H155" s="718" t="s">
        <v>362</v>
      </c>
      <c r="I155" s="718" t="s">
        <v>362</v>
      </c>
      <c r="J155" s="1560"/>
      <c r="O155" s="1"/>
    </row>
    <row r="156" spans="1:15" ht="15" customHeight="1" x14ac:dyDescent="0.35">
      <c r="A156" s="1523" t="s">
        <v>58</v>
      </c>
      <c r="B156" s="1569" t="s">
        <v>285</v>
      </c>
      <c r="C156" s="1570"/>
      <c r="D156" s="865" t="s">
        <v>416</v>
      </c>
      <c r="E156" s="1557"/>
      <c r="F156" s="95" t="s">
        <v>361</v>
      </c>
      <c r="G156" s="718" t="s">
        <v>362</v>
      </c>
      <c r="H156" s="718" t="s">
        <v>362</v>
      </c>
      <c r="I156" s="718" t="s">
        <v>362</v>
      </c>
      <c r="J156" s="1560"/>
      <c r="O156" s="1"/>
    </row>
    <row r="157" spans="1:15" ht="15" customHeight="1" x14ac:dyDescent="0.35">
      <c r="A157" s="1523" t="s">
        <v>58</v>
      </c>
      <c r="B157" s="1569" t="s">
        <v>285</v>
      </c>
      <c r="C157" s="1570"/>
      <c r="D157" s="865" t="s">
        <v>417</v>
      </c>
      <c r="E157" s="1557"/>
      <c r="F157" s="95" t="s">
        <v>361</v>
      </c>
      <c r="G157" s="718" t="s">
        <v>362</v>
      </c>
      <c r="H157" s="718" t="s">
        <v>362</v>
      </c>
      <c r="I157" s="718" t="s">
        <v>362</v>
      </c>
      <c r="J157" s="1560"/>
      <c r="O157" s="1"/>
    </row>
    <row r="158" spans="1:15" ht="15" customHeight="1" x14ac:dyDescent="0.35">
      <c r="A158" s="1523" t="s">
        <v>58</v>
      </c>
      <c r="B158" s="1569" t="s">
        <v>285</v>
      </c>
      <c r="C158" s="1570"/>
      <c r="D158" s="865" t="s">
        <v>418</v>
      </c>
      <c r="E158" s="1557"/>
      <c r="F158" s="95" t="s">
        <v>361</v>
      </c>
      <c r="G158" s="718" t="s">
        <v>362</v>
      </c>
      <c r="H158" s="718" t="s">
        <v>362</v>
      </c>
      <c r="I158" s="718" t="s">
        <v>362</v>
      </c>
      <c r="J158" s="1561"/>
      <c r="O158" s="1"/>
    </row>
    <row r="159" spans="1:15" ht="15" customHeight="1" x14ac:dyDescent="0.35">
      <c r="A159" s="1562" t="s">
        <v>59</v>
      </c>
      <c r="B159" s="1563" t="s">
        <v>391</v>
      </c>
      <c r="C159" s="1564"/>
      <c r="D159" s="866" t="s">
        <v>415</v>
      </c>
      <c r="E159" s="1557"/>
      <c r="F159" s="101" t="s">
        <v>361</v>
      </c>
      <c r="G159" s="143" t="s">
        <v>362</v>
      </c>
      <c r="H159" s="143" t="s">
        <v>362</v>
      </c>
      <c r="I159" s="143" t="s">
        <v>362</v>
      </c>
      <c r="J159" s="1571"/>
      <c r="O159" s="1"/>
    </row>
    <row r="160" spans="1:15" ht="15" customHeight="1" x14ac:dyDescent="0.35">
      <c r="A160" s="1548" t="s">
        <v>59</v>
      </c>
      <c r="B160" s="1565" t="s">
        <v>324</v>
      </c>
      <c r="C160" s="1566"/>
      <c r="D160" s="866" t="s">
        <v>413</v>
      </c>
      <c r="E160" s="1557"/>
      <c r="F160" s="101" t="s">
        <v>361</v>
      </c>
      <c r="G160" s="143" t="s">
        <v>362</v>
      </c>
      <c r="H160" s="143" t="s">
        <v>362</v>
      </c>
      <c r="I160" s="143" t="s">
        <v>362</v>
      </c>
      <c r="J160" s="1567"/>
      <c r="O160" s="1"/>
    </row>
    <row r="161" spans="1:15" ht="15" customHeight="1" x14ac:dyDescent="0.35">
      <c r="A161" s="1548" t="s">
        <v>59</v>
      </c>
      <c r="B161" s="1565" t="s">
        <v>324</v>
      </c>
      <c r="C161" s="1566"/>
      <c r="D161" s="866" t="s">
        <v>414</v>
      </c>
      <c r="E161" s="1557"/>
      <c r="F161" s="101" t="s">
        <v>361</v>
      </c>
      <c r="G161" s="143" t="s">
        <v>362</v>
      </c>
      <c r="H161" s="143" t="s">
        <v>362</v>
      </c>
      <c r="I161" s="143" t="s">
        <v>362</v>
      </c>
      <c r="J161" s="1567"/>
      <c r="O161" s="1"/>
    </row>
    <row r="162" spans="1:15" ht="15" customHeight="1" x14ac:dyDescent="0.35">
      <c r="A162" s="1548" t="s">
        <v>59</v>
      </c>
      <c r="B162" s="1565" t="s">
        <v>324</v>
      </c>
      <c r="C162" s="1566"/>
      <c r="D162" s="866" t="s">
        <v>416</v>
      </c>
      <c r="E162" s="1557"/>
      <c r="F162" s="101" t="s">
        <v>361</v>
      </c>
      <c r="G162" s="143" t="s">
        <v>362</v>
      </c>
      <c r="H162" s="143" t="s">
        <v>362</v>
      </c>
      <c r="I162" s="143" t="s">
        <v>362</v>
      </c>
      <c r="J162" s="1567"/>
      <c r="O162" s="1"/>
    </row>
    <row r="163" spans="1:15" ht="15" customHeight="1" x14ac:dyDescent="0.35">
      <c r="A163" s="1548" t="s">
        <v>59</v>
      </c>
      <c r="B163" s="1565" t="s">
        <v>324</v>
      </c>
      <c r="C163" s="1566"/>
      <c r="D163" s="866" t="s">
        <v>417</v>
      </c>
      <c r="E163" s="1557"/>
      <c r="F163" s="101" t="s">
        <v>361</v>
      </c>
      <c r="G163" s="143" t="s">
        <v>362</v>
      </c>
      <c r="H163" s="143" t="s">
        <v>362</v>
      </c>
      <c r="I163" s="143" t="s">
        <v>362</v>
      </c>
      <c r="J163" s="1567"/>
      <c r="O163" s="1"/>
    </row>
    <row r="164" spans="1:15" ht="15" customHeight="1" x14ac:dyDescent="0.35">
      <c r="A164" s="1548" t="s">
        <v>59</v>
      </c>
      <c r="B164" s="1565" t="s">
        <v>324</v>
      </c>
      <c r="C164" s="1566"/>
      <c r="D164" s="866" t="s">
        <v>418</v>
      </c>
      <c r="E164" s="1557"/>
      <c r="F164" s="101" t="s">
        <v>361</v>
      </c>
      <c r="G164" s="143" t="s">
        <v>362</v>
      </c>
      <c r="H164" s="143" t="s">
        <v>362</v>
      </c>
      <c r="I164" s="143" t="s">
        <v>362</v>
      </c>
      <c r="J164" s="1568"/>
      <c r="O164" s="1"/>
    </row>
    <row r="165" spans="1:15" ht="15" customHeight="1" x14ac:dyDescent="0.35">
      <c r="A165" s="1523" t="s">
        <v>60</v>
      </c>
      <c r="B165" s="1569" t="s">
        <v>407</v>
      </c>
      <c r="C165" s="1570"/>
      <c r="D165" s="865" t="s">
        <v>415</v>
      </c>
      <c r="E165" s="1557"/>
      <c r="F165" s="95" t="s">
        <v>361</v>
      </c>
      <c r="G165" s="718" t="s">
        <v>362</v>
      </c>
      <c r="H165" s="718" t="s">
        <v>362</v>
      </c>
      <c r="I165" s="718" t="s">
        <v>362</v>
      </c>
      <c r="J165" s="1572"/>
      <c r="O165" s="1"/>
    </row>
    <row r="166" spans="1:15" ht="15" customHeight="1" x14ac:dyDescent="0.35">
      <c r="A166" s="1523" t="s">
        <v>60</v>
      </c>
      <c r="B166" s="1569" t="s">
        <v>323</v>
      </c>
      <c r="C166" s="1570"/>
      <c r="D166" s="865" t="s">
        <v>413</v>
      </c>
      <c r="E166" s="1557"/>
      <c r="F166" s="95" t="s">
        <v>361</v>
      </c>
      <c r="G166" s="718" t="s">
        <v>362</v>
      </c>
      <c r="H166" s="718" t="s">
        <v>362</v>
      </c>
      <c r="I166" s="718" t="s">
        <v>362</v>
      </c>
      <c r="J166" s="1560"/>
      <c r="O166" s="1"/>
    </row>
    <row r="167" spans="1:15" ht="15" customHeight="1" x14ac:dyDescent="0.35">
      <c r="A167" s="1523" t="s">
        <v>60</v>
      </c>
      <c r="B167" s="1569" t="s">
        <v>323</v>
      </c>
      <c r="C167" s="1570"/>
      <c r="D167" s="865" t="s">
        <v>414</v>
      </c>
      <c r="E167" s="1557"/>
      <c r="F167" s="95" t="s">
        <v>361</v>
      </c>
      <c r="G167" s="718" t="s">
        <v>362</v>
      </c>
      <c r="H167" s="718" t="s">
        <v>362</v>
      </c>
      <c r="I167" s="718" t="s">
        <v>362</v>
      </c>
      <c r="J167" s="1560"/>
      <c r="O167" s="1"/>
    </row>
    <row r="168" spans="1:15" ht="15" customHeight="1" x14ac:dyDescent="0.35">
      <c r="A168" s="1523" t="s">
        <v>60</v>
      </c>
      <c r="B168" s="1569" t="s">
        <v>323</v>
      </c>
      <c r="C168" s="1570"/>
      <c r="D168" s="865" t="s">
        <v>416</v>
      </c>
      <c r="E168" s="1557"/>
      <c r="F168" s="95" t="s">
        <v>361</v>
      </c>
      <c r="G168" s="718" t="s">
        <v>362</v>
      </c>
      <c r="H168" s="718" t="s">
        <v>362</v>
      </c>
      <c r="I168" s="718" t="s">
        <v>362</v>
      </c>
      <c r="J168" s="1560"/>
      <c r="O168" s="1"/>
    </row>
    <row r="169" spans="1:15" ht="15" customHeight="1" x14ac:dyDescent="0.35">
      <c r="A169" s="1523" t="s">
        <v>60</v>
      </c>
      <c r="B169" s="1569" t="s">
        <v>323</v>
      </c>
      <c r="C169" s="1570"/>
      <c r="D169" s="865" t="s">
        <v>417</v>
      </c>
      <c r="E169" s="1557"/>
      <c r="F169" s="95" t="s">
        <v>361</v>
      </c>
      <c r="G169" s="718" t="s">
        <v>362</v>
      </c>
      <c r="H169" s="718" t="s">
        <v>362</v>
      </c>
      <c r="I169" s="718" t="s">
        <v>362</v>
      </c>
      <c r="J169" s="1560"/>
      <c r="O169" s="1"/>
    </row>
    <row r="170" spans="1:15" ht="15" customHeight="1" x14ac:dyDescent="0.35">
      <c r="A170" s="1523" t="s">
        <v>60</v>
      </c>
      <c r="B170" s="1569" t="s">
        <v>323</v>
      </c>
      <c r="C170" s="1570"/>
      <c r="D170" s="865" t="s">
        <v>418</v>
      </c>
      <c r="E170" s="1557"/>
      <c r="F170" s="95" t="s">
        <v>361</v>
      </c>
      <c r="G170" s="718" t="s">
        <v>362</v>
      </c>
      <c r="H170" s="718" t="s">
        <v>362</v>
      </c>
      <c r="I170" s="718" t="s">
        <v>362</v>
      </c>
      <c r="J170" s="1561"/>
      <c r="O170" s="1"/>
    </row>
    <row r="171" spans="1:15" ht="15" customHeight="1" x14ac:dyDescent="0.35">
      <c r="A171" s="1562" t="s">
        <v>61</v>
      </c>
      <c r="B171" s="1563" t="s">
        <v>408</v>
      </c>
      <c r="C171" s="1564"/>
      <c r="D171" s="866" t="s">
        <v>415</v>
      </c>
      <c r="E171" s="1557"/>
      <c r="F171" s="101" t="s">
        <v>361</v>
      </c>
      <c r="G171" s="143" t="s">
        <v>362</v>
      </c>
      <c r="H171" s="143" t="s">
        <v>362</v>
      </c>
      <c r="I171" s="143" t="s">
        <v>362</v>
      </c>
      <c r="J171" s="1571"/>
      <c r="O171" s="1"/>
    </row>
    <row r="172" spans="1:15" ht="15" customHeight="1" x14ac:dyDescent="0.35">
      <c r="A172" s="1548" t="s">
        <v>61</v>
      </c>
      <c r="B172" s="1565" t="s">
        <v>322</v>
      </c>
      <c r="C172" s="1566"/>
      <c r="D172" s="866" t="s">
        <v>413</v>
      </c>
      <c r="E172" s="1557"/>
      <c r="F172" s="101" t="s">
        <v>361</v>
      </c>
      <c r="G172" s="143" t="s">
        <v>362</v>
      </c>
      <c r="H172" s="143" t="s">
        <v>362</v>
      </c>
      <c r="I172" s="143" t="s">
        <v>362</v>
      </c>
      <c r="J172" s="1567"/>
      <c r="O172" s="1"/>
    </row>
    <row r="173" spans="1:15" ht="15" customHeight="1" x14ac:dyDescent="0.35">
      <c r="A173" s="1548" t="s">
        <v>61</v>
      </c>
      <c r="B173" s="1565" t="s">
        <v>322</v>
      </c>
      <c r="C173" s="1566"/>
      <c r="D173" s="866" t="s">
        <v>414</v>
      </c>
      <c r="E173" s="1557"/>
      <c r="F173" s="101" t="s">
        <v>361</v>
      </c>
      <c r="G173" s="143" t="s">
        <v>362</v>
      </c>
      <c r="H173" s="143" t="s">
        <v>362</v>
      </c>
      <c r="I173" s="143" t="s">
        <v>362</v>
      </c>
      <c r="J173" s="1567"/>
      <c r="O173" s="1"/>
    </row>
    <row r="174" spans="1:15" ht="15" customHeight="1" x14ac:dyDescent="0.35">
      <c r="A174" s="1548" t="s">
        <v>61</v>
      </c>
      <c r="B174" s="1565" t="s">
        <v>322</v>
      </c>
      <c r="C174" s="1566"/>
      <c r="D174" s="866" t="s">
        <v>416</v>
      </c>
      <c r="E174" s="1557"/>
      <c r="F174" s="101" t="s">
        <v>361</v>
      </c>
      <c r="G174" s="143" t="s">
        <v>362</v>
      </c>
      <c r="H174" s="143" t="s">
        <v>362</v>
      </c>
      <c r="I174" s="143" t="s">
        <v>362</v>
      </c>
      <c r="J174" s="1567"/>
      <c r="O174" s="1"/>
    </row>
    <row r="175" spans="1:15" ht="15" customHeight="1" x14ac:dyDescent="0.35">
      <c r="A175" s="1548" t="s">
        <v>61</v>
      </c>
      <c r="B175" s="1565" t="s">
        <v>322</v>
      </c>
      <c r="C175" s="1566"/>
      <c r="D175" s="866" t="s">
        <v>417</v>
      </c>
      <c r="E175" s="1557"/>
      <c r="F175" s="101" t="s">
        <v>361</v>
      </c>
      <c r="G175" s="143" t="s">
        <v>362</v>
      </c>
      <c r="H175" s="143" t="s">
        <v>362</v>
      </c>
      <c r="I175" s="143" t="s">
        <v>362</v>
      </c>
      <c r="J175" s="1567"/>
      <c r="O175" s="1"/>
    </row>
    <row r="176" spans="1:15" ht="15" customHeight="1" x14ac:dyDescent="0.35">
      <c r="A176" s="1548" t="s">
        <v>61</v>
      </c>
      <c r="B176" s="1565" t="s">
        <v>322</v>
      </c>
      <c r="C176" s="1566"/>
      <c r="D176" s="866" t="s">
        <v>418</v>
      </c>
      <c r="E176" s="1558"/>
      <c r="F176" s="101" t="s">
        <v>361</v>
      </c>
      <c r="G176" s="143" t="s">
        <v>362</v>
      </c>
      <c r="H176" s="143" t="s">
        <v>362</v>
      </c>
      <c r="I176" s="143" t="s">
        <v>362</v>
      </c>
      <c r="J176" s="1568"/>
      <c r="O176" s="1"/>
    </row>
    <row r="177" spans="1:15" s="5" customFormat="1" ht="33" customHeight="1" x14ac:dyDescent="0.35">
      <c r="A177" s="1462" t="s">
        <v>481</v>
      </c>
      <c r="B177" s="1463"/>
      <c r="C177" s="1463"/>
      <c r="D177" s="1463"/>
      <c r="E177" s="1495"/>
      <c r="F177" s="1463"/>
      <c r="G177" s="1463"/>
      <c r="H177" s="1463"/>
      <c r="I177" s="1463"/>
      <c r="J177" s="221" t="s">
        <v>698</v>
      </c>
      <c r="K177" s="381"/>
    </row>
    <row r="178" spans="1:15" ht="15" customHeight="1" x14ac:dyDescent="0.35">
      <c r="A178" s="1523" t="s">
        <v>62</v>
      </c>
      <c r="B178" s="1569" t="s">
        <v>409</v>
      </c>
      <c r="C178" s="1570"/>
      <c r="D178" s="865" t="s">
        <v>415</v>
      </c>
      <c r="E178" s="1556" t="s">
        <v>519</v>
      </c>
      <c r="F178" s="138" t="s">
        <v>361</v>
      </c>
      <c r="G178" s="162" t="s">
        <v>362</v>
      </c>
      <c r="H178" s="162" t="s">
        <v>362</v>
      </c>
      <c r="I178" s="162" t="s">
        <v>362</v>
      </c>
      <c r="J178" s="1572"/>
      <c r="O178" s="1"/>
    </row>
    <row r="179" spans="1:15" ht="15" customHeight="1" x14ac:dyDescent="0.35">
      <c r="A179" s="1523" t="s">
        <v>62</v>
      </c>
      <c r="B179" s="1569" t="s">
        <v>329</v>
      </c>
      <c r="C179" s="1570"/>
      <c r="D179" s="865" t="s">
        <v>413</v>
      </c>
      <c r="E179" s="1784"/>
      <c r="F179" s="95" t="s">
        <v>361</v>
      </c>
      <c r="G179" s="718" t="s">
        <v>362</v>
      </c>
      <c r="H179" s="718" t="s">
        <v>362</v>
      </c>
      <c r="I179" s="718" t="s">
        <v>362</v>
      </c>
      <c r="J179" s="1560"/>
      <c r="O179" s="1"/>
    </row>
    <row r="180" spans="1:15" ht="15" customHeight="1" x14ac:dyDescent="0.35">
      <c r="A180" s="1523" t="s">
        <v>62</v>
      </c>
      <c r="B180" s="1569" t="s">
        <v>329</v>
      </c>
      <c r="C180" s="1570"/>
      <c r="D180" s="865" t="s">
        <v>414</v>
      </c>
      <c r="E180" s="1784"/>
      <c r="F180" s="95" t="s">
        <v>361</v>
      </c>
      <c r="G180" s="718" t="s">
        <v>362</v>
      </c>
      <c r="H180" s="718" t="s">
        <v>362</v>
      </c>
      <c r="I180" s="718" t="s">
        <v>362</v>
      </c>
      <c r="J180" s="1560"/>
      <c r="O180" s="1"/>
    </row>
    <row r="181" spans="1:15" ht="15" customHeight="1" x14ac:dyDescent="0.35">
      <c r="A181" s="1523" t="s">
        <v>62</v>
      </c>
      <c r="B181" s="1569" t="s">
        <v>329</v>
      </c>
      <c r="C181" s="1570"/>
      <c r="D181" s="865" t="s">
        <v>416</v>
      </c>
      <c r="E181" s="1784"/>
      <c r="F181" s="95" t="s">
        <v>361</v>
      </c>
      <c r="G181" s="718" t="s">
        <v>362</v>
      </c>
      <c r="H181" s="718" t="s">
        <v>362</v>
      </c>
      <c r="I181" s="718" t="s">
        <v>362</v>
      </c>
      <c r="J181" s="1560"/>
      <c r="O181" s="1"/>
    </row>
    <row r="182" spans="1:15" ht="15" customHeight="1" x14ac:dyDescent="0.35">
      <c r="A182" s="1523" t="s">
        <v>62</v>
      </c>
      <c r="B182" s="1569" t="s">
        <v>329</v>
      </c>
      <c r="C182" s="1570"/>
      <c r="D182" s="865" t="s">
        <v>417</v>
      </c>
      <c r="E182" s="1784"/>
      <c r="F182" s="95" t="s">
        <v>361</v>
      </c>
      <c r="G182" s="718" t="s">
        <v>362</v>
      </c>
      <c r="H182" s="718" t="s">
        <v>362</v>
      </c>
      <c r="I182" s="718" t="s">
        <v>362</v>
      </c>
      <c r="J182" s="1560"/>
      <c r="O182" s="1"/>
    </row>
    <row r="183" spans="1:15" ht="15" customHeight="1" x14ac:dyDescent="0.35">
      <c r="A183" s="1523" t="s">
        <v>62</v>
      </c>
      <c r="B183" s="1569" t="s">
        <v>329</v>
      </c>
      <c r="C183" s="1570"/>
      <c r="D183" s="865" t="s">
        <v>418</v>
      </c>
      <c r="E183" s="1785"/>
      <c r="F183" s="98" t="s">
        <v>361</v>
      </c>
      <c r="G183" s="164" t="s">
        <v>362</v>
      </c>
      <c r="H183" s="164" t="s">
        <v>362</v>
      </c>
      <c r="I183" s="164" t="s">
        <v>362</v>
      </c>
      <c r="J183" s="1578"/>
      <c r="O183" s="1"/>
    </row>
    <row r="184" spans="1:15" s="5" customFormat="1" ht="8.15" customHeight="1" x14ac:dyDescent="0.35">
      <c r="A184" s="82"/>
      <c r="B184" s="83"/>
      <c r="C184" s="83"/>
      <c r="D184" s="83"/>
      <c r="E184" s="83"/>
      <c r="F184" s="84"/>
      <c r="G184" s="156"/>
      <c r="H184" s="156"/>
      <c r="I184" s="156"/>
      <c r="J184" s="46"/>
      <c r="K184" s="381"/>
    </row>
    <row r="185" spans="1:15" s="5" customFormat="1" ht="33" customHeight="1" x14ac:dyDescent="0.35">
      <c r="A185" s="1462" t="s">
        <v>419</v>
      </c>
      <c r="B185" s="1463"/>
      <c r="C185" s="1463"/>
      <c r="D185" s="1463"/>
      <c r="E185" s="1463"/>
      <c r="F185" s="1463"/>
      <c r="G185" s="1463"/>
      <c r="H185" s="1463"/>
      <c r="I185" s="1463"/>
      <c r="J185" s="1464"/>
      <c r="K185" s="381"/>
    </row>
    <row r="186" spans="1:15" ht="28" customHeight="1" x14ac:dyDescent="0.35">
      <c r="A186" s="11" t="s">
        <v>63</v>
      </c>
      <c r="B186" s="1579" t="s">
        <v>276</v>
      </c>
      <c r="C186" s="1579"/>
      <c r="D186" s="1579"/>
      <c r="E186" s="85" t="s">
        <v>524</v>
      </c>
      <c r="F186" s="4"/>
      <c r="G186" s="789" t="s">
        <v>362</v>
      </c>
      <c r="H186" s="789" t="s">
        <v>362</v>
      </c>
      <c r="I186" s="789" t="s">
        <v>362</v>
      </c>
      <c r="J186" s="839"/>
      <c r="O186" s="1"/>
    </row>
    <row r="187" spans="1:15" s="5" customFormat="1" ht="8.15" customHeight="1" x14ac:dyDescent="0.35">
      <c r="A187" s="12"/>
      <c r="B187" s="13"/>
      <c r="C187" s="13"/>
      <c r="D187" s="13"/>
      <c r="E187" s="13"/>
      <c r="F187" s="7"/>
      <c r="G187" s="149"/>
      <c r="H187" s="149"/>
      <c r="I187" s="149"/>
      <c r="J187" s="46"/>
      <c r="K187" s="381"/>
    </row>
    <row r="188" spans="1:15" s="5" customFormat="1" ht="33" customHeight="1" x14ac:dyDescent="0.35">
      <c r="A188" s="1462" t="s">
        <v>420</v>
      </c>
      <c r="B188" s="1463"/>
      <c r="C188" s="1463"/>
      <c r="D188" s="1463"/>
      <c r="E188" s="1463"/>
      <c r="F188" s="1463"/>
      <c r="G188" s="1463"/>
      <c r="H188" s="1463"/>
      <c r="I188" s="1463"/>
      <c r="J188" s="1464"/>
      <c r="K188" s="381"/>
    </row>
    <row r="189" spans="1:15" ht="42.75" customHeight="1" x14ac:dyDescent="0.35">
      <c r="A189" s="11" t="s">
        <v>64</v>
      </c>
      <c r="B189" s="1582" t="s">
        <v>4</v>
      </c>
      <c r="C189" s="1582"/>
      <c r="D189" s="1582"/>
      <c r="E189" s="85" t="s">
        <v>524</v>
      </c>
      <c r="F189" s="4"/>
      <c r="G189" s="165" t="s">
        <v>498</v>
      </c>
      <c r="H189" s="165" t="s">
        <v>498</v>
      </c>
      <c r="I189" s="166" t="s">
        <v>499</v>
      </c>
      <c r="J189" s="242"/>
      <c r="O189" s="1"/>
    </row>
    <row r="190" spans="1:15" s="5" customFormat="1" ht="8.15" customHeight="1" x14ac:dyDescent="0.35">
      <c r="A190" s="12"/>
      <c r="B190" s="13"/>
      <c r="C190" s="13"/>
      <c r="D190" s="13"/>
      <c r="E190" s="13"/>
      <c r="F190" s="7"/>
      <c r="G190" s="149"/>
      <c r="H190" s="149"/>
      <c r="I190" s="149"/>
      <c r="J190" s="46"/>
      <c r="K190" s="381"/>
    </row>
    <row r="191" spans="1:15" s="5" customFormat="1" ht="33" customHeight="1" x14ac:dyDescent="0.35">
      <c r="A191" s="1462" t="s">
        <v>421</v>
      </c>
      <c r="B191" s="1463"/>
      <c r="C191" s="1463"/>
      <c r="D191" s="1463"/>
      <c r="E191" s="1463"/>
      <c r="F191" s="1463"/>
      <c r="G191" s="1463"/>
      <c r="H191" s="1463"/>
      <c r="I191" s="1463"/>
      <c r="J191" s="1464"/>
      <c r="K191" s="381"/>
    </row>
    <row r="192" spans="1:15" ht="61.5" customHeight="1" x14ac:dyDescent="0.35">
      <c r="A192" s="852" t="s">
        <v>65</v>
      </c>
      <c r="B192" s="1505" t="s">
        <v>530</v>
      </c>
      <c r="C192" s="1506"/>
      <c r="D192" s="213" t="s">
        <v>525</v>
      </c>
      <c r="E192" s="1541" t="s">
        <v>519</v>
      </c>
      <c r="F192" s="212" t="s">
        <v>512</v>
      </c>
      <c r="G192" s="693">
        <v>59</v>
      </c>
      <c r="H192" s="693">
        <v>50</v>
      </c>
      <c r="I192" s="693">
        <v>85</v>
      </c>
      <c r="J192" s="104"/>
      <c r="O192" s="1"/>
    </row>
    <row r="193" spans="1:15" ht="20.149999999999999" customHeight="1" x14ac:dyDescent="0.35">
      <c r="A193" s="855" t="s">
        <v>66</v>
      </c>
      <c r="B193" s="1487" t="s">
        <v>514</v>
      </c>
      <c r="C193" s="1488"/>
      <c r="D193" s="214" t="s">
        <v>526</v>
      </c>
      <c r="E193" s="1542"/>
      <c r="F193" s="732" t="s">
        <v>512</v>
      </c>
      <c r="G193" s="723">
        <v>24531</v>
      </c>
      <c r="H193" s="723">
        <v>29500</v>
      </c>
      <c r="I193" s="723">
        <v>32653</v>
      </c>
      <c r="J193" s="106"/>
      <c r="O193" s="1"/>
    </row>
    <row r="194" spans="1:15" ht="69" customHeight="1" x14ac:dyDescent="0.35">
      <c r="A194" s="853" t="s">
        <v>67</v>
      </c>
      <c r="B194" s="1545" t="s">
        <v>529</v>
      </c>
      <c r="C194" s="1547"/>
      <c r="D194" s="215" t="s">
        <v>526</v>
      </c>
      <c r="E194" s="1542"/>
      <c r="F194" s="245" t="s">
        <v>398</v>
      </c>
      <c r="G194" s="700">
        <v>0.998</v>
      </c>
      <c r="H194" s="700">
        <v>0.997</v>
      </c>
      <c r="I194" s="700">
        <v>0.99739999999999995</v>
      </c>
      <c r="J194" s="108"/>
      <c r="O194" s="1"/>
    </row>
    <row r="195" spans="1:15" ht="31.5" customHeight="1" x14ac:dyDescent="0.35">
      <c r="A195" s="855" t="s">
        <v>68</v>
      </c>
      <c r="B195" s="1487" t="s">
        <v>482</v>
      </c>
      <c r="C195" s="1488"/>
      <c r="D195" s="216" t="s">
        <v>527</v>
      </c>
      <c r="E195" s="1542"/>
      <c r="F195" s="732" t="s">
        <v>361</v>
      </c>
      <c r="G195" s="920">
        <v>52</v>
      </c>
      <c r="H195" s="920">
        <v>76</v>
      </c>
      <c r="I195" s="920">
        <v>48</v>
      </c>
      <c r="J195" s="399"/>
      <c r="O195" s="1"/>
    </row>
    <row r="196" spans="1:15" ht="28.5" customHeight="1" x14ac:dyDescent="0.35">
      <c r="A196" s="864" t="s">
        <v>291</v>
      </c>
      <c r="B196" s="1583" t="s">
        <v>482</v>
      </c>
      <c r="C196" s="1584"/>
      <c r="D196" s="217" t="s">
        <v>677</v>
      </c>
      <c r="E196" s="1543"/>
      <c r="F196" s="110" t="s">
        <v>361</v>
      </c>
      <c r="G196" s="684">
        <v>6</v>
      </c>
      <c r="H196" s="684">
        <v>2</v>
      </c>
      <c r="I196" s="684">
        <v>4</v>
      </c>
      <c r="J196" s="294"/>
      <c r="O196" s="1"/>
    </row>
    <row r="197" spans="1:15" s="5" customFormat="1" ht="8.15" customHeight="1" x14ac:dyDescent="0.35">
      <c r="A197" s="12"/>
      <c r="B197" s="13"/>
      <c r="C197" s="13"/>
      <c r="D197" s="13"/>
      <c r="E197" s="13"/>
      <c r="F197" s="7"/>
      <c r="G197" s="149"/>
      <c r="H197" s="149"/>
      <c r="I197" s="149"/>
      <c r="J197" s="46"/>
      <c r="K197" s="381"/>
    </row>
    <row r="198" spans="1:15" s="5" customFormat="1" ht="33" customHeight="1" x14ac:dyDescent="0.35">
      <c r="A198" s="1462" t="s">
        <v>422</v>
      </c>
      <c r="B198" s="1463"/>
      <c r="C198" s="1463"/>
      <c r="D198" s="1463"/>
      <c r="E198" s="1463"/>
      <c r="F198" s="1463"/>
      <c r="G198" s="1463"/>
      <c r="H198" s="1463"/>
      <c r="I198" s="1463"/>
      <c r="J198" s="1464"/>
      <c r="K198" s="381"/>
    </row>
    <row r="199" spans="1:15" ht="61.5" customHeight="1" x14ac:dyDescent="0.35">
      <c r="A199" s="11" t="s">
        <v>70</v>
      </c>
      <c r="B199" s="1580" t="s">
        <v>531</v>
      </c>
      <c r="C199" s="1581"/>
      <c r="D199" s="220" t="s">
        <v>532</v>
      </c>
      <c r="E199" s="85" t="s">
        <v>519</v>
      </c>
      <c r="F199" s="242" t="s">
        <v>361</v>
      </c>
      <c r="G199" s="683">
        <v>1412</v>
      </c>
      <c r="H199" s="683">
        <v>405</v>
      </c>
      <c r="I199" s="683">
        <v>310</v>
      </c>
      <c r="J199" s="111" t="s">
        <v>685</v>
      </c>
      <c r="O199" s="1"/>
    </row>
    <row r="200" spans="1:15" s="5" customFormat="1" ht="8.15" customHeight="1" x14ac:dyDescent="0.35">
      <c r="A200" s="12"/>
      <c r="B200" s="13"/>
      <c r="C200" s="13"/>
      <c r="D200" s="13"/>
      <c r="E200" s="13"/>
      <c r="F200" s="7"/>
      <c r="G200" s="149"/>
      <c r="H200" s="149"/>
      <c r="I200" s="149"/>
      <c r="J200" s="46"/>
      <c r="K200" s="381"/>
    </row>
    <row r="201" spans="1:15" s="5" customFormat="1" ht="33" customHeight="1" x14ac:dyDescent="0.35">
      <c r="A201" s="1462" t="s">
        <v>423</v>
      </c>
      <c r="B201" s="1463"/>
      <c r="C201" s="1463"/>
      <c r="D201" s="1463"/>
      <c r="E201" s="1463"/>
      <c r="F201" s="1463"/>
      <c r="G201" s="1463"/>
      <c r="H201" s="1463"/>
      <c r="I201" s="1463"/>
      <c r="J201" s="1464"/>
      <c r="K201" s="381"/>
    </row>
    <row r="202" spans="1:15" ht="32.15" customHeight="1" x14ac:dyDescent="0.35">
      <c r="A202" s="11" t="s">
        <v>71</v>
      </c>
      <c r="B202" s="1580" t="s">
        <v>5</v>
      </c>
      <c r="C202" s="1581"/>
      <c r="D202" s="220" t="s">
        <v>533</v>
      </c>
      <c r="E202" s="85" t="s">
        <v>519</v>
      </c>
      <c r="F202" s="242" t="s">
        <v>361</v>
      </c>
      <c r="G202" s="683">
        <v>2094</v>
      </c>
      <c r="H202" s="683">
        <v>1064</v>
      </c>
      <c r="I202" s="683">
        <v>1172</v>
      </c>
      <c r="J202" s="111" t="s">
        <v>501</v>
      </c>
      <c r="O202" s="1"/>
    </row>
    <row r="203" spans="1:15" s="5" customFormat="1" ht="8.15" customHeight="1" x14ac:dyDescent="0.35">
      <c r="A203" s="82"/>
      <c r="B203" s="83"/>
      <c r="C203" s="83"/>
      <c r="D203" s="83"/>
      <c r="E203" s="83"/>
      <c r="F203" s="84"/>
      <c r="G203" s="156"/>
      <c r="H203" s="156"/>
      <c r="I203" s="156"/>
      <c r="J203" s="46"/>
      <c r="K203" s="381"/>
    </row>
    <row r="204" spans="1:15" s="5" customFormat="1" ht="33" customHeight="1" x14ac:dyDescent="0.35">
      <c r="A204" s="1494" t="s">
        <v>424</v>
      </c>
      <c r="B204" s="1495"/>
      <c r="C204" s="1495"/>
      <c r="D204" s="1495"/>
      <c r="E204" s="1495"/>
      <c r="F204" s="1495"/>
      <c r="G204" s="1495"/>
      <c r="H204" s="1495"/>
      <c r="I204" s="1495"/>
      <c r="J204" s="1496"/>
      <c r="K204" s="381"/>
    </row>
    <row r="205" spans="1:15" ht="46.5" customHeight="1" x14ac:dyDescent="0.35">
      <c r="A205" s="11" t="s">
        <v>72</v>
      </c>
      <c r="B205" s="1580" t="s">
        <v>73</v>
      </c>
      <c r="C205" s="1581"/>
      <c r="D205" s="220" t="s">
        <v>533</v>
      </c>
      <c r="E205" s="85" t="s">
        <v>519</v>
      </c>
      <c r="F205" s="242" t="s">
        <v>361</v>
      </c>
      <c r="G205" s="683">
        <v>1455</v>
      </c>
      <c r="H205" s="683">
        <v>599</v>
      </c>
      <c r="I205" s="683">
        <v>1372</v>
      </c>
      <c r="J205" s="111" t="s">
        <v>668</v>
      </c>
      <c r="L205" s="235"/>
      <c r="O205" s="1"/>
    </row>
    <row r="206" spans="1:15" s="5" customFormat="1" ht="8.15" customHeight="1" x14ac:dyDescent="0.35">
      <c r="A206" s="82"/>
      <c r="B206" s="83"/>
      <c r="C206" s="83"/>
      <c r="D206" s="83"/>
      <c r="E206" s="83"/>
      <c r="F206" s="84"/>
      <c r="G206" s="156"/>
      <c r="H206" s="156"/>
      <c r="I206" s="156"/>
      <c r="J206" s="46"/>
      <c r="K206" s="381"/>
    </row>
    <row r="207" spans="1:15" s="5" customFormat="1" ht="33" customHeight="1" x14ac:dyDescent="0.35">
      <c r="A207" s="1462" t="s">
        <v>425</v>
      </c>
      <c r="B207" s="1463"/>
      <c r="C207" s="1463"/>
      <c r="D207" s="1463"/>
      <c r="E207" s="1463"/>
      <c r="F207" s="1463"/>
      <c r="G207" s="1463"/>
      <c r="H207" s="1463"/>
      <c r="I207" s="1463"/>
      <c r="J207" s="1464"/>
      <c r="K207" s="381"/>
    </row>
    <row r="208" spans="1:15" ht="26.25" customHeight="1" x14ac:dyDescent="0.35">
      <c r="A208" s="852" t="s">
        <v>77</v>
      </c>
      <c r="B208" s="1465" t="s">
        <v>74</v>
      </c>
      <c r="C208" s="1465"/>
      <c r="D208" s="1465"/>
      <c r="E208" s="1466" t="s">
        <v>518</v>
      </c>
      <c r="F208" s="243"/>
      <c r="G208" s="151" t="s">
        <v>357</v>
      </c>
      <c r="H208" s="151" t="s">
        <v>357</v>
      </c>
      <c r="I208" s="151" t="s">
        <v>357</v>
      </c>
      <c r="J208" s="243"/>
      <c r="O208" s="1"/>
    </row>
    <row r="209" spans="1:15" ht="31.5" customHeight="1" x14ac:dyDescent="0.35">
      <c r="A209" s="855" t="s">
        <v>78</v>
      </c>
      <c r="B209" s="1565" t="s">
        <v>330</v>
      </c>
      <c r="C209" s="1585"/>
      <c r="D209" s="1566"/>
      <c r="E209" s="1467"/>
      <c r="F209" s="732" t="s">
        <v>361</v>
      </c>
      <c r="G209" s="920">
        <v>3300</v>
      </c>
      <c r="H209" s="920">
        <v>1700</v>
      </c>
      <c r="I209" s="920">
        <v>5318</v>
      </c>
      <c r="J209" s="54"/>
      <c r="O209" s="1"/>
    </row>
    <row r="210" spans="1:15" ht="32.15" customHeight="1" x14ac:dyDescent="0.35">
      <c r="A210" s="853" t="s">
        <v>79</v>
      </c>
      <c r="B210" s="1591" t="s">
        <v>331</v>
      </c>
      <c r="C210" s="1592"/>
      <c r="D210" s="1593"/>
      <c r="E210" s="1467"/>
      <c r="F210" s="245" t="s">
        <v>361</v>
      </c>
      <c r="G210" s="718" t="s">
        <v>362</v>
      </c>
      <c r="H210" s="718" t="s">
        <v>362</v>
      </c>
      <c r="I210" s="718" t="s">
        <v>362</v>
      </c>
      <c r="J210" s="58"/>
      <c r="O210" s="1"/>
    </row>
    <row r="211" spans="1:15" ht="31.5" customHeight="1" x14ac:dyDescent="0.35">
      <c r="A211" s="855" t="s">
        <v>80</v>
      </c>
      <c r="B211" s="1565" t="s">
        <v>332</v>
      </c>
      <c r="C211" s="1566"/>
      <c r="D211" s="861" t="s">
        <v>579</v>
      </c>
      <c r="E211" s="1467"/>
      <c r="F211" s="732" t="s">
        <v>361</v>
      </c>
      <c r="G211" s="920">
        <v>340</v>
      </c>
      <c r="H211" s="920">
        <v>220</v>
      </c>
      <c r="I211" s="920">
        <v>310</v>
      </c>
      <c r="J211" s="399"/>
      <c r="O211" s="1"/>
    </row>
    <row r="212" spans="1:15" ht="30.75" customHeight="1" x14ac:dyDescent="0.35">
      <c r="A212" s="1594" t="s">
        <v>81</v>
      </c>
      <c r="B212" s="1586" t="s">
        <v>333</v>
      </c>
      <c r="C212" s="1588"/>
      <c r="D212" s="862" t="s">
        <v>577</v>
      </c>
      <c r="E212" s="1467"/>
      <c r="F212" s="245" t="s">
        <v>361</v>
      </c>
      <c r="G212" s="692">
        <v>771</v>
      </c>
      <c r="H212" s="692">
        <v>346</v>
      </c>
      <c r="I212" s="692">
        <v>721</v>
      </c>
      <c r="J212" s="400"/>
      <c r="O212" s="1"/>
    </row>
    <row r="213" spans="1:15" ht="26.25" customHeight="1" x14ac:dyDescent="0.35">
      <c r="A213" s="1595"/>
      <c r="B213" s="1527"/>
      <c r="C213" s="1528"/>
      <c r="D213" s="862" t="s">
        <v>578</v>
      </c>
      <c r="E213" s="1467"/>
      <c r="F213" s="245" t="s">
        <v>361</v>
      </c>
      <c r="G213" s="692">
        <v>1405</v>
      </c>
      <c r="H213" s="692">
        <v>734</v>
      </c>
      <c r="I213" s="692">
        <v>595</v>
      </c>
      <c r="J213" s="400"/>
      <c r="O213" s="1"/>
    </row>
    <row r="214" spans="1:15" ht="26.25" customHeight="1" x14ac:dyDescent="0.35">
      <c r="A214" s="1573"/>
      <c r="B214" s="1596"/>
      <c r="C214" s="1597"/>
      <c r="D214" s="862" t="s">
        <v>580</v>
      </c>
      <c r="E214" s="1467"/>
      <c r="F214" s="245" t="s">
        <v>361</v>
      </c>
      <c r="G214" s="686" t="s">
        <v>362</v>
      </c>
      <c r="H214" s="692">
        <v>25</v>
      </c>
      <c r="I214" s="686" t="s">
        <v>362</v>
      </c>
      <c r="J214" s="401"/>
      <c r="O214" s="1"/>
    </row>
    <row r="215" spans="1:15" ht="43.5" customHeight="1" x14ac:dyDescent="0.35">
      <c r="A215" s="855" t="s">
        <v>82</v>
      </c>
      <c r="B215" s="1565" t="s">
        <v>334</v>
      </c>
      <c r="C215" s="1585"/>
      <c r="D215" s="1566"/>
      <c r="E215" s="1467"/>
      <c r="F215" s="732" t="s">
        <v>361</v>
      </c>
      <c r="G215" s="143" t="s">
        <v>362</v>
      </c>
      <c r="H215" s="834">
        <v>25016</v>
      </c>
      <c r="I215" s="834">
        <v>11310</v>
      </c>
      <c r="J215" s="237" t="s">
        <v>574</v>
      </c>
      <c r="O215" s="1"/>
    </row>
    <row r="216" spans="1:15" ht="33" customHeight="1" x14ac:dyDescent="0.35">
      <c r="A216" s="853" t="s">
        <v>83</v>
      </c>
      <c r="B216" s="1591" t="s">
        <v>335</v>
      </c>
      <c r="C216" s="1592"/>
      <c r="D216" s="1593"/>
      <c r="E216" s="1467"/>
      <c r="F216" s="245" t="s">
        <v>361</v>
      </c>
      <c r="G216" s="718" t="s">
        <v>362</v>
      </c>
      <c r="H216" s="718" t="s">
        <v>362</v>
      </c>
      <c r="I216" s="718" t="s">
        <v>362</v>
      </c>
      <c r="J216" s="141"/>
      <c r="O216" s="1"/>
    </row>
    <row r="217" spans="1:15" ht="54" customHeight="1" x14ac:dyDescent="0.35">
      <c r="A217" s="855" t="s">
        <v>84</v>
      </c>
      <c r="B217" s="1565" t="s">
        <v>336</v>
      </c>
      <c r="C217" s="1585"/>
      <c r="D217" s="1566"/>
      <c r="E217" s="1467"/>
      <c r="F217" s="732" t="s">
        <v>361</v>
      </c>
      <c r="G217" s="723">
        <v>10424</v>
      </c>
      <c r="H217" s="723">
        <v>2163</v>
      </c>
      <c r="I217" s="723">
        <v>266</v>
      </c>
      <c r="J217" s="237" t="s">
        <v>683</v>
      </c>
      <c r="O217" s="1"/>
    </row>
    <row r="218" spans="1:15" ht="192" x14ac:dyDescent="0.35">
      <c r="A218" s="848" t="s">
        <v>85</v>
      </c>
      <c r="B218" s="1586" t="s">
        <v>337</v>
      </c>
      <c r="C218" s="1587"/>
      <c r="D218" s="1588"/>
      <c r="E218" s="1467"/>
      <c r="F218" s="891" t="s">
        <v>361</v>
      </c>
      <c r="G218" s="835">
        <v>46597</v>
      </c>
      <c r="H218" s="835">
        <v>513</v>
      </c>
      <c r="I218" s="835">
        <v>0</v>
      </c>
      <c r="J218" s="707" t="s">
        <v>789</v>
      </c>
      <c r="O218" s="1"/>
    </row>
    <row r="219" spans="1:15" ht="22.5" customHeight="1" x14ac:dyDescent="0.35">
      <c r="A219" s="855" t="s">
        <v>86</v>
      </c>
      <c r="B219" s="1493" t="s">
        <v>75</v>
      </c>
      <c r="C219" s="1493"/>
      <c r="D219" s="1493"/>
      <c r="E219" s="1467"/>
      <c r="F219" s="732"/>
      <c r="G219" s="143" t="s">
        <v>362</v>
      </c>
      <c r="H219" s="143" t="s">
        <v>362</v>
      </c>
      <c r="I219" s="143" t="s">
        <v>362</v>
      </c>
      <c r="J219" s="54"/>
      <c r="O219" s="1"/>
    </row>
    <row r="220" spans="1:15" ht="33.75" customHeight="1" x14ac:dyDescent="0.35">
      <c r="A220" s="864" t="s">
        <v>87</v>
      </c>
      <c r="B220" s="1589" t="s">
        <v>76</v>
      </c>
      <c r="C220" s="1589"/>
      <c r="D220" s="1589"/>
      <c r="E220" s="1468"/>
      <c r="F220" s="110"/>
      <c r="G220" s="164" t="s">
        <v>362</v>
      </c>
      <c r="H220" s="164" t="s">
        <v>362</v>
      </c>
      <c r="I220" s="164" t="s">
        <v>362</v>
      </c>
      <c r="J220" s="102"/>
      <c r="O220" s="1"/>
    </row>
    <row r="221" spans="1:15" s="5" customFormat="1" ht="8.15" customHeight="1" x14ac:dyDescent="0.35">
      <c r="A221" s="82"/>
      <c r="B221" s="83"/>
      <c r="C221" s="83"/>
      <c r="D221" s="83"/>
      <c r="E221" s="83"/>
      <c r="F221" s="84"/>
      <c r="G221" s="156"/>
      <c r="H221" s="156"/>
      <c r="I221" s="156"/>
      <c r="J221" s="46"/>
      <c r="K221" s="381"/>
    </row>
    <row r="222" spans="1:15" s="5" customFormat="1" ht="33" customHeight="1" x14ac:dyDescent="0.35">
      <c r="A222" s="1462" t="s">
        <v>426</v>
      </c>
      <c r="B222" s="1463"/>
      <c r="C222" s="1463"/>
      <c r="D222" s="1463"/>
      <c r="E222" s="1463"/>
      <c r="F222" s="1463"/>
      <c r="G222" s="1463"/>
      <c r="H222" s="1463"/>
      <c r="I222" s="1463"/>
      <c r="J222" s="1464"/>
      <c r="K222" s="381"/>
    </row>
    <row r="223" spans="1:15" ht="106.5" customHeight="1" x14ac:dyDescent="0.35">
      <c r="A223" s="11" t="s">
        <v>89</v>
      </c>
      <c r="B223" s="1590" t="s">
        <v>88</v>
      </c>
      <c r="C223" s="1590"/>
      <c r="D223" s="1590"/>
      <c r="E223" s="857" t="s">
        <v>518</v>
      </c>
      <c r="F223" s="242" t="s">
        <v>361</v>
      </c>
      <c r="G223" s="166" t="s">
        <v>358</v>
      </c>
      <c r="H223" s="166" t="s">
        <v>359</v>
      </c>
      <c r="I223" s="166" t="s">
        <v>670</v>
      </c>
      <c r="J223" s="6"/>
      <c r="O223" s="1"/>
    </row>
    <row r="224" spans="1:15" s="5" customFormat="1" ht="8.15" customHeight="1" x14ac:dyDescent="0.35">
      <c r="A224" s="82"/>
      <c r="B224" s="83"/>
      <c r="C224" s="83"/>
      <c r="D224" s="83"/>
      <c r="E224" s="83"/>
      <c r="F224" s="84"/>
      <c r="G224" s="156"/>
      <c r="H224" s="156"/>
      <c r="I224" s="156"/>
      <c r="J224" s="46"/>
      <c r="K224" s="381"/>
    </row>
    <row r="225" spans="1:15" s="5" customFormat="1" ht="33" customHeight="1" x14ac:dyDescent="0.35">
      <c r="A225" s="1462" t="s">
        <v>427</v>
      </c>
      <c r="B225" s="1463"/>
      <c r="C225" s="1463"/>
      <c r="D225" s="1463"/>
      <c r="E225" s="1463"/>
      <c r="F225" s="1463"/>
      <c r="G225" s="1463"/>
      <c r="H225" s="1463"/>
      <c r="I225" s="1463"/>
      <c r="J225" s="1464"/>
      <c r="K225" s="381"/>
    </row>
    <row r="226" spans="1:15" ht="77.25" customHeight="1" x14ac:dyDescent="0.35">
      <c r="A226" s="232" t="s">
        <v>100</v>
      </c>
      <c r="B226" s="1607" t="s">
        <v>543</v>
      </c>
      <c r="C226" s="1608"/>
      <c r="D226" s="1609"/>
      <c r="E226" s="225" t="s">
        <v>535</v>
      </c>
      <c r="F226" s="113" t="s">
        <v>361</v>
      </c>
      <c r="G226" s="177">
        <v>59941</v>
      </c>
      <c r="H226" s="177">
        <v>15129</v>
      </c>
      <c r="I226" s="177">
        <v>22331</v>
      </c>
      <c r="J226" s="484" t="s">
        <v>778</v>
      </c>
      <c r="O226" s="1"/>
    </row>
    <row r="227" spans="1:15" ht="36.75" customHeight="1" x14ac:dyDescent="0.35">
      <c r="A227" s="853" t="s">
        <v>101</v>
      </c>
      <c r="B227" s="1591" t="s">
        <v>437</v>
      </c>
      <c r="C227" s="1592"/>
      <c r="D227" s="1593"/>
      <c r="E227" s="95" t="s">
        <v>519</v>
      </c>
      <c r="F227" s="245" t="s">
        <v>548</v>
      </c>
      <c r="G227" s="730" t="s">
        <v>549</v>
      </c>
      <c r="H227" s="730" t="s">
        <v>549</v>
      </c>
      <c r="I227" s="730" t="s">
        <v>549</v>
      </c>
      <c r="J227" s="245"/>
      <c r="O227" s="1"/>
    </row>
    <row r="228" spans="1:15" ht="72" x14ac:dyDescent="0.35">
      <c r="A228" s="849" t="s">
        <v>102</v>
      </c>
      <c r="B228" s="1565" t="s">
        <v>353</v>
      </c>
      <c r="C228" s="1585"/>
      <c r="D228" s="1566"/>
      <c r="E228" s="208" t="s">
        <v>526</v>
      </c>
      <c r="F228" s="732" t="s">
        <v>361</v>
      </c>
      <c r="G228" s="922">
        <v>53477</v>
      </c>
      <c r="H228" s="922">
        <v>15170</v>
      </c>
      <c r="I228" s="922">
        <v>6798</v>
      </c>
      <c r="J228" s="485" t="s">
        <v>777</v>
      </c>
      <c r="O228" s="1"/>
    </row>
    <row r="229" spans="1:15" ht="46.5" customHeight="1" x14ac:dyDescent="0.35">
      <c r="A229" s="853" t="s">
        <v>103</v>
      </c>
      <c r="B229" s="1591" t="s">
        <v>544</v>
      </c>
      <c r="C229" s="1592"/>
      <c r="D229" s="1593"/>
      <c r="E229" s="245" t="s">
        <v>535</v>
      </c>
      <c r="F229" s="245" t="s">
        <v>361</v>
      </c>
      <c r="G229" s="692">
        <v>59941</v>
      </c>
      <c r="H229" s="692">
        <v>15129</v>
      </c>
      <c r="I229" s="692">
        <v>22331</v>
      </c>
      <c r="J229" s="267" t="s">
        <v>550</v>
      </c>
      <c r="O229" s="1"/>
    </row>
    <row r="230" spans="1:15" ht="42" customHeight="1" x14ac:dyDescent="0.35">
      <c r="A230" s="856" t="s">
        <v>289</v>
      </c>
      <c r="B230" s="1610" t="s">
        <v>338</v>
      </c>
      <c r="C230" s="1611"/>
      <c r="D230" s="1612"/>
      <c r="E230" s="246" t="s">
        <v>519</v>
      </c>
      <c r="F230" s="246" t="s">
        <v>548</v>
      </c>
      <c r="G230" s="154" t="s">
        <v>549</v>
      </c>
      <c r="H230" s="154" t="s">
        <v>549</v>
      </c>
      <c r="I230" s="154" t="s">
        <v>549</v>
      </c>
      <c r="J230" s="851" t="s">
        <v>575</v>
      </c>
      <c r="O230" s="1"/>
    </row>
    <row r="231" spans="1:15" s="5" customFormat="1" ht="8.15" customHeight="1" x14ac:dyDescent="0.35">
      <c r="A231" s="65"/>
      <c r="B231" s="66"/>
      <c r="C231" s="66"/>
      <c r="D231" s="66"/>
      <c r="E231" s="66"/>
      <c r="F231" s="67"/>
      <c r="G231" s="155"/>
      <c r="H231" s="155"/>
      <c r="I231" s="155"/>
      <c r="J231" s="46"/>
      <c r="K231" s="381"/>
    </row>
    <row r="232" spans="1:15" s="5" customFormat="1" ht="33" customHeight="1" x14ac:dyDescent="0.35">
      <c r="A232" s="1462" t="s">
        <v>438</v>
      </c>
      <c r="B232" s="1463"/>
      <c r="C232" s="1463"/>
      <c r="D232" s="1463"/>
      <c r="E232" s="1463"/>
      <c r="F232" s="1463"/>
      <c r="G232" s="1463"/>
      <c r="H232" s="1463"/>
      <c r="I232" s="1463"/>
      <c r="J232" s="1464"/>
      <c r="K232" s="381"/>
    </row>
    <row r="233" spans="1:15" ht="30" customHeight="1" x14ac:dyDescent="0.35">
      <c r="A233" s="852" t="s">
        <v>107</v>
      </c>
      <c r="B233" s="1598" t="s">
        <v>104</v>
      </c>
      <c r="C233" s="1598"/>
      <c r="D233" s="1598"/>
      <c r="E233" s="1599" t="s">
        <v>519</v>
      </c>
      <c r="F233" s="243" t="s">
        <v>398</v>
      </c>
      <c r="G233" s="793">
        <v>1</v>
      </c>
      <c r="H233" s="793">
        <v>1</v>
      </c>
      <c r="I233" s="793">
        <v>1</v>
      </c>
      <c r="J233" s="1602" t="s">
        <v>546</v>
      </c>
      <c r="O233" s="1"/>
    </row>
    <row r="234" spans="1:15" ht="30" customHeight="1" x14ac:dyDescent="0.35">
      <c r="A234" s="855" t="s">
        <v>108</v>
      </c>
      <c r="B234" s="1605" t="s">
        <v>105</v>
      </c>
      <c r="C234" s="1605"/>
      <c r="D234" s="1605"/>
      <c r="E234" s="1600"/>
      <c r="F234" s="732" t="s">
        <v>398</v>
      </c>
      <c r="G234" s="143" t="s">
        <v>362</v>
      </c>
      <c r="H234" s="143" t="s">
        <v>362</v>
      </c>
      <c r="I234" s="143" t="s">
        <v>362</v>
      </c>
      <c r="J234" s="1603"/>
      <c r="O234" s="1"/>
    </row>
    <row r="235" spans="1:15" ht="30" customHeight="1" x14ac:dyDescent="0.35">
      <c r="A235" s="864" t="s">
        <v>109</v>
      </c>
      <c r="B235" s="1606" t="s">
        <v>106</v>
      </c>
      <c r="C235" s="1606"/>
      <c r="D235" s="1606"/>
      <c r="E235" s="1601"/>
      <c r="F235" s="110" t="s">
        <v>398</v>
      </c>
      <c r="G235" s="841" t="s">
        <v>362</v>
      </c>
      <c r="H235" s="841" t="s">
        <v>362</v>
      </c>
      <c r="I235" s="841" t="s">
        <v>362</v>
      </c>
      <c r="J235" s="1604"/>
      <c r="O235" s="1"/>
    </row>
    <row r="236" spans="1:15" s="5" customFormat="1" ht="8.15" customHeight="1" x14ac:dyDescent="0.35">
      <c r="A236" s="12"/>
      <c r="B236" s="13"/>
      <c r="C236" s="13"/>
      <c r="D236" s="13"/>
      <c r="E236" s="13"/>
      <c r="F236" s="7"/>
      <c r="G236" s="149"/>
      <c r="H236" s="149"/>
      <c r="I236" s="149"/>
      <c r="J236" s="46"/>
      <c r="K236" s="381"/>
    </row>
    <row r="237" spans="1:15" s="5" customFormat="1" ht="33" customHeight="1" x14ac:dyDescent="0.35">
      <c r="A237" s="1462" t="s">
        <v>440</v>
      </c>
      <c r="B237" s="1463"/>
      <c r="C237" s="1463"/>
      <c r="D237" s="1463"/>
      <c r="E237" s="1463"/>
      <c r="F237" s="1463"/>
      <c r="G237" s="1463"/>
      <c r="H237" s="1463"/>
      <c r="I237" s="1463"/>
      <c r="J237" s="1464"/>
      <c r="K237" s="381"/>
    </row>
    <row r="238" spans="1:15" ht="30" customHeight="1" x14ac:dyDescent="0.35">
      <c r="A238" s="852" t="s">
        <v>505</v>
      </c>
      <c r="B238" s="1598" t="s">
        <v>502</v>
      </c>
      <c r="C238" s="1598"/>
      <c r="D238" s="1598"/>
      <c r="E238" s="1599" t="s">
        <v>519</v>
      </c>
      <c r="F238" s="243" t="s">
        <v>398</v>
      </c>
      <c r="G238" s="793">
        <v>1</v>
      </c>
      <c r="H238" s="793">
        <v>1</v>
      </c>
      <c r="I238" s="793">
        <v>1</v>
      </c>
      <c r="J238" s="1602" t="s">
        <v>546</v>
      </c>
      <c r="O238" s="1"/>
    </row>
    <row r="239" spans="1:15" ht="30" customHeight="1" x14ac:dyDescent="0.35">
      <c r="A239" s="855" t="s">
        <v>506</v>
      </c>
      <c r="B239" s="1605" t="s">
        <v>503</v>
      </c>
      <c r="C239" s="1605"/>
      <c r="D239" s="1605"/>
      <c r="E239" s="1600"/>
      <c r="F239" s="732" t="s">
        <v>398</v>
      </c>
      <c r="G239" s="143" t="s">
        <v>362</v>
      </c>
      <c r="H239" s="143" t="s">
        <v>362</v>
      </c>
      <c r="I239" s="143" t="s">
        <v>362</v>
      </c>
      <c r="J239" s="1603"/>
      <c r="O239" s="1"/>
    </row>
    <row r="240" spans="1:15" ht="30" customHeight="1" x14ac:dyDescent="0.35">
      <c r="A240" s="864" t="s">
        <v>507</v>
      </c>
      <c r="B240" s="1606" t="s">
        <v>504</v>
      </c>
      <c r="C240" s="1606"/>
      <c r="D240" s="1606"/>
      <c r="E240" s="1601"/>
      <c r="F240" s="110" t="s">
        <v>398</v>
      </c>
      <c r="G240" s="841" t="s">
        <v>362</v>
      </c>
      <c r="H240" s="841" t="s">
        <v>362</v>
      </c>
      <c r="I240" s="841" t="s">
        <v>362</v>
      </c>
      <c r="J240" s="1604"/>
      <c r="O240" s="1"/>
    </row>
    <row r="241" spans="1:15" s="5" customFormat="1" ht="8.15" customHeight="1" x14ac:dyDescent="0.35">
      <c r="A241" s="82"/>
      <c r="B241" s="83"/>
      <c r="C241" s="83"/>
      <c r="D241" s="83"/>
      <c r="E241" s="83"/>
      <c r="F241" s="84"/>
      <c r="G241" s="156"/>
      <c r="H241" s="156"/>
      <c r="I241" s="156"/>
      <c r="J241" s="46"/>
      <c r="K241" s="381"/>
    </row>
    <row r="242" spans="1:15" s="5" customFormat="1" ht="33" customHeight="1" x14ac:dyDescent="0.35">
      <c r="A242" s="1494" t="s">
        <v>439</v>
      </c>
      <c r="B242" s="1495"/>
      <c r="C242" s="1495"/>
      <c r="D242" s="1495"/>
      <c r="E242" s="1495"/>
      <c r="F242" s="1495"/>
      <c r="G242" s="1495"/>
      <c r="H242" s="1495"/>
      <c r="I242" s="1495"/>
      <c r="J242" s="1496"/>
      <c r="K242" s="381"/>
    </row>
    <row r="243" spans="1:15" ht="28" customHeight="1" x14ac:dyDescent="0.35">
      <c r="A243" s="852" t="s">
        <v>90</v>
      </c>
      <c r="B243" s="1465" t="s">
        <v>277</v>
      </c>
      <c r="C243" s="1465"/>
      <c r="D243" s="1465"/>
      <c r="E243" s="1466" t="s">
        <v>536</v>
      </c>
      <c r="F243" s="115"/>
      <c r="G243" s="682" t="s">
        <v>362</v>
      </c>
      <c r="H243" s="682" t="s">
        <v>362</v>
      </c>
      <c r="I243" s="682" t="s">
        <v>362</v>
      </c>
      <c r="J243" s="100"/>
      <c r="O243" s="1"/>
    </row>
    <row r="244" spans="1:15" ht="28" customHeight="1" x14ac:dyDescent="0.35">
      <c r="A244" s="855" t="s">
        <v>91</v>
      </c>
      <c r="B244" s="1460" t="s">
        <v>278</v>
      </c>
      <c r="C244" s="1460"/>
      <c r="D244" s="1460"/>
      <c r="E244" s="1467"/>
      <c r="F244" s="116"/>
      <c r="G244" s="143" t="s">
        <v>362</v>
      </c>
      <c r="H244" s="143" t="s">
        <v>362</v>
      </c>
      <c r="I244" s="143" t="s">
        <v>362</v>
      </c>
      <c r="J244" s="54"/>
      <c r="O244" s="1"/>
    </row>
    <row r="245" spans="1:15" ht="28" customHeight="1" x14ac:dyDescent="0.35">
      <c r="A245" s="853" t="s">
        <v>92</v>
      </c>
      <c r="B245" s="1459" t="s">
        <v>279</v>
      </c>
      <c r="C245" s="1459"/>
      <c r="D245" s="1459"/>
      <c r="E245" s="1467"/>
      <c r="F245" s="117"/>
      <c r="G245" s="686" t="s">
        <v>362</v>
      </c>
      <c r="H245" s="686" t="s">
        <v>362</v>
      </c>
      <c r="I245" s="686" t="s">
        <v>362</v>
      </c>
      <c r="J245" s="58"/>
      <c r="O245" s="1"/>
    </row>
    <row r="246" spans="1:15" ht="30" customHeight="1" x14ac:dyDescent="0.35">
      <c r="A246" s="856" t="s">
        <v>93</v>
      </c>
      <c r="B246" s="1461" t="s">
        <v>280</v>
      </c>
      <c r="C246" s="1461"/>
      <c r="D246" s="1461"/>
      <c r="E246" s="1468"/>
      <c r="F246" s="118"/>
      <c r="G246" s="148" t="s">
        <v>362</v>
      </c>
      <c r="H246" s="148" t="s">
        <v>362</v>
      </c>
      <c r="I246" s="148" t="s">
        <v>362</v>
      </c>
      <c r="J246" s="64"/>
      <c r="O246" s="1"/>
    </row>
    <row r="247" spans="1:15" s="5" customFormat="1" ht="8.15" customHeight="1" x14ac:dyDescent="0.35">
      <c r="A247" s="82"/>
      <c r="B247" s="83"/>
      <c r="C247" s="83"/>
      <c r="D247" s="83"/>
      <c r="E247" s="83"/>
      <c r="F247" s="84"/>
      <c r="G247" s="156"/>
      <c r="H247" s="156"/>
      <c r="I247" s="156"/>
      <c r="J247" s="46"/>
      <c r="K247" s="381"/>
    </row>
    <row r="248" spans="1:15" s="5" customFormat="1" ht="33" customHeight="1" x14ac:dyDescent="0.35">
      <c r="A248" s="1462" t="s">
        <v>441</v>
      </c>
      <c r="B248" s="1463"/>
      <c r="C248" s="1463"/>
      <c r="D248" s="1463"/>
      <c r="E248" s="1463"/>
      <c r="F248" s="1463"/>
      <c r="G248" s="1463"/>
      <c r="H248" s="1463"/>
      <c r="I248" s="1463"/>
      <c r="J248" s="1464"/>
      <c r="K248" s="381"/>
    </row>
    <row r="249" spans="1:15" ht="51.75" customHeight="1" x14ac:dyDescent="0.35">
      <c r="A249" s="852" t="s">
        <v>114</v>
      </c>
      <c r="B249" s="1465" t="s">
        <v>110</v>
      </c>
      <c r="C249" s="1465"/>
      <c r="D249" s="1465"/>
      <c r="E249" s="1466" t="s">
        <v>518</v>
      </c>
      <c r="F249" s="115"/>
      <c r="G249" s="682" t="s">
        <v>362</v>
      </c>
      <c r="H249" s="682" t="s">
        <v>362</v>
      </c>
      <c r="I249" s="682" t="s">
        <v>362</v>
      </c>
      <c r="J249" s="1617" t="s">
        <v>563</v>
      </c>
      <c r="O249" s="1"/>
    </row>
    <row r="250" spans="1:15" ht="28" customHeight="1" x14ac:dyDescent="0.35">
      <c r="A250" s="855" t="s">
        <v>115</v>
      </c>
      <c r="B250" s="1460" t="s">
        <v>111</v>
      </c>
      <c r="C250" s="1460"/>
      <c r="D250" s="1460"/>
      <c r="E250" s="1467"/>
      <c r="F250" s="116"/>
      <c r="G250" s="143" t="s">
        <v>362</v>
      </c>
      <c r="H250" s="143" t="s">
        <v>362</v>
      </c>
      <c r="I250" s="143" t="s">
        <v>362</v>
      </c>
      <c r="J250" s="1618"/>
      <c r="O250" s="1"/>
    </row>
    <row r="251" spans="1:15" ht="28" customHeight="1" x14ac:dyDescent="0.35">
      <c r="A251" s="853" t="s">
        <v>116</v>
      </c>
      <c r="B251" s="1459" t="s">
        <v>112</v>
      </c>
      <c r="C251" s="1459"/>
      <c r="D251" s="1459"/>
      <c r="E251" s="1467"/>
      <c r="F251" s="117"/>
      <c r="G251" s="686" t="s">
        <v>362</v>
      </c>
      <c r="H251" s="686" t="s">
        <v>362</v>
      </c>
      <c r="I251" s="686" t="s">
        <v>362</v>
      </c>
      <c r="J251" s="1618"/>
      <c r="O251" s="1"/>
    </row>
    <row r="252" spans="1:15" ht="28" customHeight="1" x14ac:dyDescent="0.35">
      <c r="A252" s="856" t="s">
        <v>117</v>
      </c>
      <c r="B252" s="1461" t="s">
        <v>113</v>
      </c>
      <c r="C252" s="1461"/>
      <c r="D252" s="1461"/>
      <c r="E252" s="1468"/>
      <c r="F252" s="246" t="s">
        <v>398</v>
      </c>
      <c r="G252" s="172">
        <v>1</v>
      </c>
      <c r="H252" s="172">
        <v>1</v>
      </c>
      <c r="I252" s="172">
        <v>1</v>
      </c>
      <c r="J252" s="1619"/>
      <c r="O252" s="1"/>
    </row>
    <row r="253" spans="1:15" s="5" customFormat="1" ht="8.15" customHeight="1" x14ac:dyDescent="0.35">
      <c r="A253" s="65"/>
      <c r="B253" s="66"/>
      <c r="C253" s="66"/>
      <c r="D253" s="66"/>
      <c r="E253" s="66"/>
      <c r="F253" s="67"/>
      <c r="G253" s="155"/>
      <c r="H253" s="155"/>
      <c r="I253" s="155"/>
      <c r="J253" s="46"/>
      <c r="K253" s="381"/>
    </row>
    <row r="254" spans="1:15" s="5" customFormat="1" ht="33" customHeight="1" x14ac:dyDescent="0.35">
      <c r="A254" s="1462" t="s">
        <v>442</v>
      </c>
      <c r="B254" s="1463"/>
      <c r="C254" s="1463"/>
      <c r="D254" s="1463"/>
      <c r="E254" s="1463"/>
      <c r="F254" s="1463"/>
      <c r="G254" s="1463"/>
      <c r="H254" s="1463"/>
      <c r="I254" s="1463"/>
      <c r="J254" s="255" t="s">
        <v>787</v>
      </c>
      <c r="K254" s="381"/>
    </row>
    <row r="255" spans="1:15" ht="28" customHeight="1" x14ac:dyDescent="0.35">
      <c r="A255" s="852" t="s">
        <v>120</v>
      </c>
      <c r="B255" s="1465" t="s">
        <v>118</v>
      </c>
      <c r="C255" s="1465"/>
      <c r="D255" s="1465"/>
      <c r="E255" s="1466" t="s">
        <v>537</v>
      </c>
      <c r="F255" s="243" t="s">
        <v>361</v>
      </c>
      <c r="G255" s="1790">
        <v>237</v>
      </c>
      <c r="H255" s="1791"/>
      <c r="I255" s="680">
        <v>398</v>
      </c>
      <c r="J255" s="319"/>
      <c r="O255" s="1"/>
    </row>
    <row r="256" spans="1:15" ht="28" customHeight="1" x14ac:dyDescent="0.35">
      <c r="A256" s="856" t="s">
        <v>121</v>
      </c>
      <c r="B256" s="1461" t="s">
        <v>119</v>
      </c>
      <c r="C256" s="1461"/>
      <c r="D256" s="1461"/>
      <c r="E256" s="1468"/>
      <c r="F256" s="246" t="s">
        <v>361</v>
      </c>
      <c r="G256" s="1615">
        <v>94</v>
      </c>
      <c r="H256" s="1616"/>
      <c r="I256" s="921">
        <v>136</v>
      </c>
      <c r="J256" s="81"/>
      <c r="O256" s="1"/>
    </row>
    <row r="257" spans="1:15" s="5" customFormat="1" ht="8.15" customHeight="1" x14ac:dyDescent="0.35">
      <c r="A257" s="12"/>
      <c r="B257" s="13"/>
      <c r="C257" s="13"/>
      <c r="D257" s="13"/>
      <c r="E257" s="13"/>
      <c r="F257" s="7"/>
      <c r="G257" s="149"/>
      <c r="H257" s="149"/>
      <c r="I257" s="149"/>
      <c r="J257" s="46"/>
      <c r="K257" s="381"/>
    </row>
    <row r="258" spans="1:15" s="5" customFormat="1" ht="33" customHeight="1" x14ac:dyDescent="0.35">
      <c r="A258" s="1462" t="s">
        <v>443</v>
      </c>
      <c r="B258" s="1463"/>
      <c r="C258" s="1463"/>
      <c r="D258" s="1463"/>
      <c r="E258" s="1463"/>
      <c r="F258" s="1463"/>
      <c r="G258" s="1463"/>
      <c r="H258" s="1463"/>
      <c r="I258" s="1463"/>
      <c r="J258" s="255" t="s">
        <v>787</v>
      </c>
      <c r="K258" s="381"/>
    </row>
    <row r="259" spans="1:15" ht="28" customHeight="1" x14ac:dyDescent="0.35">
      <c r="A259" s="852" t="s">
        <v>152</v>
      </c>
      <c r="B259" s="1465" t="s">
        <v>145</v>
      </c>
      <c r="C259" s="1465"/>
      <c r="D259" s="1465"/>
      <c r="E259" s="1466" t="s">
        <v>537</v>
      </c>
      <c r="F259" s="243" t="s">
        <v>361</v>
      </c>
      <c r="G259" s="1790">
        <v>237</v>
      </c>
      <c r="H259" s="1791"/>
      <c r="I259" s="680">
        <v>395</v>
      </c>
      <c r="J259" s="94"/>
      <c r="O259" s="1"/>
    </row>
    <row r="260" spans="1:15" ht="28" customHeight="1" x14ac:dyDescent="0.35">
      <c r="A260" s="855" t="s">
        <v>153</v>
      </c>
      <c r="B260" s="1460" t="s">
        <v>146</v>
      </c>
      <c r="C260" s="1460"/>
      <c r="D260" s="1460"/>
      <c r="E260" s="1467"/>
      <c r="F260" s="732" t="s">
        <v>361</v>
      </c>
      <c r="G260" s="1622">
        <v>195</v>
      </c>
      <c r="H260" s="1623"/>
      <c r="I260" s="920">
        <v>291</v>
      </c>
      <c r="J260" s="59"/>
      <c r="O260" s="1"/>
    </row>
    <row r="261" spans="1:15" ht="28" customHeight="1" x14ac:dyDescent="0.35">
      <c r="A261" s="877" t="s">
        <v>154</v>
      </c>
      <c r="B261" s="1627" t="s">
        <v>147</v>
      </c>
      <c r="C261" s="1627"/>
      <c r="D261" s="1627"/>
      <c r="E261" s="1467"/>
      <c r="F261" s="892" t="s">
        <v>361</v>
      </c>
      <c r="G261" s="1792">
        <v>42</v>
      </c>
      <c r="H261" s="1793"/>
      <c r="I261" s="924">
        <v>104</v>
      </c>
      <c r="J261" s="279"/>
      <c r="O261" s="1"/>
    </row>
    <row r="262" spans="1:15" ht="30" customHeight="1" x14ac:dyDescent="0.35">
      <c r="A262" s="855" t="s">
        <v>155</v>
      </c>
      <c r="B262" s="1460" t="s">
        <v>148</v>
      </c>
      <c r="C262" s="1460"/>
      <c r="D262" s="1460"/>
      <c r="E262" s="1467"/>
      <c r="F262" s="732" t="s">
        <v>361</v>
      </c>
      <c r="G262" s="1622">
        <v>21529</v>
      </c>
      <c r="H262" s="1623"/>
      <c r="I262" s="920">
        <v>7714</v>
      </c>
      <c r="J262" s="59"/>
      <c r="O262" s="1"/>
    </row>
    <row r="263" spans="1:15" ht="30" customHeight="1" x14ac:dyDescent="0.35">
      <c r="A263" s="853" t="s">
        <v>156</v>
      </c>
      <c r="B263" s="1459" t="s">
        <v>149</v>
      </c>
      <c r="C263" s="1459"/>
      <c r="D263" s="1459"/>
      <c r="E263" s="1467"/>
      <c r="F263" s="245" t="s">
        <v>361</v>
      </c>
      <c r="G263" s="1792">
        <v>21275</v>
      </c>
      <c r="H263" s="1793"/>
      <c r="I263" s="790">
        <v>7256</v>
      </c>
      <c r="J263" s="119"/>
      <c r="O263" s="1"/>
    </row>
    <row r="264" spans="1:15" ht="39" customHeight="1" x14ac:dyDescent="0.35">
      <c r="A264" s="855" t="s">
        <v>157</v>
      </c>
      <c r="B264" s="1460" t="s">
        <v>150</v>
      </c>
      <c r="C264" s="1460"/>
      <c r="D264" s="1460"/>
      <c r="E264" s="1467"/>
      <c r="F264" s="732"/>
      <c r="G264" s="1622" t="s">
        <v>513</v>
      </c>
      <c r="H264" s="1623"/>
      <c r="I264" s="894" t="s">
        <v>513</v>
      </c>
      <c r="J264" s="59"/>
      <c r="O264" s="1"/>
    </row>
    <row r="265" spans="1:15" ht="30" customHeight="1" x14ac:dyDescent="0.35">
      <c r="A265" s="864" t="s">
        <v>158</v>
      </c>
      <c r="B265" s="1624" t="s">
        <v>151</v>
      </c>
      <c r="C265" s="1624"/>
      <c r="D265" s="1624"/>
      <c r="E265" s="1468"/>
      <c r="F265" s="110" t="s">
        <v>361</v>
      </c>
      <c r="G265" s="1625" t="s">
        <v>362</v>
      </c>
      <c r="H265" s="1626"/>
      <c r="I265" s="196" t="s">
        <v>362</v>
      </c>
      <c r="J265" s="102"/>
      <c r="O265" s="1"/>
    </row>
    <row r="266" spans="1:15" s="5" customFormat="1" ht="8.15" customHeight="1" x14ac:dyDescent="0.35">
      <c r="A266" s="82"/>
      <c r="B266" s="83"/>
      <c r="C266" s="83"/>
      <c r="D266" s="83"/>
      <c r="E266" s="83"/>
      <c r="F266" s="84"/>
      <c r="G266" s="156"/>
      <c r="H266" s="156"/>
      <c r="I266" s="156"/>
      <c r="J266" s="431"/>
      <c r="K266" s="381"/>
    </row>
    <row r="267" spans="1:15" s="5" customFormat="1" ht="33" customHeight="1" x14ac:dyDescent="0.35">
      <c r="A267" s="1494" t="s">
        <v>444</v>
      </c>
      <c r="B267" s="1495"/>
      <c r="C267" s="1495"/>
      <c r="D267" s="1495"/>
      <c r="E267" s="1495"/>
      <c r="F267" s="1495"/>
      <c r="G267" s="1495"/>
      <c r="H267" s="1495"/>
      <c r="I267" s="1495"/>
      <c r="J267" s="425" t="s">
        <v>787</v>
      </c>
      <c r="K267" s="381"/>
    </row>
    <row r="268" spans="1:15" ht="30" customHeight="1" x14ac:dyDescent="0.35">
      <c r="A268" s="852" t="s">
        <v>161</v>
      </c>
      <c r="B268" s="1465" t="s">
        <v>159</v>
      </c>
      <c r="C268" s="1465"/>
      <c r="D268" s="1465"/>
      <c r="E268" s="1466" t="s">
        <v>537</v>
      </c>
      <c r="F268" s="76" t="s">
        <v>398</v>
      </c>
      <c r="G268" s="1794">
        <v>1</v>
      </c>
      <c r="H268" s="1794"/>
      <c r="I268" s="925">
        <v>1</v>
      </c>
      <c r="J268" s="120"/>
      <c r="O268" s="1"/>
    </row>
    <row r="269" spans="1:15" ht="30" customHeight="1" x14ac:dyDescent="0.35">
      <c r="A269" s="856" t="s">
        <v>162</v>
      </c>
      <c r="B269" s="1461" t="s">
        <v>160</v>
      </c>
      <c r="C269" s="1461"/>
      <c r="D269" s="1461"/>
      <c r="E269" s="1468"/>
      <c r="F269" s="73" t="s">
        <v>398</v>
      </c>
      <c r="G269" s="1631" t="s">
        <v>362</v>
      </c>
      <c r="H269" s="1631"/>
      <c r="I269" s="148" t="s">
        <v>362</v>
      </c>
      <c r="J269" s="64"/>
      <c r="O269" s="1"/>
    </row>
    <row r="270" spans="1:15" s="5" customFormat="1" ht="8.15" customHeight="1" x14ac:dyDescent="0.35">
      <c r="A270" s="82"/>
      <c r="B270" s="83"/>
      <c r="C270" s="83"/>
      <c r="D270" s="83"/>
      <c r="E270" s="83"/>
      <c r="F270" s="84"/>
      <c r="G270" s="156"/>
      <c r="H270" s="156"/>
      <c r="I270" s="156"/>
      <c r="J270" s="46"/>
      <c r="K270" s="381"/>
    </row>
    <row r="271" spans="1:15" s="5" customFormat="1" ht="33" customHeight="1" x14ac:dyDescent="0.35">
      <c r="A271" s="1462" t="s">
        <v>445</v>
      </c>
      <c r="B271" s="1463"/>
      <c r="C271" s="1463"/>
      <c r="D271" s="1463"/>
      <c r="E271" s="1463"/>
      <c r="F271" s="1463"/>
      <c r="G271" s="1463"/>
      <c r="H271" s="1463"/>
      <c r="I271" s="1463"/>
      <c r="J271" s="1464"/>
      <c r="K271" s="381"/>
    </row>
    <row r="272" spans="1:15" ht="30" customHeight="1" x14ac:dyDescent="0.35">
      <c r="A272" s="852" t="s">
        <v>125</v>
      </c>
      <c r="B272" s="1465" t="s">
        <v>122</v>
      </c>
      <c r="C272" s="1465"/>
      <c r="D272" s="1465"/>
      <c r="E272" s="1466" t="s">
        <v>518</v>
      </c>
      <c r="F272" s="243" t="s">
        <v>361</v>
      </c>
      <c r="G272" s="680">
        <v>5816</v>
      </c>
      <c r="H272" s="680">
        <v>3025</v>
      </c>
      <c r="I272" s="680">
        <v>3726</v>
      </c>
      <c r="J272" s="1628" t="s">
        <v>517</v>
      </c>
      <c r="O272" s="1"/>
    </row>
    <row r="273" spans="1:15" ht="27.75" customHeight="1" x14ac:dyDescent="0.35">
      <c r="A273" s="856" t="s">
        <v>124</v>
      </c>
      <c r="B273" s="1461" t="s">
        <v>123</v>
      </c>
      <c r="C273" s="1461"/>
      <c r="D273" s="1461"/>
      <c r="E273" s="1468"/>
      <c r="F273" s="246" t="s">
        <v>446</v>
      </c>
      <c r="G273" s="875" t="s">
        <v>362</v>
      </c>
      <c r="H273" s="875" t="s">
        <v>362</v>
      </c>
      <c r="I273" s="875" t="s">
        <v>362</v>
      </c>
      <c r="J273" s="1629"/>
      <c r="O273" s="1"/>
    </row>
    <row r="274" spans="1:15" s="5" customFormat="1" ht="8.15" customHeight="1" x14ac:dyDescent="0.35">
      <c r="A274" s="12"/>
      <c r="B274" s="13"/>
      <c r="C274" s="13"/>
      <c r="D274" s="13"/>
      <c r="E274" s="13"/>
      <c r="F274" s="7"/>
      <c r="G274" s="149"/>
      <c r="H274" s="149"/>
      <c r="I274" s="149"/>
      <c r="J274" s="46"/>
      <c r="K274" s="381"/>
    </row>
    <row r="275" spans="1:15" s="5" customFormat="1" ht="33" customHeight="1" x14ac:dyDescent="0.35">
      <c r="A275" s="1462" t="s">
        <v>447</v>
      </c>
      <c r="B275" s="1463"/>
      <c r="C275" s="1463"/>
      <c r="D275" s="1463"/>
      <c r="E275" s="1463"/>
      <c r="F275" s="1463"/>
      <c r="G275" s="1463"/>
      <c r="H275" s="1463"/>
      <c r="I275" s="1463"/>
      <c r="J275" s="1464"/>
      <c r="K275" s="381"/>
    </row>
    <row r="276" spans="1:15" ht="25" customHeight="1" x14ac:dyDescent="0.35">
      <c r="A276" s="852" t="s">
        <v>163</v>
      </c>
      <c r="B276" s="1465" t="s">
        <v>259</v>
      </c>
      <c r="C276" s="1465"/>
      <c r="D276" s="1465"/>
      <c r="E276" s="1466" t="s">
        <v>518</v>
      </c>
      <c r="F276" s="243" t="s">
        <v>398</v>
      </c>
      <c r="G276" s="694">
        <v>1</v>
      </c>
      <c r="H276" s="694">
        <v>0.99</v>
      </c>
      <c r="I276" s="694">
        <v>1</v>
      </c>
      <c r="J276" s="319"/>
      <c r="O276" s="1"/>
    </row>
    <row r="277" spans="1:15" ht="30" customHeight="1" x14ac:dyDescent="0.35">
      <c r="A277" s="855" t="s">
        <v>164</v>
      </c>
      <c r="B277" s="1460" t="s">
        <v>249</v>
      </c>
      <c r="C277" s="1460"/>
      <c r="D277" s="1460"/>
      <c r="E277" s="1467"/>
      <c r="F277" s="732" t="s">
        <v>398</v>
      </c>
      <c r="G277" s="737">
        <v>0.56999999999999995</v>
      </c>
      <c r="H277" s="737">
        <v>0.56999999999999995</v>
      </c>
      <c r="I277" s="737">
        <v>0.56000000000000005</v>
      </c>
      <c r="J277" s="121"/>
      <c r="O277" s="1"/>
    </row>
    <row r="278" spans="1:15" ht="30" customHeight="1" x14ac:dyDescent="0.35">
      <c r="A278" s="853" t="s">
        <v>165</v>
      </c>
      <c r="B278" s="1459" t="s">
        <v>260</v>
      </c>
      <c r="C278" s="1459"/>
      <c r="D278" s="1459"/>
      <c r="E278" s="1467"/>
      <c r="F278" s="245" t="s">
        <v>398</v>
      </c>
      <c r="G278" s="698">
        <v>0</v>
      </c>
      <c r="H278" s="698">
        <v>0</v>
      </c>
      <c r="I278" s="698">
        <v>0</v>
      </c>
      <c r="J278" s="122"/>
      <c r="O278" s="1"/>
    </row>
    <row r="279" spans="1:15" ht="30" customHeight="1" x14ac:dyDescent="0.35">
      <c r="A279" s="855" t="s">
        <v>166</v>
      </c>
      <c r="B279" s="1460" t="s">
        <v>261</v>
      </c>
      <c r="C279" s="1460"/>
      <c r="D279" s="1460"/>
      <c r="E279" s="1467"/>
      <c r="F279" s="732" t="s">
        <v>398</v>
      </c>
      <c r="G279" s="737">
        <v>0.06</v>
      </c>
      <c r="H279" s="737">
        <v>7.0000000000000007E-2</v>
      </c>
      <c r="I279" s="737">
        <v>0.08</v>
      </c>
      <c r="J279" s="121"/>
      <c r="O279" s="1"/>
    </row>
    <row r="280" spans="1:15" ht="30" customHeight="1" x14ac:dyDescent="0.35">
      <c r="A280" s="853" t="s">
        <v>167</v>
      </c>
      <c r="B280" s="1459" t="s">
        <v>262</v>
      </c>
      <c r="C280" s="1459"/>
      <c r="D280" s="1459"/>
      <c r="E280" s="1467"/>
      <c r="F280" s="245" t="s">
        <v>398</v>
      </c>
      <c r="G280" s="698">
        <v>0.13</v>
      </c>
      <c r="H280" s="698">
        <v>0.12</v>
      </c>
      <c r="I280" s="698">
        <v>0.19</v>
      </c>
      <c r="J280" s="122"/>
      <c r="O280" s="1"/>
    </row>
    <row r="281" spans="1:15" ht="30" customHeight="1" x14ac:dyDescent="0.35">
      <c r="A281" s="855" t="s">
        <v>168</v>
      </c>
      <c r="B281" s="1460" t="s">
        <v>263</v>
      </c>
      <c r="C281" s="1460"/>
      <c r="D281" s="1460"/>
      <c r="E281" s="1467"/>
      <c r="F281" s="732" t="s">
        <v>398</v>
      </c>
      <c r="G281" s="737">
        <v>0.24</v>
      </c>
      <c r="H281" s="737">
        <v>0.24</v>
      </c>
      <c r="I281" s="737">
        <v>0.16</v>
      </c>
      <c r="J281" s="320"/>
      <c r="O281" s="1"/>
    </row>
    <row r="282" spans="1:15" ht="25" customHeight="1" x14ac:dyDescent="0.35">
      <c r="A282" s="853" t="s">
        <v>169</v>
      </c>
      <c r="B282" s="1459" t="s">
        <v>264</v>
      </c>
      <c r="C282" s="1459"/>
      <c r="D282" s="1459"/>
      <c r="E282" s="1467"/>
      <c r="F282" s="245" t="s">
        <v>398</v>
      </c>
      <c r="G282" s="698">
        <v>0</v>
      </c>
      <c r="H282" s="698">
        <v>0</v>
      </c>
      <c r="I282" s="698">
        <v>0</v>
      </c>
      <c r="J282" s="122"/>
      <c r="O282" s="1"/>
    </row>
    <row r="283" spans="1:15" ht="40.5" customHeight="1" x14ac:dyDescent="0.35">
      <c r="A283" s="855" t="s">
        <v>292</v>
      </c>
      <c r="B283" s="1460" t="s">
        <v>339</v>
      </c>
      <c r="C283" s="1460"/>
      <c r="D283" s="1460"/>
      <c r="E283" s="1467"/>
      <c r="F283" s="732" t="s">
        <v>398</v>
      </c>
      <c r="G283" s="737">
        <v>1</v>
      </c>
      <c r="H283" s="737">
        <v>1</v>
      </c>
      <c r="I283" s="737">
        <v>1</v>
      </c>
      <c r="J283" s="320" t="s">
        <v>446</v>
      </c>
      <c r="O283" s="1"/>
    </row>
    <row r="284" spans="1:15" ht="30" customHeight="1" x14ac:dyDescent="0.35">
      <c r="A284" s="853" t="s">
        <v>170</v>
      </c>
      <c r="B284" s="1459" t="s">
        <v>265</v>
      </c>
      <c r="C284" s="1459"/>
      <c r="D284" s="1459"/>
      <c r="E284" s="1467"/>
      <c r="F284" s="245" t="s">
        <v>478</v>
      </c>
      <c r="G284" s="792">
        <v>1</v>
      </c>
      <c r="H284" s="792">
        <v>1</v>
      </c>
      <c r="I284" s="792">
        <v>1</v>
      </c>
      <c r="J284" s="122"/>
      <c r="O284" s="1"/>
    </row>
    <row r="285" spans="1:15" ht="30" customHeight="1" x14ac:dyDescent="0.35">
      <c r="A285" s="855" t="s">
        <v>171</v>
      </c>
      <c r="B285" s="1460" t="s">
        <v>238</v>
      </c>
      <c r="C285" s="1460"/>
      <c r="D285" s="1460"/>
      <c r="E285" s="1467"/>
      <c r="F285" s="732" t="s">
        <v>398</v>
      </c>
      <c r="G285" s="737">
        <v>0</v>
      </c>
      <c r="H285" s="737">
        <v>1</v>
      </c>
      <c r="I285" s="737">
        <v>0</v>
      </c>
      <c r="J285" s="121"/>
      <c r="O285" s="1"/>
    </row>
    <row r="286" spans="1:15" ht="30" customHeight="1" x14ac:dyDescent="0.35">
      <c r="A286" s="877" t="s">
        <v>172</v>
      </c>
      <c r="B286" s="1627" t="s">
        <v>239</v>
      </c>
      <c r="C286" s="1627"/>
      <c r="D286" s="1627"/>
      <c r="E286" s="1467"/>
      <c r="F286" s="892" t="s">
        <v>398</v>
      </c>
      <c r="G286" s="738">
        <v>0</v>
      </c>
      <c r="H286" s="738">
        <v>0</v>
      </c>
      <c r="I286" s="738">
        <v>0</v>
      </c>
      <c r="J286" s="277"/>
      <c r="O286" s="1"/>
    </row>
    <row r="287" spans="1:15" ht="25" customHeight="1" x14ac:dyDescent="0.35">
      <c r="A287" s="855" t="s">
        <v>173</v>
      </c>
      <c r="B287" s="1460" t="s">
        <v>240</v>
      </c>
      <c r="C287" s="1460"/>
      <c r="D287" s="1460"/>
      <c r="E287" s="1467"/>
      <c r="F287" s="732" t="s">
        <v>398</v>
      </c>
      <c r="G287" s="737">
        <v>0</v>
      </c>
      <c r="H287" s="737">
        <v>0</v>
      </c>
      <c r="I287" s="737">
        <v>0</v>
      </c>
      <c r="J287" s="121"/>
      <c r="O287" s="1"/>
    </row>
    <row r="288" spans="1:15" ht="25" customHeight="1" x14ac:dyDescent="0.35">
      <c r="A288" s="853" t="s">
        <v>174</v>
      </c>
      <c r="B288" s="1459" t="s">
        <v>241</v>
      </c>
      <c r="C288" s="1459"/>
      <c r="D288" s="1459"/>
      <c r="E288" s="1467"/>
      <c r="F288" s="245" t="s">
        <v>398</v>
      </c>
      <c r="G288" s="183">
        <v>0</v>
      </c>
      <c r="H288" s="183">
        <v>0</v>
      </c>
      <c r="I288" s="183">
        <v>0</v>
      </c>
      <c r="J288" s="122"/>
      <c r="O288" s="1"/>
    </row>
    <row r="289" spans="1:15" ht="25" customHeight="1" x14ac:dyDescent="0.35">
      <c r="A289" s="855" t="s">
        <v>175</v>
      </c>
      <c r="B289" s="1460" t="s">
        <v>242</v>
      </c>
      <c r="C289" s="1460"/>
      <c r="D289" s="1460"/>
      <c r="E289" s="1467"/>
      <c r="F289" s="732" t="s">
        <v>398</v>
      </c>
      <c r="G289" s="737">
        <v>0</v>
      </c>
      <c r="H289" s="737">
        <v>0</v>
      </c>
      <c r="I289" s="737">
        <v>0</v>
      </c>
      <c r="J289" s="121"/>
      <c r="O289" s="1"/>
    </row>
    <row r="290" spans="1:15" ht="30" customHeight="1" x14ac:dyDescent="0.35">
      <c r="A290" s="853" t="s">
        <v>176</v>
      </c>
      <c r="B290" s="1459" t="s">
        <v>340</v>
      </c>
      <c r="C290" s="1459"/>
      <c r="D290" s="1459"/>
      <c r="E290" s="1467"/>
      <c r="F290" s="245" t="s">
        <v>398</v>
      </c>
      <c r="G290" s="698">
        <v>0</v>
      </c>
      <c r="H290" s="698">
        <v>1</v>
      </c>
      <c r="I290" s="698">
        <v>0</v>
      </c>
      <c r="J290" s="321" t="s">
        <v>446</v>
      </c>
      <c r="O290" s="1"/>
    </row>
    <row r="291" spans="1:15" ht="30" customHeight="1" x14ac:dyDescent="0.35">
      <c r="A291" s="855" t="s">
        <v>293</v>
      </c>
      <c r="B291" s="1460" t="s">
        <v>341</v>
      </c>
      <c r="C291" s="1460"/>
      <c r="D291" s="1460"/>
      <c r="E291" s="1467"/>
      <c r="F291" s="732" t="s">
        <v>478</v>
      </c>
      <c r="G291" s="722">
        <v>0</v>
      </c>
      <c r="H291" s="722">
        <v>55</v>
      </c>
      <c r="I291" s="722">
        <v>0</v>
      </c>
      <c r="J291" s="121"/>
      <c r="O291" s="1"/>
    </row>
    <row r="292" spans="1:15" ht="30" customHeight="1" x14ac:dyDescent="0.35">
      <c r="A292" s="853" t="s">
        <v>177</v>
      </c>
      <c r="B292" s="1459" t="s">
        <v>126</v>
      </c>
      <c r="C292" s="1459"/>
      <c r="D292" s="1459"/>
      <c r="E292" s="1507"/>
      <c r="F292" s="245" t="s">
        <v>361</v>
      </c>
      <c r="G292" s="926" t="s">
        <v>565</v>
      </c>
      <c r="H292" s="926" t="s">
        <v>565</v>
      </c>
      <c r="I292" s="926" t="s">
        <v>565</v>
      </c>
      <c r="J292" s="324"/>
      <c r="O292" s="1"/>
    </row>
    <row r="293" spans="1:15" s="5" customFormat="1" ht="33" customHeight="1" x14ac:dyDescent="0.35">
      <c r="A293" s="1494" t="s">
        <v>625</v>
      </c>
      <c r="B293" s="1495"/>
      <c r="C293" s="1495"/>
      <c r="D293" s="1495"/>
      <c r="E293" s="1495"/>
      <c r="F293" s="1495"/>
      <c r="G293" s="1495"/>
      <c r="H293" s="1495"/>
      <c r="I293" s="1495"/>
      <c r="J293" s="1496"/>
      <c r="K293" s="381"/>
    </row>
    <row r="294" spans="1:15" ht="30" customHeight="1" x14ac:dyDescent="0.35">
      <c r="A294" s="850" t="s">
        <v>178</v>
      </c>
      <c r="B294" s="1632" t="s">
        <v>127</v>
      </c>
      <c r="C294" s="1632"/>
      <c r="D294" s="1632"/>
      <c r="E294" s="1466" t="s">
        <v>518</v>
      </c>
      <c r="F294" s="443"/>
      <c r="G294" s="724" t="s">
        <v>364</v>
      </c>
      <c r="H294" s="724" t="s">
        <v>364</v>
      </c>
      <c r="I294" s="724" t="s">
        <v>364</v>
      </c>
      <c r="J294" s="889" t="s">
        <v>566</v>
      </c>
      <c r="O294" s="1"/>
    </row>
    <row r="295" spans="1:15" ht="25" customHeight="1" x14ac:dyDescent="0.35">
      <c r="A295" s="864" t="s">
        <v>179</v>
      </c>
      <c r="B295" s="1624" t="s">
        <v>128</v>
      </c>
      <c r="C295" s="1624"/>
      <c r="D295" s="1624"/>
      <c r="E295" s="1468"/>
      <c r="F295" s="110" t="s">
        <v>512</v>
      </c>
      <c r="G295" s="705">
        <v>0</v>
      </c>
      <c r="H295" s="705">
        <v>0</v>
      </c>
      <c r="I295" s="705">
        <v>0</v>
      </c>
      <c r="J295" s="99"/>
      <c r="O295" s="1"/>
    </row>
    <row r="296" spans="1:15" s="5" customFormat="1" ht="8.15" customHeight="1" x14ac:dyDescent="0.35">
      <c r="A296" s="209"/>
      <c r="B296" s="210"/>
      <c r="C296" s="210"/>
      <c r="D296" s="210"/>
      <c r="E296" s="210"/>
      <c r="F296" s="47"/>
      <c r="G296" s="211"/>
      <c r="H296" s="211"/>
      <c r="I296" s="211"/>
      <c r="J296" s="46"/>
      <c r="K296" s="381"/>
    </row>
    <row r="297" spans="1:15" s="5" customFormat="1" ht="33" customHeight="1" x14ac:dyDescent="0.35">
      <c r="A297" s="1462" t="s">
        <v>448</v>
      </c>
      <c r="B297" s="1463"/>
      <c r="C297" s="1463"/>
      <c r="D297" s="1463"/>
      <c r="E297" s="1463"/>
      <c r="F297" s="1463"/>
      <c r="G297" s="1463"/>
      <c r="H297" s="1463"/>
      <c r="I297" s="1463"/>
      <c r="J297" s="1464"/>
      <c r="K297" s="381"/>
    </row>
    <row r="298" spans="1:15" ht="24" customHeight="1" x14ac:dyDescent="0.35">
      <c r="A298" s="852" t="s">
        <v>96</v>
      </c>
      <c r="B298" s="1479" t="s">
        <v>281</v>
      </c>
      <c r="C298" s="1480"/>
      <c r="D298" s="123" t="s">
        <v>365</v>
      </c>
      <c r="E298" s="1483" t="s">
        <v>518</v>
      </c>
      <c r="F298" s="94" t="s">
        <v>361</v>
      </c>
      <c r="G298" s="734">
        <v>0</v>
      </c>
      <c r="H298" s="734">
        <v>0</v>
      </c>
      <c r="I298" s="734">
        <v>0</v>
      </c>
      <c r="J298" s="483" t="s">
        <v>701</v>
      </c>
      <c r="O298" s="1"/>
    </row>
    <row r="299" spans="1:15" ht="24" customHeight="1" x14ac:dyDescent="0.35">
      <c r="A299" s="855" t="s">
        <v>97</v>
      </c>
      <c r="B299" s="1487" t="s">
        <v>282</v>
      </c>
      <c r="C299" s="1488"/>
      <c r="D299" s="89" t="s">
        <v>365</v>
      </c>
      <c r="E299" s="1637"/>
      <c r="F299" s="59" t="s">
        <v>361</v>
      </c>
      <c r="G299" s="894">
        <v>0</v>
      </c>
      <c r="H299" s="894">
        <v>0</v>
      </c>
      <c r="I299" s="894">
        <v>0</v>
      </c>
      <c r="J299" s="59"/>
      <c r="O299" s="1"/>
    </row>
    <row r="300" spans="1:15" ht="15" customHeight="1" x14ac:dyDescent="0.35">
      <c r="A300" s="1523" t="s">
        <v>98</v>
      </c>
      <c r="B300" s="1639" t="s">
        <v>342</v>
      </c>
      <c r="C300" s="1640"/>
      <c r="D300" s="124" t="s">
        <v>250</v>
      </c>
      <c r="E300" s="1637"/>
      <c r="F300" s="60" t="s">
        <v>361</v>
      </c>
      <c r="G300" s="703">
        <v>0</v>
      </c>
      <c r="H300" s="703">
        <v>0</v>
      </c>
      <c r="I300" s="703">
        <v>0</v>
      </c>
      <c r="J300" s="1645"/>
      <c r="O300" s="1"/>
    </row>
    <row r="301" spans="1:15" ht="15" customHeight="1" x14ac:dyDescent="0.35">
      <c r="A301" s="1523"/>
      <c r="B301" s="1641"/>
      <c r="C301" s="1642"/>
      <c r="D301" s="124" t="s">
        <v>251</v>
      </c>
      <c r="E301" s="1637"/>
      <c r="F301" s="60" t="s">
        <v>361</v>
      </c>
      <c r="G301" s="703">
        <v>0</v>
      </c>
      <c r="H301" s="703">
        <v>0</v>
      </c>
      <c r="I301" s="703">
        <v>0</v>
      </c>
      <c r="J301" s="1646"/>
      <c r="O301" s="1"/>
    </row>
    <row r="302" spans="1:15" ht="15" customHeight="1" x14ac:dyDescent="0.35">
      <c r="A302" s="1523"/>
      <c r="B302" s="1641"/>
      <c r="C302" s="1642"/>
      <c r="D302" s="124" t="s">
        <v>252</v>
      </c>
      <c r="E302" s="1637"/>
      <c r="F302" s="60" t="s">
        <v>361</v>
      </c>
      <c r="G302" s="703">
        <v>0</v>
      </c>
      <c r="H302" s="703">
        <v>0</v>
      </c>
      <c r="I302" s="703">
        <v>0</v>
      </c>
      <c r="J302" s="1646"/>
      <c r="O302" s="1"/>
    </row>
    <row r="303" spans="1:15" ht="15" customHeight="1" x14ac:dyDescent="0.35">
      <c r="A303" s="1523"/>
      <c r="B303" s="1641"/>
      <c r="C303" s="1642"/>
      <c r="D303" s="124" t="s">
        <v>253</v>
      </c>
      <c r="E303" s="1637"/>
      <c r="F303" s="60" t="s">
        <v>361</v>
      </c>
      <c r="G303" s="703">
        <v>0</v>
      </c>
      <c r="H303" s="703">
        <v>0</v>
      </c>
      <c r="I303" s="703">
        <v>0</v>
      </c>
      <c r="J303" s="1646"/>
      <c r="O303" s="1"/>
    </row>
    <row r="304" spans="1:15" ht="15" customHeight="1" x14ac:dyDescent="0.35">
      <c r="A304" s="1523"/>
      <c r="B304" s="1641"/>
      <c r="C304" s="1642"/>
      <c r="D304" s="124" t="s">
        <v>254</v>
      </c>
      <c r="E304" s="1637"/>
      <c r="F304" s="60" t="s">
        <v>361</v>
      </c>
      <c r="G304" s="703">
        <v>0</v>
      </c>
      <c r="H304" s="703">
        <v>0</v>
      </c>
      <c r="I304" s="703">
        <v>0</v>
      </c>
      <c r="J304" s="1646"/>
      <c r="O304" s="1"/>
    </row>
    <row r="305" spans="1:15" ht="15" customHeight="1" x14ac:dyDescent="0.35">
      <c r="A305" s="1523"/>
      <c r="B305" s="1643"/>
      <c r="C305" s="1644"/>
      <c r="D305" s="124" t="s">
        <v>255</v>
      </c>
      <c r="E305" s="1637"/>
      <c r="F305" s="60" t="s">
        <v>361</v>
      </c>
      <c r="G305" s="703">
        <v>0</v>
      </c>
      <c r="H305" s="703">
        <v>0</v>
      </c>
      <c r="I305" s="703">
        <v>0</v>
      </c>
      <c r="J305" s="1647"/>
      <c r="O305" s="1"/>
    </row>
    <row r="306" spans="1:15" ht="15" customHeight="1" x14ac:dyDescent="0.35">
      <c r="A306" s="1548" t="s">
        <v>99</v>
      </c>
      <c r="B306" s="1513" t="s">
        <v>343</v>
      </c>
      <c r="C306" s="1514"/>
      <c r="D306" s="876" t="s">
        <v>250</v>
      </c>
      <c r="E306" s="1637"/>
      <c r="F306" s="59" t="s">
        <v>361</v>
      </c>
      <c r="G306" s="894">
        <v>0</v>
      </c>
      <c r="H306" s="894">
        <v>0</v>
      </c>
      <c r="I306" s="894">
        <v>0</v>
      </c>
      <c r="J306" s="1474"/>
      <c r="O306" s="1"/>
    </row>
    <row r="307" spans="1:15" ht="15" customHeight="1" x14ac:dyDescent="0.35">
      <c r="A307" s="1548"/>
      <c r="B307" s="1518"/>
      <c r="C307" s="1519"/>
      <c r="D307" s="876" t="s">
        <v>251</v>
      </c>
      <c r="E307" s="1637"/>
      <c r="F307" s="59" t="s">
        <v>361</v>
      </c>
      <c r="G307" s="894">
        <v>0</v>
      </c>
      <c r="H307" s="894">
        <v>0</v>
      </c>
      <c r="I307" s="894">
        <v>0</v>
      </c>
      <c r="J307" s="1648"/>
      <c r="O307" s="1"/>
    </row>
    <row r="308" spans="1:15" ht="15" customHeight="1" x14ac:dyDescent="0.35">
      <c r="A308" s="1548"/>
      <c r="B308" s="1518"/>
      <c r="C308" s="1519"/>
      <c r="D308" s="876" t="s">
        <v>252</v>
      </c>
      <c r="E308" s="1637"/>
      <c r="F308" s="59" t="s">
        <v>361</v>
      </c>
      <c r="G308" s="894">
        <v>0</v>
      </c>
      <c r="H308" s="894">
        <v>0</v>
      </c>
      <c r="I308" s="894">
        <v>0</v>
      </c>
      <c r="J308" s="1648"/>
      <c r="O308" s="1"/>
    </row>
    <row r="309" spans="1:15" ht="15" customHeight="1" x14ac:dyDescent="0.35">
      <c r="A309" s="1548"/>
      <c r="B309" s="1518"/>
      <c r="C309" s="1519"/>
      <c r="D309" s="876" t="s">
        <v>253</v>
      </c>
      <c r="E309" s="1637"/>
      <c r="F309" s="59" t="s">
        <v>361</v>
      </c>
      <c r="G309" s="894">
        <v>0</v>
      </c>
      <c r="H309" s="894">
        <v>0</v>
      </c>
      <c r="I309" s="894">
        <v>0</v>
      </c>
      <c r="J309" s="1648"/>
      <c r="O309" s="1"/>
    </row>
    <row r="310" spans="1:15" ht="15" customHeight="1" x14ac:dyDescent="0.35">
      <c r="A310" s="1548"/>
      <c r="B310" s="1518"/>
      <c r="C310" s="1519"/>
      <c r="D310" s="876" t="s">
        <v>254</v>
      </c>
      <c r="E310" s="1637"/>
      <c r="F310" s="59" t="s">
        <v>361</v>
      </c>
      <c r="G310" s="894">
        <v>0</v>
      </c>
      <c r="H310" s="894">
        <v>0</v>
      </c>
      <c r="I310" s="894">
        <v>0</v>
      </c>
      <c r="J310" s="1648"/>
      <c r="O310" s="1"/>
    </row>
    <row r="311" spans="1:15" ht="15" customHeight="1" x14ac:dyDescent="0.35">
      <c r="A311" s="1549"/>
      <c r="B311" s="1515"/>
      <c r="C311" s="1516"/>
      <c r="D311" s="91" t="s">
        <v>255</v>
      </c>
      <c r="E311" s="1638"/>
      <c r="F311" s="81" t="s">
        <v>361</v>
      </c>
      <c r="G311" s="893">
        <v>0</v>
      </c>
      <c r="H311" s="893">
        <v>0</v>
      </c>
      <c r="I311" s="893">
        <v>0</v>
      </c>
      <c r="J311" s="1517"/>
      <c r="O311" s="1"/>
    </row>
    <row r="312" spans="1:15" s="5" customFormat="1" ht="8.15" customHeight="1" x14ac:dyDescent="0.35">
      <c r="A312" s="12"/>
      <c r="B312" s="13"/>
      <c r="C312" s="13"/>
      <c r="D312" s="13"/>
      <c r="E312" s="13"/>
      <c r="F312" s="7"/>
      <c r="G312" s="149"/>
      <c r="H312" s="149"/>
      <c r="I312" s="149"/>
      <c r="J312" s="46"/>
      <c r="K312" s="381"/>
    </row>
    <row r="313" spans="1:15" s="5" customFormat="1" ht="33" customHeight="1" x14ac:dyDescent="0.35">
      <c r="A313" s="1462" t="s">
        <v>552</v>
      </c>
      <c r="B313" s="1463"/>
      <c r="C313" s="1463"/>
      <c r="D313" s="1463"/>
      <c r="E313" s="1463"/>
      <c r="F313" s="1463"/>
      <c r="G313" s="1463"/>
      <c r="H313" s="1463"/>
      <c r="I313" s="1463"/>
      <c r="J313" s="1464"/>
      <c r="K313" s="381"/>
    </row>
    <row r="314" spans="1:15" ht="39" customHeight="1" x14ac:dyDescent="0.35">
      <c r="A314" s="11" t="s">
        <v>95</v>
      </c>
      <c r="B314" s="1590" t="s">
        <v>553</v>
      </c>
      <c r="C314" s="1590"/>
      <c r="D314" s="1590"/>
      <c r="E314" s="219" t="s">
        <v>519</v>
      </c>
      <c r="F314" s="242" t="s">
        <v>398</v>
      </c>
      <c r="G314" s="833">
        <v>0.996</v>
      </c>
      <c r="H314" s="833">
        <v>0.996</v>
      </c>
      <c r="I314" s="833">
        <v>0.996</v>
      </c>
      <c r="J314" s="414" t="s">
        <v>626</v>
      </c>
      <c r="O314" s="1"/>
    </row>
    <row r="315" spans="1:15" s="5" customFormat="1" ht="8.15" customHeight="1" x14ac:dyDescent="0.35">
      <c r="A315" s="82"/>
      <c r="B315" s="83"/>
      <c r="C315" s="83"/>
      <c r="D315" s="83"/>
      <c r="E315" s="83"/>
      <c r="F315" s="84"/>
      <c r="G315" s="156"/>
      <c r="H315" s="156"/>
      <c r="I315" s="156"/>
      <c r="J315" s="46"/>
      <c r="K315" s="381"/>
    </row>
    <row r="316" spans="1:15" s="5" customFormat="1" ht="33" customHeight="1" x14ac:dyDescent="0.35">
      <c r="A316" s="1462" t="s">
        <v>449</v>
      </c>
      <c r="B316" s="1463"/>
      <c r="C316" s="1463"/>
      <c r="D316" s="1463"/>
      <c r="E316" s="1463"/>
      <c r="F316" s="1463"/>
      <c r="G316" s="1463"/>
      <c r="H316" s="1463"/>
      <c r="I316" s="1463"/>
      <c r="J316" s="1464"/>
      <c r="K316" s="381"/>
    </row>
    <row r="317" spans="1:15" ht="55.5" customHeight="1" x14ac:dyDescent="0.35">
      <c r="A317" s="11" t="s">
        <v>182</v>
      </c>
      <c r="B317" s="1633" t="s">
        <v>181</v>
      </c>
      <c r="C317" s="1633"/>
      <c r="D317" s="1633"/>
      <c r="E317" s="219" t="s">
        <v>519</v>
      </c>
      <c r="F317" s="242" t="s">
        <v>398</v>
      </c>
      <c r="G317" s="1795">
        <v>0.999</v>
      </c>
      <c r="H317" s="1796"/>
      <c r="I317" s="1797"/>
      <c r="J317" s="430" t="s">
        <v>558</v>
      </c>
      <c r="O317" s="1"/>
    </row>
    <row r="318" spans="1:15" s="5" customFormat="1" ht="8.15" customHeight="1" x14ac:dyDescent="0.35">
      <c r="A318" s="12"/>
      <c r="B318" s="13"/>
      <c r="C318" s="13"/>
      <c r="D318" s="13"/>
      <c r="E318" s="13"/>
      <c r="F318" s="7"/>
      <c r="G318" s="149"/>
      <c r="H318" s="149"/>
      <c r="I318" s="149"/>
      <c r="J318" s="46"/>
      <c r="K318" s="381"/>
    </row>
    <row r="319" spans="1:15" s="5" customFormat="1" ht="33" customHeight="1" x14ac:dyDescent="0.35">
      <c r="A319" s="1462" t="s">
        <v>450</v>
      </c>
      <c r="B319" s="1463"/>
      <c r="C319" s="1463"/>
      <c r="D319" s="1463"/>
      <c r="E319" s="1463"/>
      <c r="F319" s="1463"/>
      <c r="G319" s="1463"/>
      <c r="H319" s="1463"/>
      <c r="I319" s="1463"/>
      <c r="J319" s="1464"/>
      <c r="K319" s="381"/>
    </row>
    <row r="320" spans="1:15" ht="52.5" customHeight="1" x14ac:dyDescent="0.35">
      <c r="A320" s="11" t="s">
        <v>180</v>
      </c>
      <c r="B320" s="1590" t="s">
        <v>474</v>
      </c>
      <c r="C320" s="1590"/>
      <c r="D320" s="1590"/>
      <c r="E320" s="219" t="s">
        <v>519</v>
      </c>
      <c r="F320" s="242" t="s">
        <v>556</v>
      </c>
      <c r="G320" s="1798" t="s">
        <v>788</v>
      </c>
      <c r="H320" s="1799"/>
      <c r="I320" s="1800"/>
      <c r="J320" s="430" t="s">
        <v>722</v>
      </c>
      <c r="O320" s="1"/>
    </row>
    <row r="321" spans="1:15" s="5" customFormat="1" ht="8.15" customHeight="1" x14ac:dyDescent="0.35">
      <c r="A321" s="82"/>
      <c r="B321" s="83"/>
      <c r="C321" s="83"/>
      <c r="D321" s="83"/>
      <c r="E321" s="83"/>
      <c r="F321" s="84"/>
      <c r="G321" s="156"/>
      <c r="H321" s="156"/>
      <c r="I321" s="156"/>
      <c r="J321" s="46"/>
      <c r="K321" s="381"/>
    </row>
    <row r="322" spans="1:15" s="5" customFormat="1" ht="33" customHeight="1" x14ac:dyDescent="0.35">
      <c r="A322" s="1462" t="s">
        <v>451</v>
      </c>
      <c r="B322" s="1463"/>
      <c r="C322" s="1463"/>
      <c r="D322" s="1463"/>
      <c r="E322" s="1463"/>
      <c r="F322" s="1463"/>
      <c r="G322" s="1463"/>
      <c r="H322" s="1463"/>
      <c r="I322" s="1463"/>
      <c r="J322" s="1464"/>
      <c r="K322" s="381"/>
    </row>
    <row r="323" spans="1:15" ht="30" customHeight="1" x14ac:dyDescent="0.35">
      <c r="A323" s="11" t="s">
        <v>130</v>
      </c>
      <c r="B323" s="1633" t="s">
        <v>129</v>
      </c>
      <c r="C323" s="1633"/>
      <c r="D323" s="1633"/>
      <c r="E323" s="219" t="s">
        <v>519</v>
      </c>
      <c r="F323" s="242" t="s">
        <v>559</v>
      </c>
      <c r="G323" s="186" t="s">
        <v>511</v>
      </c>
      <c r="H323" s="186" t="s">
        <v>511</v>
      </c>
      <c r="I323" s="186" t="s">
        <v>511</v>
      </c>
      <c r="J323" s="430" t="s">
        <v>557</v>
      </c>
      <c r="O323" s="1"/>
    </row>
    <row r="324" spans="1:15" s="5" customFormat="1" ht="8.15" customHeight="1" x14ac:dyDescent="0.35">
      <c r="A324" s="82"/>
      <c r="B324" s="83"/>
      <c r="C324" s="83"/>
      <c r="D324" s="83"/>
      <c r="E324" s="83"/>
      <c r="F324" s="84"/>
      <c r="G324" s="156"/>
      <c r="H324" s="156"/>
      <c r="I324" s="156"/>
      <c r="J324" s="46"/>
      <c r="K324" s="381"/>
    </row>
    <row r="325" spans="1:15" s="5" customFormat="1" ht="69.75" customHeight="1" x14ac:dyDescent="0.35">
      <c r="A325" s="1462" t="s">
        <v>452</v>
      </c>
      <c r="B325" s="1463"/>
      <c r="C325" s="1463"/>
      <c r="D325" s="1463"/>
      <c r="E325" s="1463"/>
      <c r="F325" s="1463"/>
      <c r="G325" s="1463"/>
      <c r="H325" s="1463"/>
      <c r="I325" s="1463"/>
      <c r="J325" s="436" t="s">
        <v>576</v>
      </c>
      <c r="K325" s="381"/>
    </row>
    <row r="326" spans="1:15" ht="30" customHeight="1" x14ac:dyDescent="0.35">
      <c r="A326" s="852" t="s">
        <v>298</v>
      </c>
      <c r="B326" s="1652" t="s">
        <v>266</v>
      </c>
      <c r="C326" s="1652"/>
      <c r="D326" s="1652"/>
      <c r="E326" s="1653" t="s">
        <v>518</v>
      </c>
      <c r="F326" s="243" t="s">
        <v>512</v>
      </c>
      <c r="G326" s="681">
        <v>112</v>
      </c>
      <c r="H326" s="681">
        <v>77</v>
      </c>
      <c r="I326" s="681">
        <v>62</v>
      </c>
      <c r="J326" s="223" t="s">
        <v>554</v>
      </c>
      <c r="O326" s="1"/>
    </row>
    <row r="327" spans="1:15" ht="30" customHeight="1" x14ac:dyDescent="0.35">
      <c r="A327" s="855" t="s">
        <v>299</v>
      </c>
      <c r="B327" s="1656" t="s">
        <v>267</v>
      </c>
      <c r="C327" s="1656"/>
      <c r="D327" s="1656"/>
      <c r="E327" s="1654"/>
      <c r="F327" s="732" t="s">
        <v>512</v>
      </c>
      <c r="G327" s="733">
        <v>0</v>
      </c>
      <c r="H327" s="733">
        <v>0</v>
      </c>
      <c r="I327" s="733">
        <v>89</v>
      </c>
      <c r="J327" s="861"/>
      <c r="O327" s="1"/>
    </row>
    <row r="328" spans="1:15" ht="66" customHeight="1" x14ac:dyDescent="0.35">
      <c r="A328" s="853" t="s">
        <v>300</v>
      </c>
      <c r="B328" s="1657" t="s">
        <v>294</v>
      </c>
      <c r="C328" s="1657"/>
      <c r="D328" s="1657"/>
      <c r="E328" s="1654"/>
      <c r="F328" s="245" t="s">
        <v>512</v>
      </c>
      <c r="G328" s="730">
        <v>0</v>
      </c>
      <c r="H328" s="730">
        <v>0</v>
      </c>
      <c r="I328" s="730">
        <v>0</v>
      </c>
      <c r="J328" s="273" t="s">
        <v>568</v>
      </c>
      <c r="O328" s="1"/>
    </row>
    <row r="329" spans="1:15" ht="30" customHeight="1" x14ac:dyDescent="0.35">
      <c r="A329" s="855" t="s">
        <v>301</v>
      </c>
      <c r="B329" s="1656" t="s">
        <v>270</v>
      </c>
      <c r="C329" s="1656"/>
      <c r="D329" s="1656"/>
      <c r="E329" s="1654"/>
      <c r="F329" s="732" t="s">
        <v>512</v>
      </c>
      <c r="G329" s="733">
        <v>0</v>
      </c>
      <c r="H329" s="733">
        <v>0</v>
      </c>
      <c r="I329" s="733">
        <v>0</v>
      </c>
      <c r="J329" s="861"/>
      <c r="O329" s="1"/>
    </row>
    <row r="330" spans="1:15" ht="30" customHeight="1" x14ac:dyDescent="0.35">
      <c r="A330" s="853" t="s">
        <v>302</v>
      </c>
      <c r="B330" s="1657" t="s">
        <v>268</v>
      </c>
      <c r="C330" s="1657"/>
      <c r="D330" s="1657"/>
      <c r="E330" s="1654"/>
      <c r="F330" s="245" t="s">
        <v>512</v>
      </c>
      <c r="G330" s="730">
        <v>0</v>
      </c>
      <c r="H330" s="730">
        <v>0</v>
      </c>
      <c r="I330" s="730">
        <v>0</v>
      </c>
      <c r="J330" s="266"/>
      <c r="O330" s="1"/>
    </row>
    <row r="331" spans="1:15" ht="30" customHeight="1" x14ac:dyDescent="0.35">
      <c r="A331" s="855" t="s">
        <v>303</v>
      </c>
      <c r="B331" s="1656" t="s">
        <v>269</v>
      </c>
      <c r="C331" s="1656"/>
      <c r="D331" s="1656"/>
      <c r="E331" s="1654"/>
      <c r="F331" s="732" t="s">
        <v>512</v>
      </c>
      <c r="G331" s="733">
        <v>38</v>
      </c>
      <c r="H331" s="733">
        <v>14</v>
      </c>
      <c r="I331" s="733">
        <v>12</v>
      </c>
      <c r="J331" s="415"/>
      <c r="O331" s="1"/>
    </row>
    <row r="332" spans="1:15" ht="30" customHeight="1" x14ac:dyDescent="0.35">
      <c r="A332" s="853" t="s">
        <v>304</v>
      </c>
      <c r="B332" s="1657" t="s">
        <v>295</v>
      </c>
      <c r="C332" s="1657"/>
      <c r="D332" s="1657"/>
      <c r="E332" s="1654"/>
      <c r="F332" s="245" t="s">
        <v>512</v>
      </c>
      <c r="G332" s="701">
        <v>74</v>
      </c>
      <c r="H332" s="701">
        <v>63</v>
      </c>
      <c r="I332" s="701">
        <v>139</v>
      </c>
      <c r="J332" s="249" t="s">
        <v>785</v>
      </c>
      <c r="O332" s="1"/>
    </row>
    <row r="333" spans="1:15" ht="30" customHeight="1" x14ac:dyDescent="0.35">
      <c r="A333" s="855" t="s">
        <v>305</v>
      </c>
      <c r="B333" s="1656" t="s">
        <v>296</v>
      </c>
      <c r="C333" s="1656"/>
      <c r="D333" s="1656"/>
      <c r="E333" s="1654"/>
      <c r="F333" s="732" t="s">
        <v>512</v>
      </c>
      <c r="G333" s="733">
        <v>87</v>
      </c>
      <c r="H333" s="733">
        <v>75</v>
      </c>
      <c r="I333" s="733">
        <v>148</v>
      </c>
      <c r="J333" s="861"/>
      <c r="O333" s="1"/>
    </row>
    <row r="334" spans="1:15" ht="30" customHeight="1" x14ac:dyDescent="0.35">
      <c r="A334" s="864" t="s">
        <v>305</v>
      </c>
      <c r="B334" s="1666" t="s">
        <v>297</v>
      </c>
      <c r="C334" s="1666"/>
      <c r="D334" s="1666"/>
      <c r="E334" s="1655"/>
      <c r="F334" s="110" t="s">
        <v>512</v>
      </c>
      <c r="G334" s="699">
        <v>25</v>
      </c>
      <c r="H334" s="699">
        <v>2</v>
      </c>
      <c r="I334" s="699">
        <v>3</v>
      </c>
      <c r="J334" s="264" t="s">
        <v>542</v>
      </c>
      <c r="O334" s="1"/>
    </row>
    <row r="335" spans="1:15" s="5" customFormat="1" ht="8.15" customHeight="1" x14ac:dyDescent="0.35">
      <c r="A335" s="12"/>
      <c r="B335" s="13"/>
      <c r="C335" s="13"/>
      <c r="D335" s="13"/>
      <c r="E335" s="13"/>
      <c r="F335" s="7"/>
      <c r="G335" s="149"/>
      <c r="H335" s="149"/>
      <c r="I335" s="149"/>
      <c r="J335" s="46"/>
      <c r="K335" s="381"/>
    </row>
    <row r="336" spans="1:15" s="5" customFormat="1" ht="33" customHeight="1" x14ac:dyDescent="0.35">
      <c r="A336" s="1462" t="s">
        <v>453</v>
      </c>
      <c r="B336" s="1463"/>
      <c r="C336" s="1463"/>
      <c r="D336" s="1463"/>
      <c r="E336" s="1463"/>
      <c r="F336" s="1463"/>
      <c r="G336" s="1463"/>
      <c r="H336" s="1463"/>
      <c r="I336" s="1463"/>
      <c r="J336" s="1464"/>
      <c r="K336" s="381"/>
    </row>
    <row r="337" spans="1:15" ht="20.149999999999999" customHeight="1" x14ac:dyDescent="0.35">
      <c r="A337" s="1522" t="s">
        <v>131</v>
      </c>
      <c r="B337" s="1658" t="s">
        <v>454</v>
      </c>
      <c r="C337" s="1659"/>
      <c r="D337" s="868" t="s">
        <v>538</v>
      </c>
      <c r="E337" s="1556" t="s">
        <v>519</v>
      </c>
      <c r="F337" s="243" t="s">
        <v>398</v>
      </c>
      <c r="G337" s="189" t="s">
        <v>362</v>
      </c>
      <c r="H337" s="189" t="s">
        <v>362</v>
      </c>
      <c r="I337" s="189" t="s">
        <v>362</v>
      </c>
      <c r="J337" s="1661"/>
      <c r="O337" s="1"/>
    </row>
    <row r="338" spans="1:15" ht="20.149999999999999" customHeight="1" x14ac:dyDescent="0.35">
      <c r="A338" s="1523"/>
      <c r="B338" s="1569"/>
      <c r="C338" s="1570"/>
      <c r="D338" s="865" t="s">
        <v>539</v>
      </c>
      <c r="E338" s="1557"/>
      <c r="F338" s="245" t="s">
        <v>398</v>
      </c>
      <c r="G338" s="145" t="s">
        <v>362</v>
      </c>
      <c r="H338" s="145" t="s">
        <v>362</v>
      </c>
      <c r="I338" s="145" t="s">
        <v>362</v>
      </c>
      <c r="J338" s="1662"/>
      <c r="O338" s="1"/>
    </row>
    <row r="339" spans="1:15" ht="20.149999999999999" customHeight="1" x14ac:dyDescent="0.35">
      <c r="A339" s="1548" t="s">
        <v>132</v>
      </c>
      <c r="B339" s="1565" t="s">
        <v>455</v>
      </c>
      <c r="C339" s="1566"/>
      <c r="D339" s="866" t="s">
        <v>538</v>
      </c>
      <c r="E339" s="1557"/>
      <c r="F339" s="732" t="s">
        <v>398</v>
      </c>
      <c r="G339" s="731">
        <v>0.23</v>
      </c>
      <c r="H339" s="731">
        <v>0.41</v>
      </c>
      <c r="I339" s="731">
        <v>0.26</v>
      </c>
      <c r="J339" s="1662"/>
      <c r="O339" s="1"/>
    </row>
    <row r="340" spans="1:15" ht="20.149999999999999" customHeight="1" x14ac:dyDescent="0.35">
      <c r="A340" s="1548"/>
      <c r="B340" s="1565"/>
      <c r="C340" s="1566"/>
      <c r="D340" s="866" t="s">
        <v>539</v>
      </c>
      <c r="E340" s="1557"/>
      <c r="F340" s="732" t="s">
        <v>398</v>
      </c>
      <c r="G340" s="731">
        <v>0.25</v>
      </c>
      <c r="H340" s="731">
        <v>0.44</v>
      </c>
      <c r="I340" s="731">
        <v>0.38</v>
      </c>
      <c r="J340" s="1662"/>
      <c r="O340" s="1"/>
    </row>
    <row r="341" spans="1:15" ht="20.149999999999999" customHeight="1" x14ac:dyDescent="0.35">
      <c r="A341" s="1523" t="s">
        <v>133</v>
      </c>
      <c r="B341" s="1569" t="s">
        <v>456</v>
      </c>
      <c r="C341" s="1570"/>
      <c r="D341" s="865" t="s">
        <v>538</v>
      </c>
      <c r="E341" s="1557"/>
      <c r="F341" s="245" t="s">
        <v>398</v>
      </c>
      <c r="G341" s="697">
        <v>0.39</v>
      </c>
      <c r="H341" s="697">
        <v>0.65</v>
      </c>
      <c r="I341" s="697">
        <v>0.41</v>
      </c>
      <c r="J341" s="1662"/>
      <c r="O341" s="1"/>
    </row>
    <row r="342" spans="1:15" ht="20.149999999999999" customHeight="1" x14ac:dyDescent="0.35">
      <c r="A342" s="1524"/>
      <c r="B342" s="1664"/>
      <c r="C342" s="1665"/>
      <c r="D342" s="867" t="s">
        <v>539</v>
      </c>
      <c r="E342" s="1660"/>
      <c r="F342" s="110" t="s">
        <v>398</v>
      </c>
      <c r="G342" s="678">
        <v>0.41</v>
      </c>
      <c r="H342" s="678">
        <v>0.68</v>
      </c>
      <c r="I342" s="678">
        <v>0.57999999999999996</v>
      </c>
      <c r="J342" s="1663"/>
      <c r="O342" s="1"/>
    </row>
    <row r="343" spans="1:15" s="5" customFormat="1" ht="8.15" customHeight="1" x14ac:dyDescent="0.35">
      <c r="A343" s="82"/>
      <c r="B343" s="83"/>
      <c r="C343" s="83"/>
      <c r="D343" s="83"/>
      <c r="E343" s="83"/>
      <c r="F343" s="84"/>
      <c r="G343" s="156"/>
      <c r="H343" s="156"/>
      <c r="I343" s="156"/>
      <c r="J343" s="46"/>
      <c r="K343" s="381"/>
    </row>
    <row r="344" spans="1:15" s="5" customFormat="1" ht="33" customHeight="1" x14ac:dyDescent="0.35">
      <c r="A344" s="1462" t="s">
        <v>457</v>
      </c>
      <c r="B344" s="1463"/>
      <c r="C344" s="1463"/>
      <c r="D344" s="1463"/>
      <c r="E344" s="1463"/>
      <c r="F344" s="1463"/>
      <c r="G344" s="1463"/>
      <c r="H344" s="1463"/>
      <c r="I344" s="1463"/>
      <c r="J344" s="1464"/>
      <c r="K344" s="381"/>
    </row>
    <row r="345" spans="1:15" ht="20.149999999999999" customHeight="1" x14ac:dyDescent="0.35">
      <c r="A345" s="1522" t="s">
        <v>183</v>
      </c>
      <c r="B345" s="1658" t="s">
        <v>458</v>
      </c>
      <c r="C345" s="1659"/>
      <c r="D345" s="868" t="s">
        <v>538</v>
      </c>
      <c r="E345" s="1556" t="s">
        <v>519</v>
      </c>
      <c r="F345" s="243" t="s">
        <v>398</v>
      </c>
      <c r="G345" s="189" t="s">
        <v>362</v>
      </c>
      <c r="H345" s="189" t="s">
        <v>362</v>
      </c>
      <c r="I345" s="189" t="s">
        <v>362</v>
      </c>
      <c r="J345" s="1471" t="s">
        <v>551</v>
      </c>
      <c r="O345" s="1"/>
    </row>
    <row r="346" spans="1:15" ht="20.149999999999999" customHeight="1" x14ac:dyDescent="0.35">
      <c r="A346" s="1523" t="s">
        <v>183</v>
      </c>
      <c r="B346" s="1569" t="s">
        <v>344</v>
      </c>
      <c r="C346" s="1570"/>
      <c r="D346" s="865" t="s">
        <v>539</v>
      </c>
      <c r="E346" s="1557"/>
      <c r="F346" s="245" t="s">
        <v>398</v>
      </c>
      <c r="G346" s="145" t="s">
        <v>362</v>
      </c>
      <c r="H346" s="145" t="s">
        <v>362</v>
      </c>
      <c r="I346" s="145" t="s">
        <v>362</v>
      </c>
      <c r="J346" s="1472"/>
      <c r="O346" s="1"/>
    </row>
    <row r="347" spans="1:15" ht="20.149999999999999" customHeight="1" x14ac:dyDescent="0.35">
      <c r="A347" s="1548" t="s">
        <v>184</v>
      </c>
      <c r="B347" s="1565" t="s">
        <v>459</v>
      </c>
      <c r="C347" s="1566"/>
      <c r="D347" s="866" t="s">
        <v>538</v>
      </c>
      <c r="E347" s="1557"/>
      <c r="F347" s="732" t="s">
        <v>398</v>
      </c>
      <c r="G347" s="731">
        <v>0.31</v>
      </c>
      <c r="H347" s="731">
        <v>0.46</v>
      </c>
      <c r="I347" s="735">
        <v>0.34</v>
      </c>
      <c r="J347" s="1472"/>
      <c r="O347" s="1"/>
    </row>
    <row r="348" spans="1:15" ht="20.149999999999999" customHeight="1" x14ac:dyDescent="0.35">
      <c r="A348" s="1548" t="s">
        <v>184</v>
      </c>
      <c r="B348" s="1565" t="s">
        <v>345</v>
      </c>
      <c r="C348" s="1566"/>
      <c r="D348" s="866" t="s">
        <v>539</v>
      </c>
      <c r="E348" s="1557"/>
      <c r="F348" s="732" t="s">
        <v>398</v>
      </c>
      <c r="G348" s="731">
        <v>0.35</v>
      </c>
      <c r="H348" s="731">
        <v>0.51</v>
      </c>
      <c r="I348" s="735">
        <v>0.36</v>
      </c>
      <c r="J348" s="1472"/>
      <c r="O348" s="1"/>
    </row>
    <row r="349" spans="1:15" ht="20.149999999999999" customHeight="1" x14ac:dyDescent="0.35">
      <c r="A349" s="1523" t="s">
        <v>185</v>
      </c>
      <c r="B349" s="1569" t="s">
        <v>460</v>
      </c>
      <c r="C349" s="1570"/>
      <c r="D349" s="865" t="s">
        <v>538</v>
      </c>
      <c r="E349" s="1557"/>
      <c r="F349" s="245" t="s">
        <v>398</v>
      </c>
      <c r="G349" s="697">
        <v>0.47</v>
      </c>
      <c r="H349" s="697">
        <v>0.65</v>
      </c>
      <c r="I349" s="689">
        <v>0.51</v>
      </c>
      <c r="J349" s="1472"/>
      <c r="O349" s="1"/>
    </row>
    <row r="350" spans="1:15" ht="20.149999999999999" customHeight="1" x14ac:dyDescent="0.35">
      <c r="A350" s="1524" t="s">
        <v>185</v>
      </c>
      <c r="B350" s="1664" t="s">
        <v>346</v>
      </c>
      <c r="C350" s="1665"/>
      <c r="D350" s="867" t="s">
        <v>539</v>
      </c>
      <c r="E350" s="1660"/>
      <c r="F350" s="110" t="s">
        <v>398</v>
      </c>
      <c r="G350" s="678">
        <v>0.51</v>
      </c>
      <c r="H350" s="678">
        <v>0.72</v>
      </c>
      <c r="I350" s="687">
        <v>0.52</v>
      </c>
      <c r="J350" s="1667"/>
      <c r="O350" s="1"/>
    </row>
    <row r="351" spans="1:15" s="5" customFormat="1" ht="8.15" customHeight="1" x14ac:dyDescent="0.35">
      <c r="A351" s="82"/>
      <c r="B351" s="83"/>
      <c r="C351" s="83"/>
      <c r="D351" s="83"/>
      <c r="E351" s="83"/>
      <c r="F351" s="84"/>
      <c r="G351" s="156"/>
      <c r="H351" s="156"/>
      <c r="I351" s="156"/>
      <c r="J351" s="46"/>
      <c r="K351" s="381"/>
    </row>
    <row r="352" spans="1:15" s="5" customFormat="1" ht="33" customHeight="1" x14ac:dyDescent="0.35">
      <c r="A352" s="1462" t="s">
        <v>461</v>
      </c>
      <c r="B352" s="1463"/>
      <c r="C352" s="1463"/>
      <c r="D352" s="1463"/>
      <c r="E352" s="1463"/>
      <c r="F352" s="1463"/>
      <c r="G352" s="1463"/>
      <c r="H352" s="1463"/>
      <c r="I352" s="1463"/>
      <c r="J352" s="1464"/>
      <c r="K352" s="381"/>
    </row>
    <row r="353" spans="1:15" ht="38.15" customHeight="1" x14ac:dyDescent="0.35">
      <c r="A353" s="852" t="s">
        <v>190</v>
      </c>
      <c r="B353" s="1668" t="s">
        <v>258</v>
      </c>
      <c r="C353" s="1668"/>
      <c r="D353" s="1668"/>
      <c r="E353" s="1669" t="s">
        <v>518</v>
      </c>
      <c r="F353" s="243" t="s">
        <v>398</v>
      </c>
      <c r="G353" s="189" t="s">
        <v>362</v>
      </c>
      <c r="H353" s="189" t="s">
        <v>362</v>
      </c>
      <c r="I353" s="189" t="s">
        <v>362</v>
      </c>
      <c r="J353" s="1672" t="s">
        <v>516</v>
      </c>
      <c r="O353" s="1"/>
    </row>
    <row r="354" spans="1:15" ht="38.15" customHeight="1" x14ac:dyDescent="0.35">
      <c r="A354" s="855" t="s">
        <v>191</v>
      </c>
      <c r="B354" s="1493" t="s">
        <v>243</v>
      </c>
      <c r="C354" s="1493"/>
      <c r="D354" s="1493"/>
      <c r="E354" s="1670"/>
      <c r="F354" s="732" t="s">
        <v>398</v>
      </c>
      <c r="G354" s="143" t="s">
        <v>362</v>
      </c>
      <c r="H354" s="143" t="s">
        <v>362</v>
      </c>
      <c r="I354" s="143" t="s">
        <v>362</v>
      </c>
      <c r="J354" s="1673"/>
      <c r="O354" s="1"/>
    </row>
    <row r="355" spans="1:15" ht="38.15" customHeight="1" x14ac:dyDescent="0.35">
      <c r="A355" s="864" t="s">
        <v>192</v>
      </c>
      <c r="B355" s="1589" t="s">
        <v>244</v>
      </c>
      <c r="C355" s="1589"/>
      <c r="D355" s="1589"/>
      <c r="E355" s="1671"/>
      <c r="F355" s="110" t="s">
        <v>398</v>
      </c>
      <c r="G355" s="196" t="s">
        <v>362</v>
      </c>
      <c r="H355" s="196" t="s">
        <v>362</v>
      </c>
      <c r="I355" s="196" t="s">
        <v>362</v>
      </c>
      <c r="J355" s="1674"/>
      <c r="O355" s="1"/>
    </row>
    <row r="356" spans="1:15" s="5" customFormat="1" ht="8.15" customHeight="1" x14ac:dyDescent="0.35">
      <c r="A356" s="12"/>
      <c r="B356" s="13"/>
      <c r="C356" s="13"/>
      <c r="D356" s="13"/>
      <c r="E356" s="13"/>
      <c r="F356" s="7"/>
      <c r="G356" s="149"/>
      <c r="H356" s="149"/>
      <c r="I356" s="149"/>
      <c r="J356" s="46"/>
      <c r="K356" s="381"/>
    </row>
    <row r="357" spans="1:15" s="5" customFormat="1" ht="33" customHeight="1" x14ac:dyDescent="0.35">
      <c r="A357" s="1462" t="s">
        <v>462</v>
      </c>
      <c r="B357" s="1463"/>
      <c r="C357" s="1463"/>
      <c r="D357" s="1463"/>
      <c r="E357" s="1463"/>
      <c r="F357" s="1463"/>
      <c r="G357" s="1463"/>
      <c r="H357" s="1463"/>
      <c r="I357" s="1463"/>
      <c r="J357" s="1464"/>
      <c r="K357" s="381"/>
    </row>
    <row r="358" spans="1:15" ht="28" customHeight="1" x14ac:dyDescent="0.35">
      <c r="A358" s="852" t="s">
        <v>186</v>
      </c>
      <c r="B358" s="1668" t="s">
        <v>134</v>
      </c>
      <c r="C358" s="1668"/>
      <c r="D358" s="1668"/>
      <c r="E358" s="1669" t="s">
        <v>518</v>
      </c>
      <c r="F358" s="243" t="s">
        <v>512</v>
      </c>
      <c r="G358" s="189" t="s">
        <v>362</v>
      </c>
      <c r="H358" s="189" t="s">
        <v>362</v>
      </c>
      <c r="I358" s="189" t="s">
        <v>362</v>
      </c>
      <c r="J358" s="250" t="s">
        <v>569</v>
      </c>
      <c r="O358" s="1"/>
    </row>
    <row r="359" spans="1:15" ht="28" customHeight="1" x14ac:dyDescent="0.35">
      <c r="A359" s="855" t="s">
        <v>187</v>
      </c>
      <c r="B359" s="1493" t="s">
        <v>135</v>
      </c>
      <c r="C359" s="1493"/>
      <c r="D359" s="1493"/>
      <c r="E359" s="1670"/>
      <c r="F359" s="732" t="s">
        <v>512</v>
      </c>
      <c r="G359" s="143" t="s">
        <v>362</v>
      </c>
      <c r="H359" s="143" t="s">
        <v>362</v>
      </c>
      <c r="I359" s="733">
        <v>62</v>
      </c>
      <c r="J359" s="258" t="s">
        <v>570</v>
      </c>
      <c r="O359" s="1"/>
    </row>
    <row r="360" spans="1:15" ht="30" customHeight="1" x14ac:dyDescent="0.35">
      <c r="A360" s="853" t="s">
        <v>188</v>
      </c>
      <c r="B360" s="1492" t="s">
        <v>136</v>
      </c>
      <c r="C360" s="1492"/>
      <c r="D360" s="1492"/>
      <c r="E360" s="1670"/>
      <c r="F360" s="245" t="s">
        <v>398</v>
      </c>
      <c r="G360" s="145" t="s">
        <v>362</v>
      </c>
      <c r="H360" s="145" t="s">
        <v>362</v>
      </c>
      <c r="I360" s="145" t="s">
        <v>362</v>
      </c>
      <c r="J360" s="323" t="s">
        <v>569</v>
      </c>
      <c r="O360" s="1"/>
    </row>
    <row r="361" spans="1:15" ht="30" customHeight="1" x14ac:dyDescent="0.35">
      <c r="A361" s="856" t="s">
        <v>189</v>
      </c>
      <c r="B361" s="1504" t="s">
        <v>137</v>
      </c>
      <c r="C361" s="1504"/>
      <c r="D361" s="1504"/>
      <c r="E361" s="1671"/>
      <c r="F361" s="246" t="s">
        <v>398</v>
      </c>
      <c r="G361" s="148" t="s">
        <v>362</v>
      </c>
      <c r="H361" s="148" t="s">
        <v>362</v>
      </c>
      <c r="I361" s="148" t="s">
        <v>362</v>
      </c>
      <c r="J361" s="486" t="s">
        <v>569</v>
      </c>
      <c r="O361" s="1"/>
    </row>
    <row r="362" spans="1:15" s="5" customFormat="1" ht="8.15" customHeight="1" x14ac:dyDescent="0.35">
      <c r="A362" s="12"/>
      <c r="B362" s="13"/>
      <c r="C362" s="13"/>
      <c r="D362" s="13"/>
      <c r="E362" s="13"/>
      <c r="F362" s="7"/>
      <c r="G362" s="149"/>
      <c r="H362" s="149"/>
      <c r="I362" s="149"/>
      <c r="J362" s="46"/>
      <c r="K362" s="381"/>
    </row>
    <row r="363" spans="1:15" s="5" customFormat="1" ht="33" customHeight="1" x14ac:dyDescent="0.35">
      <c r="A363" s="1462" t="s">
        <v>463</v>
      </c>
      <c r="B363" s="1463"/>
      <c r="C363" s="1463"/>
      <c r="D363" s="1463"/>
      <c r="E363" s="1463"/>
      <c r="F363" s="1463"/>
      <c r="G363" s="1463"/>
      <c r="H363" s="1463"/>
      <c r="I363" s="1463"/>
      <c r="J363" s="1464"/>
      <c r="K363" s="381"/>
    </row>
    <row r="364" spans="1:15" ht="101.25" customHeight="1" x14ac:dyDescent="0.35">
      <c r="A364" s="11" t="s">
        <v>193</v>
      </c>
      <c r="B364" s="1590" t="s">
        <v>541</v>
      </c>
      <c r="C364" s="1590"/>
      <c r="D364" s="1590"/>
      <c r="E364" s="219" t="s">
        <v>519</v>
      </c>
      <c r="F364" s="242" t="s">
        <v>361</v>
      </c>
      <c r="G364" s="150" t="s">
        <v>362</v>
      </c>
      <c r="H364" s="150" t="s">
        <v>362</v>
      </c>
      <c r="I364" s="150" t="s">
        <v>362</v>
      </c>
      <c r="J364" s="317" t="s">
        <v>623</v>
      </c>
      <c r="O364" s="1"/>
    </row>
    <row r="365" spans="1:15" s="5" customFormat="1" ht="8.15" customHeight="1" x14ac:dyDescent="0.35">
      <c r="A365" s="12"/>
      <c r="B365" s="13"/>
      <c r="C365" s="13"/>
      <c r="D365" s="13"/>
      <c r="E365" s="13"/>
      <c r="F365" s="7"/>
      <c r="G365" s="149"/>
      <c r="H365" s="149"/>
      <c r="I365" s="149"/>
      <c r="J365" s="46"/>
      <c r="K365" s="381"/>
    </row>
    <row r="366" spans="1:15" s="5" customFormat="1" ht="33" customHeight="1" x14ac:dyDescent="0.35">
      <c r="A366" s="1462" t="s">
        <v>464</v>
      </c>
      <c r="B366" s="1463"/>
      <c r="C366" s="1463"/>
      <c r="D366" s="1463"/>
      <c r="E366" s="1463"/>
      <c r="F366" s="1463"/>
      <c r="G366" s="1463"/>
      <c r="H366" s="1463"/>
      <c r="I366" s="1463"/>
      <c r="J366" s="1464"/>
      <c r="K366" s="381"/>
    </row>
    <row r="367" spans="1:15" ht="32.15" customHeight="1" x14ac:dyDescent="0.35">
      <c r="A367" s="11" t="s">
        <v>194</v>
      </c>
      <c r="B367" s="1590" t="s">
        <v>138</v>
      </c>
      <c r="C367" s="1590"/>
      <c r="D367" s="1590"/>
      <c r="E367" s="219" t="s">
        <v>518</v>
      </c>
      <c r="F367" s="242" t="s">
        <v>361</v>
      </c>
      <c r="G367" s="150" t="s">
        <v>362</v>
      </c>
      <c r="H367" s="150" t="s">
        <v>362</v>
      </c>
      <c r="I367" s="150" t="s">
        <v>362</v>
      </c>
      <c r="J367" s="36" t="s">
        <v>510</v>
      </c>
      <c r="O367" s="1"/>
    </row>
    <row r="368" spans="1:15" s="5" customFormat="1" ht="8.15" customHeight="1" x14ac:dyDescent="0.35">
      <c r="A368" s="82"/>
      <c r="B368" s="83"/>
      <c r="C368" s="83"/>
      <c r="D368" s="83"/>
      <c r="E368" s="83"/>
      <c r="F368" s="84"/>
      <c r="G368" s="156"/>
      <c r="H368" s="156"/>
      <c r="I368" s="156"/>
      <c r="J368" s="46"/>
      <c r="K368" s="381"/>
    </row>
    <row r="369" spans="1:15" s="5" customFormat="1" ht="33" customHeight="1" x14ac:dyDescent="0.35">
      <c r="A369" s="1462" t="s">
        <v>465</v>
      </c>
      <c r="B369" s="1463"/>
      <c r="C369" s="1463"/>
      <c r="D369" s="1463"/>
      <c r="E369" s="1463"/>
      <c r="F369" s="1463"/>
      <c r="G369" s="1463"/>
      <c r="H369" s="1463"/>
      <c r="I369" s="1463"/>
      <c r="J369" s="1464"/>
      <c r="K369" s="381"/>
    </row>
    <row r="370" spans="1:15" ht="32.15" customHeight="1" x14ac:dyDescent="0.35">
      <c r="A370" s="11" t="s">
        <v>195</v>
      </c>
      <c r="B370" s="1590" t="s">
        <v>139</v>
      </c>
      <c r="C370" s="1590"/>
      <c r="D370" s="1590"/>
      <c r="E370" s="219" t="s">
        <v>518</v>
      </c>
      <c r="F370" s="242" t="s">
        <v>361</v>
      </c>
      <c r="G370" s="150" t="s">
        <v>362</v>
      </c>
      <c r="H370" s="150" t="s">
        <v>362</v>
      </c>
      <c r="I370" s="150" t="s">
        <v>362</v>
      </c>
      <c r="J370" s="36" t="s">
        <v>510</v>
      </c>
      <c r="O370" s="1"/>
    </row>
    <row r="371" spans="1:15" s="5" customFormat="1" ht="8.15" customHeight="1" x14ac:dyDescent="0.35">
      <c r="A371" s="82"/>
      <c r="B371" s="83"/>
      <c r="C371" s="83"/>
      <c r="D371" s="83"/>
      <c r="E371" s="83"/>
      <c r="F371" s="84"/>
      <c r="G371" s="156"/>
      <c r="H371" s="156"/>
      <c r="I371" s="156"/>
      <c r="J371" s="431"/>
      <c r="K371" s="381"/>
    </row>
    <row r="372" spans="1:15" s="5" customFormat="1" ht="33" customHeight="1" x14ac:dyDescent="0.35">
      <c r="A372" s="1494" t="s">
        <v>466</v>
      </c>
      <c r="B372" s="1495"/>
      <c r="C372" s="1495"/>
      <c r="D372" s="1495"/>
      <c r="E372" s="1495"/>
      <c r="F372" s="1495"/>
      <c r="G372" s="1495"/>
      <c r="H372" s="1495"/>
      <c r="I372" s="1495"/>
      <c r="J372" s="1496"/>
      <c r="K372" s="381"/>
    </row>
    <row r="373" spans="1:15" ht="41.25" customHeight="1" x14ac:dyDescent="0.35">
      <c r="A373" s="852" t="s">
        <v>196</v>
      </c>
      <c r="B373" s="1465" t="s">
        <v>245</v>
      </c>
      <c r="C373" s="1465"/>
      <c r="D373" s="1465"/>
      <c r="E373" s="1466" t="s">
        <v>519</v>
      </c>
      <c r="F373" s="243" t="s">
        <v>512</v>
      </c>
      <c r="G373" s="161" t="s">
        <v>362</v>
      </c>
      <c r="H373" s="161" t="s">
        <v>362</v>
      </c>
      <c r="I373" s="161" t="s">
        <v>362</v>
      </c>
      <c r="J373" s="1617" t="s">
        <v>510</v>
      </c>
      <c r="O373" s="1"/>
    </row>
    <row r="374" spans="1:15" ht="30" customHeight="1" x14ac:dyDescent="0.35">
      <c r="A374" s="855" t="s">
        <v>197</v>
      </c>
      <c r="B374" s="1460" t="s">
        <v>246</v>
      </c>
      <c r="C374" s="1460"/>
      <c r="D374" s="1460"/>
      <c r="E374" s="1467"/>
      <c r="F374" s="732" t="s">
        <v>512</v>
      </c>
      <c r="G374" s="143" t="s">
        <v>362</v>
      </c>
      <c r="H374" s="143" t="s">
        <v>362</v>
      </c>
      <c r="I374" s="143" t="s">
        <v>362</v>
      </c>
      <c r="J374" s="1618"/>
      <c r="O374" s="1"/>
    </row>
    <row r="375" spans="1:15" ht="20.25" customHeight="1" x14ac:dyDescent="0.35">
      <c r="A375" s="864" t="s">
        <v>198</v>
      </c>
      <c r="B375" s="1624" t="s">
        <v>247</v>
      </c>
      <c r="C375" s="1624"/>
      <c r="D375" s="1624"/>
      <c r="E375" s="1468"/>
      <c r="F375" s="110" t="s">
        <v>398</v>
      </c>
      <c r="G375" s="164" t="s">
        <v>362</v>
      </c>
      <c r="H375" s="164" t="s">
        <v>362</v>
      </c>
      <c r="I375" s="164" t="s">
        <v>362</v>
      </c>
      <c r="J375" s="1619"/>
      <c r="O375" s="1"/>
    </row>
    <row r="376" spans="1:15" s="5" customFormat="1" ht="8.15" customHeight="1" x14ac:dyDescent="0.35">
      <c r="A376" s="82"/>
      <c r="B376" s="83"/>
      <c r="C376" s="83"/>
      <c r="D376" s="83"/>
      <c r="E376" s="83"/>
      <c r="F376" s="84"/>
      <c r="G376" s="156"/>
      <c r="H376" s="156"/>
      <c r="I376" s="156"/>
      <c r="J376" s="46"/>
      <c r="K376" s="381"/>
    </row>
    <row r="377" spans="1:15" s="5" customFormat="1" ht="33" customHeight="1" x14ac:dyDescent="0.35">
      <c r="A377" s="1462" t="s">
        <v>467</v>
      </c>
      <c r="B377" s="1463"/>
      <c r="C377" s="1463"/>
      <c r="D377" s="1463"/>
      <c r="E377" s="1463"/>
      <c r="F377" s="1463"/>
      <c r="G377" s="1463"/>
      <c r="H377" s="1463"/>
      <c r="I377" s="1463"/>
      <c r="J377" s="1464"/>
      <c r="K377" s="381"/>
    </row>
    <row r="378" spans="1:15" ht="44.25" customHeight="1" x14ac:dyDescent="0.35">
      <c r="A378" s="11" t="s">
        <v>199</v>
      </c>
      <c r="B378" s="1590" t="s">
        <v>140</v>
      </c>
      <c r="C378" s="1590"/>
      <c r="D378" s="1590"/>
      <c r="E378" s="219" t="s">
        <v>518</v>
      </c>
      <c r="F378" s="242" t="s">
        <v>361</v>
      </c>
      <c r="G378" s="150" t="s">
        <v>362</v>
      </c>
      <c r="H378" s="150" t="s">
        <v>362</v>
      </c>
      <c r="I378" s="150" t="s">
        <v>362</v>
      </c>
      <c r="J378" s="36" t="s">
        <v>510</v>
      </c>
      <c r="O378" s="1"/>
    </row>
    <row r="379" spans="1:15" s="5" customFormat="1" ht="8.15" customHeight="1" x14ac:dyDescent="0.35">
      <c r="A379" s="12"/>
      <c r="B379" s="13"/>
      <c r="C379" s="13"/>
      <c r="D379" s="13"/>
      <c r="E379" s="13"/>
      <c r="F379" s="7"/>
      <c r="G379" s="149"/>
      <c r="H379" s="149"/>
      <c r="I379" s="149"/>
      <c r="J379" s="46"/>
      <c r="K379" s="381"/>
    </row>
    <row r="380" spans="1:15" s="5" customFormat="1" ht="33" customHeight="1" x14ac:dyDescent="0.35">
      <c r="A380" s="1462" t="s">
        <v>468</v>
      </c>
      <c r="B380" s="1463"/>
      <c r="C380" s="1463"/>
      <c r="D380" s="1463"/>
      <c r="E380" s="1463"/>
      <c r="F380" s="1463"/>
      <c r="G380" s="1463"/>
      <c r="H380" s="1463"/>
      <c r="I380" s="1463"/>
      <c r="J380" s="1464"/>
      <c r="K380" s="381"/>
    </row>
    <row r="381" spans="1:15" ht="46.5" customHeight="1" x14ac:dyDescent="0.35">
      <c r="A381" s="11" t="s">
        <v>200</v>
      </c>
      <c r="B381" s="1590" t="s">
        <v>140</v>
      </c>
      <c r="C381" s="1590"/>
      <c r="D381" s="1590"/>
      <c r="E381" s="219" t="s">
        <v>518</v>
      </c>
      <c r="F381" s="242" t="s">
        <v>361</v>
      </c>
      <c r="G381" s="150" t="s">
        <v>362</v>
      </c>
      <c r="H381" s="150" t="s">
        <v>362</v>
      </c>
      <c r="I381" s="150" t="s">
        <v>362</v>
      </c>
      <c r="J381" s="36" t="s">
        <v>510</v>
      </c>
      <c r="O381" s="1"/>
    </row>
    <row r="382" spans="1:15" s="5" customFormat="1" ht="8.15" customHeight="1" x14ac:dyDescent="0.35">
      <c r="A382" s="12"/>
      <c r="B382" s="13"/>
      <c r="C382" s="13"/>
      <c r="D382" s="13"/>
      <c r="E382" s="13"/>
      <c r="F382" s="7"/>
      <c r="G382" s="149"/>
      <c r="H382" s="149"/>
      <c r="I382" s="149"/>
      <c r="J382" s="46"/>
      <c r="K382" s="381"/>
    </row>
    <row r="383" spans="1:15" s="5" customFormat="1" ht="33" customHeight="1" x14ac:dyDescent="0.35">
      <c r="A383" s="1462" t="s">
        <v>469</v>
      </c>
      <c r="B383" s="1463"/>
      <c r="C383" s="1463"/>
      <c r="D383" s="1463"/>
      <c r="E383" s="1463"/>
      <c r="F383" s="1463"/>
      <c r="G383" s="1463"/>
      <c r="H383" s="1463"/>
      <c r="I383" s="1463"/>
      <c r="J383" s="1464"/>
      <c r="K383" s="381"/>
    </row>
    <row r="384" spans="1:15" ht="30" customHeight="1" x14ac:dyDescent="0.35">
      <c r="A384" s="852" t="s">
        <v>201</v>
      </c>
      <c r="B384" s="1465" t="s">
        <v>141</v>
      </c>
      <c r="C384" s="1465"/>
      <c r="D384" s="1465"/>
      <c r="E384" s="1466" t="s">
        <v>518</v>
      </c>
      <c r="F384" s="243" t="s">
        <v>398</v>
      </c>
      <c r="G384" s="695">
        <v>0.19</v>
      </c>
      <c r="H384" s="161" t="s">
        <v>362</v>
      </c>
      <c r="I384" s="161" t="s">
        <v>362</v>
      </c>
      <c r="J384" s="1617" t="s">
        <v>692</v>
      </c>
      <c r="O384" s="1"/>
    </row>
    <row r="385" spans="1:15" ht="30" customHeight="1" x14ac:dyDescent="0.35">
      <c r="A385" s="856" t="s">
        <v>202</v>
      </c>
      <c r="B385" s="1461" t="s">
        <v>288</v>
      </c>
      <c r="C385" s="1461"/>
      <c r="D385" s="1461"/>
      <c r="E385" s="1468"/>
      <c r="F385" s="246" t="s">
        <v>398</v>
      </c>
      <c r="G385" s="812">
        <v>2.5000000000000001E-3</v>
      </c>
      <c r="H385" s="148" t="s">
        <v>362</v>
      </c>
      <c r="I385" s="148" t="s">
        <v>362</v>
      </c>
      <c r="J385" s="1619"/>
      <c r="O385" s="1"/>
    </row>
    <row r="386" spans="1:15" s="5" customFormat="1" ht="8.15" customHeight="1" x14ac:dyDescent="0.35">
      <c r="A386" s="12"/>
      <c r="B386" s="13"/>
      <c r="C386" s="13"/>
      <c r="D386" s="13"/>
      <c r="E386" s="13"/>
      <c r="F386" s="7"/>
      <c r="G386" s="149"/>
      <c r="H386" s="149"/>
      <c r="I386" s="149"/>
      <c r="J386" s="46"/>
      <c r="K386" s="381"/>
    </row>
    <row r="387" spans="1:15" s="5" customFormat="1" ht="33" customHeight="1" x14ac:dyDescent="0.35">
      <c r="A387" s="1462" t="s">
        <v>470</v>
      </c>
      <c r="B387" s="1463"/>
      <c r="C387" s="1463"/>
      <c r="D387" s="1463"/>
      <c r="E387" s="1463"/>
      <c r="F387" s="1463"/>
      <c r="G387" s="1463"/>
      <c r="H387" s="1463"/>
      <c r="I387" s="1463"/>
      <c r="J387" s="1464"/>
      <c r="K387" s="381"/>
    </row>
    <row r="388" spans="1:15" ht="20.149999999999999" customHeight="1" x14ac:dyDescent="0.35">
      <c r="A388" s="1522" t="s">
        <v>203</v>
      </c>
      <c r="B388" s="1675" t="s">
        <v>347</v>
      </c>
      <c r="C388" s="1676"/>
      <c r="D388" s="132" t="s">
        <v>485</v>
      </c>
      <c r="E388" s="1679" t="s">
        <v>519</v>
      </c>
      <c r="F388" s="291"/>
      <c r="G388" s="680">
        <v>157990</v>
      </c>
      <c r="H388" s="680">
        <v>14039</v>
      </c>
      <c r="I388" s="680">
        <v>31663459</v>
      </c>
      <c r="J388" s="1534" t="s">
        <v>689</v>
      </c>
      <c r="O388" s="1"/>
    </row>
    <row r="389" spans="1:15" ht="20.149999999999999" customHeight="1" x14ac:dyDescent="0.35">
      <c r="A389" s="1523"/>
      <c r="B389" s="1677"/>
      <c r="C389" s="1678"/>
      <c r="D389" s="133" t="s">
        <v>508</v>
      </c>
      <c r="E389" s="1680"/>
      <c r="F389" s="245"/>
      <c r="G389" s="747" t="s">
        <v>473</v>
      </c>
      <c r="H389" s="747" t="s">
        <v>473</v>
      </c>
      <c r="I389" s="747">
        <v>70622223</v>
      </c>
      <c r="J389" s="1535"/>
      <c r="O389" s="1"/>
    </row>
    <row r="390" spans="1:15" ht="20.149999999999999" customHeight="1" x14ac:dyDescent="0.35">
      <c r="A390" s="1548" t="s">
        <v>248</v>
      </c>
      <c r="B390" s="1682" t="s">
        <v>348</v>
      </c>
      <c r="C390" s="1683"/>
      <c r="D390" s="134" t="s">
        <v>485</v>
      </c>
      <c r="E390" s="1680"/>
      <c r="F390" s="732" t="s">
        <v>361</v>
      </c>
      <c r="G390" s="992">
        <v>3482890</v>
      </c>
      <c r="H390" s="992">
        <v>311813</v>
      </c>
      <c r="I390" s="784">
        <v>495081545408</v>
      </c>
      <c r="J390" s="1535"/>
      <c r="O390" s="1"/>
    </row>
    <row r="391" spans="1:15" ht="20.149999999999999" customHeight="1" x14ac:dyDescent="0.35">
      <c r="A391" s="1549"/>
      <c r="B391" s="1684"/>
      <c r="C391" s="1685"/>
      <c r="D391" s="135" t="s">
        <v>508</v>
      </c>
      <c r="E391" s="1681"/>
      <c r="F391" s="246" t="s">
        <v>361</v>
      </c>
      <c r="G391" s="202" t="s">
        <v>473</v>
      </c>
      <c r="H391" s="202" t="s">
        <v>473</v>
      </c>
      <c r="I391" s="814">
        <v>413593448988</v>
      </c>
      <c r="J391" s="1536"/>
      <c r="O391" s="1"/>
    </row>
    <row r="392" spans="1:15" s="5" customFormat="1" ht="8.15" customHeight="1" x14ac:dyDescent="0.35">
      <c r="A392" s="12"/>
      <c r="B392" s="13"/>
      <c r="C392" s="13"/>
      <c r="D392" s="13"/>
      <c r="E392" s="13"/>
      <c r="F392" s="7"/>
      <c r="G392" s="149"/>
      <c r="H392" s="149"/>
      <c r="I392" s="149"/>
      <c r="J392" s="46"/>
      <c r="K392" s="381"/>
    </row>
    <row r="393" spans="1:15" s="5" customFormat="1" ht="33" customHeight="1" x14ac:dyDescent="0.35">
      <c r="A393" s="1462" t="s">
        <v>471</v>
      </c>
      <c r="B393" s="1463"/>
      <c r="C393" s="1463"/>
      <c r="D393" s="1463"/>
      <c r="E393" s="1463"/>
      <c r="F393" s="1463"/>
      <c r="G393" s="1463"/>
      <c r="H393" s="1463"/>
      <c r="I393" s="1463"/>
      <c r="J393" s="1464"/>
      <c r="K393" s="381"/>
    </row>
    <row r="394" spans="1:15" ht="78" customHeight="1" x14ac:dyDescent="0.35">
      <c r="A394" s="11" t="s">
        <v>144</v>
      </c>
      <c r="B394" s="1700" t="s">
        <v>349</v>
      </c>
      <c r="C394" s="1701"/>
      <c r="D394" s="38" t="s">
        <v>472</v>
      </c>
      <c r="E394" s="242" t="s">
        <v>518</v>
      </c>
      <c r="F394" s="242" t="s">
        <v>361</v>
      </c>
      <c r="G394" s="683">
        <v>1039000</v>
      </c>
      <c r="H394" s="683">
        <v>312000</v>
      </c>
      <c r="I394" s="683">
        <v>135000</v>
      </c>
      <c r="J394" s="257" t="s">
        <v>673</v>
      </c>
      <c r="O394" s="1"/>
    </row>
    <row r="395" spans="1:15" s="5" customFormat="1" ht="8.15" customHeight="1" x14ac:dyDescent="0.35">
      <c r="A395" s="82"/>
      <c r="B395" s="83"/>
      <c r="C395" s="83"/>
      <c r="D395" s="83"/>
      <c r="E395" s="83"/>
      <c r="F395" s="84"/>
      <c r="G395" s="156"/>
      <c r="H395" s="156"/>
      <c r="I395" s="156"/>
      <c r="J395" s="46"/>
      <c r="K395" s="381"/>
    </row>
    <row r="396" spans="1:15" s="5" customFormat="1" ht="33" customHeight="1" x14ac:dyDescent="0.35">
      <c r="A396" s="1462" t="s">
        <v>520</v>
      </c>
      <c r="B396" s="1463"/>
      <c r="C396" s="1463"/>
      <c r="D396" s="1463"/>
      <c r="E396" s="1463"/>
      <c r="F396" s="1463"/>
      <c r="G396" s="1463"/>
      <c r="H396" s="1463"/>
      <c r="I396" s="1463"/>
      <c r="J396" s="1464"/>
      <c r="K396" s="381"/>
    </row>
    <row r="397" spans="1:15" ht="39" customHeight="1" x14ac:dyDescent="0.35">
      <c r="A397" s="852" t="s">
        <v>142</v>
      </c>
      <c r="B397" s="1668" t="s">
        <v>350</v>
      </c>
      <c r="C397" s="1668"/>
      <c r="D397" s="1668"/>
      <c r="E397" s="1669" t="s">
        <v>519</v>
      </c>
      <c r="F397" s="115"/>
      <c r="G397" s="161" t="s">
        <v>362</v>
      </c>
      <c r="H397" s="161" t="s">
        <v>362</v>
      </c>
      <c r="I397" s="203" t="s">
        <v>573</v>
      </c>
      <c r="J397" s="1672" t="s">
        <v>690</v>
      </c>
      <c r="O397" s="1"/>
    </row>
    <row r="398" spans="1:15" ht="39" customHeight="1" x14ac:dyDescent="0.35">
      <c r="A398" s="856" t="s">
        <v>143</v>
      </c>
      <c r="B398" s="1504" t="s">
        <v>351</v>
      </c>
      <c r="C398" s="1504"/>
      <c r="D398" s="1504"/>
      <c r="E398" s="1671"/>
      <c r="F398" s="246" t="s">
        <v>361</v>
      </c>
      <c r="G398" s="148" t="s">
        <v>362</v>
      </c>
      <c r="H398" s="148" t="s">
        <v>362</v>
      </c>
      <c r="I398" s="204" t="s">
        <v>573</v>
      </c>
      <c r="J398" s="1674"/>
      <c r="O398" s="1"/>
    </row>
    <row r="399" spans="1:15" s="5" customFormat="1" ht="8.15" customHeight="1" x14ac:dyDescent="0.35">
      <c r="A399" s="82"/>
      <c r="B399" s="83"/>
      <c r="C399" s="83"/>
      <c r="D399" s="83"/>
      <c r="E399" s="83"/>
      <c r="F399" s="84"/>
      <c r="G399" s="156"/>
      <c r="H399" s="156"/>
      <c r="I399" s="156"/>
      <c r="J399" s="46"/>
      <c r="K399" s="381"/>
    </row>
    <row r="400" spans="1:15" s="5" customFormat="1" ht="33" customHeight="1" x14ac:dyDescent="0.35">
      <c r="A400" s="1462" t="s">
        <v>618</v>
      </c>
      <c r="B400" s="1463"/>
      <c r="C400" s="1463"/>
      <c r="D400" s="1463"/>
      <c r="E400" s="1463"/>
      <c r="F400" s="1463"/>
      <c r="G400" s="1463"/>
      <c r="H400" s="1463"/>
      <c r="I400" s="1463"/>
      <c r="J400" s="1464"/>
      <c r="K400" s="381"/>
    </row>
    <row r="401" spans="1:15" ht="26.25" customHeight="1" x14ac:dyDescent="0.35">
      <c r="A401" s="877"/>
      <c r="B401" s="854" t="s">
        <v>582</v>
      </c>
      <c r="C401" s="334"/>
      <c r="D401" s="133" t="s">
        <v>583</v>
      </c>
      <c r="E401" s="1686" t="s">
        <v>584</v>
      </c>
      <c r="F401" s="245" t="s">
        <v>361</v>
      </c>
      <c r="G401" s="1173">
        <v>2433667704.1799998</v>
      </c>
      <c r="H401" s="1174">
        <v>1871975984.5</v>
      </c>
      <c r="I401" s="1173">
        <v>757728098.27999997</v>
      </c>
      <c r="J401" s="424"/>
      <c r="O401" s="1"/>
    </row>
    <row r="402" spans="1:15" ht="18" customHeight="1" x14ac:dyDescent="0.35">
      <c r="A402" s="1689"/>
      <c r="B402" s="1682" t="s">
        <v>585</v>
      </c>
      <c r="C402" s="1683"/>
      <c r="D402" s="134" t="s">
        <v>586</v>
      </c>
      <c r="E402" s="1687"/>
      <c r="F402" s="732" t="s">
        <v>512</v>
      </c>
      <c r="G402" s="927">
        <v>0</v>
      </c>
      <c r="H402" s="928">
        <v>0</v>
      </c>
      <c r="I402" s="927">
        <v>0</v>
      </c>
      <c r="J402" s="1695"/>
      <c r="O402" s="1"/>
    </row>
    <row r="403" spans="1:15" ht="18" customHeight="1" x14ac:dyDescent="0.35">
      <c r="A403" s="1690"/>
      <c r="B403" s="1691"/>
      <c r="C403" s="1692"/>
      <c r="D403" s="134" t="s">
        <v>587</v>
      </c>
      <c r="E403" s="1687"/>
      <c r="F403" s="732" t="s">
        <v>512</v>
      </c>
      <c r="G403" s="927">
        <v>0</v>
      </c>
      <c r="H403" s="928">
        <v>1</v>
      </c>
      <c r="I403" s="927">
        <v>0</v>
      </c>
      <c r="J403" s="1696"/>
      <c r="O403" s="1"/>
    </row>
    <row r="404" spans="1:15" ht="18" customHeight="1" x14ac:dyDescent="0.35">
      <c r="A404" s="1690"/>
      <c r="B404" s="1691"/>
      <c r="C404" s="1692"/>
      <c r="D404" s="134" t="s">
        <v>588</v>
      </c>
      <c r="E404" s="1687"/>
      <c r="F404" s="732" t="s">
        <v>512</v>
      </c>
      <c r="G404" s="927">
        <v>1</v>
      </c>
      <c r="H404" s="928">
        <v>1</v>
      </c>
      <c r="I404" s="927">
        <v>1</v>
      </c>
      <c r="J404" s="1696"/>
      <c r="O404" s="1"/>
    </row>
    <row r="405" spans="1:15" ht="18" customHeight="1" x14ac:dyDescent="0.35">
      <c r="A405" s="1690"/>
      <c r="B405" s="1691"/>
      <c r="C405" s="1692"/>
      <c r="D405" s="134" t="s">
        <v>589</v>
      </c>
      <c r="E405" s="1687"/>
      <c r="F405" s="732" t="s">
        <v>512</v>
      </c>
      <c r="G405" s="927">
        <v>1</v>
      </c>
      <c r="H405" s="928">
        <v>3</v>
      </c>
      <c r="I405" s="927">
        <v>3</v>
      </c>
      <c r="J405" s="1696"/>
      <c r="O405" s="1"/>
    </row>
    <row r="406" spans="1:15" ht="18" customHeight="1" x14ac:dyDescent="0.35">
      <c r="A406" s="1562"/>
      <c r="B406" s="1693"/>
      <c r="C406" s="1694"/>
      <c r="D406" s="134" t="s">
        <v>590</v>
      </c>
      <c r="E406" s="1687"/>
      <c r="F406" s="732" t="s">
        <v>512</v>
      </c>
      <c r="G406" s="1176">
        <v>124</v>
      </c>
      <c r="H406" s="1178">
        <v>100</v>
      </c>
      <c r="I406" s="1180">
        <v>147</v>
      </c>
      <c r="J406" s="1697"/>
      <c r="O406" s="1"/>
    </row>
    <row r="407" spans="1:15" ht="18" customHeight="1" x14ac:dyDescent="0.35">
      <c r="A407" s="864"/>
      <c r="B407" s="1698" t="s">
        <v>599</v>
      </c>
      <c r="C407" s="1699"/>
      <c r="D407" s="289" t="s">
        <v>256</v>
      </c>
      <c r="E407" s="1688"/>
      <c r="F407" s="110" t="s">
        <v>361</v>
      </c>
      <c r="G407" s="1175">
        <v>16068805780.82</v>
      </c>
      <c r="H407" s="1177">
        <v>5178601365.0900011</v>
      </c>
      <c r="I407" s="1179">
        <v>3976275251.1599984</v>
      </c>
      <c r="J407" s="294"/>
      <c r="O407" s="1"/>
    </row>
    <row r="408" spans="1:15" s="5" customFormat="1" ht="8.15" customHeight="1" x14ac:dyDescent="0.35">
      <c r="A408" s="65"/>
      <c r="B408" s="66"/>
      <c r="C408" s="66"/>
      <c r="D408" s="66"/>
      <c r="E408" s="66"/>
      <c r="F408" s="67"/>
      <c r="G408" s="155"/>
      <c r="H408" s="155"/>
      <c r="I408" s="155"/>
      <c r="J408" s="46"/>
      <c r="K408" s="381"/>
    </row>
    <row r="409" spans="1:15" s="5" customFormat="1" ht="33" customHeight="1" x14ac:dyDescent="0.35">
      <c r="A409" s="1462" t="s">
        <v>619</v>
      </c>
      <c r="B409" s="1463"/>
      <c r="C409" s="1463"/>
      <c r="D409" s="1463"/>
      <c r="E409" s="1463"/>
      <c r="F409" s="1463"/>
      <c r="G409" s="1463"/>
      <c r="H409" s="1463"/>
      <c r="I409" s="1463"/>
      <c r="J409" s="1464"/>
      <c r="K409" s="381"/>
    </row>
    <row r="410" spans="1:15" hidden="1" x14ac:dyDescent="0.35">
      <c r="A410" s="1706"/>
      <c r="B410" s="368" t="s">
        <v>636</v>
      </c>
      <c r="C410" s="1707"/>
      <c r="D410" s="1708"/>
      <c r="E410" s="369"/>
      <c r="F410" s="818" t="s">
        <v>361</v>
      </c>
      <c r="G410" s="1181">
        <f>G411+G412+G413+G414+G419+G420</f>
        <v>11891238689.559999</v>
      </c>
      <c r="H410" s="819">
        <f>H411+H416+H419+H420</f>
        <v>4427592231.5899963</v>
      </c>
      <c r="I410" s="820">
        <f>I411+I412+I415+I416+I417+I419+I420</f>
        <v>2733061828.0469999</v>
      </c>
      <c r="J410" s="490" t="s">
        <v>635</v>
      </c>
      <c r="O410" s="1"/>
    </row>
    <row r="411" spans="1:15" ht="60" x14ac:dyDescent="0.35">
      <c r="A411" s="1595"/>
      <c r="B411" s="1709" t="s">
        <v>591</v>
      </c>
      <c r="C411" s="1711" t="s">
        <v>629</v>
      </c>
      <c r="D411" s="1712"/>
      <c r="E411" s="1713" t="s">
        <v>584</v>
      </c>
      <c r="F411" s="815" t="s">
        <v>361</v>
      </c>
      <c r="G411" s="1182">
        <v>5623139945.5699997</v>
      </c>
      <c r="H411" s="929">
        <v>4411746755.0599995</v>
      </c>
      <c r="I411" s="930">
        <v>1965521709.98</v>
      </c>
      <c r="J411" s="944" t="s">
        <v>775</v>
      </c>
      <c r="O411" s="1"/>
    </row>
    <row r="412" spans="1:15" ht="72" x14ac:dyDescent="0.35">
      <c r="A412" s="1595"/>
      <c r="B412" s="1710"/>
      <c r="C412" s="1702" t="s">
        <v>631</v>
      </c>
      <c r="D412" s="1703"/>
      <c r="E412" s="1714"/>
      <c r="F412" s="816" t="s">
        <v>361</v>
      </c>
      <c r="G412" s="937">
        <v>644261095.91999984</v>
      </c>
      <c r="H412" s="938" t="s">
        <v>362</v>
      </c>
      <c r="I412" s="937">
        <v>5566442.3991</v>
      </c>
      <c r="J412" s="256" t="s">
        <v>779</v>
      </c>
      <c r="O412" s="1"/>
    </row>
    <row r="413" spans="1:15" ht="41.25" customHeight="1" x14ac:dyDescent="0.35">
      <c r="A413" s="1595"/>
      <c r="B413" s="1710"/>
      <c r="C413" s="1704" t="s">
        <v>594</v>
      </c>
      <c r="D413" s="1705"/>
      <c r="E413" s="1714"/>
      <c r="F413" s="817" t="s">
        <v>361</v>
      </c>
      <c r="G413" s="931">
        <v>1405784986.54</v>
      </c>
      <c r="H413" s="932" t="s">
        <v>362</v>
      </c>
      <c r="I413" s="933" t="s">
        <v>362</v>
      </c>
      <c r="J413" s="945" t="s">
        <v>639</v>
      </c>
      <c r="O413" s="1"/>
    </row>
    <row r="414" spans="1:15" ht="42.75" customHeight="1" x14ac:dyDescent="0.35">
      <c r="A414" s="1595"/>
      <c r="B414" s="1710"/>
      <c r="C414" s="1702" t="s">
        <v>592</v>
      </c>
      <c r="D414" s="1703"/>
      <c r="E414" s="1714"/>
      <c r="F414" s="816" t="s">
        <v>361</v>
      </c>
      <c r="G414" s="937">
        <v>-29562639.949999999</v>
      </c>
      <c r="H414" s="939" t="s">
        <v>362</v>
      </c>
      <c r="I414" s="940" t="s">
        <v>362</v>
      </c>
      <c r="J414" s="434" t="s">
        <v>674</v>
      </c>
      <c r="O414" s="1"/>
    </row>
    <row r="415" spans="1:15" ht="42" customHeight="1" x14ac:dyDescent="0.35">
      <c r="A415" s="1595"/>
      <c r="B415" s="1710"/>
      <c r="C415" s="1704" t="s">
        <v>595</v>
      </c>
      <c r="D415" s="1705"/>
      <c r="E415" s="1714"/>
      <c r="F415" s="817" t="s">
        <v>361</v>
      </c>
      <c r="G415" s="932" t="s">
        <v>362</v>
      </c>
      <c r="H415" s="934" t="s">
        <v>362</v>
      </c>
      <c r="I415" s="1043">
        <v>624</v>
      </c>
      <c r="J415" s="945" t="s">
        <v>640</v>
      </c>
      <c r="O415" s="1"/>
    </row>
    <row r="416" spans="1:15" ht="32.25" customHeight="1" x14ac:dyDescent="0.35">
      <c r="A416" s="1595"/>
      <c r="B416" s="1710"/>
      <c r="C416" s="1702" t="s">
        <v>596</v>
      </c>
      <c r="D416" s="1703"/>
      <c r="E416" s="1714"/>
      <c r="F416" s="816" t="s">
        <v>361</v>
      </c>
      <c r="G416" s="939" t="s">
        <v>362</v>
      </c>
      <c r="H416" s="941">
        <v>9.000000823289156E-2</v>
      </c>
      <c r="I416" s="942">
        <v>196680533.74999994</v>
      </c>
      <c r="J416" s="256" t="s">
        <v>641</v>
      </c>
      <c r="O416" s="1"/>
    </row>
    <row r="417" spans="1:15" ht="41.25" customHeight="1" x14ac:dyDescent="0.35">
      <c r="A417" s="1595"/>
      <c r="B417" s="1710"/>
      <c r="C417" s="1704" t="s">
        <v>593</v>
      </c>
      <c r="D417" s="1705"/>
      <c r="E417" s="1714"/>
      <c r="F417" s="817" t="s">
        <v>361</v>
      </c>
      <c r="G417" s="932" t="s">
        <v>362</v>
      </c>
      <c r="H417" s="932" t="s">
        <v>362</v>
      </c>
      <c r="I417" s="935">
        <v>42707405.730000004</v>
      </c>
      <c r="J417" s="945" t="s">
        <v>675</v>
      </c>
      <c r="O417" s="1"/>
    </row>
    <row r="418" spans="1:15" ht="39.75" customHeight="1" x14ac:dyDescent="0.35">
      <c r="A418" s="1595"/>
      <c r="B418" s="1710"/>
      <c r="C418" s="1702" t="s">
        <v>597</v>
      </c>
      <c r="D418" s="1703"/>
      <c r="E418" s="1714"/>
      <c r="F418" s="816" t="s">
        <v>361</v>
      </c>
      <c r="G418" s="939" t="s">
        <v>362</v>
      </c>
      <c r="H418" s="939" t="s">
        <v>362</v>
      </c>
      <c r="I418" s="946" t="s">
        <v>362</v>
      </c>
      <c r="J418" s="256"/>
      <c r="O418" s="1"/>
    </row>
    <row r="419" spans="1:15" ht="48" x14ac:dyDescent="0.35">
      <c r="A419" s="1595"/>
      <c r="B419" s="1710"/>
      <c r="C419" s="1704" t="s">
        <v>598</v>
      </c>
      <c r="D419" s="1705"/>
      <c r="E419" s="1714"/>
      <c r="F419" s="817" t="s">
        <v>361</v>
      </c>
      <c r="G419" s="931">
        <v>4117118586.7400007</v>
      </c>
      <c r="H419" s="936">
        <v>129778.71</v>
      </c>
      <c r="I419" s="935">
        <v>40892345.57</v>
      </c>
      <c r="J419" s="945" t="s">
        <v>780</v>
      </c>
      <c r="O419" s="1"/>
    </row>
    <row r="420" spans="1:15" ht="18" customHeight="1" x14ac:dyDescent="0.35">
      <c r="A420" s="1595"/>
      <c r="B420" s="1710"/>
      <c r="C420" s="1702" t="s">
        <v>630</v>
      </c>
      <c r="D420" s="1703"/>
      <c r="E420" s="1714"/>
      <c r="F420" s="821" t="s">
        <v>361</v>
      </c>
      <c r="G420" s="943">
        <v>130496714.73999998</v>
      </c>
      <c r="H420" s="943">
        <v>15715697.729996681</v>
      </c>
      <c r="I420" s="943">
        <v>481692766.61789989</v>
      </c>
      <c r="J420" s="435" t="s">
        <v>786</v>
      </c>
      <c r="O420" s="1"/>
    </row>
    <row r="421" spans="1:15" s="5" customFormat="1" ht="8.15" customHeight="1" x14ac:dyDescent="0.35">
      <c r="A421" s="82"/>
      <c r="B421" s="83"/>
      <c r="C421" s="83"/>
      <c r="D421" s="83"/>
      <c r="E421" s="83"/>
      <c r="F421" s="84"/>
      <c r="G421" s="211"/>
      <c r="H421" s="211"/>
      <c r="I421" s="211"/>
      <c r="J421" s="46"/>
      <c r="K421" s="381"/>
    </row>
    <row r="423" spans="1:15" x14ac:dyDescent="0.35">
      <c r="G423" s="488"/>
      <c r="H423" s="488"/>
      <c r="I423" s="489"/>
    </row>
    <row r="424" spans="1:15" x14ac:dyDescent="0.35">
      <c r="G424" s="381"/>
      <c r="H424" s="381"/>
      <c r="I424" s="381"/>
    </row>
    <row r="425" spans="1:15" x14ac:dyDescent="0.35">
      <c r="G425" s="381"/>
      <c r="H425" s="381"/>
      <c r="I425" s="381"/>
    </row>
    <row r="426" spans="1:15" x14ac:dyDescent="0.35">
      <c r="G426" s="381"/>
      <c r="H426" s="381"/>
      <c r="I426" s="381"/>
    </row>
    <row r="427" spans="1:15" x14ac:dyDescent="0.35">
      <c r="G427" s="381"/>
      <c r="H427" s="381"/>
      <c r="I427" s="381"/>
    </row>
    <row r="428" spans="1:15" x14ac:dyDescent="0.35">
      <c r="G428" s="381"/>
      <c r="H428" s="381"/>
      <c r="I428" s="381"/>
    </row>
  </sheetData>
  <sheetProtection algorithmName="SHA-512" hashValue="4CAL8t1IjWaTe+D6hOc5zIrwPLehXYD5F8Ab9RrMXkyypmh7M71qKMejsxuiMgrvAVypktNIsuy2kUqQk4iNIw==" saltValue="1DJo1pvBAp5BAJUHXB8MPA==" spinCount="100000" sheet="1" objects="1" scenarios="1"/>
  <mergeCells count="386">
    <mergeCell ref="C416:D416"/>
    <mergeCell ref="C417:D417"/>
    <mergeCell ref="C418:D418"/>
    <mergeCell ref="C419:D419"/>
    <mergeCell ref="C420:D420"/>
    <mergeCell ref="A409:J409"/>
    <mergeCell ref="A410:A420"/>
    <mergeCell ref="C410:D410"/>
    <mergeCell ref="B411:B420"/>
    <mergeCell ref="C411:D411"/>
    <mergeCell ref="E411:E420"/>
    <mergeCell ref="C412:D412"/>
    <mergeCell ref="C413:D413"/>
    <mergeCell ref="C414:D414"/>
    <mergeCell ref="C415:D415"/>
    <mergeCell ref="A400:J400"/>
    <mergeCell ref="E401:E407"/>
    <mergeCell ref="A402:A406"/>
    <mergeCell ref="B402:C406"/>
    <mergeCell ref="J402:J406"/>
    <mergeCell ref="B407:C407"/>
    <mergeCell ref="A393:J393"/>
    <mergeCell ref="B394:C394"/>
    <mergeCell ref="A396:J396"/>
    <mergeCell ref="B397:D397"/>
    <mergeCell ref="E397:E398"/>
    <mergeCell ref="J397:J398"/>
    <mergeCell ref="B398:D398"/>
    <mergeCell ref="A387:J387"/>
    <mergeCell ref="A388:A389"/>
    <mergeCell ref="B388:C389"/>
    <mergeCell ref="E388:E391"/>
    <mergeCell ref="J388:J391"/>
    <mergeCell ref="A390:A391"/>
    <mergeCell ref="B390:C391"/>
    <mergeCell ref="A377:J377"/>
    <mergeCell ref="B378:D378"/>
    <mergeCell ref="A380:J380"/>
    <mergeCell ref="B381:D381"/>
    <mergeCell ref="A383:J383"/>
    <mergeCell ref="B384:D384"/>
    <mergeCell ref="E384:E385"/>
    <mergeCell ref="J384:J385"/>
    <mergeCell ref="B385:D385"/>
    <mergeCell ref="A372:J372"/>
    <mergeCell ref="B373:D373"/>
    <mergeCell ref="E373:E375"/>
    <mergeCell ref="J373:J375"/>
    <mergeCell ref="B374:D374"/>
    <mergeCell ref="B375:D375"/>
    <mergeCell ref="A363:J363"/>
    <mergeCell ref="B364:D364"/>
    <mergeCell ref="A366:J366"/>
    <mergeCell ref="B367:D367"/>
    <mergeCell ref="A369:J369"/>
    <mergeCell ref="B370:D370"/>
    <mergeCell ref="A357:J357"/>
    <mergeCell ref="B358:D358"/>
    <mergeCell ref="E358:E361"/>
    <mergeCell ref="B359:D359"/>
    <mergeCell ref="B360:D360"/>
    <mergeCell ref="B361:D361"/>
    <mergeCell ref="A352:J352"/>
    <mergeCell ref="B353:D353"/>
    <mergeCell ref="E353:E355"/>
    <mergeCell ref="J353:J355"/>
    <mergeCell ref="B354:D354"/>
    <mergeCell ref="B355:D355"/>
    <mergeCell ref="A344:J344"/>
    <mergeCell ref="A345:A346"/>
    <mergeCell ref="B345:C346"/>
    <mergeCell ref="E345:E350"/>
    <mergeCell ref="J345:J350"/>
    <mergeCell ref="A347:A348"/>
    <mergeCell ref="B347:C348"/>
    <mergeCell ref="A349:A350"/>
    <mergeCell ref="B349:C350"/>
    <mergeCell ref="A337:A338"/>
    <mergeCell ref="B337:C338"/>
    <mergeCell ref="E337:E342"/>
    <mergeCell ref="J337:J342"/>
    <mergeCell ref="A339:A340"/>
    <mergeCell ref="B339:C340"/>
    <mergeCell ref="A341:A342"/>
    <mergeCell ref="B341:C342"/>
    <mergeCell ref="B330:D330"/>
    <mergeCell ref="B331:D331"/>
    <mergeCell ref="B332:D332"/>
    <mergeCell ref="B333:D333"/>
    <mergeCell ref="B334:D334"/>
    <mergeCell ref="A336:J336"/>
    <mergeCell ref="B320:D320"/>
    <mergeCell ref="G320:I320"/>
    <mergeCell ref="A322:J322"/>
    <mergeCell ref="B323:D323"/>
    <mergeCell ref="A325:I325"/>
    <mergeCell ref="B326:D326"/>
    <mergeCell ref="E326:E334"/>
    <mergeCell ref="B327:D327"/>
    <mergeCell ref="B328:D328"/>
    <mergeCell ref="B329:D329"/>
    <mergeCell ref="A313:J313"/>
    <mergeCell ref="B314:D314"/>
    <mergeCell ref="A316:J316"/>
    <mergeCell ref="B317:D317"/>
    <mergeCell ref="G317:I317"/>
    <mergeCell ref="A319:J319"/>
    <mergeCell ref="A297:J297"/>
    <mergeCell ref="B298:C298"/>
    <mergeCell ref="E298:E311"/>
    <mergeCell ref="B299:C299"/>
    <mergeCell ref="A300:A305"/>
    <mergeCell ref="B300:C305"/>
    <mergeCell ref="J300:J305"/>
    <mergeCell ref="A306:A311"/>
    <mergeCell ref="B306:C311"/>
    <mergeCell ref="J306:J311"/>
    <mergeCell ref="A293:J293"/>
    <mergeCell ref="B294:D294"/>
    <mergeCell ref="E294:E295"/>
    <mergeCell ref="B295:D295"/>
    <mergeCell ref="B285:D285"/>
    <mergeCell ref="B286:D286"/>
    <mergeCell ref="B287:D287"/>
    <mergeCell ref="B288:D288"/>
    <mergeCell ref="B289:D289"/>
    <mergeCell ref="B290:D290"/>
    <mergeCell ref="B276:D276"/>
    <mergeCell ref="E276:E292"/>
    <mergeCell ref="B277:D277"/>
    <mergeCell ref="B278:D278"/>
    <mergeCell ref="B279:D279"/>
    <mergeCell ref="B280:D280"/>
    <mergeCell ref="B281:D281"/>
    <mergeCell ref="B282:D282"/>
    <mergeCell ref="B283:D283"/>
    <mergeCell ref="B284:D284"/>
    <mergeCell ref="B291:D291"/>
    <mergeCell ref="B292:D292"/>
    <mergeCell ref="A271:J271"/>
    <mergeCell ref="B272:D272"/>
    <mergeCell ref="E272:E273"/>
    <mergeCell ref="J272:J273"/>
    <mergeCell ref="B273:D273"/>
    <mergeCell ref="A275:J275"/>
    <mergeCell ref="A267:I267"/>
    <mergeCell ref="B268:D268"/>
    <mergeCell ref="E268:E269"/>
    <mergeCell ref="G268:H268"/>
    <mergeCell ref="B269:D269"/>
    <mergeCell ref="G269:H269"/>
    <mergeCell ref="B263:D263"/>
    <mergeCell ref="G263:H263"/>
    <mergeCell ref="B264:D264"/>
    <mergeCell ref="G264:H264"/>
    <mergeCell ref="B265:D265"/>
    <mergeCell ref="G265:H265"/>
    <mergeCell ref="A258:I258"/>
    <mergeCell ref="B259:D259"/>
    <mergeCell ref="E259:E265"/>
    <mergeCell ref="G259:H259"/>
    <mergeCell ref="B260:D260"/>
    <mergeCell ref="G260:H260"/>
    <mergeCell ref="B261:D261"/>
    <mergeCell ref="G261:H261"/>
    <mergeCell ref="B262:D262"/>
    <mergeCell ref="G262:H262"/>
    <mergeCell ref="A254:I254"/>
    <mergeCell ref="B255:D255"/>
    <mergeCell ref="E255:E256"/>
    <mergeCell ref="G255:H255"/>
    <mergeCell ref="B256:D256"/>
    <mergeCell ref="G256:H256"/>
    <mergeCell ref="A248:J248"/>
    <mergeCell ref="B249:D249"/>
    <mergeCell ref="E249:E252"/>
    <mergeCell ref="J249:J252"/>
    <mergeCell ref="B250:D250"/>
    <mergeCell ref="B251:D251"/>
    <mergeCell ref="B252:D252"/>
    <mergeCell ref="A242:J242"/>
    <mergeCell ref="B243:D243"/>
    <mergeCell ref="E243:E246"/>
    <mergeCell ref="B244:D244"/>
    <mergeCell ref="B245:D245"/>
    <mergeCell ref="B246:D246"/>
    <mergeCell ref="A237:J237"/>
    <mergeCell ref="B238:D238"/>
    <mergeCell ref="E238:E240"/>
    <mergeCell ref="J238:J240"/>
    <mergeCell ref="B239:D239"/>
    <mergeCell ref="B240:D240"/>
    <mergeCell ref="A232:J232"/>
    <mergeCell ref="B233:D233"/>
    <mergeCell ref="E233:E235"/>
    <mergeCell ref="J233:J235"/>
    <mergeCell ref="B234:D234"/>
    <mergeCell ref="B235:D235"/>
    <mergeCell ref="A225:J225"/>
    <mergeCell ref="B226:D226"/>
    <mergeCell ref="B227:D227"/>
    <mergeCell ref="B228:D228"/>
    <mergeCell ref="B229:D229"/>
    <mergeCell ref="B230:D230"/>
    <mergeCell ref="B217:D217"/>
    <mergeCell ref="B218:D218"/>
    <mergeCell ref="B219:D219"/>
    <mergeCell ref="B220:D220"/>
    <mergeCell ref="A222:J222"/>
    <mergeCell ref="B223:D223"/>
    <mergeCell ref="A207:J207"/>
    <mergeCell ref="B208:D208"/>
    <mergeCell ref="E208:E220"/>
    <mergeCell ref="B209:D209"/>
    <mergeCell ref="B210:D210"/>
    <mergeCell ref="B211:C211"/>
    <mergeCell ref="A212:A214"/>
    <mergeCell ref="B212:C214"/>
    <mergeCell ref="B215:D215"/>
    <mergeCell ref="B216:D216"/>
    <mergeCell ref="A198:J198"/>
    <mergeCell ref="B199:C199"/>
    <mergeCell ref="A201:J201"/>
    <mergeCell ref="B202:C202"/>
    <mergeCell ref="A204:J204"/>
    <mergeCell ref="B205:C205"/>
    <mergeCell ref="B186:D186"/>
    <mergeCell ref="A188:J188"/>
    <mergeCell ref="B189:D189"/>
    <mergeCell ref="A191:J191"/>
    <mergeCell ref="B192:C192"/>
    <mergeCell ref="E192:E196"/>
    <mergeCell ref="B193:C193"/>
    <mergeCell ref="B194:C194"/>
    <mergeCell ref="B195:C195"/>
    <mergeCell ref="B196:C196"/>
    <mergeCell ref="A177:I177"/>
    <mergeCell ref="A178:A183"/>
    <mergeCell ref="B178:C183"/>
    <mergeCell ref="E178:E183"/>
    <mergeCell ref="J178:J183"/>
    <mergeCell ref="A185:J185"/>
    <mergeCell ref="A165:A170"/>
    <mergeCell ref="B165:C170"/>
    <mergeCell ref="J165:J170"/>
    <mergeCell ref="A171:A176"/>
    <mergeCell ref="B171:C176"/>
    <mergeCell ref="J171:J176"/>
    <mergeCell ref="J147:J152"/>
    <mergeCell ref="A153:A158"/>
    <mergeCell ref="B153:C158"/>
    <mergeCell ref="J153:J158"/>
    <mergeCell ref="A159:A164"/>
    <mergeCell ref="B159:C164"/>
    <mergeCell ref="J159:J164"/>
    <mergeCell ref="A134:I134"/>
    <mergeCell ref="A135:A140"/>
    <mergeCell ref="B135:C140"/>
    <mergeCell ref="E135:E176"/>
    <mergeCell ref="J135:J140"/>
    <mergeCell ref="A141:A146"/>
    <mergeCell ref="B141:C146"/>
    <mergeCell ref="J141:J146"/>
    <mergeCell ref="A147:A152"/>
    <mergeCell ref="B147:C152"/>
    <mergeCell ref="A91:I91"/>
    <mergeCell ref="A92:A97"/>
    <mergeCell ref="B92:C97"/>
    <mergeCell ref="E92:E133"/>
    <mergeCell ref="J92:J97"/>
    <mergeCell ref="A98:A103"/>
    <mergeCell ref="B98:C103"/>
    <mergeCell ref="J98:J103"/>
    <mergeCell ref="A104:A109"/>
    <mergeCell ref="B104:C109"/>
    <mergeCell ref="A122:A127"/>
    <mergeCell ref="B122:C127"/>
    <mergeCell ref="J122:J127"/>
    <mergeCell ref="A128:A133"/>
    <mergeCell ref="B128:C133"/>
    <mergeCell ref="J128:J133"/>
    <mergeCell ref="J104:J109"/>
    <mergeCell ref="A110:A115"/>
    <mergeCell ref="B110:C115"/>
    <mergeCell ref="J110:J115"/>
    <mergeCell ref="A116:A121"/>
    <mergeCell ref="B116:C121"/>
    <mergeCell ref="J116:J121"/>
    <mergeCell ref="B81:C83"/>
    <mergeCell ref="J81:J83"/>
    <mergeCell ref="A85:J85"/>
    <mergeCell ref="A86:A89"/>
    <mergeCell ref="B86:C89"/>
    <mergeCell ref="E86:E89"/>
    <mergeCell ref="J86:J89"/>
    <mergeCell ref="A71:J71"/>
    <mergeCell ref="B72:D72"/>
    <mergeCell ref="A74:J74"/>
    <mergeCell ref="B75:D75"/>
    <mergeCell ref="A77:J77"/>
    <mergeCell ref="B78:D78"/>
    <mergeCell ref="E78:E83"/>
    <mergeCell ref="B79:D79"/>
    <mergeCell ref="B80:D80"/>
    <mergeCell ref="A81:A83"/>
    <mergeCell ref="A66:J66"/>
    <mergeCell ref="B67:C67"/>
    <mergeCell ref="E67:E69"/>
    <mergeCell ref="A68:A69"/>
    <mergeCell ref="B68:C69"/>
    <mergeCell ref="J68:J69"/>
    <mergeCell ref="B59:C59"/>
    <mergeCell ref="B60:C60"/>
    <mergeCell ref="A61:A62"/>
    <mergeCell ref="B61:C62"/>
    <mergeCell ref="J61:J62"/>
    <mergeCell ref="A63:A64"/>
    <mergeCell ref="B63:C64"/>
    <mergeCell ref="J63:J64"/>
    <mergeCell ref="J43:J44"/>
    <mergeCell ref="A45:A46"/>
    <mergeCell ref="B45:C46"/>
    <mergeCell ref="J45:J46"/>
    <mergeCell ref="A51:A52"/>
    <mergeCell ref="B51:C52"/>
    <mergeCell ref="J51:J52"/>
    <mergeCell ref="A54:J54"/>
    <mergeCell ref="B55:C55"/>
    <mergeCell ref="E55:E65"/>
    <mergeCell ref="B56:C56"/>
    <mergeCell ref="A57:A58"/>
    <mergeCell ref="B57:C58"/>
    <mergeCell ref="J57:J58"/>
    <mergeCell ref="B65:C65"/>
    <mergeCell ref="A39:A40"/>
    <mergeCell ref="B39:C40"/>
    <mergeCell ref="J39:J40"/>
    <mergeCell ref="A41:A42"/>
    <mergeCell ref="B41:C42"/>
    <mergeCell ref="J41:J42"/>
    <mergeCell ref="E29:E52"/>
    <mergeCell ref="A33:A34"/>
    <mergeCell ref="B33:C34"/>
    <mergeCell ref="J33:J34"/>
    <mergeCell ref="A35:A36"/>
    <mergeCell ref="B35:C36"/>
    <mergeCell ref="J35:J36"/>
    <mergeCell ref="A37:A38"/>
    <mergeCell ref="B37:C38"/>
    <mergeCell ref="J37:J38"/>
    <mergeCell ref="A47:A48"/>
    <mergeCell ref="B47:C48"/>
    <mergeCell ref="J47:J48"/>
    <mergeCell ref="A49:A50"/>
    <mergeCell ref="B49:C50"/>
    <mergeCell ref="J49:J50"/>
    <mergeCell ref="A43:A44"/>
    <mergeCell ref="B43:C44"/>
    <mergeCell ref="A16:J16"/>
    <mergeCell ref="B17:D17"/>
    <mergeCell ref="A19:J19"/>
    <mergeCell ref="A28:J28"/>
    <mergeCell ref="B8:D8"/>
    <mergeCell ref="J8:J9"/>
    <mergeCell ref="B9:D9"/>
    <mergeCell ref="B10:D10"/>
    <mergeCell ref="B11:D11"/>
    <mergeCell ref="B12:D12"/>
    <mergeCell ref="A4:J4"/>
    <mergeCell ref="B5:D5"/>
    <mergeCell ref="E5:E14"/>
    <mergeCell ref="G5:H5"/>
    <mergeCell ref="J5:J7"/>
    <mergeCell ref="B6:D6"/>
    <mergeCell ref="B7:D7"/>
    <mergeCell ref="B13:D13"/>
    <mergeCell ref="B14:D14"/>
    <mergeCell ref="A1:D1"/>
    <mergeCell ref="A2:A3"/>
    <mergeCell ref="B2:D3"/>
    <mergeCell ref="E2:E3"/>
    <mergeCell ref="F2:F3"/>
    <mergeCell ref="G2:H2"/>
    <mergeCell ref="I2:I3"/>
    <mergeCell ref="J2:J3"/>
    <mergeCell ref="E1:G1"/>
  </mergeCells>
  <pageMargins left="0.2" right="0.2" top="0.5" bottom="0.25" header="0.2" footer="0.05"/>
  <pageSetup paperSize="5" scale="72" fitToHeight="0" orientation="landscape" r:id="rId1"/>
  <headerFooter>
    <oddHeader>&amp;L&amp;"-,Bold"&amp;18CPMI-IOSCO Quantitative Disclosures - DTCC&amp;R&amp;"-,Bold"&amp;16 &amp;18Q4 2017 (As of December 29, 2017)</oddHeader>
    <oddFooter>&amp;R&amp;"-,Bold"&amp;8Page &amp;P of &amp;N</oddFooter>
  </headerFooter>
  <rowBreaks count="14" manualBreakCount="14">
    <brk id="27" max="9" man="1"/>
    <brk id="65" max="9" man="1"/>
    <brk id="90" max="9" man="1"/>
    <brk id="133" max="9" man="1"/>
    <brk id="176" max="9" man="1"/>
    <brk id="203" max="9" man="1"/>
    <brk id="221" max="9" man="1"/>
    <brk id="241" max="9" man="1"/>
    <brk id="266" max="9" man="1"/>
    <brk id="292" max="9" man="1"/>
    <brk id="324" max="9" man="1"/>
    <brk id="351" max="9" man="1"/>
    <brk id="375" max="9" man="1"/>
    <brk id="399"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O427"/>
  <sheetViews>
    <sheetView showGridLines="0" zoomScale="80" zoomScaleNormal="80" workbookViewId="0">
      <pane xSplit="1" ySplit="3" topLeftCell="B245" activePane="bottomRight" state="frozen"/>
      <selection activeCell="B14" sqref="B14"/>
      <selection pane="topRight" activeCell="B14" sqref="B14"/>
      <selection pane="bottomLeft" activeCell="B14" sqref="B14"/>
      <selection pane="bottomRight" activeCell="J56" sqref="J56"/>
    </sheetView>
  </sheetViews>
  <sheetFormatPr defaultColWidth="9.1796875" defaultRowHeight="14.5" x14ac:dyDescent="0.35"/>
  <cols>
    <col min="1" max="1" width="8.26953125" style="3" customWidth="1"/>
    <col min="2" max="2" width="54.81640625" style="3" customWidth="1"/>
    <col min="3" max="3" width="9.453125" style="3" customWidth="1"/>
    <col min="4" max="4" width="19.453125" style="3" customWidth="1"/>
    <col min="5" max="5" width="14.7265625" style="3" customWidth="1"/>
    <col min="6" max="6" width="13" style="3" customWidth="1"/>
    <col min="7" max="8" width="13.81640625" style="15" customWidth="1"/>
    <col min="9" max="9" width="13.81640625" style="14" customWidth="1"/>
    <col min="10" max="10" width="69.7265625" style="3" customWidth="1"/>
    <col min="11" max="11" width="21.453125" style="381" customWidth="1"/>
    <col min="12" max="12" width="20.54296875" style="1" customWidth="1"/>
    <col min="13" max="14" width="9.1796875" style="1"/>
    <col min="15" max="15" width="9.1796875" style="381"/>
    <col min="16" max="16384" width="9.1796875" style="1"/>
  </cols>
  <sheetData>
    <row r="1" spans="1:15" ht="29.25" customHeight="1" x14ac:dyDescent="0.3">
      <c r="A1" s="1779" t="s">
        <v>782</v>
      </c>
      <c r="B1" s="1779"/>
      <c r="C1" s="1779"/>
      <c r="D1" s="1779"/>
      <c r="E1" s="1787" t="s">
        <v>806</v>
      </c>
      <c r="F1" s="1787"/>
      <c r="G1" s="1787"/>
      <c r="J1" s="896" t="s">
        <v>790</v>
      </c>
      <c r="K1" s="1"/>
      <c r="O1" s="1"/>
    </row>
    <row r="2" spans="1:15" ht="15" customHeight="1" x14ac:dyDescent="0.35">
      <c r="A2" s="1457" t="s">
        <v>237</v>
      </c>
      <c r="B2" s="1458" t="s">
        <v>236</v>
      </c>
      <c r="C2" s="1458"/>
      <c r="D2" s="1458"/>
      <c r="E2" s="1458" t="s">
        <v>486</v>
      </c>
      <c r="F2" s="1457" t="s">
        <v>366</v>
      </c>
      <c r="G2" s="1458" t="s">
        <v>377</v>
      </c>
      <c r="H2" s="1458"/>
      <c r="I2" s="1457" t="s">
        <v>356</v>
      </c>
      <c r="J2" s="1457" t="s">
        <v>487</v>
      </c>
      <c r="O2" s="1"/>
    </row>
    <row r="3" spans="1:15" ht="15" customHeight="1" x14ac:dyDescent="0.35">
      <c r="A3" s="1457"/>
      <c r="B3" s="1458"/>
      <c r="C3" s="1458"/>
      <c r="D3" s="1458"/>
      <c r="E3" s="1458"/>
      <c r="F3" s="1457"/>
      <c r="G3" s="890" t="s">
        <v>354</v>
      </c>
      <c r="H3" s="890" t="s">
        <v>355</v>
      </c>
      <c r="I3" s="1457"/>
      <c r="J3" s="1457"/>
      <c r="L3" s="381"/>
      <c r="M3" s="381"/>
      <c r="O3" s="1"/>
    </row>
    <row r="4" spans="1:15" s="5" customFormat="1" ht="33" customHeight="1" x14ac:dyDescent="0.35">
      <c r="A4" s="1462" t="s">
        <v>491</v>
      </c>
      <c r="B4" s="1463"/>
      <c r="C4" s="1463"/>
      <c r="D4" s="1463"/>
      <c r="E4" s="1463"/>
      <c r="F4" s="1463"/>
      <c r="G4" s="1463"/>
      <c r="H4" s="1463"/>
      <c r="I4" s="1463"/>
      <c r="J4" s="1464"/>
      <c r="K4" s="381"/>
    </row>
    <row r="5" spans="1:15" s="5" customFormat="1" ht="26.25" customHeight="1" x14ac:dyDescent="0.35">
      <c r="A5" s="48" t="s">
        <v>7</v>
      </c>
      <c r="B5" s="1465" t="s">
        <v>367</v>
      </c>
      <c r="C5" s="1465"/>
      <c r="D5" s="1465"/>
      <c r="E5" s="1466" t="s">
        <v>518</v>
      </c>
      <c r="F5" s="243" t="s">
        <v>361</v>
      </c>
      <c r="G5" s="1801">
        <v>43817841</v>
      </c>
      <c r="H5" s="1802"/>
      <c r="I5" s="813">
        <v>104.2</v>
      </c>
      <c r="J5" s="1803" t="s">
        <v>488</v>
      </c>
      <c r="K5" s="381"/>
    </row>
    <row r="6" spans="1:15" s="5" customFormat="1" ht="26.25" customHeight="1" x14ac:dyDescent="0.35">
      <c r="A6" s="51" t="s">
        <v>8</v>
      </c>
      <c r="B6" s="1460" t="s">
        <v>368</v>
      </c>
      <c r="C6" s="1460"/>
      <c r="D6" s="1460"/>
      <c r="E6" s="1467"/>
      <c r="F6" s="732" t="s">
        <v>361</v>
      </c>
      <c r="G6" s="143" t="s">
        <v>362</v>
      </c>
      <c r="H6" s="143" t="s">
        <v>362</v>
      </c>
      <c r="I6" s="143" t="s">
        <v>362</v>
      </c>
      <c r="J6" s="1804"/>
      <c r="K6" s="381"/>
    </row>
    <row r="7" spans="1:15" s="5" customFormat="1" ht="66.75" customHeight="1" x14ac:dyDescent="0.35">
      <c r="A7" s="55" t="s">
        <v>9</v>
      </c>
      <c r="B7" s="1459" t="s">
        <v>369</v>
      </c>
      <c r="C7" s="1459"/>
      <c r="D7" s="1459"/>
      <c r="E7" s="1467"/>
      <c r="F7" s="245" t="s">
        <v>361</v>
      </c>
      <c r="G7" s="718" t="s">
        <v>362</v>
      </c>
      <c r="H7" s="145" t="s">
        <v>362</v>
      </c>
      <c r="I7" s="145" t="s">
        <v>362</v>
      </c>
      <c r="J7" s="1805"/>
      <c r="K7" s="381"/>
    </row>
    <row r="8" spans="1:15" s="5" customFormat="1" ht="26.25" customHeight="1" x14ac:dyDescent="0.35">
      <c r="A8" s="51" t="s">
        <v>10</v>
      </c>
      <c r="B8" s="1460" t="s">
        <v>370</v>
      </c>
      <c r="C8" s="1460"/>
      <c r="D8" s="1460"/>
      <c r="E8" s="1467"/>
      <c r="F8" s="732" t="s">
        <v>361</v>
      </c>
      <c r="G8" s="834">
        <v>10478.4</v>
      </c>
      <c r="H8" s="834">
        <v>5519</v>
      </c>
      <c r="I8" s="1081">
        <v>8117.2954394200033</v>
      </c>
      <c r="J8" s="1806" t="s">
        <v>774</v>
      </c>
      <c r="K8" s="381"/>
    </row>
    <row r="9" spans="1:15" s="5" customFormat="1" ht="150" customHeight="1" x14ac:dyDescent="0.35">
      <c r="A9" s="55" t="s">
        <v>11</v>
      </c>
      <c r="B9" s="1459" t="s">
        <v>371</v>
      </c>
      <c r="C9" s="1459"/>
      <c r="D9" s="1459"/>
      <c r="E9" s="1467"/>
      <c r="F9" s="245" t="s">
        <v>361</v>
      </c>
      <c r="G9" s="1093">
        <v>15301.17</v>
      </c>
      <c r="H9" s="1093">
        <v>6193</v>
      </c>
      <c r="I9" s="692">
        <v>8688.2773099900041</v>
      </c>
      <c r="J9" s="1807"/>
      <c r="K9" s="381"/>
    </row>
    <row r="10" spans="1:15" s="5" customFormat="1" ht="26.25" customHeight="1" x14ac:dyDescent="0.35">
      <c r="A10" s="51" t="s">
        <v>12</v>
      </c>
      <c r="B10" s="1460" t="s">
        <v>372</v>
      </c>
      <c r="C10" s="1460"/>
      <c r="D10" s="1460"/>
      <c r="E10" s="1467"/>
      <c r="F10" s="732" t="s">
        <v>361</v>
      </c>
      <c r="G10" s="143" t="s">
        <v>362</v>
      </c>
      <c r="H10" s="143" t="s">
        <v>362</v>
      </c>
      <c r="I10" s="143" t="s">
        <v>362</v>
      </c>
      <c r="J10" s="54"/>
      <c r="K10" s="381"/>
    </row>
    <row r="11" spans="1:15" s="5" customFormat="1" ht="26.25" customHeight="1" x14ac:dyDescent="0.35">
      <c r="A11" s="55" t="s">
        <v>13</v>
      </c>
      <c r="B11" s="1459" t="s">
        <v>373</v>
      </c>
      <c r="C11" s="1459"/>
      <c r="D11" s="1459"/>
      <c r="E11" s="1467"/>
      <c r="F11" s="245" t="s">
        <v>361</v>
      </c>
      <c r="G11" s="718" t="s">
        <v>362</v>
      </c>
      <c r="H11" s="718" t="s">
        <v>362</v>
      </c>
      <c r="I11" s="718" t="s">
        <v>362</v>
      </c>
      <c r="J11" s="58"/>
      <c r="K11" s="381"/>
    </row>
    <row r="12" spans="1:15" s="5" customFormat="1" ht="26.25" customHeight="1" x14ac:dyDescent="0.35">
      <c r="A12" s="51" t="s">
        <v>14</v>
      </c>
      <c r="B12" s="1460" t="s">
        <v>374</v>
      </c>
      <c r="C12" s="1460"/>
      <c r="D12" s="1460"/>
      <c r="E12" s="1467"/>
      <c r="F12" s="732" t="s">
        <v>361</v>
      </c>
      <c r="G12" s="147" t="s">
        <v>362</v>
      </c>
      <c r="H12" s="147" t="s">
        <v>362</v>
      </c>
      <c r="I12" s="147" t="s">
        <v>362</v>
      </c>
      <c r="J12" s="54"/>
      <c r="K12" s="381"/>
    </row>
    <row r="13" spans="1:15" s="5" customFormat="1" ht="39.75" customHeight="1" x14ac:dyDescent="0.35">
      <c r="A13" s="55" t="s">
        <v>15</v>
      </c>
      <c r="B13" s="1459" t="s">
        <v>375</v>
      </c>
      <c r="C13" s="1459"/>
      <c r="D13" s="1459"/>
      <c r="E13" s="1467"/>
      <c r="F13" s="245" t="s">
        <v>361</v>
      </c>
      <c r="G13" s="718" t="s">
        <v>362</v>
      </c>
      <c r="H13" s="718" t="s">
        <v>362</v>
      </c>
      <c r="I13" s="718" t="s">
        <v>362</v>
      </c>
      <c r="J13" s="58"/>
      <c r="K13" s="381"/>
    </row>
    <row r="14" spans="1:15" s="5" customFormat="1" ht="30" customHeight="1" x14ac:dyDescent="0.35">
      <c r="A14" s="61" t="s">
        <v>16</v>
      </c>
      <c r="B14" s="1461" t="s">
        <v>376</v>
      </c>
      <c r="C14" s="1461"/>
      <c r="D14" s="1461"/>
      <c r="E14" s="1468"/>
      <c r="F14" s="246" t="s">
        <v>361</v>
      </c>
      <c r="G14" s="148" t="s">
        <v>362</v>
      </c>
      <c r="H14" s="148" t="s">
        <v>362</v>
      </c>
      <c r="I14" s="148" t="s">
        <v>362</v>
      </c>
      <c r="J14" s="64"/>
      <c r="K14" s="381"/>
    </row>
    <row r="15" spans="1:15" s="5" customFormat="1" ht="8.15" customHeight="1" x14ac:dyDescent="0.35">
      <c r="A15" s="12"/>
      <c r="B15" s="13"/>
      <c r="C15" s="13"/>
      <c r="D15" s="13"/>
      <c r="E15" s="13"/>
      <c r="F15" s="7"/>
      <c r="G15" s="149"/>
      <c r="H15" s="149"/>
      <c r="I15" s="149"/>
      <c r="J15" s="46"/>
      <c r="K15" s="381"/>
    </row>
    <row r="16" spans="1:15" s="5" customFormat="1" ht="33" customHeight="1" x14ac:dyDescent="0.35">
      <c r="A16" s="1462" t="s">
        <v>435</v>
      </c>
      <c r="B16" s="1463"/>
      <c r="C16" s="1463"/>
      <c r="D16" s="1463"/>
      <c r="E16" s="1463"/>
      <c r="F16" s="1463"/>
      <c r="G16" s="1463"/>
      <c r="H16" s="1463"/>
      <c r="I16" s="1463"/>
      <c r="J16" s="1464"/>
      <c r="K16" s="381"/>
    </row>
    <row r="17" spans="1:11" s="5" customFormat="1" ht="32.15" customHeight="1" x14ac:dyDescent="0.35">
      <c r="A17" s="9" t="s">
        <v>6</v>
      </c>
      <c r="B17" s="1476" t="s">
        <v>436</v>
      </c>
      <c r="C17" s="1476"/>
      <c r="D17" s="1476"/>
      <c r="E17" s="10" t="s">
        <v>519</v>
      </c>
      <c r="F17" s="242" t="s">
        <v>361</v>
      </c>
      <c r="G17" s="1093">
        <v>461.51169800000002</v>
      </c>
      <c r="H17" s="150" t="s">
        <v>362</v>
      </c>
      <c r="I17" s="150" t="s">
        <v>362</v>
      </c>
      <c r="J17" s="6"/>
      <c r="K17" s="381"/>
    </row>
    <row r="18" spans="1:11" s="5" customFormat="1" ht="8.15" customHeight="1" x14ac:dyDescent="0.35">
      <c r="A18" s="12"/>
      <c r="B18" s="13"/>
      <c r="C18" s="13"/>
      <c r="D18" s="13"/>
      <c r="E18" s="13"/>
      <c r="F18" s="7"/>
      <c r="G18" s="149"/>
      <c r="H18" s="149"/>
      <c r="I18" s="149"/>
      <c r="J18" s="46"/>
      <c r="K18" s="381"/>
    </row>
    <row r="19" spans="1:11" s="5" customFormat="1" ht="33" customHeight="1" x14ac:dyDescent="0.35">
      <c r="A19" s="1462" t="s">
        <v>490</v>
      </c>
      <c r="B19" s="1463"/>
      <c r="C19" s="1463"/>
      <c r="D19" s="1463"/>
      <c r="E19" s="1463"/>
      <c r="F19" s="1463"/>
      <c r="G19" s="1463"/>
      <c r="H19" s="1463"/>
      <c r="I19" s="1463"/>
      <c r="J19" s="1464"/>
      <c r="K19" s="381"/>
    </row>
    <row r="20" spans="1:11" s="5" customFormat="1" ht="15" customHeight="1" x14ac:dyDescent="0.35">
      <c r="A20" s="887" t="s">
        <v>17</v>
      </c>
      <c r="B20" s="869" t="s">
        <v>380</v>
      </c>
      <c r="C20" s="870"/>
      <c r="D20" s="68" t="s">
        <v>379</v>
      </c>
      <c r="E20" s="871" t="s">
        <v>518</v>
      </c>
      <c r="F20" s="69" t="s">
        <v>361</v>
      </c>
      <c r="G20" s="788">
        <v>4494</v>
      </c>
      <c r="H20" s="788">
        <v>2557</v>
      </c>
      <c r="I20" s="788">
        <v>5775</v>
      </c>
      <c r="J20" s="863"/>
      <c r="K20" s="381"/>
    </row>
    <row r="21" spans="1:11" s="5" customFormat="1" ht="15" customHeight="1" x14ac:dyDescent="0.35">
      <c r="A21" s="883"/>
      <c r="B21" s="880"/>
      <c r="C21" s="881"/>
      <c r="D21" s="70" t="s">
        <v>378</v>
      </c>
      <c r="E21" s="884"/>
      <c r="F21" s="71" t="s">
        <v>361</v>
      </c>
      <c r="G21" s="790">
        <v>4494</v>
      </c>
      <c r="H21" s="790">
        <v>2557</v>
      </c>
      <c r="I21" s="790">
        <v>5775</v>
      </c>
      <c r="J21" s="886"/>
      <c r="K21" s="381"/>
    </row>
    <row r="22" spans="1:11" s="5" customFormat="1" ht="15" customHeight="1" x14ac:dyDescent="0.35">
      <c r="A22" s="882" t="s">
        <v>18</v>
      </c>
      <c r="B22" s="872" t="s">
        <v>381</v>
      </c>
      <c r="C22" s="873"/>
      <c r="D22" s="860" t="s">
        <v>379</v>
      </c>
      <c r="E22" s="884"/>
      <c r="F22" s="72" t="s">
        <v>361</v>
      </c>
      <c r="G22" s="733">
        <v>0</v>
      </c>
      <c r="H22" s="733">
        <v>0</v>
      </c>
      <c r="I22" s="733">
        <v>0</v>
      </c>
      <c r="J22" s="878"/>
      <c r="K22" s="381"/>
    </row>
    <row r="23" spans="1:11" s="5" customFormat="1" ht="15" customHeight="1" x14ac:dyDescent="0.35">
      <c r="A23" s="882" t="s">
        <v>18</v>
      </c>
      <c r="B23" s="872" t="s">
        <v>306</v>
      </c>
      <c r="C23" s="873"/>
      <c r="D23" s="860" t="s">
        <v>378</v>
      </c>
      <c r="E23" s="884"/>
      <c r="F23" s="72" t="s">
        <v>361</v>
      </c>
      <c r="G23" s="807">
        <v>0</v>
      </c>
      <c r="H23" s="807">
        <v>0</v>
      </c>
      <c r="I23" s="807">
        <v>0</v>
      </c>
      <c r="J23" s="888"/>
      <c r="K23" s="381"/>
    </row>
    <row r="24" spans="1:11" s="5" customFormat="1" ht="15" customHeight="1" x14ac:dyDescent="0.35">
      <c r="A24" s="883" t="s">
        <v>19</v>
      </c>
      <c r="B24" s="880" t="s">
        <v>382</v>
      </c>
      <c r="C24" s="881"/>
      <c r="D24" s="70" t="s">
        <v>379</v>
      </c>
      <c r="E24" s="884"/>
      <c r="F24" s="71" t="s">
        <v>361</v>
      </c>
      <c r="G24" s="790">
        <v>490</v>
      </c>
      <c r="H24" s="790">
        <v>220</v>
      </c>
      <c r="I24" s="790">
        <v>235</v>
      </c>
      <c r="J24" s="895"/>
      <c r="K24" s="381"/>
    </row>
    <row r="25" spans="1:11" s="5" customFormat="1" ht="15" customHeight="1" x14ac:dyDescent="0.35">
      <c r="A25" s="883" t="s">
        <v>19</v>
      </c>
      <c r="B25" s="880" t="s">
        <v>307</v>
      </c>
      <c r="C25" s="881"/>
      <c r="D25" s="70" t="s">
        <v>378</v>
      </c>
      <c r="E25" s="884"/>
      <c r="F25" s="71" t="s">
        <v>361</v>
      </c>
      <c r="G25" s="790">
        <v>500</v>
      </c>
      <c r="H25" s="790">
        <v>224</v>
      </c>
      <c r="I25" s="790">
        <v>240</v>
      </c>
      <c r="J25" s="886"/>
      <c r="K25" s="381"/>
    </row>
    <row r="26" spans="1:11" s="5" customFormat="1" ht="15" customHeight="1" x14ac:dyDescent="0.35">
      <c r="A26" s="882" t="s">
        <v>693</v>
      </c>
      <c r="B26" s="872" t="s">
        <v>383</v>
      </c>
      <c r="C26" s="873"/>
      <c r="D26" s="860" t="s">
        <v>379</v>
      </c>
      <c r="E26" s="884"/>
      <c r="F26" s="72" t="s">
        <v>361</v>
      </c>
      <c r="G26" s="733">
        <v>771</v>
      </c>
      <c r="H26" s="733">
        <v>345</v>
      </c>
      <c r="I26" s="733">
        <v>971</v>
      </c>
      <c r="J26" s="878" t="s">
        <v>517</v>
      </c>
      <c r="K26" s="381"/>
    </row>
    <row r="27" spans="1:11" s="5" customFormat="1" ht="15" customHeight="1" x14ac:dyDescent="0.35">
      <c r="A27" s="882" t="s">
        <v>20</v>
      </c>
      <c r="B27" s="872" t="s">
        <v>308</v>
      </c>
      <c r="C27" s="873"/>
      <c r="D27" s="860" t="s">
        <v>378</v>
      </c>
      <c r="E27" s="884"/>
      <c r="F27" s="72" t="s">
        <v>361</v>
      </c>
      <c r="G27" s="733">
        <v>771</v>
      </c>
      <c r="H27" s="733">
        <v>345</v>
      </c>
      <c r="I27" s="733">
        <v>971</v>
      </c>
      <c r="J27" s="888"/>
      <c r="K27" s="381"/>
    </row>
    <row r="28" spans="1:11" s="5" customFormat="1" x14ac:dyDescent="0.35">
      <c r="A28" s="1494" t="s">
        <v>492</v>
      </c>
      <c r="B28" s="1495"/>
      <c r="C28" s="1495"/>
      <c r="D28" s="1495"/>
      <c r="E28" s="1495"/>
      <c r="F28" s="1495"/>
      <c r="G28" s="1495"/>
      <c r="H28" s="1495"/>
      <c r="I28" s="1495"/>
      <c r="J28" s="1496"/>
      <c r="K28" s="381"/>
    </row>
    <row r="29" spans="1:11" s="5" customFormat="1" ht="15" customHeight="1" x14ac:dyDescent="0.35">
      <c r="A29" s="883" t="s">
        <v>694</v>
      </c>
      <c r="B29" s="880" t="s">
        <v>696</v>
      </c>
      <c r="C29" s="881"/>
      <c r="D29" s="70" t="s">
        <v>379</v>
      </c>
      <c r="E29" s="1483" t="s">
        <v>518</v>
      </c>
      <c r="F29" s="71" t="s">
        <v>361</v>
      </c>
      <c r="G29" s="1094">
        <v>922</v>
      </c>
      <c r="H29" s="790">
        <v>855</v>
      </c>
      <c r="I29" s="1094">
        <v>1341</v>
      </c>
      <c r="J29" s="885" t="s">
        <v>517</v>
      </c>
      <c r="K29" s="381"/>
    </row>
    <row r="30" spans="1:11" s="5" customFormat="1" ht="15" customHeight="1" x14ac:dyDescent="0.35">
      <c r="A30" s="883" t="s">
        <v>20</v>
      </c>
      <c r="B30" s="880" t="s">
        <v>308</v>
      </c>
      <c r="C30" s="881"/>
      <c r="D30" s="70" t="s">
        <v>378</v>
      </c>
      <c r="E30" s="1782"/>
      <c r="F30" s="71" t="s">
        <v>361</v>
      </c>
      <c r="G30" s="790">
        <v>922</v>
      </c>
      <c r="H30" s="790">
        <v>855</v>
      </c>
      <c r="I30" s="790">
        <v>1341</v>
      </c>
      <c r="J30" s="886"/>
      <c r="K30" s="381"/>
    </row>
    <row r="31" spans="1:11" s="5" customFormat="1" ht="15" customHeight="1" x14ac:dyDescent="0.35">
      <c r="A31" s="882" t="s">
        <v>695</v>
      </c>
      <c r="B31" s="872" t="s">
        <v>697</v>
      </c>
      <c r="C31" s="873"/>
      <c r="D31" s="860" t="s">
        <v>379</v>
      </c>
      <c r="E31" s="1782"/>
      <c r="F31" s="72" t="s">
        <v>361</v>
      </c>
      <c r="G31" s="894">
        <v>0</v>
      </c>
      <c r="H31" s="810">
        <v>25</v>
      </c>
      <c r="I31" s="894">
        <v>0</v>
      </c>
      <c r="J31" s="878" t="s">
        <v>517</v>
      </c>
      <c r="K31" s="381"/>
    </row>
    <row r="32" spans="1:11" s="5" customFormat="1" ht="15" customHeight="1" x14ac:dyDescent="0.35">
      <c r="A32" s="882" t="s">
        <v>20</v>
      </c>
      <c r="B32" s="872" t="s">
        <v>308</v>
      </c>
      <c r="C32" s="873"/>
      <c r="D32" s="860" t="s">
        <v>378</v>
      </c>
      <c r="E32" s="1782"/>
      <c r="F32" s="72" t="s">
        <v>361</v>
      </c>
      <c r="G32" s="894">
        <v>0</v>
      </c>
      <c r="H32" s="810">
        <v>25</v>
      </c>
      <c r="I32" s="894">
        <v>0</v>
      </c>
      <c r="J32" s="888"/>
      <c r="K32" s="381"/>
    </row>
    <row r="33" spans="1:11" s="5" customFormat="1" ht="15" customHeight="1" x14ac:dyDescent="0.35">
      <c r="A33" s="1478" t="s">
        <v>21</v>
      </c>
      <c r="B33" s="1481" t="s">
        <v>384</v>
      </c>
      <c r="C33" s="1482"/>
      <c r="D33" s="70" t="s">
        <v>379</v>
      </c>
      <c r="E33" s="1782"/>
      <c r="F33" s="71" t="s">
        <v>361</v>
      </c>
      <c r="G33" s="1095">
        <v>7887</v>
      </c>
      <c r="H33" s="790">
        <v>1867</v>
      </c>
      <c r="I33" s="1096">
        <v>395</v>
      </c>
      <c r="J33" s="1491" t="s">
        <v>517</v>
      </c>
      <c r="K33" s="381"/>
    </row>
    <row r="34" spans="1:11" s="5" customFormat="1" ht="15" customHeight="1" x14ac:dyDescent="0.35">
      <c r="A34" s="1478" t="s">
        <v>21</v>
      </c>
      <c r="B34" s="1481" t="s">
        <v>309</v>
      </c>
      <c r="C34" s="1482"/>
      <c r="D34" s="70" t="s">
        <v>378</v>
      </c>
      <c r="E34" s="1782"/>
      <c r="F34" s="71" t="s">
        <v>361</v>
      </c>
      <c r="G34" s="790">
        <v>7631</v>
      </c>
      <c r="H34" s="790">
        <v>1805</v>
      </c>
      <c r="I34" s="790">
        <v>383</v>
      </c>
      <c r="J34" s="1473"/>
      <c r="K34" s="381"/>
    </row>
    <row r="35" spans="1:11" s="5" customFormat="1" ht="15" customHeight="1" x14ac:dyDescent="0.35">
      <c r="A35" s="1486" t="s">
        <v>22</v>
      </c>
      <c r="B35" s="1487" t="s">
        <v>385</v>
      </c>
      <c r="C35" s="1488"/>
      <c r="D35" s="860" t="s">
        <v>379</v>
      </c>
      <c r="E35" s="1782"/>
      <c r="F35" s="72" t="s">
        <v>361</v>
      </c>
      <c r="G35" s="733">
        <v>0</v>
      </c>
      <c r="H35" s="733">
        <v>0</v>
      </c>
      <c r="I35" s="733">
        <v>0</v>
      </c>
      <c r="J35" s="1493"/>
      <c r="K35" s="381"/>
    </row>
    <row r="36" spans="1:11" s="5" customFormat="1" ht="15" customHeight="1" x14ac:dyDescent="0.35">
      <c r="A36" s="1486" t="s">
        <v>22</v>
      </c>
      <c r="B36" s="1487" t="s">
        <v>310</v>
      </c>
      <c r="C36" s="1488"/>
      <c r="D36" s="860" t="s">
        <v>378</v>
      </c>
      <c r="E36" s="1782"/>
      <c r="F36" s="72" t="s">
        <v>361</v>
      </c>
      <c r="G36" s="733">
        <v>0</v>
      </c>
      <c r="H36" s="733">
        <v>0</v>
      </c>
      <c r="I36" s="733">
        <v>0</v>
      </c>
      <c r="J36" s="1493"/>
      <c r="K36" s="381"/>
    </row>
    <row r="37" spans="1:11" s="5" customFormat="1" ht="15" customHeight="1" x14ac:dyDescent="0.35">
      <c r="A37" s="1498" t="s">
        <v>23</v>
      </c>
      <c r="B37" s="1499" t="s">
        <v>386</v>
      </c>
      <c r="C37" s="1500"/>
      <c r="D37" s="437" t="s">
        <v>379</v>
      </c>
      <c r="E37" s="1782"/>
      <c r="F37" s="71" t="s">
        <v>361</v>
      </c>
      <c r="G37" s="1095">
        <v>1080</v>
      </c>
      <c r="H37" s="790">
        <v>426</v>
      </c>
      <c r="I37" s="1096">
        <v>0</v>
      </c>
      <c r="J37" s="1492" t="s">
        <v>517</v>
      </c>
      <c r="K37" s="381"/>
    </row>
    <row r="38" spans="1:11" s="5" customFormat="1" ht="15" customHeight="1" x14ac:dyDescent="0.35">
      <c r="A38" s="1478" t="s">
        <v>23</v>
      </c>
      <c r="B38" s="1481" t="s">
        <v>311</v>
      </c>
      <c r="C38" s="1482"/>
      <c r="D38" s="70" t="s">
        <v>378</v>
      </c>
      <c r="E38" s="1782"/>
      <c r="F38" s="71" t="s">
        <v>361</v>
      </c>
      <c r="G38" s="790">
        <v>1005</v>
      </c>
      <c r="H38" s="790">
        <v>396</v>
      </c>
      <c r="I38" s="790">
        <v>0</v>
      </c>
      <c r="J38" s="1492"/>
      <c r="K38" s="381"/>
    </row>
    <row r="39" spans="1:11" s="5" customFormat="1" ht="15" customHeight="1" x14ac:dyDescent="0.35">
      <c r="A39" s="1486" t="s">
        <v>24</v>
      </c>
      <c r="B39" s="1487" t="s">
        <v>387</v>
      </c>
      <c r="C39" s="1488"/>
      <c r="D39" s="860" t="s">
        <v>379</v>
      </c>
      <c r="E39" s="1782"/>
      <c r="F39" s="72" t="s">
        <v>361</v>
      </c>
      <c r="G39" s="733">
        <v>0</v>
      </c>
      <c r="H39" s="733">
        <v>0</v>
      </c>
      <c r="I39" s="733">
        <v>0</v>
      </c>
      <c r="J39" s="1493"/>
      <c r="K39" s="381"/>
    </row>
    <row r="40" spans="1:11" s="5" customFormat="1" ht="15" customHeight="1" x14ac:dyDescent="0.35">
      <c r="A40" s="1486" t="s">
        <v>24</v>
      </c>
      <c r="B40" s="1487" t="s">
        <v>312</v>
      </c>
      <c r="C40" s="1488"/>
      <c r="D40" s="860" t="s">
        <v>378</v>
      </c>
      <c r="E40" s="1782"/>
      <c r="F40" s="72" t="s">
        <v>361</v>
      </c>
      <c r="G40" s="733">
        <v>0</v>
      </c>
      <c r="H40" s="733">
        <v>0</v>
      </c>
      <c r="I40" s="733">
        <v>0</v>
      </c>
      <c r="J40" s="1493"/>
      <c r="K40" s="381"/>
    </row>
    <row r="41" spans="1:11" s="5" customFormat="1" ht="15" customHeight="1" x14ac:dyDescent="0.35">
      <c r="A41" s="1478" t="s">
        <v>25</v>
      </c>
      <c r="B41" s="1481" t="s">
        <v>388</v>
      </c>
      <c r="C41" s="1482"/>
      <c r="D41" s="70" t="s">
        <v>379</v>
      </c>
      <c r="E41" s="1782"/>
      <c r="F41" s="71" t="s">
        <v>361</v>
      </c>
      <c r="G41" s="152">
        <v>0</v>
      </c>
      <c r="H41" s="152">
        <v>0</v>
      </c>
      <c r="I41" s="152">
        <v>0</v>
      </c>
      <c r="J41" s="1492"/>
      <c r="K41" s="381"/>
    </row>
    <row r="42" spans="1:11" s="5" customFormat="1" ht="15" customHeight="1" x14ac:dyDescent="0.35">
      <c r="A42" s="1478" t="s">
        <v>25</v>
      </c>
      <c r="B42" s="1481" t="s">
        <v>313</v>
      </c>
      <c r="C42" s="1482"/>
      <c r="D42" s="70" t="s">
        <v>378</v>
      </c>
      <c r="E42" s="1782"/>
      <c r="F42" s="71" t="s">
        <v>361</v>
      </c>
      <c r="G42" s="152">
        <v>0</v>
      </c>
      <c r="H42" s="152">
        <v>0</v>
      </c>
      <c r="I42" s="152">
        <v>0</v>
      </c>
      <c r="J42" s="1492"/>
      <c r="K42" s="381"/>
    </row>
    <row r="43" spans="1:11" s="5" customFormat="1" ht="15" customHeight="1" x14ac:dyDescent="0.35">
      <c r="A43" s="1486" t="s">
        <v>26</v>
      </c>
      <c r="B43" s="1487" t="s">
        <v>389</v>
      </c>
      <c r="C43" s="1488"/>
      <c r="D43" s="860" t="s">
        <v>379</v>
      </c>
      <c r="E43" s="1782"/>
      <c r="F43" s="72" t="s">
        <v>361</v>
      </c>
      <c r="G43" s="733">
        <v>0</v>
      </c>
      <c r="H43" s="733">
        <v>0</v>
      </c>
      <c r="I43" s="733">
        <v>0</v>
      </c>
      <c r="J43" s="1493"/>
      <c r="K43" s="381"/>
    </row>
    <row r="44" spans="1:11" s="5" customFormat="1" ht="15" customHeight="1" x14ac:dyDescent="0.35">
      <c r="A44" s="1486" t="s">
        <v>26</v>
      </c>
      <c r="B44" s="1487" t="s">
        <v>314</v>
      </c>
      <c r="C44" s="1488"/>
      <c r="D44" s="860" t="s">
        <v>378</v>
      </c>
      <c r="E44" s="1782"/>
      <c r="F44" s="72" t="s">
        <v>361</v>
      </c>
      <c r="G44" s="733">
        <v>0</v>
      </c>
      <c r="H44" s="733">
        <v>0</v>
      </c>
      <c r="I44" s="733">
        <v>0</v>
      </c>
      <c r="J44" s="1493"/>
      <c r="K44" s="381"/>
    </row>
    <row r="45" spans="1:11" s="5" customFormat="1" ht="15" customHeight="1" x14ac:dyDescent="0.35">
      <c r="A45" s="1478" t="s">
        <v>27</v>
      </c>
      <c r="B45" s="1481" t="s">
        <v>390</v>
      </c>
      <c r="C45" s="1482"/>
      <c r="D45" s="70" t="s">
        <v>379</v>
      </c>
      <c r="E45" s="1782"/>
      <c r="F45" s="71" t="s">
        <v>361</v>
      </c>
      <c r="G45" s="152">
        <v>0</v>
      </c>
      <c r="H45" s="152">
        <v>0</v>
      </c>
      <c r="I45" s="152">
        <v>0</v>
      </c>
      <c r="J45" s="1492"/>
      <c r="K45" s="381"/>
    </row>
    <row r="46" spans="1:11" s="5" customFormat="1" ht="15" customHeight="1" x14ac:dyDescent="0.35">
      <c r="A46" s="1478" t="s">
        <v>27</v>
      </c>
      <c r="B46" s="1481" t="s">
        <v>315</v>
      </c>
      <c r="C46" s="1482"/>
      <c r="D46" s="70" t="s">
        <v>378</v>
      </c>
      <c r="E46" s="1782"/>
      <c r="F46" s="71" t="s">
        <v>361</v>
      </c>
      <c r="G46" s="152">
        <v>0</v>
      </c>
      <c r="H46" s="152">
        <v>0</v>
      </c>
      <c r="I46" s="152">
        <v>0</v>
      </c>
      <c r="J46" s="1492"/>
      <c r="K46" s="381"/>
    </row>
    <row r="47" spans="1:11" s="5" customFormat="1" ht="15" customHeight="1" x14ac:dyDescent="0.35">
      <c r="A47" s="1486" t="s">
        <v>28</v>
      </c>
      <c r="B47" s="1487" t="s">
        <v>391</v>
      </c>
      <c r="C47" s="1488"/>
      <c r="D47" s="860" t="s">
        <v>379</v>
      </c>
      <c r="E47" s="1782"/>
      <c r="F47" s="72" t="s">
        <v>361</v>
      </c>
      <c r="G47" s="733">
        <v>0</v>
      </c>
      <c r="H47" s="733">
        <v>0</v>
      </c>
      <c r="I47" s="733">
        <v>0</v>
      </c>
      <c r="J47" s="1493"/>
      <c r="K47" s="381"/>
    </row>
    <row r="48" spans="1:11" s="5" customFormat="1" ht="15" customHeight="1" x14ac:dyDescent="0.35">
      <c r="A48" s="1486" t="s">
        <v>28</v>
      </c>
      <c r="B48" s="1487" t="s">
        <v>316</v>
      </c>
      <c r="C48" s="1488"/>
      <c r="D48" s="860" t="s">
        <v>378</v>
      </c>
      <c r="E48" s="1782"/>
      <c r="F48" s="72" t="s">
        <v>361</v>
      </c>
      <c r="G48" s="733">
        <v>0</v>
      </c>
      <c r="H48" s="733">
        <v>0</v>
      </c>
      <c r="I48" s="733">
        <v>0</v>
      </c>
      <c r="J48" s="1493"/>
      <c r="K48" s="381"/>
    </row>
    <row r="49" spans="1:11" s="5" customFormat="1" ht="15" customHeight="1" x14ac:dyDescent="0.35">
      <c r="A49" s="1478" t="s">
        <v>29</v>
      </c>
      <c r="B49" s="1481" t="s">
        <v>392</v>
      </c>
      <c r="C49" s="1482"/>
      <c r="D49" s="70" t="s">
        <v>379</v>
      </c>
      <c r="E49" s="1782"/>
      <c r="F49" s="71" t="s">
        <v>361</v>
      </c>
      <c r="G49" s="152">
        <v>0</v>
      </c>
      <c r="H49" s="152">
        <v>0</v>
      </c>
      <c r="I49" s="152">
        <v>0</v>
      </c>
      <c r="J49" s="1492"/>
      <c r="K49" s="381"/>
    </row>
    <row r="50" spans="1:11" s="5" customFormat="1" ht="15" customHeight="1" x14ac:dyDescent="0.35">
      <c r="A50" s="1478" t="s">
        <v>29</v>
      </c>
      <c r="B50" s="1481" t="s">
        <v>317</v>
      </c>
      <c r="C50" s="1482"/>
      <c r="D50" s="70" t="s">
        <v>378</v>
      </c>
      <c r="E50" s="1782"/>
      <c r="F50" s="71" t="s">
        <v>361</v>
      </c>
      <c r="G50" s="152">
        <v>0</v>
      </c>
      <c r="H50" s="152">
        <v>0</v>
      </c>
      <c r="I50" s="152">
        <v>0</v>
      </c>
      <c r="J50" s="1492"/>
      <c r="K50" s="381"/>
    </row>
    <row r="51" spans="1:11" s="5" customFormat="1" ht="15" customHeight="1" x14ac:dyDescent="0.35">
      <c r="A51" s="1486" t="s">
        <v>30</v>
      </c>
      <c r="B51" s="1487" t="s">
        <v>393</v>
      </c>
      <c r="C51" s="1488"/>
      <c r="D51" s="860" t="s">
        <v>379</v>
      </c>
      <c r="E51" s="1782"/>
      <c r="F51" s="72" t="s">
        <v>361</v>
      </c>
      <c r="G51" s="733">
        <v>0</v>
      </c>
      <c r="H51" s="733">
        <v>0</v>
      </c>
      <c r="I51" s="733">
        <v>0</v>
      </c>
      <c r="J51" s="1493"/>
      <c r="K51" s="381"/>
    </row>
    <row r="52" spans="1:11" s="5" customFormat="1" ht="15" customHeight="1" x14ac:dyDescent="0.35">
      <c r="A52" s="1501" t="s">
        <v>30</v>
      </c>
      <c r="B52" s="1502" t="s">
        <v>318</v>
      </c>
      <c r="C52" s="1503"/>
      <c r="D52" s="859" t="s">
        <v>378</v>
      </c>
      <c r="E52" s="1783"/>
      <c r="F52" s="73" t="s">
        <v>361</v>
      </c>
      <c r="G52" s="154">
        <v>0</v>
      </c>
      <c r="H52" s="154">
        <v>0</v>
      </c>
      <c r="I52" s="154">
        <v>0</v>
      </c>
      <c r="J52" s="1504"/>
      <c r="K52" s="381"/>
    </row>
    <row r="53" spans="1:11" s="5" customFormat="1" ht="8.15" customHeight="1" x14ac:dyDescent="0.35">
      <c r="A53" s="65"/>
      <c r="B53" s="66"/>
      <c r="C53" s="66"/>
      <c r="D53" s="66"/>
      <c r="E53" s="66"/>
      <c r="F53" s="67"/>
      <c r="G53" s="155"/>
      <c r="H53" s="155"/>
      <c r="I53" s="155"/>
      <c r="J53" s="46"/>
      <c r="K53" s="381"/>
    </row>
    <row r="54" spans="1:11" s="5" customFormat="1" ht="33" customHeight="1" x14ac:dyDescent="0.35">
      <c r="A54" s="1462" t="s">
        <v>394</v>
      </c>
      <c r="B54" s="1463"/>
      <c r="C54" s="1463"/>
      <c r="D54" s="1463"/>
      <c r="E54" s="1463"/>
      <c r="F54" s="1463"/>
      <c r="G54" s="1463"/>
      <c r="H54" s="1463"/>
      <c r="I54" s="1463"/>
      <c r="J54" s="1464"/>
      <c r="K54" s="381"/>
    </row>
    <row r="55" spans="1:11" s="5" customFormat="1" ht="30" customHeight="1" x14ac:dyDescent="0.35">
      <c r="A55" s="75" t="s">
        <v>31</v>
      </c>
      <c r="B55" s="1505" t="s">
        <v>0</v>
      </c>
      <c r="C55" s="1506"/>
      <c r="D55" s="858" t="s">
        <v>365</v>
      </c>
      <c r="E55" s="1466" t="s">
        <v>519</v>
      </c>
      <c r="F55" s="76" t="s">
        <v>365</v>
      </c>
      <c r="G55" s="151" t="s">
        <v>360</v>
      </c>
      <c r="H55" s="151" t="s">
        <v>360</v>
      </c>
      <c r="I55" s="151" t="s">
        <v>360</v>
      </c>
      <c r="J55" s="243"/>
      <c r="K55" s="381"/>
    </row>
    <row r="56" spans="1:11" s="5" customFormat="1" ht="40.5" customHeight="1" x14ac:dyDescent="0.35">
      <c r="A56" s="882" t="s">
        <v>32</v>
      </c>
      <c r="B56" s="1487" t="s">
        <v>1</v>
      </c>
      <c r="C56" s="1488"/>
      <c r="D56" s="860"/>
      <c r="E56" s="1467"/>
      <c r="F56" s="72" t="s">
        <v>478</v>
      </c>
      <c r="G56" s="1097">
        <v>3</v>
      </c>
      <c r="H56" s="1097">
        <v>3</v>
      </c>
      <c r="I56" s="1097">
        <v>3</v>
      </c>
      <c r="J56" s="256" t="s">
        <v>702</v>
      </c>
      <c r="K56" s="381"/>
    </row>
    <row r="57" spans="1:11" s="5" customFormat="1" ht="27" customHeight="1" x14ac:dyDescent="0.35">
      <c r="A57" s="1508" t="s">
        <v>33</v>
      </c>
      <c r="B57" s="1481" t="s">
        <v>428</v>
      </c>
      <c r="C57" s="1482"/>
      <c r="D57" s="874" t="s">
        <v>521</v>
      </c>
      <c r="E57" s="1467"/>
      <c r="F57" s="77" t="s">
        <v>361</v>
      </c>
      <c r="G57" s="1202">
        <v>1384581959.51932</v>
      </c>
      <c r="H57" s="1202">
        <v>1650458403.2272301</v>
      </c>
      <c r="I57" s="1202">
        <v>975291586.82111704</v>
      </c>
      <c r="J57" s="1808"/>
      <c r="K57" s="381"/>
    </row>
    <row r="58" spans="1:11" s="5" customFormat="1" ht="27" customHeight="1" x14ac:dyDescent="0.35">
      <c r="A58" s="1508" t="s">
        <v>33</v>
      </c>
      <c r="B58" s="1481"/>
      <c r="C58" s="1482"/>
      <c r="D58" s="874" t="s">
        <v>522</v>
      </c>
      <c r="E58" s="1467"/>
      <c r="F58" s="77" t="s">
        <v>361</v>
      </c>
      <c r="G58" s="1203">
        <v>1075799363.0618999</v>
      </c>
      <c r="H58" s="1203">
        <v>807153493.19602501</v>
      </c>
      <c r="I58" s="1203">
        <v>478504695.23651397</v>
      </c>
      <c r="J58" s="1809"/>
      <c r="K58" s="381"/>
    </row>
    <row r="59" spans="1:11" s="5" customFormat="1" ht="30" customHeight="1" x14ac:dyDescent="0.35">
      <c r="A59" s="882" t="s">
        <v>34</v>
      </c>
      <c r="B59" s="1487" t="s">
        <v>257</v>
      </c>
      <c r="C59" s="1488"/>
      <c r="D59" s="860"/>
      <c r="E59" s="1467"/>
      <c r="F59" s="72" t="s">
        <v>478</v>
      </c>
      <c r="G59" s="1087">
        <v>0</v>
      </c>
      <c r="H59" s="1087">
        <v>0</v>
      </c>
      <c r="I59" s="1087">
        <v>0</v>
      </c>
      <c r="J59" s="1085"/>
      <c r="K59" s="381"/>
    </row>
    <row r="60" spans="1:11" s="5" customFormat="1" ht="30" customHeight="1" x14ac:dyDescent="0.35">
      <c r="A60" s="879" t="s">
        <v>35</v>
      </c>
      <c r="B60" s="1511" t="s">
        <v>429</v>
      </c>
      <c r="C60" s="1512"/>
      <c r="D60" s="79" t="s">
        <v>523</v>
      </c>
      <c r="E60" s="1467"/>
      <c r="F60" s="80" t="s">
        <v>361</v>
      </c>
      <c r="G60" s="715">
        <v>0</v>
      </c>
      <c r="H60" s="715">
        <v>0</v>
      </c>
      <c r="I60" s="715">
        <v>0</v>
      </c>
      <c r="J60" s="60"/>
      <c r="K60" s="381"/>
    </row>
    <row r="61" spans="1:11" s="5" customFormat="1" ht="24" customHeight="1" x14ac:dyDescent="0.35">
      <c r="A61" s="1486" t="s">
        <v>36</v>
      </c>
      <c r="B61" s="1487" t="s">
        <v>430</v>
      </c>
      <c r="C61" s="1488"/>
      <c r="D61" s="860" t="s">
        <v>521</v>
      </c>
      <c r="E61" s="1467"/>
      <c r="F61" s="72" t="s">
        <v>361</v>
      </c>
      <c r="G61" s="923" t="s">
        <v>565</v>
      </c>
      <c r="H61" s="923" t="s">
        <v>565</v>
      </c>
      <c r="I61" s="784">
        <v>264788719.28</v>
      </c>
      <c r="J61" s="1509" t="s">
        <v>712</v>
      </c>
      <c r="K61" s="381"/>
    </row>
    <row r="62" spans="1:11" s="5" customFormat="1" ht="24" customHeight="1" x14ac:dyDescent="0.35">
      <c r="A62" s="1486"/>
      <c r="B62" s="1487"/>
      <c r="C62" s="1488"/>
      <c r="D62" s="860" t="s">
        <v>706</v>
      </c>
      <c r="E62" s="1467"/>
      <c r="F62" s="72" t="s">
        <v>361</v>
      </c>
      <c r="G62" s="1098" t="s">
        <v>565</v>
      </c>
      <c r="H62" s="1098" t="s">
        <v>565</v>
      </c>
      <c r="I62" s="1099">
        <v>7903318.2202654798</v>
      </c>
      <c r="J62" s="1510"/>
      <c r="K62" s="381"/>
    </row>
    <row r="63" spans="1:11" s="5" customFormat="1" ht="27" customHeight="1" x14ac:dyDescent="0.35">
      <c r="A63" s="1508" t="s">
        <v>37</v>
      </c>
      <c r="B63" s="1481" t="s">
        <v>431</v>
      </c>
      <c r="C63" s="1482"/>
      <c r="D63" s="874" t="s">
        <v>521</v>
      </c>
      <c r="E63" s="1467"/>
      <c r="F63" s="77" t="s">
        <v>361</v>
      </c>
      <c r="G63" s="1204">
        <v>2431776910.0457401</v>
      </c>
      <c r="H63" s="1204">
        <v>2152285828.5609498</v>
      </c>
      <c r="I63" s="1204">
        <v>2482966472.35603</v>
      </c>
      <c r="J63" s="1808"/>
      <c r="K63" s="381"/>
    </row>
    <row r="64" spans="1:11" s="5" customFormat="1" ht="27" customHeight="1" x14ac:dyDescent="0.35">
      <c r="A64" s="1508"/>
      <c r="B64" s="1481"/>
      <c r="C64" s="1482"/>
      <c r="D64" s="874" t="s">
        <v>522</v>
      </c>
      <c r="E64" s="1467"/>
      <c r="F64" s="77" t="s">
        <v>361</v>
      </c>
      <c r="G64" s="1204">
        <v>2152285828.5609498</v>
      </c>
      <c r="H64" s="1204">
        <v>1295999176.85109</v>
      </c>
      <c r="I64" s="1205">
        <v>723168169.65659499</v>
      </c>
      <c r="J64" s="1809"/>
      <c r="K64" s="381"/>
    </row>
    <row r="65" spans="1:11" s="5" customFormat="1" ht="30" customHeight="1" x14ac:dyDescent="0.35">
      <c r="A65" s="882" t="s">
        <v>38</v>
      </c>
      <c r="B65" s="1487" t="s">
        <v>678</v>
      </c>
      <c r="C65" s="1488"/>
      <c r="D65" s="860"/>
      <c r="E65" s="1507"/>
      <c r="F65" s="72" t="s">
        <v>478</v>
      </c>
      <c r="G65" s="724">
        <v>0</v>
      </c>
      <c r="H65" s="724">
        <v>0</v>
      </c>
      <c r="I65" s="1100">
        <v>0</v>
      </c>
      <c r="J65" s="59"/>
      <c r="K65" s="381"/>
    </row>
    <row r="66" spans="1:11" s="5" customFormat="1" ht="33" customHeight="1" x14ac:dyDescent="0.35">
      <c r="A66" s="1494" t="s">
        <v>699</v>
      </c>
      <c r="B66" s="1495"/>
      <c r="C66" s="1495"/>
      <c r="D66" s="1495"/>
      <c r="E66" s="1495"/>
      <c r="F66" s="1495"/>
      <c r="G66" s="1495"/>
      <c r="H66" s="1495"/>
      <c r="I66" s="1495"/>
      <c r="J66" s="1496"/>
      <c r="K66" s="381"/>
    </row>
    <row r="67" spans="1:11" s="5" customFormat="1" ht="30" customHeight="1" x14ac:dyDescent="0.35">
      <c r="A67" s="879" t="s">
        <v>39</v>
      </c>
      <c r="B67" s="1511" t="s">
        <v>679</v>
      </c>
      <c r="C67" s="1512"/>
      <c r="D67" s="79" t="s">
        <v>523</v>
      </c>
      <c r="E67" s="1466" t="s">
        <v>519</v>
      </c>
      <c r="F67" s="80" t="s">
        <v>361</v>
      </c>
      <c r="G67" s="703">
        <v>0</v>
      </c>
      <c r="H67" s="703">
        <v>0</v>
      </c>
      <c r="I67" s="703">
        <v>0</v>
      </c>
      <c r="J67" s="60"/>
      <c r="K67" s="381"/>
    </row>
    <row r="68" spans="1:11" s="5" customFormat="1" ht="24" customHeight="1" x14ac:dyDescent="0.35">
      <c r="A68" s="1486" t="s">
        <v>40</v>
      </c>
      <c r="B68" s="1513" t="s">
        <v>433</v>
      </c>
      <c r="C68" s="1514"/>
      <c r="D68" s="860" t="s">
        <v>521</v>
      </c>
      <c r="E68" s="1467"/>
      <c r="F68" s="72" t="s">
        <v>361</v>
      </c>
      <c r="G68" s="784">
        <v>1027318.57525736</v>
      </c>
      <c r="H68" s="923" t="s">
        <v>565</v>
      </c>
      <c r="I68" s="784">
        <v>512946834.32999998</v>
      </c>
      <c r="J68" s="1474" t="s">
        <v>712</v>
      </c>
      <c r="K68" s="381"/>
    </row>
    <row r="69" spans="1:11" s="5" customFormat="1" ht="24" customHeight="1" x14ac:dyDescent="0.35">
      <c r="A69" s="1501" t="s">
        <v>40</v>
      </c>
      <c r="B69" s="1515"/>
      <c r="C69" s="1516"/>
      <c r="D69" s="859" t="s">
        <v>706</v>
      </c>
      <c r="E69" s="1468"/>
      <c r="F69" s="73" t="s">
        <v>361</v>
      </c>
      <c r="G69" s="923" t="s">
        <v>565</v>
      </c>
      <c r="H69" s="923" t="s">
        <v>565</v>
      </c>
      <c r="I69" s="784">
        <v>12485519.858053099</v>
      </c>
      <c r="J69" s="1517"/>
      <c r="K69" s="381"/>
    </row>
    <row r="70" spans="1:11" s="5" customFormat="1" ht="8.15" customHeight="1" x14ac:dyDescent="0.35">
      <c r="A70" s="82"/>
      <c r="B70" s="83"/>
      <c r="C70" s="83"/>
      <c r="D70" s="83"/>
      <c r="E70" s="83"/>
      <c r="F70" s="84"/>
      <c r="G70" s="156"/>
      <c r="H70" s="156"/>
      <c r="I70" s="156"/>
      <c r="J70" s="46"/>
      <c r="K70" s="381"/>
    </row>
    <row r="71" spans="1:11" s="5" customFormat="1" ht="33" customHeight="1" x14ac:dyDescent="0.35">
      <c r="A71" s="1462" t="s">
        <v>395</v>
      </c>
      <c r="B71" s="1463"/>
      <c r="C71" s="1463"/>
      <c r="D71" s="1463"/>
      <c r="E71" s="1463"/>
      <c r="F71" s="1463"/>
      <c r="G71" s="1463"/>
      <c r="H71" s="1463"/>
      <c r="I71" s="1463"/>
      <c r="J71" s="1464"/>
      <c r="K71" s="381"/>
    </row>
    <row r="72" spans="1:11" s="5" customFormat="1" ht="188.25" customHeight="1" x14ac:dyDescent="0.35">
      <c r="A72" s="11" t="s">
        <v>41</v>
      </c>
      <c r="B72" s="1537" t="s">
        <v>271</v>
      </c>
      <c r="C72" s="1538"/>
      <c r="D72" s="1539"/>
      <c r="E72" s="85" t="s">
        <v>524</v>
      </c>
      <c r="F72" s="242" t="s">
        <v>434</v>
      </c>
      <c r="G72" s="157" t="s">
        <v>493</v>
      </c>
      <c r="H72" s="157" t="s">
        <v>494</v>
      </c>
      <c r="I72" s="157" t="s">
        <v>495</v>
      </c>
      <c r="J72" s="2"/>
      <c r="K72" s="381"/>
    </row>
    <row r="73" spans="1:11" s="5" customFormat="1" ht="8.15" customHeight="1" x14ac:dyDescent="0.35">
      <c r="A73" s="12"/>
      <c r="B73" s="13"/>
      <c r="C73" s="13"/>
      <c r="D73" s="13"/>
      <c r="E73" s="13"/>
      <c r="F73" s="7"/>
      <c r="G73" s="149"/>
      <c r="H73" s="149"/>
      <c r="I73" s="149"/>
      <c r="J73" s="46"/>
      <c r="K73" s="381"/>
    </row>
    <row r="74" spans="1:11" s="5" customFormat="1" ht="33" customHeight="1" x14ac:dyDescent="0.35">
      <c r="A74" s="1462" t="s">
        <v>396</v>
      </c>
      <c r="B74" s="1463"/>
      <c r="C74" s="1463"/>
      <c r="D74" s="1463"/>
      <c r="E74" s="1463"/>
      <c r="F74" s="1463"/>
      <c r="G74" s="1463"/>
      <c r="H74" s="1463"/>
      <c r="I74" s="1463"/>
      <c r="J74" s="1464"/>
      <c r="K74" s="381"/>
    </row>
    <row r="75" spans="1:11" s="5" customFormat="1" ht="51" customHeight="1" x14ac:dyDescent="0.35">
      <c r="A75" s="11" t="s">
        <v>42</v>
      </c>
      <c r="B75" s="1537" t="s">
        <v>206</v>
      </c>
      <c r="C75" s="1538"/>
      <c r="D75" s="1539"/>
      <c r="E75" s="85" t="s">
        <v>524</v>
      </c>
      <c r="F75" s="4"/>
      <c r="G75" s="158" t="s">
        <v>515</v>
      </c>
      <c r="H75" s="158" t="s">
        <v>515</v>
      </c>
      <c r="I75" s="158" t="s">
        <v>515</v>
      </c>
      <c r="J75" s="36"/>
      <c r="K75" s="381"/>
    </row>
    <row r="76" spans="1:11" s="5" customFormat="1" ht="8.15" customHeight="1" x14ac:dyDescent="0.35">
      <c r="A76" s="12"/>
      <c r="B76" s="13"/>
      <c r="C76" s="13"/>
      <c r="D76" s="13"/>
      <c r="E76" s="13"/>
      <c r="F76" s="7"/>
      <c r="G76" s="149"/>
      <c r="H76" s="149"/>
      <c r="I76" s="149"/>
      <c r="J76" s="46"/>
      <c r="K76" s="381"/>
    </row>
    <row r="77" spans="1:11" s="5" customFormat="1" ht="33" customHeight="1" x14ac:dyDescent="0.35">
      <c r="A77" s="1462" t="s">
        <v>397</v>
      </c>
      <c r="B77" s="1463"/>
      <c r="C77" s="1463"/>
      <c r="D77" s="1463"/>
      <c r="E77" s="1463"/>
      <c r="F77" s="1463"/>
      <c r="G77" s="1463"/>
      <c r="H77" s="1463"/>
      <c r="I77" s="1463"/>
      <c r="J77" s="1464"/>
      <c r="K77" s="381"/>
    </row>
    <row r="78" spans="1:11" s="5" customFormat="1" ht="32.15" customHeight="1" x14ac:dyDescent="0.35">
      <c r="A78" s="852" t="s">
        <v>43</v>
      </c>
      <c r="B78" s="1505" t="s">
        <v>272</v>
      </c>
      <c r="C78" s="1540"/>
      <c r="D78" s="1506"/>
      <c r="E78" s="1541" t="s">
        <v>519</v>
      </c>
      <c r="F78" s="243" t="s">
        <v>398</v>
      </c>
      <c r="G78" s="170">
        <v>0.99</v>
      </c>
      <c r="H78" s="170">
        <v>0.99</v>
      </c>
      <c r="I78" s="170">
        <v>0.99</v>
      </c>
      <c r="J78" s="86"/>
      <c r="K78" s="381"/>
    </row>
    <row r="79" spans="1:11" s="5" customFormat="1" ht="32.15" customHeight="1" x14ac:dyDescent="0.35">
      <c r="A79" s="855" t="s">
        <v>46</v>
      </c>
      <c r="B79" s="1487" t="s">
        <v>273</v>
      </c>
      <c r="C79" s="1544"/>
      <c r="D79" s="1488"/>
      <c r="E79" s="1542"/>
      <c r="F79" s="87" t="s">
        <v>478</v>
      </c>
      <c r="G79" s="733" t="s">
        <v>363</v>
      </c>
      <c r="H79" s="733" t="s">
        <v>363</v>
      </c>
      <c r="I79" s="733" t="s">
        <v>363</v>
      </c>
      <c r="J79" s="861" t="s">
        <v>705</v>
      </c>
      <c r="K79" s="381"/>
    </row>
    <row r="80" spans="1:11" s="5" customFormat="1" ht="32.15" customHeight="1" x14ac:dyDescent="0.35">
      <c r="A80" s="853" t="s">
        <v>47</v>
      </c>
      <c r="B80" s="1545" t="s">
        <v>274</v>
      </c>
      <c r="C80" s="1546"/>
      <c r="D80" s="1547"/>
      <c r="E80" s="1542"/>
      <c r="F80" s="88"/>
      <c r="G80" s="152" t="s">
        <v>496</v>
      </c>
      <c r="H80" s="152" t="s">
        <v>496</v>
      </c>
      <c r="I80" s="152" t="s">
        <v>496</v>
      </c>
      <c r="J80" s="245"/>
      <c r="K80" s="381"/>
    </row>
    <row r="81" spans="1:15" s="5" customFormat="1" ht="15" customHeight="1" x14ac:dyDescent="0.35">
      <c r="A81" s="1548" t="s">
        <v>48</v>
      </c>
      <c r="B81" s="1513" t="s">
        <v>275</v>
      </c>
      <c r="C81" s="1514"/>
      <c r="D81" s="876" t="s">
        <v>475</v>
      </c>
      <c r="E81" s="1542"/>
      <c r="F81" s="87" t="s">
        <v>478</v>
      </c>
      <c r="G81" s="733">
        <v>11</v>
      </c>
      <c r="H81" s="733" t="s">
        <v>362</v>
      </c>
      <c r="I81" s="733" t="s">
        <v>362</v>
      </c>
      <c r="J81" s="1810" t="s">
        <v>719</v>
      </c>
      <c r="K81" s="381"/>
    </row>
    <row r="82" spans="1:15" s="5" customFormat="1" ht="15" customHeight="1" x14ac:dyDescent="0.35">
      <c r="A82" s="1548"/>
      <c r="B82" s="1518"/>
      <c r="C82" s="1519"/>
      <c r="D82" s="876" t="s">
        <v>476</v>
      </c>
      <c r="E82" s="1542"/>
      <c r="F82" s="87" t="s">
        <v>478</v>
      </c>
      <c r="G82" s="733">
        <v>0</v>
      </c>
      <c r="H82" s="733">
        <v>0</v>
      </c>
      <c r="I82" s="733" t="s">
        <v>362</v>
      </c>
      <c r="J82" s="1811"/>
      <c r="K82" s="381"/>
    </row>
    <row r="83" spans="1:15" s="5" customFormat="1" ht="17.25" customHeight="1" x14ac:dyDescent="0.35">
      <c r="A83" s="1549"/>
      <c r="B83" s="1515"/>
      <c r="C83" s="1516"/>
      <c r="D83" s="91" t="s">
        <v>477</v>
      </c>
      <c r="E83" s="1543"/>
      <c r="F83" s="90" t="s">
        <v>478</v>
      </c>
      <c r="G83" s="154">
        <v>0</v>
      </c>
      <c r="H83" s="154">
        <v>0</v>
      </c>
      <c r="I83" s="154" t="s">
        <v>362</v>
      </c>
      <c r="J83" s="1812"/>
      <c r="K83" s="381"/>
    </row>
    <row r="84" spans="1:15" s="5" customFormat="1" ht="8.15" customHeight="1" x14ac:dyDescent="0.35">
      <c r="A84" s="12"/>
      <c r="B84" s="13"/>
      <c r="C84" s="13"/>
      <c r="D84" s="13"/>
      <c r="E84" s="13"/>
      <c r="F84" s="7"/>
      <c r="G84" s="149"/>
      <c r="H84" s="149"/>
      <c r="I84" s="149"/>
      <c r="J84" s="46"/>
      <c r="K84" s="381"/>
    </row>
    <row r="85" spans="1:15" s="5" customFormat="1" ht="33" customHeight="1" x14ac:dyDescent="0.35">
      <c r="A85" s="1462" t="s">
        <v>400</v>
      </c>
      <c r="B85" s="1463"/>
      <c r="C85" s="1463"/>
      <c r="D85" s="1463"/>
      <c r="E85" s="1463"/>
      <c r="F85" s="1463"/>
      <c r="G85" s="1463"/>
      <c r="H85" s="1463"/>
      <c r="I85" s="1463"/>
      <c r="J85" s="1464"/>
      <c r="K85" s="381"/>
    </row>
    <row r="86" spans="1:15" ht="15" customHeight="1" x14ac:dyDescent="0.35">
      <c r="A86" s="1522" t="s">
        <v>44</v>
      </c>
      <c r="B86" s="1525" t="s">
        <v>399</v>
      </c>
      <c r="C86" s="1526"/>
      <c r="D86" s="129" t="s">
        <v>410</v>
      </c>
      <c r="E86" s="1531" t="s">
        <v>519</v>
      </c>
      <c r="F86" s="93" t="s">
        <v>361</v>
      </c>
      <c r="G86" s="1093">
        <v>10478.4</v>
      </c>
      <c r="H86" s="1093">
        <v>5519</v>
      </c>
      <c r="I86" s="692">
        <v>8117.2954394200033</v>
      </c>
      <c r="J86" s="1534" t="s">
        <v>687</v>
      </c>
      <c r="O86" s="1"/>
    </row>
    <row r="87" spans="1:15" ht="15" customHeight="1" x14ac:dyDescent="0.35">
      <c r="A87" s="1523"/>
      <c r="B87" s="1527"/>
      <c r="C87" s="1528"/>
      <c r="D87" s="130" t="s">
        <v>411</v>
      </c>
      <c r="E87" s="1532"/>
      <c r="F87" s="95" t="s">
        <v>361</v>
      </c>
      <c r="G87" s="686" t="s">
        <v>688</v>
      </c>
      <c r="H87" s="686" t="s">
        <v>688</v>
      </c>
      <c r="I87" s="686" t="s">
        <v>688</v>
      </c>
      <c r="J87" s="1535"/>
      <c r="O87" s="1"/>
    </row>
    <row r="88" spans="1:15" ht="15" customHeight="1" x14ac:dyDescent="0.35">
      <c r="A88" s="1523"/>
      <c r="B88" s="1527"/>
      <c r="C88" s="1528"/>
      <c r="D88" s="862" t="s">
        <v>412</v>
      </c>
      <c r="E88" s="1532"/>
      <c r="F88" s="95" t="s">
        <v>361</v>
      </c>
      <c r="G88" s="686" t="s">
        <v>688</v>
      </c>
      <c r="H88" s="686" t="s">
        <v>688</v>
      </c>
      <c r="I88" s="686" t="s">
        <v>688</v>
      </c>
      <c r="J88" s="1535"/>
      <c r="O88" s="1"/>
    </row>
    <row r="89" spans="1:15" ht="15" customHeight="1" x14ac:dyDescent="0.35">
      <c r="A89" s="1524"/>
      <c r="B89" s="1529"/>
      <c r="C89" s="1530"/>
      <c r="D89" s="97" t="s">
        <v>256</v>
      </c>
      <c r="E89" s="1533"/>
      <c r="F89" s="98" t="s">
        <v>361</v>
      </c>
      <c r="G89" s="1101">
        <v>10478.4</v>
      </c>
      <c r="H89" s="1101">
        <v>5519</v>
      </c>
      <c r="I89" s="684">
        <v>8117.2954394200033</v>
      </c>
      <c r="J89" s="1536"/>
      <c r="O89" s="1"/>
    </row>
    <row r="90" spans="1:15" s="5" customFormat="1" ht="8.15" customHeight="1" x14ac:dyDescent="0.35">
      <c r="A90" s="209"/>
      <c r="B90" s="210"/>
      <c r="C90" s="210"/>
      <c r="D90" s="210"/>
      <c r="E90" s="210"/>
      <c r="F90" s="47"/>
      <c r="G90" s="211"/>
      <c r="H90" s="211"/>
      <c r="I90" s="211"/>
      <c r="J90" s="46"/>
      <c r="K90" s="381"/>
    </row>
    <row r="91" spans="1:15" s="5" customFormat="1" ht="33" customHeight="1" x14ac:dyDescent="0.35">
      <c r="A91" s="1494" t="s">
        <v>480</v>
      </c>
      <c r="B91" s="1495"/>
      <c r="C91" s="1495"/>
      <c r="D91" s="1495"/>
      <c r="E91" s="1495"/>
      <c r="F91" s="1495"/>
      <c r="G91" s="1495"/>
      <c r="H91" s="1495"/>
      <c r="I91" s="1495"/>
      <c r="J91" s="445" t="s">
        <v>698</v>
      </c>
      <c r="K91" s="381"/>
    </row>
    <row r="92" spans="1:15" ht="15" customHeight="1" x14ac:dyDescent="0.35">
      <c r="A92" s="1522" t="s">
        <v>45</v>
      </c>
      <c r="B92" s="1550" t="s">
        <v>380</v>
      </c>
      <c r="C92" s="1551"/>
      <c r="D92" s="868" t="s">
        <v>415</v>
      </c>
      <c r="E92" s="1556" t="s">
        <v>519</v>
      </c>
      <c r="F92" s="93" t="s">
        <v>361</v>
      </c>
      <c r="G92" s="161" t="s">
        <v>362</v>
      </c>
      <c r="H92" s="161" t="s">
        <v>362</v>
      </c>
      <c r="I92" s="161" t="s">
        <v>362</v>
      </c>
      <c r="J92" s="1559"/>
      <c r="O92" s="1"/>
    </row>
    <row r="93" spans="1:15" ht="15" customHeight="1" x14ac:dyDescent="0.35">
      <c r="A93" s="1523"/>
      <c r="B93" s="1552"/>
      <c r="C93" s="1553"/>
      <c r="D93" s="865" t="s">
        <v>413</v>
      </c>
      <c r="E93" s="1557"/>
      <c r="F93" s="95" t="s">
        <v>361</v>
      </c>
      <c r="G93" s="718" t="s">
        <v>362</v>
      </c>
      <c r="H93" s="718" t="s">
        <v>362</v>
      </c>
      <c r="I93" s="718" t="s">
        <v>362</v>
      </c>
      <c r="J93" s="1560"/>
      <c r="O93" s="1"/>
    </row>
    <row r="94" spans="1:15" ht="15" customHeight="1" x14ac:dyDescent="0.35">
      <c r="A94" s="1523"/>
      <c r="B94" s="1552"/>
      <c r="C94" s="1553"/>
      <c r="D94" s="865" t="s">
        <v>414</v>
      </c>
      <c r="E94" s="1557"/>
      <c r="F94" s="95" t="s">
        <v>361</v>
      </c>
      <c r="G94" s="718" t="s">
        <v>362</v>
      </c>
      <c r="H94" s="718" t="s">
        <v>362</v>
      </c>
      <c r="I94" s="718" t="s">
        <v>362</v>
      </c>
      <c r="J94" s="1560"/>
      <c r="O94" s="1"/>
    </row>
    <row r="95" spans="1:15" ht="15" customHeight="1" x14ac:dyDescent="0.35">
      <c r="A95" s="1523"/>
      <c r="B95" s="1552"/>
      <c r="C95" s="1553"/>
      <c r="D95" s="865" t="s">
        <v>416</v>
      </c>
      <c r="E95" s="1557"/>
      <c r="F95" s="95" t="s">
        <v>361</v>
      </c>
      <c r="G95" s="718" t="s">
        <v>362</v>
      </c>
      <c r="H95" s="718" t="s">
        <v>362</v>
      </c>
      <c r="I95" s="718" t="s">
        <v>362</v>
      </c>
      <c r="J95" s="1560"/>
      <c r="O95" s="1"/>
    </row>
    <row r="96" spans="1:15" ht="15" customHeight="1" x14ac:dyDescent="0.35">
      <c r="A96" s="1523"/>
      <c r="B96" s="1552"/>
      <c r="C96" s="1553"/>
      <c r="D96" s="865" t="s">
        <v>417</v>
      </c>
      <c r="E96" s="1557"/>
      <c r="F96" s="95" t="s">
        <v>361</v>
      </c>
      <c r="G96" s="718" t="s">
        <v>362</v>
      </c>
      <c r="H96" s="718" t="s">
        <v>362</v>
      </c>
      <c r="I96" s="718" t="s">
        <v>362</v>
      </c>
      <c r="J96" s="1560"/>
      <c r="O96" s="1"/>
    </row>
    <row r="97" spans="1:15" ht="15" customHeight="1" x14ac:dyDescent="0.35">
      <c r="A97" s="1523"/>
      <c r="B97" s="1554"/>
      <c r="C97" s="1555"/>
      <c r="D97" s="865" t="s">
        <v>418</v>
      </c>
      <c r="E97" s="1557"/>
      <c r="F97" s="95" t="s">
        <v>361</v>
      </c>
      <c r="G97" s="718" t="s">
        <v>362</v>
      </c>
      <c r="H97" s="718" t="s">
        <v>362</v>
      </c>
      <c r="I97" s="718" t="s">
        <v>362</v>
      </c>
      <c r="J97" s="1561"/>
      <c r="O97" s="1"/>
    </row>
    <row r="98" spans="1:15" ht="15" customHeight="1" x14ac:dyDescent="0.35">
      <c r="A98" s="1562" t="s">
        <v>49</v>
      </c>
      <c r="B98" s="1563" t="s">
        <v>401</v>
      </c>
      <c r="C98" s="1564"/>
      <c r="D98" s="139" t="s">
        <v>415</v>
      </c>
      <c r="E98" s="1557"/>
      <c r="F98" s="140" t="s">
        <v>361</v>
      </c>
      <c r="G98" s="163" t="s">
        <v>362</v>
      </c>
      <c r="H98" s="163" t="s">
        <v>362</v>
      </c>
      <c r="I98" s="163" t="s">
        <v>362</v>
      </c>
      <c r="J98" s="1567"/>
      <c r="O98" s="1"/>
    </row>
    <row r="99" spans="1:15" ht="15" customHeight="1" x14ac:dyDescent="0.35">
      <c r="A99" s="1548" t="s">
        <v>49</v>
      </c>
      <c r="B99" s="1565"/>
      <c r="C99" s="1566"/>
      <c r="D99" s="866" t="s">
        <v>413</v>
      </c>
      <c r="E99" s="1557"/>
      <c r="F99" s="101" t="s">
        <v>361</v>
      </c>
      <c r="G99" s="143" t="s">
        <v>362</v>
      </c>
      <c r="H99" s="143" t="s">
        <v>362</v>
      </c>
      <c r="I99" s="143" t="s">
        <v>362</v>
      </c>
      <c r="J99" s="1567"/>
      <c r="O99" s="1"/>
    </row>
    <row r="100" spans="1:15" ht="15" customHeight="1" x14ac:dyDescent="0.35">
      <c r="A100" s="1548" t="s">
        <v>49</v>
      </c>
      <c r="B100" s="1565"/>
      <c r="C100" s="1566"/>
      <c r="D100" s="866" t="s">
        <v>414</v>
      </c>
      <c r="E100" s="1557"/>
      <c r="F100" s="101" t="s">
        <v>361</v>
      </c>
      <c r="G100" s="143" t="s">
        <v>362</v>
      </c>
      <c r="H100" s="143" t="s">
        <v>362</v>
      </c>
      <c r="I100" s="143" t="s">
        <v>362</v>
      </c>
      <c r="J100" s="1567"/>
      <c r="O100" s="1"/>
    </row>
    <row r="101" spans="1:15" ht="15" customHeight="1" x14ac:dyDescent="0.35">
      <c r="A101" s="1548" t="s">
        <v>49</v>
      </c>
      <c r="B101" s="1565"/>
      <c r="C101" s="1566"/>
      <c r="D101" s="866" t="s">
        <v>416</v>
      </c>
      <c r="E101" s="1557"/>
      <c r="F101" s="101" t="s">
        <v>361</v>
      </c>
      <c r="G101" s="143" t="s">
        <v>362</v>
      </c>
      <c r="H101" s="143" t="s">
        <v>362</v>
      </c>
      <c r="I101" s="143" t="s">
        <v>362</v>
      </c>
      <c r="J101" s="1567"/>
      <c r="O101" s="1"/>
    </row>
    <row r="102" spans="1:15" ht="15" customHeight="1" x14ac:dyDescent="0.35">
      <c r="A102" s="1548" t="s">
        <v>49</v>
      </c>
      <c r="B102" s="1565"/>
      <c r="C102" s="1566"/>
      <c r="D102" s="866" t="s">
        <v>417</v>
      </c>
      <c r="E102" s="1557"/>
      <c r="F102" s="101" t="s">
        <v>361</v>
      </c>
      <c r="G102" s="143" t="s">
        <v>362</v>
      </c>
      <c r="H102" s="143" t="s">
        <v>362</v>
      </c>
      <c r="I102" s="143" t="s">
        <v>362</v>
      </c>
      <c r="J102" s="1567"/>
      <c r="O102" s="1"/>
    </row>
    <row r="103" spans="1:15" ht="15" customHeight="1" x14ac:dyDescent="0.35">
      <c r="A103" s="1548" t="s">
        <v>49</v>
      </c>
      <c r="B103" s="1565"/>
      <c r="C103" s="1566"/>
      <c r="D103" s="866" t="s">
        <v>418</v>
      </c>
      <c r="E103" s="1557"/>
      <c r="F103" s="101" t="s">
        <v>361</v>
      </c>
      <c r="G103" s="143" t="s">
        <v>362</v>
      </c>
      <c r="H103" s="143" t="s">
        <v>362</v>
      </c>
      <c r="I103" s="143" t="s">
        <v>362</v>
      </c>
      <c r="J103" s="1568"/>
      <c r="O103" s="1"/>
    </row>
    <row r="104" spans="1:15" ht="15" customHeight="1" x14ac:dyDescent="0.35">
      <c r="A104" s="1523" t="s">
        <v>50</v>
      </c>
      <c r="B104" s="1569" t="s">
        <v>382</v>
      </c>
      <c r="C104" s="1570"/>
      <c r="D104" s="865" t="s">
        <v>415</v>
      </c>
      <c r="E104" s="1557"/>
      <c r="F104" s="95" t="s">
        <v>361</v>
      </c>
      <c r="G104" s="718" t="s">
        <v>362</v>
      </c>
      <c r="H104" s="718" t="s">
        <v>362</v>
      </c>
      <c r="I104" s="718" t="s">
        <v>362</v>
      </c>
      <c r="J104" s="1572"/>
      <c r="O104" s="1"/>
    </row>
    <row r="105" spans="1:15" ht="15" customHeight="1" x14ac:dyDescent="0.35">
      <c r="A105" s="1523" t="s">
        <v>50</v>
      </c>
      <c r="B105" s="1569" t="s">
        <v>319</v>
      </c>
      <c r="C105" s="1570"/>
      <c r="D105" s="865" t="s">
        <v>413</v>
      </c>
      <c r="E105" s="1557"/>
      <c r="F105" s="95" t="s">
        <v>361</v>
      </c>
      <c r="G105" s="718" t="s">
        <v>362</v>
      </c>
      <c r="H105" s="718" t="s">
        <v>362</v>
      </c>
      <c r="I105" s="718" t="s">
        <v>362</v>
      </c>
      <c r="J105" s="1560"/>
      <c r="O105" s="1"/>
    </row>
    <row r="106" spans="1:15" ht="15" customHeight="1" x14ac:dyDescent="0.35">
      <c r="A106" s="1523" t="s">
        <v>50</v>
      </c>
      <c r="B106" s="1569" t="s">
        <v>319</v>
      </c>
      <c r="C106" s="1570"/>
      <c r="D106" s="865" t="s">
        <v>414</v>
      </c>
      <c r="E106" s="1557"/>
      <c r="F106" s="95" t="s">
        <v>361</v>
      </c>
      <c r="G106" s="718" t="s">
        <v>362</v>
      </c>
      <c r="H106" s="718" t="s">
        <v>362</v>
      </c>
      <c r="I106" s="718" t="s">
        <v>362</v>
      </c>
      <c r="J106" s="1560"/>
      <c r="O106" s="1"/>
    </row>
    <row r="107" spans="1:15" ht="15" customHeight="1" x14ac:dyDescent="0.35">
      <c r="A107" s="1523" t="s">
        <v>50</v>
      </c>
      <c r="B107" s="1569" t="s">
        <v>319</v>
      </c>
      <c r="C107" s="1570"/>
      <c r="D107" s="865" t="s">
        <v>416</v>
      </c>
      <c r="E107" s="1557"/>
      <c r="F107" s="95" t="s">
        <v>361</v>
      </c>
      <c r="G107" s="718" t="s">
        <v>362</v>
      </c>
      <c r="H107" s="718" t="s">
        <v>362</v>
      </c>
      <c r="I107" s="718" t="s">
        <v>362</v>
      </c>
      <c r="J107" s="1560"/>
      <c r="O107" s="1"/>
    </row>
    <row r="108" spans="1:15" ht="15" customHeight="1" x14ac:dyDescent="0.35">
      <c r="A108" s="1523" t="s">
        <v>50</v>
      </c>
      <c r="B108" s="1569" t="s">
        <v>319</v>
      </c>
      <c r="C108" s="1570"/>
      <c r="D108" s="865" t="s">
        <v>417</v>
      </c>
      <c r="E108" s="1557"/>
      <c r="F108" s="95" t="s">
        <v>361</v>
      </c>
      <c r="G108" s="718" t="s">
        <v>362</v>
      </c>
      <c r="H108" s="718" t="s">
        <v>362</v>
      </c>
      <c r="I108" s="718" t="s">
        <v>362</v>
      </c>
      <c r="J108" s="1560"/>
      <c r="O108" s="1"/>
    </row>
    <row r="109" spans="1:15" ht="15" customHeight="1" x14ac:dyDescent="0.35">
      <c r="A109" s="1523" t="s">
        <v>50</v>
      </c>
      <c r="B109" s="1569" t="s">
        <v>319</v>
      </c>
      <c r="C109" s="1570"/>
      <c r="D109" s="865" t="s">
        <v>418</v>
      </c>
      <c r="E109" s="1557"/>
      <c r="F109" s="95" t="s">
        <v>361</v>
      </c>
      <c r="G109" s="718" t="s">
        <v>362</v>
      </c>
      <c r="H109" s="718" t="s">
        <v>362</v>
      </c>
      <c r="I109" s="718" t="s">
        <v>362</v>
      </c>
      <c r="J109" s="1561"/>
      <c r="O109" s="1"/>
    </row>
    <row r="110" spans="1:15" ht="15" customHeight="1" x14ac:dyDescent="0.35">
      <c r="A110" s="1548" t="s">
        <v>51</v>
      </c>
      <c r="B110" s="1565" t="s">
        <v>383</v>
      </c>
      <c r="C110" s="1566"/>
      <c r="D110" s="866" t="s">
        <v>415</v>
      </c>
      <c r="E110" s="1557"/>
      <c r="F110" s="101" t="s">
        <v>361</v>
      </c>
      <c r="G110" s="143" t="s">
        <v>362</v>
      </c>
      <c r="H110" s="143" t="s">
        <v>362</v>
      </c>
      <c r="I110" s="143" t="s">
        <v>362</v>
      </c>
      <c r="J110" s="1571"/>
      <c r="O110" s="1"/>
    </row>
    <row r="111" spans="1:15" ht="15" customHeight="1" x14ac:dyDescent="0.35">
      <c r="A111" s="1548" t="s">
        <v>51</v>
      </c>
      <c r="B111" s="1565" t="s">
        <v>328</v>
      </c>
      <c r="C111" s="1566"/>
      <c r="D111" s="866" t="s">
        <v>413</v>
      </c>
      <c r="E111" s="1557"/>
      <c r="F111" s="101" t="s">
        <v>361</v>
      </c>
      <c r="G111" s="143" t="s">
        <v>362</v>
      </c>
      <c r="H111" s="143" t="s">
        <v>362</v>
      </c>
      <c r="I111" s="143" t="s">
        <v>362</v>
      </c>
      <c r="J111" s="1567"/>
      <c r="O111" s="1"/>
    </row>
    <row r="112" spans="1:15" ht="15" customHeight="1" x14ac:dyDescent="0.35">
      <c r="A112" s="1548" t="s">
        <v>51</v>
      </c>
      <c r="B112" s="1565" t="s">
        <v>328</v>
      </c>
      <c r="C112" s="1566"/>
      <c r="D112" s="866" t="s">
        <v>414</v>
      </c>
      <c r="E112" s="1557"/>
      <c r="F112" s="101" t="s">
        <v>361</v>
      </c>
      <c r="G112" s="143" t="s">
        <v>362</v>
      </c>
      <c r="H112" s="143" t="s">
        <v>362</v>
      </c>
      <c r="I112" s="143" t="s">
        <v>362</v>
      </c>
      <c r="J112" s="1567"/>
      <c r="O112" s="1"/>
    </row>
    <row r="113" spans="1:15" ht="15" customHeight="1" x14ac:dyDescent="0.35">
      <c r="A113" s="1548" t="s">
        <v>51</v>
      </c>
      <c r="B113" s="1565" t="s">
        <v>328</v>
      </c>
      <c r="C113" s="1566"/>
      <c r="D113" s="866" t="s">
        <v>416</v>
      </c>
      <c r="E113" s="1557"/>
      <c r="F113" s="101" t="s">
        <v>361</v>
      </c>
      <c r="G113" s="143" t="s">
        <v>362</v>
      </c>
      <c r="H113" s="143" t="s">
        <v>362</v>
      </c>
      <c r="I113" s="143" t="s">
        <v>362</v>
      </c>
      <c r="J113" s="1567"/>
      <c r="O113" s="1"/>
    </row>
    <row r="114" spans="1:15" ht="15" customHeight="1" x14ac:dyDescent="0.35">
      <c r="A114" s="1548" t="s">
        <v>51</v>
      </c>
      <c r="B114" s="1565" t="s">
        <v>328</v>
      </c>
      <c r="C114" s="1566"/>
      <c r="D114" s="866" t="s">
        <v>417</v>
      </c>
      <c r="E114" s="1557"/>
      <c r="F114" s="101" t="s">
        <v>361</v>
      </c>
      <c r="G114" s="143" t="s">
        <v>362</v>
      </c>
      <c r="H114" s="143" t="s">
        <v>362</v>
      </c>
      <c r="I114" s="143" t="s">
        <v>362</v>
      </c>
      <c r="J114" s="1567"/>
      <c r="O114" s="1"/>
    </row>
    <row r="115" spans="1:15" ht="15" customHeight="1" x14ac:dyDescent="0.35">
      <c r="A115" s="1548" t="s">
        <v>51</v>
      </c>
      <c r="B115" s="1565" t="s">
        <v>328</v>
      </c>
      <c r="C115" s="1566"/>
      <c r="D115" s="866" t="s">
        <v>418</v>
      </c>
      <c r="E115" s="1557"/>
      <c r="F115" s="101" t="s">
        <v>361</v>
      </c>
      <c r="G115" s="143" t="s">
        <v>362</v>
      </c>
      <c r="H115" s="143" t="s">
        <v>362</v>
      </c>
      <c r="I115" s="143" t="s">
        <v>362</v>
      </c>
      <c r="J115" s="1568"/>
      <c r="O115" s="1"/>
    </row>
    <row r="116" spans="1:15" ht="15" customHeight="1" x14ac:dyDescent="0.35">
      <c r="A116" s="1573" t="s">
        <v>52</v>
      </c>
      <c r="B116" s="1569" t="s">
        <v>384</v>
      </c>
      <c r="C116" s="1570"/>
      <c r="D116" s="332" t="s">
        <v>415</v>
      </c>
      <c r="E116" s="1557"/>
      <c r="F116" s="138" t="s">
        <v>361</v>
      </c>
      <c r="G116" s="162" t="s">
        <v>362</v>
      </c>
      <c r="H116" s="162" t="s">
        <v>362</v>
      </c>
      <c r="I116" s="162" t="s">
        <v>362</v>
      </c>
      <c r="J116" s="1572"/>
      <c r="O116" s="1"/>
    </row>
    <row r="117" spans="1:15" ht="15" customHeight="1" x14ac:dyDescent="0.35">
      <c r="A117" s="1523" t="s">
        <v>52</v>
      </c>
      <c r="B117" s="1569" t="s">
        <v>320</v>
      </c>
      <c r="C117" s="1570"/>
      <c r="D117" s="865" t="s">
        <v>413</v>
      </c>
      <c r="E117" s="1557"/>
      <c r="F117" s="95" t="s">
        <v>361</v>
      </c>
      <c r="G117" s="718" t="s">
        <v>362</v>
      </c>
      <c r="H117" s="718" t="s">
        <v>362</v>
      </c>
      <c r="I117" s="718" t="s">
        <v>362</v>
      </c>
      <c r="J117" s="1560"/>
      <c r="O117" s="1"/>
    </row>
    <row r="118" spans="1:15" ht="15" customHeight="1" x14ac:dyDescent="0.35">
      <c r="A118" s="1523" t="s">
        <v>52</v>
      </c>
      <c r="B118" s="1569" t="s">
        <v>320</v>
      </c>
      <c r="C118" s="1570"/>
      <c r="D118" s="865" t="s">
        <v>414</v>
      </c>
      <c r="E118" s="1557"/>
      <c r="F118" s="95" t="s">
        <v>361</v>
      </c>
      <c r="G118" s="718" t="s">
        <v>362</v>
      </c>
      <c r="H118" s="718" t="s">
        <v>362</v>
      </c>
      <c r="I118" s="718" t="s">
        <v>362</v>
      </c>
      <c r="J118" s="1560"/>
      <c r="O118" s="1"/>
    </row>
    <row r="119" spans="1:15" ht="15" customHeight="1" x14ac:dyDescent="0.35">
      <c r="A119" s="1523" t="s">
        <v>52</v>
      </c>
      <c r="B119" s="1569" t="s">
        <v>320</v>
      </c>
      <c r="C119" s="1570"/>
      <c r="D119" s="865" t="s">
        <v>416</v>
      </c>
      <c r="E119" s="1557"/>
      <c r="F119" s="95" t="s">
        <v>361</v>
      </c>
      <c r="G119" s="718" t="s">
        <v>362</v>
      </c>
      <c r="H119" s="718" t="s">
        <v>362</v>
      </c>
      <c r="I119" s="718" t="s">
        <v>362</v>
      </c>
      <c r="J119" s="1560"/>
      <c r="O119" s="1"/>
    </row>
    <row r="120" spans="1:15" ht="15" customHeight="1" x14ac:dyDescent="0.35">
      <c r="A120" s="1523" t="s">
        <v>52</v>
      </c>
      <c r="B120" s="1569" t="s">
        <v>320</v>
      </c>
      <c r="C120" s="1570"/>
      <c r="D120" s="865" t="s">
        <v>417</v>
      </c>
      <c r="E120" s="1557"/>
      <c r="F120" s="95" t="s">
        <v>361</v>
      </c>
      <c r="G120" s="718" t="s">
        <v>362</v>
      </c>
      <c r="H120" s="718" t="s">
        <v>362</v>
      </c>
      <c r="I120" s="718" t="s">
        <v>362</v>
      </c>
      <c r="J120" s="1560"/>
      <c r="O120" s="1"/>
    </row>
    <row r="121" spans="1:15" ht="15" customHeight="1" x14ac:dyDescent="0.35">
      <c r="A121" s="1523" t="s">
        <v>52</v>
      </c>
      <c r="B121" s="1569" t="s">
        <v>320</v>
      </c>
      <c r="C121" s="1570"/>
      <c r="D121" s="865" t="s">
        <v>418</v>
      </c>
      <c r="E121" s="1557"/>
      <c r="F121" s="95" t="s">
        <v>361</v>
      </c>
      <c r="G121" s="718" t="s">
        <v>362</v>
      </c>
      <c r="H121" s="718" t="s">
        <v>362</v>
      </c>
      <c r="I121" s="718" t="s">
        <v>362</v>
      </c>
      <c r="J121" s="1561"/>
      <c r="O121" s="1"/>
    </row>
    <row r="122" spans="1:15" ht="15" customHeight="1" x14ac:dyDescent="0.35">
      <c r="A122" s="1548" t="s">
        <v>53</v>
      </c>
      <c r="B122" s="1565" t="s">
        <v>402</v>
      </c>
      <c r="C122" s="1566"/>
      <c r="D122" s="866" t="s">
        <v>415</v>
      </c>
      <c r="E122" s="1557"/>
      <c r="F122" s="101" t="s">
        <v>361</v>
      </c>
      <c r="G122" s="143" t="s">
        <v>362</v>
      </c>
      <c r="H122" s="143" t="s">
        <v>362</v>
      </c>
      <c r="I122" s="143" t="s">
        <v>362</v>
      </c>
      <c r="J122" s="1571"/>
      <c r="O122" s="1"/>
    </row>
    <row r="123" spans="1:15" ht="15" customHeight="1" x14ac:dyDescent="0.35">
      <c r="A123" s="1548" t="s">
        <v>53</v>
      </c>
      <c r="B123" s="1565" t="s">
        <v>321</v>
      </c>
      <c r="C123" s="1566"/>
      <c r="D123" s="866" t="s">
        <v>413</v>
      </c>
      <c r="E123" s="1557"/>
      <c r="F123" s="101" t="s">
        <v>361</v>
      </c>
      <c r="G123" s="143" t="s">
        <v>362</v>
      </c>
      <c r="H123" s="143" t="s">
        <v>362</v>
      </c>
      <c r="I123" s="143" t="s">
        <v>362</v>
      </c>
      <c r="J123" s="1567"/>
      <c r="O123" s="1"/>
    </row>
    <row r="124" spans="1:15" ht="15" customHeight="1" x14ac:dyDescent="0.35">
      <c r="A124" s="1548" t="s">
        <v>53</v>
      </c>
      <c r="B124" s="1565" t="s">
        <v>321</v>
      </c>
      <c r="C124" s="1566"/>
      <c r="D124" s="866" t="s">
        <v>414</v>
      </c>
      <c r="E124" s="1557"/>
      <c r="F124" s="101" t="s">
        <v>361</v>
      </c>
      <c r="G124" s="143" t="s">
        <v>362</v>
      </c>
      <c r="H124" s="143" t="s">
        <v>362</v>
      </c>
      <c r="I124" s="143" t="s">
        <v>362</v>
      </c>
      <c r="J124" s="1567"/>
      <c r="O124" s="1"/>
    </row>
    <row r="125" spans="1:15" ht="15" customHeight="1" x14ac:dyDescent="0.35">
      <c r="A125" s="1548" t="s">
        <v>53</v>
      </c>
      <c r="B125" s="1565" t="s">
        <v>321</v>
      </c>
      <c r="C125" s="1566"/>
      <c r="D125" s="866" t="s">
        <v>416</v>
      </c>
      <c r="E125" s="1557"/>
      <c r="F125" s="101" t="s">
        <v>361</v>
      </c>
      <c r="G125" s="143" t="s">
        <v>362</v>
      </c>
      <c r="H125" s="143" t="s">
        <v>362</v>
      </c>
      <c r="I125" s="143" t="s">
        <v>362</v>
      </c>
      <c r="J125" s="1567"/>
      <c r="O125" s="1"/>
    </row>
    <row r="126" spans="1:15" ht="15" customHeight="1" x14ac:dyDescent="0.35">
      <c r="A126" s="1548" t="s">
        <v>53</v>
      </c>
      <c r="B126" s="1565" t="s">
        <v>321</v>
      </c>
      <c r="C126" s="1566"/>
      <c r="D126" s="866" t="s">
        <v>417</v>
      </c>
      <c r="E126" s="1557"/>
      <c r="F126" s="101" t="s">
        <v>361</v>
      </c>
      <c r="G126" s="143" t="s">
        <v>362</v>
      </c>
      <c r="H126" s="143" t="s">
        <v>362</v>
      </c>
      <c r="I126" s="143" t="s">
        <v>362</v>
      </c>
      <c r="J126" s="1567"/>
      <c r="O126" s="1"/>
    </row>
    <row r="127" spans="1:15" ht="15" customHeight="1" x14ac:dyDescent="0.35">
      <c r="A127" s="1548" t="s">
        <v>53</v>
      </c>
      <c r="B127" s="1565" t="s">
        <v>321</v>
      </c>
      <c r="C127" s="1566"/>
      <c r="D127" s="866" t="s">
        <v>418</v>
      </c>
      <c r="E127" s="1557"/>
      <c r="F127" s="101" t="s">
        <v>361</v>
      </c>
      <c r="G127" s="143" t="s">
        <v>362</v>
      </c>
      <c r="H127" s="143" t="s">
        <v>362</v>
      </c>
      <c r="I127" s="143" t="s">
        <v>362</v>
      </c>
      <c r="J127" s="1568"/>
      <c r="O127" s="1"/>
    </row>
    <row r="128" spans="1:15" ht="15" customHeight="1" x14ac:dyDescent="0.35">
      <c r="A128" s="1523" t="s">
        <v>54</v>
      </c>
      <c r="B128" s="1569" t="s">
        <v>403</v>
      </c>
      <c r="C128" s="1570"/>
      <c r="D128" s="865" t="s">
        <v>415</v>
      </c>
      <c r="E128" s="1557"/>
      <c r="F128" s="95" t="s">
        <v>361</v>
      </c>
      <c r="G128" s="718" t="s">
        <v>362</v>
      </c>
      <c r="H128" s="718" t="s">
        <v>362</v>
      </c>
      <c r="I128" s="718" t="s">
        <v>362</v>
      </c>
      <c r="J128" s="1572"/>
      <c r="O128" s="1"/>
    </row>
    <row r="129" spans="1:15" ht="15" customHeight="1" x14ac:dyDescent="0.35">
      <c r="A129" s="1523" t="s">
        <v>54</v>
      </c>
      <c r="B129" s="1569" t="s">
        <v>327</v>
      </c>
      <c r="C129" s="1570"/>
      <c r="D129" s="865" t="s">
        <v>413</v>
      </c>
      <c r="E129" s="1557"/>
      <c r="F129" s="95" t="s">
        <v>361</v>
      </c>
      <c r="G129" s="718" t="s">
        <v>362</v>
      </c>
      <c r="H129" s="718" t="s">
        <v>362</v>
      </c>
      <c r="I129" s="718" t="s">
        <v>362</v>
      </c>
      <c r="J129" s="1560"/>
      <c r="O129" s="1"/>
    </row>
    <row r="130" spans="1:15" ht="15" customHeight="1" x14ac:dyDescent="0.35">
      <c r="A130" s="1523" t="s">
        <v>54</v>
      </c>
      <c r="B130" s="1569" t="s">
        <v>327</v>
      </c>
      <c r="C130" s="1570"/>
      <c r="D130" s="865" t="s">
        <v>414</v>
      </c>
      <c r="E130" s="1557"/>
      <c r="F130" s="95" t="s">
        <v>361</v>
      </c>
      <c r="G130" s="718" t="s">
        <v>362</v>
      </c>
      <c r="H130" s="718" t="s">
        <v>362</v>
      </c>
      <c r="I130" s="718" t="s">
        <v>362</v>
      </c>
      <c r="J130" s="1560"/>
      <c r="O130" s="1"/>
    </row>
    <row r="131" spans="1:15" ht="15" customHeight="1" x14ac:dyDescent="0.35">
      <c r="A131" s="1523" t="s">
        <v>54</v>
      </c>
      <c r="B131" s="1569" t="s">
        <v>327</v>
      </c>
      <c r="C131" s="1570"/>
      <c r="D131" s="865" t="s">
        <v>416</v>
      </c>
      <c r="E131" s="1557"/>
      <c r="F131" s="95" t="s">
        <v>361</v>
      </c>
      <c r="G131" s="718" t="s">
        <v>362</v>
      </c>
      <c r="H131" s="718" t="s">
        <v>362</v>
      </c>
      <c r="I131" s="718" t="s">
        <v>362</v>
      </c>
      <c r="J131" s="1560"/>
      <c r="O131" s="1"/>
    </row>
    <row r="132" spans="1:15" ht="15" customHeight="1" x14ac:dyDescent="0.35">
      <c r="A132" s="1523" t="s">
        <v>54</v>
      </c>
      <c r="B132" s="1569" t="s">
        <v>327</v>
      </c>
      <c r="C132" s="1570"/>
      <c r="D132" s="865" t="s">
        <v>417</v>
      </c>
      <c r="E132" s="1557"/>
      <c r="F132" s="95" t="s">
        <v>361</v>
      </c>
      <c r="G132" s="718" t="s">
        <v>362</v>
      </c>
      <c r="H132" s="718" t="s">
        <v>362</v>
      </c>
      <c r="I132" s="718" t="s">
        <v>362</v>
      </c>
      <c r="J132" s="1560"/>
      <c r="O132" s="1"/>
    </row>
    <row r="133" spans="1:15" ht="15" customHeight="1" x14ac:dyDescent="0.35">
      <c r="A133" s="1523" t="s">
        <v>54</v>
      </c>
      <c r="B133" s="1569" t="s">
        <v>327</v>
      </c>
      <c r="C133" s="1570"/>
      <c r="D133" s="865" t="s">
        <v>418</v>
      </c>
      <c r="E133" s="1558"/>
      <c r="F133" s="95" t="s">
        <v>361</v>
      </c>
      <c r="G133" s="718" t="s">
        <v>362</v>
      </c>
      <c r="H133" s="718" t="s">
        <v>362</v>
      </c>
      <c r="I133" s="718" t="s">
        <v>362</v>
      </c>
      <c r="J133" s="1561"/>
      <c r="O133" s="1"/>
    </row>
    <row r="134" spans="1:15" s="5" customFormat="1" ht="33" customHeight="1" x14ac:dyDescent="0.35">
      <c r="A134" s="1462" t="s">
        <v>481</v>
      </c>
      <c r="B134" s="1463"/>
      <c r="C134" s="1463"/>
      <c r="D134" s="1463"/>
      <c r="E134" s="1495"/>
      <c r="F134" s="1463"/>
      <c r="G134" s="1463"/>
      <c r="H134" s="1463"/>
      <c r="I134" s="1463"/>
      <c r="J134" s="221" t="s">
        <v>698</v>
      </c>
      <c r="K134" s="381"/>
    </row>
    <row r="135" spans="1:15" ht="15" customHeight="1" x14ac:dyDescent="0.35">
      <c r="A135" s="1574" t="s">
        <v>55</v>
      </c>
      <c r="B135" s="1575" t="s">
        <v>404</v>
      </c>
      <c r="C135" s="1576"/>
      <c r="D135" s="440" t="s">
        <v>415</v>
      </c>
      <c r="E135" s="1556" t="s">
        <v>519</v>
      </c>
      <c r="F135" s="441" t="s">
        <v>361</v>
      </c>
      <c r="G135" s="442" t="s">
        <v>362</v>
      </c>
      <c r="H135" s="442" t="s">
        <v>362</v>
      </c>
      <c r="I135" s="442" t="s">
        <v>362</v>
      </c>
      <c r="J135" s="1577"/>
      <c r="O135" s="1"/>
    </row>
    <row r="136" spans="1:15" ht="15" customHeight="1" x14ac:dyDescent="0.35">
      <c r="A136" s="1548" t="s">
        <v>55</v>
      </c>
      <c r="B136" s="1565" t="s">
        <v>326</v>
      </c>
      <c r="C136" s="1566"/>
      <c r="D136" s="866" t="s">
        <v>413</v>
      </c>
      <c r="E136" s="1557"/>
      <c r="F136" s="101" t="s">
        <v>361</v>
      </c>
      <c r="G136" s="143" t="s">
        <v>362</v>
      </c>
      <c r="H136" s="143" t="s">
        <v>362</v>
      </c>
      <c r="I136" s="143" t="s">
        <v>362</v>
      </c>
      <c r="J136" s="1567"/>
      <c r="O136" s="1"/>
    </row>
    <row r="137" spans="1:15" ht="15" customHeight="1" x14ac:dyDescent="0.35">
      <c r="A137" s="1548" t="s">
        <v>55</v>
      </c>
      <c r="B137" s="1565" t="s">
        <v>326</v>
      </c>
      <c r="C137" s="1566"/>
      <c r="D137" s="866" t="s">
        <v>414</v>
      </c>
      <c r="E137" s="1557"/>
      <c r="F137" s="101" t="s">
        <v>361</v>
      </c>
      <c r="G137" s="143" t="s">
        <v>362</v>
      </c>
      <c r="H137" s="143" t="s">
        <v>362</v>
      </c>
      <c r="I137" s="143" t="s">
        <v>362</v>
      </c>
      <c r="J137" s="1567"/>
      <c r="O137" s="1"/>
    </row>
    <row r="138" spans="1:15" ht="15" customHeight="1" x14ac:dyDescent="0.35">
      <c r="A138" s="1548" t="s">
        <v>55</v>
      </c>
      <c r="B138" s="1565" t="s">
        <v>326</v>
      </c>
      <c r="C138" s="1566"/>
      <c r="D138" s="866" t="s">
        <v>416</v>
      </c>
      <c r="E138" s="1557"/>
      <c r="F138" s="101" t="s">
        <v>361</v>
      </c>
      <c r="G138" s="143" t="s">
        <v>362</v>
      </c>
      <c r="H138" s="143" t="s">
        <v>362</v>
      </c>
      <c r="I138" s="143" t="s">
        <v>362</v>
      </c>
      <c r="J138" s="1567"/>
      <c r="O138" s="1"/>
    </row>
    <row r="139" spans="1:15" ht="15" customHeight="1" x14ac:dyDescent="0.35">
      <c r="A139" s="1548" t="s">
        <v>55</v>
      </c>
      <c r="B139" s="1565" t="s">
        <v>326</v>
      </c>
      <c r="C139" s="1566"/>
      <c r="D139" s="866" t="s">
        <v>417</v>
      </c>
      <c r="E139" s="1557"/>
      <c r="F139" s="101" t="s">
        <v>361</v>
      </c>
      <c r="G139" s="143" t="s">
        <v>362</v>
      </c>
      <c r="H139" s="143" t="s">
        <v>362</v>
      </c>
      <c r="I139" s="143" t="s">
        <v>362</v>
      </c>
      <c r="J139" s="1567"/>
      <c r="O139" s="1"/>
    </row>
    <row r="140" spans="1:15" ht="15" customHeight="1" x14ac:dyDescent="0.35">
      <c r="A140" s="1548" t="s">
        <v>55</v>
      </c>
      <c r="B140" s="1565" t="s">
        <v>326</v>
      </c>
      <c r="C140" s="1566"/>
      <c r="D140" s="866" t="s">
        <v>418</v>
      </c>
      <c r="E140" s="1557"/>
      <c r="F140" s="101" t="s">
        <v>361</v>
      </c>
      <c r="G140" s="143" t="s">
        <v>362</v>
      </c>
      <c r="H140" s="143" t="s">
        <v>362</v>
      </c>
      <c r="I140" s="143" t="s">
        <v>362</v>
      </c>
      <c r="J140" s="1568"/>
      <c r="O140" s="1"/>
    </row>
    <row r="141" spans="1:15" ht="15" customHeight="1" x14ac:dyDescent="0.35">
      <c r="A141" s="1523" t="s">
        <v>56</v>
      </c>
      <c r="B141" s="1569" t="s">
        <v>405</v>
      </c>
      <c r="C141" s="1570"/>
      <c r="D141" s="332" t="s">
        <v>415</v>
      </c>
      <c r="E141" s="1557"/>
      <c r="F141" s="138" t="s">
        <v>361</v>
      </c>
      <c r="G141" s="162" t="s">
        <v>362</v>
      </c>
      <c r="H141" s="162" t="s">
        <v>362</v>
      </c>
      <c r="I141" s="162" t="s">
        <v>362</v>
      </c>
      <c r="J141" s="1560"/>
      <c r="O141" s="1"/>
    </row>
    <row r="142" spans="1:15" ht="15" customHeight="1" x14ac:dyDescent="0.35">
      <c r="A142" s="1523" t="s">
        <v>56</v>
      </c>
      <c r="B142" s="1569" t="s">
        <v>325</v>
      </c>
      <c r="C142" s="1570"/>
      <c r="D142" s="865" t="s">
        <v>413</v>
      </c>
      <c r="E142" s="1557"/>
      <c r="F142" s="95" t="s">
        <v>361</v>
      </c>
      <c r="G142" s="718" t="s">
        <v>362</v>
      </c>
      <c r="H142" s="718" t="s">
        <v>362</v>
      </c>
      <c r="I142" s="718" t="s">
        <v>362</v>
      </c>
      <c r="J142" s="1560"/>
      <c r="O142" s="1"/>
    </row>
    <row r="143" spans="1:15" ht="15" customHeight="1" x14ac:dyDescent="0.35">
      <c r="A143" s="1523" t="s">
        <v>56</v>
      </c>
      <c r="B143" s="1569" t="s">
        <v>325</v>
      </c>
      <c r="C143" s="1570"/>
      <c r="D143" s="865" t="s">
        <v>414</v>
      </c>
      <c r="E143" s="1557"/>
      <c r="F143" s="95" t="s">
        <v>361</v>
      </c>
      <c r="G143" s="718" t="s">
        <v>362</v>
      </c>
      <c r="H143" s="718" t="s">
        <v>362</v>
      </c>
      <c r="I143" s="718" t="s">
        <v>362</v>
      </c>
      <c r="J143" s="1560"/>
      <c r="O143" s="1"/>
    </row>
    <row r="144" spans="1:15" ht="15" customHeight="1" x14ac:dyDescent="0.35">
      <c r="A144" s="1523" t="s">
        <v>56</v>
      </c>
      <c r="B144" s="1569" t="s">
        <v>325</v>
      </c>
      <c r="C144" s="1570"/>
      <c r="D144" s="865" t="s">
        <v>416</v>
      </c>
      <c r="E144" s="1557"/>
      <c r="F144" s="95" t="s">
        <v>361</v>
      </c>
      <c r="G144" s="718" t="s">
        <v>362</v>
      </c>
      <c r="H144" s="718" t="s">
        <v>362</v>
      </c>
      <c r="I144" s="718" t="s">
        <v>362</v>
      </c>
      <c r="J144" s="1560"/>
      <c r="O144" s="1"/>
    </row>
    <row r="145" spans="1:15" ht="15" customHeight="1" x14ac:dyDescent="0.35">
      <c r="A145" s="1523" t="s">
        <v>56</v>
      </c>
      <c r="B145" s="1569" t="s">
        <v>325</v>
      </c>
      <c r="C145" s="1570"/>
      <c r="D145" s="865" t="s">
        <v>417</v>
      </c>
      <c r="E145" s="1557"/>
      <c r="F145" s="95" t="s">
        <v>361</v>
      </c>
      <c r="G145" s="718" t="s">
        <v>362</v>
      </c>
      <c r="H145" s="718" t="s">
        <v>362</v>
      </c>
      <c r="I145" s="718" t="s">
        <v>362</v>
      </c>
      <c r="J145" s="1560"/>
      <c r="O145" s="1"/>
    </row>
    <row r="146" spans="1:15" ht="15" customHeight="1" x14ac:dyDescent="0.35">
      <c r="A146" s="1523" t="s">
        <v>56</v>
      </c>
      <c r="B146" s="1569" t="s">
        <v>325</v>
      </c>
      <c r="C146" s="1570"/>
      <c r="D146" s="865" t="s">
        <v>418</v>
      </c>
      <c r="E146" s="1557"/>
      <c r="F146" s="95" t="s">
        <v>361</v>
      </c>
      <c r="G146" s="718" t="s">
        <v>362</v>
      </c>
      <c r="H146" s="718" t="s">
        <v>362</v>
      </c>
      <c r="I146" s="718" t="s">
        <v>362</v>
      </c>
      <c r="J146" s="1561"/>
      <c r="O146" s="1"/>
    </row>
    <row r="147" spans="1:15" ht="15" customHeight="1" x14ac:dyDescent="0.35">
      <c r="A147" s="1562" t="s">
        <v>57</v>
      </c>
      <c r="B147" s="1563" t="s">
        <v>389</v>
      </c>
      <c r="C147" s="1564"/>
      <c r="D147" s="139" t="s">
        <v>415</v>
      </c>
      <c r="E147" s="1557"/>
      <c r="F147" s="140" t="s">
        <v>361</v>
      </c>
      <c r="G147" s="163" t="s">
        <v>362</v>
      </c>
      <c r="H147" s="163" t="s">
        <v>362</v>
      </c>
      <c r="I147" s="163" t="s">
        <v>362</v>
      </c>
      <c r="J147" s="1571"/>
      <c r="O147" s="1"/>
    </row>
    <row r="148" spans="1:15" ht="15" customHeight="1" x14ac:dyDescent="0.35">
      <c r="A148" s="1548" t="s">
        <v>57</v>
      </c>
      <c r="B148" s="1565" t="s">
        <v>284</v>
      </c>
      <c r="C148" s="1566"/>
      <c r="D148" s="866" t="s">
        <v>413</v>
      </c>
      <c r="E148" s="1557"/>
      <c r="F148" s="101" t="s">
        <v>361</v>
      </c>
      <c r="G148" s="143" t="s">
        <v>362</v>
      </c>
      <c r="H148" s="143" t="s">
        <v>362</v>
      </c>
      <c r="I148" s="143" t="s">
        <v>362</v>
      </c>
      <c r="J148" s="1567"/>
      <c r="O148" s="1"/>
    </row>
    <row r="149" spans="1:15" ht="15" customHeight="1" x14ac:dyDescent="0.35">
      <c r="A149" s="1548" t="s">
        <v>57</v>
      </c>
      <c r="B149" s="1565" t="s">
        <v>284</v>
      </c>
      <c r="C149" s="1566"/>
      <c r="D149" s="866" t="s">
        <v>414</v>
      </c>
      <c r="E149" s="1557"/>
      <c r="F149" s="101" t="s">
        <v>361</v>
      </c>
      <c r="G149" s="143" t="s">
        <v>362</v>
      </c>
      <c r="H149" s="143" t="s">
        <v>362</v>
      </c>
      <c r="I149" s="143" t="s">
        <v>362</v>
      </c>
      <c r="J149" s="1567"/>
      <c r="O149" s="1"/>
    </row>
    <row r="150" spans="1:15" ht="15" customHeight="1" x14ac:dyDescent="0.35">
      <c r="A150" s="1548" t="s">
        <v>57</v>
      </c>
      <c r="B150" s="1565" t="s">
        <v>284</v>
      </c>
      <c r="C150" s="1566"/>
      <c r="D150" s="866" t="s">
        <v>416</v>
      </c>
      <c r="E150" s="1557"/>
      <c r="F150" s="101" t="s">
        <v>361</v>
      </c>
      <c r="G150" s="143" t="s">
        <v>362</v>
      </c>
      <c r="H150" s="143" t="s">
        <v>362</v>
      </c>
      <c r="I150" s="143" t="s">
        <v>362</v>
      </c>
      <c r="J150" s="1567"/>
      <c r="O150" s="1"/>
    </row>
    <row r="151" spans="1:15" ht="15" customHeight="1" x14ac:dyDescent="0.35">
      <c r="A151" s="1548" t="s">
        <v>57</v>
      </c>
      <c r="B151" s="1565" t="s">
        <v>284</v>
      </c>
      <c r="C151" s="1566"/>
      <c r="D151" s="866" t="s">
        <v>417</v>
      </c>
      <c r="E151" s="1557"/>
      <c r="F151" s="101" t="s">
        <v>361</v>
      </c>
      <c r="G151" s="143" t="s">
        <v>362</v>
      </c>
      <c r="H151" s="143" t="s">
        <v>362</v>
      </c>
      <c r="I151" s="143" t="s">
        <v>362</v>
      </c>
      <c r="J151" s="1567"/>
      <c r="O151" s="1"/>
    </row>
    <row r="152" spans="1:15" ht="15" customHeight="1" x14ac:dyDescent="0.35">
      <c r="A152" s="1548" t="s">
        <v>57</v>
      </c>
      <c r="B152" s="1565" t="s">
        <v>284</v>
      </c>
      <c r="C152" s="1566"/>
      <c r="D152" s="866" t="s">
        <v>418</v>
      </c>
      <c r="E152" s="1557"/>
      <c r="F152" s="101" t="s">
        <v>361</v>
      </c>
      <c r="G152" s="143" t="s">
        <v>362</v>
      </c>
      <c r="H152" s="143" t="s">
        <v>362</v>
      </c>
      <c r="I152" s="143" t="s">
        <v>362</v>
      </c>
      <c r="J152" s="1568"/>
      <c r="O152" s="1"/>
    </row>
    <row r="153" spans="1:15" ht="15" customHeight="1" x14ac:dyDescent="0.35">
      <c r="A153" s="1523" t="s">
        <v>58</v>
      </c>
      <c r="B153" s="1569" t="s">
        <v>406</v>
      </c>
      <c r="C153" s="1570"/>
      <c r="D153" s="865" t="s">
        <v>415</v>
      </c>
      <c r="E153" s="1557"/>
      <c r="F153" s="95" t="s">
        <v>361</v>
      </c>
      <c r="G153" s="718" t="s">
        <v>362</v>
      </c>
      <c r="H153" s="718" t="s">
        <v>362</v>
      </c>
      <c r="I153" s="718" t="s">
        <v>362</v>
      </c>
      <c r="J153" s="1572"/>
      <c r="O153" s="1"/>
    </row>
    <row r="154" spans="1:15" ht="15" customHeight="1" x14ac:dyDescent="0.35">
      <c r="A154" s="1523" t="s">
        <v>58</v>
      </c>
      <c r="B154" s="1569" t="s">
        <v>285</v>
      </c>
      <c r="C154" s="1570"/>
      <c r="D154" s="865" t="s">
        <v>413</v>
      </c>
      <c r="E154" s="1557"/>
      <c r="F154" s="95" t="s">
        <v>361</v>
      </c>
      <c r="G154" s="718" t="s">
        <v>362</v>
      </c>
      <c r="H154" s="718" t="s">
        <v>362</v>
      </c>
      <c r="I154" s="718" t="s">
        <v>362</v>
      </c>
      <c r="J154" s="1560"/>
      <c r="O154" s="1"/>
    </row>
    <row r="155" spans="1:15" ht="15" customHeight="1" x14ac:dyDescent="0.35">
      <c r="A155" s="1523" t="s">
        <v>58</v>
      </c>
      <c r="B155" s="1569" t="s">
        <v>285</v>
      </c>
      <c r="C155" s="1570"/>
      <c r="D155" s="865" t="s">
        <v>414</v>
      </c>
      <c r="E155" s="1557"/>
      <c r="F155" s="95" t="s">
        <v>361</v>
      </c>
      <c r="G155" s="718" t="s">
        <v>362</v>
      </c>
      <c r="H155" s="718" t="s">
        <v>362</v>
      </c>
      <c r="I155" s="718" t="s">
        <v>362</v>
      </c>
      <c r="J155" s="1560"/>
      <c r="O155" s="1"/>
    </row>
    <row r="156" spans="1:15" ht="15" customHeight="1" x14ac:dyDescent="0.35">
      <c r="A156" s="1523" t="s">
        <v>58</v>
      </c>
      <c r="B156" s="1569" t="s">
        <v>285</v>
      </c>
      <c r="C156" s="1570"/>
      <c r="D156" s="865" t="s">
        <v>416</v>
      </c>
      <c r="E156" s="1557"/>
      <c r="F156" s="95" t="s">
        <v>361</v>
      </c>
      <c r="G156" s="718" t="s">
        <v>362</v>
      </c>
      <c r="H156" s="718" t="s">
        <v>362</v>
      </c>
      <c r="I156" s="718" t="s">
        <v>362</v>
      </c>
      <c r="J156" s="1560"/>
      <c r="O156" s="1"/>
    </row>
    <row r="157" spans="1:15" ht="15" customHeight="1" x14ac:dyDescent="0.35">
      <c r="A157" s="1523" t="s">
        <v>58</v>
      </c>
      <c r="B157" s="1569" t="s">
        <v>285</v>
      </c>
      <c r="C157" s="1570"/>
      <c r="D157" s="865" t="s">
        <v>417</v>
      </c>
      <c r="E157" s="1557"/>
      <c r="F157" s="95" t="s">
        <v>361</v>
      </c>
      <c r="G157" s="718" t="s">
        <v>362</v>
      </c>
      <c r="H157" s="718" t="s">
        <v>362</v>
      </c>
      <c r="I157" s="718" t="s">
        <v>362</v>
      </c>
      <c r="J157" s="1560"/>
      <c r="O157" s="1"/>
    </row>
    <row r="158" spans="1:15" ht="15" customHeight="1" x14ac:dyDescent="0.35">
      <c r="A158" s="1523" t="s">
        <v>58</v>
      </c>
      <c r="B158" s="1569" t="s">
        <v>285</v>
      </c>
      <c r="C158" s="1570"/>
      <c r="D158" s="865" t="s">
        <v>418</v>
      </c>
      <c r="E158" s="1557"/>
      <c r="F158" s="95" t="s">
        <v>361</v>
      </c>
      <c r="G158" s="718" t="s">
        <v>362</v>
      </c>
      <c r="H158" s="718" t="s">
        <v>362</v>
      </c>
      <c r="I158" s="718" t="s">
        <v>362</v>
      </c>
      <c r="J158" s="1561"/>
      <c r="O158" s="1"/>
    </row>
    <row r="159" spans="1:15" ht="15" customHeight="1" x14ac:dyDescent="0.35">
      <c r="A159" s="1562" t="s">
        <v>59</v>
      </c>
      <c r="B159" s="1563" t="s">
        <v>391</v>
      </c>
      <c r="C159" s="1564"/>
      <c r="D159" s="866" t="s">
        <v>415</v>
      </c>
      <c r="E159" s="1557"/>
      <c r="F159" s="101" t="s">
        <v>361</v>
      </c>
      <c r="G159" s="143" t="s">
        <v>362</v>
      </c>
      <c r="H159" s="143" t="s">
        <v>362</v>
      </c>
      <c r="I159" s="143" t="s">
        <v>362</v>
      </c>
      <c r="J159" s="1571"/>
      <c r="O159" s="1"/>
    </row>
    <row r="160" spans="1:15" ht="15" customHeight="1" x14ac:dyDescent="0.35">
      <c r="A160" s="1548" t="s">
        <v>59</v>
      </c>
      <c r="B160" s="1565" t="s">
        <v>324</v>
      </c>
      <c r="C160" s="1566"/>
      <c r="D160" s="866" t="s">
        <v>413</v>
      </c>
      <c r="E160" s="1557"/>
      <c r="F160" s="101" t="s">
        <v>361</v>
      </c>
      <c r="G160" s="143" t="s">
        <v>362</v>
      </c>
      <c r="H160" s="143" t="s">
        <v>362</v>
      </c>
      <c r="I160" s="143" t="s">
        <v>362</v>
      </c>
      <c r="J160" s="1567"/>
      <c r="O160" s="1"/>
    </row>
    <row r="161" spans="1:15" ht="15" customHeight="1" x14ac:dyDescent="0.35">
      <c r="A161" s="1548" t="s">
        <v>59</v>
      </c>
      <c r="B161" s="1565" t="s">
        <v>324</v>
      </c>
      <c r="C161" s="1566"/>
      <c r="D161" s="866" t="s">
        <v>414</v>
      </c>
      <c r="E161" s="1557"/>
      <c r="F161" s="101" t="s">
        <v>361</v>
      </c>
      <c r="G161" s="143" t="s">
        <v>362</v>
      </c>
      <c r="H161" s="143" t="s">
        <v>362</v>
      </c>
      <c r="I161" s="143" t="s">
        <v>362</v>
      </c>
      <c r="J161" s="1567"/>
      <c r="O161" s="1"/>
    </row>
    <row r="162" spans="1:15" ht="15" customHeight="1" x14ac:dyDescent="0.35">
      <c r="A162" s="1548" t="s">
        <v>59</v>
      </c>
      <c r="B162" s="1565" t="s">
        <v>324</v>
      </c>
      <c r="C162" s="1566"/>
      <c r="D162" s="866" t="s">
        <v>416</v>
      </c>
      <c r="E162" s="1557"/>
      <c r="F162" s="101" t="s">
        <v>361</v>
      </c>
      <c r="G162" s="143" t="s">
        <v>362</v>
      </c>
      <c r="H162" s="143" t="s">
        <v>362</v>
      </c>
      <c r="I162" s="143" t="s">
        <v>362</v>
      </c>
      <c r="J162" s="1567"/>
      <c r="O162" s="1"/>
    </row>
    <row r="163" spans="1:15" ht="15" customHeight="1" x14ac:dyDescent="0.35">
      <c r="A163" s="1548" t="s">
        <v>59</v>
      </c>
      <c r="B163" s="1565" t="s">
        <v>324</v>
      </c>
      <c r="C163" s="1566"/>
      <c r="D163" s="866" t="s">
        <v>417</v>
      </c>
      <c r="E163" s="1557"/>
      <c r="F163" s="101" t="s">
        <v>361</v>
      </c>
      <c r="G163" s="143" t="s">
        <v>362</v>
      </c>
      <c r="H163" s="143" t="s">
        <v>362</v>
      </c>
      <c r="I163" s="143" t="s">
        <v>362</v>
      </c>
      <c r="J163" s="1567"/>
      <c r="O163" s="1"/>
    </row>
    <row r="164" spans="1:15" ht="15" customHeight="1" x14ac:dyDescent="0.35">
      <c r="A164" s="1548" t="s">
        <v>59</v>
      </c>
      <c r="B164" s="1565" t="s">
        <v>324</v>
      </c>
      <c r="C164" s="1566"/>
      <c r="D164" s="866" t="s">
        <v>418</v>
      </c>
      <c r="E164" s="1557"/>
      <c r="F164" s="101" t="s">
        <v>361</v>
      </c>
      <c r="G164" s="143" t="s">
        <v>362</v>
      </c>
      <c r="H164" s="143" t="s">
        <v>362</v>
      </c>
      <c r="I164" s="143" t="s">
        <v>362</v>
      </c>
      <c r="J164" s="1568"/>
      <c r="O164" s="1"/>
    </row>
    <row r="165" spans="1:15" ht="15" customHeight="1" x14ac:dyDescent="0.35">
      <c r="A165" s="1523" t="s">
        <v>60</v>
      </c>
      <c r="B165" s="1569" t="s">
        <v>407</v>
      </c>
      <c r="C165" s="1570"/>
      <c r="D165" s="865" t="s">
        <v>415</v>
      </c>
      <c r="E165" s="1557"/>
      <c r="F165" s="95" t="s">
        <v>361</v>
      </c>
      <c r="G165" s="718" t="s">
        <v>362</v>
      </c>
      <c r="H165" s="718" t="s">
        <v>362</v>
      </c>
      <c r="I165" s="718" t="s">
        <v>362</v>
      </c>
      <c r="J165" s="1572"/>
      <c r="O165" s="1"/>
    </row>
    <row r="166" spans="1:15" ht="15" customHeight="1" x14ac:dyDescent="0.35">
      <c r="A166" s="1523" t="s">
        <v>60</v>
      </c>
      <c r="B166" s="1569" t="s">
        <v>323</v>
      </c>
      <c r="C166" s="1570"/>
      <c r="D166" s="865" t="s">
        <v>413</v>
      </c>
      <c r="E166" s="1557"/>
      <c r="F166" s="95" t="s">
        <v>361</v>
      </c>
      <c r="G166" s="718" t="s">
        <v>362</v>
      </c>
      <c r="H166" s="718" t="s">
        <v>362</v>
      </c>
      <c r="I166" s="718" t="s">
        <v>362</v>
      </c>
      <c r="J166" s="1560"/>
      <c r="O166" s="1"/>
    </row>
    <row r="167" spans="1:15" ht="15" customHeight="1" x14ac:dyDescent="0.35">
      <c r="A167" s="1523" t="s">
        <v>60</v>
      </c>
      <c r="B167" s="1569" t="s">
        <v>323</v>
      </c>
      <c r="C167" s="1570"/>
      <c r="D167" s="865" t="s">
        <v>414</v>
      </c>
      <c r="E167" s="1557"/>
      <c r="F167" s="95" t="s">
        <v>361</v>
      </c>
      <c r="G167" s="718" t="s">
        <v>362</v>
      </c>
      <c r="H167" s="718" t="s">
        <v>362</v>
      </c>
      <c r="I167" s="718" t="s">
        <v>362</v>
      </c>
      <c r="J167" s="1560"/>
      <c r="O167" s="1"/>
    </row>
    <row r="168" spans="1:15" ht="15" customHeight="1" x14ac:dyDescent="0.35">
      <c r="A168" s="1523" t="s">
        <v>60</v>
      </c>
      <c r="B168" s="1569" t="s">
        <v>323</v>
      </c>
      <c r="C168" s="1570"/>
      <c r="D168" s="865" t="s">
        <v>416</v>
      </c>
      <c r="E168" s="1557"/>
      <c r="F168" s="95" t="s">
        <v>361</v>
      </c>
      <c r="G168" s="718" t="s">
        <v>362</v>
      </c>
      <c r="H168" s="718" t="s">
        <v>362</v>
      </c>
      <c r="I168" s="718" t="s">
        <v>362</v>
      </c>
      <c r="J168" s="1560"/>
      <c r="O168" s="1"/>
    </row>
    <row r="169" spans="1:15" ht="15" customHeight="1" x14ac:dyDescent="0.35">
      <c r="A169" s="1523" t="s">
        <v>60</v>
      </c>
      <c r="B169" s="1569" t="s">
        <v>323</v>
      </c>
      <c r="C169" s="1570"/>
      <c r="D169" s="865" t="s">
        <v>417</v>
      </c>
      <c r="E169" s="1557"/>
      <c r="F169" s="95" t="s">
        <v>361</v>
      </c>
      <c r="G169" s="718" t="s">
        <v>362</v>
      </c>
      <c r="H169" s="718" t="s">
        <v>362</v>
      </c>
      <c r="I169" s="718" t="s">
        <v>362</v>
      </c>
      <c r="J169" s="1560"/>
      <c r="O169" s="1"/>
    </row>
    <row r="170" spans="1:15" ht="15" customHeight="1" x14ac:dyDescent="0.35">
      <c r="A170" s="1523" t="s">
        <v>60</v>
      </c>
      <c r="B170" s="1569" t="s">
        <v>323</v>
      </c>
      <c r="C170" s="1570"/>
      <c r="D170" s="865" t="s">
        <v>418</v>
      </c>
      <c r="E170" s="1557"/>
      <c r="F170" s="95" t="s">
        <v>361</v>
      </c>
      <c r="G170" s="718" t="s">
        <v>362</v>
      </c>
      <c r="H170" s="718" t="s">
        <v>362</v>
      </c>
      <c r="I170" s="718" t="s">
        <v>362</v>
      </c>
      <c r="J170" s="1561"/>
      <c r="O170" s="1"/>
    </row>
    <row r="171" spans="1:15" ht="15" customHeight="1" x14ac:dyDescent="0.35">
      <c r="A171" s="1562" t="s">
        <v>61</v>
      </c>
      <c r="B171" s="1563" t="s">
        <v>408</v>
      </c>
      <c r="C171" s="1564"/>
      <c r="D171" s="866" t="s">
        <v>415</v>
      </c>
      <c r="E171" s="1557"/>
      <c r="F171" s="101" t="s">
        <v>361</v>
      </c>
      <c r="G171" s="143" t="s">
        <v>362</v>
      </c>
      <c r="H171" s="143" t="s">
        <v>362</v>
      </c>
      <c r="I171" s="143" t="s">
        <v>362</v>
      </c>
      <c r="J171" s="1571"/>
      <c r="O171" s="1"/>
    </row>
    <row r="172" spans="1:15" ht="15" customHeight="1" x14ac:dyDescent="0.35">
      <c r="A172" s="1548" t="s">
        <v>61</v>
      </c>
      <c r="B172" s="1565" t="s">
        <v>322</v>
      </c>
      <c r="C172" s="1566"/>
      <c r="D172" s="866" t="s">
        <v>413</v>
      </c>
      <c r="E172" s="1557"/>
      <c r="F172" s="101" t="s">
        <v>361</v>
      </c>
      <c r="G172" s="143" t="s">
        <v>362</v>
      </c>
      <c r="H172" s="143" t="s">
        <v>362</v>
      </c>
      <c r="I172" s="143" t="s">
        <v>362</v>
      </c>
      <c r="J172" s="1567"/>
      <c r="O172" s="1"/>
    </row>
    <row r="173" spans="1:15" ht="15" customHeight="1" x14ac:dyDescent="0.35">
      <c r="A173" s="1548" t="s">
        <v>61</v>
      </c>
      <c r="B173" s="1565" t="s">
        <v>322</v>
      </c>
      <c r="C173" s="1566"/>
      <c r="D173" s="866" t="s">
        <v>414</v>
      </c>
      <c r="E173" s="1557"/>
      <c r="F173" s="101" t="s">
        <v>361</v>
      </c>
      <c r="G173" s="143" t="s">
        <v>362</v>
      </c>
      <c r="H173" s="143" t="s">
        <v>362</v>
      </c>
      <c r="I173" s="143" t="s">
        <v>362</v>
      </c>
      <c r="J173" s="1567"/>
      <c r="O173" s="1"/>
    </row>
    <row r="174" spans="1:15" ht="15" customHeight="1" x14ac:dyDescent="0.35">
      <c r="A174" s="1548" t="s">
        <v>61</v>
      </c>
      <c r="B174" s="1565" t="s">
        <v>322</v>
      </c>
      <c r="C174" s="1566"/>
      <c r="D174" s="866" t="s">
        <v>416</v>
      </c>
      <c r="E174" s="1557"/>
      <c r="F174" s="101" t="s">
        <v>361</v>
      </c>
      <c r="G174" s="143" t="s">
        <v>362</v>
      </c>
      <c r="H174" s="143" t="s">
        <v>362</v>
      </c>
      <c r="I174" s="143" t="s">
        <v>362</v>
      </c>
      <c r="J174" s="1567"/>
      <c r="O174" s="1"/>
    </row>
    <row r="175" spans="1:15" ht="15" customHeight="1" x14ac:dyDescent="0.35">
      <c r="A175" s="1548" t="s">
        <v>61</v>
      </c>
      <c r="B175" s="1565" t="s">
        <v>322</v>
      </c>
      <c r="C175" s="1566"/>
      <c r="D175" s="866" t="s">
        <v>417</v>
      </c>
      <c r="E175" s="1557"/>
      <c r="F175" s="101" t="s">
        <v>361</v>
      </c>
      <c r="G175" s="143" t="s">
        <v>362</v>
      </c>
      <c r="H175" s="143" t="s">
        <v>362</v>
      </c>
      <c r="I175" s="143" t="s">
        <v>362</v>
      </c>
      <c r="J175" s="1567"/>
      <c r="O175" s="1"/>
    </row>
    <row r="176" spans="1:15" ht="15" customHeight="1" x14ac:dyDescent="0.35">
      <c r="A176" s="1548" t="s">
        <v>61</v>
      </c>
      <c r="B176" s="1565" t="s">
        <v>322</v>
      </c>
      <c r="C176" s="1566"/>
      <c r="D176" s="866" t="s">
        <v>418</v>
      </c>
      <c r="E176" s="1558"/>
      <c r="F176" s="101" t="s">
        <v>361</v>
      </c>
      <c r="G176" s="143" t="s">
        <v>362</v>
      </c>
      <c r="H176" s="143" t="s">
        <v>362</v>
      </c>
      <c r="I176" s="143" t="s">
        <v>362</v>
      </c>
      <c r="J176" s="1568"/>
      <c r="O176" s="1"/>
    </row>
    <row r="177" spans="1:15" s="5" customFormat="1" ht="33" customHeight="1" x14ac:dyDescent="0.35">
      <c r="A177" s="1462" t="s">
        <v>481</v>
      </c>
      <c r="B177" s="1463"/>
      <c r="C177" s="1463"/>
      <c r="D177" s="1463"/>
      <c r="E177" s="1495"/>
      <c r="F177" s="1463"/>
      <c r="G177" s="1463"/>
      <c r="H177" s="1463"/>
      <c r="I177" s="1463"/>
      <c r="J177" s="221" t="s">
        <v>698</v>
      </c>
      <c r="K177" s="381"/>
    </row>
    <row r="178" spans="1:15" ht="15" customHeight="1" x14ac:dyDescent="0.35">
      <c r="A178" s="1523" t="s">
        <v>62</v>
      </c>
      <c r="B178" s="1569" t="s">
        <v>409</v>
      </c>
      <c r="C178" s="1570"/>
      <c r="D178" s="865" t="s">
        <v>415</v>
      </c>
      <c r="E178" s="1556" t="s">
        <v>519</v>
      </c>
      <c r="F178" s="138" t="s">
        <v>361</v>
      </c>
      <c r="G178" s="162" t="s">
        <v>362</v>
      </c>
      <c r="H178" s="162" t="s">
        <v>362</v>
      </c>
      <c r="I178" s="162" t="s">
        <v>362</v>
      </c>
      <c r="J178" s="1572"/>
      <c r="O178" s="1"/>
    </row>
    <row r="179" spans="1:15" ht="15" customHeight="1" x14ac:dyDescent="0.35">
      <c r="A179" s="1523" t="s">
        <v>62</v>
      </c>
      <c r="B179" s="1569" t="s">
        <v>329</v>
      </c>
      <c r="C179" s="1570"/>
      <c r="D179" s="865" t="s">
        <v>413</v>
      </c>
      <c r="E179" s="1784"/>
      <c r="F179" s="95" t="s">
        <v>361</v>
      </c>
      <c r="G179" s="718" t="s">
        <v>362</v>
      </c>
      <c r="H179" s="718" t="s">
        <v>362</v>
      </c>
      <c r="I179" s="718" t="s">
        <v>362</v>
      </c>
      <c r="J179" s="1560"/>
      <c r="O179" s="1"/>
    </row>
    <row r="180" spans="1:15" ht="15" customHeight="1" x14ac:dyDescent="0.35">
      <c r="A180" s="1523" t="s">
        <v>62</v>
      </c>
      <c r="B180" s="1569" t="s">
        <v>329</v>
      </c>
      <c r="C180" s="1570"/>
      <c r="D180" s="865" t="s">
        <v>414</v>
      </c>
      <c r="E180" s="1784"/>
      <c r="F180" s="95" t="s">
        <v>361</v>
      </c>
      <c r="G180" s="718" t="s">
        <v>362</v>
      </c>
      <c r="H180" s="718" t="s">
        <v>362</v>
      </c>
      <c r="I180" s="718" t="s">
        <v>362</v>
      </c>
      <c r="J180" s="1560"/>
      <c r="O180" s="1"/>
    </row>
    <row r="181" spans="1:15" ht="15" customHeight="1" x14ac:dyDescent="0.35">
      <c r="A181" s="1523" t="s">
        <v>62</v>
      </c>
      <c r="B181" s="1569" t="s">
        <v>329</v>
      </c>
      <c r="C181" s="1570"/>
      <c r="D181" s="865" t="s">
        <v>416</v>
      </c>
      <c r="E181" s="1784"/>
      <c r="F181" s="95" t="s">
        <v>361</v>
      </c>
      <c r="G181" s="718" t="s">
        <v>362</v>
      </c>
      <c r="H181" s="718" t="s">
        <v>362</v>
      </c>
      <c r="I181" s="718" t="s">
        <v>362</v>
      </c>
      <c r="J181" s="1560"/>
      <c r="O181" s="1"/>
    </row>
    <row r="182" spans="1:15" ht="15" customHeight="1" x14ac:dyDescent="0.35">
      <c r="A182" s="1523" t="s">
        <v>62</v>
      </c>
      <c r="B182" s="1569" t="s">
        <v>329</v>
      </c>
      <c r="C182" s="1570"/>
      <c r="D182" s="865" t="s">
        <v>417</v>
      </c>
      <c r="E182" s="1784"/>
      <c r="F182" s="95" t="s">
        <v>361</v>
      </c>
      <c r="G182" s="718" t="s">
        <v>362</v>
      </c>
      <c r="H182" s="718" t="s">
        <v>362</v>
      </c>
      <c r="I182" s="718" t="s">
        <v>362</v>
      </c>
      <c r="J182" s="1560"/>
      <c r="O182" s="1"/>
    </row>
    <row r="183" spans="1:15" ht="15" customHeight="1" x14ac:dyDescent="0.35">
      <c r="A183" s="1523" t="s">
        <v>62</v>
      </c>
      <c r="B183" s="1569" t="s">
        <v>329</v>
      </c>
      <c r="C183" s="1570"/>
      <c r="D183" s="865" t="s">
        <v>418</v>
      </c>
      <c r="E183" s="1785"/>
      <c r="F183" s="98" t="s">
        <v>361</v>
      </c>
      <c r="G183" s="164" t="s">
        <v>362</v>
      </c>
      <c r="H183" s="164" t="s">
        <v>362</v>
      </c>
      <c r="I183" s="164" t="s">
        <v>362</v>
      </c>
      <c r="J183" s="1578"/>
      <c r="O183" s="1"/>
    </row>
    <row r="184" spans="1:15" s="5" customFormat="1" ht="8.15" customHeight="1" x14ac:dyDescent="0.35">
      <c r="A184" s="82"/>
      <c r="B184" s="83"/>
      <c r="C184" s="83"/>
      <c r="D184" s="83"/>
      <c r="E184" s="83"/>
      <c r="F184" s="84"/>
      <c r="G184" s="156"/>
      <c r="H184" s="156"/>
      <c r="I184" s="156"/>
      <c r="J184" s="46"/>
      <c r="K184" s="381"/>
    </row>
    <row r="185" spans="1:15" s="5" customFormat="1" ht="33" customHeight="1" x14ac:dyDescent="0.35">
      <c r="A185" s="1462" t="s">
        <v>419</v>
      </c>
      <c r="B185" s="1463"/>
      <c r="C185" s="1463"/>
      <c r="D185" s="1463"/>
      <c r="E185" s="1463"/>
      <c r="F185" s="1463"/>
      <c r="G185" s="1463"/>
      <c r="H185" s="1463"/>
      <c r="I185" s="1463"/>
      <c r="J185" s="1464"/>
      <c r="K185" s="381"/>
    </row>
    <row r="186" spans="1:15" ht="28" customHeight="1" x14ac:dyDescent="0.35">
      <c r="A186" s="11" t="s">
        <v>63</v>
      </c>
      <c r="B186" s="1579" t="s">
        <v>276</v>
      </c>
      <c r="C186" s="1579"/>
      <c r="D186" s="1579"/>
      <c r="E186" s="85" t="s">
        <v>524</v>
      </c>
      <c r="F186" s="4"/>
      <c r="G186" s="789" t="s">
        <v>362</v>
      </c>
      <c r="H186" s="789" t="s">
        <v>362</v>
      </c>
      <c r="I186" s="789" t="s">
        <v>362</v>
      </c>
      <c r="J186" s="839"/>
      <c r="O186" s="1"/>
    </row>
    <row r="187" spans="1:15" s="5" customFormat="1" ht="8.15" customHeight="1" x14ac:dyDescent="0.35">
      <c r="A187" s="12"/>
      <c r="B187" s="13"/>
      <c r="C187" s="13"/>
      <c r="D187" s="13"/>
      <c r="E187" s="13"/>
      <c r="F187" s="7"/>
      <c r="G187" s="149"/>
      <c r="H187" s="149"/>
      <c r="I187" s="149"/>
      <c r="J187" s="46"/>
      <c r="K187" s="381"/>
    </row>
    <row r="188" spans="1:15" s="5" customFormat="1" ht="33" customHeight="1" x14ac:dyDescent="0.35">
      <c r="A188" s="1462" t="s">
        <v>420</v>
      </c>
      <c r="B188" s="1463"/>
      <c r="C188" s="1463"/>
      <c r="D188" s="1463"/>
      <c r="E188" s="1463"/>
      <c r="F188" s="1463"/>
      <c r="G188" s="1463"/>
      <c r="H188" s="1463"/>
      <c r="I188" s="1463"/>
      <c r="J188" s="1464"/>
      <c r="K188" s="381"/>
    </row>
    <row r="189" spans="1:15" ht="42.75" customHeight="1" x14ac:dyDescent="0.35">
      <c r="A189" s="11" t="s">
        <v>64</v>
      </c>
      <c r="B189" s="1582" t="s">
        <v>4</v>
      </c>
      <c r="C189" s="1582"/>
      <c r="D189" s="1582"/>
      <c r="E189" s="85" t="s">
        <v>524</v>
      </c>
      <c r="F189" s="4"/>
      <c r="G189" s="165" t="s">
        <v>498</v>
      </c>
      <c r="H189" s="165" t="s">
        <v>498</v>
      </c>
      <c r="I189" s="166" t="s">
        <v>499</v>
      </c>
      <c r="J189" s="242"/>
      <c r="O189" s="1"/>
    </row>
    <row r="190" spans="1:15" s="5" customFormat="1" ht="8.15" customHeight="1" x14ac:dyDescent="0.35">
      <c r="A190" s="12"/>
      <c r="B190" s="13"/>
      <c r="C190" s="13"/>
      <c r="D190" s="13"/>
      <c r="E190" s="13"/>
      <c r="F190" s="7"/>
      <c r="G190" s="149"/>
      <c r="H190" s="149"/>
      <c r="I190" s="149"/>
      <c r="J190" s="46"/>
      <c r="K190" s="381"/>
    </row>
    <row r="191" spans="1:15" s="5" customFormat="1" ht="33" customHeight="1" x14ac:dyDescent="0.35">
      <c r="A191" s="1462" t="s">
        <v>800</v>
      </c>
      <c r="B191" s="1463"/>
      <c r="C191" s="1463"/>
      <c r="D191" s="1463"/>
      <c r="E191" s="1463"/>
      <c r="F191" s="1463"/>
      <c r="G191" s="1463"/>
      <c r="H191" s="1463"/>
      <c r="I191" s="1463"/>
      <c r="J191" s="1464"/>
      <c r="K191" s="381"/>
    </row>
    <row r="192" spans="1:15" ht="61.5" customHeight="1" x14ac:dyDescent="0.35">
      <c r="A192" s="852" t="s">
        <v>65</v>
      </c>
      <c r="B192" s="1505" t="s">
        <v>530</v>
      </c>
      <c r="C192" s="1506"/>
      <c r="D192" s="213" t="s">
        <v>525</v>
      </c>
      <c r="E192" s="1541" t="s">
        <v>519</v>
      </c>
      <c r="F192" s="212" t="s">
        <v>512</v>
      </c>
      <c r="G192" s="1102">
        <v>73</v>
      </c>
      <c r="H192" s="1102">
        <v>42</v>
      </c>
      <c r="I192" s="693">
        <v>143</v>
      </c>
      <c r="J192" s="104"/>
      <c r="O192" s="1"/>
    </row>
    <row r="193" spans="1:15" ht="20.149999999999999" customHeight="1" x14ac:dyDescent="0.35">
      <c r="A193" s="855" t="s">
        <v>66</v>
      </c>
      <c r="B193" s="1487" t="s">
        <v>514</v>
      </c>
      <c r="C193" s="1488"/>
      <c r="D193" s="214" t="s">
        <v>526</v>
      </c>
      <c r="E193" s="1542"/>
      <c r="F193" s="732" t="s">
        <v>512</v>
      </c>
      <c r="G193" s="1105">
        <v>25045</v>
      </c>
      <c r="H193" s="1105">
        <v>29250</v>
      </c>
      <c r="I193" s="723">
        <v>32260</v>
      </c>
      <c r="J193" s="106"/>
      <c r="O193" s="1"/>
    </row>
    <row r="194" spans="1:15" ht="69" customHeight="1" x14ac:dyDescent="0.35">
      <c r="A194" s="853" t="s">
        <v>67</v>
      </c>
      <c r="B194" s="1545" t="s">
        <v>529</v>
      </c>
      <c r="C194" s="1547"/>
      <c r="D194" s="215" t="s">
        <v>526</v>
      </c>
      <c r="E194" s="1542"/>
      <c r="F194" s="245" t="s">
        <v>398</v>
      </c>
      <c r="G194" s="1103">
        <v>0.99709599999999998</v>
      </c>
      <c r="H194" s="1103">
        <v>0.997</v>
      </c>
      <c r="I194" s="700">
        <v>0.996</v>
      </c>
      <c r="J194" s="108"/>
      <c r="O194" s="1"/>
    </row>
    <row r="195" spans="1:15" ht="31.5" customHeight="1" x14ac:dyDescent="0.35">
      <c r="A195" s="855" t="s">
        <v>68</v>
      </c>
      <c r="B195" s="1487" t="s">
        <v>482</v>
      </c>
      <c r="C195" s="1488"/>
      <c r="D195" s="216" t="s">
        <v>527</v>
      </c>
      <c r="E195" s="1542"/>
      <c r="F195" s="732" t="s">
        <v>361</v>
      </c>
      <c r="G195" s="834">
        <v>52.3</v>
      </c>
      <c r="H195" s="834">
        <v>76</v>
      </c>
      <c r="I195" s="1081">
        <v>137</v>
      </c>
      <c r="J195" s="399"/>
      <c r="O195" s="1"/>
    </row>
    <row r="196" spans="1:15" ht="28.5" customHeight="1" x14ac:dyDescent="0.35">
      <c r="A196" s="864" t="s">
        <v>291</v>
      </c>
      <c r="B196" s="1583" t="s">
        <v>482</v>
      </c>
      <c r="C196" s="1584"/>
      <c r="D196" s="217" t="s">
        <v>677</v>
      </c>
      <c r="E196" s="1543"/>
      <c r="F196" s="110" t="s">
        <v>361</v>
      </c>
      <c r="G196" s="1104">
        <v>6.4</v>
      </c>
      <c r="H196" s="1104">
        <v>3</v>
      </c>
      <c r="I196" s="684">
        <v>9</v>
      </c>
      <c r="J196" s="294"/>
      <c r="O196" s="1"/>
    </row>
    <row r="197" spans="1:15" s="5" customFormat="1" ht="8.15" customHeight="1" x14ac:dyDescent="0.35">
      <c r="A197" s="12"/>
      <c r="B197" s="13"/>
      <c r="C197" s="13"/>
      <c r="D197" s="13"/>
      <c r="E197" s="13"/>
      <c r="F197" s="7"/>
      <c r="G197" s="149"/>
      <c r="H197" s="149"/>
      <c r="I197" s="149"/>
      <c r="J197" s="46"/>
      <c r="K197" s="381"/>
    </row>
    <row r="198" spans="1:15" s="5" customFormat="1" ht="33" customHeight="1" x14ac:dyDescent="0.35">
      <c r="A198" s="1462" t="s">
        <v>422</v>
      </c>
      <c r="B198" s="1463"/>
      <c r="C198" s="1463"/>
      <c r="D198" s="1463"/>
      <c r="E198" s="1463"/>
      <c r="F198" s="1463"/>
      <c r="G198" s="1463"/>
      <c r="H198" s="1463"/>
      <c r="I198" s="1463"/>
      <c r="J198" s="1464"/>
      <c r="K198" s="381"/>
    </row>
    <row r="199" spans="1:15" ht="61.5" customHeight="1" x14ac:dyDescent="0.35">
      <c r="A199" s="11" t="s">
        <v>70</v>
      </c>
      <c r="B199" s="1580" t="s">
        <v>531</v>
      </c>
      <c r="C199" s="1581"/>
      <c r="D199" s="220" t="s">
        <v>532</v>
      </c>
      <c r="E199" s="85" t="s">
        <v>519</v>
      </c>
      <c r="F199" s="242" t="s">
        <v>361</v>
      </c>
      <c r="G199" s="683">
        <v>1508.7</v>
      </c>
      <c r="H199" s="683">
        <v>1243</v>
      </c>
      <c r="I199" s="683">
        <v>624</v>
      </c>
      <c r="J199" s="1044" t="s">
        <v>685</v>
      </c>
      <c r="O199" s="1"/>
    </row>
    <row r="200" spans="1:15" s="5" customFormat="1" ht="8.15" customHeight="1" x14ac:dyDescent="0.35">
      <c r="A200" s="12"/>
      <c r="B200" s="13"/>
      <c r="C200" s="13"/>
      <c r="D200" s="13"/>
      <c r="E200" s="13"/>
      <c r="F200" s="7"/>
      <c r="G200" s="149"/>
      <c r="H200" s="149"/>
      <c r="I200" s="149"/>
      <c r="J200" s="46"/>
      <c r="K200" s="381"/>
    </row>
    <row r="201" spans="1:15" s="5" customFormat="1" ht="33" customHeight="1" x14ac:dyDescent="0.35">
      <c r="A201" s="1462" t="s">
        <v>423</v>
      </c>
      <c r="B201" s="1463"/>
      <c r="C201" s="1463"/>
      <c r="D201" s="1463"/>
      <c r="E201" s="1463"/>
      <c r="F201" s="1463"/>
      <c r="G201" s="1463"/>
      <c r="H201" s="1463"/>
      <c r="I201" s="1463"/>
      <c r="J201" s="1464"/>
      <c r="K201" s="381"/>
    </row>
    <row r="202" spans="1:15" ht="32.15" customHeight="1" x14ac:dyDescent="0.35">
      <c r="A202" s="11" t="s">
        <v>71</v>
      </c>
      <c r="B202" s="1580" t="s">
        <v>5</v>
      </c>
      <c r="C202" s="1581"/>
      <c r="D202" s="220" t="s">
        <v>533</v>
      </c>
      <c r="E202" s="85" t="s">
        <v>519</v>
      </c>
      <c r="F202" s="242" t="s">
        <v>361</v>
      </c>
      <c r="G202" s="683">
        <v>2475.6999999999998</v>
      </c>
      <c r="H202" s="683">
        <v>3126</v>
      </c>
      <c r="I202" s="683">
        <v>3329</v>
      </c>
      <c r="J202" s="111" t="s">
        <v>501</v>
      </c>
      <c r="O202" s="1"/>
    </row>
    <row r="203" spans="1:15" s="5" customFormat="1" ht="8.15" customHeight="1" x14ac:dyDescent="0.35">
      <c r="A203" s="82"/>
      <c r="B203" s="83"/>
      <c r="C203" s="83"/>
      <c r="D203" s="83"/>
      <c r="E203" s="83"/>
      <c r="F203" s="84"/>
      <c r="G203" s="156"/>
      <c r="H203" s="156"/>
      <c r="I203" s="156"/>
      <c r="J203" s="46"/>
      <c r="K203" s="381"/>
    </row>
    <row r="204" spans="1:15" s="5" customFormat="1" ht="33" customHeight="1" x14ac:dyDescent="0.35">
      <c r="A204" s="1494" t="s">
        <v>424</v>
      </c>
      <c r="B204" s="1495"/>
      <c r="C204" s="1495"/>
      <c r="D204" s="1495"/>
      <c r="E204" s="1495"/>
      <c r="F204" s="1495"/>
      <c r="G204" s="1495"/>
      <c r="H204" s="1495"/>
      <c r="I204" s="1495"/>
      <c r="J204" s="1496"/>
      <c r="K204" s="381"/>
    </row>
    <row r="205" spans="1:15" ht="46.5" customHeight="1" x14ac:dyDescent="0.35">
      <c r="A205" s="11" t="s">
        <v>72</v>
      </c>
      <c r="B205" s="1580" t="s">
        <v>73</v>
      </c>
      <c r="C205" s="1581"/>
      <c r="D205" s="220" t="s">
        <v>533</v>
      </c>
      <c r="E205" s="85" t="s">
        <v>519</v>
      </c>
      <c r="F205" s="242" t="s">
        <v>361</v>
      </c>
      <c r="G205" s="683">
        <v>1228</v>
      </c>
      <c r="H205" s="683">
        <v>937</v>
      </c>
      <c r="I205" s="683">
        <v>4498</v>
      </c>
      <c r="J205" s="111" t="s">
        <v>668</v>
      </c>
      <c r="L205" s="235"/>
      <c r="O205" s="1"/>
    </row>
    <row r="206" spans="1:15" s="5" customFormat="1" ht="8.15" customHeight="1" x14ac:dyDescent="0.35">
      <c r="A206" s="82"/>
      <c r="B206" s="83"/>
      <c r="C206" s="83"/>
      <c r="D206" s="83"/>
      <c r="E206" s="83"/>
      <c r="F206" s="84"/>
      <c r="G206" s="156"/>
      <c r="H206" s="156"/>
      <c r="I206" s="156"/>
      <c r="J206" s="46"/>
      <c r="K206" s="381"/>
    </row>
    <row r="207" spans="1:15" s="5" customFormat="1" ht="33" customHeight="1" x14ac:dyDescent="0.35">
      <c r="A207" s="1462" t="s">
        <v>425</v>
      </c>
      <c r="B207" s="1463"/>
      <c r="C207" s="1463"/>
      <c r="D207" s="1463"/>
      <c r="E207" s="1463"/>
      <c r="F207" s="1463"/>
      <c r="G207" s="1463"/>
      <c r="H207" s="1463"/>
      <c r="I207" s="1463"/>
      <c r="J207" s="1464"/>
      <c r="K207" s="381"/>
    </row>
    <row r="208" spans="1:15" ht="26.25" customHeight="1" x14ac:dyDescent="0.35">
      <c r="A208" s="852" t="s">
        <v>77</v>
      </c>
      <c r="B208" s="1465" t="s">
        <v>74</v>
      </c>
      <c r="C208" s="1465"/>
      <c r="D208" s="1465"/>
      <c r="E208" s="1466" t="s">
        <v>518</v>
      </c>
      <c r="F208" s="243"/>
      <c r="G208" s="151" t="s">
        <v>357</v>
      </c>
      <c r="H208" s="151" t="s">
        <v>357</v>
      </c>
      <c r="I208" s="151" t="s">
        <v>357</v>
      </c>
      <c r="J208" s="243"/>
      <c r="O208" s="1"/>
    </row>
    <row r="209" spans="1:15" ht="31.5" customHeight="1" x14ac:dyDescent="0.35">
      <c r="A209" s="855" t="s">
        <v>78</v>
      </c>
      <c r="B209" s="1565" t="s">
        <v>330</v>
      </c>
      <c r="C209" s="1585"/>
      <c r="D209" s="1566"/>
      <c r="E209" s="1467"/>
      <c r="F209" s="732" t="s">
        <v>361</v>
      </c>
      <c r="G209" s="1081">
        <v>4494</v>
      </c>
      <c r="H209" s="1081">
        <v>2557</v>
      </c>
      <c r="I209" s="1081">
        <v>9013</v>
      </c>
      <c r="J209" s="54"/>
      <c r="O209" s="1"/>
    </row>
    <row r="210" spans="1:15" ht="32.15" customHeight="1" x14ac:dyDescent="0.35">
      <c r="A210" s="853" t="s">
        <v>79</v>
      </c>
      <c r="B210" s="1591" t="s">
        <v>331</v>
      </c>
      <c r="C210" s="1592"/>
      <c r="D210" s="1593"/>
      <c r="E210" s="1467"/>
      <c r="F210" s="245" t="s">
        <v>361</v>
      </c>
      <c r="G210" s="718" t="s">
        <v>362</v>
      </c>
      <c r="H210" s="718" t="s">
        <v>362</v>
      </c>
      <c r="I210" s="718" t="s">
        <v>362</v>
      </c>
      <c r="J210" s="58"/>
      <c r="O210" s="1"/>
    </row>
    <row r="211" spans="1:15" ht="31.5" customHeight="1" x14ac:dyDescent="0.35">
      <c r="A211" s="855" t="s">
        <v>80</v>
      </c>
      <c r="B211" s="1565" t="s">
        <v>332</v>
      </c>
      <c r="C211" s="1566"/>
      <c r="D211" s="861" t="s">
        <v>579</v>
      </c>
      <c r="E211" s="1467"/>
      <c r="F211" s="732" t="s">
        <v>361</v>
      </c>
      <c r="G211" s="1081">
        <v>490</v>
      </c>
      <c r="H211" s="1081">
        <v>220</v>
      </c>
      <c r="I211" s="1081">
        <v>235</v>
      </c>
      <c r="J211" s="399"/>
      <c r="O211" s="1"/>
    </row>
    <row r="212" spans="1:15" ht="30.75" customHeight="1" x14ac:dyDescent="0.35">
      <c r="A212" s="1594" t="s">
        <v>81</v>
      </c>
      <c r="B212" s="1586" t="s">
        <v>333</v>
      </c>
      <c r="C212" s="1588"/>
      <c r="D212" s="862" t="s">
        <v>577</v>
      </c>
      <c r="E212" s="1467"/>
      <c r="F212" s="245" t="s">
        <v>361</v>
      </c>
      <c r="G212" s="692">
        <v>771</v>
      </c>
      <c r="H212" s="692">
        <v>345</v>
      </c>
      <c r="I212" s="692">
        <v>971</v>
      </c>
      <c r="J212" s="400"/>
      <c r="O212" s="1"/>
    </row>
    <row r="213" spans="1:15" ht="26.25" customHeight="1" x14ac:dyDescent="0.35">
      <c r="A213" s="1595"/>
      <c r="B213" s="1527"/>
      <c r="C213" s="1528"/>
      <c r="D213" s="862" t="s">
        <v>578</v>
      </c>
      <c r="E213" s="1467"/>
      <c r="F213" s="245" t="s">
        <v>361</v>
      </c>
      <c r="G213" s="692">
        <v>922</v>
      </c>
      <c r="H213" s="692">
        <v>855</v>
      </c>
      <c r="I213" s="692">
        <v>1341</v>
      </c>
      <c r="J213" s="400"/>
      <c r="O213" s="1"/>
    </row>
    <row r="214" spans="1:15" ht="26.25" customHeight="1" x14ac:dyDescent="0.35">
      <c r="A214" s="1573"/>
      <c r="B214" s="1596"/>
      <c r="C214" s="1597"/>
      <c r="D214" s="862" t="s">
        <v>580</v>
      </c>
      <c r="E214" s="1467"/>
      <c r="F214" s="245" t="s">
        <v>361</v>
      </c>
      <c r="G214" s="686" t="s">
        <v>362</v>
      </c>
      <c r="H214" s="692">
        <v>25</v>
      </c>
      <c r="I214" s="686" t="s">
        <v>362</v>
      </c>
      <c r="J214" s="401"/>
      <c r="O214" s="1"/>
    </row>
    <row r="215" spans="1:15" ht="43.5" customHeight="1" x14ac:dyDescent="0.35">
      <c r="A215" s="855" t="s">
        <v>82</v>
      </c>
      <c r="B215" s="1565" t="s">
        <v>334</v>
      </c>
      <c r="C215" s="1585"/>
      <c r="D215" s="1566"/>
      <c r="E215" s="1467"/>
      <c r="F215" s="732" t="s">
        <v>361</v>
      </c>
      <c r="G215" s="143" t="s">
        <v>362</v>
      </c>
      <c r="H215" s="834">
        <v>35947</v>
      </c>
      <c r="I215" s="834">
        <v>11310</v>
      </c>
      <c r="J215" s="1045" t="s">
        <v>574</v>
      </c>
      <c r="O215" s="1"/>
    </row>
    <row r="216" spans="1:15" ht="33" customHeight="1" x14ac:dyDescent="0.35">
      <c r="A216" s="853" t="s">
        <v>83</v>
      </c>
      <c r="B216" s="1591" t="s">
        <v>335</v>
      </c>
      <c r="C216" s="1592"/>
      <c r="D216" s="1593"/>
      <c r="E216" s="1467"/>
      <c r="F216" s="245" t="s">
        <v>361</v>
      </c>
      <c r="G216" s="718" t="s">
        <v>362</v>
      </c>
      <c r="H216" s="718" t="s">
        <v>362</v>
      </c>
      <c r="I216" s="718" t="s">
        <v>362</v>
      </c>
      <c r="J216" s="1046"/>
      <c r="O216" s="1"/>
    </row>
    <row r="217" spans="1:15" ht="54" customHeight="1" x14ac:dyDescent="0.35">
      <c r="A217" s="855" t="s">
        <v>84</v>
      </c>
      <c r="B217" s="1565" t="s">
        <v>336</v>
      </c>
      <c r="C217" s="1585"/>
      <c r="D217" s="1566"/>
      <c r="E217" s="1467"/>
      <c r="F217" s="732" t="s">
        <v>361</v>
      </c>
      <c r="G217" s="723">
        <v>8967</v>
      </c>
      <c r="H217" s="723">
        <v>2292</v>
      </c>
      <c r="I217" s="723">
        <v>395</v>
      </c>
      <c r="J217" s="1045" t="s">
        <v>683</v>
      </c>
      <c r="O217" s="1"/>
    </row>
    <row r="218" spans="1:15" ht="222" customHeight="1" x14ac:dyDescent="0.35">
      <c r="A218" s="848" t="s">
        <v>85</v>
      </c>
      <c r="B218" s="1586" t="s">
        <v>337</v>
      </c>
      <c r="C218" s="1587"/>
      <c r="D218" s="1588"/>
      <c r="E218" s="1467"/>
      <c r="F218" s="891" t="s">
        <v>361</v>
      </c>
      <c r="G218" s="1195">
        <v>40339</v>
      </c>
      <c r="H218" s="1195">
        <v>391</v>
      </c>
      <c r="I218" s="1195">
        <v>0</v>
      </c>
      <c r="J218" s="1047" t="s">
        <v>795</v>
      </c>
      <c r="O218" s="1"/>
    </row>
    <row r="219" spans="1:15" ht="22.5" customHeight="1" x14ac:dyDescent="0.35">
      <c r="A219" s="855" t="s">
        <v>86</v>
      </c>
      <c r="B219" s="1493" t="s">
        <v>75</v>
      </c>
      <c r="C219" s="1493"/>
      <c r="D219" s="1493"/>
      <c r="E219" s="1467"/>
      <c r="F219" s="732"/>
      <c r="G219" s="143" t="s">
        <v>362</v>
      </c>
      <c r="H219" s="143" t="s">
        <v>362</v>
      </c>
      <c r="I219" s="143" t="s">
        <v>362</v>
      </c>
      <c r="J219" s="54"/>
      <c r="O219" s="1"/>
    </row>
    <row r="220" spans="1:15" ht="33.75" customHeight="1" x14ac:dyDescent="0.35">
      <c r="A220" s="864" t="s">
        <v>87</v>
      </c>
      <c r="B220" s="1589" t="s">
        <v>76</v>
      </c>
      <c r="C220" s="1589"/>
      <c r="D220" s="1589"/>
      <c r="E220" s="1468"/>
      <c r="F220" s="110"/>
      <c r="G220" s="164" t="s">
        <v>362</v>
      </c>
      <c r="H220" s="164" t="s">
        <v>362</v>
      </c>
      <c r="I220" s="164" t="s">
        <v>362</v>
      </c>
      <c r="J220" s="102"/>
      <c r="O220" s="1"/>
    </row>
    <row r="221" spans="1:15" s="5" customFormat="1" ht="8.15" customHeight="1" x14ac:dyDescent="0.35">
      <c r="A221" s="82"/>
      <c r="B221" s="83"/>
      <c r="C221" s="83"/>
      <c r="D221" s="83"/>
      <c r="E221" s="83"/>
      <c r="F221" s="84"/>
      <c r="G221" s="156"/>
      <c r="H221" s="156"/>
      <c r="I221" s="156"/>
      <c r="J221" s="46"/>
      <c r="K221" s="381"/>
    </row>
    <row r="222" spans="1:15" s="5" customFormat="1" ht="33" customHeight="1" x14ac:dyDescent="0.35">
      <c r="A222" s="1462" t="s">
        <v>426</v>
      </c>
      <c r="B222" s="1463"/>
      <c r="C222" s="1463"/>
      <c r="D222" s="1463"/>
      <c r="E222" s="1463"/>
      <c r="F222" s="1463"/>
      <c r="G222" s="1463"/>
      <c r="H222" s="1463"/>
      <c r="I222" s="1463"/>
      <c r="J222" s="1464"/>
      <c r="K222" s="381"/>
    </row>
    <row r="223" spans="1:15" ht="106.5" customHeight="1" x14ac:dyDescent="0.35">
      <c r="A223" s="11" t="s">
        <v>89</v>
      </c>
      <c r="B223" s="1590" t="s">
        <v>88</v>
      </c>
      <c r="C223" s="1590"/>
      <c r="D223" s="1590"/>
      <c r="E223" s="857" t="s">
        <v>518</v>
      </c>
      <c r="F223" s="242" t="s">
        <v>361</v>
      </c>
      <c r="G223" s="166" t="s">
        <v>358</v>
      </c>
      <c r="H223" s="166" t="s">
        <v>359</v>
      </c>
      <c r="I223" s="166" t="s">
        <v>670</v>
      </c>
      <c r="J223" s="6"/>
      <c r="O223" s="1"/>
    </row>
    <row r="224" spans="1:15" s="5" customFormat="1" ht="8.15" customHeight="1" x14ac:dyDescent="0.35">
      <c r="A224" s="82"/>
      <c r="B224" s="83"/>
      <c r="C224" s="83"/>
      <c r="D224" s="83"/>
      <c r="E224" s="83"/>
      <c r="F224" s="84"/>
      <c r="G224" s="156"/>
      <c r="H224" s="156"/>
      <c r="I224" s="156"/>
      <c r="J224" s="46"/>
      <c r="K224" s="381"/>
    </row>
    <row r="225" spans="1:15" s="5" customFormat="1" ht="33" customHeight="1" x14ac:dyDescent="0.35">
      <c r="A225" s="1462" t="s">
        <v>427</v>
      </c>
      <c r="B225" s="1463"/>
      <c r="C225" s="1463"/>
      <c r="D225" s="1463"/>
      <c r="E225" s="1463"/>
      <c r="F225" s="1463"/>
      <c r="G225" s="1463"/>
      <c r="H225" s="1463"/>
      <c r="I225" s="1463"/>
      <c r="J225" s="1464"/>
      <c r="K225" s="381"/>
    </row>
    <row r="226" spans="1:15" ht="77.25" customHeight="1" x14ac:dyDescent="0.35">
      <c r="A226" s="232" t="s">
        <v>100</v>
      </c>
      <c r="B226" s="1607" t="s">
        <v>543</v>
      </c>
      <c r="C226" s="1608"/>
      <c r="D226" s="1609"/>
      <c r="E226" s="225" t="s">
        <v>535</v>
      </c>
      <c r="F226" s="113" t="s">
        <v>361</v>
      </c>
      <c r="G226" s="1196">
        <v>58332</v>
      </c>
      <c r="H226" s="1196">
        <v>11880</v>
      </c>
      <c r="I226" s="1196">
        <v>22015</v>
      </c>
      <c r="J226" s="1048" t="s">
        <v>778</v>
      </c>
      <c r="O226" s="1"/>
    </row>
    <row r="227" spans="1:15" ht="36.75" customHeight="1" x14ac:dyDescent="0.35">
      <c r="A227" s="853" t="s">
        <v>101</v>
      </c>
      <c r="B227" s="1591" t="s">
        <v>437</v>
      </c>
      <c r="C227" s="1592"/>
      <c r="D227" s="1593"/>
      <c r="E227" s="95" t="s">
        <v>519</v>
      </c>
      <c r="F227" s="245" t="s">
        <v>548</v>
      </c>
      <c r="G227" s="1092" t="s">
        <v>549</v>
      </c>
      <c r="H227" s="1092" t="s">
        <v>549</v>
      </c>
      <c r="I227" s="1106" t="s">
        <v>549</v>
      </c>
      <c r="J227" s="1049"/>
      <c r="O227" s="1"/>
    </row>
    <row r="228" spans="1:15" ht="72" x14ac:dyDescent="0.35">
      <c r="A228" s="849" t="s">
        <v>102</v>
      </c>
      <c r="B228" s="1565" t="s">
        <v>353</v>
      </c>
      <c r="C228" s="1585"/>
      <c r="D228" s="1566"/>
      <c r="E228" s="208" t="s">
        <v>526</v>
      </c>
      <c r="F228" s="816" t="s">
        <v>361</v>
      </c>
      <c r="G228" s="1197">
        <v>53477</v>
      </c>
      <c r="H228" s="1198">
        <v>15170</v>
      </c>
      <c r="I228" s="1199">
        <v>10060</v>
      </c>
      <c r="J228" s="1091" t="s">
        <v>777</v>
      </c>
      <c r="O228" s="1"/>
    </row>
    <row r="229" spans="1:15" ht="46.5" customHeight="1" x14ac:dyDescent="0.35">
      <c r="A229" s="853" t="s">
        <v>103</v>
      </c>
      <c r="B229" s="1591" t="s">
        <v>544</v>
      </c>
      <c r="C229" s="1592"/>
      <c r="D229" s="1593"/>
      <c r="E229" s="245" t="s">
        <v>535</v>
      </c>
      <c r="F229" s="245" t="s">
        <v>361</v>
      </c>
      <c r="G229" s="1200">
        <v>58332</v>
      </c>
      <c r="H229" s="1201">
        <v>11880</v>
      </c>
      <c r="I229" s="1201">
        <v>22015</v>
      </c>
      <c r="J229" s="1051" t="s">
        <v>550</v>
      </c>
      <c r="O229" s="1"/>
    </row>
    <row r="230" spans="1:15" ht="42" customHeight="1" x14ac:dyDescent="0.35">
      <c r="A230" s="856" t="s">
        <v>289</v>
      </c>
      <c r="B230" s="1610" t="s">
        <v>338</v>
      </c>
      <c r="C230" s="1611"/>
      <c r="D230" s="1612"/>
      <c r="E230" s="246" t="s">
        <v>519</v>
      </c>
      <c r="F230" s="246" t="s">
        <v>548</v>
      </c>
      <c r="G230" s="154" t="s">
        <v>549</v>
      </c>
      <c r="H230" s="154" t="s">
        <v>549</v>
      </c>
      <c r="I230" s="154" t="s">
        <v>549</v>
      </c>
      <c r="J230" s="1052" t="s">
        <v>575</v>
      </c>
      <c r="O230" s="1"/>
    </row>
    <row r="231" spans="1:15" s="5" customFormat="1" ht="8.15" customHeight="1" x14ac:dyDescent="0.35">
      <c r="A231" s="65"/>
      <c r="B231" s="66"/>
      <c r="C231" s="66"/>
      <c r="D231" s="66"/>
      <c r="E231" s="66"/>
      <c r="F231" s="67"/>
      <c r="G231" s="155"/>
      <c r="H231" s="155"/>
      <c r="I231" s="155"/>
      <c r="J231" s="46"/>
      <c r="K231" s="381"/>
    </row>
    <row r="232" spans="1:15" s="5" customFormat="1" ht="33" customHeight="1" x14ac:dyDescent="0.35">
      <c r="A232" s="1462" t="s">
        <v>438</v>
      </c>
      <c r="B232" s="1463"/>
      <c r="C232" s="1463"/>
      <c r="D232" s="1463"/>
      <c r="E232" s="1463"/>
      <c r="F232" s="1463"/>
      <c r="G232" s="1463"/>
      <c r="H232" s="1463"/>
      <c r="I232" s="1463"/>
      <c r="J232" s="1464"/>
      <c r="K232" s="381"/>
    </row>
    <row r="233" spans="1:15" ht="30" customHeight="1" x14ac:dyDescent="0.35">
      <c r="A233" s="852" t="s">
        <v>107</v>
      </c>
      <c r="B233" s="1598" t="s">
        <v>104</v>
      </c>
      <c r="C233" s="1598"/>
      <c r="D233" s="1598"/>
      <c r="E233" s="1599" t="s">
        <v>519</v>
      </c>
      <c r="F233" s="243" t="s">
        <v>398</v>
      </c>
      <c r="G233" s="793">
        <v>1</v>
      </c>
      <c r="H233" s="793">
        <v>1</v>
      </c>
      <c r="I233" s="793">
        <v>1</v>
      </c>
      <c r="J233" s="1813" t="s">
        <v>546</v>
      </c>
      <c r="O233" s="1"/>
    </row>
    <row r="234" spans="1:15" ht="30" customHeight="1" x14ac:dyDescent="0.35">
      <c r="A234" s="855" t="s">
        <v>108</v>
      </c>
      <c r="B234" s="1605" t="s">
        <v>105</v>
      </c>
      <c r="C234" s="1605"/>
      <c r="D234" s="1605"/>
      <c r="E234" s="1600"/>
      <c r="F234" s="732" t="s">
        <v>398</v>
      </c>
      <c r="G234" s="143" t="s">
        <v>362</v>
      </c>
      <c r="H234" s="143" t="s">
        <v>362</v>
      </c>
      <c r="I234" s="143" t="s">
        <v>362</v>
      </c>
      <c r="J234" s="1814"/>
      <c r="O234" s="1"/>
    </row>
    <row r="235" spans="1:15" ht="30" customHeight="1" x14ac:dyDescent="0.35">
      <c r="A235" s="864" t="s">
        <v>109</v>
      </c>
      <c r="B235" s="1606" t="s">
        <v>106</v>
      </c>
      <c r="C235" s="1606"/>
      <c r="D235" s="1606"/>
      <c r="E235" s="1601"/>
      <c r="F235" s="110" t="s">
        <v>398</v>
      </c>
      <c r="G235" s="841" t="s">
        <v>362</v>
      </c>
      <c r="H235" s="841" t="s">
        <v>362</v>
      </c>
      <c r="I235" s="841" t="s">
        <v>362</v>
      </c>
      <c r="J235" s="1815"/>
      <c r="O235" s="1"/>
    </row>
    <row r="236" spans="1:15" s="5" customFormat="1" ht="8.15" customHeight="1" x14ac:dyDescent="0.35">
      <c r="A236" s="12"/>
      <c r="B236" s="13"/>
      <c r="C236" s="13"/>
      <c r="D236" s="13"/>
      <c r="E236" s="13"/>
      <c r="F236" s="7"/>
      <c r="G236" s="149"/>
      <c r="H236" s="149"/>
      <c r="I236" s="149"/>
      <c r="J236" s="46"/>
      <c r="K236" s="381"/>
    </row>
    <row r="237" spans="1:15" s="5" customFormat="1" ht="33" customHeight="1" x14ac:dyDescent="0.35">
      <c r="A237" s="1462" t="s">
        <v>440</v>
      </c>
      <c r="B237" s="1463"/>
      <c r="C237" s="1463"/>
      <c r="D237" s="1463"/>
      <c r="E237" s="1463"/>
      <c r="F237" s="1463"/>
      <c r="G237" s="1463"/>
      <c r="H237" s="1463"/>
      <c r="I237" s="1463"/>
      <c r="J237" s="1464"/>
      <c r="K237" s="381"/>
    </row>
    <row r="238" spans="1:15" ht="30" customHeight="1" x14ac:dyDescent="0.35">
      <c r="A238" s="852" t="s">
        <v>505</v>
      </c>
      <c r="B238" s="1598" t="s">
        <v>502</v>
      </c>
      <c r="C238" s="1598"/>
      <c r="D238" s="1598"/>
      <c r="E238" s="1599" t="s">
        <v>519</v>
      </c>
      <c r="F238" s="243" t="s">
        <v>398</v>
      </c>
      <c r="G238" s="1083">
        <v>1</v>
      </c>
      <c r="H238" s="1083">
        <v>1</v>
      </c>
      <c r="I238" s="1083">
        <v>1</v>
      </c>
      <c r="J238" s="1813" t="s">
        <v>546</v>
      </c>
      <c r="O238" s="1"/>
    </row>
    <row r="239" spans="1:15" ht="30" customHeight="1" x14ac:dyDescent="0.35">
      <c r="A239" s="855" t="s">
        <v>506</v>
      </c>
      <c r="B239" s="1605" t="s">
        <v>503</v>
      </c>
      <c r="C239" s="1605"/>
      <c r="D239" s="1605"/>
      <c r="E239" s="1600"/>
      <c r="F239" s="732" t="s">
        <v>398</v>
      </c>
      <c r="G239" s="143" t="s">
        <v>362</v>
      </c>
      <c r="H239" s="143" t="s">
        <v>362</v>
      </c>
      <c r="I239" s="143" t="s">
        <v>362</v>
      </c>
      <c r="J239" s="1814"/>
      <c r="O239" s="1"/>
    </row>
    <row r="240" spans="1:15" ht="30" customHeight="1" x14ac:dyDescent="0.35">
      <c r="A240" s="864" t="s">
        <v>507</v>
      </c>
      <c r="B240" s="1606" t="s">
        <v>504</v>
      </c>
      <c r="C240" s="1606"/>
      <c r="D240" s="1606"/>
      <c r="E240" s="1601"/>
      <c r="F240" s="110" t="s">
        <v>398</v>
      </c>
      <c r="G240" s="841" t="s">
        <v>362</v>
      </c>
      <c r="H240" s="841" t="s">
        <v>362</v>
      </c>
      <c r="I240" s="841" t="s">
        <v>362</v>
      </c>
      <c r="J240" s="1815"/>
      <c r="O240" s="1"/>
    </row>
    <row r="241" spans="1:15" s="5" customFormat="1" ht="8.15" customHeight="1" x14ac:dyDescent="0.35">
      <c r="A241" s="82"/>
      <c r="B241" s="83"/>
      <c r="C241" s="83"/>
      <c r="D241" s="83"/>
      <c r="E241" s="83"/>
      <c r="F241" s="84"/>
      <c r="G241" s="156"/>
      <c r="H241" s="156"/>
      <c r="I241" s="156"/>
      <c r="J241" s="46"/>
      <c r="K241" s="381"/>
    </row>
    <row r="242" spans="1:15" s="5" customFormat="1" ht="33" customHeight="1" x14ac:dyDescent="0.35">
      <c r="A242" s="1494" t="s">
        <v>439</v>
      </c>
      <c r="B242" s="1495"/>
      <c r="C242" s="1495"/>
      <c r="D242" s="1495"/>
      <c r="E242" s="1495"/>
      <c r="F242" s="1495"/>
      <c r="G242" s="1495"/>
      <c r="H242" s="1495"/>
      <c r="I242" s="1495"/>
      <c r="J242" s="1496"/>
      <c r="K242" s="381"/>
    </row>
    <row r="243" spans="1:15" ht="28" customHeight="1" x14ac:dyDescent="0.35">
      <c r="A243" s="852" t="s">
        <v>90</v>
      </c>
      <c r="B243" s="1465" t="s">
        <v>277</v>
      </c>
      <c r="C243" s="1465"/>
      <c r="D243" s="1465"/>
      <c r="E243" s="1466" t="s">
        <v>536</v>
      </c>
      <c r="F243" s="115"/>
      <c r="G243" s="682" t="s">
        <v>362</v>
      </c>
      <c r="H243" s="682" t="s">
        <v>362</v>
      </c>
      <c r="I243" s="682" t="s">
        <v>362</v>
      </c>
      <c r="J243" s="100"/>
      <c r="O243" s="1"/>
    </row>
    <row r="244" spans="1:15" ht="28" customHeight="1" x14ac:dyDescent="0.35">
      <c r="A244" s="855" t="s">
        <v>91</v>
      </c>
      <c r="B244" s="1460" t="s">
        <v>278</v>
      </c>
      <c r="C244" s="1460"/>
      <c r="D244" s="1460"/>
      <c r="E244" s="1467"/>
      <c r="F244" s="116"/>
      <c r="G244" s="143" t="s">
        <v>362</v>
      </c>
      <c r="H244" s="143" t="s">
        <v>362</v>
      </c>
      <c r="I244" s="143" t="s">
        <v>362</v>
      </c>
      <c r="J244" s="54"/>
      <c r="O244" s="1"/>
    </row>
    <row r="245" spans="1:15" ht="28" customHeight="1" x14ac:dyDescent="0.35">
      <c r="A245" s="853" t="s">
        <v>92</v>
      </c>
      <c r="B245" s="1459" t="s">
        <v>279</v>
      </c>
      <c r="C245" s="1459"/>
      <c r="D245" s="1459"/>
      <c r="E245" s="1467"/>
      <c r="F245" s="117"/>
      <c r="G245" s="686" t="s">
        <v>362</v>
      </c>
      <c r="H245" s="686" t="s">
        <v>362</v>
      </c>
      <c r="I245" s="686" t="s">
        <v>362</v>
      </c>
      <c r="J245" s="58"/>
      <c r="O245" s="1"/>
    </row>
    <row r="246" spans="1:15" ht="30" customHeight="1" x14ac:dyDescent="0.35">
      <c r="A246" s="856" t="s">
        <v>93</v>
      </c>
      <c r="B246" s="1461" t="s">
        <v>280</v>
      </c>
      <c r="C246" s="1461"/>
      <c r="D246" s="1461"/>
      <c r="E246" s="1468"/>
      <c r="F246" s="118"/>
      <c r="G246" s="148" t="s">
        <v>362</v>
      </c>
      <c r="H246" s="148" t="s">
        <v>362</v>
      </c>
      <c r="I246" s="148" t="s">
        <v>362</v>
      </c>
      <c r="J246" s="64"/>
      <c r="O246" s="1"/>
    </row>
    <row r="247" spans="1:15" s="5" customFormat="1" ht="8.15" customHeight="1" x14ac:dyDescent="0.35">
      <c r="A247" s="82"/>
      <c r="B247" s="83"/>
      <c r="C247" s="83"/>
      <c r="D247" s="83"/>
      <c r="E247" s="83"/>
      <c r="F247" s="84"/>
      <c r="G247" s="156"/>
      <c r="H247" s="156"/>
      <c r="I247" s="156"/>
      <c r="J247" s="46"/>
      <c r="K247" s="381"/>
    </row>
    <row r="248" spans="1:15" s="5" customFormat="1" ht="33" customHeight="1" x14ac:dyDescent="0.35">
      <c r="A248" s="1462" t="s">
        <v>441</v>
      </c>
      <c r="B248" s="1463"/>
      <c r="C248" s="1463"/>
      <c r="D248" s="1463"/>
      <c r="E248" s="1463"/>
      <c r="F248" s="1463"/>
      <c r="G248" s="1463"/>
      <c r="H248" s="1463"/>
      <c r="I248" s="1463"/>
      <c r="J248" s="1464"/>
      <c r="K248" s="381"/>
    </row>
    <row r="249" spans="1:15" ht="51.75" customHeight="1" x14ac:dyDescent="0.35">
      <c r="A249" s="852" t="s">
        <v>114</v>
      </c>
      <c r="B249" s="1465" t="s">
        <v>110</v>
      </c>
      <c r="C249" s="1465"/>
      <c r="D249" s="1465"/>
      <c r="E249" s="1466" t="s">
        <v>518</v>
      </c>
      <c r="F249" s="115"/>
      <c r="G249" s="682" t="s">
        <v>362</v>
      </c>
      <c r="H249" s="682" t="s">
        <v>362</v>
      </c>
      <c r="I249" s="682" t="s">
        <v>362</v>
      </c>
      <c r="J249" s="1617" t="s">
        <v>563</v>
      </c>
      <c r="O249" s="1"/>
    </row>
    <row r="250" spans="1:15" ht="28" customHeight="1" x14ac:dyDescent="0.35">
      <c r="A250" s="855" t="s">
        <v>115</v>
      </c>
      <c r="B250" s="1460" t="s">
        <v>111</v>
      </c>
      <c r="C250" s="1460"/>
      <c r="D250" s="1460"/>
      <c r="E250" s="1467"/>
      <c r="F250" s="116"/>
      <c r="G250" s="143" t="s">
        <v>362</v>
      </c>
      <c r="H250" s="143" t="s">
        <v>362</v>
      </c>
      <c r="I250" s="143" t="s">
        <v>362</v>
      </c>
      <c r="J250" s="1618"/>
      <c r="O250" s="1"/>
    </row>
    <row r="251" spans="1:15" ht="28" customHeight="1" x14ac:dyDescent="0.35">
      <c r="A251" s="853" t="s">
        <v>116</v>
      </c>
      <c r="B251" s="1459" t="s">
        <v>112</v>
      </c>
      <c r="C251" s="1459"/>
      <c r="D251" s="1459"/>
      <c r="E251" s="1467"/>
      <c r="F251" s="117"/>
      <c r="G251" s="686" t="s">
        <v>362</v>
      </c>
      <c r="H251" s="686" t="s">
        <v>362</v>
      </c>
      <c r="I251" s="686" t="s">
        <v>362</v>
      </c>
      <c r="J251" s="1618"/>
      <c r="O251" s="1"/>
    </row>
    <row r="252" spans="1:15" ht="28" customHeight="1" x14ac:dyDescent="0.35">
      <c r="A252" s="856" t="s">
        <v>117</v>
      </c>
      <c r="B252" s="1461" t="s">
        <v>113</v>
      </c>
      <c r="C252" s="1461"/>
      <c r="D252" s="1461"/>
      <c r="E252" s="1468"/>
      <c r="F252" s="246" t="s">
        <v>398</v>
      </c>
      <c r="G252" s="1084">
        <v>1</v>
      </c>
      <c r="H252" s="1084">
        <v>1</v>
      </c>
      <c r="I252" s="1084">
        <v>1</v>
      </c>
      <c r="J252" s="1619"/>
      <c r="O252" s="1"/>
    </row>
    <row r="253" spans="1:15" s="5" customFormat="1" ht="8.15" customHeight="1" x14ac:dyDescent="0.35">
      <c r="A253" s="65"/>
      <c r="B253" s="66"/>
      <c r="C253" s="66"/>
      <c r="D253" s="66"/>
      <c r="E253" s="66"/>
      <c r="F253" s="67"/>
      <c r="G253" s="155"/>
      <c r="H253" s="155"/>
      <c r="I253" s="155"/>
      <c r="J253" s="46"/>
      <c r="K253" s="381"/>
    </row>
    <row r="254" spans="1:15" s="5" customFormat="1" ht="33" customHeight="1" x14ac:dyDescent="0.35">
      <c r="A254" s="1462" t="s">
        <v>442</v>
      </c>
      <c r="B254" s="1463"/>
      <c r="C254" s="1463"/>
      <c r="D254" s="1463"/>
      <c r="E254" s="1463"/>
      <c r="F254" s="1463"/>
      <c r="G254" s="1463"/>
      <c r="H254" s="1463"/>
      <c r="I254" s="1463"/>
      <c r="J254" s="1053" t="s">
        <v>787</v>
      </c>
      <c r="K254" s="381"/>
    </row>
    <row r="255" spans="1:15" ht="28" customHeight="1" x14ac:dyDescent="0.35">
      <c r="A255" s="852" t="s">
        <v>120</v>
      </c>
      <c r="B255" s="1465" t="s">
        <v>118</v>
      </c>
      <c r="C255" s="1465"/>
      <c r="D255" s="1465"/>
      <c r="E255" s="1466" t="s">
        <v>537</v>
      </c>
      <c r="F255" s="243" t="s">
        <v>361</v>
      </c>
      <c r="G255" s="1613">
        <v>237</v>
      </c>
      <c r="H255" s="1614"/>
      <c r="I255" s="734">
        <v>398</v>
      </c>
      <c r="J255" s="319"/>
      <c r="O255" s="1"/>
    </row>
    <row r="256" spans="1:15" ht="28" customHeight="1" x14ac:dyDescent="0.35">
      <c r="A256" s="856" t="s">
        <v>121</v>
      </c>
      <c r="B256" s="1461" t="s">
        <v>119</v>
      </c>
      <c r="C256" s="1461"/>
      <c r="D256" s="1461"/>
      <c r="E256" s="1468"/>
      <c r="F256" s="246" t="s">
        <v>361</v>
      </c>
      <c r="G256" s="1615">
        <v>94</v>
      </c>
      <c r="H256" s="1616"/>
      <c r="I256" s="1036">
        <v>136</v>
      </c>
      <c r="J256" s="81"/>
      <c r="O256" s="1"/>
    </row>
    <row r="257" spans="1:15" s="5" customFormat="1" ht="8.15" customHeight="1" x14ac:dyDescent="0.35">
      <c r="A257" s="12"/>
      <c r="B257" s="13"/>
      <c r="C257" s="13"/>
      <c r="D257" s="13"/>
      <c r="E257" s="13"/>
      <c r="F257" s="7"/>
      <c r="G257" s="149"/>
      <c r="H257" s="149"/>
      <c r="I257" s="149"/>
      <c r="J257" s="46"/>
      <c r="K257" s="381"/>
    </row>
    <row r="258" spans="1:15" s="5" customFormat="1" ht="33" customHeight="1" x14ac:dyDescent="0.35">
      <c r="A258" s="1462" t="s">
        <v>443</v>
      </c>
      <c r="B258" s="1463"/>
      <c r="C258" s="1463"/>
      <c r="D258" s="1463"/>
      <c r="E258" s="1463"/>
      <c r="F258" s="1463"/>
      <c r="G258" s="1463"/>
      <c r="H258" s="1463"/>
      <c r="I258" s="1463"/>
      <c r="J258" s="1053" t="s">
        <v>787</v>
      </c>
      <c r="K258" s="381"/>
    </row>
    <row r="259" spans="1:15" ht="28" customHeight="1" x14ac:dyDescent="0.35">
      <c r="A259" s="852" t="s">
        <v>152</v>
      </c>
      <c r="B259" s="1465" t="s">
        <v>145</v>
      </c>
      <c r="C259" s="1465"/>
      <c r="D259" s="1465"/>
      <c r="E259" s="1466" t="s">
        <v>537</v>
      </c>
      <c r="F259" s="243" t="s">
        <v>361</v>
      </c>
      <c r="G259" s="1818">
        <v>237</v>
      </c>
      <c r="H259" s="1819"/>
      <c r="I259" s="1054">
        <v>395</v>
      </c>
      <c r="J259" s="94"/>
      <c r="O259" s="1"/>
    </row>
    <row r="260" spans="1:15" ht="28" customHeight="1" x14ac:dyDescent="0.35">
      <c r="A260" s="855" t="s">
        <v>153</v>
      </c>
      <c r="B260" s="1460" t="s">
        <v>146</v>
      </c>
      <c r="C260" s="1460"/>
      <c r="D260" s="1460"/>
      <c r="E260" s="1467"/>
      <c r="F260" s="732" t="s">
        <v>361</v>
      </c>
      <c r="G260" s="1820">
        <v>195</v>
      </c>
      <c r="H260" s="1821"/>
      <c r="I260" s="1055">
        <v>291</v>
      </c>
      <c r="J260" s="59"/>
      <c r="O260" s="1"/>
    </row>
    <row r="261" spans="1:15" ht="28" customHeight="1" x14ac:dyDescent="0.35">
      <c r="A261" s="877" t="s">
        <v>154</v>
      </c>
      <c r="B261" s="1627" t="s">
        <v>147</v>
      </c>
      <c r="C261" s="1627"/>
      <c r="D261" s="1627"/>
      <c r="E261" s="1467"/>
      <c r="F261" s="892" t="s">
        <v>361</v>
      </c>
      <c r="G261" s="1816">
        <v>42</v>
      </c>
      <c r="H261" s="1817"/>
      <c r="I261" s="1056">
        <v>104</v>
      </c>
      <c r="J261" s="279"/>
      <c r="O261" s="1"/>
    </row>
    <row r="262" spans="1:15" ht="30" customHeight="1" x14ac:dyDescent="0.35">
      <c r="A262" s="855" t="s">
        <v>155</v>
      </c>
      <c r="B262" s="1460" t="s">
        <v>148</v>
      </c>
      <c r="C262" s="1460"/>
      <c r="D262" s="1460"/>
      <c r="E262" s="1467"/>
      <c r="F262" s="732" t="s">
        <v>361</v>
      </c>
      <c r="G262" s="1820">
        <v>21529</v>
      </c>
      <c r="H262" s="1821"/>
      <c r="I262" s="1055">
        <v>7714</v>
      </c>
      <c r="J262" s="59"/>
      <c r="O262" s="1"/>
    </row>
    <row r="263" spans="1:15" ht="30" customHeight="1" x14ac:dyDescent="0.35">
      <c r="A263" s="853" t="s">
        <v>156</v>
      </c>
      <c r="B263" s="1459" t="s">
        <v>149</v>
      </c>
      <c r="C263" s="1459"/>
      <c r="D263" s="1459"/>
      <c r="E263" s="1467"/>
      <c r="F263" s="245" t="s">
        <v>361</v>
      </c>
      <c r="G263" s="1816">
        <v>21275</v>
      </c>
      <c r="H263" s="1817"/>
      <c r="I263" s="1057">
        <v>7256</v>
      </c>
      <c r="J263" s="119"/>
      <c r="O263" s="1"/>
    </row>
    <row r="264" spans="1:15" ht="39" customHeight="1" x14ac:dyDescent="0.35">
      <c r="A264" s="855" t="s">
        <v>157</v>
      </c>
      <c r="B264" s="1460" t="s">
        <v>150</v>
      </c>
      <c r="C264" s="1460"/>
      <c r="D264" s="1460"/>
      <c r="E264" s="1467"/>
      <c r="F264" s="732"/>
      <c r="G264" s="1622" t="s">
        <v>513</v>
      </c>
      <c r="H264" s="1623"/>
      <c r="I264" s="894" t="s">
        <v>513</v>
      </c>
      <c r="J264" s="59"/>
      <c r="O264" s="1"/>
    </row>
    <row r="265" spans="1:15" ht="30" customHeight="1" x14ac:dyDescent="0.35">
      <c r="A265" s="864" t="s">
        <v>158</v>
      </c>
      <c r="B265" s="1624" t="s">
        <v>151</v>
      </c>
      <c r="C265" s="1624"/>
      <c r="D265" s="1624"/>
      <c r="E265" s="1468"/>
      <c r="F265" s="110" t="s">
        <v>361</v>
      </c>
      <c r="G265" s="1625" t="s">
        <v>362</v>
      </c>
      <c r="H265" s="1626"/>
      <c r="I265" s="196" t="s">
        <v>362</v>
      </c>
      <c r="J265" s="102"/>
      <c r="O265" s="1"/>
    </row>
    <row r="266" spans="1:15" s="5" customFormat="1" ht="8.15" customHeight="1" x14ac:dyDescent="0.35">
      <c r="A266" s="82"/>
      <c r="B266" s="83"/>
      <c r="C266" s="83"/>
      <c r="D266" s="83"/>
      <c r="E266" s="83"/>
      <c r="F266" s="84"/>
      <c r="G266" s="156"/>
      <c r="H266" s="156"/>
      <c r="I266" s="156"/>
      <c r="J266" s="431"/>
      <c r="K266" s="381"/>
    </row>
    <row r="267" spans="1:15" s="5" customFormat="1" ht="33" customHeight="1" x14ac:dyDescent="0.35">
      <c r="A267" s="1494" t="s">
        <v>444</v>
      </c>
      <c r="B267" s="1495"/>
      <c r="C267" s="1495"/>
      <c r="D267" s="1495"/>
      <c r="E267" s="1495"/>
      <c r="F267" s="1495"/>
      <c r="G267" s="1495"/>
      <c r="H267" s="1495"/>
      <c r="I267" s="1495"/>
      <c r="J267" s="1058" t="s">
        <v>787</v>
      </c>
      <c r="K267" s="381"/>
    </row>
    <row r="268" spans="1:15" ht="30" customHeight="1" x14ac:dyDescent="0.35">
      <c r="A268" s="852" t="s">
        <v>161</v>
      </c>
      <c r="B268" s="1465" t="s">
        <v>159</v>
      </c>
      <c r="C268" s="1465"/>
      <c r="D268" s="1465"/>
      <c r="E268" s="1466" t="s">
        <v>537</v>
      </c>
      <c r="F268" s="76" t="s">
        <v>398</v>
      </c>
      <c r="G268" s="1794">
        <v>1</v>
      </c>
      <c r="H268" s="1794"/>
      <c r="I268" s="925">
        <v>1</v>
      </c>
      <c r="J268" s="120"/>
      <c r="O268" s="1"/>
    </row>
    <row r="269" spans="1:15" ht="30" customHeight="1" x14ac:dyDescent="0.35">
      <c r="A269" s="856" t="s">
        <v>162</v>
      </c>
      <c r="B269" s="1461" t="s">
        <v>160</v>
      </c>
      <c r="C269" s="1461"/>
      <c r="D269" s="1461"/>
      <c r="E269" s="1468"/>
      <c r="F269" s="73" t="s">
        <v>398</v>
      </c>
      <c r="G269" s="1631" t="s">
        <v>362</v>
      </c>
      <c r="H269" s="1631"/>
      <c r="I269" s="148" t="s">
        <v>362</v>
      </c>
      <c r="J269" s="64"/>
      <c r="O269" s="1"/>
    </row>
    <row r="270" spans="1:15" s="5" customFormat="1" ht="8.15" customHeight="1" x14ac:dyDescent="0.35">
      <c r="A270" s="82"/>
      <c r="B270" s="83"/>
      <c r="C270" s="83"/>
      <c r="D270" s="83"/>
      <c r="E270" s="83"/>
      <c r="F270" s="84"/>
      <c r="G270" s="156"/>
      <c r="H270" s="156"/>
      <c r="I270" s="156"/>
      <c r="J270" s="46"/>
      <c r="K270" s="381"/>
    </row>
    <row r="271" spans="1:15" s="5" customFormat="1" ht="33" customHeight="1" x14ac:dyDescent="0.35">
      <c r="A271" s="1462" t="s">
        <v>445</v>
      </c>
      <c r="B271" s="1463"/>
      <c r="C271" s="1463"/>
      <c r="D271" s="1463"/>
      <c r="E271" s="1463"/>
      <c r="F271" s="1463"/>
      <c r="G271" s="1463"/>
      <c r="H271" s="1463"/>
      <c r="I271" s="1463"/>
      <c r="J271" s="1464"/>
      <c r="K271" s="381"/>
    </row>
    <row r="272" spans="1:15" ht="30" customHeight="1" x14ac:dyDescent="0.35">
      <c r="A272" s="852" t="s">
        <v>125</v>
      </c>
      <c r="B272" s="1465" t="s">
        <v>122</v>
      </c>
      <c r="C272" s="1465"/>
      <c r="D272" s="1465"/>
      <c r="E272" s="1466" t="s">
        <v>518</v>
      </c>
      <c r="F272" s="243" t="s">
        <v>361</v>
      </c>
      <c r="G272" s="680">
        <v>6676</v>
      </c>
      <c r="H272" s="680">
        <v>4002</v>
      </c>
      <c r="I272" s="680">
        <v>8322</v>
      </c>
      <c r="J272" s="1628" t="s">
        <v>517</v>
      </c>
      <c r="O272" s="1"/>
    </row>
    <row r="273" spans="1:15" ht="27.75" customHeight="1" x14ac:dyDescent="0.35">
      <c r="A273" s="856" t="s">
        <v>124</v>
      </c>
      <c r="B273" s="1461" t="s">
        <v>123</v>
      </c>
      <c r="C273" s="1461"/>
      <c r="D273" s="1461"/>
      <c r="E273" s="1468"/>
      <c r="F273" s="246" t="s">
        <v>446</v>
      </c>
      <c r="G273" s="875" t="s">
        <v>362</v>
      </c>
      <c r="H273" s="875" t="s">
        <v>362</v>
      </c>
      <c r="I273" s="875" t="s">
        <v>362</v>
      </c>
      <c r="J273" s="1629"/>
      <c r="O273" s="1"/>
    </row>
    <row r="274" spans="1:15" s="5" customFormat="1" ht="8.15" customHeight="1" x14ac:dyDescent="0.35">
      <c r="A274" s="12"/>
      <c r="B274" s="13"/>
      <c r="C274" s="13"/>
      <c r="D274" s="13"/>
      <c r="E274" s="13"/>
      <c r="F274" s="7"/>
      <c r="G274" s="149"/>
      <c r="H274" s="149"/>
      <c r="I274" s="149"/>
      <c r="J274" s="46"/>
      <c r="K274" s="381"/>
    </row>
    <row r="275" spans="1:15" s="5" customFormat="1" ht="33" customHeight="1" x14ac:dyDescent="0.35">
      <c r="A275" s="1462" t="s">
        <v>447</v>
      </c>
      <c r="B275" s="1463"/>
      <c r="C275" s="1463"/>
      <c r="D275" s="1463"/>
      <c r="E275" s="1463"/>
      <c r="F275" s="1463"/>
      <c r="G275" s="1463"/>
      <c r="H275" s="1463"/>
      <c r="I275" s="1463"/>
      <c r="J275" s="1464"/>
      <c r="K275" s="381"/>
    </row>
    <row r="276" spans="1:15" ht="25" customHeight="1" x14ac:dyDescent="0.35">
      <c r="A276" s="852" t="s">
        <v>163</v>
      </c>
      <c r="B276" s="1465" t="s">
        <v>259</v>
      </c>
      <c r="C276" s="1465"/>
      <c r="D276" s="1465"/>
      <c r="E276" s="1466" t="s">
        <v>518</v>
      </c>
      <c r="F276" s="243" t="s">
        <v>398</v>
      </c>
      <c r="G276" s="694">
        <v>1</v>
      </c>
      <c r="H276" s="694">
        <v>0.99</v>
      </c>
      <c r="I276" s="694">
        <v>1</v>
      </c>
      <c r="J276" s="319"/>
      <c r="O276" s="1"/>
    </row>
    <row r="277" spans="1:15" ht="30" customHeight="1" x14ac:dyDescent="0.35">
      <c r="A277" s="855" t="s">
        <v>164</v>
      </c>
      <c r="B277" s="1460" t="s">
        <v>249</v>
      </c>
      <c r="C277" s="1460"/>
      <c r="D277" s="1460"/>
      <c r="E277" s="1467"/>
      <c r="F277" s="732" t="s">
        <v>398</v>
      </c>
      <c r="G277" s="737">
        <v>0.67</v>
      </c>
      <c r="H277" s="737">
        <v>0.64</v>
      </c>
      <c r="I277" s="737">
        <v>0.69</v>
      </c>
      <c r="J277" s="121"/>
      <c r="O277" s="1"/>
    </row>
    <row r="278" spans="1:15" ht="30" customHeight="1" x14ac:dyDescent="0.35">
      <c r="A278" s="853" t="s">
        <v>165</v>
      </c>
      <c r="B278" s="1459" t="s">
        <v>260</v>
      </c>
      <c r="C278" s="1459"/>
      <c r="D278" s="1459"/>
      <c r="E278" s="1467"/>
      <c r="F278" s="245" t="s">
        <v>398</v>
      </c>
      <c r="G278" s="698">
        <v>0</v>
      </c>
      <c r="H278" s="698">
        <v>0</v>
      </c>
      <c r="I278" s="698">
        <v>0</v>
      </c>
      <c r="J278" s="122"/>
      <c r="O278" s="1"/>
    </row>
    <row r="279" spans="1:15" ht="30" customHeight="1" x14ac:dyDescent="0.35">
      <c r="A279" s="855" t="s">
        <v>166</v>
      </c>
      <c r="B279" s="1460" t="s">
        <v>261</v>
      </c>
      <c r="C279" s="1460"/>
      <c r="D279" s="1460"/>
      <c r="E279" s="1467"/>
      <c r="F279" s="732" t="s">
        <v>398</v>
      </c>
      <c r="G279" s="737">
        <v>7.0000000000000007E-2</v>
      </c>
      <c r="H279" s="737">
        <v>0.05</v>
      </c>
      <c r="I279" s="737">
        <v>0.03</v>
      </c>
      <c r="J279" s="121"/>
      <c r="O279" s="1"/>
    </row>
    <row r="280" spans="1:15" ht="30" customHeight="1" x14ac:dyDescent="0.35">
      <c r="A280" s="853" t="s">
        <v>167</v>
      </c>
      <c r="B280" s="1459" t="s">
        <v>262</v>
      </c>
      <c r="C280" s="1459"/>
      <c r="D280" s="1459"/>
      <c r="E280" s="1467"/>
      <c r="F280" s="245" t="s">
        <v>398</v>
      </c>
      <c r="G280" s="698">
        <v>0.12</v>
      </c>
      <c r="H280" s="698">
        <v>0.09</v>
      </c>
      <c r="I280" s="698">
        <v>0.12</v>
      </c>
      <c r="J280" s="122"/>
      <c r="O280" s="1"/>
    </row>
    <row r="281" spans="1:15" ht="30" customHeight="1" x14ac:dyDescent="0.35">
      <c r="A281" s="855" t="s">
        <v>168</v>
      </c>
      <c r="B281" s="1460" t="s">
        <v>263</v>
      </c>
      <c r="C281" s="1460"/>
      <c r="D281" s="1460"/>
      <c r="E281" s="1467"/>
      <c r="F281" s="732" t="s">
        <v>398</v>
      </c>
      <c r="G281" s="737">
        <v>0.14000000000000001</v>
      </c>
      <c r="H281" s="737">
        <v>0.22</v>
      </c>
      <c r="I281" s="737">
        <v>0.16</v>
      </c>
      <c r="J281" s="320"/>
      <c r="O281" s="1"/>
    </row>
    <row r="282" spans="1:15" ht="25" customHeight="1" x14ac:dyDescent="0.35">
      <c r="A282" s="853" t="s">
        <v>169</v>
      </c>
      <c r="B282" s="1459" t="s">
        <v>264</v>
      </c>
      <c r="C282" s="1459"/>
      <c r="D282" s="1459"/>
      <c r="E282" s="1467"/>
      <c r="F282" s="245" t="s">
        <v>398</v>
      </c>
      <c r="G282" s="698">
        <v>0</v>
      </c>
      <c r="H282" s="698">
        <v>0</v>
      </c>
      <c r="I282" s="698">
        <v>0</v>
      </c>
      <c r="J282" s="122"/>
      <c r="O282" s="1"/>
    </row>
    <row r="283" spans="1:15" ht="40.5" customHeight="1" x14ac:dyDescent="0.35">
      <c r="A283" s="855" t="s">
        <v>292</v>
      </c>
      <c r="B283" s="1460" t="s">
        <v>339</v>
      </c>
      <c r="C283" s="1460"/>
      <c r="D283" s="1460"/>
      <c r="E283" s="1467"/>
      <c r="F283" s="732" t="s">
        <v>398</v>
      </c>
      <c r="G283" s="737">
        <v>1</v>
      </c>
      <c r="H283" s="737">
        <v>1</v>
      </c>
      <c r="I283" s="737">
        <v>1</v>
      </c>
      <c r="J283" s="320" t="s">
        <v>446</v>
      </c>
      <c r="O283" s="1"/>
    </row>
    <row r="284" spans="1:15" ht="30" customHeight="1" x14ac:dyDescent="0.35">
      <c r="A284" s="853" t="s">
        <v>170</v>
      </c>
      <c r="B284" s="1459" t="s">
        <v>265</v>
      </c>
      <c r="C284" s="1459"/>
      <c r="D284" s="1459"/>
      <c r="E284" s="1467"/>
      <c r="F284" s="245" t="s">
        <v>478</v>
      </c>
      <c r="G284" s="792">
        <v>1</v>
      </c>
      <c r="H284" s="792">
        <v>1</v>
      </c>
      <c r="I284" s="792">
        <v>1</v>
      </c>
      <c r="J284" s="122"/>
      <c r="O284" s="1"/>
    </row>
    <row r="285" spans="1:15" ht="30" customHeight="1" x14ac:dyDescent="0.35">
      <c r="A285" s="855" t="s">
        <v>171</v>
      </c>
      <c r="B285" s="1460" t="s">
        <v>238</v>
      </c>
      <c r="C285" s="1460"/>
      <c r="D285" s="1460"/>
      <c r="E285" s="1467"/>
      <c r="F285" s="732" t="s">
        <v>398</v>
      </c>
      <c r="G285" s="737">
        <v>0</v>
      </c>
      <c r="H285" s="737">
        <v>1</v>
      </c>
      <c r="I285" s="737">
        <v>0</v>
      </c>
      <c r="J285" s="121"/>
      <c r="O285" s="1"/>
    </row>
    <row r="286" spans="1:15" ht="30" customHeight="1" x14ac:dyDescent="0.35">
      <c r="A286" s="877" t="s">
        <v>172</v>
      </c>
      <c r="B286" s="1627" t="s">
        <v>239</v>
      </c>
      <c r="C286" s="1627"/>
      <c r="D286" s="1627"/>
      <c r="E286" s="1467"/>
      <c r="F286" s="892" t="s">
        <v>398</v>
      </c>
      <c r="G286" s="738">
        <v>0</v>
      </c>
      <c r="H286" s="738">
        <v>0</v>
      </c>
      <c r="I286" s="738">
        <v>0</v>
      </c>
      <c r="J286" s="277"/>
      <c r="O286" s="1"/>
    </row>
    <row r="287" spans="1:15" ht="25" customHeight="1" x14ac:dyDescent="0.35">
      <c r="A287" s="855" t="s">
        <v>173</v>
      </c>
      <c r="B287" s="1460" t="s">
        <v>240</v>
      </c>
      <c r="C287" s="1460"/>
      <c r="D287" s="1460"/>
      <c r="E287" s="1467"/>
      <c r="F287" s="732" t="s">
        <v>398</v>
      </c>
      <c r="G287" s="737">
        <v>0</v>
      </c>
      <c r="H287" s="737">
        <v>0</v>
      </c>
      <c r="I287" s="737">
        <v>0</v>
      </c>
      <c r="J287" s="121"/>
      <c r="O287" s="1"/>
    </row>
    <row r="288" spans="1:15" ht="25" customHeight="1" x14ac:dyDescent="0.35">
      <c r="A288" s="853" t="s">
        <v>174</v>
      </c>
      <c r="B288" s="1459" t="s">
        <v>241</v>
      </c>
      <c r="C288" s="1459"/>
      <c r="D288" s="1459"/>
      <c r="E288" s="1467"/>
      <c r="F288" s="245" t="s">
        <v>398</v>
      </c>
      <c r="G288" s="183">
        <v>0</v>
      </c>
      <c r="H288" s="183">
        <v>0</v>
      </c>
      <c r="I288" s="183">
        <v>0</v>
      </c>
      <c r="J288" s="122"/>
      <c r="O288" s="1"/>
    </row>
    <row r="289" spans="1:15" ht="25" customHeight="1" x14ac:dyDescent="0.35">
      <c r="A289" s="855" t="s">
        <v>175</v>
      </c>
      <c r="B289" s="1460" t="s">
        <v>242</v>
      </c>
      <c r="C289" s="1460"/>
      <c r="D289" s="1460"/>
      <c r="E289" s="1467"/>
      <c r="F289" s="732" t="s">
        <v>398</v>
      </c>
      <c r="G289" s="737">
        <v>0</v>
      </c>
      <c r="H289" s="737">
        <v>0</v>
      </c>
      <c r="I289" s="737">
        <v>0</v>
      </c>
      <c r="J289" s="121"/>
      <c r="O289" s="1"/>
    </row>
    <row r="290" spans="1:15" ht="30" customHeight="1" x14ac:dyDescent="0.35">
      <c r="A290" s="853" t="s">
        <v>176</v>
      </c>
      <c r="B290" s="1459" t="s">
        <v>340</v>
      </c>
      <c r="C290" s="1459"/>
      <c r="D290" s="1459"/>
      <c r="E290" s="1467"/>
      <c r="F290" s="245" t="s">
        <v>398</v>
      </c>
      <c r="G290" s="698">
        <v>0</v>
      </c>
      <c r="H290" s="698">
        <v>1</v>
      </c>
      <c r="I290" s="698">
        <v>0</v>
      </c>
      <c r="J290" s="321" t="s">
        <v>446</v>
      </c>
      <c r="O290" s="1"/>
    </row>
    <row r="291" spans="1:15" ht="30" customHeight="1" x14ac:dyDescent="0.35">
      <c r="A291" s="855" t="s">
        <v>293</v>
      </c>
      <c r="B291" s="1460" t="s">
        <v>341</v>
      </c>
      <c r="C291" s="1460"/>
      <c r="D291" s="1460"/>
      <c r="E291" s="1467"/>
      <c r="F291" s="732" t="s">
        <v>478</v>
      </c>
      <c r="G291" s="722">
        <v>0</v>
      </c>
      <c r="H291" s="722">
        <v>55</v>
      </c>
      <c r="I291" s="722">
        <v>0</v>
      </c>
      <c r="J291" s="121"/>
      <c r="O291" s="1"/>
    </row>
    <row r="292" spans="1:15" ht="30" customHeight="1" x14ac:dyDescent="0.35">
      <c r="A292" s="853" t="s">
        <v>177</v>
      </c>
      <c r="B292" s="1459" t="s">
        <v>126</v>
      </c>
      <c r="C292" s="1459"/>
      <c r="D292" s="1459"/>
      <c r="E292" s="1507"/>
      <c r="F292" s="245" t="s">
        <v>361</v>
      </c>
      <c r="G292" s="926" t="s">
        <v>565</v>
      </c>
      <c r="H292" s="926" t="s">
        <v>565</v>
      </c>
      <c r="I292" s="926" t="s">
        <v>565</v>
      </c>
      <c r="J292" s="324"/>
      <c r="O292" s="1"/>
    </row>
    <row r="293" spans="1:15" s="5" customFormat="1" ht="33" customHeight="1" x14ac:dyDescent="0.35">
      <c r="A293" s="1494" t="s">
        <v>625</v>
      </c>
      <c r="B293" s="1495"/>
      <c r="C293" s="1495"/>
      <c r="D293" s="1495"/>
      <c r="E293" s="1495"/>
      <c r="F293" s="1495"/>
      <c r="G293" s="1495"/>
      <c r="H293" s="1495"/>
      <c r="I293" s="1495"/>
      <c r="J293" s="1496"/>
      <c r="K293" s="381"/>
    </row>
    <row r="294" spans="1:15" ht="30" customHeight="1" x14ac:dyDescent="0.35">
      <c r="A294" s="850" t="s">
        <v>178</v>
      </c>
      <c r="B294" s="1632" t="s">
        <v>127</v>
      </c>
      <c r="C294" s="1632"/>
      <c r="D294" s="1632"/>
      <c r="E294" s="1466" t="s">
        <v>518</v>
      </c>
      <c r="F294" s="443"/>
      <c r="G294" s="724" t="s">
        <v>364</v>
      </c>
      <c r="H294" s="724" t="s">
        <v>364</v>
      </c>
      <c r="I294" s="724" t="s">
        <v>364</v>
      </c>
      <c r="J294" s="889" t="s">
        <v>566</v>
      </c>
      <c r="O294" s="1"/>
    </row>
    <row r="295" spans="1:15" ht="25" customHeight="1" x14ac:dyDescent="0.35">
      <c r="A295" s="864" t="s">
        <v>179</v>
      </c>
      <c r="B295" s="1624" t="s">
        <v>128</v>
      </c>
      <c r="C295" s="1624"/>
      <c r="D295" s="1624"/>
      <c r="E295" s="1468"/>
      <c r="F295" s="110" t="s">
        <v>512</v>
      </c>
      <c r="G295" s="705">
        <v>0</v>
      </c>
      <c r="H295" s="705">
        <v>0</v>
      </c>
      <c r="I295" s="705">
        <v>0</v>
      </c>
      <c r="J295" s="99"/>
      <c r="O295" s="1"/>
    </row>
    <row r="296" spans="1:15" s="5" customFormat="1" ht="8.15" customHeight="1" x14ac:dyDescent="0.35">
      <c r="A296" s="209"/>
      <c r="B296" s="210"/>
      <c r="C296" s="210"/>
      <c r="D296" s="210"/>
      <c r="E296" s="210"/>
      <c r="F296" s="47"/>
      <c r="G296" s="211"/>
      <c r="H296" s="211"/>
      <c r="I296" s="211"/>
      <c r="J296" s="46"/>
      <c r="K296" s="381"/>
    </row>
    <row r="297" spans="1:15" s="5" customFormat="1" ht="33" customHeight="1" x14ac:dyDescent="0.35">
      <c r="A297" s="1462" t="s">
        <v>448</v>
      </c>
      <c r="B297" s="1463"/>
      <c r="C297" s="1463"/>
      <c r="D297" s="1463"/>
      <c r="E297" s="1463"/>
      <c r="F297" s="1463"/>
      <c r="G297" s="1463"/>
      <c r="H297" s="1463"/>
      <c r="I297" s="1463"/>
      <c r="J297" s="1464"/>
      <c r="K297" s="381"/>
    </row>
    <row r="298" spans="1:15" ht="24" customHeight="1" x14ac:dyDescent="0.35">
      <c r="A298" s="852" t="s">
        <v>96</v>
      </c>
      <c r="B298" s="1479" t="s">
        <v>281</v>
      </c>
      <c r="C298" s="1480"/>
      <c r="D298" s="123" t="s">
        <v>365</v>
      </c>
      <c r="E298" s="1483" t="s">
        <v>518</v>
      </c>
      <c r="F298" s="94" t="s">
        <v>361</v>
      </c>
      <c r="G298" s="734">
        <v>0</v>
      </c>
      <c r="H298" s="734">
        <v>0</v>
      </c>
      <c r="I298" s="734">
        <v>0</v>
      </c>
      <c r="J298" s="483" t="s">
        <v>701</v>
      </c>
      <c r="O298" s="1"/>
    </row>
    <row r="299" spans="1:15" ht="24" customHeight="1" x14ac:dyDescent="0.35">
      <c r="A299" s="855" t="s">
        <v>97</v>
      </c>
      <c r="B299" s="1487" t="s">
        <v>282</v>
      </c>
      <c r="C299" s="1488"/>
      <c r="D299" s="89" t="s">
        <v>365</v>
      </c>
      <c r="E299" s="1637"/>
      <c r="F299" s="59" t="s">
        <v>361</v>
      </c>
      <c r="G299" s="894">
        <v>0</v>
      </c>
      <c r="H299" s="894">
        <v>0</v>
      </c>
      <c r="I299" s="894">
        <v>0</v>
      </c>
      <c r="J299" s="59"/>
      <c r="O299" s="1"/>
    </row>
    <row r="300" spans="1:15" ht="15" customHeight="1" x14ac:dyDescent="0.35">
      <c r="A300" s="1523" t="s">
        <v>98</v>
      </c>
      <c r="B300" s="1639" t="s">
        <v>342</v>
      </c>
      <c r="C300" s="1640"/>
      <c r="D300" s="124" t="s">
        <v>250</v>
      </c>
      <c r="E300" s="1637"/>
      <c r="F300" s="60" t="s">
        <v>361</v>
      </c>
      <c r="G300" s="703">
        <v>0</v>
      </c>
      <c r="H300" s="703">
        <v>0</v>
      </c>
      <c r="I300" s="703">
        <v>0</v>
      </c>
      <c r="J300" s="1645"/>
      <c r="O300" s="1"/>
    </row>
    <row r="301" spans="1:15" ht="15" customHeight="1" x14ac:dyDescent="0.35">
      <c r="A301" s="1523"/>
      <c r="B301" s="1641"/>
      <c r="C301" s="1642"/>
      <c r="D301" s="124" t="s">
        <v>251</v>
      </c>
      <c r="E301" s="1637"/>
      <c r="F301" s="60" t="s">
        <v>361</v>
      </c>
      <c r="G301" s="703">
        <v>0</v>
      </c>
      <c r="H301" s="703">
        <v>0</v>
      </c>
      <c r="I301" s="703">
        <v>0</v>
      </c>
      <c r="J301" s="1646"/>
      <c r="O301" s="1"/>
    </row>
    <row r="302" spans="1:15" ht="15" customHeight="1" x14ac:dyDescent="0.35">
      <c r="A302" s="1523"/>
      <c r="B302" s="1641"/>
      <c r="C302" s="1642"/>
      <c r="D302" s="124" t="s">
        <v>252</v>
      </c>
      <c r="E302" s="1637"/>
      <c r="F302" s="60" t="s">
        <v>361</v>
      </c>
      <c r="G302" s="703">
        <v>0</v>
      </c>
      <c r="H302" s="703">
        <v>0</v>
      </c>
      <c r="I302" s="703">
        <v>0</v>
      </c>
      <c r="J302" s="1646"/>
      <c r="O302" s="1"/>
    </row>
    <row r="303" spans="1:15" ht="15" customHeight="1" x14ac:dyDescent="0.35">
      <c r="A303" s="1523"/>
      <c r="B303" s="1641"/>
      <c r="C303" s="1642"/>
      <c r="D303" s="124" t="s">
        <v>253</v>
      </c>
      <c r="E303" s="1637"/>
      <c r="F303" s="60" t="s">
        <v>361</v>
      </c>
      <c r="G303" s="703">
        <v>0</v>
      </c>
      <c r="H303" s="703">
        <v>0</v>
      </c>
      <c r="I303" s="703">
        <v>0</v>
      </c>
      <c r="J303" s="1646"/>
      <c r="O303" s="1"/>
    </row>
    <row r="304" spans="1:15" ht="15" customHeight="1" x14ac:dyDescent="0.35">
      <c r="A304" s="1523"/>
      <c r="B304" s="1641"/>
      <c r="C304" s="1642"/>
      <c r="D304" s="124" t="s">
        <v>254</v>
      </c>
      <c r="E304" s="1637"/>
      <c r="F304" s="60" t="s">
        <v>361</v>
      </c>
      <c r="G304" s="703">
        <v>0</v>
      </c>
      <c r="H304" s="703">
        <v>0</v>
      </c>
      <c r="I304" s="703">
        <v>0</v>
      </c>
      <c r="J304" s="1646"/>
      <c r="O304" s="1"/>
    </row>
    <row r="305" spans="1:15" ht="15" customHeight="1" x14ac:dyDescent="0.35">
      <c r="A305" s="1523"/>
      <c r="B305" s="1643"/>
      <c r="C305" s="1644"/>
      <c r="D305" s="124" t="s">
        <v>255</v>
      </c>
      <c r="E305" s="1637"/>
      <c r="F305" s="60" t="s">
        <v>361</v>
      </c>
      <c r="G305" s="703">
        <v>0</v>
      </c>
      <c r="H305" s="703">
        <v>0</v>
      </c>
      <c r="I305" s="703">
        <v>0</v>
      </c>
      <c r="J305" s="1647"/>
      <c r="O305" s="1"/>
    </row>
    <row r="306" spans="1:15" ht="15" customHeight="1" x14ac:dyDescent="0.35">
      <c r="A306" s="1548" t="s">
        <v>99</v>
      </c>
      <c r="B306" s="1513" t="s">
        <v>343</v>
      </c>
      <c r="C306" s="1514"/>
      <c r="D306" s="876" t="s">
        <v>250</v>
      </c>
      <c r="E306" s="1637"/>
      <c r="F306" s="59" t="s">
        <v>361</v>
      </c>
      <c r="G306" s="894">
        <v>0</v>
      </c>
      <c r="H306" s="894">
        <v>0</v>
      </c>
      <c r="I306" s="894">
        <v>0</v>
      </c>
      <c r="J306" s="1474"/>
      <c r="O306" s="1"/>
    </row>
    <row r="307" spans="1:15" ht="15" customHeight="1" x14ac:dyDescent="0.35">
      <c r="A307" s="1548"/>
      <c r="B307" s="1518"/>
      <c r="C307" s="1519"/>
      <c r="D307" s="876" t="s">
        <v>251</v>
      </c>
      <c r="E307" s="1637"/>
      <c r="F307" s="59" t="s">
        <v>361</v>
      </c>
      <c r="G307" s="894">
        <v>0</v>
      </c>
      <c r="H307" s="894">
        <v>0</v>
      </c>
      <c r="I307" s="894">
        <v>0</v>
      </c>
      <c r="J307" s="1648"/>
      <c r="O307" s="1"/>
    </row>
    <row r="308" spans="1:15" ht="15" customHeight="1" x14ac:dyDescent="0.35">
      <c r="A308" s="1548"/>
      <c r="B308" s="1518"/>
      <c r="C308" s="1519"/>
      <c r="D308" s="876" t="s">
        <v>252</v>
      </c>
      <c r="E308" s="1637"/>
      <c r="F308" s="59" t="s">
        <v>361</v>
      </c>
      <c r="G308" s="894">
        <v>0</v>
      </c>
      <c r="H308" s="894">
        <v>0</v>
      </c>
      <c r="I308" s="894">
        <v>0</v>
      </c>
      <c r="J308" s="1648"/>
      <c r="O308" s="1"/>
    </row>
    <row r="309" spans="1:15" ht="15" customHeight="1" x14ac:dyDescent="0.35">
      <c r="A309" s="1548"/>
      <c r="B309" s="1518"/>
      <c r="C309" s="1519"/>
      <c r="D309" s="876" t="s">
        <v>253</v>
      </c>
      <c r="E309" s="1637"/>
      <c r="F309" s="59" t="s">
        <v>361</v>
      </c>
      <c r="G309" s="894">
        <v>0</v>
      </c>
      <c r="H309" s="894">
        <v>0</v>
      </c>
      <c r="I309" s="894">
        <v>0</v>
      </c>
      <c r="J309" s="1648"/>
      <c r="O309" s="1"/>
    </row>
    <row r="310" spans="1:15" ht="15" customHeight="1" x14ac:dyDescent="0.35">
      <c r="A310" s="1548"/>
      <c r="B310" s="1518"/>
      <c r="C310" s="1519"/>
      <c r="D310" s="876" t="s">
        <v>254</v>
      </c>
      <c r="E310" s="1637"/>
      <c r="F310" s="59" t="s">
        <v>361</v>
      </c>
      <c r="G310" s="894">
        <v>0</v>
      </c>
      <c r="H310" s="894">
        <v>0</v>
      </c>
      <c r="I310" s="894">
        <v>0</v>
      </c>
      <c r="J310" s="1648"/>
      <c r="O310" s="1"/>
    </row>
    <row r="311" spans="1:15" ht="15" customHeight="1" x14ac:dyDescent="0.35">
      <c r="A311" s="1549"/>
      <c r="B311" s="1515"/>
      <c r="C311" s="1516"/>
      <c r="D311" s="91" t="s">
        <v>255</v>
      </c>
      <c r="E311" s="1638"/>
      <c r="F311" s="81" t="s">
        <v>361</v>
      </c>
      <c r="G311" s="893">
        <v>0</v>
      </c>
      <c r="H311" s="893">
        <v>0</v>
      </c>
      <c r="I311" s="893">
        <v>0</v>
      </c>
      <c r="J311" s="1517"/>
      <c r="O311" s="1"/>
    </row>
    <row r="312" spans="1:15" s="5" customFormat="1" ht="8.15" customHeight="1" x14ac:dyDescent="0.35">
      <c r="A312" s="12"/>
      <c r="B312" s="13"/>
      <c r="C312" s="13"/>
      <c r="D312" s="13"/>
      <c r="E312" s="13"/>
      <c r="F312" s="7"/>
      <c r="G312" s="149"/>
      <c r="H312" s="149"/>
      <c r="I312" s="149"/>
      <c r="J312" s="46"/>
      <c r="K312" s="381"/>
    </row>
    <row r="313" spans="1:15" s="5" customFormat="1" ht="33" customHeight="1" x14ac:dyDescent="0.35">
      <c r="A313" s="1462" t="s">
        <v>552</v>
      </c>
      <c r="B313" s="1463"/>
      <c r="C313" s="1463"/>
      <c r="D313" s="1463"/>
      <c r="E313" s="1463"/>
      <c r="F313" s="1463"/>
      <c r="G313" s="1463"/>
      <c r="H313" s="1463"/>
      <c r="I313" s="1463"/>
      <c r="J313" s="1464"/>
      <c r="K313" s="381"/>
    </row>
    <row r="314" spans="1:15" ht="39" customHeight="1" x14ac:dyDescent="0.35">
      <c r="A314" s="11" t="s">
        <v>95</v>
      </c>
      <c r="B314" s="1590" t="s">
        <v>553</v>
      </c>
      <c r="C314" s="1590"/>
      <c r="D314" s="1590"/>
      <c r="E314" s="219" t="s">
        <v>519</v>
      </c>
      <c r="F314" s="242" t="s">
        <v>398</v>
      </c>
      <c r="G314" s="833">
        <v>0.996</v>
      </c>
      <c r="H314" s="833">
        <v>0.996</v>
      </c>
      <c r="I314" s="833">
        <v>0.996</v>
      </c>
      <c r="J314" s="1059" t="s">
        <v>626</v>
      </c>
      <c r="O314" s="1"/>
    </row>
    <row r="315" spans="1:15" s="5" customFormat="1" ht="8.15" customHeight="1" x14ac:dyDescent="0.35">
      <c r="A315" s="82"/>
      <c r="B315" s="83"/>
      <c r="C315" s="83"/>
      <c r="D315" s="83"/>
      <c r="E315" s="83"/>
      <c r="F315" s="84"/>
      <c r="G315" s="156"/>
      <c r="H315" s="156"/>
      <c r="I315" s="156"/>
      <c r="J315" s="46"/>
      <c r="K315" s="381"/>
    </row>
    <row r="316" spans="1:15" s="5" customFormat="1" ht="33" customHeight="1" x14ac:dyDescent="0.35">
      <c r="A316" s="1462" t="s">
        <v>449</v>
      </c>
      <c r="B316" s="1463"/>
      <c r="C316" s="1463"/>
      <c r="D316" s="1463"/>
      <c r="E316" s="1463"/>
      <c r="F316" s="1463"/>
      <c r="G316" s="1463"/>
      <c r="H316" s="1463"/>
      <c r="I316" s="1463"/>
      <c r="J316" s="1464"/>
      <c r="K316" s="381"/>
    </row>
    <row r="317" spans="1:15" ht="55.5" customHeight="1" x14ac:dyDescent="0.35">
      <c r="A317" s="11" t="s">
        <v>182</v>
      </c>
      <c r="B317" s="1633" t="s">
        <v>181</v>
      </c>
      <c r="C317" s="1633"/>
      <c r="D317" s="1633"/>
      <c r="E317" s="219" t="s">
        <v>519</v>
      </c>
      <c r="F317" s="242" t="s">
        <v>398</v>
      </c>
      <c r="G317" s="1795">
        <v>0.99890000000000001</v>
      </c>
      <c r="H317" s="1796"/>
      <c r="I317" s="1797"/>
      <c r="J317" s="1060" t="s">
        <v>558</v>
      </c>
      <c r="O317" s="1"/>
    </row>
    <row r="318" spans="1:15" s="5" customFormat="1" ht="8.15" customHeight="1" x14ac:dyDescent="0.35">
      <c r="A318" s="12"/>
      <c r="B318" s="13"/>
      <c r="C318" s="13"/>
      <c r="D318" s="13"/>
      <c r="E318" s="13"/>
      <c r="F318" s="7"/>
      <c r="G318" s="149"/>
      <c r="H318" s="149"/>
      <c r="I318" s="149"/>
      <c r="J318" s="46"/>
      <c r="K318" s="381"/>
    </row>
    <row r="319" spans="1:15" s="5" customFormat="1" ht="33" customHeight="1" x14ac:dyDescent="0.35">
      <c r="A319" s="1462" t="s">
        <v>450</v>
      </c>
      <c r="B319" s="1463"/>
      <c r="C319" s="1463"/>
      <c r="D319" s="1463"/>
      <c r="E319" s="1463"/>
      <c r="F319" s="1463"/>
      <c r="G319" s="1463"/>
      <c r="H319" s="1463"/>
      <c r="I319" s="1463"/>
      <c r="J319" s="1464"/>
      <c r="K319" s="381"/>
    </row>
    <row r="320" spans="1:15" ht="52.5" customHeight="1" x14ac:dyDescent="0.35">
      <c r="A320" s="11" t="s">
        <v>180</v>
      </c>
      <c r="B320" s="1590" t="s">
        <v>474</v>
      </c>
      <c r="C320" s="1590"/>
      <c r="D320" s="1590"/>
      <c r="E320" s="219" t="s">
        <v>519</v>
      </c>
      <c r="F320" s="242" t="s">
        <v>556</v>
      </c>
      <c r="G320" s="1798" t="s">
        <v>788</v>
      </c>
      <c r="H320" s="1799"/>
      <c r="I320" s="1800"/>
      <c r="J320" s="1060" t="s">
        <v>722</v>
      </c>
      <c r="O320" s="1"/>
    </row>
    <row r="321" spans="1:15" s="5" customFormat="1" ht="8.15" customHeight="1" x14ac:dyDescent="0.35">
      <c r="A321" s="82"/>
      <c r="B321" s="83"/>
      <c r="C321" s="83"/>
      <c r="D321" s="83"/>
      <c r="E321" s="83"/>
      <c r="F321" s="84"/>
      <c r="G321" s="156"/>
      <c r="H321" s="156"/>
      <c r="I321" s="156"/>
      <c r="J321" s="46"/>
      <c r="K321" s="381"/>
    </row>
    <row r="322" spans="1:15" s="5" customFormat="1" ht="33" customHeight="1" x14ac:dyDescent="0.35">
      <c r="A322" s="1462" t="s">
        <v>451</v>
      </c>
      <c r="B322" s="1463"/>
      <c r="C322" s="1463"/>
      <c r="D322" s="1463"/>
      <c r="E322" s="1463"/>
      <c r="F322" s="1463"/>
      <c r="G322" s="1463"/>
      <c r="H322" s="1463"/>
      <c r="I322" s="1463"/>
      <c r="J322" s="1464"/>
      <c r="K322" s="381"/>
    </row>
    <row r="323" spans="1:15" ht="30" customHeight="1" x14ac:dyDescent="0.35">
      <c r="A323" s="11" t="s">
        <v>130</v>
      </c>
      <c r="B323" s="1633" t="s">
        <v>129</v>
      </c>
      <c r="C323" s="1633"/>
      <c r="D323" s="1633"/>
      <c r="E323" s="219" t="s">
        <v>519</v>
      </c>
      <c r="F323" s="242" t="s">
        <v>559</v>
      </c>
      <c r="G323" s="186" t="s">
        <v>511</v>
      </c>
      <c r="H323" s="186" t="s">
        <v>511</v>
      </c>
      <c r="I323" s="186" t="s">
        <v>511</v>
      </c>
      <c r="J323" s="430" t="s">
        <v>557</v>
      </c>
      <c r="O323" s="1"/>
    </row>
    <row r="324" spans="1:15" s="5" customFormat="1" ht="8.15" customHeight="1" x14ac:dyDescent="0.35">
      <c r="A324" s="82"/>
      <c r="B324" s="83"/>
      <c r="C324" s="83"/>
      <c r="D324" s="83"/>
      <c r="E324" s="83"/>
      <c r="F324" s="84"/>
      <c r="G324" s="156"/>
      <c r="H324" s="156"/>
      <c r="I324" s="156"/>
      <c r="J324" s="46"/>
      <c r="K324" s="381"/>
    </row>
    <row r="325" spans="1:15" s="5" customFormat="1" ht="69.75" customHeight="1" x14ac:dyDescent="0.35">
      <c r="A325" s="1462" t="s">
        <v>452</v>
      </c>
      <c r="B325" s="1463"/>
      <c r="C325" s="1463"/>
      <c r="D325" s="1463"/>
      <c r="E325" s="1463"/>
      <c r="F325" s="1463"/>
      <c r="G325" s="1463"/>
      <c r="H325" s="1463"/>
      <c r="I325" s="1463"/>
      <c r="J325" s="436" t="s">
        <v>576</v>
      </c>
      <c r="K325" s="381"/>
    </row>
    <row r="326" spans="1:15" ht="30" customHeight="1" x14ac:dyDescent="0.35">
      <c r="A326" s="852" t="s">
        <v>298</v>
      </c>
      <c r="B326" s="1652" t="s">
        <v>266</v>
      </c>
      <c r="C326" s="1652"/>
      <c r="D326" s="1652"/>
      <c r="E326" s="1653" t="s">
        <v>518</v>
      </c>
      <c r="F326" s="243" t="s">
        <v>512</v>
      </c>
      <c r="G326" s="681">
        <v>118</v>
      </c>
      <c r="H326" s="681">
        <v>78</v>
      </c>
      <c r="I326" s="681">
        <v>60</v>
      </c>
      <c r="J326" s="1061" t="s">
        <v>554</v>
      </c>
      <c r="O326" s="1"/>
    </row>
    <row r="327" spans="1:15" ht="30" customHeight="1" x14ac:dyDescent="0.35">
      <c r="A327" s="855" t="s">
        <v>299</v>
      </c>
      <c r="B327" s="1656" t="s">
        <v>267</v>
      </c>
      <c r="C327" s="1656"/>
      <c r="D327" s="1656"/>
      <c r="E327" s="1654"/>
      <c r="F327" s="732" t="s">
        <v>512</v>
      </c>
      <c r="G327" s="733">
        <v>0</v>
      </c>
      <c r="H327" s="733">
        <v>0</v>
      </c>
      <c r="I327" s="733">
        <v>92</v>
      </c>
      <c r="J327" s="1062"/>
      <c r="O327" s="1"/>
    </row>
    <row r="328" spans="1:15" ht="66" customHeight="1" x14ac:dyDescent="0.35">
      <c r="A328" s="853" t="s">
        <v>300</v>
      </c>
      <c r="B328" s="1657" t="s">
        <v>294</v>
      </c>
      <c r="C328" s="1657"/>
      <c r="D328" s="1657"/>
      <c r="E328" s="1654"/>
      <c r="F328" s="245" t="s">
        <v>512</v>
      </c>
      <c r="G328" s="730">
        <v>0</v>
      </c>
      <c r="H328" s="730">
        <v>0</v>
      </c>
      <c r="I328" s="730">
        <v>0</v>
      </c>
      <c r="J328" s="1063" t="s">
        <v>568</v>
      </c>
      <c r="O328" s="1"/>
    </row>
    <row r="329" spans="1:15" ht="30" customHeight="1" x14ac:dyDescent="0.35">
      <c r="A329" s="855" t="s">
        <v>301</v>
      </c>
      <c r="B329" s="1656" t="s">
        <v>270</v>
      </c>
      <c r="C329" s="1656"/>
      <c r="D329" s="1656"/>
      <c r="E329" s="1654"/>
      <c r="F329" s="732" t="s">
        <v>512</v>
      </c>
      <c r="G329" s="733">
        <v>0</v>
      </c>
      <c r="H329" s="733">
        <v>0</v>
      </c>
      <c r="I329" s="733">
        <v>0</v>
      </c>
      <c r="J329" s="1062"/>
      <c r="O329" s="1"/>
    </row>
    <row r="330" spans="1:15" ht="30" customHeight="1" x14ac:dyDescent="0.35">
      <c r="A330" s="853" t="s">
        <v>302</v>
      </c>
      <c r="B330" s="1657" t="s">
        <v>268</v>
      </c>
      <c r="C330" s="1657"/>
      <c r="D330" s="1657"/>
      <c r="E330" s="1654"/>
      <c r="F330" s="245" t="s">
        <v>512</v>
      </c>
      <c r="G330" s="730">
        <v>0</v>
      </c>
      <c r="H330" s="730">
        <v>0</v>
      </c>
      <c r="I330" s="730">
        <v>0</v>
      </c>
      <c r="J330" s="1064"/>
      <c r="O330" s="1"/>
    </row>
    <row r="331" spans="1:15" ht="30" customHeight="1" x14ac:dyDescent="0.35">
      <c r="A331" s="855" t="s">
        <v>303</v>
      </c>
      <c r="B331" s="1656" t="s">
        <v>269</v>
      </c>
      <c r="C331" s="1656"/>
      <c r="D331" s="1656"/>
      <c r="E331" s="1654"/>
      <c r="F331" s="732" t="s">
        <v>512</v>
      </c>
      <c r="G331" s="733">
        <f>13+27</f>
        <v>40</v>
      </c>
      <c r="H331" s="733">
        <v>14</v>
      </c>
      <c r="I331" s="733">
        <v>12</v>
      </c>
      <c r="J331" s="1065"/>
      <c r="O331" s="1"/>
    </row>
    <row r="332" spans="1:15" ht="30" customHeight="1" x14ac:dyDescent="0.35">
      <c r="A332" s="853" t="s">
        <v>304</v>
      </c>
      <c r="B332" s="1657" t="s">
        <v>295</v>
      </c>
      <c r="C332" s="1657"/>
      <c r="D332" s="1657"/>
      <c r="E332" s="1654"/>
      <c r="F332" s="245" t="s">
        <v>512</v>
      </c>
      <c r="G332" s="701">
        <f>74+2+2</f>
        <v>78</v>
      </c>
      <c r="H332" s="701">
        <v>64</v>
      </c>
      <c r="I332" s="701">
        <v>140</v>
      </c>
      <c r="J332" s="1066" t="s">
        <v>785</v>
      </c>
      <c r="O332" s="1"/>
    </row>
    <row r="333" spans="1:15" ht="30" customHeight="1" x14ac:dyDescent="0.35">
      <c r="A333" s="855" t="s">
        <v>305</v>
      </c>
      <c r="B333" s="1656" t="s">
        <v>296</v>
      </c>
      <c r="C333" s="1656"/>
      <c r="D333" s="1656"/>
      <c r="E333" s="1654"/>
      <c r="F333" s="732" t="s">
        <v>512</v>
      </c>
      <c r="G333" s="733">
        <v>89</v>
      </c>
      <c r="H333" s="733">
        <v>76</v>
      </c>
      <c r="I333" s="733">
        <v>149</v>
      </c>
      <c r="J333" s="1062"/>
      <c r="O333" s="1"/>
    </row>
    <row r="334" spans="1:15" ht="30" customHeight="1" x14ac:dyDescent="0.35">
      <c r="A334" s="864" t="s">
        <v>305</v>
      </c>
      <c r="B334" s="1666" t="s">
        <v>297</v>
      </c>
      <c r="C334" s="1666"/>
      <c r="D334" s="1666"/>
      <c r="E334" s="1655"/>
      <c r="F334" s="110" t="s">
        <v>512</v>
      </c>
      <c r="G334" s="701">
        <v>29</v>
      </c>
      <c r="H334" s="699">
        <v>2</v>
      </c>
      <c r="I334" s="699">
        <v>3</v>
      </c>
      <c r="J334" s="1067" t="s">
        <v>542</v>
      </c>
      <c r="O334" s="1"/>
    </row>
    <row r="335" spans="1:15" s="5" customFormat="1" ht="8.15" customHeight="1" x14ac:dyDescent="0.35">
      <c r="A335" s="12"/>
      <c r="B335" s="13"/>
      <c r="C335" s="13"/>
      <c r="D335" s="13"/>
      <c r="E335" s="13"/>
      <c r="F335" s="7"/>
      <c r="G335" s="149"/>
      <c r="H335" s="149"/>
      <c r="I335" s="149"/>
      <c r="J335" s="46"/>
      <c r="K335" s="381"/>
    </row>
    <row r="336" spans="1:15" s="5" customFormat="1" ht="33" customHeight="1" x14ac:dyDescent="0.35">
      <c r="A336" s="1462" t="s">
        <v>453</v>
      </c>
      <c r="B336" s="1463"/>
      <c r="C336" s="1463"/>
      <c r="D336" s="1463"/>
      <c r="E336" s="1463"/>
      <c r="F336" s="1463"/>
      <c r="G336" s="1463"/>
      <c r="H336" s="1463"/>
      <c r="I336" s="1463"/>
      <c r="J336" s="1464"/>
      <c r="K336" s="381"/>
    </row>
    <row r="337" spans="1:15" ht="20.149999999999999" customHeight="1" x14ac:dyDescent="0.35">
      <c r="A337" s="1522" t="s">
        <v>131</v>
      </c>
      <c r="B337" s="1658" t="s">
        <v>454</v>
      </c>
      <c r="C337" s="1659"/>
      <c r="D337" s="868" t="s">
        <v>538</v>
      </c>
      <c r="E337" s="1556" t="s">
        <v>519</v>
      </c>
      <c r="F337" s="243" t="s">
        <v>398</v>
      </c>
      <c r="G337" s="189" t="s">
        <v>362</v>
      </c>
      <c r="H337" s="189" t="s">
        <v>362</v>
      </c>
      <c r="I337" s="189" t="s">
        <v>362</v>
      </c>
      <c r="J337" s="1661"/>
      <c r="O337" s="1"/>
    </row>
    <row r="338" spans="1:15" ht="20.149999999999999" customHeight="1" x14ac:dyDescent="0.35">
      <c r="A338" s="1523"/>
      <c r="B338" s="1569"/>
      <c r="C338" s="1570"/>
      <c r="D338" s="865" t="s">
        <v>539</v>
      </c>
      <c r="E338" s="1557"/>
      <c r="F338" s="245" t="s">
        <v>398</v>
      </c>
      <c r="G338" s="145" t="s">
        <v>362</v>
      </c>
      <c r="H338" s="145" t="s">
        <v>362</v>
      </c>
      <c r="I338" s="145" t="s">
        <v>362</v>
      </c>
      <c r="J338" s="1662"/>
      <c r="O338" s="1"/>
    </row>
    <row r="339" spans="1:15" ht="20.149999999999999" customHeight="1" x14ac:dyDescent="0.35">
      <c r="A339" s="1548" t="s">
        <v>132</v>
      </c>
      <c r="B339" s="1565" t="s">
        <v>455</v>
      </c>
      <c r="C339" s="1566"/>
      <c r="D339" s="866" t="s">
        <v>538</v>
      </c>
      <c r="E339" s="1557"/>
      <c r="F339" s="732" t="s">
        <v>398</v>
      </c>
      <c r="G339" s="731">
        <v>0.21</v>
      </c>
      <c r="H339" s="731">
        <v>0.41</v>
      </c>
      <c r="I339" s="1107">
        <v>0.25530000000000003</v>
      </c>
      <c r="J339" s="1662"/>
      <c r="O339" s="1"/>
    </row>
    <row r="340" spans="1:15" ht="20.149999999999999" customHeight="1" x14ac:dyDescent="0.35">
      <c r="A340" s="1548"/>
      <c r="B340" s="1565"/>
      <c r="C340" s="1566"/>
      <c r="D340" s="866" t="s">
        <v>539</v>
      </c>
      <c r="E340" s="1557"/>
      <c r="F340" s="732" t="s">
        <v>398</v>
      </c>
      <c r="G340" s="731">
        <v>0.23200000000000001</v>
      </c>
      <c r="H340" s="731">
        <v>0.43</v>
      </c>
      <c r="I340" s="1107">
        <v>0.38840000000000002</v>
      </c>
      <c r="J340" s="1662"/>
      <c r="O340" s="1"/>
    </row>
    <row r="341" spans="1:15" ht="20.149999999999999" customHeight="1" x14ac:dyDescent="0.35">
      <c r="A341" s="1523" t="s">
        <v>133</v>
      </c>
      <c r="B341" s="1569" t="s">
        <v>456</v>
      </c>
      <c r="C341" s="1570"/>
      <c r="D341" s="865" t="s">
        <v>538</v>
      </c>
      <c r="E341" s="1557"/>
      <c r="F341" s="245" t="s">
        <v>398</v>
      </c>
      <c r="G341" s="697">
        <v>0.36299999999999999</v>
      </c>
      <c r="H341" s="697">
        <v>0.65</v>
      </c>
      <c r="I341" s="1108">
        <v>0.40860000000000002</v>
      </c>
      <c r="J341" s="1662"/>
      <c r="O341" s="1"/>
    </row>
    <row r="342" spans="1:15" ht="20.149999999999999" customHeight="1" x14ac:dyDescent="0.35">
      <c r="A342" s="1524"/>
      <c r="B342" s="1664"/>
      <c r="C342" s="1665"/>
      <c r="D342" s="867" t="s">
        <v>539</v>
      </c>
      <c r="E342" s="1660"/>
      <c r="F342" s="110" t="s">
        <v>398</v>
      </c>
      <c r="G342" s="678">
        <v>0.39800000000000002</v>
      </c>
      <c r="H342" s="678">
        <v>0.67</v>
      </c>
      <c r="I342" s="1109">
        <v>0.59370000000000001</v>
      </c>
      <c r="J342" s="1663"/>
      <c r="O342" s="1"/>
    </row>
    <row r="343" spans="1:15" s="5" customFormat="1" ht="8.15" customHeight="1" x14ac:dyDescent="0.35">
      <c r="A343" s="82"/>
      <c r="B343" s="83"/>
      <c r="C343" s="83"/>
      <c r="D343" s="83"/>
      <c r="E343" s="83"/>
      <c r="F343" s="84"/>
      <c r="G343" s="156"/>
      <c r="H343" s="156"/>
      <c r="I343" s="156"/>
      <c r="J343" s="46"/>
      <c r="K343" s="381"/>
    </row>
    <row r="344" spans="1:15" s="5" customFormat="1" ht="33" customHeight="1" x14ac:dyDescent="0.35">
      <c r="A344" s="1462" t="s">
        <v>457</v>
      </c>
      <c r="B344" s="1463"/>
      <c r="C344" s="1463"/>
      <c r="D344" s="1463"/>
      <c r="E344" s="1463"/>
      <c r="F344" s="1463"/>
      <c r="G344" s="1463"/>
      <c r="H344" s="1463"/>
      <c r="I344" s="1463"/>
      <c r="J344" s="1464"/>
      <c r="K344" s="381"/>
    </row>
    <row r="345" spans="1:15" ht="20.149999999999999" customHeight="1" x14ac:dyDescent="0.35">
      <c r="A345" s="1522" t="s">
        <v>183</v>
      </c>
      <c r="B345" s="1658" t="s">
        <v>458</v>
      </c>
      <c r="C345" s="1659"/>
      <c r="D345" s="868" t="s">
        <v>538</v>
      </c>
      <c r="E345" s="1556" t="s">
        <v>519</v>
      </c>
      <c r="F345" s="243" t="s">
        <v>398</v>
      </c>
      <c r="G345" s="189" t="s">
        <v>362</v>
      </c>
      <c r="H345" s="189" t="s">
        <v>362</v>
      </c>
      <c r="I345" s="189" t="s">
        <v>362</v>
      </c>
      <c r="J345" s="1803" t="s">
        <v>791</v>
      </c>
      <c r="O345" s="1"/>
    </row>
    <row r="346" spans="1:15" ht="20.149999999999999" customHeight="1" x14ac:dyDescent="0.35">
      <c r="A346" s="1523" t="s">
        <v>183</v>
      </c>
      <c r="B346" s="1569" t="s">
        <v>344</v>
      </c>
      <c r="C346" s="1570"/>
      <c r="D346" s="865" t="s">
        <v>539</v>
      </c>
      <c r="E346" s="1557"/>
      <c r="F346" s="245" t="s">
        <v>398</v>
      </c>
      <c r="G346" s="145" t="s">
        <v>362</v>
      </c>
      <c r="H346" s="145" t="s">
        <v>362</v>
      </c>
      <c r="I346" s="145" t="s">
        <v>362</v>
      </c>
      <c r="J346" s="1804"/>
      <c r="O346" s="1"/>
    </row>
    <row r="347" spans="1:15" ht="20.149999999999999" customHeight="1" x14ac:dyDescent="0.35">
      <c r="A347" s="1548" t="s">
        <v>184</v>
      </c>
      <c r="B347" s="1565" t="s">
        <v>459</v>
      </c>
      <c r="C347" s="1566"/>
      <c r="D347" s="866" t="s">
        <v>538</v>
      </c>
      <c r="E347" s="1557"/>
      <c r="F347" s="732" t="s">
        <v>398</v>
      </c>
      <c r="G347" s="731">
        <v>0.29699999999999999</v>
      </c>
      <c r="H347" s="731">
        <v>0.53</v>
      </c>
      <c r="I347" s="735">
        <v>0.3114216370202163</v>
      </c>
      <c r="J347" s="1804"/>
      <c r="O347" s="1"/>
    </row>
    <row r="348" spans="1:15" ht="20.149999999999999" customHeight="1" x14ac:dyDescent="0.35">
      <c r="A348" s="1548" t="s">
        <v>184</v>
      </c>
      <c r="B348" s="1565" t="s">
        <v>345</v>
      </c>
      <c r="C348" s="1566"/>
      <c r="D348" s="866" t="s">
        <v>539</v>
      </c>
      <c r="E348" s="1557"/>
      <c r="F348" s="732" t="s">
        <v>398</v>
      </c>
      <c r="G348" s="731">
        <v>0.35099999999999998</v>
      </c>
      <c r="H348" s="731">
        <v>0.62</v>
      </c>
      <c r="I348" s="735">
        <v>0.32321707904935609</v>
      </c>
      <c r="J348" s="1804"/>
      <c r="O348" s="1"/>
    </row>
    <row r="349" spans="1:15" ht="20.149999999999999" customHeight="1" x14ac:dyDescent="0.35">
      <c r="A349" s="1523" t="s">
        <v>185</v>
      </c>
      <c r="B349" s="1569" t="s">
        <v>460</v>
      </c>
      <c r="C349" s="1570"/>
      <c r="D349" s="865" t="s">
        <v>538</v>
      </c>
      <c r="E349" s="1557"/>
      <c r="F349" s="245" t="s">
        <v>398</v>
      </c>
      <c r="G349" s="697">
        <v>0.437</v>
      </c>
      <c r="H349" s="697">
        <v>0.71</v>
      </c>
      <c r="I349" s="689">
        <v>0.48188013591452339</v>
      </c>
      <c r="J349" s="1804"/>
      <c r="O349" s="1"/>
    </row>
    <row r="350" spans="1:15" ht="20.149999999999999" customHeight="1" x14ac:dyDescent="0.35">
      <c r="A350" s="1524" t="s">
        <v>185</v>
      </c>
      <c r="B350" s="1664" t="s">
        <v>346</v>
      </c>
      <c r="C350" s="1665"/>
      <c r="D350" s="867" t="s">
        <v>539</v>
      </c>
      <c r="E350" s="1660"/>
      <c r="F350" s="110" t="s">
        <v>398</v>
      </c>
      <c r="G350" s="678">
        <v>0.49</v>
      </c>
      <c r="H350" s="678">
        <v>0.79</v>
      </c>
      <c r="I350" s="687">
        <v>0.49757623160683134</v>
      </c>
      <c r="J350" s="1822"/>
      <c r="O350" s="1"/>
    </row>
    <row r="351" spans="1:15" s="5" customFormat="1" ht="8.15" customHeight="1" x14ac:dyDescent="0.35">
      <c r="A351" s="82"/>
      <c r="B351" s="83"/>
      <c r="C351" s="83"/>
      <c r="D351" s="83"/>
      <c r="E351" s="83"/>
      <c r="F351" s="84"/>
      <c r="G351" s="156"/>
      <c r="H351" s="156"/>
      <c r="I351" s="156"/>
      <c r="J351" s="46"/>
      <c r="K351" s="381"/>
    </row>
    <row r="352" spans="1:15" s="5" customFormat="1" ht="33" customHeight="1" x14ac:dyDescent="0.35">
      <c r="A352" s="1462" t="s">
        <v>461</v>
      </c>
      <c r="B352" s="1463"/>
      <c r="C352" s="1463"/>
      <c r="D352" s="1463"/>
      <c r="E352" s="1463"/>
      <c r="F352" s="1463"/>
      <c r="G352" s="1463"/>
      <c r="H352" s="1463"/>
      <c r="I352" s="1463"/>
      <c r="J352" s="1464"/>
      <c r="K352" s="381"/>
    </row>
    <row r="353" spans="1:15" ht="38.15" customHeight="1" x14ac:dyDescent="0.35">
      <c r="A353" s="852" t="s">
        <v>190</v>
      </c>
      <c r="B353" s="1668" t="s">
        <v>258</v>
      </c>
      <c r="C353" s="1668"/>
      <c r="D353" s="1668"/>
      <c r="E353" s="1669" t="s">
        <v>518</v>
      </c>
      <c r="F353" s="243" t="s">
        <v>398</v>
      </c>
      <c r="G353" s="189" t="s">
        <v>362</v>
      </c>
      <c r="H353" s="189" t="s">
        <v>362</v>
      </c>
      <c r="I353" s="189" t="s">
        <v>362</v>
      </c>
      <c r="J353" s="1672" t="s">
        <v>516</v>
      </c>
      <c r="O353" s="1"/>
    </row>
    <row r="354" spans="1:15" ht="38.15" customHeight="1" x14ac:dyDescent="0.35">
      <c r="A354" s="855" t="s">
        <v>191</v>
      </c>
      <c r="B354" s="1493" t="s">
        <v>243</v>
      </c>
      <c r="C354" s="1493"/>
      <c r="D354" s="1493"/>
      <c r="E354" s="1670"/>
      <c r="F354" s="732" t="s">
        <v>398</v>
      </c>
      <c r="G354" s="143" t="s">
        <v>362</v>
      </c>
      <c r="H354" s="143" t="s">
        <v>362</v>
      </c>
      <c r="I354" s="143" t="s">
        <v>362</v>
      </c>
      <c r="J354" s="1673"/>
      <c r="O354" s="1"/>
    </row>
    <row r="355" spans="1:15" ht="38.15" customHeight="1" x14ac:dyDescent="0.35">
      <c r="A355" s="864" t="s">
        <v>192</v>
      </c>
      <c r="B355" s="1589" t="s">
        <v>244</v>
      </c>
      <c r="C355" s="1589"/>
      <c r="D355" s="1589"/>
      <c r="E355" s="1671"/>
      <c r="F355" s="110" t="s">
        <v>398</v>
      </c>
      <c r="G355" s="196" t="s">
        <v>362</v>
      </c>
      <c r="H355" s="196" t="s">
        <v>362</v>
      </c>
      <c r="I355" s="196" t="s">
        <v>362</v>
      </c>
      <c r="J355" s="1674"/>
      <c r="O355" s="1"/>
    </row>
    <row r="356" spans="1:15" s="5" customFormat="1" ht="8.15" customHeight="1" x14ac:dyDescent="0.35">
      <c r="A356" s="12"/>
      <c r="B356" s="13"/>
      <c r="C356" s="13"/>
      <c r="D356" s="13"/>
      <c r="E356" s="13"/>
      <c r="F356" s="7"/>
      <c r="G356" s="149"/>
      <c r="H356" s="149"/>
      <c r="I356" s="149"/>
      <c r="J356" s="46"/>
      <c r="K356" s="381"/>
    </row>
    <row r="357" spans="1:15" s="5" customFormat="1" ht="33" customHeight="1" x14ac:dyDescent="0.35">
      <c r="A357" s="1462" t="s">
        <v>462</v>
      </c>
      <c r="B357" s="1463"/>
      <c r="C357" s="1463"/>
      <c r="D357" s="1463"/>
      <c r="E357" s="1463"/>
      <c r="F357" s="1463"/>
      <c r="G357" s="1463"/>
      <c r="H357" s="1463"/>
      <c r="I357" s="1463"/>
      <c r="J357" s="1464"/>
      <c r="K357" s="381"/>
    </row>
    <row r="358" spans="1:15" ht="28" customHeight="1" x14ac:dyDescent="0.35">
      <c r="A358" s="852" t="s">
        <v>186</v>
      </c>
      <c r="B358" s="1668" t="s">
        <v>134</v>
      </c>
      <c r="C358" s="1668"/>
      <c r="D358" s="1668"/>
      <c r="E358" s="1669" t="s">
        <v>518</v>
      </c>
      <c r="F358" s="243" t="s">
        <v>512</v>
      </c>
      <c r="G358" s="189" t="s">
        <v>362</v>
      </c>
      <c r="H358" s="189" t="s">
        <v>362</v>
      </c>
      <c r="I358" s="189" t="s">
        <v>362</v>
      </c>
      <c r="J358" s="250" t="s">
        <v>569</v>
      </c>
      <c r="O358" s="1"/>
    </row>
    <row r="359" spans="1:15" ht="28" customHeight="1" x14ac:dyDescent="0.35">
      <c r="A359" s="855" t="s">
        <v>187</v>
      </c>
      <c r="B359" s="1493" t="s">
        <v>135</v>
      </c>
      <c r="C359" s="1493"/>
      <c r="D359" s="1493"/>
      <c r="E359" s="1670"/>
      <c r="F359" s="732" t="s">
        <v>512</v>
      </c>
      <c r="G359" s="143" t="s">
        <v>362</v>
      </c>
      <c r="H359" s="143" t="s">
        <v>362</v>
      </c>
      <c r="I359" s="733">
        <v>60</v>
      </c>
      <c r="J359" s="258" t="s">
        <v>570</v>
      </c>
      <c r="O359" s="1"/>
    </row>
    <row r="360" spans="1:15" ht="30" customHeight="1" x14ac:dyDescent="0.35">
      <c r="A360" s="853" t="s">
        <v>188</v>
      </c>
      <c r="B360" s="1492" t="s">
        <v>136</v>
      </c>
      <c r="C360" s="1492"/>
      <c r="D360" s="1492"/>
      <c r="E360" s="1670"/>
      <c r="F360" s="245" t="s">
        <v>398</v>
      </c>
      <c r="G360" s="145" t="s">
        <v>362</v>
      </c>
      <c r="H360" s="145" t="s">
        <v>362</v>
      </c>
      <c r="I360" s="145" t="s">
        <v>362</v>
      </c>
      <c r="J360" s="323" t="s">
        <v>569</v>
      </c>
      <c r="O360" s="1"/>
    </row>
    <row r="361" spans="1:15" ht="30" customHeight="1" x14ac:dyDescent="0.35">
      <c r="A361" s="856" t="s">
        <v>189</v>
      </c>
      <c r="B361" s="1504" t="s">
        <v>137</v>
      </c>
      <c r="C361" s="1504"/>
      <c r="D361" s="1504"/>
      <c r="E361" s="1671"/>
      <c r="F361" s="246" t="s">
        <v>398</v>
      </c>
      <c r="G361" s="148" t="s">
        <v>362</v>
      </c>
      <c r="H361" s="148" t="s">
        <v>362</v>
      </c>
      <c r="I361" s="148" t="s">
        <v>362</v>
      </c>
      <c r="J361" s="486" t="s">
        <v>569</v>
      </c>
      <c r="O361" s="1"/>
    </row>
    <row r="362" spans="1:15" s="5" customFormat="1" ht="8.15" customHeight="1" x14ac:dyDescent="0.35">
      <c r="A362" s="12"/>
      <c r="B362" s="13"/>
      <c r="C362" s="13"/>
      <c r="D362" s="13"/>
      <c r="E362" s="13"/>
      <c r="F362" s="7"/>
      <c r="G362" s="149"/>
      <c r="H362" s="149"/>
      <c r="I362" s="149"/>
      <c r="J362" s="46"/>
      <c r="K362" s="381"/>
    </row>
    <row r="363" spans="1:15" s="5" customFormat="1" ht="33" customHeight="1" x14ac:dyDescent="0.35">
      <c r="A363" s="1462" t="s">
        <v>463</v>
      </c>
      <c r="B363" s="1463"/>
      <c r="C363" s="1463"/>
      <c r="D363" s="1463"/>
      <c r="E363" s="1463"/>
      <c r="F363" s="1463"/>
      <c r="G363" s="1463"/>
      <c r="H363" s="1463"/>
      <c r="I363" s="1463"/>
      <c r="J363" s="1464"/>
      <c r="K363" s="381"/>
    </row>
    <row r="364" spans="1:15" ht="101.25" customHeight="1" x14ac:dyDescent="0.35">
      <c r="A364" s="11" t="s">
        <v>193</v>
      </c>
      <c r="B364" s="1590" t="s">
        <v>541</v>
      </c>
      <c r="C364" s="1590"/>
      <c r="D364" s="1590"/>
      <c r="E364" s="219" t="s">
        <v>519</v>
      </c>
      <c r="F364" s="242" t="s">
        <v>361</v>
      </c>
      <c r="G364" s="150" t="s">
        <v>362</v>
      </c>
      <c r="H364" s="150" t="s">
        <v>362</v>
      </c>
      <c r="I364" s="150" t="s">
        <v>362</v>
      </c>
      <c r="J364" s="1060" t="s">
        <v>623</v>
      </c>
      <c r="O364" s="1"/>
    </row>
    <row r="365" spans="1:15" s="5" customFormat="1" ht="8.15" customHeight="1" x14ac:dyDescent="0.35">
      <c r="A365" s="12"/>
      <c r="B365" s="13"/>
      <c r="C365" s="13"/>
      <c r="D365" s="13"/>
      <c r="E365" s="13"/>
      <c r="F365" s="7"/>
      <c r="G365" s="149"/>
      <c r="H365" s="149"/>
      <c r="I365" s="149"/>
      <c r="J365" s="46"/>
      <c r="K365" s="381"/>
    </row>
    <row r="366" spans="1:15" s="5" customFormat="1" ht="33" customHeight="1" x14ac:dyDescent="0.35">
      <c r="A366" s="1462" t="s">
        <v>464</v>
      </c>
      <c r="B366" s="1463"/>
      <c r="C366" s="1463"/>
      <c r="D366" s="1463"/>
      <c r="E366" s="1463"/>
      <c r="F366" s="1463"/>
      <c r="G366" s="1463"/>
      <c r="H366" s="1463"/>
      <c r="I366" s="1463"/>
      <c r="J366" s="1464"/>
      <c r="K366" s="381"/>
    </row>
    <row r="367" spans="1:15" ht="32.15" customHeight="1" x14ac:dyDescent="0.35">
      <c r="A367" s="11" t="s">
        <v>194</v>
      </c>
      <c r="B367" s="1590" t="s">
        <v>138</v>
      </c>
      <c r="C367" s="1590"/>
      <c r="D367" s="1590"/>
      <c r="E367" s="219" t="s">
        <v>518</v>
      </c>
      <c r="F367" s="242" t="s">
        <v>361</v>
      </c>
      <c r="G367" s="150" t="s">
        <v>362</v>
      </c>
      <c r="H367" s="150" t="s">
        <v>362</v>
      </c>
      <c r="I367" s="150" t="s">
        <v>362</v>
      </c>
      <c r="J367" s="36" t="s">
        <v>510</v>
      </c>
      <c r="O367" s="1"/>
    </row>
    <row r="368" spans="1:15" s="5" customFormat="1" ht="8.15" customHeight="1" x14ac:dyDescent="0.35">
      <c r="A368" s="82"/>
      <c r="B368" s="83"/>
      <c r="C368" s="83"/>
      <c r="D368" s="83"/>
      <c r="E368" s="83"/>
      <c r="F368" s="84"/>
      <c r="G368" s="156"/>
      <c r="H368" s="156"/>
      <c r="I368" s="156"/>
      <c r="J368" s="46"/>
      <c r="K368" s="381"/>
    </row>
    <row r="369" spans="1:15" s="5" customFormat="1" ht="33" customHeight="1" x14ac:dyDescent="0.35">
      <c r="A369" s="1462" t="s">
        <v>465</v>
      </c>
      <c r="B369" s="1463"/>
      <c r="C369" s="1463"/>
      <c r="D369" s="1463"/>
      <c r="E369" s="1463"/>
      <c r="F369" s="1463"/>
      <c r="G369" s="1463"/>
      <c r="H369" s="1463"/>
      <c r="I369" s="1463"/>
      <c r="J369" s="1464"/>
      <c r="K369" s="381"/>
    </row>
    <row r="370" spans="1:15" ht="32.15" customHeight="1" x14ac:dyDescent="0.35">
      <c r="A370" s="11" t="s">
        <v>195</v>
      </c>
      <c r="B370" s="1590" t="s">
        <v>139</v>
      </c>
      <c r="C370" s="1590"/>
      <c r="D370" s="1590"/>
      <c r="E370" s="219" t="s">
        <v>518</v>
      </c>
      <c r="F370" s="242" t="s">
        <v>361</v>
      </c>
      <c r="G370" s="150" t="s">
        <v>362</v>
      </c>
      <c r="H370" s="150" t="s">
        <v>362</v>
      </c>
      <c r="I370" s="150" t="s">
        <v>362</v>
      </c>
      <c r="J370" s="36" t="s">
        <v>510</v>
      </c>
      <c r="O370" s="1"/>
    </row>
    <row r="371" spans="1:15" s="5" customFormat="1" ht="8.15" customHeight="1" x14ac:dyDescent="0.35">
      <c r="A371" s="82"/>
      <c r="B371" s="83"/>
      <c r="C371" s="83"/>
      <c r="D371" s="83"/>
      <c r="E371" s="83"/>
      <c r="F371" s="84"/>
      <c r="G371" s="156"/>
      <c r="H371" s="156"/>
      <c r="I371" s="156"/>
      <c r="J371" s="431"/>
      <c r="K371" s="381"/>
    </row>
    <row r="372" spans="1:15" s="5" customFormat="1" ht="33" customHeight="1" x14ac:dyDescent="0.35">
      <c r="A372" s="1494" t="s">
        <v>466</v>
      </c>
      <c r="B372" s="1495"/>
      <c r="C372" s="1495"/>
      <c r="D372" s="1495"/>
      <c r="E372" s="1495"/>
      <c r="F372" s="1495"/>
      <c r="G372" s="1495"/>
      <c r="H372" s="1495"/>
      <c r="I372" s="1495"/>
      <c r="J372" s="1496"/>
      <c r="K372" s="381"/>
    </row>
    <row r="373" spans="1:15" ht="41.25" customHeight="1" x14ac:dyDescent="0.35">
      <c r="A373" s="852" t="s">
        <v>196</v>
      </c>
      <c r="B373" s="1465" t="s">
        <v>245</v>
      </c>
      <c r="C373" s="1465"/>
      <c r="D373" s="1465"/>
      <c r="E373" s="1466" t="s">
        <v>519</v>
      </c>
      <c r="F373" s="243" t="s">
        <v>512</v>
      </c>
      <c r="G373" s="161" t="s">
        <v>362</v>
      </c>
      <c r="H373" s="161" t="s">
        <v>362</v>
      </c>
      <c r="I373" s="161" t="s">
        <v>362</v>
      </c>
      <c r="J373" s="1617" t="s">
        <v>510</v>
      </c>
      <c r="O373" s="1"/>
    </row>
    <row r="374" spans="1:15" ht="30" customHeight="1" x14ac:dyDescent="0.35">
      <c r="A374" s="855" t="s">
        <v>197</v>
      </c>
      <c r="B374" s="1460" t="s">
        <v>246</v>
      </c>
      <c r="C374" s="1460"/>
      <c r="D374" s="1460"/>
      <c r="E374" s="1467"/>
      <c r="F374" s="732" t="s">
        <v>512</v>
      </c>
      <c r="G374" s="143" t="s">
        <v>362</v>
      </c>
      <c r="H374" s="143" t="s">
        <v>362</v>
      </c>
      <c r="I374" s="143" t="s">
        <v>362</v>
      </c>
      <c r="J374" s="1618"/>
      <c r="O374" s="1"/>
    </row>
    <row r="375" spans="1:15" ht="20.25" customHeight="1" x14ac:dyDescent="0.35">
      <c r="A375" s="864" t="s">
        <v>198</v>
      </c>
      <c r="B375" s="1624" t="s">
        <v>247</v>
      </c>
      <c r="C375" s="1624"/>
      <c r="D375" s="1624"/>
      <c r="E375" s="1468"/>
      <c r="F375" s="110" t="s">
        <v>398</v>
      </c>
      <c r="G375" s="164" t="s">
        <v>362</v>
      </c>
      <c r="H375" s="164" t="s">
        <v>362</v>
      </c>
      <c r="I375" s="164" t="s">
        <v>362</v>
      </c>
      <c r="J375" s="1619"/>
      <c r="O375" s="1"/>
    </row>
    <row r="376" spans="1:15" s="5" customFormat="1" ht="8.15" customHeight="1" x14ac:dyDescent="0.35">
      <c r="A376" s="82"/>
      <c r="B376" s="83"/>
      <c r="C376" s="83"/>
      <c r="D376" s="83"/>
      <c r="E376" s="83"/>
      <c r="F376" s="84"/>
      <c r="G376" s="156"/>
      <c r="H376" s="156"/>
      <c r="I376" s="156"/>
      <c r="J376" s="46"/>
      <c r="K376" s="381"/>
    </row>
    <row r="377" spans="1:15" s="5" customFormat="1" ht="33" customHeight="1" x14ac:dyDescent="0.35">
      <c r="A377" s="1462" t="s">
        <v>467</v>
      </c>
      <c r="B377" s="1463"/>
      <c r="C377" s="1463"/>
      <c r="D377" s="1463"/>
      <c r="E377" s="1463"/>
      <c r="F377" s="1463"/>
      <c r="G377" s="1463"/>
      <c r="H377" s="1463"/>
      <c r="I377" s="1463"/>
      <c r="J377" s="1464"/>
      <c r="K377" s="381"/>
    </row>
    <row r="378" spans="1:15" ht="44.25" customHeight="1" x14ac:dyDescent="0.35">
      <c r="A378" s="11" t="s">
        <v>199</v>
      </c>
      <c r="B378" s="1590" t="s">
        <v>140</v>
      </c>
      <c r="C378" s="1590"/>
      <c r="D378" s="1590"/>
      <c r="E378" s="219" t="s">
        <v>518</v>
      </c>
      <c r="F378" s="242" t="s">
        <v>361</v>
      </c>
      <c r="G378" s="150" t="s">
        <v>362</v>
      </c>
      <c r="H378" s="150" t="s">
        <v>362</v>
      </c>
      <c r="I378" s="150" t="s">
        <v>362</v>
      </c>
      <c r="J378" s="36" t="s">
        <v>510</v>
      </c>
      <c r="O378" s="1"/>
    </row>
    <row r="379" spans="1:15" s="5" customFormat="1" ht="8.15" customHeight="1" x14ac:dyDescent="0.35">
      <c r="A379" s="12"/>
      <c r="B379" s="13"/>
      <c r="C379" s="13"/>
      <c r="D379" s="13"/>
      <c r="E379" s="13"/>
      <c r="F379" s="7"/>
      <c r="G379" s="149"/>
      <c r="H379" s="149"/>
      <c r="I379" s="149"/>
      <c r="J379" s="46"/>
      <c r="K379" s="381"/>
    </row>
    <row r="380" spans="1:15" s="5" customFormat="1" ht="33" customHeight="1" x14ac:dyDescent="0.35">
      <c r="A380" s="1462" t="s">
        <v>468</v>
      </c>
      <c r="B380" s="1463"/>
      <c r="C380" s="1463"/>
      <c r="D380" s="1463"/>
      <c r="E380" s="1463"/>
      <c r="F380" s="1463"/>
      <c r="G380" s="1463"/>
      <c r="H380" s="1463"/>
      <c r="I380" s="1463"/>
      <c r="J380" s="1464"/>
      <c r="K380" s="381"/>
    </row>
    <row r="381" spans="1:15" ht="46.5" customHeight="1" x14ac:dyDescent="0.35">
      <c r="A381" s="11" t="s">
        <v>200</v>
      </c>
      <c r="B381" s="1590" t="s">
        <v>140</v>
      </c>
      <c r="C381" s="1590"/>
      <c r="D381" s="1590"/>
      <c r="E381" s="219" t="s">
        <v>518</v>
      </c>
      <c r="F381" s="242" t="s">
        <v>361</v>
      </c>
      <c r="G381" s="150" t="s">
        <v>362</v>
      </c>
      <c r="H381" s="150" t="s">
        <v>362</v>
      </c>
      <c r="I381" s="150" t="s">
        <v>362</v>
      </c>
      <c r="J381" s="36" t="s">
        <v>510</v>
      </c>
      <c r="O381" s="1"/>
    </row>
    <row r="382" spans="1:15" s="5" customFormat="1" ht="8.15" customHeight="1" x14ac:dyDescent="0.35">
      <c r="A382" s="12"/>
      <c r="B382" s="13"/>
      <c r="C382" s="13"/>
      <c r="D382" s="13"/>
      <c r="E382" s="13"/>
      <c r="F382" s="7"/>
      <c r="G382" s="149"/>
      <c r="H382" s="149"/>
      <c r="I382" s="149"/>
      <c r="J382" s="46"/>
      <c r="K382" s="381"/>
    </row>
    <row r="383" spans="1:15" s="5" customFormat="1" ht="33" customHeight="1" x14ac:dyDescent="0.35">
      <c r="A383" s="1462" t="s">
        <v>469</v>
      </c>
      <c r="B383" s="1463"/>
      <c r="C383" s="1463"/>
      <c r="D383" s="1463"/>
      <c r="E383" s="1463"/>
      <c r="F383" s="1463"/>
      <c r="G383" s="1463"/>
      <c r="H383" s="1463"/>
      <c r="I383" s="1463"/>
      <c r="J383" s="1464"/>
      <c r="K383" s="381"/>
    </row>
    <row r="384" spans="1:15" ht="30" customHeight="1" x14ac:dyDescent="0.35">
      <c r="A384" s="852" t="s">
        <v>201</v>
      </c>
      <c r="B384" s="1465" t="s">
        <v>141</v>
      </c>
      <c r="C384" s="1465"/>
      <c r="D384" s="1465"/>
      <c r="E384" s="1466" t="s">
        <v>518</v>
      </c>
      <c r="F384" s="243" t="s">
        <v>398</v>
      </c>
      <c r="G384" s="1082">
        <v>0.21</v>
      </c>
      <c r="H384" s="161" t="s">
        <v>362</v>
      </c>
      <c r="I384" s="161" t="s">
        <v>362</v>
      </c>
      <c r="J384" s="1803" t="s">
        <v>692</v>
      </c>
      <c r="O384" s="1"/>
    </row>
    <row r="385" spans="1:15" ht="30" customHeight="1" x14ac:dyDescent="0.35">
      <c r="A385" s="856" t="s">
        <v>202</v>
      </c>
      <c r="B385" s="1461" t="s">
        <v>288</v>
      </c>
      <c r="C385" s="1461"/>
      <c r="D385" s="1461"/>
      <c r="E385" s="1468"/>
      <c r="F385" s="246" t="s">
        <v>398</v>
      </c>
      <c r="G385" s="812">
        <v>2.8E-3</v>
      </c>
      <c r="H385" s="148" t="s">
        <v>362</v>
      </c>
      <c r="I385" s="148" t="s">
        <v>362</v>
      </c>
      <c r="J385" s="1822"/>
      <c r="O385" s="1"/>
    </row>
    <row r="386" spans="1:15" s="5" customFormat="1" ht="8.15" customHeight="1" x14ac:dyDescent="0.35">
      <c r="A386" s="12"/>
      <c r="B386" s="13"/>
      <c r="C386" s="13"/>
      <c r="D386" s="13"/>
      <c r="E386" s="13"/>
      <c r="F386" s="7"/>
      <c r="G386" s="149"/>
      <c r="H386" s="149"/>
      <c r="I386" s="149"/>
      <c r="J386" s="46"/>
      <c r="K386" s="381"/>
    </row>
    <row r="387" spans="1:15" s="5" customFormat="1" ht="33" customHeight="1" x14ac:dyDescent="0.35">
      <c r="A387" s="1462" t="s">
        <v>470</v>
      </c>
      <c r="B387" s="1463"/>
      <c r="C387" s="1463"/>
      <c r="D387" s="1463"/>
      <c r="E387" s="1463"/>
      <c r="F387" s="1463"/>
      <c r="G387" s="1463"/>
      <c r="H387" s="1463"/>
      <c r="I387" s="1786"/>
      <c r="J387" s="1464"/>
      <c r="K387" s="381"/>
    </row>
    <row r="388" spans="1:15" ht="20.149999999999999" customHeight="1" x14ac:dyDescent="0.35">
      <c r="A388" s="1522" t="s">
        <v>203</v>
      </c>
      <c r="B388" s="1675" t="s">
        <v>347</v>
      </c>
      <c r="C388" s="1676"/>
      <c r="D388" s="132" t="s">
        <v>485</v>
      </c>
      <c r="E388" s="1679" t="s">
        <v>519</v>
      </c>
      <c r="F388" s="291"/>
      <c r="G388" s="680">
        <v>193908</v>
      </c>
      <c r="H388" s="680">
        <v>15842</v>
      </c>
      <c r="I388" s="1090">
        <v>37466475.138496324</v>
      </c>
      <c r="J388" s="1823" t="s">
        <v>689</v>
      </c>
      <c r="O388" s="1"/>
    </row>
    <row r="389" spans="1:15" ht="20.149999999999999" customHeight="1" x14ac:dyDescent="0.35">
      <c r="A389" s="1523"/>
      <c r="B389" s="1677"/>
      <c r="C389" s="1678"/>
      <c r="D389" s="133" t="s">
        <v>508</v>
      </c>
      <c r="E389" s="1680"/>
      <c r="F389" s="245"/>
      <c r="G389" s="747" t="s">
        <v>473</v>
      </c>
      <c r="H389" s="747" t="s">
        <v>473</v>
      </c>
      <c r="I389" s="747">
        <v>87705150.193442628</v>
      </c>
      <c r="J389" s="1824"/>
      <c r="O389" s="1"/>
    </row>
    <row r="390" spans="1:15" ht="20.149999999999999" customHeight="1" x14ac:dyDescent="0.35">
      <c r="A390" s="1548" t="s">
        <v>248</v>
      </c>
      <c r="B390" s="1682" t="s">
        <v>348</v>
      </c>
      <c r="C390" s="1683"/>
      <c r="D390" s="134" t="s">
        <v>485</v>
      </c>
      <c r="E390" s="1680"/>
      <c r="F390" s="732" t="s">
        <v>361</v>
      </c>
      <c r="G390" s="1080">
        <v>3703704</v>
      </c>
      <c r="H390" s="1080">
        <v>336959</v>
      </c>
      <c r="I390" s="1088">
        <v>647131773318.70496</v>
      </c>
      <c r="J390" s="1825"/>
      <c r="O390" s="1"/>
    </row>
    <row r="391" spans="1:15" ht="20.149999999999999" customHeight="1" x14ac:dyDescent="0.35">
      <c r="A391" s="1549"/>
      <c r="B391" s="1684"/>
      <c r="C391" s="1685"/>
      <c r="D391" s="135" t="s">
        <v>508</v>
      </c>
      <c r="E391" s="1681"/>
      <c r="F391" s="246" t="s">
        <v>361</v>
      </c>
      <c r="G391" s="202" t="s">
        <v>473</v>
      </c>
      <c r="H391" s="202" t="s">
        <v>473</v>
      </c>
      <c r="I391" s="784">
        <v>569793128568.77136</v>
      </c>
      <c r="J391" s="1826"/>
      <c r="O391" s="1"/>
    </row>
    <row r="392" spans="1:15" s="5" customFormat="1" ht="8.15" customHeight="1" x14ac:dyDescent="0.35">
      <c r="A392" s="12"/>
      <c r="B392" s="13"/>
      <c r="C392" s="13"/>
      <c r="D392" s="13"/>
      <c r="E392" s="13"/>
      <c r="F392" s="7"/>
      <c r="G392" s="149"/>
      <c r="H392" s="149"/>
      <c r="I392" s="149"/>
      <c r="J392" s="46"/>
      <c r="K392" s="381"/>
    </row>
    <row r="393" spans="1:15" s="5" customFormat="1" ht="33" customHeight="1" x14ac:dyDescent="0.35">
      <c r="A393" s="1462" t="s">
        <v>471</v>
      </c>
      <c r="B393" s="1463"/>
      <c r="C393" s="1463"/>
      <c r="D393" s="1463"/>
      <c r="E393" s="1463"/>
      <c r="F393" s="1463"/>
      <c r="G393" s="1463"/>
      <c r="H393" s="1463"/>
      <c r="I393" s="1463"/>
      <c r="J393" s="1464"/>
      <c r="K393" s="381"/>
    </row>
    <row r="394" spans="1:15" ht="78" customHeight="1" x14ac:dyDescent="0.35">
      <c r="A394" s="11" t="s">
        <v>144</v>
      </c>
      <c r="B394" s="1700" t="s">
        <v>349</v>
      </c>
      <c r="C394" s="1701"/>
      <c r="D394" s="38" t="s">
        <v>472</v>
      </c>
      <c r="E394" s="242" t="s">
        <v>518</v>
      </c>
      <c r="F394" s="242" t="s">
        <v>361</v>
      </c>
      <c r="G394" s="683">
        <v>992000</v>
      </c>
      <c r="H394" s="683">
        <v>346000</v>
      </c>
      <c r="I394" s="683">
        <v>191000</v>
      </c>
      <c r="J394" s="1068" t="s">
        <v>673</v>
      </c>
      <c r="O394" s="1"/>
    </row>
    <row r="395" spans="1:15" s="5" customFormat="1" ht="8.15" customHeight="1" x14ac:dyDescent="0.35">
      <c r="A395" s="82"/>
      <c r="B395" s="83"/>
      <c r="C395" s="83"/>
      <c r="D395" s="83"/>
      <c r="E395" s="83"/>
      <c r="F395" s="84"/>
      <c r="G395" s="156"/>
      <c r="H395" s="156"/>
      <c r="I395" s="156"/>
      <c r="J395" s="46"/>
      <c r="K395" s="381"/>
    </row>
    <row r="396" spans="1:15" s="5" customFormat="1" ht="33" customHeight="1" x14ac:dyDescent="0.35">
      <c r="A396" s="1462" t="s">
        <v>520</v>
      </c>
      <c r="B396" s="1463"/>
      <c r="C396" s="1463"/>
      <c r="D396" s="1463"/>
      <c r="E396" s="1463"/>
      <c r="F396" s="1463"/>
      <c r="G396" s="1463"/>
      <c r="H396" s="1463"/>
      <c r="I396" s="1463"/>
      <c r="J396" s="1464"/>
      <c r="K396" s="381"/>
    </row>
    <row r="397" spans="1:15" ht="39" customHeight="1" x14ac:dyDescent="0.35">
      <c r="A397" s="852" t="s">
        <v>142</v>
      </c>
      <c r="B397" s="1668" t="s">
        <v>350</v>
      </c>
      <c r="C397" s="1668"/>
      <c r="D397" s="1668"/>
      <c r="E397" s="1669" t="s">
        <v>519</v>
      </c>
      <c r="F397" s="115"/>
      <c r="G397" s="161" t="s">
        <v>362</v>
      </c>
      <c r="H397" s="161" t="s">
        <v>362</v>
      </c>
      <c r="I397" s="203" t="s">
        <v>573</v>
      </c>
      <c r="J397" s="1672" t="s">
        <v>690</v>
      </c>
      <c r="O397" s="1"/>
    </row>
    <row r="398" spans="1:15" ht="39" customHeight="1" x14ac:dyDescent="0.35">
      <c r="A398" s="856" t="s">
        <v>143</v>
      </c>
      <c r="B398" s="1504" t="s">
        <v>351</v>
      </c>
      <c r="C398" s="1504"/>
      <c r="D398" s="1504"/>
      <c r="E398" s="1671"/>
      <c r="F398" s="246" t="s">
        <v>361</v>
      </c>
      <c r="G398" s="148" t="s">
        <v>362</v>
      </c>
      <c r="H398" s="148" t="s">
        <v>362</v>
      </c>
      <c r="I398" s="204" t="s">
        <v>573</v>
      </c>
      <c r="J398" s="1674"/>
      <c r="O398" s="1"/>
    </row>
    <row r="399" spans="1:15" s="5" customFormat="1" ht="8.15" customHeight="1" x14ac:dyDescent="0.35">
      <c r="A399" s="82"/>
      <c r="B399" s="83"/>
      <c r="C399" s="83"/>
      <c r="D399" s="83"/>
      <c r="E399" s="83"/>
      <c r="F399" s="84"/>
      <c r="G399" s="156"/>
      <c r="H399" s="156"/>
      <c r="I399" s="156"/>
      <c r="J399" s="46"/>
      <c r="K399" s="381"/>
    </row>
    <row r="400" spans="1:15" s="5" customFormat="1" ht="33" customHeight="1" x14ac:dyDescent="0.35">
      <c r="A400" s="1462" t="s">
        <v>618</v>
      </c>
      <c r="B400" s="1463"/>
      <c r="C400" s="1463"/>
      <c r="D400" s="1463"/>
      <c r="E400" s="1463"/>
      <c r="F400" s="1463"/>
      <c r="G400" s="1463"/>
      <c r="H400" s="1463"/>
      <c r="I400" s="1463"/>
      <c r="J400" s="1464"/>
      <c r="K400" s="381"/>
    </row>
    <row r="401" spans="1:15" ht="26.25" customHeight="1" x14ac:dyDescent="0.35">
      <c r="A401" s="877"/>
      <c r="B401" s="854" t="s">
        <v>582</v>
      </c>
      <c r="C401" s="334"/>
      <c r="D401" s="133" t="s">
        <v>583</v>
      </c>
      <c r="E401" s="1686" t="s">
        <v>584</v>
      </c>
      <c r="F401" s="245" t="s">
        <v>361</v>
      </c>
      <c r="G401" s="1183">
        <v>2186408417.4200001</v>
      </c>
      <c r="H401" s="1183">
        <v>1794897915.6399999</v>
      </c>
      <c r="I401" s="1041">
        <v>1934452846.73</v>
      </c>
      <c r="J401" s="424"/>
      <c r="O401" s="1"/>
    </row>
    <row r="402" spans="1:15" ht="18" customHeight="1" x14ac:dyDescent="0.35">
      <c r="A402" s="1689"/>
      <c r="B402" s="1682" t="s">
        <v>585</v>
      </c>
      <c r="C402" s="1683"/>
      <c r="D402" s="134" t="s">
        <v>586</v>
      </c>
      <c r="E402" s="1687"/>
      <c r="F402" s="732" t="s">
        <v>512</v>
      </c>
      <c r="G402" s="290">
        <v>0</v>
      </c>
      <c r="H402" s="290">
        <v>0</v>
      </c>
      <c r="I402" s="1081">
        <v>0</v>
      </c>
      <c r="J402" s="1695"/>
      <c r="O402" s="1"/>
    </row>
    <row r="403" spans="1:15" ht="18" customHeight="1" x14ac:dyDescent="0.35">
      <c r="A403" s="1690"/>
      <c r="B403" s="1691"/>
      <c r="C403" s="1692"/>
      <c r="D403" s="134" t="s">
        <v>587</v>
      </c>
      <c r="E403" s="1687"/>
      <c r="F403" s="732" t="s">
        <v>512</v>
      </c>
      <c r="G403" s="290">
        <v>0</v>
      </c>
      <c r="H403" s="290">
        <v>0</v>
      </c>
      <c r="I403" s="1081">
        <v>0</v>
      </c>
      <c r="J403" s="1696"/>
      <c r="O403" s="1"/>
    </row>
    <row r="404" spans="1:15" ht="18" customHeight="1" x14ac:dyDescent="0.35">
      <c r="A404" s="1690"/>
      <c r="B404" s="1691"/>
      <c r="C404" s="1692"/>
      <c r="D404" s="134" t="s">
        <v>588</v>
      </c>
      <c r="E404" s="1687"/>
      <c r="F404" s="732" t="s">
        <v>512</v>
      </c>
      <c r="G404" s="290">
        <v>0</v>
      </c>
      <c r="H404" s="290">
        <v>1</v>
      </c>
      <c r="I404" s="1081">
        <v>1</v>
      </c>
      <c r="J404" s="1696"/>
      <c r="O404" s="1"/>
    </row>
    <row r="405" spans="1:15" ht="18" customHeight="1" x14ac:dyDescent="0.35">
      <c r="A405" s="1690"/>
      <c r="B405" s="1691"/>
      <c r="C405" s="1692"/>
      <c r="D405" s="134" t="s">
        <v>589</v>
      </c>
      <c r="E405" s="1687"/>
      <c r="F405" s="732" t="s">
        <v>512</v>
      </c>
      <c r="G405" s="290">
        <v>3</v>
      </c>
      <c r="H405" s="290">
        <v>6</v>
      </c>
      <c r="I405" s="1081">
        <v>1</v>
      </c>
      <c r="J405" s="1696"/>
      <c r="O405" s="1"/>
    </row>
    <row r="406" spans="1:15" ht="18" customHeight="1" x14ac:dyDescent="0.35">
      <c r="A406" s="1562"/>
      <c r="B406" s="1693"/>
      <c r="C406" s="1694"/>
      <c r="D406" s="134" t="s">
        <v>590</v>
      </c>
      <c r="E406" s="1687"/>
      <c r="F406" s="732" t="s">
        <v>512</v>
      </c>
      <c r="G406" s="290">
        <v>129</v>
      </c>
      <c r="H406" s="290">
        <v>97</v>
      </c>
      <c r="I406" s="1081">
        <v>150</v>
      </c>
      <c r="J406" s="1697"/>
      <c r="O406" s="1"/>
    </row>
    <row r="407" spans="1:15" ht="18" customHeight="1" x14ac:dyDescent="0.35">
      <c r="A407" s="864"/>
      <c r="B407" s="1698" t="s">
        <v>599</v>
      </c>
      <c r="C407" s="1699"/>
      <c r="D407" s="289" t="s">
        <v>256</v>
      </c>
      <c r="E407" s="1688"/>
      <c r="F407" s="110" t="s">
        <v>361</v>
      </c>
      <c r="G407" s="1110">
        <v>15387033978.329998</v>
      </c>
      <c r="H407" s="1110">
        <v>6264737013.8200006</v>
      </c>
      <c r="I407" s="1110">
        <v>8699908739.760004</v>
      </c>
      <c r="J407" s="294"/>
      <c r="O407" s="1"/>
    </row>
    <row r="408" spans="1:15" s="5" customFormat="1" ht="8.15" customHeight="1" x14ac:dyDescent="0.35">
      <c r="A408" s="65"/>
      <c r="B408" s="66"/>
      <c r="C408" s="66"/>
      <c r="D408" s="66"/>
      <c r="E408" s="66"/>
      <c r="F408" s="67"/>
      <c r="G408" s="155"/>
      <c r="H408" s="155"/>
      <c r="I408" s="155"/>
      <c r="J408" s="46"/>
      <c r="K408" s="381"/>
    </row>
    <row r="409" spans="1:15" s="5" customFormat="1" ht="33" customHeight="1" x14ac:dyDescent="0.35">
      <c r="A409" s="1462" t="s">
        <v>619</v>
      </c>
      <c r="B409" s="1463"/>
      <c r="C409" s="1463"/>
      <c r="D409" s="1463"/>
      <c r="E409" s="1463"/>
      <c r="F409" s="1463"/>
      <c r="G409" s="1786"/>
      <c r="H409" s="1786"/>
      <c r="I409" s="1786"/>
      <c r="J409" s="1464"/>
      <c r="K409" s="381"/>
    </row>
    <row r="410" spans="1:15" x14ac:dyDescent="0.35">
      <c r="A410" s="1706"/>
      <c r="B410" s="368" t="s">
        <v>636</v>
      </c>
      <c r="C410" s="1707"/>
      <c r="D410" s="1708"/>
      <c r="E410" s="369"/>
      <c r="F410" s="818" t="s">
        <v>361</v>
      </c>
      <c r="G410" s="1078">
        <f>G411+G412+G413+G414+G418+G419</f>
        <v>10478301423.811998</v>
      </c>
      <c r="H410" s="1078">
        <f>H411+H416+H418+H419</f>
        <v>5519105400.4400005</v>
      </c>
      <c r="I410" s="1079">
        <f>I411+I412+I415+I416+I417+I418+I419</f>
        <v>8117295439.4199972</v>
      </c>
      <c r="J410" s="490" t="s">
        <v>635</v>
      </c>
      <c r="O410" s="1"/>
    </row>
    <row r="411" spans="1:15" ht="60" x14ac:dyDescent="0.35">
      <c r="A411" s="1595"/>
      <c r="B411" s="1709" t="s">
        <v>591</v>
      </c>
      <c r="C411" s="1711" t="s">
        <v>629</v>
      </c>
      <c r="D411" s="1712"/>
      <c r="E411" s="1713" t="s">
        <v>584</v>
      </c>
      <c r="F411" s="815" t="s">
        <v>361</v>
      </c>
      <c r="G411" s="822">
        <v>4395963088.5999975</v>
      </c>
      <c r="H411" s="822">
        <v>5508022236.0100002</v>
      </c>
      <c r="I411" s="826">
        <v>4688330408.3350983</v>
      </c>
      <c r="J411" s="1113" t="s">
        <v>775</v>
      </c>
      <c r="O411" s="1"/>
    </row>
    <row r="412" spans="1:15" ht="72" x14ac:dyDescent="0.35">
      <c r="A412" s="1595"/>
      <c r="B412" s="1710"/>
      <c r="C412" s="1702" t="s">
        <v>631</v>
      </c>
      <c r="D412" s="1703"/>
      <c r="E412" s="1714"/>
      <c r="F412" s="816" t="s">
        <v>361</v>
      </c>
      <c r="G412" s="823">
        <v>571704011.50000024</v>
      </c>
      <c r="H412" s="830" t="s">
        <v>362</v>
      </c>
      <c r="I412" s="823">
        <v>60096893.072300017</v>
      </c>
      <c r="J412" s="1114" t="s">
        <v>779</v>
      </c>
      <c r="O412" s="1"/>
    </row>
    <row r="413" spans="1:15" ht="41.25" customHeight="1" x14ac:dyDescent="0.35">
      <c r="A413" s="1595"/>
      <c r="B413" s="1710"/>
      <c r="C413" s="1704" t="s">
        <v>594</v>
      </c>
      <c r="D413" s="1705"/>
      <c r="E413" s="1714"/>
      <c r="F413" s="817" t="s">
        <v>361</v>
      </c>
      <c r="G413" s="824">
        <v>1538587080.9900002</v>
      </c>
      <c r="H413" s="829" t="s">
        <v>362</v>
      </c>
      <c r="I413" s="829" t="s">
        <v>362</v>
      </c>
      <c r="J413" s="1114" t="s">
        <v>639</v>
      </c>
      <c r="O413" s="1"/>
    </row>
    <row r="414" spans="1:15" ht="42.75" customHeight="1" x14ac:dyDescent="0.35">
      <c r="A414" s="1595"/>
      <c r="B414" s="1710"/>
      <c r="C414" s="1702" t="s">
        <v>592</v>
      </c>
      <c r="D414" s="1703"/>
      <c r="E414" s="1714"/>
      <c r="F414" s="816" t="s">
        <v>361</v>
      </c>
      <c r="G414" s="823">
        <v>-28846967.300000001</v>
      </c>
      <c r="H414" s="830" t="s">
        <v>362</v>
      </c>
      <c r="I414" s="830" t="s">
        <v>362</v>
      </c>
      <c r="J414" s="1115" t="s">
        <v>674</v>
      </c>
      <c r="O414" s="1"/>
    </row>
    <row r="415" spans="1:15" ht="42" customHeight="1" x14ac:dyDescent="0.35">
      <c r="A415" s="1595"/>
      <c r="B415" s="1710"/>
      <c r="C415" s="1704" t="s">
        <v>595</v>
      </c>
      <c r="D415" s="1705"/>
      <c r="E415" s="1714"/>
      <c r="F415" s="817" t="s">
        <v>361</v>
      </c>
      <c r="G415" s="829" t="s">
        <v>362</v>
      </c>
      <c r="H415" s="829" t="s">
        <v>362</v>
      </c>
      <c r="I415" s="824">
        <v>1336304909.5030999</v>
      </c>
      <c r="J415" s="1114" t="s">
        <v>640</v>
      </c>
      <c r="O415" s="1"/>
    </row>
    <row r="416" spans="1:15" ht="32.25" customHeight="1" x14ac:dyDescent="0.35">
      <c r="A416" s="1595"/>
      <c r="B416" s="1710"/>
      <c r="C416" s="1702" t="s">
        <v>596</v>
      </c>
      <c r="D416" s="1703"/>
      <c r="E416" s="1714"/>
      <c r="F416" s="816" t="s">
        <v>361</v>
      </c>
      <c r="G416" s="830" t="s">
        <v>362</v>
      </c>
      <c r="H416" s="828">
        <v>-5.9999969149885146E-2</v>
      </c>
      <c r="I416" s="823">
        <v>805062514.57000017</v>
      </c>
      <c r="J416" s="1114" t="s">
        <v>641</v>
      </c>
      <c r="O416" s="1"/>
    </row>
    <row r="417" spans="1:15" ht="41.25" customHeight="1" x14ac:dyDescent="0.35">
      <c r="A417" s="1595"/>
      <c r="B417" s="1710"/>
      <c r="C417" s="1704" t="s">
        <v>593</v>
      </c>
      <c r="D417" s="1705"/>
      <c r="E417" s="1714"/>
      <c r="F417" s="817" t="s">
        <v>361</v>
      </c>
      <c r="G417" s="829" t="s">
        <v>362</v>
      </c>
      <c r="H417" s="829" t="s">
        <v>362</v>
      </c>
      <c r="I417" s="824">
        <v>42582507.030000009</v>
      </c>
      <c r="J417" s="1114" t="s">
        <v>675</v>
      </c>
      <c r="O417" s="1"/>
    </row>
    <row r="418" spans="1:15" ht="48" x14ac:dyDescent="0.35">
      <c r="A418" s="1595"/>
      <c r="B418" s="1710"/>
      <c r="C418" s="1704" t="s">
        <v>598</v>
      </c>
      <c r="D418" s="1705"/>
      <c r="E418" s="1714"/>
      <c r="F418" s="817" t="s">
        <v>361</v>
      </c>
      <c r="G418" s="824">
        <v>2854302979.052</v>
      </c>
      <c r="H418" s="1111">
        <v>52382</v>
      </c>
      <c r="I418" s="827">
        <v>92137680.789999977</v>
      </c>
      <c r="J418" s="1114" t="s">
        <v>780</v>
      </c>
      <c r="O418" s="1"/>
    </row>
    <row r="419" spans="1:15" ht="18" customHeight="1" x14ac:dyDescent="0.35">
      <c r="A419" s="1595"/>
      <c r="B419" s="1710"/>
      <c r="C419" s="1702" t="s">
        <v>630</v>
      </c>
      <c r="D419" s="1703"/>
      <c r="E419" s="1714"/>
      <c r="F419" s="821" t="s">
        <v>361</v>
      </c>
      <c r="G419" s="825">
        <v>1146591230.97</v>
      </c>
      <c r="H419" s="825">
        <v>11030782.490000725</v>
      </c>
      <c r="I419" s="1112">
        <v>1092780526.1195002</v>
      </c>
      <c r="J419" s="1116" t="s">
        <v>786</v>
      </c>
      <c r="O419" s="1"/>
    </row>
    <row r="420" spans="1:15" s="5" customFormat="1" ht="8.15" customHeight="1" x14ac:dyDescent="0.35">
      <c r="A420" s="82"/>
      <c r="B420" s="83"/>
      <c r="C420" s="83"/>
      <c r="D420" s="83"/>
      <c r="E420" s="83"/>
      <c r="F420" s="84"/>
      <c r="G420" s="211"/>
      <c r="H420" s="211"/>
      <c r="I420" s="211"/>
      <c r="J420" s="46"/>
      <c r="K420" s="381"/>
    </row>
    <row r="422" spans="1:15" x14ac:dyDescent="0.35">
      <c r="G422" s="488"/>
      <c r="H422" s="488"/>
      <c r="I422" s="489"/>
    </row>
    <row r="423" spans="1:15" x14ac:dyDescent="0.35">
      <c r="G423" s="381"/>
      <c r="H423" s="381"/>
      <c r="I423" s="381"/>
    </row>
    <row r="424" spans="1:15" x14ac:dyDescent="0.35">
      <c r="G424" s="381"/>
      <c r="H424" s="381"/>
      <c r="I424" s="381"/>
    </row>
    <row r="425" spans="1:15" x14ac:dyDescent="0.35">
      <c r="G425" s="381"/>
      <c r="H425" s="381"/>
      <c r="I425" s="381"/>
    </row>
    <row r="426" spans="1:15" x14ac:dyDescent="0.35">
      <c r="G426" s="381"/>
      <c r="H426" s="381"/>
      <c r="I426" s="381"/>
    </row>
    <row r="427" spans="1:15" x14ac:dyDescent="0.35">
      <c r="G427" s="381"/>
      <c r="H427" s="381"/>
      <c r="I427" s="381"/>
    </row>
  </sheetData>
  <mergeCells count="385">
    <mergeCell ref="C416:D416"/>
    <mergeCell ref="C417:D417"/>
    <mergeCell ref="C418:D418"/>
    <mergeCell ref="C419:D419"/>
    <mergeCell ref="A409:J409"/>
    <mergeCell ref="A410:A419"/>
    <mergeCell ref="C410:D410"/>
    <mergeCell ref="B411:B419"/>
    <mergeCell ref="C411:D411"/>
    <mergeCell ref="E411:E419"/>
    <mergeCell ref="C412:D412"/>
    <mergeCell ref="C413:D413"/>
    <mergeCell ref="C414:D414"/>
    <mergeCell ref="C415:D415"/>
    <mergeCell ref="A400:J400"/>
    <mergeCell ref="E401:E407"/>
    <mergeCell ref="A402:A406"/>
    <mergeCell ref="B402:C406"/>
    <mergeCell ref="J402:J406"/>
    <mergeCell ref="B407:C407"/>
    <mergeCell ref="A393:J393"/>
    <mergeCell ref="B394:C394"/>
    <mergeCell ref="A396:J396"/>
    <mergeCell ref="B397:D397"/>
    <mergeCell ref="E397:E398"/>
    <mergeCell ref="J397:J398"/>
    <mergeCell ref="B398:D398"/>
    <mergeCell ref="A387:J387"/>
    <mergeCell ref="A388:A389"/>
    <mergeCell ref="B388:C389"/>
    <mergeCell ref="E388:E391"/>
    <mergeCell ref="J388:J391"/>
    <mergeCell ref="A390:A391"/>
    <mergeCell ref="B390:C391"/>
    <mergeCell ref="A377:J377"/>
    <mergeCell ref="B378:D378"/>
    <mergeCell ref="A380:J380"/>
    <mergeCell ref="B381:D381"/>
    <mergeCell ref="A383:J383"/>
    <mergeCell ref="B384:D384"/>
    <mergeCell ref="E384:E385"/>
    <mergeCell ref="J384:J385"/>
    <mergeCell ref="B385:D385"/>
    <mergeCell ref="A372:J372"/>
    <mergeCell ref="B373:D373"/>
    <mergeCell ref="E373:E375"/>
    <mergeCell ref="J373:J375"/>
    <mergeCell ref="B374:D374"/>
    <mergeCell ref="B375:D375"/>
    <mergeCell ref="A363:J363"/>
    <mergeCell ref="B364:D364"/>
    <mergeCell ref="A366:J366"/>
    <mergeCell ref="B367:D367"/>
    <mergeCell ref="A369:J369"/>
    <mergeCell ref="B370:D370"/>
    <mergeCell ref="A357:J357"/>
    <mergeCell ref="B358:D358"/>
    <mergeCell ref="E358:E361"/>
    <mergeCell ref="B359:D359"/>
    <mergeCell ref="B360:D360"/>
    <mergeCell ref="B361:D361"/>
    <mergeCell ref="A352:J352"/>
    <mergeCell ref="B353:D353"/>
    <mergeCell ref="E353:E355"/>
    <mergeCell ref="J353:J355"/>
    <mergeCell ref="B354:D354"/>
    <mergeCell ref="B355:D355"/>
    <mergeCell ref="A344:J344"/>
    <mergeCell ref="A345:A346"/>
    <mergeCell ref="B345:C346"/>
    <mergeCell ref="E345:E350"/>
    <mergeCell ref="J345:J350"/>
    <mergeCell ref="A347:A348"/>
    <mergeCell ref="B347:C348"/>
    <mergeCell ref="A349:A350"/>
    <mergeCell ref="B349:C350"/>
    <mergeCell ref="A337:A338"/>
    <mergeCell ref="B337:C338"/>
    <mergeCell ref="E337:E342"/>
    <mergeCell ref="J337:J342"/>
    <mergeCell ref="A339:A340"/>
    <mergeCell ref="B339:C340"/>
    <mergeCell ref="A341:A342"/>
    <mergeCell ref="B341:C342"/>
    <mergeCell ref="B330:D330"/>
    <mergeCell ref="B331:D331"/>
    <mergeCell ref="B332:D332"/>
    <mergeCell ref="B333:D333"/>
    <mergeCell ref="B334:D334"/>
    <mergeCell ref="A336:J336"/>
    <mergeCell ref="B320:D320"/>
    <mergeCell ref="G320:I320"/>
    <mergeCell ref="A322:J322"/>
    <mergeCell ref="B323:D323"/>
    <mergeCell ref="A325:I325"/>
    <mergeCell ref="B326:D326"/>
    <mergeCell ref="E326:E334"/>
    <mergeCell ref="B327:D327"/>
    <mergeCell ref="B328:D328"/>
    <mergeCell ref="B329:D329"/>
    <mergeCell ref="A313:J313"/>
    <mergeCell ref="B314:D314"/>
    <mergeCell ref="A316:J316"/>
    <mergeCell ref="B317:D317"/>
    <mergeCell ref="G317:I317"/>
    <mergeCell ref="A319:J319"/>
    <mergeCell ref="A297:J297"/>
    <mergeCell ref="B298:C298"/>
    <mergeCell ref="E298:E311"/>
    <mergeCell ref="B299:C299"/>
    <mergeCell ref="A300:A305"/>
    <mergeCell ref="B300:C305"/>
    <mergeCell ref="J300:J305"/>
    <mergeCell ref="A306:A311"/>
    <mergeCell ref="B306:C311"/>
    <mergeCell ref="J306:J311"/>
    <mergeCell ref="A293:J293"/>
    <mergeCell ref="B294:D294"/>
    <mergeCell ref="E294:E295"/>
    <mergeCell ref="B295:D295"/>
    <mergeCell ref="B285:D285"/>
    <mergeCell ref="B286:D286"/>
    <mergeCell ref="B287:D287"/>
    <mergeCell ref="B288:D288"/>
    <mergeCell ref="B289:D289"/>
    <mergeCell ref="B290:D290"/>
    <mergeCell ref="B276:D276"/>
    <mergeCell ref="E276:E292"/>
    <mergeCell ref="B277:D277"/>
    <mergeCell ref="B278:D278"/>
    <mergeCell ref="B279:D279"/>
    <mergeCell ref="B280:D280"/>
    <mergeCell ref="B281:D281"/>
    <mergeCell ref="B282:D282"/>
    <mergeCell ref="B283:D283"/>
    <mergeCell ref="B284:D284"/>
    <mergeCell ref="B291:D291"/>
    <mergeCell ref="B292:D292"/>
    <mergeCell ref="A271:J271"/>
    <mergeCell ref="B272:D272"/>
    <mergeCell ref="E272:E273"/>
    <mergeCell ref="J272:J273"/>
    <mergeCell ref="B273:D273"/>
    <mergeCell ref="A275:J275"/>
    <mergeCell ref="A267:I267"/>
    <mergeCell ref="B268:D268"/>
    <mergeCell ref="E268:E269"/>
    <mergeCell ref="G268:H268"/>
    <mergeCell ref="B269:D269"/>
    <mergeCell ref="G269:H269"/>
    <mergeCell ref="B263:D263"/>
    <mergeCell ref="G263:H263"/>
    <mergeCell ref="B264:D264"/>
    <mergeCell ref="G264:H264"/>
    <mergeCell ref="B265:D265"/>
    <mergeCell ref="G265:H265"/>
    <mergeCell ref="A258:I258"/>
    <mergeCell ref="B259:D259"/>
    <mergeCell ref="E259:E265"/>
    <mergeCell ref="G259:H259"/>
    <mergeCell ref="B260:D260"/>
    <mergeCell ref="G260:H260"/>
    <mergeCell ref="B261:D261"/>
    <mergeCell ref="G261:H261"/>
    <mergeCell ref="B262:D262"/>
    <mergeCell ref="G262:H262"/>
    <mergeCell ref="A254:I254"/>
    <mergeCell ref="B255:D255"/>
    <mergeCell ref="E255:E256"/>
    <mergeCell ref="G255:H255"/>
    <mergeCell ref="B256:D256"/>
    <mergeCell ref="G256:H256"/>
    <mergeCell ref="A248:J248"/>
    <mergeCell ref="B249:D249"/>
    <mergeCell ref="E249:E252"/>
    <mergeCell ref="J249:J252"/>
    <mergeCell ref="B250:D250"/>
    <mergeCell ref="B251:D251"/>
    <mergeCell ref="B252:D252"/>
    <mergeCell ref="A242:J242"/>
    <mergeCell ref="B243:D243"/>
    <mergeCell ref="E243:E246"/>
    <mergeCell ref="B244:D244"/>
    <mergeCell ref="B245:D245"/>
    <mergeCell ref="B246:D246"/>
    <mergeCell ref="A237:J237"/>
    <mergeCell ref="B238:D238"/>
    <mergeCell ref="E238:E240"/>
    <mergeCell ref="J238:J240"/>
    <mergeCell ref="B239:D239"/>
    <mergeCell ref="B240:D240"/>
    <mergeCell ref="A232:J232"/>
    <mergeCell ref="B233:D233"/>
    <mergeCell ref="E233:E235"/>
    <mergeCell ref="J233:J235"/>
    <mergeCell ref="B234:D234"/>
    <mergeCell ref="B235:D235"/>
    <mergeCell ref="A225:J225"/>
    <mergeCell ref="B226:D226"/>
    <mergeCell ref="B227:D227"/>
    <mergeCell ref="B228:D228"/>
    <mergeCell ref="B229:D229"/>
    <mergeCell ref="B230:D230"/>
    <mergeCell ref="B217:D217"/>
    <mergeCell ref="B218:D218"/>
    <mergeCell ref="B219:D219"/>
    <mergeCell ref="B220:D220"/>
    <mergeCell ref="A222:J222"/>
    <mergeCell ref="B223:D223"/>
    <mergeCell ref="A207:J207"/>
    <mergeCell ref="B208:D208"/>
    <mergeCell ref="E208:E220"/>
    <mergeCell ref="B209:D209"/>
    <mergeCell ref="B210:D210"/>
    <mergeCell ref="B211:C211"/>
    <mergeCell ref="A212:A214"/>
    <mergeCell ref="B212:C214"/>
    <mergeCell ref="B215:D215"/>
    <mergeCell ref="B216:D216"/>
    <mergeCell ref="A198:J198"/>
    <mergeCell ref="B199:C199"/>
    <mergeCell ref="A201:J201"/>
    <mergeCell ref="B202:C202"/>
    <mergeCell ref="A204:J204"/>
    <mergeCell ref="B205:C205"/>
    <mergeCell ref="B186:D186"/>
    <mergeCell ref="A188:J188"/>
    <mergeCell ref="B189:D189"/>
    <mergeCell ref="A191:J191"/>
    <mergeCell ref="B192:C192"/>
    <mergeCell ref="E192:E196"/>
    <mergeCell ref="B193:C193"/>
    <mergeCell ref="B194:C194"/>
    <mergeCell ref="B195:C195"/>
    <mergeCell ref="B196:C196"/>
    <mergeCell ref="A177:I177"/>
    <mergeCell ref="A178:A183"/>
    <mergeCell ref="B178:C183"/>
    <mergeCell ref="E178:E183"/>
    <mergeCell ref="J178:J183"/>
    <mergeCell ref="A185:J185"/>
    <mergeCell ref="A165:A170"/>
    <mergeCell ref="B165:C170"/>
    <mergeCell ref="J165:J170"/>
    <mergeCell ref="A171:A176"/>
    <mergeCell ref="B171:C176"/>
    <mergeCell ref="J171:J176"/>
    <mergeCell ref="J147:J152"/>
    <mergeCell ref="A153:A158"/>
    <mergeCell ref="B153:C158"/>
    <mergeCell ref="J153:J158"/>
    <mergeCell ref="A159:A164"/>
    <mergeCell ref="B159:C164"/>
    <mergeCell ref="J159:J164"/>
    <mergeCell ref="A134:I134"/>
    <mergeCell ref="A135:A140"/>
    <mergeCell ref="B135:C140"/>
    <mergeCell ref="E135:E176"/>
    <mergeCell ref="J135:J140"/>
    <mergeCell ref="A141:A146"/>
    <mergeCell ref="B141:C146"/>
    <mergeCell ref="J141:J146"/>
    <mergeCell ref="A147:A152"/>
    <mergeCell ref="B147:C152"/>
    <mergeCell ref="A91:I91"/>
    <mergeCell ref="A92:A97"/>
    <mergeCell ref="B92:C97"/>
    <mergeCell ref="E92:E133"/>
    <mergeCell ref="J92:J97"/>
    <mergeCell ref="A98:A103"/>
    <mergeCell ref="B98:C103"/>
    <mergeCell ref="J98:J103"/>
    <mergeCell ref="A104:A109"/>
    <mergeCell ref="B104:C109"/>
    <mergeCell ref="A122:A127"/>
    <mergeCell ref="B122:C127"/>
    <mergeCell ref="J122:J127"/>
    <mergeCell ref="A128:A133"/>
    <mergeCell ref="B128:C133"/>
    <mergeCell ref="J128:J133"/>
    <mergeCell ref="J104:J109"/>
    <mergeCell ref="A110:A115"/>
    <mergeCell ref="B110:C115"/>
    <mergeCell ref="J110:J115"/>
    <mergeCell ref="A116:A121"/>
    <mergeCell ref="B116:C121"/>
    <mergeCell ref="J116:J121"/>
    <mergeCell ref="B81:C83"/>
    <mergeCell ref="J81:J83"/>
    <mergeCell ref="A85:J85"/>
    <mergeCell ref="A86:A89"/>
    <mergeCell ref="B86:C89"/>
    <mergeCell ref="E86:E89"/>
    <mergeCell ref="J86:J89"/>
    <mergeCell ref="A71:J71"/>
    <mergeCell ref="B72:D72"/>
    <mergeCell ref="A74:J74"/>
    <mergeCell ref="B75:D75"/>
    <mergeCell ref="A77:J77"/>
    <mergeCell ref="B78:D78"/>
    <mergeCell ref="E78:E83"/>
    <mergeCell ref="B79:D79"/>
    <mergeCell ref="B80:D80"/>
    <mergeCell ref="A81:A83"/>
    <mergeCell ref="A66:J66"/>
    <mergeCell ref="B67:C67"/>
    <mergeCell ref="E67:E69"/>
    <mergeCell ref="A68:A69"/>
    <mergeCell ref="B68:C69"/>
    <mergeCell ref="J68:J69"/>
    <mergeCell ref="B59:C59"/>
    <mergeCell ref="B60:C60"/>
    <mergeCell ref="A61:A62"/>
    <mergeCell ref="B61:C62"/>
    <mergeCell ref="J61:J62"/>
    <mergeCell ref="A63:A64"/>
    <mergeCell ref="B63:C64"/>
    <mergeCell ref="J63:J64"/>
    <mergeCell ref="J43:J44"/>
    <mergeCell ref="A45:A46"/>
    <mergeCell ref="B45:C46"/>
    <mergeCell ref="J45:J46"/>
    <mergeCell ref="A51:A52"/>
    <mergeCell ref="B51:C52"/>
    <mergeCell ref="J51:J52"/>
    <mergeCell ref="A54:J54"/>
    <mergeCell ref="B55:C55"/>
    <mergeCell ref="E55:E65"/>
    <mergeCell ref="B56:C56"/>
    <mergeCell ref="A57:A58"/>
    <mergeCell ref="B57:C58"/>
    <mergeCell ref="J57:J58"/>
    <mergeCell ref="B65:C65"/>
    <mergeCell ref="A39:A40"/>
    <mergeCell ref="B39:C40"/>
    <mergeCell ref="J39:J40"/>
    <mergeCell ref="A41:A42"/>
    <mergeCell ref="B41:C42"/>
    <mergeCell ref="J41:J42"/>
    <mergeCell ref="E29:E52"/>
    <mergeCell ref="A33:A34"/>
    <mergeCell ref="B33:C34"/>
    <mergeCell ref="J33:J34"/>
    <mergeCell ref="A35:A36"/>
    <mergeCell ref="B35:C36"/>
    <mergeCell ref="J35:J36"/>
    <mergeCell ref="A37:A38"/>
    <mergeCell ref="B37:C38"/>
    <mergeCell ref="J37:J38"/>
    <mergeCell ref="A47:A48"/>
    <mergeCell ref="B47:C48"/>
    <mergeCell ref="J47:J48"/>
    <mergeCell ref="A49:A50"/>
    <mergeCell ref="B49:C50"/>
    <mergeCell ref="J49:J50"/>
    <mergeCell ref="A43:A44"/>
    <mergeCell ref="B43:C44"/>
    <mergeCell ref="A16:J16"/>
    <mergeCell ref="B17:D17"/>
    <mergeCell ref="A19:J19"/>
    <mergeCell ref="A28:J28"/>
    <mergeCell ref="B8:D8"/>
    <mergeCell ref="J8:J9"/>
    <mergeCell ref="B9:D9"/>
    <mergeCell ref="B10:D10"/>
    <mergeCell ref="B11:D11"/>
    <mergeCell ref="B12:D12"/>
    <mergeCell ref="A4:J4"/>
    <mergeCell ref="B5:D5"/>
    <mergeCell ref="E5:E14"/>
    <mergeCell ref="G5:H5"/>
    <mergeCell ref="J5:J7"/>
    <mergeCell ref="B6:D6"/>
    <mergeCell ref="B7:D7"/>
    <mergeCell ref="B13:D13"/>
    <mergeCell ref="B14:D14"/>
    <mergeCell ref="A1:D1"/>
    <mergeCell ref="A2:A3"/>
    <mergeCell ref="B2:D3"/>
    <mergeCell ref="E2:E3"/>
    <mergeCell ref="F2:F3"/>
    <mergeCell ref="G2:H2"/>
    <mergeCell ref="I2:I3"/>
    <mergeCell ref="J2:J3"/>
    <mergeCell ref="E1:G1"/>
  </mergeCells>
  <pageMargins left="0.2" right="0.2" top="0.25" bottom="0.25" header="0.2" footer="0.2"/>
  <pageSetup paperSize="5" scale="75" fitToHeight="0" orientation="landscape" r:id="rId1"/>
  <headerFooter>
    <oddFooter>&amp;R&amp;"-,Bold"&amp;8Page &amp;P of &amp;N</oddFooter>
  </headerFooter>
  <rowBreaks count="14" manualBreakCount="14">
    <brk id="27" max="9" man="1"/>
    <brk id="65" max="9" man="1"/>
    <brk id="90" max="9" man="1"/>
    <brk id="133" max="9" man="1"/>
    <brk id="176" max="9" man="1"/>
    <brk id="203" max="9" man="1"/>
    <brk id="221" max="9" man="1"/>
    <brk id="241" max="9" man="1"/>
    <brk id="266" max="9" man="1"/>
    <brk id="292" max="9" man="1"/>
    <brk id="324" max="9" man="1"/>
    <brk id="351" max="9" man="1"/>
    <brk id="375" max="9" man="1"/>
    <brk id="399"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O427"/>
  <sheetViews>
    <sheetView showGridLines="0" zoomScale="90" zoomScaleNormal="90" workbookViewId="0">
      <pane xSplit="1" ySplit="3" topLeftCell="B247" activePane="bottomRight" state="frozen"/>
      <selection activeCell="J2" sqref="J2:J3"/>
      <selection pane="topRight" activeCell="J2" sqref="J2:J3"/>
      <selection pane="bottomLeft" activeCell="J2" sqref="J2:J3"/>
      <selection pane="bottomRight" sqref="A1:D1"/>
    </sheetView>
  </sheetViews>
  <sheetFormatPr defaultColWidth="9.1796875" defaultRowHeight="14.5" x14ac:dyDescent="0.35"/>
  <cols>
    <col min="1" max="1" width="8.26953125" style="3" customWidth="1"/>
    <col min="2" max="2" width="54.81640625" style="3" customWidth="1"/>
    <col min="3" max="3" width="9.453125" style="3" customWidth="1"/>
    <col min="4" max="4" width="19.453125" style="3" customWidth="1"/>
    <col min="5" max="5" width="14.7265625" style="3" customWidth="1"/>
    <col min="6" max="6" width="13" style="3" customWidth="1"/>
    <col min="7" max="8" width="13.81640625" style="15" customWidth="1"/>
    <col min="9" max="9" width="13.81640625" style="14" customWidth="1"/>
    <col min="10" max="10" width="69.7265625" style="3" customWidth="1"/>
    <col min="11" max="11" width="21.453125" style="381" customWidth="1"/>
    <col min="12" max="12" width="20.54296875" style="1" customWidth="1"/>
    <col min="13" max="14" width="9.1796875" style="1"/>
    <col min="15" max="15" width="9.1796875" style="381"/>
    <col min="16" max="16384" width="9.1796875" style="1"/>
  </cols>
  <sheetData>
    <row r="1" spans="1:15" ht="29.25" customHeight="1" x14ac:dyDescent="0.3">
      <c r="A1" s="1779" t="s">
        <v>782</v>
      </c>
      <c r="B1" s="1779"/>
      <c r="C1" s="1779"/>
      <c r="D1" s="1779"/>
      <c r="E1" s="1454"/>
      <c r="F1" s="1455"/>
      <c r="G1" s="1243" t="s">
        <v>816</v>
      </c>
      <c r="J1" s="896" t="s">
        <v>792</v>
      </c>
      <c r="K1" s="1"/>
      <c r="O1" s="1"/>
    </row>
    <row r="2" spans="1:15" ht="15" customHeight="1" x14ac:dyDescent="0.35">
      <c r="A2" s="1457" t="s">
        <v>237</v>
      </c>
      <c r="B2" s="1458" t="s">
        <v>236</v>
      </c>
      <c r="C2" s="1458"/>
      <c r="D2" s="1458"/>
      <c r="E2" s="1458" t="s">
        <v>486</v>
      </c>
      <c r="F2" s="1457" t="s">
        <v>366</v>
      </c>
      <c r="G2" s="1458" t="s">
        <v>377</v>
      </c>
      <c r="H2" s="1458"/>
      <c r="I2" s="1457" t="s">
        <v>356</v>
      </c>
      <c r="J2" s="1457" t="s">
        <v>487</v>
      </c>
      <c r="O2" s="1"/>
    </row>
    <row r="3" spans="1:15" ht="15" customHeight="1" x14ac:dyDescent="0.35">
      <c r="A3" s="1457"/>
      <c r="B3" s="1458"/>
      <c r="C3" s="1458"/>
      <c r="D3" s="1458"/>
      <c r="E3" s="1458"/>
      <c r="F3" s="1457"/>
      <c r="G3" s="993" t="s">
        <v>354</v>
      </c>
      <c r="H3" s="993" t="s">
        <v>355</v>
      </c>
      <c r="I3" s="1457"/>
      <c r="J3" s="1457"/>
      <c r="L3" s="381"/>
      <c r="M3" s="381"/>
      <c r="O3" s="1"/>
    </row>
    <row r="4" spans="1:15" s="5" customFormat="1" ht="33" customHeight="1" x14ac:dyDescent="0.35">
      <c r="A4" s="1462" t="s">
        <v>491</v>
      </c>
      <c r="B4" s="1463"/>
      <c r="C4" s="1463"/>
      <c r="D4" s="1463"/>
      <c r="E4" s="1463"/>
      <c r="F4" s="1463"/>
      <c r="G4" s="1463"/>
      <c r="H4" s="1463"/>
      <c r="I4" s="1463"/>
      <c r="J4" s="1464"/>
      <c r="K4" s="381"/>
    </row>
    <row r="5" spans="1:15" s="5" customFormat="1" ht="26.25" customHeight="1" x14ac:dyDescent="0.35">
      <c r="A5" s="48" t="s">
        <v>7</v>
      </c>
      <c r="B5" s="1465" t="s">
        <v>367</v>
      </c>
      <c r="C5" s="1465"/>
      <c r="D5" s="1465"/>
      <c r="E5" s="1466" t="s">
        <v>518</v>
      </c>
      <c r="F5" s="243" t="s">
        <v>361</v>
      </c>
      <c r="G5" s="1788">
        <v>45742948.869999997</v>
      </c>
      <c r="H5" s="1789"/>
      <c r="I5" s="432">
        <v>109.7</v>
      </c>
      <c r="J5" s="1803" t="s">
        <v>804</v>
      </c>
      <c r="K5" s="381"/>
    </row>
    <row r="6" spans="1:15" s="5" customFormat="1" ht="26.25" customHeight="1" x14ac:dyDescent="0.35">
      <c r="A6" s="51" t="s">
        <v>8</v>
      </c>
      <c r="B6" s="1460" t="s">
        <v>368</v>
      </c>
      <c r="C6" s="1460"/>
      <c r="D6" s="1460"/>
      <c r="E6" s="1467"/>
      <c r="F6" s="732" t="s">
        <v>361</v>
      </c>
      <c r="G6" s="143" t="s">
        <v>362</v>
      </c>
      <c r="H6" s="143" t="s">
        <v>362</v>
      </c>
      <c r="I6" s="143" t="s">
        <v>362</v>
      </c>
      <c r="J6" s="1804"/>
      <c r="K6" s="381"/>
    </row>
    <row r="7" spans="1:15" s="5" customFormat="1" ht="108.75" customHeight="1" x14ac:dyDescent="0.35">
      <c r="A7" s="55" t="s">
        <v>9</v>
      </c>
      <c r="B7" s="1459" t="s">
        <v>369</v>
      </c>
      <c r="C7" s="1459"/>
      <c r="D7" s="1459"/>
      <c r="E7" s="1467"/>
      <c r="F7" s="245" t="s">
        <v>361</v>
      </c>
      <c r="G7" s="718" t="s">
        <v>362</v>
      </c>
      <c r="H7" s="145" t="s">
        <v>362</v>
      </c>
      <c r="I7" s="145" t="s">
        <v>362</v>
      </c>
      <c r="J7" s="1805"/>
      <c r="K7" s="381"/>
    </row>
    <row r="8" spans="1:15" s="5" customFormat="1" ht="26.25" customHeight="1" x14ac:dyDescent="0.35">
      <c r="A8" s="51" t="s">
        <v>10</v>
      </c>
      <c r="B8" s="1460" t="s">
        <v>370</v>
      </c>
      <c r="C8" s="1460"/>
      <c r="D8" s="1460"/>
      <c r="E8" s="1467"/>
      <c r="F8" s="732" t="s">
        <v>361</v>
      </c>
      <c r="G8" s="1233">
        <v>11537</v>
      </c>
      <c r="H8" s="1233">
        <v>6265</v>
      </c>
      <c r="I8" s="834">
        <v>5616.424289329997</v>
      </c>
      <c r="J8" s="1806" t="s">
        <v>774</v>
      </c>
      <c r="K8" s="381"/>
    </row>
    <row r="9" spans="1:15" s="5" customFormat="1" ht="150" customHeight="1" x14ac:dyDescent="0.35">
      <c r="A9" s="55" t="s">
        <v>11</v>
      </c>
      <c r="B9" s="1459" t="s">
        <v>371</v>
      </c>
      <c r="C9" s="1459"/>
      <c r="D9" s="1459"/>
      <c r="E9" s="1467"/>
      <c r="F9" s="245" t="s">
        <v>361</v>
      </c>
      <c r="G9" s="1207">
        <v>17235</v>
      </c>
      <c r="H9" s="1207">
        <v>6850</v>
      </c>
      <c r="I9" s="1208">
        <v>6348.6084219600007</v>
      </c>
      <c r="J9" s="1807"/>
      <c r="K9" s="381"/>
    </row>
    <row r="10" spans="1:15" s="5" customFormat="1" ht="26.25" customHeight="1" x14ac:dyDescent="0.35">
      <c r="A10" s="51" t="s">
        <v>12</v>
      </c>
      <c r="B10" s="1460" t="s">
        <v>372</v>
      </c>
      <c r="C10" s="1460"/>
      <c r="D10" s="1460"/>
      <c r="E10" s="1467"/>
      <c r="F10" s="732" t="s">
        <v>361</v>
      </c>
      <c r="G10" s="143" t="s">
        <v>362</v>
      </c>
      <c r="H10" s="143" t="s">
        <v>362</v>
      </c>
      <c r="I10" s="143" t="s">
        <v>362</v>
      </c>
      <c r="J10" s="54"/>
      <c r="K10" s="381"/>
    </row>
    <row r="11" spans="1:15" s="5" customFormat="1" ht="26.25" customHeight="1" x14ac:dyDescent="0.35">
      <c r="A11" s="55" t="s">
        <v>13</v>
      </c>
      <c r="B11" s="1459" t="s">
        <v>373</v>
      </c>
      <c r="C11" s="1459"/>
      <c r="D11" s="1459"/>
      <c r="E11" s="1467"/>
      <c r="F11" s="245" t="s">
        <v>361</v>
      </c>
      <c r="G11" s="718" t="s">
        <v>362</v>
      </c>
      <c r="H11" s="718" t="s">
        <v>362</v>
      </c>
      <c r="I11" s="718" t="s">
        <v>362</v>
      </c>
      <c r="J11" s="58"/>
      <c r="K11" s="381"/>
    </row>
    <row r="12" spans="1:15" s="5" customFormat="1" ht="26.25" customHeight="1" x14ac:dyDescent="0.35">
      <c r="A12" s="51" t="s">
        <v>14</v>
      </c>
      <c r="B12" s="1460" t="s">
        <v>374</v>
      </c>
      <c r="C12" s="1460"/>
      <c r="D12" s="1460"/>
      <c r="E12" s="1467"/>
      <c r="F12" s="732" t="s">
        <v>361</v>
      </c>
      <c r="G12" s="147" t="s">
        <v>362</v>
      </c>
      <c r="H12" s="147" t="s">
        <v>362</v>
      </c>
      <c r="I12" s="147" t="s">
        <v>362</v>
      </c>
      <c r="J12" s="54"/>
      <c r="K12" s="381"/>
    </row>
    <row r="13" spans="1:15" s="5" customFormat="1" ht="39.75" customHeight="1" x14ac:dyDescent="0.35">
      <c r="A13" s="55" t="s">
        <v>15</v>
      </c>
      <c r="B13" s="1459" t="s">
        <v>375</v>
      </c>
      <c r="C13" s="1459"/>
      <c r="D13" s="1459"/>
      <c r="E13" s="1467"/>
      <c r="F13" s="245" t="s">
        <v>361</v>
      </c>
      <c r="G13" s="718" t="s">
        <v>362</v>
      </c>
      <c r="H13" s="718" t="s">
        <v>362</v>
      </c>
      <c r="I13" s="718" t="s">
        <v>362</v>
      </c>
      <c r="J13" s="58"/>
      <c r="K13" s="381"/>
    </row>
    <row r="14" spans="1:15" s="5" customFormat="1" ht="30" customHeight="1" x14ac:dyDescent="0.35">
      <c r="A14" s="61" t="s">
        <v>16</v>
      </c>
      <c r="B14" s="1461" t="s">
        <v>376</v>
      </c>
      <c r="C14" s="1461"/>
      <c r="D14" s="1461"/>
      <c r="E14" s="1468"/>
      <c r="F14" s="246" t="s">
        <v>361</v>
      </c>
      <c r="G14" s="148" t="s">
        <v>362</v>
      </c>
      <c r="H14" s="148" t="s">
        <v>362</v>
      </c>
      <c r="I14" s="148" t="s">
        <v>362</v>
      </c>
      <c r="J14" s="64"/>
      <c r="K14" s="381"/>
    </row>
    <row r="15" spans="1:15" s="5" customFormat="1" ht="8.15" customHeight="1" x14ac:dyDescent="0.35">
      <c r="A15" s="12"/>
      <c r="B15" s="13"/>
      <c r="C15" s="13"/>
      <c r="D15" s="13"/>
      <c r="E15" s="13"/>
      <c r="F15" s="7"/>
      <c r="G15" s="149"/>
      <c r="H15" s="149"/>
      <c r="I15" s="149"/>
      <c r="J15" s="46"/>
      <c r="K15" s="381"/>
    </row>
    <row r="16" spans="1:15" s="5" customFormat="1" ht="33" customHeight="1" x14ac:dyDescent="0.35">
      <c r="A16" s="1462" t="s">
        <v>815</v>
      </c>
      <c r="B16" s="1463"/>
      <c r="C16" s="1463"/>
      <c r="D16" s="1463"/>
      <c r="E16" s="1463"/>
      <c r="F16" s="1463"/>
      <c r="G16" s="1463"/>
      <c r="H16" s="1463"/>
      <c r="I16" s="1463"/>
      <c r="J16" s="1464"/>
      <c r="K16" s="381"/>
    </row>
    <row r="17" spans="1:11" s="5" customFormat="1" ht="32.15" customHeight="1" x14ac:dyDescent="0.35">
      <c r="A17" s="9" t="s">
        <v>6</v>
      </c>
      <c r="B17" s="1476" t="s">
        <v>436</v>
      </c>
      <c r="C17" s="1476"/>
      <c r="D17" s="1476"/>
      <c r="E17" s="10" t="s">
        <v>519</v>
      </c>
      <c r="F17" s="242" t="s">
        <v>361</v>
      </c>
      <c r="G17" s="897">
        <v>435</v>
      </c>
      <c r="H17" s="150" t="s">
        <v>362</v>
      </c>
      <c r="I17" s="150" t="s">
        <v>362</v>
      </c>
      <c r="J17" s="6"/>
      <c r="K17" s="381"/>
    </row>
    <row r="18" spans="1:11" s="5" customFormat="1" ht="8.15" customHeight="1" x14ac:dyDescent="0.35">
      <c r="A18" s="12"/>
      <c r="B18" s="13"/>
      <c r="C18" s="13"/>
      <c r="D18" s="13"/>
      <c r="E18" s="13"/>
      <c r="F18" s="7"/>
      <c r="G18" s="149"/>
      <c r="H18" s="149"/>
      <c r="I18" s="149"/>
      <c r="J18" s="46"/>
      <c r="K18" s="381"/>
    </row>
    <row r="19" spans="1:11" s="5" customFormat="1" ht="33" customHeight="1" x14ac:dyDescent="0.35">
      <c r="A19" s="1462" t="s">
        <v>490</v>
      </c>
      <c r="B19" s="1463"/>
      <c r="C19" s="1463"/>
      <c r="D19" s="1463"/>
      <c r="E19" s="1463"/>
      <c r="F19" s="1463"/>
      <c r="G19" s="1463"/>
      <c r="H19" s="1463"/>
      <c r="I19" s="1463"/>
      <c r="J19" s="1464"/>
      <c r="K19" s="381"/>
    </row>
    <row r="20" spans="1:11" s="5" customFormat="1" ht="15" customHeight="1" x14ac:dyDescent="0.35">
      <c r="A20" s="1001" t="s">
        <v>17</v>
      </c>
      <c r="B20" s="1003" t="s">
        <v>380</v>
      </c>
      <c r="C20" s="1004"/>
      <c r="D20" s="68" t="s">
        <v>379</v>
      </c>
      <c r="E20" s="1007" t="s">
        <v>518</v>
      </c>
      <c r="F20" s="69" t="s">
        <v>361</v>
      </c>
      <c r="G20" s="788">
        <v>3622</v>
      </c>
      <c r="H20" s="788">
        <v>1800</v>
      </c>
      <c r="I20" s="788">
        <v>3750</v>
      </c>
      <c r="J20" s="998"/>
      <c r="K20" s="381"/>
    </row>
    <row r="21" spans="1:11" s="5" customFormat="1" ht="15" customHeight="1" x14ac:dyDescent="0.35">
      <c r="A21" s="1002"/>
      <c r="B21" s="1005"/>
      <c r="C21" s="1006"/>
      <c r="D21" s="70" t="s">
        <v>378</v>
      </c>
      <c r="E21" s="1008"/>
      <c r="F21" s="71" t="s">
        <v>361</v>
      </c>
      <c r="G21" s="790">
        <v>3622</v>
      </c>
      <c r="H21" s="790">
        <v>1800</v>
      </c>
      <c r="I21" s="790">
        <v>3750</v>
      </c>
      <c r="J21" s="999"/>
      <c r="K21" s="381"/>
    </row>
    <row r="22" spans="1:11" s="5" customFormat="1" ht="15" customHeight="1" x14ac:dyDescent="0.35">
      <c r="A22" s="1009" t="s">
        <v>18</v>
      </c>
      <c r="B22" s="1010" t="s">
        <v>381</v>
      </c>
      <c r="C22" s="1011"/>
      <c r="D22" s="995" t="s">
        <v>379</v>
      </c>
      <c r="E22" s="1008"/>
      <c r="F22" s="72" t="s">
        <v>361</v>
      </c>
      <c r="G22" s="733">
        <v>0</v>
      </c>
      <c r="H22" s="733">
        <v>0</v>
      </c>
      <c r="I22" s="733">
        <v>0</v>
      </c>
      <c r="J22" s="1012"/>
      <c r="K22" s="381"/>
    </row>
    <row r="23" spans="1:11" s="5" customFormat="1" ht="15" customHeight="1" x14ac:dyDescent="0.35">
      <c r="A23" s="1009" t="s">
        <v>18</v>
      </c>
      <c r="B23" s="1010" t="s">
        <v>306</v>
      </c>
      <c r="C23" s="1011"/>
      <c r="D23" s="995" t="s">
        <v>378</v>
      </c>
      <c r="E23" s="1008"/>
      <c r="F23" s="72" t="s">
        <v>361</v>
      </c>
      <c r="G23" s="807">
        <v>0</v>
      </c>
      <c r="H23" s="807">
        <v>0</v>
      </c>
      <c r="I23" s="807">
        <v>0</v>
      </c>
      <c r="J23" s="1013"/>
      <c r="K23" s="381"/>
    </row>
    <row r="24" spans="1:11" s="5" customFormat="1" ht="15" customHeight="1" x14ac:dyDescent="0.35">
      <c r="A24" s="1002" t="s">
        <v>19</v>
      </c>
      <c r="B24" s="1005" t="s">
        <v>382</v>
      </c>
      <c r="C24" s="1006"/>
      <c r="D24" s="70" t="s">
        <v>379</v>
      </c>
      <c r="E24" s="1008"/>
      <c r="F24" s="71" t="s">
        <v>361</v>
      </c>
      <c r="G24" s="790">
        <v>300</v>
      </c>
      <c r="H24" s="790">
        <v>50</v>
      </c>
      <c r="I24" s="790">
        <v>445</v>
      </c>
      <c r="J24" s="895"/>
      <c r="K24" s="381"/>
    </row>
    <row r="25" spans="1:11" s="5" customFormat="1" ht="15" customHeight="1" x14ac:dyDescent="0.35">
      <c r="A25" s="1002" t="s">
        <v>19</v>
      </c>
      <c r="B25" s="1005" t="s">
        <v>307</v>
      </c>
      <c r="C25" s="1006"/>
      <c r="D25" s="70" t="s">
        <v>378</v>
      </c>
      <c r="E25" s="1008"/>
      <c r="F25" s="71" t="s">
        <v>361</v>
      </c>
      <c r="G25" s="790">
        <v>306</v>
      </c>
      <c r="H25" s="790">
        <v>51</v>
      </c>
      <c r="I25" s="790">
        <v>453</v>
      </c>
      <c r="J25" s="999"/>
      <c r="K25" s="381"/>
    </row>
    <row r="26" spans="1:11" s="5" customFormat="1" ht="15" customHeight="1" x14ac:dyDescent="0.35">
      <c r="A26" s="1009" t="s">
        <v>693</v>
      </c>
      <c r="B26" s="1010" t="s">
        <v>383</v>
      </c>
      <c r="C26" s="1011"/>
      <c r="D26" s="995" t="s">
        <v>379</v>
      </c>
      <c r="E26" s="1008"/>
      <c r="F26" s="72" t="s">
        <v>361</v>
      </c>
      <c r="G26" s="733">
        <v>771</v>
      </c>
      <c r="H26" s="733">
        <v>346</v>
      </c>
      <c r="I26" s="1206">
        <v>1021</v>
      </c>
      <c r="J26" s="1012" t="s">
        <v>517</v>
      </c>
      <c r="K26" s="381"/>
    </row>
    <row r="27" spans="1:11" s="5" customFormat="1" ht="15" customHeight="1" x14ac:dyDescent="0.35">
      <c r="A27" s="1009" t="s">
        <v>20</v>
      </c>
      <c r="B27" s="1010" t="s">
        <v>308</v>
      </c>
      <c r="C27" s="1011"/>
      <c r="D27" s="995" t="s">
        <v>378</v>
      </c>
      <c r="E27" s="1008"/>
      <c r="F27" s="72" t="s">
        <v>361</v>
      </c>
      <c r="G27" s="733">
        <v>771</v>
      </c>
      <c r="H27" s="733">
        <v>346</v>
      </c>
      <c r="I27" s="1206">
        <v>1021</v>
      </c>
      <c r="J27" s="1013"/>
      <c r="K27" s="381"/>
    </row>
    <row r="28" spans="1:11" s="5" customFormat="1" x14ac:dyDescent="0.35">
      <c r="A28" s="1494" t="s">
        <v>492</v>
      </c>
      <c r="B28" s="1495"/>
      <c r="C28" s="1495"/>
      <c r="D28" s="1495"/>
      <c r="E28" s="1495"/>
      <c r="F28" s="1495"/>
      <c r="G28" s="1495"/>
      <c r="H28" s="1495"/>
      <c r="I28" s="1495"/>
      <c r="J28" s="1496"/>
      <c r="K28" s="381"/>
    </row>
    <row r="29" spans="1:11" s="5" customFormat="1" ht="15" customHeight="1" x14ac:dyDescent="0.35">
      <c r="A29" s="1002" t="s">
        <v>694</v>
      </c>
      <c r="B29" s="1005" t="s">
        <v>696</v>
      </c>
      <c r="C29" s="1006"/>
      <c r="D29" s="70" t="s">
        <v>379</v>
      </c>
      <c r="E29" s="1483" t="s">
        <v>518</v>
      </c>
      <c r="F29" s="71" t="s">
        <v>361</v>
      </c>
      <c r="G29" s="1094">
        <v>1131</v>
      </c>
      <c r="H29" s="790">
        <v>692</v>
      </c>
      <c r="I29" s="1094">
        <v>803</v>
      </c>
      <c r="J29" s="1014" t="s">
        <v>517</v>
      </c>
      <c r="K29" s="381"/>
    </row>
    <row r="30" spans="1:11" s="5" customFormat="1" ht="15" customHeight="1" x14ac:dyDescent="0.35">
      <c r="A30" s="1002" t="s">
        <v>20</v>
      </c>
      <c r="B30" s="1005" t="s">
        <v>308</v>
      </c>
      <c r="C30" s="1006"/>
      <c r="D30" s="70" t="s">
        <v>378</v>
      </c>
      <c r="E30" s="1782"/>
      <c r="F30" s="71" t="s">
        <v>361</v>
      </c>
      <c r="G30" s="790">
        <v>1131</v>
      </c>
      <c r="H30" s="790">
        <v>692</v>
      </c>
      <c r="I30" s="790">
        <v>803</v>
      </c>
      <c r="J30" s="999"/>
      <c r="K30" s="381"/>
    </row>
    <row r="31" spans="1:11" s="5" customFormat="1" ht="15" customHeight="1" x14ac:dyDescent="0.35">
      <c r="A31" s="1009" t="s">
        <v>695</v>
      </c>
      <c r="B31" s="1010" t="s">
        <v>697</v>
      </c>
      <c r="C31" s="1011"/>
      <c r="D31" s="995" t="s">
        <v>379</v>
      </c>
      <c r="E31" s="1782"/>
      <c r="F31" s="72" t="s">
        <v>361</v>
      </c>
      <c r="G31" s="1035">
        <v>0</v>
      </c>
      <c r="H31" s="810">
        <v>25</v>
      </c>
      <c r="I31" s="1035">
        <v>0</v>
      </c>
      <c r="J31" s="1012" t="s">
        <v>517</v>
      </c>
      <c r="K31" s="381"/>
    </row>
    <row r="32" spans="1:11" s="5" customFormat="1" ht="15" customHeight="1" x14ac:dyDescent="0.35">
      <c r="A32" s="1009" t="s">
        <v>20</v>
      </c>
      <c r="B32" s="1010" t="s">
        <v>308</v>
      </c>
      <c r="C32" s="1011"/>
      <c r="D32" s="995" t="s">
        <v>378</v>
      </c>
      <c r="E32" s="1782"/>
      <c r="F32" s="72" t="s">
        <v>361</v>
      </c>
      <c r="G32" s="1035">
        <v>0</v>
      </c>
      <c r="H32" s="810">
        <v>25</v>
      </c>
      <c r="I32" s="1035">
        <v>0</v>
      </c>
      <c r="J32" s="1013"/>
      <c r="K32" s="381"/>
    </row>
    <row r="33" spans="1:11" s="5" customFormat="1" ht="15" customHeight="1" x14ac:dyDescent="0.35">
      <c r="A33" s="1478" t="s">
        <v>21</v>
      </c>
      <c r="B33" s="1481" t="s">
        <v>384</v>
      </c>
      <c r="C33" s="1482"/>
      <c r="D33" s="70" t="s">
        <v>379</v>
      </c>
      <c r="E33" s="1782"/>
      <c r="F33" s="71" t="s">
        <v>361</v>
      </c>
      <c r="G33" s="1095">
        <v>10302</v>
      </c>
      <c r="H33" s="790">
        <v>3543</v>
      </c>
      <c r="I33" s="1096">
        <v>354</v>
      </c>
      <c r="J33" s="1491" t="s">
        <v>517</v>
      </c>
      <c r="K33" s="381"/>
    </row>
    <row r="34" spans="1:11" s="5" customFormat="1" ht="15" customHeight="1" x14ac:dyDescent="0.35">
      <c r="A34" s="1478" t="s">
        <v>21</v>
      </c>
      <c r="B34" s="1481" t="s">
        <v>309</v>
      </c>
      <c r="C34" s="1482"/>
      <c r="D34" s="70" t="s">
        <v>378</v>
      </c>
      <c r="E34" s="1782"/>
      <c r="F34" s="71" t="s">
        <v>361</v>
      </c>
      <c r="G34" s="790">
        <v>9992</v>
      </c>
      <c r="H34" s="790">
        <v>3433</v>
      </c>
      <c r="I34" s="790">
        <v>345</v>
      </c>
      <c r="J34" s="1473"/>
      <c r="K34" s="381"/>
    </row>
    <row r="35" spans="1:11" s="5" customFormat="1" ht="15" customHeight="1" x14ac:dyDescent="0.35">
      <c r="A35" s="1486" t="s">
        <v>22</v>
      </c>
      <c r="B35" s="1487" t="s">
        <v>385</v>
      </c>
      <c r="C35" s="1488"/>
      <c r="D35" s="995" t="s">
        <v>379</v>
      </c>
      <c r="E35" s="1782"/>
      <c r="F35" s="72" t="s">
        <v>361</v>
      </c>
      <c r="G35" s="733">
        <v>0</v>
      </c>
      <c r="H35" s="733">
        <v>0</v>
      </c>
      <c r="I35" s="733">
        <v>0</v>
      </c>
      <c r="J35" s="1493"/>
      <c r="K35" s="381"/>
    </row>
    <row r="36" spans="1:11" s="5" customFormat="1" ht="15" customHeight="1" x14ac:dyDescent="0.35">
      <c r="A36" s="1486" t="s">
        <v>22</v>
      </c>
      <c r="B36" s="1487" t="s">
        <v>310</v>
      </c>
      <c r="C36" s="1488"/>
      <c r="D36" s="995" t="s">
        <v>378</v>
      </c>
      <c r="E36" s="1782"/>
      <c r="F36" s="72" t="s">
        <v>361</v>
      </c>
      <c r="G36" s="733">
        <v>0</v>
      </c>
      <c r="H36" s="733">
        <v>0</v>
      </c>
      <c r="I36" s="733">
        <v>0</v>
      </c>
      <c r="J36" s="1493"/>
      <c r="K36" s="381"/>
    </row>
    <row r="37" spans="1:11" s="5" customFormat="1" ht="15" customHeight="1" x14ac:dyDescent="0.35">
      <c r="A37" s="1498" t="s">
        <v>23</v>
      </c>
      <c r="B37" s="1499" t="s">
        <v>386</v>
      </c>
      <c r="C37" s="1500"/>
      <c r="D37" s="437" t="s">
        <v>379</v>
      </c>
      <c r="E37" s="1782"/>
      <c r="F37" s="71" t="s">
        <v>361</v>
      </c>
      <c r="G37" s="1095">
        <v>1521</v>
      </c>
      <c r="H37" s="790">
        <v>539</v>
      </c>
      <c r="I37" s="1096">
        <v>0</v>
      </c>
      <c r="J37" s="1492" t="s">
        <v>517</v>
      </c>
      <c r="K37" s="381"/>
    </row>
    <row r="38" spans="1:11" s="5" customFormat="1" ht="15" customHeight="1" x14ac:dyDescent="0.35">
      <c r="A38" s="1478" t="s">
        <v>23</v>
      </c>
      <c r="B38" s="1481" t="s">
        <v>311</v>
      </c>
      <c r="C38" s="1482"/>
      <c r="D38" s="70" t="s">
        <v>378</v>
      </c>
      <c r="E38" s="1782"/>
      <c r="F38" s="71" t="s">
        <v>361</v>
      </c>
      <c r="G38" s="790">
        <v>1415</v>
      </c>
      <c r="H38" s="790">
        <v>501</v>
      </c>
      <c r="I38" s="790">
        <v>0</v>
      </c>
      <c r="J38" s="1492"/>
      <c r="K38" s="381"/>
    </row>
    <row r="39" spans="1:11" s="5" customFormat="1" ht="15" customHeight="1" x14ac:dyDescent="0.35">
      <c r="A39" s="1486" t="s">
        <v>24</v>
      </c>
      <c r="B39" s="1487" t="s">
        <v>387</v>
      </c>
      <c r="C39" s="1488"/>
      <c r="D39" s="995" t="s">
        <v>379</v>
      </c>
      <c r="E39" s="1782"/>
      <c r="F39" s="72" t="s">
        <v>361</v>
      </c>
      <c r="G39" s="733">
        <v>0</v>
      </c>
      <c r="H39" s="733">
        <v>0</v>
      </c>
      <c r="I39" s="733">
        <v>0</v>
      </c>
      <c r="J39" s="1493"/>
      <c r="K39" s="381"/>
    </row>
    <row r="40" spans="1:11" s="5" customFormat="1" ht="15" customHeight="1" x14ac:dyDescent="0.35">
      <c r="A40" s="1486" t="s">
        <v>24</v>
      </c>
      <c r="B40" s="1487" t="s">
        <v>312</v>
      </c>
      <c r="C40" s="1488"/>
      <c r="D40" s="995" t="s">
        <v>378</v>
      </c>
      <c r="E40" s="1782"/>
      <c r="F40" s="72" t="s">
        <v>361</v>
      </c>
      <c r="G40" s="733">
        <v>0</v>
      </c>
      <c r="H40" s="733">
        <v>0</v>
      </c>
      <c r="I40" s="733">
        <v>0</v>
      </c>
      <c r="J40" s="1493"/>
      <c r="K40" s="381"/>
    </row>
    <row r="41" spans="1:11" s="5" customFormat="1" ht="15" customHeight="1" x14ac:dyDescent="0.35">
      <c r="A41" s="1478" t="s">
        <v>25</v>
      </c>
      <c r="B41" s="1481" t="s">
        <v>388</v>
      </c>
      <c r="C41" s="1482"/>
      <c r="D41" s="70" t="s">
        <v>379</v>
      </c>
      <c r="E41" s="1782"/>
      <c r="F41" s="71" t="s">
        <v>361</v>
      </c>
      <c r="G41" s="152">
        <v>0</v>
      </c>
      <c r="H41" s="152">
        <v>0</v>
      </c>
      <c r="I41" s="152">
        <v>0</v>
      </c>
      <c r="J41" s="1492"/>
      <c r="K41" s="381"/>
    </row>
    <row r="42" spans="1:11" s="5" customFormat="1" ht="15" customHeight="1" x14ac:dyDescent="0.35">
      <c r="A42" s="1478" t="s">
        <v>25</v>
      </c>
      <c r="B42" s="1481" t="s">
        <v>313</v>
      </c>
      <c r="C42" s="1482"/>
      <c r="D42" s="70" t="s">
        <v>378</v>
      </c>
      <c r="E42" s="1782"/>
      <c r="F42" s="71" t="s">
        <v>361</v>
      </c>
      <c r="G42" s="152">
        <v>0</v>
      </c>
      <c r="H42" s="152">
        <v>0</v>
      </c>
      <c r="I42" s="152">
        <v>0</v>
      </c>
      <c r="J42" s="1492"/>
      <c r="K42" s="381"/>
    </row>
    <row r="43" spans="1:11" s="5" customFormat="1" ht="15" customHeight="1" x14ac:dyDescent="0.35">
      <c r="A43" s="1486" t="s">
        <v>26</v>
      </c>
      <c r="B43" s="1487" t="s">
        <v>389</v>
      </c>
      <c r="C43" s="1488"/>
      <c r="D43" s="995" t="s">
        <v>379</v>
      </c>
      <c r="E43" s="1782"/>
      <c r="F43" s="72" t="s">
        <v>361</v>
      </c>
      <c r="G43" s="733">
        <v>0</v>
      </c>
      <c r="H43" s="733">
        <v>0</v>
      </c>
      <c r="I43" s="733">
        <v>0</v>
      </c>
      <c r="J43" s="1493"/>
      <c r="K43" s="381"/>
    </row>
    <row r="44" spans="1:11" s="5" customFormat="1" ht="15" customHeight="1" x14ac:dyDescent="0.35">
      <c r="A44" s="1486" t="s">
        <v>26</v>
      </c>
      <c r="B44" s="1487" t="s">
        <v>314</v>
      </c>
      <c r="C44" s="1488"/>
      <c r="D44" s="995" t="s">
        <v>378</v>
      </c>
      <c r="E44" s="1782"/>
      <c r="F44" s="72" t="s">
        <v>361</v>
      </c>
      <c r="G44" s="733">
        <v>0</v>
      </c>
      <c r="H44" s="733">
        <v>0</v>
      </c>
      <c r="I44" s="733">
        <v>0</v>
      </c>
      <c r="J44" s="1493"/>
      <c r="K44" s="381"/>
    </row>
    <row r="45" spans="1:11" s="5" customFormat="1" ht="15" customHeight="1" x14ac:dyDescent="0.35">
      <c r="A45" s="1478" t="s">
        <v>27</v>
      </c>
      <c r="B45" s="1481" t="s">
        <v>390</v>
      </c>
      <c r="C45" s="1482"/>
      <c r="D45" s="70" t="s">
        <v>379</v>
      </c>
      <c r="E45" s="1782"/>
      <c r="F45" s="71" t="s">
        <v>361</v>
      </c>
      <c r="G45" s="152">
        <v>0</v>
      </c>
      <c r="H45" s="152">
        <v>0</v>
      </c>
      <c r="I45" s="152">
        <v>0</v>
      </c>
      <c r="J45" s="1492"/>
      <c r="K45" s="381"/>
    </row>
    <row r="46" spans="1:11" s="5" customFormat="1" ht="15" customHeight="1" x14ac:dyDescent="0.35">
      <c r="A46" s="1478" t="s">
        <v>27</v>
      </c>
      <c r="B46" s="1481" t="s">
        <v>315</v>
      </c>
      <c r="C46" s="1482"/>
      <c r="D46" s="70" t="s">
        <v>378</v>
      </c>
      <c r="E46" s="1782"/>
      <c r="F46" s="71" t="s">
        <v>361</v>
      </c>
      <c r="G46" s="152">
        <v>0</v>
      </c>
      <c r="H46" s="152">
        <v>0</v>
      </c>
      <c r="I46" s="152">
        <v>0</v>
      </c>
      <c r="J46" s="1492"/>
      <c r="K46" s="381"/>
    </row>
    <row r="47" spans="1:11" s="5" customFormat="1" ht="15" customHeight="1" x14ac:dyDescent="0.35">
      <c r="A47" s="1486" t="s">
        <v>28</v>
      </c>
      <c r="B47" s="1487" t="s">
        <v>391</v>
      </c>
      <c r="C47" s="1488"/>
      <c r="D47" s="995" t="s">
        <v>379</v>
      </c>
      <c r="E47" s="1782"/>
      <c r="F47" s="72" t="s">
        <v>361</v>
      </c>
      <c r="G47" s="733">
        <v>0</v>
      </c>
      <c r="H47" s="733">
        <v>0</v>
      </c>
      <c r="I47" s="733">
        <v>0</v>
      </c>
      <c r="J47" s="1493"/>
      <c r="K47" s="381"/>
    </row>
    <row r="48" spans="1:11" s="5" customFormat="1" ht="15" customHeight="1" x14ac:dyDescent="0.35">
      <c r="A48" s="1486" t="s">
        <v>28</v>
      </c>
      <c r="B48" s="1487" t="s">
        <v>316</v>
      </c>
      <c r="C48" s="1488"/>
      <c r="D48" s="995" t="s">
        <v>378</v>
      </c>
      <c r="E48" s="1782"/>
      <c r="F48" s="72" t="s">
        <v>361</v>
      </c>
      <c r="G48" s="733">
        <v>0</v>
      </c>
      <c r="H48" s="733">
        <v>0</v>
      </c>
      <c r="I48" s="733">
        <v>0</v>
      </c>
      <c r="J48" s="1493"/>
      <c r="K48" s="381"/>
    </row>
    <row r="49" spans="1:11" s="5" customFormat="1" ht="15" customHeight="1" x14ac:dyDescent="0.35">
      <c r="A49" s="1478" t="s">
        <v>29</v>
      </c>
      <c r="B49" s="1481" t="s">
        <v>392</v>
      </c>
      <c r="C49" s="1482"/>
      <c r="D49" s="70" t="s">
        <v>379</v>
      </c>
      <c r="E49" s="1782"/>
      <c r="F49" s="71" t="s">
        <v>361</v>
      </c>
      <c r="G49" s="152">
        <v>0</v>
      </c>
      <c r="H49" s="152">
        <v>0</v>
      </c>
      <c r="I49" s="152">
        <v>0</v>
      </c>
      <c r="J49" s="1492"/>
      <c r="K49" s="381"/>
    </row>
    <row r="50" spans="1:11" s="5" customFormat="1" ht="15" customHeight="1" x14ac:dyDescent="0.35">
      <c r="A50" s="1478" t="s">
        <v>29</v>
      </c>
      <c r="B50" s="1481" t="s">
        <v>317</v>
      </c>
      <c r="C50" s="1482"/>
      <c r="D50" s="70" t="s">
        <v>378</v>
      </c>
      <c r="E50" s="1782"/>
      <c r="F50" s="71" t="s">
        <v>361</v>
      </c>
      <c r="G50" s="152">
        <v>0</v>
      </c>
      <c r="H50" s="152">
        <v>0</v>
      </c>
      <c r="I50" s="152">
        <v>0</v>
      </c>
      <c r="J50" s="1492"/>
      <c r="K50" s="381"/>
    </row>
    <row r="51" spans="1:11" s="5" customFormat="1" ht="15" customHeight="1" x14ac:dyDescent="0.35">
      <c r="A51" s="1486" t="s">
        <v>30</v>
      </c>
      <c r="B51" s="1487" t="s">
        <v>393</v>
      </c>
      <c r="C51" s="1488"/>
      <c r="D51" s="995" t="s">
        <v>379</v>
      </c>
      <c r="E51" s="1782"/>
      <c r="F51" s="72" t="s">
        <v>361</v>
      </c>
      <c r="G51" s="733">
        <v>0</v>
      </c>
      <c r="H51" s="733">
        <v>0</v>
      </c>
      <c r="I51" s="733">
        <v>0</v>
      </c>
      <c r="J51" s="1493"/>
      <c r="K51" s="381"/>
    </row>
    <row r="52" spans="1:11" s="5" customFormat="1" ht="15" customHeight="1" x14ac:dyDescent="0.35">
      <c r="A52" s="1501" t="s">
        <v>30</v>
      </c>
      <c r="B52" s="1502" t="s">
        <v>318</v>
      </c>
      <c r="C52" s="1503"/>
      <c r="D52" s="996" t="s">
        <v>378</v>
      </c>
      <c r="E52" s="1783"/>
      <c r="F52" s="73" t="s">
        <v>361</v>
      </c>
      <c r="G52" s="154">
        <v>0</v>
      </c>
      <c r="H52" s="154">
        <v>0</v>
      </c>
      <c r="I52" s="154">
        <v>0</v>
      </c>
      <c r="J52" s="1504"/>
      <c r="K52" s="381"/>
    </row>
    <row r="53" spans="1:11" s="5" customFormat="1" ht="8.15" customHeight="1" x14ac:dyDescent="0.35">
      <c r="A53" s="65"/>
      <c r="B53" s="66"/>
      <c r="C53" s="66"/>
      <c r="D53" s="66"/>
      <c r="E53" s="66"/>
      <c r="F53" s="67"/>
      <c r="G53" s="155"/>
      <c r="H53" s="155"/>
      <c r="I53" s="155"/>
      <c r="J53" s="46"/>
      <c r="K53" s="381"/>
    </row>
    <row r="54" spans="1:11" s="5" customFormat="1" ht="33" customHeight="1" x14ac:dyDescent="0.35">
      <c r="A54" s="1462" t="s">
        <v>394</v>
      </c>
      <c r="B54" s="1463"/>
      <c r="C54" s="1463"/>
      <c r="D54" s="1463"/>
      <c r="E54" s="1463"/>
      <c r="F54" s="1463"/>
      <c r="G54" s="1463"/>
      <c r="H54" s="1463"/>
      <c r="I54" s="1463"/>
      <c r="J54" s="1464"/>
      <c r="K54" s="381"/>
    </row>
    <row r="55" spans="1:11" s="5" customFormat="1" ht="30" customHeight="1" x14ac:dyDescent="0.35">
      <c r="A55" s="75" t="s">
        <v>31</v>
      </c>
      <c r="B55" s="1505" t="s">
        <v>0</v>
      </c>
      <c r="C55" s="1506"/>
      <c r="D55" s="997" t="s">
        <v>365</v>
      </c>
      <c r="E55" s="1466" t="s">
        <v>519</v>
      </c>
      <c r="F55" s="76" t="s">
        <v>365</v>
      </c>
      <c r="G55" s="151" t="s">
        <v>360</v>
      </c>
      <c r="H55" s="151" t="s">
        <v>360</v>
      </c>
      <c r="I55" s="151" t="s">
        <v>360</v>
      </c>
      <c r="J55" s="243"/>
      <c r="K55" s="381"/>
    </row>
    <row r="56" spans="1:11" s="5" customFormat="1" ht="40.5" customHeight="1" x14ac:dyDescent="0.35">
      <c r="A56" s="1009" t="s">
        <v>32</v>
      </c>
      <c r="B56" s="1487" t="s">
        <v>1</v>
      </c>
      <c r="C56" s="1488"/>
      <c r="D56" s="995"/>
      <c r="E56" s="1467"/>
      <c r="F56" s="72" t="s">
        <v>478</v>
      </c>
      <c r="G56" s="1035">
        <v>3</v>
      </c>
      <c r="H56" s="1035">
        <v>3</v>
      </c>
      <c r="I56" s="1035">
        <v>3</v>
      </c>
      <c r="J56" s="256" t="s">
        <v>702</v>
      </c>
      <c r="K56" s="381"/>
    </row>
    <row r="57" spans="1:11" s="5" customFormat="1" ht="27" customHeight="1" x14ac:dyDescent="0.35">
      <c r="A57" s="1508" t="s">
        <v>33</v>
      </c>
      <c r="B57" s="1481" t="s">
        <v>428</v>
      </c>
      <c r="C57" s="1482"/>
      <c r="D57" s="994" t="s">
        <v>521</v>
      </c>
      <c r="E57" s="1467"/>
      <c r="F57" s="77" t="s">
        <v>361</v>
      </c>
      <c r="G57" s="1041">
        <v>1384581959.51932</v>
      </c>
      <c r="H57" s="1041">
        <v>1062964487.69531</v>
      </c>
      <c r="I57" s="1041">
        <v>1835693318.3087001</v>
      </c>
      <c r="J57" s="1509"/>
      <c r="K57" s="381"/>
    </row>
    <row r="58" spans="1:11" s="5" customFormat="1" ht="27" customHeight="1" x14ac:dyDescent="0.35">
      <c r="A58" s="1508" t="s">
        <v>33</v>
      </c>
      <c r="B58" s="1481"/>
      <c r="C58" s="1482"/>
      <c r="D58" s="994" t="s">
        <v>522</v>
      </c>
      <c r="E58" s="1467"/>
      <c r="F58" s="77" t="s">
        <v>361</v>
      </c>
      <c r="G58" s="1041">
        <v>919171912.19896901</v>
      </c>
      <c r="H58" s="1041">
        <v>719138230.18797302</v>
      </c>
      <c r="I58" s="1041">
        <v>482550551.87243497</v>
      </c>
      <c r="J58" s="1510"/>
      <c r="K58" s="381"/>
    </row>
    <row r="59" spans="1:11" s="5" customFormat="1" ht="30" customHeight="1" x14ac:dyDescent="0.35">
      <c r="A59" s="1009" t="s">
        <v>34</v>
      </c>
      <c r="B59" s="1487" t="s">
        <v>257</v>
      </c>
      <c r="C59" s="1488"/>
      <c r="D59" s="995"/>
      <c r="E59" s="1467"/>
      <c r="F59" s="72" t="s">
        <v>478</v>
      </c>
      <c r="G59" s="1035">
        <v>0</v>
      </c>
      <c r="H59" s="1035">
        <v>0</v>
      </c>
      <c r="I59" s="1035">
        <v>0</v>
      </c>
      <c r="J59" s="59"/>
      <c r="K59" s="381"/>
    </row>
    <row r="60" spans="1:11" s="5" customFormat="1" ht="30" customHeight="1" x14ac:dyDescent="0.35">
      <c r="A60" s="1017" t="s">
        <v>35</v>
      </c>
      <c r="B60" s="1511" t="s">
        <v>429</v>
      </c>
      <c r="C60" s="1512"/>
      <c r="D60" s="79" t="s">
        <v>523</v>
      </c>
      <c r="E60" s="1467"/>
      <c r="F60" s="80" t="s">
        <v>361</v>
      </c>
      <c r="G60" s="703">
        <v>0</v>
      </c>
      <c r="H60" s="703">
        <v>0</v>
      </c>
      <c r="I60" s="703">
        <v>0</v>
      </c>
      <c r="J60" s="60"/>
      <c r="K60" s="381"/>
    </row>
    <row r="61" spans="1:11" s="5" customFormat="1" ht="24" customHeight="1" x14ac:dyDescent="0.35">
      <c r="A61" s="1486" t="s">
        <v>36</v>
      </c>
      <c r="B61" s="1487" t="s">
        <v>430</v>
      </c>
      <c r="C61" s="1488"/>
      <c r="D61" s="995" t="s">
        <v>521</v>
      </c>
      <c r="E61" s="1467"/>
      <c r="F61" s="72" t="s">
        <v>361</v>
      </c>
      <c r="G61" s="923">
        <v>1355335.5482000301</v>
      </c>
      <c r="H61" s="923" t="s">
        <v>565</v>
      </c>
      <c r="I61" s="784">
        <v>264788719.28</v>
      </c>
      <c r="J61" s="1474" t="s">
        <v>712</v>
      </c>
      <c r="K61" s="381"/>
    </row>
    <row r="62" spans="1:11" s="5" customFormat="1" ht="24" customHeight="1" x14ac:dyDescent="0.35">
      <c r="A62" s="1486"/>
      <c r="B62" s="1487"/>
      <c r="C62" s="1488"/>
      <c r="D62" s="995" t="s">
        <v>706</v>
      </c>
      <c r="E62" s="1467"/>
      <c r="F62" s="72" t="s">
        <v>361</v>
      </c>
      <c r="G62" s="923" t="s">
        <v>565</v>
      </c>
      <c r="H62" s="923" t="s">
        <v>565</v>
      </c>
      <c r="I62" s="784">
        <v>8707842.3025000002</v>
      </c>
      <c r="J62" s="1475"/>
      <c r="K62" s="381"/>
    </row>
    <row r="63" spans="1:11" s="5" customFormat="1" ht="27" customHeight="1" x14ac:dyDescent="0.35">
      <c r="A63" s="1508" t="s">
        <v>37</v>
      </c>
      <c r="B63" s="1481" t="s">
        <v>431</v>
      </c>
      <c r="C63" s="1482"/>
      <c r="D63" s="994" t="s">
        <v>521</v>
      </c>
      <c r="E63" s="1467"/>
      <c r="F63" s="77" t="s">
        <v>361</v>
      </c>
      <c r="G63" s="1041">
        <v>2431776910.0457401</v>
      </c>
      <c r="H63" s="1041">
        <v>1653426748.5880799</v>
      </c>
      <c r="I63" s="1041">
        <v>2482966472.35603</v>
      </c>
      <c r="J63" s="1509"/>
      <c r="K63" s="381"/>
    </row>
    <row r="64" spans="1:11" s="5" customFormat="1" ht="27" customHeight="1" x14ac:dyDescent="0.35">
      <c r="A64" s="1508"/>
      <c r="B64" s="1481"/>
      <c r="C64" s="1482"/>
      <c r="D64" s="994" t="s">
        <v>522</v>
      </c>
      <c r="E64" s="1467"/>
      <c r="F64" s="77" t="s">
        <v>361</v>
      </c>
      <c r="G64" s="1041">
        <v>1572688351.12971</v>
      </c>
      <c r="H64" s="1041">
        <v>1176949611.2402301</v>
      </c>
      <c r="I64" s="1041">
        <v>722780620.78636801</v>
      </c>
      <c r="J64" s="1510"/>
      <c r="K64" s="381"/>
    </row>
    <row r="65" spans="1:11" s="5" customFormat="1" ht="30" customHeight="1" x14ac:dyDescent="0.35">
      <c r="A65" s="1009" t="s">
        <v>38</v>
      </c>
      <c r="B65" s="1487" t="s">
        <v>678</v>
      </c>
      <c r="C65" s="1488"/>
      <c r="D65" s="995"/>
      <c r="E65" s="1507"/>
      <c r="F65" s="72" t="s">
        <v>478</v>
      </c>
      <c r="G65" s="1035">
        <v>0</v>
      </c>
      <c r="H65" s="1035">
        <v>0</v>
      </c>
      <c r="I65" s="1035">
        <v>0</v>
      </c>
      <c r="J65" s="59"/>
      <c r="K65" s="381"/>
    </row>
    <row r="66" spans="1:11" s="5" customFormat="1" ht="33" customHeight="1" x14ac:dyDescent="0.35">
      <c r="A66" s="1494" t="s">
        <v>699</v>
      </c>
      <c r="B66" s="1495"/>
      <c r="C66" s="1495"/>
      <c r="D66" s="1495"/>
      <c r="E66" s="1495"/>
      <c r="F66" s="1495"/>
      <c r="G66" s="1495"/>
      <c r="H66" s="1495"/>
      <c r="I66" s="1495"/>
      <c r="J66" s="1496"/>
      <c r="K66" s="381"/>
    </row>
    <row r="67" spans="1:11" s="5" customFormat="1" ht="30" customHeight="1" x14ac:dyDescent="0.35">
      <c r="A67" s="1017" t="s">
        <v>39</v>
      </c>
      <c r="B67" s="1511" t="s">
        <v>679</v>
      </c>
      <c r="C67" s="1512"/>
      <c r="D67" s="79" t="s">
        <v>523</v>
      </c>
      <c r="E67" s="1466" t="s">
        <v>519</v>
      </c>
      <c r="F67" s="80" t="s">
        <v>361</v>
      </c>
      <c r="G67" s="703">
        <v>0</v>
      </c>
      <c r="H67" s="703">
        <v>0</v>
      </c>
      <c r="I67" s="703">
        <v>0</v>
      </c>
      <c r="J67" s="60"/>
      <c r="K67" s="381"/>
    </row>
    <row r="68" spans="1:11" s="5" customFormat="1" ht="24" customHeight="1" x14ac:dyDescent="0.35">
      <c r="A68" s="1486" t="s">
        <v>40</v>
      </c>
      <c r="B68" s="1513" t="s">
        <v>433</v>
      </c>
      <c r="C68" s="1514"/>
      <c r="D68" s="995" t="s">
        <v>521</v>
      </c>
      <c r="E68" s="1467"/>
      <c r="F68" s="72" t="s">
        <v>361</v>
      </c>
      <c r="G68" s="784">
        <v>1724248.83753958</v>
      </c>
      <c r="H68" s="923" t="s">
        <v>565</v>
      </c>
      <c r="I68" s="784">
        <v>512946834.32999998</v>
      </c>
      <c r="J68" s="1474" t="s">
        <v>712</v>
      </c>
      <c r="K68" s="381"/>
    </row>
    <row r="69" spans="1:11" s="5" customFormat="1" ht="24" customHeight="1" x14ac:dyDescent="0.35">
      <c r="A69" s="1501" t="s">
        <v>40</v>
      </c>
      <c r="B69" s="1515"/>
      <c r="C69" s="1516"/>
      <c r="D69" s="996" t="s">
        <v>706</v>
      </c>
      <c r="E69" s="1468"/>
      <c r="F69" s="73" t="s">
        <v>361</v>
      </c>
      <c r="G69" s="923" t="s">
        <v>565</v>
      </c>
      <c r="H69" s="923" t="s">
        <v>565</v>
      </c>
      <c r="I69" s="784">
        <v>13918581.072000001</v>
      </c>
      <c r="J69" s="1517"/>
      <c r="K69" s="381"/>
    </row>
    <row r="70" spans="1:11" s="5" customFormat="1" ht="8.15" customHeight="1" x14ac:dyDescent="0.35">
      <c r="A70" s="82"/>
      <c r="B70" s="83"/>
      <c r="C70" s="83"/>
      <c r="D70" s="83"/>
      <c r="E70" s="83"/>
      <c r="F70" s="84"/>
      <c r="G70" s="156"/>
      <c r="H70" s="156"/>
      <c r="I70" s="156"/>
      <c r="J70" s="46"/>
      <c r="K70" s="381"/>
    </row>
    <row r="71" spans="1:11" s="5" customFormat="1" ht="33" customHeight="1" x14ac:dyDescent="0.35">
      <c r="A71" s="1462" t="s">
        <v>395</v>
      </c>
      <c r="B71" s="1463"/>
      <c r="C71" s="1463"/>
      <c r="D71" s="1463"/>
      <c r="E71" s="1463"/>
      <c r="F71" s="1463"/>
      <c r="G71" s="1463"/>
      <c r="H71" s="1463"/>
      <c r="I71" s="1463"/>
      <c r="J71" s="1464"/>
      <c r="K71" s="381"/>
    </row>
    <row r="72" spans="1:11" s="5" customFormat="1" ht="188.25" customHeight="1" x14ac:dyDescent="0.35">
      <c r="A72" s="11" t="s">
        <v>41</v>
      </c>
      <c r="B72" s="1537" t="s">
        <v>271</v>
      </c>
      <c r="C72" s="1538"/>
      <c r="D72" s="1539"/>
      <c r="E72" s="85" t="s">
        <v>524</v>
      </c>
      <c r="F72" s="242" t="s">
        <v>434</v>
      </c>
      <c r="G72" s="157" t="s">
        <v>493</v>
      </c>
      <c r="H72" s="157" t="s">
        <v>494</v>
      </c>
      <c r="I72" s="157" t="s">
        <v>495</v>
      </c>
      <c r="J72" s="2"/>
      <c r="K72" s="381"/>
    </row>
    <row r="73" spans="1:11" s="5" customFormat="1" ht="8.15" customHeight="1" x14ac:dyDescent="0.35">
      <c r="A73" s="12"/>
      <c r="B73" s="13"/>
      <c r="C73" s="13"/>
      <c r="D73" s="13"/>
      <c r="E73" s="13"/>
      <c r="F73" s="7"/>
      <c r="G73" s="149"/>
      <c r="H73" s="149"/>
      <c r="I73" s="149"/>
      <c r="J73" s="46"/>
      <c r="K73" s="381"/>
    </row>
    <row r="74" spans="1:11" s="5" customFormat="1" ht="33" customHeight="1" x14ac:dyDescent="0.35">
      <c r="A74" s="1462" t="s">
        <v>396</v>
      </c>
      <c r="B74" s="1463"/>
      <c r="C74" s="1463"/>
      <c r="D74" s="1463"/>
      <c r="E74" s="1463"/>
      <c r="F74" s="1463"/>
      <c r="G74" s="1463"/>
      <c r="H74" s="1463"/>
      <c r="I74" s="1463"/>
      <c r="J74" s="1464"/>
      <c r="K74" s="381"/>
    </row>
    <row r="75" spans="1:11" s="5" customFormat="1" ht="51" customHeight="1" x14ac:dyDescent="0.35">
      <c r="A75" s="11" t="s">
        <v>42</v>
      </c>
      <c r="B75" s="1537" t="s">
        <v>206</v>
      </c>
      <c r="C75" s="1538"/>
      <c r="D75" s="1539"/>
      <c r="E75" s="85" t="s">
        <v>524</v>
      </c>
      <c r="F75" s="4"/>
      <c r="G75" s="158" t="s">
        <v>515</v>
      </c>
      <c r="H75" s="158" t="s">
        <v>515</v>
      </c>
      <c r="I75" s="158" t="s">
        <v>515</v>
      </c>
      <c r="J75" s="36"/>
      <c r="K75" s="381"/>
    </row>
    <row r="76" spans="1:11" s="5" customFormat="1" ht="8.15" customHeight="1" x14ac:dyDescent="0.35">
      <c r="A76" s="12"/>
      <c r="B76" s="13"/>
      <c r="C76" s="13"/>
      <c r="D76" s="13"/>
      <c r="E76" s="13"/>
      <c r="F76" s="7"/>
      <c r="G76" s="149"/>
      <c r="H76" s="149"/>
      <c r="I76" s="149"/>
      <c r="J76" s="46"/>
      <c r="K76" s="381"/>
    </row>
    <row r="77" spans="1:11" s="5" customFormat="1" ht="33" customHeight="1" x14ac:dyDescent="0.35">
      <c r="A77" s="1462" t="s">
        <v>397</v>
      </c>
      <c r="B77" s="1463"/>
      <c r="C77" s="1463"/>
      <c r="D77" s="1463"/>
      <c r="E77" s="1463"/>
      <c r="F77" s="1463"/>
      <c r="G77" s="1463"/>
      <c r="H77" s="1463"/>
      <c r="I77" s="1463"/>
      <c r="J77" s="1464"/>
      <c r="K77" s="381"/>
    </row>
    <row r="78" spans="1:11" s="5" customFormat="1" ht="32.15" customHeight="1" x14ac:dyDescent="0.35">
      <c r="A78" s="1018" t="s">
        <v>43</v>
      </c>
      <c r="B78" s="1505" t="s">
        <v>272</v>
      </c>
      <c r="C78" s="1540"/>
      <c r="D78" s="1506"/>
      <c r="E78" s="1541" t="s">
        <v>519</v>
      </c>
      <c r="F78" s="243" t="s">
        <v>398</v>
      </c>
      <c r="G78" s="170">
        <v>0.99</v>
      </c>
      <c r="H78" s="170">
        <v>0.99</v>
      </c>
      <c r="I78" s="170">
        <v>0.99</v>
      </c>
      <c r="J78" s="86"/>
      <c r="K78" s="381"/>
    </row>
    <row r="79" spans="1:11" s="5" customFormat="1" ht="32.15" customHeight="1" x14ac:dyDescent="0.35">
      <c r="A79" s="1021" t="s">
        <v>46</v>
      </c>
      <c r="B79" s="1487" t="s">
        <v>273</v>
      </c>
      <c r="C79" s="1544"/>
      <c r="D79" s="1488"/>
      <c r="E79" s="1542"/>
      <c r="F79" s="87" t="s">
        <v>478</v>
      </c>
      <c r="G79" s="733" t="s">
        <v>363</v>
      </c>
      <c r="H79" s="733" t="s">
        <v>363</v>
      </c>
      <c r="I79" s="733" t="s">
        <v>363</v>
      </c>
      <c r="J79" s="1016" t="s">
        <v>705</v>
      </c>
      <c r="K79" s="381"/>
    </row>
    <row r="80" spans="1:11" s="5" customFormat="1" ht="32.15" customHeight="1" x14ac:dyDescent="0.35">
      <c r="A80" s="1019" t="s">
        <v>47</v>
      </c>
      <c r="B80" s="1545" t="s">
        <v>274</v>
      </c>
      <c r="C80" s="1546"/>
      <c r="D80" s="1547"/>
      <c r="E80" s="1542"/>
      <c r="F80" s="88"/>
      <c r="G80" s="152" t="s">
        <v>496</v>
      </c>
      <c r="H80" s="152" t="s">
        <v>496</v>
      </c>
      <c r="I80" s="152" t="s">
        <v>496</v>
      </c>
      <c r="J80" s="245"/>
      <c r="K80" s="381"/>
    </row>
    <row r="81" spans="1:15" s="5" customFormat="1" ht="15" customHeight="1" x14ac:dyDescent="0.35">
      <c r="A81" s="1548" t="s">
        <v>48</v>
      </c>
      <c r="B81" s="1513" t="s">
        <v>275</v>
      </c>
      <c r="C81" s="1514"/>
      <c r="D81" s="1027" t="s">
        <v>475</v>
      </c>
      <c r="E81" s="1542"/>
      <c r="F81" s="87" t="s">
        <v>478</v>
      </c>
      <c r="G81" s="733">
        <v>10</v>
      </c>
      <c r="H81" s="733" t="s">
        <v>362</v>
      </c>
      <c r="I81" s="733" t="s">
        <v>362</v>
      </c>
      <c r="J81" s="1810" t="s">
        <v>750</v>
      </c>
      <c r="K81" s="381"/>
    </row>
    <row r="82" spans="1:15" s="5" customFormat="1" ht="15" customHeight="1" x14ac:dyDescent="0.35">
      <c r="A82" s="1548"/>
      <c r="B82" s="1518"/>
      <c r="C82" s="1519"/>
      <c r="D82" s="1027" t="s">
        <v>476</v>
      </c>
      <c r="E82" s="1542"/>
      <c r="F82" s="87" t="s">
        <v>478</v>
      </c>
      <c r="G82" s="733">
        <v>0</v>
      </c>
      <c r="H82" s="733">
        <v>0</v>
      </c>
      <c r="I82" s="733" t="s">
        <v>362</v>
      </c>
      <c r="J82" s="1811"/>
      <c r="K82" s="381"/>
    </row>
    <row r="83" spans="1:15" s="5" customFormat="1" ht="17.25" customHeight="1" x14ac:dyDescent="0.35">
      <c r="A83" s="1549"/>
      <c r="B83" s="1515"/>
      <c r="C83" s="1516"/>
      <c r="D83" s="91" t="s">
        <v>477</v>
      </c>
      <c r="E83" s="1543"/>
      <c r="F83" s="90" t="s">
        <v>478</v>
      </c>
      <c r="G83" s="154">
        <v>0</v>
      </c>
      <c r="H83" s="154">
        <v>0</v>
      </c>
      <c r="I83" s="154" t="s">
        <v>362</v>
      </c>
      <c r="J83" s="1812"/>
      <c r="K83" s="381"/>
    </row>
    <row r="84" spans="1:15" s="5" customFormat="1" ht="8.15" customHeight="1" x14ac:dyDescent="0.35">
      <c r="A84" s="12"/>
      <c r="B84" s="13"/>
      <c r="C84" s="13"/>
      <c r="D84" s="13"/>
      <c r="E84" s="13"/>
      <c r="F84" s="7"/>
      <c r="G84" s="149"/>
      <c r="H84" s="149"/>
      <c r="I84" s="149"/>
      <c r="J84" s="46"/>
      <c r="K84" s="381"/>
    </row>
    <row r="85" spans="1:15" s="5" customFormat="1" ht="33" customHeight="1" x14ac:dyDescent="0.35">
      <c r="A85" s="1462" t="s">
        <v>400</v>
      </c>
      <c r="B85" s="1463"/>
      <c r="C85" s="1463"/>
      <c r="D85" s="1463"/>
      <c r="E85" s="1463"/>
      <c r="F85" s="1463"/>
      <c r="G85" s="1463"/>
      <c r="H85" s="1463"/>
      <c r="I85" s="1463"/>
      <c r="J85" s="1464"/>
      <c r="K85" s="381"/>
    </row>
    <row r="86" spans="1:15" ht="15" customHeight="1" x14ac:dyDescent="0.35">
      <c r="A86" s="1522" t="s">
        <v>44</v>
      </c>
      <c r="B86" s="1525" t="s">
        <v>399</v>
      </c>
      <c r="C86" s="1526"/>
      <c r="D86" s="129" t="s">
        <v>410</v>
      </c>
      <c r="E86" s="1531" t="s">
        <v>519</v>
      </c>
      <c r="F86" s="93" t="s">
        <v>361</v>
      </c>
      <c r="G86" s="703">
        <v>11537</v>
      </c>
      <c r="H86" s="703">
        <v>6265</v>
      </c>
      <c r="I86" s="1208">
        <v>5616.424289329997</v>
      </c>
      <c r="J86" s="1534" t="s">
        <v>687</v>
      </c>
      <c r="O86" s="1"/>
    </row>
    <row r="87" spans="1:15" ht="15" customHeight="1" x14ac:dyDescent="0.35">
      <c r="A87" s="1523"/>
      <c r="B87" s="1527"/>
      <c r="C87" s="1528"/>
      <c r="D87" s="130" t="s">
        <v>411</v>
      </c>
      <c r="E87" s="1532"/>
      <c r="F87" s="95" t="s">
        <v>361</v>
      </c>
      <c r="G87" s="686" t="s">
        <v>688</v>
      </c>
      <c r="H87" s="686" t="s">
        <v>688</v>
      </c>
      <c r="I87" s="686" t="s">
        <v>688</v>
      </c>
      <c r="J87" s="1535"/>
      <c r="O87" s="1"/>
    </row>
    <row r="88" spans="1:15" ht="15" customHeight="1" x14ac:dyDescent="0.35">
      <c r="A88" s="1523"/>
      <c r="B88" s="1527"/>
      <c r="C88" s="1528"/>
      <c r="D88" s="1015" t="s">
        <v>412</v>
      </c>
      <c r="E88" s="1532"/>
      <c r="F88" s="95" t="s">
        <v>361</v>
      </c>
      <c r="G88" s="686" t="s">
        <v>688</v>
      </c>
      <c r="H88" s="686" t="s">
        <v>688</v>
      </c>
      <c r="I88" s="686" t="s">
        <v>688</v>
      </c>
      <c r="J88" s="1535"/>
      <c r="O88" s="1"/>
    </row>
    <row r="89" spans="1:15" ht="15" customHeight="1" x14ac:dyDescent="0.35">
      <c r="A89" s="1524"/>
      <c r="B89" s="1529"/>
      <c r="C89" s="1530"/>
      <c r="D89" s="97" t="s">
        <v>256</v>
      </c>
      <c r="E89" s="1533"/>
      <c r="F89" s="98" t="s">
        <v>361</v>
      </c>
      <c r="G89" s="705">
        <v>11537</v>
      </c>
      <c r="H89" s="705">
        <v>6265</v>
      </c>
      <c r="I89" s="1209">
        <v>5616.424289329997</v>
      </c>
      <c r="J89" s="1536"/>
      <c r="O89" s="1"/>
    </row>
    <row r="90" spans="1:15" s="5" customFormat="1" ht="8.15" customHeight="1" x14ac:dyDescent="0.35">
      <c r="A90" s="209"/>
      <c r="B90" s="210"/>
      <c r="C90" s="210"/>
      <c r="D90" s="210"/>
      <c r="E90" s="210"/>
      <c r="F90" s="47"/>
      <c r="G90" s="211"/>
      <c r="H90" s="211"/>
      <c r="I90" s="211"/>
      <c r="J90" s="46"/>
      <c r="K90" s="381"/>
    </row>
    <row r="91" spans="1:15" s="5" customFormat="1" ht="33" customHeight="1" x14ac:dyDescent="0.35">
      <c r="A91" s="1494" t="s">
        <v>480</v>
      </c>
      <c r="B91" s="1495"/>
      <c r="C91" s="1495"/>
      <c r="D91" s="1495"/>
      <c r="E91" s="1495"/>
      <c r="F91" s="1495"/>
      <c r="G91" s="1495"/>
      <c r="H91" s="1495"/>
      <c r="I91" s="1495"/>
      <c r="J91" s="445" t="s">
        <v>698</v>
      </c>
      <c r="K91" s="381"/>
    </row>
    <row r="92" spans="1:15" ht="15" customHeight="1" x14ac:dyDescent="0.35">
      <c r="A92" s="1522" t="s">
        <v>45</v>
      </c>
      <c r="B92" s="1550" t="s">
        <v>380</v>
      </c>
      <c r="C92" s="1551"/>
      <c r="D92" s="1029" t="s">
        <v>415</v>
      </c>
      <c r="E92" s="1556" t="s">
        <v>519</v>
      </c>
      <c r="F92" s="93" t="s">
        <v>361</v>
      </c>
      <c r="G92" s="161" t="s">
        <v>362</v>
      </c>
      <c r="H92" s="161" t="s">
        <v>362</v>
      </c>
      <c r="I92" s="161" t="s">
        <v>362</v>
      </c>
      <c r="J92" s="1559"/>
      <c r="O92" s="1"/>
    </row>
    <row r="93" spans="1:15" ht="15" customHeight="1" x14ac:dyDescent="0.35">
      <c r="A93" s="1523"/>
      <c r="B93" s="1552"/>
      <c r="C93" s="1553"/>
      <c r="D93" s="1031" t="s">
        <v>413</v>
      </c>
      <c r="E93" s="1557"/>
      <c r="F93" s="95" t="s">
        <v>361</v>
      </c>
      <c r="G93" s="718" t="s">
        <v>362</v>
      </c>
      <c r="H93" s="718" t="s">
        <v>362</v>
      </c>
      <c r="I93" s="718" t="s">
        <v>362</v>
      </c>
      <c r="J93" s="1560"/>
      <c r="O93" s="1"/>
    </row>
    <row r="94" spans="1:15" ht="15" customHeight="1" x14ac:dyDescent="0.35">
      <c r="A94" s="1523"/>
      <c r="B94" s="1552"/>
      <c r="C94" s="1553"/>
      <c r="D94" s="1031" t="s">
        <v>414</v>
      </c>
      <c r="E94" s="1557"/>
      <c r="F94" s="95" t="s">
        <v>361</v>
      </c>
      <c r="G94" s="718" t="s">
        <v>362</v>
      </c>
      <c r="H94" s="718" t="s">
        <v>362</v>
      </c>
      <c r="I94" s="718" t="s">
        <v>362</v>
      </c>
      <c r="J94" s="1560"/>
      <c r="O94" s="1"/>
    </row>
    <row r="95" spans="1:15" ht="15" customHeight="1" x14ac:dyDescent="0.35">
      <c r="A95" s="1523"/>
      <c r="B95" s="1552"/>
      <c r="C95" s="1553"/>
      <c r="D95" s="1031" t="s">
        <v>416</v>
      </c>
      <c r="E95" s="1557"/>
      <c r="F95" s="95" t="s">
        <v>361</v>
      </c>
      <c r="G95" s="718" t="s">
        <v>362</v>
      </c>
      <c r="H95" s="718" t="s">
        <v>362</v>
      </c>
      <c r="I95" s="718" t="s">
        <v>362</v>
      </c>
      <c r="J95" s="1560"/>
      <c r="O95" s="1"/>
    </row>
    <row r="96" spans="1:15" ht="15" customHeight="1" x14ac:dyDescent="0.35">
      <c r="A96" s="1523"/>
      <c r="B96" s="1552"/>
      <c r="C96" s="1553"/>
      <c r="D96" s="1031" t="s">
        <v>417</v>
      </c>
      <c r="E96" s="1557"/>
      <c r="F96" s="95" t="s">
        <v>361</v>
      </c>
      <c r="G96" s="718" t="s">
        <v>362</v>
      </c>
      <c r="H96" s="718" t="s">
        <v>362</v>
      </c>
      <c r="I96" s="718" t="s">
        <v>362</v>
      </c>
      <c r="J96" s="1560"/>
      <c r="O96" s="1"/>
    </row>
    <row r="97" spans="1:15" ht="15" customHeight="1" x14ac:dyDescent="0.35">
      <c r="A97" s="1523"/>
      <c r="B97" s="1554"/>
      <c r="C97" s="1555"/>
      <c r="D97" s="1031" t="s">
        <v>418</v>
      </c>
      <c r="E97" s="1557"/>
      <c r="F97" s="95" t="s">
        <v>361</v>
      </c>
      <c r="G97" s="718" t="s">
        <v>362</v>
      </c>
      <c r="H97" s="718" t="s">
        <v>362</v>
      </c>
      <c r="I97" s="718" t="s">
        <v>362</v>
      </c>
      <c r="J97" s="1561"/>
      <c r="O97" s="1"/>
    </row>
    <row r="98" spans="1:15" ht="15" customHeight="1" x14ac:dyDescent="0.35">
      <c r="A98" s="1562" t="s">
        <v>49</v>
      </c>
      <c r="B98" s="1563" t="s">
        <v>401</v>
      </c>
      <c r="C98" s="1564"/>
      <c r="D98" s="139" t="s">
        <v>415</v>
      </c>
      <c r="E98" s="1557"/>
      <c r="F98" s="140" t="s">
        <v>361</v>
      </c>
      <c r="G98" s="163" t="s">
        <v>362</v>
      </c>
      <c r="H98" s="163" t="s">
        <v>362</v>
      </c>
      <c r="I98" s="163" t="s">
        <v>362</v>
      </c>
      <c r="J98" s="1567"/>
      <c r="O98" s="1"/>
    </row>
    <row r="99" spans="1:15" ht="15" customHeight="1" x14ac:dyDescent="0.35">
      <c r="A99" s="1548" t="s">
        <v>49</v>
      </c>
      <c r="B99" s="1565"/>
      <c r="C99" s="1566"/>
      <c r="D99" s="1030" t="s">
        <v>413</v>
      </c>
      <c r="E99" s="1557"/>
      <c r="F99" s="101" t="s">
        <v>361</v>
      </c>
      <c r="G99" s="143" t="s">
        <v>362</v>
      </c>
      <c r="H99" s="143" t="s">
        <v>362</v>
      </c>
      <c r="I99" s="143" t="s">
        <v>362</v>
      </c>
      <c r="J99" s="1567"/>
      <c r="O99" s="1"/>
    </row>
    <row r="100" spans="1:15" ht="15" customHeight="1" x14ac:dyDescent="0.35">
      <c r="A100" s="1548" t="s">
        <v>49</v>
      </c>
      <c r="B100" s="1565"/>
      <c r="C100" s="1566"/>
      <c r="D100" s="1030" t="s">
        <v>414</v>
      </c>
      <c r="E100" s="1557"/>
      <c r="F100" s="101" t="s">
        <v>361</v>
      </c>
      <c r="G100" s="143" t="s">
        <v>362</v>
      </c>
      <c r="H100" s="143" t="s">
        <v>362</v>
      </c>
      <c r="I100" s="143" t="s">
        <v>362</v>
      </c>
      <c r="J100" s="1567"/>
      <c r="O100" s="1"/>
    </row>
    <row r="101" spans="1:15" ht="15" customHeight="1" x14ac:dyDescent="0.35">
      <c r="A101" s="1548" t="s">
        <v>49</v>
      </c>
      <c r="B101" s="1565"/>
      <c r="C101" s="1566"/>
      <c r="D101" s="1030" t="s">
        <v>416</v>
      </c>
      <c r="E101" s="1557"/>
      <c r="F101" s="101" t="s">
        <v>361</v>
      </c>
      <c r="G101" s="143" t="s">
        <v>362</v>
      </c>
      <c r="H101" s="143" t="s">
        <v>362</v>
      </c>
      <c r="I101" s="143" t="s">
        <v>362</v>
      </c>
      <c r="J101" s="1567"/>
      <c r="O101" s="1"/>
    </row>
    <row r="102" spans="1:15" ht="15" customHeight="1" x14ac:dyDescent="0.35">
      <c r="A102" s="1548" t="s">
        <v>49</v>
      </c>
      <c r="B102" s="1565"/>
      <c r="C102" s="1566"/>
      <c r="D102" s="1030" t="s">
        <v>417</v>
      </c>
      <c r="E102" s="1557"/>
      <c r="F102" s="101" t="s">
        <v>361</v>
      </c>
      <c r="G102" s="143" t="s">
        <v>362</v>
      </c>
      <c r="H102" s="143" t="s">
        <v>362</v>
      </c>
      <c r="I102" s="143" t="s">
        <v>362</v>
      </c>
      <c r="J102" s="1567"/>
      <c r="O102" s="1"/>
    </row>
    <row r="103" spans="1:15" ht="15" customHeight="1" x14ac:dyDescent="0.35">
      <c r="A103" s="1548" t="s">
        <v>49</v>
      </c>
      <c r="B103" s="1565"/>
      <c r="C103" s="1566"/>
      <c r="D103" s="1030" t="s">
        <v>418</v>
      </c>
      <c r="E103" s="1557"/>
      <c r="F103" s="101" t="s">
        <v>361</v>
      </c>
      <c r="G103" s="143" t="s">
        <v>362</v>
      </c>
      <c r="H103" s="143" t="s">
        <v>362</v>
      </c>
      <c r="I103" s="143" t="s">
        <v>362</v>
      </c>
      <c r="J103" s="1568"/>
      <c r="O103" s="1"/>
    </row>
    <row r="104" spans="1:15" ht="15" customHeight="1" x14ac:dyDescent="0.35">
      <c r="A104" s="1523" t="s">
        <v>50</v>
      </c>
      <c r="B104" s="1569" t="s">
        <v>382</v>
      </c>
      <c r="C104" s="1570"/>
      <c r="D104" s="1031" t="s">
        <v>415</v>
      </c>
      <c r="E104" s="1557"/>
      <c r="F104" s="95" t="s">
        <v>361</v>
      </c>
      <c r="G104" s="718" t="s">
        <v>362</v>
      </c>
      <c r="H104" s="718" t="s">
        <v>362</v>
      </c>
      <c r="I104" s="718" t="s">
        <v>362</v>
      </c>
      <c r="J104" s="1572"/>
      <c r="O104" s="1"/>
    </row>
    <row r="105" spans="1:15" ht="15" customHeight="1" x14ac:dyDescent="0.35">
      <c r="A105" s="1523" t="s">
        <v>50</v>
      </c>
      <c r="B105" s="1569" t="s">
        <v>319</v>
      </c>
      <c r="C105" s="1570"/>
      <c r="D105" s="1031" t="s">
        <v>413</v>
      </c>
      <c r="E105" s="1557"/>
      <c r="F105" s="95" t="s">
        <v>361</v>
      </c>
      <c r="G105" s="718" t="s">
        <v>362</v>
      </c>
      <c r="H105" s="718" t="s">
        <v>362</v>
      </c>
      <c r="I105" s="718" t="s">
        <v>362</v>
      </c>
      <c r="J105" s="1560"/>
      <c r="O105" s="1"/>
    </row>
    <row r="106" spans="1:15" ht="15" customHeight="1" x14ac:dyDescent="0.35">
      <c r="A106" s="1523" t="s">
        <v>50</v>
      </c>
      <c r="B106" s="1569" t="s">
        <v>319</v>
      </c>
      <c r="C106" s="1570"/>
      <c r="D106" s="1031" t="s">
        <v>414</v>
      </c>
      <c r="E106" s="1557"/>
      <c r="F106" s="95" t="s">
        <v>361</v>
      </c>
      <c r="G106" s="718" t="s">
        <v>362</v>
      </c>
      <c r="H106" s="718" t="s">
        <v>362</v>
      </c>
      <c r="I106" s="718" t="s">
        <v>362</v>
      </c>
      <c r="J106" s="1560"/>
      <c r="O106" s="1"/>
    </row>
    <row r="107" spans="1:15" ht="15" customHeight="1" x14ac:dyDescent="0.35">
      <c r="A107" s="1523" t="s">
        <v>50</v>
      </c>
      <c r="B107" s="1569" t="s">
        <v>319</v>
      </c>
      <c r="C107" s="1570"/>
      <c r="D107" s="1031" t="s">
        <v>416</v>
      </c>
      <c r="E107" s="1557"/>
      <c r="F107" s="95" t="s">
        <v>361</v>
      </c>
      <c r="G107" s="718" t="s">
        <v>362</v>
      </c>
      <c r="H107" s="718" t="s">
        <v>362</v>
      </c>
      <c r="I107" s="718" t="s">
        <v>362</v>
      </c>
      <c r="J107" s="1560"/>
      <c r="O107" s="1"/>
    </row>
    <row r="108" spans="1:15" ht="15" customHeight="1" x14ac:dyDescent="0.35">
      <c r="A108" s="1523" t="s">
        <v>50</v>
      </c>
      <c r="B108" s="1569" t="s">
        <v>319</v>
      </c>
      <c r="C108" s="1570"/>
      <c r="D108" s="1031" t="s">
        <v>417</v>
      </c>
      <c r="E108" s="1557"/>
      <c r="F108" s="95" t="s">
        <v>361</v>
      </c>
      <c r="G108" s="718" t="s">
        <v>362</v>
      </c>
      <c r="H108" s="718" t="s">
        <v>362</v>
      </c>
      <c r="I108" s="718" t="s">
        <v>362</v>
      </c>
      <c r="J108" s="1560"/>
      <c r="O108" s="1"/>
    </row>
    <row r="109" spans="1:15" ht="15" customHeight="1" x14ac:dyDescent="0.35">
      <c r="A109" s="1523" t="s">
        <v>50</v>
      </c>
      <c r="B109" s="1569" t="s">
        <v>319</v>
      </c>
      <c r="C109" s="1570"/>
      <c r="D109" s="1031" t="s">
        <v>418</v>
      </c>
      <c r="E109" s="1557"/>
      <c r="F109" s="95" t="s">
        <v>361</v>
      </c>
      <c r="G109" s="718" t="s">
        <v>362</v>
      </c>
      <c r="H109" s="718" t="s">
        <v>362</v>
      </c>
      <c r="I109" s="718" t="s">
        <v>362</v>
      </c>
      <c r="J109" s="1561"/>
      <c r="O109" s="1"/>
    </row>
    <row r="110" spans="1:15" ht="15" customHeight="1" x14ac:dyDescent="0.35">
      <c r="A110" s="1548" t="s">
        <v>51</v>
      </c>
      <c r="B110" s="1565" t="s">
        <v>383</v>
      </c>
      <c r="C110" s="1566"/>
      <c r="D110" s="1030" t="s">
        <v>415</v>
      </c>
      <c r="E110" s="1557"/>
      <c r="F110" s="101" t="s">
        <v>361</v>
      </c>
      <c r="G110" s="143" t="s">
        <v>362</v>
      </c>
      <c r="H110" s="143" t="s">
        <v>362</v>
      </c>
      <c r="I110" s="143" t="s">
        <v>362</v>
      </c>
      <c r="J110" s="1571"/>
      <c r="O110" s="1"/>
    </row>
    <row r="111" spans="1:15" ht="15" customHeight="1" x14ac:dyDescent="0.35">
      <c r="A111" s="1548" t="s">
        <v>51</v>
      </c>
      <c r="B111" s="1565" t="s">
        <v>328</v>
      </c>
      <c r="C111" s="1566"/>
      <c r="D111" s="1030" t="s">
        <v>413</v>
      </c>
      <c r="E111" s="1557"/>
      <c r="F111" s="101" t="s">
        <v>361</v>
      </c>
      <c r="G111" s="143" t="s">
        <v>362</v>
      </c>
      <c r="H111" s="143" t="s">
        <v>362</v>
      </c>
      <c r="I111" s="143" t="s">
        <v>362</v>
      </c>
      <c r="J111" s="1567"/>
      <c r="O111" s="1"/>
    </row>
    <row r="112" spans="1:15" ht="15" customHeight="1" x14ac:dyDescent="0.35">
      <c r="A112" s="1548" t="s">
        <v>51</v>
      </c>
      <c r="B112" s="1565" t="s">
        <v>328</v>
      </c>
      <c r="C112" s="1566"/>
      <c r="D112" s="1030" t="s">
        <v>414</v>
      </c>
      <c r="E112" s="1557"/>
      <c r="F112" s="101" t="s">
        <v>361</v>
      </c>
      <c r="G112" s="143" t="s">
        <v>362</v>
      </c>
      <c r="H112" s="143" t="s">
        <v>362</v>
      </c>
      <c r="I112" s="143" t="s">
        <v>362</v>
      </c>
      <c r="J112" s="1567"/>
      <c r="O112" s="1"/>
    </row>
    <row r="113" spans="1:15" ht="15" customHeight="1" x14ac:dyDescent="0.35">
      <c r="A113" s="1548" t="s">
        <v>51</v>
      </c>
      <c r="B113" s="1565" t="s">
        <v>328</v>
      </c>
      <c r="C113" s="1566"/>
      <c r="D113" s="1030" t="s">
        <v>416</v>
      </c>
      <c r="E113" s="1557"/>
      <c r="F113" s="101" t="s">
        <v>361</v>
      </c>
      <c r="G113" s="143" t="s">
        <v>362</v>
      </c>
      <c r="H113" s="143" t="s">
        <v>362</v>
      </c>
      <c r="I113" s="143" t="s">
        <v>362</v>
      </c>
      <c r="J113" s="1567"/>
      <c r="O113" s="1"/>
    </row>
    <row r="114" spans="1:15" ht="15" customHeight="1" x14ac:dyDescent="0.35">
      <c r="A114" s="1548" t="s">
        <v>51</v>
      </c>
      <c r="B114" s="1565" t="s">
        <v>328</v>
      </c>
      <c r="C114" s="1566"/>
      <c r="D114" s="1030" t="s">
        <v>417</v>
      </c>
      <c r="E114" s="1557"/>
      <c r="F114" s="101" t="s">
        <v>361</v>
      </c>
      <c r="G114" s="143" t="s">
        <v>362</v>
      </c>
      <c r="H114" s="143" t="s">
        <v>362</v>
      </c>
      <c r="I114" s="143" t="s">
        <v>362</v>
      </c>
      <c r="J114" s="1567"/>
      <c r="O114" s="1"/>
    </row>
    <row r="115" spans="1:15" ht="15" customHeight="1" x14ac:dyDescent="0.35">
      <c r="A115" s="1548" t="s">
        <v>51</v>
      </c>
      <c r="B115" s="1565" t="s">
        <v>328</v>
      </c>
      <c r="C115" s="1566"/>
      <c r="D115" s="1030" t="s">
        <v>418</v>
      </c>
      <c r="E115" s="1557"/>
      <c r="F115" s="101" t="s">
        <v>361</v>
      </c>
      <c r="G115" s="143" t="s">
        <v>362</v>
      </c>
      <c r="H115" s="143" t="s">
        <v>362</v>
      </c>
      <c r="I115" s="143" t="s">
        <v>362</v>
      </c>
      <c r="J115" s="1568"/>
      <c r="O115" s="1"/>
    </row>
    <row r="116" spans="1:15" ht="15" customHeight="1" x14ac:dyDescent="0.35">
      <c r="A116" s="1573" t="s">
        <v>52</v>
      </c>
      <c r="B116" s="1569" t="s">
        <v>384</v>
      </c>
      <c r="C116" s="1570"/>
      <c r="D116" s="332" t="s">
        <v>415</v>
      </c>
      <c r="E116" s="1557"/>
      <c r="F116" s="138" t="s">
        <v>361</v>
      </c>
      <c r="G116" s="162" t="s">
        <v>362</v>
      </c>
      <c r="H116" s="162" t="s">
        <v>362</v>
      </c>
      <c r="I116" s="162" t="s">
        <v>362</v>
      </c>
      <c r="J116" s="1572"/>
      <c r="O116" s="1"/>
    </row>
    <row r="117" spans="1:15" ht="15" customHeight="1" x14ac:dyDescent="0.35">
      <c r="A117" s="1523" t="s">
        <v>52</v>
      </c>
      <c r="B117" s="1569" t="s">
        <v>320</v>
      </c>
      <c r="C117" s="1570"/>
      <c r="D117" s="1031" t="s">
        <v>413</v>
      </c>
      <c r="E117" s="1557"/>
      <c r="F117" s="95" t="s">
        <v>361</v>
      </c>
      <c r="G117" s="718" t="s">
        <v>362</v>
      </c>
      <c r="H117" s="718" t="s">
        <v>362</v>
      </c>
      <c r="I117" s="718" t="s">
        <v>362</v>
      </c>
      <c r="J117" s="1560"/>
      <c r="O117" s="1"/>
    </row>
    <row r="118" spans="1:15" ht="15" customHeight="1" x14ac:dyDescent="0.35">
      <c r="A118" s="1523" t="s">
        <v>52</v>
      </c>
      <c r="B118" s="1569" t="s">
        <v>320</v>
      </c>
      <c r="C118" s="1570"/>
      <c r="D118" s="1031" t="s">
        <v>414</v>
      </c>
      <c r="E118" s="1557"/>
      <c r="F118" s="95" t="s">
        <v>361</v>
      </c>
      <c r="G118" s="718" t="s">
        <v>362</v>
      </c>
      <c r="H118" s="718" t="s">
        <v>362</v>
      </c>
      <c r="I118" s="718" t="s">
        <v>362</v>
      </c>
      <c r="J118" s="1560"/>
      <c r="O118" s="1"/>
    </row>
    <row r="119" spans="1:15" ht="15" customHeight="1" x14ac:dyDescent="0.35">
      <c r="A119" s="1523" t="s">
        <v>52</v>
      </c>
      <c r="B119" s="1569" t="s">
        <v>320</v>
      </c>
      <c r="C119" s="1570"/>
      <c r="D119" s="1031" t="s">
        <v>416</v>
      </c>
      <c r="E119" s="1557"/>
      <c r="F119" s="95" t="s">
        <v>361</v>
      </c>
      <c r="G119" s="718" t="s">
        <v>362</v>
      </c>
      <c r="H119" s="718" t="s">
        <v>362</v>
      </c>
      <c r="I119" s="718" t="s">
        <v>362</v>
      </c>
      <c r="J119" s="1560"/>
      <c r="O119" s="1"/>
    </row>
    <row r="120" spans="1:15" ht="15" customHeight="1" x14ac:dyDescent="0.35">
      <c r="A120" s="1523" t="s">
        <v>52</v>
      </c>
      <c r="B120" s="1569" t="s">
        <v>320</v>
      </c>
      <c r="C120" s="1570"/>
      <c r="D120" s="1031" t="s">
        <v>417</v>
      </c>
      <c r="E120" s="1557"/>
      <c r="F120" s="95" t="s">
        <v>361</v>
      </c>
      <c r="G120" s="718" t="s">
        <v>362</v>
      </c>
      <c r="H120" s="718" t="s">
        <v>362</v>
      </c>
      <c r="I120" s="718" t="s">
        <v>362</v>
      </c>
      <c r="J120" s="1560"/>
      <c r="O120" s="1"/>
    </row>
    <row r="121" spans="1:15" ht="15" customHeight="1" x14ac:dyDescent="0.35">
      <c r="A121" s="1523" t="s">
        <v>52</v>
      </c>
      <c r="B121" s="1569" t="s">
        <v>320</v>
      </c>
      <c r="C121" s="1570"/>
      <c r="D121" s="1031" t="s">
        <v>418</v>
      </c>
      <c r="E121" s="1557"/>
      <c r="F121" s="95" t="s">
        <v>361</v>
      </c>
      <c r="G121" s="718" t="s">
        <v>362</v>
      </c>
      <c r="H121" s="718" t="s">
        <v>362</v>
      </c>
      <c r="I121" s="718" t="s">
        <v>362</v>
      </c>
      <c r="J121" s="1561"/>
      <c r="O121" s="1"/>
    </row>
    <row r="122" spans="1:15" ht="15" customHeight="1" x14ac:dyDescent="0.35">
      <c r="A122" s="1548" t="s">
        <v>53</v>
      </c>
      <c r="B122" s="1565" t="s">
        <v>402</v>
      </c>
      <c r="C122" s="1566"/>
      <c r="D122" s="1030" t="s">
        <v>415</v>
      </c>
      <c r="E122" s="1557"/>
      <c r="F122" s="101" t="s">
        <v>361</v>
      </c>
      <c r="G122" s="143" t="s">
        <v>362</v>
      </c>
      <c r="H122" s="143" t="s">
        <v>362</v>
      </c>
      <c r="I122" s="143" t="s">
        <v>362</v>
      </c>
      <c r="J122" s="1571"/>
      <c r="O122" s="1"/>
    </row>
    <row r="123" spans="1:15" ht="15" customHeight="1" x14ac:dyDescent="0.35">
      <c r="A123" s="1548" t="s">
        <v>53</v>
      </c>
      <c r="B123" s="1565" t="s">
        <v>321</v>
      </c>
      <c r="C123" s="1566"/>
      <c r="D123" s="1030" t="s">
        <v>413</v>
      </c>
      <c r="E123" s="1557"/>
      <c r="F123" s="101" t="s">
        <v>361</v>
      </c>
      <c r="G123" s="143" t="s">
        <v>362</v>
      </c>
      <c r="H123" s="143" t="s">
        <v>362</v>
      </c>
      <c r="I123" s="143" t="s">
        <v>362</v>
      </c>
      <c r="J123" s="1567"/>
      <c r="O123" s="1"/>
    </row>
    <row r="124" spans="1:15" ht="15" customHeight="1" x14ac:dyDescent="0.35">
      <c r="A124" s="1548" t="s">
        <v>53</v>
      </c>
      <c r="B124" s="1565" t="s">
        <v>321</v>
      </c>
      <c r="C124" s="1566"/>
      <c r="D124" s="1030" t="s">
        <v>414</v>
      </c>
      <c r="E124" s="1557"/>
      <c r="F124" s="101" t="s">
        <v>361</v>
      </c>
      <c r="G124" s="143" t="s">
        <v>362</v>
      </c>
      <c r="H124" s="143" t="s">
        <v>362</v>
      </c>
      <c r="I124" s="143" t="s">
        <v>362</v>
      </c>
      <c r="J124" s="1567"/>
      <c r="O124" s="1"/>
    </row>
    <row r="125" spans="1:15" ht="15" customHeight="1" x14ac:dyDescent="0.35">
      <c r="A125" s="1548" t="s">
        <v>53</v>
      </c>
      <c r="B125" s="1565" t="s">
        <v>321</v>
      </c>
      <c r="C125" s="1566"/>
      <c r="D125" s="1030" t="s">
        <v>416</v>
      </c>
      <c r="E125" s="1557"/>
      <c r="F125" s="101" t="s">
        <v>361</v>
      </c>
      <c r="G125" s="143" t="s">
        <v>362</v>
      </c>
      <c r="H125" s="143" t="s">
        <v>362</v>
      </c>
      <c r="I125" s="143" t="s">
        <v>362</v>
      </c>
      <c r="J125" s="1567"/>
      <c r="O125" s="1"/>
    </row>
    <row r="126" spans="1:15" ht="15" customHeight="1" x14ac:dyDescent="0.35">
      <c r="A126" s="1548" t="s">
        <v>53</v>
      </c>
      <c r="B126" s="1565" t="s">
        <v>321</v>
      </c>
      <c r="C126" s="1566"/>
      <c r="D126" s="1030" t="s">
        <v>417</v>
      </c>
      <c r="E126" s="1557"/>
      <c r="F126" s="101" t="s">
        <v>361</v>
      </c>
      <c r="G126" s="143" t="s">
        <v>362</v>
      </c>
      <c r="H126" s="143" t="s">
        <v>362</v>
      </c>
      <c r="I126" s="143" t="s">
        <v>362</v>
      </c>
      <c r="J126" s="1567"/>
      <c r="O126" s="1"/>
    </row>
    <row r="127" spans="1:15" ht="15" customHeight="1" x14ac:dyDescent="0.35">
      <c r="A127" s="1548" t="s">
        <v>53</v>
      </c>
      <c r="B127" s="1565" t="s">
        <v>321</v>
      </c>
      <c r="C127" s="1566"/>
      <c r="D127" s="1030" t="s">
        <v>418</v>
      </c>
      <c r="E127" s="1557"/>
      <c r="F127" s="101" t="s">
        <v>361</v>
      </c>
      <c r="G127" s="143" t="s">
        <v>362</v>
      </c>
      <c r="H127" s="143" t="s">
        <v>362</v>
      </c>
      <c r="I127" s="143" t="s">
        <v>362</v>
      </c>
      <c r="J127" s="1568"/>
      <c r="O127" s="1"/>
    </row>
    <row r="128" spans="1:15" ht="15" customHeight="1" x14ac:dyDescent="0.35">
      <c r="A128" s="1523" t="s">
        <v>54</v>
      </c>
      <c r="B128" s="1569" t="s">
        <v>403</v>
      </c>
      <c r="C128" s="1570"/>
      <c r="D128" s="1031" t="s">
        <v>415</v>
      </c>
      <c r="E128" s="1557"/>
      <c r="F128" s="95" t="s">
        <v>361</v>
      </c>
      <c r="G128" s="718" t="s">
        <v>362</v>
      </c>
      <c r="H128" s="718" t="s">
        <v>362</v>
      </c>
      <c r="I128" s="718" t="s">
        <v>362</v>
      </c>
      <c r="J128" s="1572"/>
      <c r="O128" s="1"/>
    </row>
    <row r="129" spans="1:15" ht="15" customHeight="1" x14ac:dyDescent="0.35">
      <c r="A129" s="1523" t="s">
        <v>54</v>
      </c>
      <c r="B129" s="1569" t="s">
        <v>327</v>
      </c>
      <c r="C129" s="1570"/>
      <c r="D129" s="1031" t="s">
        <v>413</v>
      </c>
      <c r="E129" s="1557"/>
      <c r="F129" s="95" t="s">
        <v>361</v>
      </c>
      <c r="G129" s="718" t="s">
        <v>362</v>
      </c>
      <c r="H129" s="718" t="s">
        <v>362</v>
      </c>
      <c r="I129" s="718" t="s">
        <v>362</v>
      </c>
      <c r="J129" s="1560"/>
      <c r="O129" s="1"/>
    </row>
    <row r="130" spans="1:15" ht="15" customHeight="1" x14ac:dyDescent="0.35">
      <c r="A130" s="1523" t="s">
        <v>54</v>
      </c>
      <c r="B130" s="1569" t="s">
        <v>327</v>
      </c>
      <c r="C130" s="1570"/>
      <c r="D130" s="1031" t="s">
        <v>414</v>
      </c>
      <c r="E130" s="1557"/>
      <c r="F130" s="95" t="s">
        <v>361</v>
      </c>
      <c r="G130" s="718" t="s">
        <v>362</v>
      </c>
      <c r="H130" s="718" t="s">
        <v>362</v>
      </c>
      <c r="I130" s="718" t="s">
        <v>362</v>
      </c>
      <c r="J130" s="1560"/>
      <c r="O130" s="1"/>
    </row>
    <row r="131" spans="1:15" ht="15" customHeight="1" x14ac:dyDescent="0.35">
      <c r="A131" s="1523" t="s">
        <v>54</v>
      </c>
      <c r="B131" s="1569" t="s">
        <v>327</v>
      </c>
      <c r="C131" s="1570"/>
      <c r="D131" s="1031" t="s">
        <v>416</v>
      </c>
      <c r="E131" s="1557"/>
      <c r="F131" s="95" t="s">
        <v>361</v>
      </c>
      <c r="G131" s="718" t="s">
        <v>362</v>
      </c>
      <c r="H131" s="718" t="s">
        <v>362</v>
      </c>
      <c r="I131" s="718" t="s">
        <v>362</v>
      </c>
      <c r="J131" s="1560"/>
      <c r="O131" s="1"/>
    </row>
    <row r="132" spans="1:15" ht="15" customHeight="1" x14ac:dyDescent="0.35">
      <c r="A132" s="1523" t="s">
        <v>54</v>
      </c>
      <c r="B132" s="1569" t="s">
        <v>327</v>
      </c>
      <c r="C132" s="1570"/>
      <c r="D132" s="1031" t="s">
        <v>417</v>
      </c>
      <c r="E132" s="1557"/>
      <c r="F132" s="95" t="s">
        <v>361</v>
      </c>
      <c r="G132" s="718" t="s">
        <v>362</v>
      </c>
      <c r="H132" s="718" t="s">
        <v>362</v>
      </c>
      <c r="I132" s="718" t="s">
        <v>362</v>
      </c>
      <c r="J132" s="1560"/>
      <c r="O132" s="1"/>
    </row>
    <row r="133" spans="1:15" ht="15" customHeight="1" x14ac:dyDescent="0.35">
      <c r="A133" s="1523" t="s">
        <v>54</v>
      </c>
      <c r="B133" s="1569" t="s">
        <v>327</v>
      </c>
      <c r="C133" s="1570"/>
      <c r="D133" s="1031" t="s">
        <v>418</v>
      </c>
      <c r="E133" s="1558"/>
      <c r="F133" s="95" t="s">
        <v>361</v>
      </c>
      <c r="G133" s="718" t="s">
        <v>362</v>
      </c>
      <c r="H133" s="718" t="s">
        <v>362</v>
      </c>
      <c r="I133" s="718" t="s">
        <v>362</v>
      </c>
      <c r="J133" s="1561"/>
      <c r="O133" s="1"/>
    </row>
    <row r="134" spans="1:15" s="5" customFormat="1" ht="33" customHeight="1" x14ac:dyDescent="0.35">
      <c r="A134" s="1462" t="s">
        <v>481</v>
      </c>
      <c r="B134" s="1463"/>
      <c r="C134" s="1463"/>
      <c r="D134" s="1463"/>
      <c r="E134" s="1495"/>
      <c r="F134" s="1463"/>
      <c r="G134" s="1463"/>
      <c r="H134" s="1463"/>
      <c r="I134" s="1463"/>
      <c r="J134" s="221" t="s">
        <v>698</v>
      </c>
      <c r="K134" s="381"/>
    </row>
    <row r="135" spans="1:15" ht="15" customHeight="1" x14ac:dyDescent="0.35">
      <c r="A135" s="1574" t="s">
        <v>55</v>
      </c>
      <c r="B135" s="1575" t="s">
        <v>404</v>
      </c>
      <c r="C135" s="1576"/>
      <c r="D135" s="440" t="s">
        <v>415</v>
      </c>
      <c r="E135" s="1556" t="s">
        <v>519</v>
      </c>
      <c r="F135" s="441" t="s">
        <v>361</v>
      </c>
      <c r="G135" s="442" t="s">
        <v>362</v>
      </c>
      <c r="H135" s="442" t="s">
        <v>362</v>
      </c>
      <c r="I135" s="442" t="s">
        <v>362</v>
      </c>
      <c r="J135" s="1577"/>
      <c r="O135" s="1"/>
    </row>
    <row r="136" spans="1:15" ht="15" customHeight="1" x14ac:dyDescent="0.35">
      <c r="A136" s="1548" t="s">
        <v>55</v>
      </c>
      <c r="B136" s="1565" t="s">
        <v>326</v>
      </c>
      <c r="C136" s="1566"/>
      <c r="D136" s="1030" t="s">
        <v>413</v>
      </c>
      <c r="E136" s="1557"/>
      <c r="F136" s="101" t="s">
        <v>361</v>
      </c>
      <c r="G136" s="143" t="s">
        <v>362</v>
      </c>
      <c r="H136" s="143" t="s">
        <v>362</v>
      </c>
      <c r="I136" s="143" t="s">
        <v>362</v>
      </c>
      <c r="J136" s="1567"/>
      <c r="O136" s="1"/>
    </row>
    <row r="137" spans="1:15" ht="15" customHeight="1" x14ac:dyDescent="0.35">
      <c r="A137" s="1548" t="s">
        <v>55</v>
      </c>
      <c r="B137" s="1565" t="s">
        <v>326</v>
      </c>
      <c r="C137" s="1566"/>
      <c r="D137" s="1030" t="s">
        <v>414</v>
      </c>
      <c r="E137" s="1557"/>
      <c r="F137" s="101" t="s">
        <v>361</v>
      </c>
      <c r="G137" s="143" t="s">
        <v>362</v>
      </c>
      <c r="H137" s="143" t="s">
        <v>362</v>
      </c>
      <c r="I137" s="143" t="s">
        <v>362</v>
      </c>
      <c r="J137" s="1567"/>
      <c r="O137" s="1"/>
    </row>
    <row r="138" spans="1:15" ht="15" customHeight="1" x14ac:dyDescent="0.35">
      <c r="A138" s="1548" t="s">
        <v>55</v>
      </c>
      <c r="B138" s="1565" t="s">
        <v>326</v>
      </c>
      <c r="C138" s="1566"/>
      <c r="D138" s="1030" t="s">
        <v>416</v>
      </c>
      <c r="E138" s="1557"/>
      <c r="F138" s="101" t="s">
        <v>361</v>
      </c>
      <c r="G138" s="143" t="s">
        <v>362</v>
      </c>
      <c r="H138" s="143" t="s">
        <v>362</v>
      </c>
      <c r="I138" s="143" t="s">
        <v>362</v>
      </c>
      <c r="J138" s="1567"/>
      <c r="O138" s="1"/>
    </row>
    <row r="139" spans="1:15" ht="15" customHeight="1" x14ac:dyDescent="0.35">
      <c r="A139" s="1548" t="s">
        <v>55</v>
      </c>
      <c r="B139" s="1565" t="s">
        <v>326</v>
      </c>
      <c r="C139" s="1566"/>
      <c r="D139" s="1030" t="s">
        <v>417</v>
      </c>
      <c r="E139" s="1557"/>
      <c r="F139" s="101" t="s">
        <v>361</v>
      </c>
      <c r="G139" s="143" t="s">
        <v>362</v>
      </c>
      <c r="H139" s="143" t="s">
        <v>362</v>
      </c>
      <c r="I139" s="143" t="s">
        <v>362</v>
      </c>
      <c r="J139" s="1567"/>
      <c r="O139" s="1"/>
    </row>
    <row r="140" spans="1:15" ht="15" customHeight="1" x14ac:dyDescent="0.35">
      <c r="A140" s="1548" t="s">
        <v>55</v>
      </c>
      <c r="B140" s="1565" t="s">
        <v>326</v>
      </c>
      <c r="C140" s="1566"/>
      <c r="D140" s="1030" t="s">
        <v>418</v>
      </c>
      <c r="E140" s="1557"/>
      <c r="F140" s="101" t="s">
        <v>361</v>
      </c>
      <c r="G140" s="143" t="s">
        <v>362</v>
      </c>
      <c r="H140" s="143" t="s">
        <v>362</v>
      </c>
      <c r="I140" s="143" t="s">
        <v>362</v>
      </c>
      <c r="J140" s="1568"/>
      <c r="O140" s="1"/>
    </row>
    <row r="141" spans="1:15" ht="15" customHeight="1" x14ac:dyDescent="0.35">
      <c r="A141" s="1523" t="s">
        <v>56</v>
      </c>
      <c r="B141" s="1569" t="s">
        <v>405</v>
      </c>
      <c r="C141" s="1570"/>
      <c r="D141" s="332" t="s">
        <v>415</v>
      </c>
      <c r="E141" s="1557"/>
      <c r="F141" s="138" t="s">
        <v>361</v>
      </c>
      <c r="G141" s="162" t="s">
        <v>362</v>
      </c>
      <c r="H141" s="162" t="s">
        <v>362</v>
      </c>
      <c r="I141" s="162" t="s">
        <v>362</v>
      </c>
      <c r="J141" s="1560"/>
      <c r="O141" s="1"/>
    </row>
    <row r="142" spans="1:15" ht="15" customHeight="1" x14ac:dyDescent="0.35">
      <c r="A142" s="1523" t="s">
        <v>56</v>
      </c>
      <c r="B142" s="1569" t="s">
        <v>325</v>
      </c>
      <c r="C142" s="1570"/>
      <c r="D142" s="1031" t="s">
        <v>413</v>
      </c>
      <c r="E142" s="1557"/>
      <c r="F142" s="95" t="s">
        <v>361</v>
      </c>
      <c r="G142" s="718" t="s">
        <v>362</v>
      </c>
      <c r="H142" s="718" t="s">
        <v>362</v>
      </c>
      <c r="I142" s="718" t="s">
        <v>362</v>
      </c>
      <c r="J142" s="1560"/>
      <c r="O142" s="1"/>
    </row>
    <row r="143" spans="1:15" ht="15" customHeight="1" x14ac:dyDescent="0.35">
      <c r="A143" s="1523" t="s">
        <v>56</v>
      </c>
      <c r="B143" s="1569" t="s">
        <v>325</v>
      </c>
      <c r="C143" s="1570"/>
      <c r="D143" s="1031" t="s">
        <v>414</v>
      </c>
      <c r="E143" s="1557"/>
      <c r="F143" s="95" t="s">
        <v>361</v>
      </c>
      <c r="G143" s="718" t="s">
        <v>362</v>
      </c>
      <c r="H143" s="718" t="s">
        <v>362</v>
      </c>
      <c r="I143" s="718" t="s">
        <v>362</v>
      </c>
      <c r="J143" s="1560"/>
      <c r="O143" s="1"/>
    </row>
    <row r="144" spans="1:15" ht="15" customHeight="1" x14ac:dyDescent="0.35">
      <c r="A144" s="1523" t="s">
        <v>56</v>
      </c>
      <c r="B144" s="1569" t="s">
        <v>325</v>
      </c>
      <c r="C144" s="1570"/>
      <c r="D144" s="1031" t="s">
        <v>416</v>
      </c>
      <c r="E144" s="1557"/>
      <c r="F144" s="95" t="s">
        <v>361</v>
      </c>
      <c r="G144" s="718" t="s">
        <v>362</v>
      </c>
      <c r="H144" s="718" t="s">
        <v>362</v>
      </c>
      <c r="I144" s="718" t="s">
        <v>362</v>
      </c>
      <c r="J144" s="1560"/>
      <c r="O144" s="1"/>
    </row>
    <row r="145" spans="1:15" ht="15" customHeight="1" x14ac:dyDescent="0.35">
      <c r="A145" s="1523" t="s">
        <v>56</v>
      </c>
      <c r="B145" s="1569" t="s">
        <v>325</v>
      </c>
      <c r="C145" s="1570"/>
      <c r="D145" s="1031" t="s">
        <v>417</v>
      </c>
      <c r="E145" s="1557"/>
      <c r="F145" s="95" t="s">
        <v>361</v>
      </c>
      <c r="G145" s="718" t="s">
        <v>362</v>
      </c>
      <c r="H145" s="718" t="s">
        <v>362</v>
      </c>
      <c r="I145" s="718" t="s">
        <v>362</v>
      </c>
      <c r="J145" s="1560"/>
      <c r="O145" s="1"/>
    </row>
    <row r="146" spans="1:15" ht="15" customHeight="1" x14ac:dyDescent="0.35">
      <c r="A146" s="1523" t="s">
        <v>56</v>
      </c>
      <c r="B146" s="1569" t="s">
        <v>325</v>
      </c>
      <c r="C146" s="1570"/>
      <c r="D146" s="1031" t="s">
        <v>418</v>
      </c>
      <c r="E146" s="1557"/>
      <c r="F146" s="95" t="s">
        <v>361</v>
      </c>
      <c r="G146" s="718" t="s">
        <v>362</v>
      </c>
      <c r="H146" s="718" t="s">
        <v>362</v>
      </c>
      <c r="I146" s="718" t="s">
        <v>362</v>
      </c>
      <c r="J146" s="1561"/>
      <c r="O146" s="1"/>
    </row>
    <row r="147" spans="1:15" ht="15" customHeight="1" x14ac:dyDescent="0.35">
      <c r="A147" s="1562" t="s">
        <v>57</v>
      </c>
      <c r="B147" s="1563" t="s">
        <v>389</v>
      </c>
      <c r="C147" s="1564"/>
      <c r="D147" s="139" t="s">
        <v>415</v>
      </c>
      <c r="E147" s="1557"/>
      <c r="F147" s="140" t="s">
        <v>361</v>
      </c>
      <c r="G147" s="163" t="s">
        <v>362</v>
      </c>
      <c r="H147" s="163" t="s">
        <v>362</v>
      </c>
      <c r="I147" s="163" t="s">
        <v>362</v>
      </c>
      <c r="J147" s="1571"/>
      <c r="O147" s="1"/>
    </row>
    <row r="148" spans="1:15" ht="15" customHeight="1" x14ac:dyDescent="0.35">
      <c r="A148" s="1548" t="s">
        <v>57</v>
      </c>
      <c r="B148" s="1565" t="s">
        <v>284</v>
      </c>
      <c r="C148" s="1566"/>
      <c r="D148" s="1030" t="s">
        <v>413</v>
      </c>
      <c r="E148" s="1557"/>
      <c r="F148" s="101" t="s">
        <v>361</v>
      </c>
      <c r="G148" s="143" t="s">
        <v>362</v>
      </c>
      <c r="H148" s="143" t="s">
        <v>362</v>
      </c>
      <c r="I148" s="143" t="s">
        <v>362</v>
      </c>
      <c r="J148" s="1567"/>
      <c r="O148" s="1"/>
    </row>
    <row r="149" spans="1:15" ht="15" customHeight="1" x14ac:dyDescent="0.35">
      <c r="A149" s="1548" t="s">
        <v>57</v>
      </c>
      <c r="B149" s="1565" t="s">
        <v>284</v>
      </c>
      <c r="C149" s="1566"/>
      <c r="D149" s="1030" t="s">
        <v>414</v>
      </c>
      <c r="E149" s="1557"/>
      <c r="F149" s="101" t="s">
        <v>361</v>
      </c>
      <c r="G149" s="143" t="s">
        <v>362</v>
      </c>
      <c r="H149" s="143" t="s">
        <v>362</v>
      </c>
      <c r="I149" s="143" t="s">
        <v>362</v>
      </c>
      <c r="J149" s="1567"/>
      <c r="O149" s="1"/>
    </row>
    <row r="150" spans="1:15" ht="15" customHeight="1" x14ac:dyDescent="0.35">
      <c r="A150" s="1548" t="s">
        <v>57</v>
      </c>
      <c r="B150" s="1565" t="s">
        <v>284</v>
      </c>
      <c r="C150" s="1566"/>
      <c r="D150" s="1030" t="s">
        <v>416</v>
      </c>
      <c r="E150" s="1557"/>
      <c r="F150" s="101" t="s">
        <v>361</v>
      </c>
      <c r="G150" s="143" t="s">
        <v>362</v>
      </c>
      <c r="H150" s="143" t="s">
        <v>362</v>
      </c>
      <c r="I150" s="143" t="s">
        <v>362</v>
      </c>
      <c r="J150" s="1567"/>
      <c r="O150" s="1"/>
    </row>
    <row r="151" spans="1:15" ht="15" customHeight="1" x14ac:dyDescent="0.35">
      <c r="A151" s="1548" t="s">
        <v>57</v>
      </c>
      <c r="B151" s="1565" t="s">
        <v>284</v>
      </c>
      <c r="C151" s="1566"/>
      <c r="D151" s="1030" t="s">
        <v>417</v>
      </c>
      <c r="E151" s="1557"/>
      <c r="F151" s="101" t="s">
        <v>361</v>
      </c>
      <c r="G151" s="143" t="s">
        <v>362</v>
      </c>
      <c r="H151" s="143" t="s">
        <v>362</v>
      </c>
      <c r="I151" s="143" t="s">
        <v>362</v>
      </c>
      <c r="J151" s="1567"/>
      <c r="O151" s="1"/>
    </row>
    <row r="152" spans="1:15" ht="15" customHeight="1" x14ac:dyDescent="0.35">
      <c r="A152" s="1548" t="s">
        <v>57</v>
      </c>
      <c r="B152" s="1565" t="s">
        <v>284</v>
      </c>
      <c r="C152" s="1566"/>
      <c r="D152" s="1030" t="s">
        <v>418</v>
      </c>
      <c r="E152" s="1557"/>
      <c r="F152" s="101" t="s">
        <v>361</v>
      </c>
      <c r="G152" s="143" t="s">
        <v>362</v>
      </c>
      <c r="H152" s="143" t="s">
        <v>362</v>
      </c>
      <c r="I152" s="143" t="s">
        <v>362</v>
      </c>
      <c r="J152" s="1568"/>
      <c r="O152" s="1"/>
    </row>
    <row r="153" spans="1:15" ht="15" customHeight="1" x14ac:dyDescent="0.35">
      <c r="A153" s="1523" t="s">
        <v>58</v>
      </c>
      <c r="B153" s="1569" t="s">
        <v>406</v>
      </c>
      <c r="C153" s="1570"/>
      <c r="D153" s="1031" t="s">
        <v>415</v>
      </c>
      <c r="E153" s="1557"/>
      <c r="F153" s="95" t="s">
        <v>361</v>
      </c>
      <c r="G153" s="718" t="s">
        <v>362</v>
      </c>
      <c r="H153" s="718" t="s">
        <v>362</v>
      </c>
      <c r="I153" s="718" t="s">
        <v>362</v>
      </c>
      <c r="J153" s="1572"/>
      <c r="O153" s="1"/>
    </row>
    <row r="154" spans="1:15" ht="15" customHeight="1" x14ac:dyDescent="0.35">
      <c r="A154" s="1523" t="s">
        <v>58</v>
      </c>
      <c r="B154" s="1569" t="s">
        <v>285</v>
      </c>
      <c r="C154" s="1570"/>
      <c r="D154" s="1031" t="s">
        <v>413</v>
      </c>
      <c r="E154" s="1557"/>
      <c r="F154" s="95" t="s">
        <v>361</v>
      </c>
      <c r="G154" s="718" t="s">
        <v>362</v>
      </c>
      <c r="H154" s="718" t="s">
        <v>362</v>
      </c>
      <c r="I154" s="718" t="s">
        <v>362</v>
      </c>
      <c r="J154" s="1560"/>
      <c r="O154" s="1"/>
    </row>
    <row r="155" spans="1:15" ht="15" customHeight="1" x14ac:dyDescent="0.35">
      <c r="A155" s="1523" t="s">
        <v>58</v>
      </c>
      <c r="B155" s="1569" t="s">
        <v>285</v>
      </c>
      <c r="C155" s="1570"/>
      <c r="D155" s="1031" t="s">
        <v>414</v>
      </c>
      <c r="E155" s="1557"/>
      <c r="F155" s="95" t="s">
        <v>361</v>
      </c>
      <c r="G155" s="718" t="s">
        <v>362</v>
      </c>
      <c r="H155" s="718" t="s">
        <v>362</v>
      </c>
      <c r="I155" s="718" t="s">
        <v>362</v>
      </c>
      <c r="J155" s="1560"/>
      <c r="O155" s="1"/>
    </row>
    <row r="156" spans="1:15" ht="15" customHeight="1" x14ac:dyDescent="0.35">
      <c r="A156" s="1523" t="s">
        <v>58</v>
      </c>
      <c r="B156" s="1569" t="s">
        <v>285</v>
      </c>
      <c r="C156" s="1570"/>
      <c r="D156" s="1031" t="s">
        <v>416</v>
      </c>
      <c r="E156" s="1557"/>
      <c r="F156" s="95" t="s">
        <v>361</v>
      </c>
      <c r="G156" s="718" t="s">
        <v>362</v>
      </c>
      <c r="H156" s="718" t="s">
        <v>362</v>
      </c>
      <c r="I156" s="718" t="s">
        <v>362</v>
      </c>
      <c r="J156" s="1560"/>
      <c r="O156" s="1"/>
    </row>
    <row r="157" spans="1:15" ht="15" customHeight="1" x14ac:dyDescent="0.35">
      <c r="A157" s="1523" t="s">
        <v>58</v>
      </c>
      <c r="B157" s="1569" t="s">
        <v>285</v>
      </c>
      <c r="C157" s="1570"/>
      <c r="D157" s="1031" t="s">
        <v>417</v>
      </c>
      <c r="E157" s="1557"/>
      <c r="F157" s="95" t="s">
        <v>361</v>
      </c>
      <c r="G157" s="718" t="s">
        <v>362</v>
      </c>
      <c r="H157" s="718" t="s">
        <v>362</v>
      </c>
      <c r="I157" s="718" t="s">
        <v>362</v>
      </c>
      <c r="J157" s="1560"/>
      <c r="O157" s="1"/>
    </row>
    <row r="158" spans="1:15" ht="15" customHeight="1" x14ac:dyDescent="0.35">
      <c r="A158" s="1523" t="s">
        <v>58</v>
      </c>
      <c r="B158" s="1569" t="s">
        <v>285</v>
      </c>
      <c r="C158" s="1570"/>
      <c r="D158" s="1031" t="s">
        <v>418</v>
      </c>
      <c r="E158" s="1557"/>
      <c r="F158" s="95" t="s">
        <v>361</v>
      </c>
      <c r="G158" s="718" t="s">
        <v>362</v>
      </c>
      <c r="H158" s="718" t="s">
        <v>362</v>
      </c>
      <c r="I158" s="718" t="s">
        <v>362</v>
      </c>
      <c r="J158" s="1561"/>
      <c r="O158" s="1"/>
    </row>
    <row r="159" spans="1:15" ht="15" customHeight="1" x14ac:dyDescent="0.35">
      <c r="A159" s="1562" t="s">
        <v>59</v>
      </c>
      <c r="B159" s="1563" t="s">
        <v>391</v>
      </c>
      <c r="C159" s="1564"/>
      <c r="D159" s="1030" t="s">
        <v>415</v>
      </c>
      <c r="E159" s="1557"/>
      <c r="F159" s="101" t="s">
        <v>361</v>
      </c>
      <c r="G159" s="143" t="s">
        <v>362</v>
      </c>
      <c r="H159" s="143" t="s">
        <v>362</v>
      </c>
      <c r="I159" s="143" t="s">
        <v>362</v>
      </c>
      <c r="J159" s="1571"/>
      <c r="O159" s="1"/>
    </row>
    <row r="160" spans="1:15" ht="15" customHeight="1" x14ac:dyDescent="0.35">
      <c r="A160" s="1548" t="s">
        <v>59</v>
      </c>
      <c r="B160" s="1565" t="s">
        <v>324</v>
      </c>
      <c r="C160" s="1566"/>
      <c r="D160" s="1030" t="s">
        <v>413</v>
      </c>
      <c r="E160" s="1557"/>
      <c r="F160" s="101" t="s">
        <v>361</v>
      </c>
      <c r="G160" s="143" t="s">
        <v>362</v>
      </c>
      <c r="H160" s="143" t="s">
        <v>362</v>
      </c>
      <c r="I160" s="143" t="s">
        <v>362</v>
      </c>
      <c r="J160" s="1567"/>
      <c r="O160" s="1"/>
    </row>
    <row r="161" spans="1:15" ht="15" customHeight="1" x14ac:dyDescent="0.35">
      <c r="A161" s="1548" t="s">
        <v>59</v>
      </c>
      <c r="B161" s="1565" t="s">
        <v>324</v>
      </c>
      <c r="C161" s="1566"/>
      <c r="D161" s="1030" t="s">
        <v>414</v>
      </c>
      <c r="E161" s="1557"/>
      <c r="F161" s="101" t="s">
        <v>361</v>
      </c>
      <c r="G161" s="143" t="s">
        <v>362</v>
      </c>
      <c r="H161" s="143" t="s">
        <v>362</v>
      </c>
      <c r="I161" s="143" t="s">
        <v>362</v>
      </c>
      <c r="J161" s="1567"/>
      <c r="O161" s="1"/>
    </row>
    <row r="162" spans="1:15" ht="15" customHeight="1" x14ac:dyDescent="0.35">
      <c r="A162" s="1548" t="s">
        <v>59</v>
      </c>
      <c r="B162" s="1565" t="s">
        <v>324</v>
      </c>
      <c r="C162" s="1566"/>
      <c r="D162" s="1030" t="s">
        <v>416</v>
      </c>
      <c r="E162" s="1557"/>
      <c r="F162" s="101" t="s">
        <v>361</v>
      </c>
      <c r="G162" s="143" t="s">
        <v>362</v>
      </c>
      <c r="H162" s="143" t="s">
        <v>362</v>
      </c>
      <c r="I162" s="143" t="s">
        <v>362</v>
      </c>
      <c r="J162" s="1567"/>
      <c r="O162" s="1"/>
    </row>
    <row r="163" spans="1:15" ht="15" customHeight="1" x14ac:dyDescent="0.35">
      <c r="A163" s="1548" t="s">
        <v>59</v>
      </c>
      <c r="B163" s="1565" t="s">
        <v>324</v>
      </c>
      <c r="C163" s="1566"/>
      <c r="D163" s="1030" t="s">
        <v>417</v>
      </c>
      <c r="E163" s="1557"/>
      <c r="F163" s="101" t="s">
        <v>361</v>
      </c>
      <c r="G163" s="143" t="s">
        <v>362</v>
      </c>
      <c r="H163" s="143" t="s">
        <v>362</v>
      </c>
      <c r="I163" s="143" t="s">
        <v>362</v>
      </c>
      <c r="J163" s="1567"/>
      <c r="O163" s="1"/>
    </row>
    <row r="164" spans="1:15" ht="15" customHeight="1" x14ac:dyDescent="0.35">
      <c r="A164" s="1548" t="s">
        <v>59</v>
      </c>
      <c r="B164" s="1565" t="s">
        <v>324</v>
      </c>
      <c r="C164" s="1566"/>
      <c r="D164" s="1030" t="s">
        <v>418</v>
      </c>
      <c r="E164" s="1557"/>
      <c r="F164" s="101" t="s">
        <v>361</v>
      </c>
      <c r="G164" s="143" t="s">
        <v>362</v>
      </c>
      <c r="H164" s="143" t="s">
        <v>362</v>
      </c>
      <c r="I164" s="143" t="s">
        <v>362</v>
      </c>
      <c r="J164" s="1568"/>
      <c r="O164" s="1"/>
    </row>
    <row r="165" spans="1:15" ht="15" customHeight="1" x14ac:dyDescent="0.35">
      <c r="A165" s="1523" t="s">
        <v>60</v>
      </c>
      <c r="B165" s="1569" t="s">
        <v>407</v>
      </c>
      <c r="C165" s="1570"/>
      <c r="D165" s="1031" t="s">
        <v>415</v>
      </c>
      <c r="E165" s="1557"/>
      <c r="F165" s="95" t="s">
        <v>361</v>
      </c>
      <c r="G165" s="718" t="s">
        <v>362</v>
      </c>
      <c r="H165" s="718" t="s">
        <v>362</v>
      </c>
      <c r="I165" s="718" t="s">
        <v>362</v>
      </c>
      <c r="J165" s="1572"/>
      <c r="O165" s="1"/>
    </row>
    <row r="166" spans="1:15" ht="15" customHeight="1" x14ac:dyDescent="0.35">
      <c r="A166" s="1523" t="s">
        <v>60</v>
      </c>
      <c r="B166" s="1569" t="s">
        <v>323</v>
      </c>
      <c r="C166" s="1570"/>
      <c r="D166" s="1031" t="s">
        <v>413</v>
      </c>
      <c r="E166" s="1557"/>
      <c r="F166" s="95" t="s">
        <v>361</v>
      </c>
      <c r="G166" s="718" t="s">
        <v>362</v>
      </c>
      <c r="H166" s="718" t="s">
        <v>362</v>
      </c>
      <c r="I166" s="718" t="s">
        <v>362</v>
      </c>
      <c r="J166" s="1560"/>
      <c r="O166" s="1"/>
    </row>
    <row r="167" spans="1:15" ht="15" customHeight="1" x14ac:dyDescent="0.35">
      <c r="A167" s="1523" t="s">
        <v>60</v>
      </c>
      <c r="B167" s="1569" t="s">
        <v>323</v>
      </c>
      <c r="C167" s="1570"/>
      <c r="D167" s="1031" t="s">
        <v>414</v>
      </c>
      <c r="E167" s="1557"/>
      <c r="F167" s="95" t="s">
        <v>361</v>
      </c>
      <c r="G167" s="718" t="s">
        <v>362</v>
      </c>
      <c r="H167" s="718" t="s">
        <v>362</v>
      </c>
      <c r="I167" s="718" t="s">
        <v>362</v>
      </c>
      <c r="J167" s="1560"/>
      <c r="O167" s="1"/>
    </row>
    <row r="168" spans="1:15" ht="15" customHeight="1" x14ac:dyDescent="0.35">
      <c r="A168" s="1523" t="s">
        <v>60</v>
      </c>
      <c r="B168" s="1569" t="s">
        <v>323</v>
      </c>
      <c r="C168" s="1570"/>
      <c r="D168" s="1031" t="s">
        <v>416</v>
      </c>
      <c r="E168" s="1557"/>
      <c r="F168" s="95" t="s">
        <v>361</v>
      </c>
      <c r="G168" s="718" t="s">
        <v>362</v>
      </c>
      <c r="H168" s="718" t="s">
        <v>362</v>
      </c>
      <c r="I168" s="718" t="s">
        <v>362</v>
      </c>
      <c r="J168" s="1560"/>
      <c r="O168" s="1"/>
    </row>
    <row r="169" spans="1:15" ht="15" customHeight="1" x14ac:dyDescent="0.35">
      <c r="A169" s="1523" t="s">
        <v>60</v>
      </c>
      <c r="B169" s="1569" t="s">
        <v>323</v>
      </c>
      <c r="C169" s="1570"/>
      <c r="D169" s="1031" t="s">
        <v>417</v>
      </c>
      <c r="E169" s="1557"/>
      <c r="F169" s="95" t="s">
        <v>361</v>
      </c>
      <c r="G169" s="718" t="s">
        <v>362</v>
      </c>
      <c r="H169" s="718" t="s">
        <v>362</v>
      </c>
      <c r="I169" s="718" t="s">
        <v>362</v>
      </c>
      <c r="J169" s="1560"/>
      <c r="O169" s="1"/>
    </row>
    <row r="170" spans="1:15" ht="15" customHeight="1" x14ac:dyDescent="0.35">
      <c r="A170" s="1523" t="s">
        <v>60</v>
      </c>
      <c r="B170" s="1569" t="s">
        <v>323</v>
      </c>
      <c r="C170" s="1570"/>
      <c r="D170" s="1031" t="s">
        <v>418</v>
      </c>
      <c r="E170" s="1557"/>
      <c r="F170" s="95" t="s">
        <v>361</v>
      </c>
      <c r="G170" s="718" t="s">
        <v>362</v>
      </c>
      <c r="H170" s="718" t="s">
        <v>362</v>
      </c>
      <c r="I170" s="718" t="s">
        <v>362</v>
      </c>
      <c r="J170" s="1561"/>
      <c r="O170" s="1"/>
    </row>
    <row r="171" spans="1:15" ht="15" customHeight="1" x14ac:dyDescent="0.35">
      <c r="A171" s="1562" t="s">
        <v>61</v>
      </c>
      <c r="B171" s="1563" t="s">
        <v>408</v>
      </c>
      <c r="C171" s="1564"/>
      <c r="D171" s="1030" t="s">
        <v>415</v>
      </c>
      <c r="E171" s="1557"/>
      <c r="F171" s="101" t="s">
        <v>361</v>
      </c>
      <c r="G171" s="143" t="s">
        <v>362</v>
      </c>
      <c r="H171" s="143" t="s">
        <v>362</v>
      </c>
      <c r="I171" s="143" t="s">
        <v>362</v>
      </c>
      <c r="J171" s="1571"/>
      <c r="O171" s="1"/>
    </row>
    <row r="172" spans="1:15" ht="15" customHeight="1" x14ac:dyDescent="0.35">
      <c r="A172" s="1548" t="s">
        <v>61</v>
      </c>
      <c r="B172" s="1565" t="s">
        <v>322</v>
      </c>
      <c r="C172" s="1566"/>
      <c r="D172" s="1030" t="s">
        <v>413</v>
      </c>
      <c r="E172" s="1557"/>
      <c r="F172" s="101" t="s">
        <v>361</v>
      </c>
      <c r="G172" s="143" t="s">
        <v>362</v>
      </c>
      <c r="H172" s="143" t="s">
        <v>362</v>
      </c>
      <c r="I172" s="143" t="s">
        <v>362</v>
      </c>
      <c r="J172" s="1567"/>
      <c r="O172" s="1"/>
    </row>
    <row r="173" spans="1:15" ht="15" customHeight="1" x14ac:dyDescent="0.35">
      <c r="A173" s="1548" t="s">
        <v>61</v>
      </c>
      <c r="B173" s="1565" t="s">
        <v>322</v>
      </c>
      <c r="C173" s="1566"/>
      <c r="D173" s="1030" t="s">
        <v>414</v>
      </c>
      <c r="E173" s="1557"/>
      <c r="F173" s="101" t="s">
        <v>361</v>
      </c>
      <c r="G173" s="143" t="s">
        <v>362</v>
      </c>
      <c r="H173" s="143" t="s">
        <v>362</v>
      </c>
      <c r="I173" s="143" t="s">
        <v>362</v>
      </c>
      <c r="J173" s="1567"/>
      <c r="O173" s="1"/>
    </row>
    <row r="174" spans="1:15" ht="15" customHeight="1" x14ac:dyDescent="0.35">
      <c r="A174" s="1548" t="s">
        <v>61</v>
      </c>
      <c r="B174" s="1565" t="s">
        <v>322</v>
      </c>
      <c r="C174" s="1566"/>
      <c r="D174" s="1030" t="s">
        <v>416</v>
      </c>
      <c r="E174" s="1557"/>
      <c r="F174" s="101" t="s">
        <v>361</v>
      </c>
      <c r="G174" s="143" t="s">
        <v>362</v>
      </c>
      <c r="H174" s="143" t="s">
        <v>362</v>
      </c>
      <c r="I174" s="143" t="s">
        <v>362</v>
      </c>
      <c r="J174" s="1567"/>
      <c r="O174" s="1"/>
    </row>
    <row r="175" spans="1:15" ht="15" customHeight="1" x14ac:dyDescent="0.35">
      <c r="A175" s="1548" t="s">
        <v>61</v>
      </c>
      <c r="B175" s="1565" t="s">
        <v>322</v>
      </c>
      <c r="C175" s="1566"/>
      <c r="D175" s="1030" t="s">
        <v>417</v>
      </c>
      <c r="E175" s="1557"/>
      <c r="F175" s="101" t="s">
        <v>361</v>
      </c>
      <c r="G175" s="143" t="s">
        <v>362</v>
      </c>
      <c r="H175" s="143" t="s">
        <v>362</v>
      </c>
      <c r="I175" s="143" t="s">
        <v>362</v>
      </c>
      <c r="J175" s="1567"/>
      <c r="O175" s="1"/>
    </row>
    <row r="176" spans="1:15" ht="15" customHeight="1" x14ac:dyDescent="0.35">
      <c r="A176" s="1548" t="s">
        <v>61</v>
      </c>
      <c r="B176" s="1565" t="s">
        <v>322</v>
      </c>
      <c r="C176" s="1566"/>
      <c r="D176" s="1030" t="s">
        <v>418</v>
      </c>
      <c r="E176" s="1558"/>
      <c r="F176" s="101" t="s">
        <v>361</v>
      </c>
      <c r="G176" s="143" t="s">
        <v>362</v>
      </c>
      <c r="H176" s="143" t="s">
        <v>362</v>
      </c>
      <c r="I176" s="143" t="s">
        <v>362</v>
      </c>
      <c r="J176" s="1568"/>
      <c r="O176" s="1"/>
    </row>
    <row r="177" spans="1:15" s="5" customFormat="1" ht="33" customHeight="1" x14ac:dyDescent="0.35">
      <c r="A177" s="1462" t="s">
        <v>481</v>
      </c>
      <c r="B177" s="1463"/>
      <c r="C177" s="1463"/>
      <c r="D177" s="1463"/>
      <c r="E177" s="1495"/>
      <c r="F177" s="1463"/>
      <c r="G177" s="1463"/>
      <c r="H177" s="1463"/>
      <c r="I177" s="1463"/>
      <c r="J177" s="221" t="s">
        <v>698</v>
      </c>
      <c r="K177" s="381"/>
    </row>
    <row r="178" spans="1:15" ht="15" customHeight="1" x14ac:dyDescent="0.35">
      <c r="A178" s="1523" t="s">
        <v>62</v>
      </c>
      <c r="B178" s="1569" t="s">
        <v>409</v>
      </c>
      <c r="C178" s="1570"/>
      <c r="D178" s="1031" t="s">
        <v>415</v>
      </c>
      <c r="E178" s="1556" t="s">
        <v>519</v>
      </c>
      <c r="F178" s="138" t="s">
        <v>361</v>
      </c>
      <c r="G178" s="162" t="s">
        <v>362</v>
      </c>
      <c r="H178" s="162" t="s">
        <v>362</v>
      </c>
      <c r="I178" s="162" t="s">
        <v>362</v>
      </c>
      <c r="J178" s="1572"/>
      <c r="O178" s="1"/>
    </row>
    <row r="179" spans="1:15" ht="15" customHeight="1" x14ac:dyDescent="0.35">
      <c r="A179" s="1523" t="s">
        <v>62</v>
      </c>
      <c r="B179" s="1569" t="s">
        <v>329</v>
      </c>
      <c r="C179" s="1570"/>
      <c r="D179" s="1031" t="s">
        <v>413</v>
      </c>
      <c r="E179" s="1784"/>
      <c r="F179" s="95" t="s">
        <v>361</v>
      </c>
      <c r="G179" s="718" t="s">
        <v>362</v>
      </c>
      <c r="H179" s="718" t="s">
        <v>362</v>
      </c>
      <c r="I179" s="718" t="s">
        <v>362</v>
      </c>
      <c r="J179" s="1560"/>
      <c r="O179" s="1"/>
    </row>
    <row r="180" spans="1:15" ht="15" customHeight="1" x14ac:dyDescent="0.35">
      <c r="A180" s="1523" t="s">
        <v>62</v>
      </c>
      <c r="B180" s="1569" t="s">
        <v>329</v>
      </c>
      <c r="C180" s="1570"/>
      <c r="D180" s="1031" t="s">
        <v>414</v>
      </c>
      <c r="E180" s="1784"/>
      <c r="F180" s="95" t="s">
        <v>361</v>
      </c>
      <c r="G180" s="718" t="s">
        <v>362</v>
      </c>
      <c r="H180" s="718" t="s">
        <v>362</v>
      </c>
      <c r="I180" s="718" t="s">
        <v>362</v>
      </c>
      <c r="J180" s="1560"/>
      <c r="O180" s="1"/>
    </row>
    <row r="181" spans="1:15" ht="15" customHeight="1" x14ac:dyDescent="0.35">
      <c r="A181" s="1523" t="s">
        <v>62</v>
      </c>
      <c r="B181" s="1569" t="s">
        <v>329</v>
      </c>
      <c r="C181" s="1570"/>
      <c r="D181" s="1031" t="s">
        <v>416</v>
      </c>
      <c r="E181" s="1784"/>
      <c r="F181" s="95" t="s">
        <v>361</v>
      </c>
      <c r="G181" s="718" t="s">
        <v>362</v>
      </c>
      <c r="H181" s="718" t="s">
        <v>362</v>
      </c>
      <c r="I181" s="718" t="s">
        <v>362</v>
      </c>
      <c r="J181" s="1560"/>
      <c r="O181" s="1"/>
    </row>
    <row r="182" spans="1:15" ht="15" customHeight="1" x14ac:dyDescent="0.35">
      <c r="A182" s="1523" t="s">
        <v>62</v>
      </c>
      <c r="B182" s="1569" t="s">
        <v>329</v>
      </c>
      <c r="C182" s="1570"/>
      <c r="D182" s="1031" t="s">
        <v>417</v>
      </c>
      <c r="E182" s="1784"/>
      <c r="F182" s="95" t="s">
        <v>361</v>
      </c>
      <c r="G182" s="718" t="s">
        <v>362</v>
      </c>
      <c r="H182" s="718" t="s">
        <v>362</v>
      </c>
      <c r="I182" s="718" t="s">
        <v>362</v>
      </c>
      <c r="J182" s="1560"/>
      <c r="O182" s="1"/>
    </row>
    <row r="183" spans="1:15" ht="15" customHeight="1" x14ac:dyDescent="0.35">
      <c r="A183" s="1523" t="s">
        <v>62</v>
      </c>
      <c r="B183" s="1569" t="s">
        <v>329</v>
      </c>
      <c r="C183" s="1570"/>
      <c r="D183" s="1031" t="s">
        <v>418</v>
      </c>
      <c r="E183" s="1785"/>
      <c r="F183" s="98" t="s">
        <v>361</v>
      </c>
      <c r="G183" s="164" t="s">
        <v>362</v>
      </c>
      <c r="H183" s="164" t="s">
        <v>362</v>
      </c>
      <c r="I183" s="164" t="s">
        <v>362</v>
      </c>
      <c r="J183" s="1578"/>
      <c r="O183" s="1"/>
    </row>
    <row r="184" spans="1:15" s="5" customFormat="1" ht="8.15" customHeight="1" x14ac:dyDescent="0.35">
      <c r="A184" s="82"/>
      <c r="B184" s="83"/>
      <c r="C184" s="83"/>
      <c r="D184" s="83"/>
      <c r="E184" s="83"/>
      <c r="F184" s="84"/>
      <c r="G184" s="156"/>
      <c r="H184" s="156"/>
      <c r="I184" s="156"/>
      <c r="J184" s="46"/>
      <c r="K184" s="381"/>
    </row>
    <row r="185" spans="1:15" s="5" customFormat="1" ht="33" customHeight="1" x14ac:dyDescent="0.35">
      <c r="A185" s="1462" t="s">
        <v>419</v>
      </c>
      <c r="B185" s="1463"/>
      <c r="C185" s="1463"/>
      <c r="D185" s="1463"/>
      <c r="E185" s="1463"/>
      <c r="F185" s="1463"/>
      <c r="G185" s="1463"/>
      <c r="H185" s="1463"/>
      <c r="I185" s="1463"/>
      <c r="J185" s="1464"/>
      <c r="K185" s="381"/>
    </row>
    <row r="186" spans="1:15" ht="28" customHeight="1" x14ac:dyDescent="0.35">
      <c r="A186" s="11" t="s">
        <v>63</v>
      </c>
      <c r="B186" s="1579" t="s">
        <v>276</v>
      </c>
      <c r="C186" s="1579"/>
      <c r="D186" s="1579"/>
      <c r="E186" s="85" t="s">
        <v>524</v>
      </c>
      <c r="F186" s="4"/>
      <c r="G186" s="840" t="s">
        <v>362</v>
      </c>
      <c r="H186" s="840" t="s">
        <v>362</v>
      </c>
      <c r="I186" s="840" t="s">
        <v>362</v>
      </c>
      <c r="J186" s="839"/>
      <c r="O186" s="1"/>
    </row>
    <row r="187" spans="1:15" s="5" customFormat="1" ht="8.15" customHeight="1" x14ac:dyDescent="0.35">
      <c r="A187" s="12"/>
      <c r="B187" s="13"/>
      <c r="C187" s="13"/>
      <c r="D187" s="13"/>
      <c r="E187" s="13"/>
      <c r="F187" s="7"/>
      <c r="G187" s="149"/>
      <c r="H187" s="149"/>
      <c r="I187" s="149"/>
      <c r="J187" s="46"/>
      <c r="K187" s="381"/>
    </row>
    <row r="188" spans="1:15" s="5" customFormat="1" ht="33" customHeight="1" x14ac:dyDescent="0.35">
      <c r="A188" s="1462" t="s">
        <v>420</v>
      </c>
      <c r="B188" s="1463"/>
      <c r="C188" s="1463"/>
      <c r="D188" s="1463"/>
      <c r="E188" s="1463"/>
      <c r="F188" s="1463"/>
      <c r="G188" s="1463"/>
      <c r="H188" s="1463"/>
      <c r="I188" s="1463"/>
      <c r="J188" s="1464"/>
      <c r="K188" s="381"/>
    </row>
    <row r="189" spans="1:15" ht="42.75" customHeight="1" x14ac:dyDescent="0.35">
      <c r="A189" s="11" t="s">
        <v>64</v>
      </c>
      <c r="B189" s="1582" t="s">
        <v>4</v>
      </c>
      <c r="C189" s="1582"/>
      <c r="D189" s="1582"/>
      <c r="E189" s="85" t="s">
        <v>524</v>
      </c>
      <c r="F189" s="4"/>
      <c r="G189" s="165" t="s">
        <v>498</v>
      </c>
      <c r="H189" s="165" t="s">
        <v>498</v>
      </c>
      <c r="I189" s="166" t="s">
        <v>499</v>
      </c>
      <c r="J189" s="242"/>
      <c r="O189" s="1"/>
    </row>
    <row r="190" spans="1:15" s="5" customFormat="1" ht="8.15" customHeight="1" x14ac:dyDescent="0.35">
      <c r="A190" s="12"/>
      <c r="B190" s="13"/>
      <c r="C190" s="13"/>
      <c r="D190" s="13"/>
      <c r="E190" s="13"/>
      <c r="F190" s="7"/>
      <c r="G190" s="149"/>
      <c r="H190" s="149"/>
      <c r="I190" s="149"/>
      <c r="J190" s="46"/>
      <c r="K190" s="381"/>
    </row>
    <row r="191" spans="1:15" s="5" customFormat="1" ht="33" customHeight="1" x14ac:dyDescent="0.35">
      <c r="A191" s="1462" t="s">
        <v>421</v>
      </c>
      <c r="B191" s="1463"/>
      <c r="C191" s="1463"/>
      <c r="D191" s="1463"/>
      <c r="E191" s="1463"/>
      <c r="F191" s="1463"/>
      <c r="G191" s="1463"/>
      <c r="H191" s="1463"/>
      <c r="I191" s="1463"/>
      <c r="J191" s="1464"/>
      <c r="K191" s="381"/>
    </row>
    <row r="192" spans="1:15" ht="61.5" customHeight="1" x14ac:dyDescent="0.35">
      <c r="A192" s="1018" t="s">
        <v>65</v>
      </c>
      <c r="B192" s="1505" t="s">
        <v>530</v>
      </c>
      <c r="C192" s="1506"/>
      <c r="D192" s="213" t="s">
        <v>525</v>
      </c>
      <c r="E192" s="1541" t="s">
        <v>519</v>
      </c>
      <c r="F192" s="212" t="s">
        <v>512</v>
      </c>
      <c r="G192" s="203">
        <v>93</v>
      </c>
      <c r="H192" s="203">
        <v>32</v>
      </c>
      <c r="I192" s="1210">
        <v>143</v>
      </c>
      <c r="J192" s="104"/>
      <c r="O192" s="1"/>
    </row>
    <row r="193" spans="1:15" ht="20.149999999999999" customHeight="1" x14ac:dyDescent="0.35">
      <c r="A193" s="1021" t="s">
        <v>66</v>
      </c>
      <c r="B193" s="1487" t="s">
        <v>514</v>
      </c>
      <c r="C193" s="1488"/>
      <c r="D193" s="214" t="s">
        <v>526</v>
      </c>
      <c r="E193" s="1542"/>
      <c r="F193" s="732" t="s">
        <v>512</v>
      </c>
      <c r="G193" s="723">
        <v>25832</v>
      </c>
      <c r="H193" s="723">
        <f>116*250</f>
        <v>29000</v>
      </c>
      <c r="I193" s="1105">
        <v>31876</v>
      </c>
      <c r="J193" s="106"/>
      <c r="O193" s="1"/>
    </row>
    <row r="194" spans="1:15" ht="69" customHeight="1" x14ac:dyDescent="0.35">
      <c r="A194" s="1019" t="s">
        <v>67</v>
      </c>
      <c r="B194" s="1545" t="s">
        <v>529</v>
      </c>
      <c r="C194" s="1547"/>
      <c r="D194" s="215" t="s">
        <v>526</v>
      </c>
      <c r="E194" s="1542"/>
      <c r="F194" s="245" t="s">
        <v>398</v>
      </c>
      <c r="G194" s="313">
        <v>0.996</v>
      </c>
      <c r="H194" s="313">
        <v>0.998</v>
      </c>
      <c r="I194" s="1211">
        <v>0.996</v>
      </c>
      <c r="J194" s="108"/>
      <c r="O194" s="1"/>
    </row>
    <row r="195" spans="1:15" ht="31.5" customHeight="1" x14ac:dyDescent="0.35">
      <c r="A195" s="1021" t="s">
        <v>68</v>
      </c>
      <c r="B195" s="1487" t="s">
        <v>482</v>
      </c>
      <c r="C195" s="1488"/>
      <c r="D195" s="216" t="s">
        <v>527</v>
      </c>
      <c r="E195" s="1542"/>
      <c r="F195" s="732" t="s">
        <v>361</v>
      </c>
      <c r="G195" s="1206">
        <v>55</v>
      </c>
      <c r="H195" s="1206">
        <v>76</v>
      </c>
      <c r="I195" s="834">
        <v>137</v>
      </c>
      <c r="J195" s="399"/>
      <c r="O195" s="1"/>
    </row>
    <row r="196" spans="1:15" ht="28.5" customHeight="1" x14ac:dyDescent="0.35">
      <c r="A196" s="1020" t="s">
        <v>291</v>
      </c>
      <c r="B196" s="1583" t="s">
        <v>482</v>
      </c>
      <c r="C196" s="1584"/>
      <c r="D196" s="217" t="s">
        <v>677</v>
      </c>
      <c r="E196" s="1543"/>
      <c r="F196" s="110" t="s">
        <v>361</v>
      </c>
      <c r="G196" s="705">
        <v>7</v>
      </c>
      <c r="H196" s="705">
        <v>4</v>
      </c>
      <c r="I196" s="1212">
        <v>7.85</v>
      </c>
      <c r="J196" s="294"/>
      <c r="O196" s="1"/>
    </row>
    <row r="197" spans="1:15" s="5" customFormat="1" ht="8.15" customHeight="1" x14ac:dyDescent="0.35">
      <c r="A197" s="12"/>
      <c r="B197" s="13"/>
      <c r="C197" s="13"/>
      <c r="D197" s="13"/>
      <c r="E197" s="13"/>
      <c r="F197" s="7"/>
      <c r="G197" s="149"/>
      <c r="H197" s="149"/>
      <c r="I197" s="149"/>
      <c r="J197" s="46"/>
      <c r="K197" s="381"/>
    </row>
    <row r="198" spans="1:15" s="5" customFormat="1" ht="33" customHeight="1" x14ac:dyDescent="0.35">
      <c r="A198" s="1462" t="s">
        <v>422</v>
      </c>
      <c r="B198" s="1463"/>
      <c r="C198" s="1463"/>
      <c r="D198" s="1463"/>
      <c r="E198" s="1463"/>
      <c r="F198" s="1463"/>
      <c r="G198" s="1463"/>
      <c r="H198" s="1463"/>
      <c r="I198" s="1463"/>
      <c r="J198" s="1464"/>
      <c r="K198" s="381"/>
    </row>
    <row r="199" spans="1:15" ht="61.5" customHeight="1" x14ac:dyDescent="0.35">
      <c r="A199" s="11" t="s">
        <v>70</v>
      </c>
      <c r="B199" s="1580" t="s">
        <v>531</v>
      </c>
      <c r="C199" s="1581"/>
      <c r="D199" s="220" t="s">
        <v>532</v>
      </c>
      <c r="E199" s="85" t="s">
        <v>519</v>
      </c>
      <c r="F199" s="242" t="s">
        <v>361</v>
      </c>
      <c r="G199" s="683">
        <v>1424</v>
      </c>
      <c r="H199" s="683">
        <v>677</v>
      </c>
      <c r="I199" s="683">
        <v>362.35162485109373</v>
      </c>
      <c r="J199" s="1044" t="s">
        <v>685</v>
      </c>
      <c r="O199" s="1"/>
    </row>
    <row r="200" spans="1:15" s="5" customFormat="1" ht="8.15" customHeight="1" x14ac:dyDescent="0.35">
      <c r="A200" s="12"/>
      <c r="B200" s="13"/>
      <c r="C200" s="13"/>
      <c r="D200" s="13"/>
      <c r="E200" s="13"/>
      <c r="F200" s="7"/>
      <c r="G200" s="149"/>
      <c r="H200" s="149"/>
      <c r="I200" s="149"/>
      <c r="J200" s="46"/>
      <c r="K200" s="381"/>
    </row>
    <row r="201" spans="1:15" s="5" customFormat="1" ht="33" customHeight="1" x14ac:dyDescent="0.35">
      <c r="A201" s="1462" t="s">
        <v>423</v>
      </c>
      <c r="B201" s="1463"/>
      <c r="C201" s="1463"/>
      <c r="D201" s="1463"/>
      <c r="E201" s="1463"/>
      <c r="F201" s="1463"/>
      <c r="G201" s="1463"/>
      <c r="H201" s="1463"/>
      <c r="I201" s="1463"/>
      <c r="J201" s="1464"/>
      <c r="K201" s="381"/>
    </row>
    <row r="202" spans="1:15" ht="32.15" customHeight="1" x14ac:dyDescent="0.35">
      <c r="A202" s="11" t="s">
        <v>71</v>
      </c>
      <c r="B202" s="1580" t="s">
        <v>5</v>
      </c>
      <c r="C202" s="1581"/>
      <c r="D202" s="220" t="s">
        <v>533</v>
      </c>
      <c r="E202" s="85" t="s">
        <v>519</v>
      </c>
      <c r="F202" s="242" t="s">
        <v>361</v>
      </c>
      <c r="G202" s="683">
        <v>2903</v>
      </c>
      <c r="H202" s="683">
        <v>1664</v>
      </c>
      <c r="I202" s="683">
        <v>1506.9066957299995</v>
      </c>
      <c r="J202" s="111" t="s">
        <v>501</v>
      </c>
      <c r="O202" s="1"/>
    </row>
    <row r="203" spans="1:15" s="5" customFormat="1" ht="8.15" customHeight="1" x14ac:dyDescent="0.35">
      <c r="A203" s="82"/>
      <c r="B203" s="83"/>
      <c r="C203" s="83"/>
      <c r="D203" s="83"/>
      <c r="E203" s="83"/>
      <c r="F203" s="84"/>
      <c r="G203" s="156"/>
      <c r="H203" s="156"/>
      <c r="I203" s="156"/>
      <c r="J203" s="46"/>
      <c r="K203" s="381"/>
    </row>
    <row r="204" spans="1:15" s="5" customFormat="1" ht="33" customHeight="1" x14ac:dyDescent="0.35">
      <c r="A204" s="1494" t="s">
        <v>424</v>
      </c>
      <c r="B204" s="1495"/>
      <c r="C204" s="1495"/>
      <c r="D204" s="1495"/>
      <c r="E204" s="1495"/>
      <c r="F204" s="1495"/>
      <c r="G204" s="1495"/>
      <c r="H204" s="1495"/>
      <c r="I204" s="1495"/>
      <c r="J204" s="1496"/>
      <c r="K204" s="381"/>
    </row>
    <row r="205" spans="1:15" ht="46.5" customHeight="1" x14ac:dyDescent="0.35">
      <c r="A205" s="11" t="s">
        <v>72</v>
      </c>
      <c r="B205" s="1580" t="s">
        <v>73</v>
      </c>
      <c r="C205" s="1581"/>
      <c r="D205" s="220" t="s">
        <v>533</v>
      </c>
      <c r="E205" s="85" t="s">
        <v>519</v>
      </c>
      <c r="F205" s="242" t="s">
        <v>361</v>
      </c>
      <c r="G205" s="683">
        <v>1933</v>
      </c>
      <c r="H205" s="683">
        <v>1012</v>
      </c>
      <c r="I205" s="683">
        <v>2930.3898514299995</v>
      </c>
      <c r="J205" s="111" t="s">
        <v>668</v>
      </c>
      <c r="L205" s="235"/>
      <c r="O205" s="1"/>
    </row>
    <row r="206" spans="1:15" s="5" customFormat="1" ht="8.15" customHeight="1" x14ac:dyDescent="0.35">
      <c r="A206" s="82"/>
      <c r="B206" s="83"/>
      <c r="C206" s="83"/>
      <c r="D206" s="83"/>
      <c r="E206" s="83"/>
      <c r="F206" s="84"/>
      <c r="G206" s="156"/>
      <c r="H206" s="156"/>
      <c r="I206" s="156"/>
      <c r="J206" s="46"/>
      <c r="K206" s="381"/>
    </row>
    <row r="207" spans="1:15" s="5" customFormat="1" ht="33" customHeight="1" x14ac:dyDescent="0.35">
      <c r="A207" s="1462" t="s">
        <v>425</v>
      </c>
      <c r="B207" s="1463"/>
      <c r="C207" s="1463"/>
      <c r="D207" s="1463"/>
      <c r="E207" s="1463"/>
      <c r="F207" s="1463"/>
      <c r="G207" s="1463"/>
      <c r="H207" s="1463"/>
      <c r="I207" s="1463"/>
      <c r="J207" s="1464"/>
      <c r="K207" s="381"/>
    </row>
    <row r="208" spans="1:15" ht="26.25" customHeight="1" x14ac:dyDescent="0.35">
      <c r="A208" s="1018" t="s">
        <v>77</v>
      </c>
      <c r="B208" s="1465" t="s">
        <v>74</v>
      </c>
      <c r="C208" s="1465"/>
      <c r="D208" s="1465"/>
      <c r="E208" s="1466" t="s">
        <v>518</v>
      </c>
      <c r="F208" s="243"/>
      <c r="G208" s="151" t="s">
        <v>357</v>
      </c>
      <c r="H208" s="151" t="s">
        <v>357</v>
      </c>
      <c r="I208" s="151" t="s">
        <v>357</v>
      </c>
      <c r="J208" s="243"/>
      <c r="O208" s="1"/>
    </row>
    <row r="209" spans="1:15" ht="31.5" customHeight="1" x14ac:dyDescent="0.35">
      <c r="A209" s="1021" t="s">
        <v>78</v>
      </c>
      <c r="B209" s="1565" t="s">
        <v>330</v>
      </c>
      <c r="C209" s="1585"/>
      <c r="D209" s="1566"/>
      <c r="E209" s="1467"/>
      <c r="F209" s="732" t="s">
        <v>361</v>
      </c>
      <c r="G209" s="1206">
        <v>3622</v>
      </c>
      <c r="H209" s="1206">
        <v>1800</v>
      </c>
      <c r="I209" s="1206">
        <v>8695</v>
      </c>
      <c r="J209" s="54"/>
      <c r="O209" s="1"/>
    </row>
    <row r="210" spans="1:15" ht="32.15" customHeight="1" x14ac:dyDescent="0.35">
      <c r="A210" s="1019" t="s">
        <v>79</v>
      </c>
      <c r="B210" s="1591" t="s">
        <v>331</v>
      </c>
      <c r="C210" s="1592"/>
      <c r="D210" s="1593"/>
      <c r="E210" s="1467"/>
      <c r="F210" s="245" t="s">
        <v>361</v>
      </c>
      <c r="G210" s="718" t="s">
        <v>362</v>
      </c>
      <c r="H210" s="718" t="s">
        <v>362</v>
      </c>
      <c r="I210" s="718" t="s">
        <v>362</v>
      </c>
      <c r="J210" s="58"/>
      <c r="O210" s="1"/>
    </row>
    <row r="211" spans="1:15" ht="31.5" customHeight="1" x14ac:dyDescent="0.35">
      <c r="A211" s="1021" t="s">
        <v>80</v>
      </c>
      <c r="B211" s="1565" t="s">
        <v>332</v>
      </c>
      <c r="C211" s="1566"/>
      <c r="D211" s="1016" t="s">
        <v>579</v>
      </c>
      <c r="E211" s="1467"/>
      <c r="F211" s="732" t="s">
        <v>361</v>
      </c>
      <c r="G211" s="1206">
        <v>300</v>
      </c>
      <c r="H211" s="1206">
        <v>50</v>
      </c>
      <c r="I211" s="1206">
        <v>445</v>
      </c>
      <c r="J211" s="399"/>
      <c r="O211" s="1"/>
    </row>
    <row r="212" spans="1:15" ht="30.75" customHeight="1" x14ac:dyDescent="0.35">
      <c r="A212" s="1594" t="s">
        <v>81</v>
      </c>
      <c r="B212" s="1586" t="s">
        <v>333</v>
      </c>
      <c r="C212" s="1588"/>
      <c r="D212" s="1015" t="s">
        <v>577</v>
      </c>
      <c r="E212" s="1467"/>
      <c r="F212" s="245" t="s">
        <v>361</v>
      </c>
      <c r="G212" s="692">
        <v>771</v>
      </c>
      <c r="H212" s="692">
        <v>346</v>
      </c>
      <c r="I212" s="692">
        <v>1021</v>
      </c>
      <c r="J212" s="400"/>
      <c r="O212" s="1"/>
    </row>
    <row r="213" spans="1:15" ht="26.25" customHeight="1" x14ac:dyDescent="0.35">
      <c r="A213" s="1595"/>
      <c r="B213" s="1527"/>
      <c r="C213" s="1528"/>
      <c r="D213" s="1015" t="s">
        <v>578</v>
      </c>
      <c r="E213" s="1467"/>
      <c r="F213" s="245" t="s">
        <v>361</v>
      </c>
      <c r="G213" s="692">
        <v>922</v>
      </c>
      <c r="H213" s="692">
        <v>855</v>
      </c>
      <c r="I213" s="692">
        <v>1341</v>
      </c>
      <c r="J213" s="400"/>
      <c r="O213" s="1"/>
    </row>
    <row r="214" spans="1:15" ht="26.25" customHeight="1" x14ac:dyDescent="0.35">
      <c r="A214" s="1573"/>
      <c r="B214" s="1596"/>
      <c r="C214" s="1597"/>
      <c r="D214" s="1015" t="s">
        <v>580</v>
      </c>
      <c r="E214" s="1467"/>
      <c r="F214" s="245" t="s">
        <v>361</v>
      </c>
      <c r="G214" s="686" t="s">
        <v>362</v>
      </c>
      <c r="H214" s="692">
        <v>25</v>
      </c>
      <c r="I214" s="686" t="s">
        <v>362</v>
      </c>
      <c r="J214" s="401"/>
      <c r="O214" s="1"/>
    </row>
    <row r="215" spans="1:15" ht="43.5" customHeight="1" x14ac:dyDescent="0.35">
      <c r="A215" s="1021" t="s">
        <v>82</v>
      </c>
      <c r="B215" s="1565" t="s">
        <v>334</v>
      </c>
      <c r="C215" s="1585"/>
      <c r="D215" s="1566"/>
      <c r="E215" s="1467"/>
      <c r="F215" s="732" t="s">
        <v>361</v>
      </c>
      <c r="G215" s="143" t="s">
        <v>362</v>
      </c>
      <c r="H215" s="834">
        <v>45047</v>
      </c>
      <c r="I215" s="834">
        <v>11359</v>
      </c>
      <c r="J215" s="1045" t="s">
        <v>574</v>
      </c>
      <c r="O215" s="1"/>
    </row>
    <row r="216" spans="1:15" ht="33" customHeight="1" x14ac:dyDescent="0.35">
      <c r="A216" s="1019" t="s">
        <v>83</v>
      </c>
      <c r="B216" s="1591" t="s">
        <v>335</v>
      </c>
      <c r="C216" s="1592"/>
      <c r="D216" s="1593"/>
      <c r="E216" s="1467"/>
      <c r="F216" s="245" t="s">
        <v>361</v>
      </c>
      <c r="G216" s="718" t="s">
        <v>362</v>
      </c>
      <c r="H216" s="718" t="s">
        <v>362</v>
      </c>
      <c r="I216" s="718" t="s">
        <v>362</v>
      </c>
      <c r="J216" s="1046"/>
      <c r="O216" s="1"/>
    </row>
    <row r="217" spans="1:15" ht="54" customHeight="1" x14ac:dyDescent="0.35">
      <c r="A217" s="1021" t="s">
        <v>84</v>
      </c>
      <c r="B217" s="1565" t="s">
        <v>336</v>
      </c>
      <c r="C217" s="1585"/>
      <c r="D217" s="1566"/>
      <c r="E217" s="1467"/>
      <c r="F217" s="732" t="s">
        <v>361</v>
      </c>
      <c r="G217" s="723">
        <v>11823</v>
      </c>
      <c r="H217" s="723">
        <v>4081</v>
      </c>
      <c r="I217" s="723">
        <v>354</v>
      </c>
      <c r="J217" s="1045" t="s">
        <v>683</v>
      </c>
      <c r="O217" s="1"/>
    </row>
    <row r="218" spans="1:15" ht="192" x14ac:dyDescent="0.35">
      <c r="A218" s="1026" t="s">
        <v>85</v>
      </c>
      <c r="B218" s="1586" t="s">
        <v>337</v>
      </c>
      <c r="C218" s="1587"/>
      <c r="D218" s="1588"/>
      <c r="E218" s="1467"/>
      <c r="F218" s="1037" t="s">
        <v>361</v>
      </c>
      <c r="G218" s="835">
        <v>40149</v>
      </c>
      <c r="H218" s="835">
        <v>1891</v>
      </c>
      <c r="I218" s="835">
        <v>0</v>
      </c>
      <c r="J218" s="1047" t="s">
        <v>796</v>
      </c>
      <c r="O218" s="1"/>
    </row>
    <row r="219" spans="1:15" ht="22.5" customHeight="1" x14ac:dyDescent="0.35">
      <c r="A219" s="1021" t="s">
        <v>86</v>
      </c>
      <c r="B219" s="1493" t="s">
        <v>75</v>
      </c>
      <c r="C219" s="1493"/>
      <c r="D219" s="1493"/>
      <c r="E219" s="1467"/>
      <c r="F219" s="732"/>
      <c r="G219" s="143" t="s">
        <v>362</v>
      </c>
      <c r="H219" s="143" t="s">
        <v>362</v>
      </c>
      <c r="I219" s="143" t="s">
        <v>362</v>
      </c>
      <c r="J219" s="54"/>
      <c r="O219" s="1"/>
    </row>
    <row r="220" spans="1:15" ht="33.75" customHeight="1" x14ac:dyDescent="0.35">
      <c r="A220" s="1020" t="s">
        <v>87</v>
      </c>
      <c r="B220" s="1589" t="s">
        <v>76</v>
      </c>
      <c r="C220" s="1589"/>
      <c r="D220" s="1589"/>
      <c r="E220" s="1468"/>
      <c r="F220" s="110"/>
      <c r="G220" s="164" t="s">
        <v>362</v>
      </c>
      <c r="H220" s="164" t="s">
        <v>362</v>
      </c>
      <c r="I220" s="164" t="s">
        <v>362</v>
      </c>
      <c r="J220" s="102"/>
      <c r="O220" s="1"/>
    </row>
    <row r="221" spans="1:15" s="5" customFormat="1" ht="8.15" customHeight="1" x14ac:dyDescent="0.35">
      <c r="A221" s="82"/>
      <c r="B221" s="83"/>
      <c r="C221" s="83"/>
      <c r="D221" s="83"/>
      <c r="E221" s="83"/>
      <c r="F221" s="84"/>
      <c r="G221" s="156"/>
      <c r="H221" s="156"/>
      <c r="I221" s="156"/>
      <c r="J221" s="46"/>
      <c r="K221" s="381"/>
    </row>
    <row r="222" spans="1:15" s="5" customFormat="1" ht="33" customHeight="1" x14ac:dyDescent="0.35">
      <c r="A222" s="1462" t="s">
        <v>426</v>
      </c>
      <c r="B222" s="1463"/>
      <c r="C222" s="1463"/>
      <c r="D222" s="1463"/>
      <c r="E222" s="1463"/>
      <c r="F222" s="1463"/>
      <c r="G222" s="1463"/>
      <c r="H222" s="1463"/>
      <c r="I222" s="1463"/>
      <c r="J222" s="1464"/>
      <c r="K222" s="381"/>
    </row>
    <row r="223" spans="1:15" ht="106.5" customHeight="1" x14ac:dyDescent="0.35">
      <c r="A223" s="11" t="s">
        <v>89</v>
      </c>
      <c r="B223" s="1590" t="s">
        <v>88</v>
      </c>
      <c r="C223" s="1590"/>
      <c r="D223" s="1590"/>
      <c r="E223" s="1025" t="s">
        <v>518</v>
      </c>
      <c r="F223" s="242" t="s">
        <v>361</v>
      </c>
      <c r="G223" s="166" t="s">
        <v>358</v>
      </c>
      <c r="H223" s="166" t="s">
        <v>359</v>
      </c>
      <c r="I223" s="166" t="s">
        <v>670</v>
      </c>
      <c r="J223" s="6"/>
      <c r="O223" s="1"/>
    </row>
    <row r="224" spans="1:15" s="5" customFormat="1" ht="8.15" customHeight="1" x14ac:dyDescent="0.35">
      <c r="A224" s="82"/>
      <c r="B224" s="83"/>
      <c r="C224" s="83"/>
      <c r="D224" s="83"/>
      <c r="E224" s="83"/>
      <c r="F224" s="84"/>
      <c r="G224" s="156"/>
      <c r="H224" s="156"/>
      <c r="I224" s="156"/>
      <c r="J224" s="46"/>
      <c r="K224" s="381"/>
    </row>
    <row r="225" spans="1:15" s="5" customFormat="1" ht="33" customHeight="1" x14ac:dyDescent="0.35">
      <c r="A225" s="1462" t="s">
        <v>427</v>
      </c>
      <c r="B225" s="1463"/>
      <c r="C225" s="1463"/>
      <c r="D225" s="1463"/>
      <c r="E225" s="1463"/>
      <c r="F225" s="1463"/>
      <c r="G225" s="1463"/>
      <c r="H225" s="1463"/>
      <c r="I225" s="1463"/>
      <c r="J225" s="1464"/>
      <c r="K225" s="381"/>
    </row>
    <row r="226" spans="1:15" ht="77.25" customHeight="1" x14ac:dyDescent="0.35">
      <c r="A226" s="232" t="s">
        <v>100</v>
      </c>
      <c r="B226" s="1607" t="s">
        <v>543</v>
      </c>
      <c r="C226" s="1608"/>
      <c r="D226" s="1609"/>
      <c r="E226" s="225" t="s">
        <v>535</v>
      </c>
      <c r="F226" s="113" t="s">
        <v>361</v>
      </c>
      <c r="G226" s="1231">
        <v>57585</v>
      </c>
      <c r="H226" s="1231">
        <v>14583</v>
      </c>
      <c r="I226" s="1231">
        <v>20743</v>
      </c>
      <c r="J226" s="1048" t="s">
        <v>778</v>
      </c>
      <c r="O226" s="1"/>
    </row>
    <row r="227" spans="1:15" ht="36.75" customHeight="1" x14ac:dyDescent="0.35">
      <c r="A227" s="1019" t="s">
        <v>101</v>
      </c>
      <c r="B227" s="1591" t="s">
        <v>437</v>
      </c>
      <c r="C227" s="1592"/>
      <c r="D227" s="1593"/>
      <c r="E227" s="95" t="s">
        <v>519</v>
      </c>
      <c r="F227" s="245" t="s">
        <v>548</v>
      </c>
      <c r="G227" s="730" t="s">
        <v>549</v>
      </c>
      <c r="H227" s="730" t="s">
        <v>549</v>
      </c>
      <c r="I227" s="730" t="s">
        <v>549</v>
      </c>
      <c r="J227" s="1049"/>
      <c r="O227" s="1"/>
    </row>
    <row r="228" spans="1:15" ht="72" x14ac:dyDescent="0.35">
      <c r="A228" s="1034" t="s">
        <v>102</v>
      </c>
      <c r="B228" s="1565" t="s">
        <v>353</v>
      </c>
      <c r="C228" s="1585"/>
      <c r="D228" s="1566"/>
      <c r="E228" s="208" t="s">
        <v>526</v>
      </c>
      <c r="F228" s="732" t="s">
        <v>361</v>
      </c>
      <c r="G228" s="1231">
        <v>57585</v>
      </c>
      <c r="H228" s="1231">
        <v>15130</v>
      </c>
      <c r="I228" s="1231">
        <v>10060</v>
      </c>
      <c r="J228" s="1050" t="s">
        <v>777</v>
      </c>
      <c r="O228" s="1"/>
    </row>
    <row r="229" spans="1:15" ht="46.5" customHeight="1" x14ac:dyDescent="0.35">
      <c r="A229" s="1019" t="s">
        <v>103</v>
      </c>
      <c r="B229" s="1591" t="s">
        <v>544</v>
      </c>
      <c r="C229" s="1592"/>
      <c r="D229" s="1593"/>
      <c r="E229" s="245" t="s">
        <v>535</v>
      </c>
      <c r="F229" s="245" t="s">
        <v>361</v>
      </c>
      <c r="G229" s="1232">
        <v>57585</v>
      </c>
      <c r="H229" s="1232">
        <v>14583</v>
      </c>
      <c r="I229" s="1232">
        <v>20743</v>
      </c>
      <c r="J229" s="1051" t="s">
        <v>550</v>
      </c>
      <c r="O229" s="1"/>
    </row>
    <row r="230" spans="1:15" ht="42" customHeight="1" x14ac:dyDescent="0.35">
      <c r="A230" s="1022" t="s">
        <v>289</v>
      </c>
      <c r="B230" s="1610" t="s">
        <v>338</v>
      </c>
      <c r="C230" s="1611"/>
      <c r="D230" s="1612"/>
      <c r="E230" s="246" t="s">
        <v>519</v>
      </c>
      <c r="F230" s="246" t="s">
        <v>548</v>
      </c>
      <c r="G230" s="154" t="s">
        <v>549</v>
      </c>
      <c r="H230" s="154" t="s">
        <v>549</v>
      </c>
      <c r="I230" s="154" t="s">
        <v>549</v>
      </c>
      <c r="J230" s="1052" t="s">
        <v>575</v>
      </c>
      <c r="O230" s="1"/>
    </row>
    <row r="231" spans="1:15" s="5" customFormat="1" ht="8.15" customHeight="1" x14ac:dyDescent="0.35">
      <c r="A231" s="65"/>
      <c r="B231" s="66"/>
      <c r="C231" s="66"/>
      <c r="D231" s="66"/>
      <c r="E231" s="66"/>
      <c r="F231" s="67"/>
      <c r="G231" s="155"/>
      <c r="H231" s="155"/>
      <c r="I231" s="155"/>
      <c r="J231" s="46"/>
      <c r="K231" s="381"/>
    </row>
    <row r="232" spans="1:15" s="5" customFormat="1" ht="33" customHeight="1" x14ac:dyDescent="0.35">
      <c r="A232" s="1462" t="s">
        <v>438</v>
      </c>
      <c r="B232" s="1463"/>
      <c r="C232" s="1463"/>
      <c r="D232" s="1463"/>
      <c r="E232" s="1463"/>
      <c r="F232" s="1463"/>
      <c r="G232" s="1463"/>
      <c r="H232" s="1463"/>
      <c r="I232" s="1463"/>
      <c r="J232" s="1464"/>
      <c r="K232" s="381"/>
    </row>
    <row r="233" spans="1:15" ht="30" customHeight="1" x14ac:dyDescent="0.35">
      <c r="A233" s="1018" t="s">
        <v>107</v>
      </c>
      <c r="B233" s="1598" t="s">
        <v>104</v>
      </c>
      <c r="C233" s="1598"/>
      <c r="D233" s="1598"/>
      <c r="E233" s="1599" t="s">
        <v>519</v>
      </c>
      <c r="F233" s="243" t="s">
        <v>398</v>
      </c>
      <c r="G233" s="708">
        <v>1</v>
      </c>
      <c r="H233" s="708">
        <v>1</v>
      </c>
      <c r="I233" s="708">
        <v>1</v>
      </c>
      <c r="J233" s="1813" t="s">
        <v>546</v>
      </c>
      <c r="O233" s="1"/>
    </row>
    <row r="234" spans="1:15" ht="30" customHeight="1" x14ac:dyDescent="0.35">
      <c r="A234" s="1021" t="s">
        <v>108</v>
      </c>
      <c r="B234" s="1605" t="s">
        <v>105</v>
      </c>
      <c r="C234" s="1605"/>
      <c r="D234" s="1605"/>
      <c r="E234" s="1600"/>
      <c r="F234" s="732" t="s">
        <v>398</v>
      </c>
      <c r="G234" s="143" t="s">
        <v>362</v>
      </c>
      <c r="H234" s="143" t="s">
        <v>362</v>
      </c>
      <c r="I234" s="143" t="s">
        <v>362</v>
      </c>
      <c r="J234" s="1814"/>
      <c r="O234" s="1"/>
    </row>
    <row r="235" spans="1:15" ht="30" customHeight="1" x14ac:dyDescent="0.35">
      <c r="A235" s="1020" t="s">
        <v>109</v>
      </c>
      <c r="B235" s="1606" t="s">
        <v>106</v>
      </c>
      <c r="C235" s="1606"/>
      <c r="D235" s="1606"/>
      <c r="E235" s="1601"/>
      <c r="F235" s="110" t="s">
        <v>398</v>
      </c>
      <c r="G235" s="841" t="s">
        <v>362</v>
      </c>
      <c r="H235" s="841" t="s">
        <v>362</v>
      </c>
      <c r="I235" s="841" t="s">
        <v>362</v>
      </c>
      <c r="J235" s="1815"/>
      <c r="O235" s="1"/>
    </row>
    <row r="236" spans="1:15" s="5" customFormat="1" ht="8.15" customHeight="1" x14ac:dyDescent="0.35">
      <c r="A236" s="12"/>
      <c r="B236" s="13"/>
      <c r="C236" s="13"/>
      <c r="D236" s="13"/>
      <c r="E236" s="13"/>
      <c r="F236" s="7"/>
      <c r="G236" s="149"/>
      <c r="H236" s="149"/>
      <c r="I236" s="149"/>
      <c r="J236" s="46"/>
      <c r="K236" s="381"/>
    </row>
    <row r="237" spans="1:15" s="5" customFormat="1" ht="33" customHeight="1" x14ac:dyDescent="0.35">
      <c r="A237" s="1462" t="s">
        <v>440</v>
      </c>
      <c r="B237" s="1463"/>
      <c r="C237" s="1463"/>
      <c r="D237" s="1463"/>
      <c r="E237" s="1463"/>
      <c r="F237" s="1463"/>
      <c r="G237" s="1463"/>
      <c r="H237" s="1463"/>
      <c r="I237" s="1463"/>
      <c r="J237" s="1464"/>
      <c r="K237" s="381"/>
    </row>
    <row r="238" spans="1:15" ht="30" customHeight="1" x14ac:dyDescent="0.35">
      <c r="A238" s="1018" t="s">
        <v>505</v>
      </c>
      <c r="B238" s="1598" t="s">
        <v>502</v>
      </c>
      <c r="C238" s="1598"/>
      <c r="D238" s="1598"/>
      <c r="E238" s="1599" t="s">
        <v>519</v>
      </c>
      <c r="F238" s="243" t="s">
        <v>398</v>
      </c>
      <c r="G238" s="708">
        <v>1</v>
      </c>
      <c r="H238" s="708">
        <v>1</v>
      </c>
      <c r="I238" s="708">
        <v>1</v>
      </c>
      <c r="J238" s="1813" t="s">
        <v>546</v>
      </c>
      <c r="O238" s="1"/>
    </row>
    <row r="239" spans="1:15" ht="30" customHeight="1" x14ac:dyDescent="0.35">
      <c r="A239" s="1021" t="s">
        <v>506</v>
      </c>
      <c r="B239" s="1605" t="s">
        <v>503</v>
      </c>
      <c r="C239" s="1605"/>
      <c r="D239" s="1605"/>
      <c r="E239" s="1600"/>
      <c r="F239" s="732" t="s">
        <v>398</v>
      </c>
      <c r="G239" s="143" t="s">
        <v>362</v>
      </c>
      <c r="H239" s="143" t="s">
        <v>362</v>
      </c>
      <c r="I239" s="143" t="s">
        <v>362</v>
      </c>
      <c r="J239" s="1814"/>
      <c r="O239" s="1"/>
    </row>
    <row r="240" spans="1:15" ht="30" customHeight="1" x14ac:dyDescent="0.35">
      <c r="A240" s="1020" t="s">
        <v>507</v>
      </c>
      <c r="B240" s="1606" t="s">
        <v>504</v>
      </c>
      <c r="C240" s="1606"/>
      <c r="D240" s="1606"/>
      <c r="E240" s="1601"/>
      <c r="F240" s="110" t="s">
        <v>398</v>
      </c>
      <c r="G240" s="841" t="s">
        <v>362</v>
      </c>
      <c r="H240" s="841" t="s">
        <v>362</v>
      </c>
      <c r="I240" s="841" t="s">
        <v>362</v>
      </c>
      <c r="J240" s="1815"/>
      <c r="O240" s="1"/>
    </row>
    <row r="241" spans="1:15" s="5" customFormat="1" ht="8.15" customHeight="1" x14ac:dyDescent="0.35">
      <c r="A241" s="82"/>
      <c r="B241" s="83"/>
      <c r="C241" s="83"/>
      <c r="D241" s="83"/>
      <c r="E241" s="83"/>
      <c r="F241" s="84"/>
      <c r="G241" s="156"/>
      <c r="H241" s="156"/>
      <c r="I241" s="156"/>
      <c r="J241" s="46"/>
      <c r="K241" s="381"/>
    </row>
    <row r="242" spans="1:15" s="5" customFormat="1" ht="33" customHeight="1" x14ac:dyDescent="0.35">
      <c r="A242" s="1494" t="s">
        <v>439</v>
      </c>
      <c r="B242" s="1495"/>
      <c r="C242" s="1495"/>
      <c r="D242" s="1495"/>
      <c r="E242" s="1495"/>
      <c r="F242" s="1495"/>
      <c r="G242" s="1495"/>
      <c r="H242" s="1495"/>
      <c r="I242" s="1495"/>
      <c r="J242" s="1496"/>
      <c r="K242" s="381"/>
    </row>
    <row r="243" spans="1:15" ht="28" customHeight="1" x14ac:dyDescent="0.35">
      <c r="A243" s="1018" t="s">
        <v>90</v>
      </c>
      <c r="B243" s="1465" t="s">
        <v>277</v>
      </c>
      <c r="C243" s="1465"/>
      <c r="D243" s="1465"/>
      <c r="E243" s="1466" t="s">
        <v>536</v>
      </c>
      <c r="F243" s="115"/>
      <c r="G243" s="682" t="s">
        <v>362</v>
      </c>
      <c r="H243" s="682" t="s">
        <v>362</v>
      </c>
      <c r="I243" s="682" t="s">
        <v>362</v>
      </c>
      <c r="J243" s="100"/>
      <c r="O243" s="1"/>
    </row>
    <row r="244" spans="1:15" ht="28" customHeight="1" x14ac:dyDescent="0.35">
      <c r="A244" s="1021" t="s">
        <v>91</v>
      </c>
      <c r="B244" s="1460" t="s">
        <v>278</v>
      </c>
      <c r="C244" s="1460"/>
      <c r="D244" s="1460"/>
      <c r="E244" s="1467"/>
      <c r="F244" s="116"/>
      <c r="G244" s="143" t="s">
        <v>362</v>
      </c>
      <c r="H244" s="143" t="s">
        <v>362</v>
      </c>
      <c r="I244" s="143" t="s">
        <v>362</v>
      </c>
      <c r="J244" s="54"/>
      <c r="O244" s="1"/>
    </row>
    <row r="245" spans="1:15" ht="28" customHeight="1" x14ac:dyDescent="0.35">
      <c r="A245" s="1019" t="s">
        <v>92</v>
      </c>
      <c r="B245" s="1459" t="s">
        <v>279</v>
      </c>
      <c r="C245" s="1459"/>
      <c r="D245" s="1459"/>
      <c r="E245" s="1467"/>
      <c r="F245" s="117"/>
      <c r="G245" s="686" t="s">
        <v>362</v>
      </c>
      <c r="H245" s="686" t="s">
        <v>362</v>
      </c>
      <c r="I245" s="686" t="s">
        <v>362</v>
      </c>
      <c r="J245" s="58"/>
      <c r="O245" s="1"/>
    </row>
    <row r="246" spans="1:15" ht="30" customHeight="1" x14ac:dyDescent="0.35">
      <c r="A246" s="1022" t="s">
        <v>93</v>
      </c>
      <c r="B246" s="1461" t="s">
        <v>280</v>
      </c>
      <c r="C246" s="1461"/>
      <c r="D246" s="1461"/>
      <c r="E246" s="1468"/>
      <c r="F246" s="118"/>
      <c r="G246" s="148" t="s">
        <v>362</v>
      </c>
      <c r="H246" s="148" t="s">
        <v>362</v>
      </c>
      <c r="I246" s="148" t="s">
        <v>362</v>
      </c>
      <c r="J246" s="64"/>
      <c r="O246" s="1"/>
    </row>
    <row r="247" spans="1:15" s="5" customFormat="1" ht="8.15" customHeight="1" x14ac:dyDescent="0.35">
      <c r="A247" s="82"/>
      <c r="B247" s="83"/>
      <c r="C247" s="83"/>
      <c r="D247" s="83"/>
      <c r="E247" s="83"/>
      <c r="F247" s="84"/>
      <c r="G247" s="156"/>
      <c r="H247" s="156"/>
      <c r="I247" s="156"/>
      <c r="J247" s="46"/>
      <c r="K247" s="381"/>
    </row>
    <row r="248" spans="1:15" s="5" customFormat="1" ht="33" customHeight="1" x14ac:dyDescent="0.35">
      <c r="A248" s="1462" t="s">
        <v>441</v>
      </c>
      <c r="B248" s="1463"/>
      <c r="C248" s="1463"/>
      <c r="D248" s="1463"/>
      <c r="E248" s="1463"/>
      <c r="F248" s="1463"/>
      <c r="G248" s="1463"/>
      <c r="H248" s="1463"/>
      <c r="I248" s="1463"/>
      <c r="J248" s="1464"/>
      <c r="K248" s="381"/>
    </row>
    <row r="249" spans="1:15" ht="51.75" customHeight="1" x14ac:dyDescent="0.35">
      <c r="A249" s="1018" t="s">
        <v>114</v>
      </c>
      <c r="B249" s="1465" t="s">
        <v>110</v>
      </c>
      <c r="C249" s="1465"/>
      <c r="D249" s="1465"/>
      <c r="E249" s="1466" t="s">
        <v>518</v>
      </c>
      <c r="F249" s="115"/>
      <c r="G249" s="682" t="s">
        <v>362</v>
      </c>
      <c r="H249" s="682" t="s">
        <v>362</v>
      </c>
      <c r="I249" s="682" t="s">
        <v>362</v>
      </c>
      <c r="J249" s="1617" t="s">
        <v>563</v>
      </c>
      <c r="O249" s="1"/>
    </row>
    <row r="250" spans="1:15" ht="28" customHeight="1" x14ac:dyDescent="0.35">
      <c r="A250" s="1021" t="s">
        <v>115</v>
      </c>
      <c r="B250" s="1460" t="s">
        <v>111</v>
      </c>
      <c r="C250" s="1460"/>
      <c r="D250" s="1460"/>
      <c r="E250" s="1467"/>
      <c r="F250" s="116"/>
      <c r="G250" s="143" t="s">
        <v>362</v>
      </c>
      <c r="H250" s="143" t="s">
        <v>362</v>
      </c>
      <c r="I250" s="143" t="s">
        <v>362</v>
      </c>
      <c r="J250" s="1618"/>
      <c r="O250" s="1"/>
    </row>
    <row r="251" spans="1:15" ht="28" customHeight="1" x14ac:dyDescent="0.35">
      <c r="A251" s="1019" t="s">
        <v>116</v>
      </c>
      <c r="B251" s="1459" t="s">
        <v>112</v>
      </c>
      <c r="C251" s="1459"/>
      <c r="D251" s="1459"/>
      <c r="E251" s="1467"/>
      <c r="F251" s="117"/>
      <c r="G251" s="686" t="s">
        <v>362</v>
      </c>
      <c r="H251" s="686" t="s">
        <v>362</v>
      </c>
      <c r="I251" s="686" t="s">
        <v>362</v>
      </c>
      <c r="J251" s="1618"/>
      <c r="O251" s="1"/>
    </row>
    <row r="252" spans="1:15" ht="28" customHeight="1" x14ac:dyDescent="0.35">
      <c r="A252" s="1022" t="s">
        <v>117</v>
      </c>
      <c r="B252" s="1461" t="s">
        <v>113</v>
      </c>
      <c r="C252" s="1461"/>
      <c r="D252" s="1461"/>
      <c r="E252" s="1468"/>
      <c r="F252" s="246" t="s">
        <v>398</v>
      </c>
      <c r="G252" s="172">
        <v>1</v>
      </c>
      <c r="H252" s="172">
        <v>1</v>
      </c>
      <c r="I252" s="172">
        <v>1</v>
      </c>
      <c r="J252" s="1619"/>
      <c r="O252" s="1"/>
    </row>
    <row r="253" spans="1:15" s="5" customFormat="1" ht="8.15" customHeight="1" x14ac:dyDescent="0.35">
      <c r="A253" s="65"/>
      <c r="B253" s="66"/>
      <c r="C253" s="66"/>
      <c r="D253" s="66"/>
      <c r="E253" s="66"/>
      <c r="F253" s="67"/>
      <c r="G253" s="155"/>
      <c r="H253" s="155"/>
      <c r="I253" s="155"/>
      <c r="J253" s="46"/>
      <c r="K253" s="381"/>
    </row>
    <row r="254" spans="1:15" s="5" customFormat="1" ht="33" customHeight="1" x14ac:dyDescent="0.35">
      <c r="A254" s="1462" t="s">
        <v>442</v>
      </c>
      <c r="B254" s="1463"/>
      <c r="C254" s="1463"/>
      <c r="D254" s="1463"/>
      <c r="E254" s="1463"/>
      <c r="F254" s="1463"/>
      <c r="G254" s="1463"/>
      <c r="H254" s="1463"/>
      <c r="I254" s="1463"/>
      <c r="J254" s="1053" t="s">
        <v>787</v>
      </c>
      <c r="K254" s="381"/>
    </row>
    <row r="255" spans="1:15" ht="28" customHeight="1" x14ac:dyDescent="0.35">
      <c r="A255" s="1018" t="s">
        <v>120</v>
      </c>
      <c r="B255" s="1465" t="s">
        <v>118</v>
      </c>
      <c r="C255" s="1465"/>
      <c r="D255" s="1465"/>
      <c r="E255" s="1466" t="s">
        <v>537</v>
      </c>
      <c r="F255" s="243" t="s">
        <v>361</v>
      </c>
      <c r="G255" s="1613">
        <v>237</v>
      </c>
      <c r="H255" s="1614"/>
      <c r="I255" s="734">
        <v>398</v>
      </c>
      <c r="J255" s="319"/>
      <c r="O255" s="1"/>
    </row>
    <row r="256" spans="1:15" ht="28" customHeight="1" x14ac:dyDescent="0.35">
      <c r="A256" s="1022" t="s">
        <v>121</v>
      </c>
      <c r="B256" s="1461" t="s">
        <v>119</v>
      </c>
      <c r="C256" s="1461"/>
      <c r="D256" s="1461"/>
      <c r="E256" s="1468"/>
      <c r="F256" s="246" t="s">
        <v>361</v>
      </c>
      <c r="G256" s="1615">
        <v>94</v>
      </c>
      <c r="H256" s="1616"/>
      <c r="I256" s="1036">
        <v>136</v>
      </c>
      <c r="J256" s="81"/>
      <c r="O256" s="1"/>
    </row>
    <row r="257" spans="1:15" s="5" customFormat="1" ht="8.15" customHeight="1" x14ac:dyDescent="0.35">
      <c r="A257" s="12"/>
      <c r="B257" s="13"/>
      <c r="C257" s="13"/>
      <c r="D257" s="13"/>
      <c r="E257" s="13"/>
      <c r="F257" s="7"/>
      <c r="G257" s="149"/>
      <c r="H257" s="149"/>
      <c r="I257" s="149"/>
      <c r="J257" s="46"/>
      <c r="K257" s="381"/>
    </row>
    <row r="258" spans="1:15" s="5" customFormat="1" ht="33" customHeight="1" x14ac:dyDescent="0.35">
      <c r="A258" s="1462" t="s">
        <v>443</v>
      </c>
      <c r="B258" s="1463"/>
      <c r="C258" s="1463"/>
      <c r="D258" s="1463"/>
      <c r="E258" s="1463"/>
      <c r="F258" s="1463"/>
      <c r="G258" s="1463"/>
      <c r="H258" s="1463"/>
      <c r="I258" s="1463"/>
      <c r="J258" s="1053" t="s">
        <v>787</v>
      </c>
      <c r="K258" s="381"/>
    </row>
    <row r="259" spans="1:15" ht="28" customHeight="1" x14ac:dyDescent="0.35">
      <c r="A259" s="1018" t="s">
        <v>152</v>
      </c>
      <c r="B259" s="1465" t="s">
        <v>145</v>
      </c>
      <c r="C259" s="1465"/>
      <c r="D259" s="1465"/>
      <c r="E259" s="1466" t="s">
        <v>537</v>
      </c>
      <c r="F259" s="243" t="s">
        <v>361</v>
      </c>
      <c r="G259" s="1818">
        <v>237</v>
      </c>
      <c r="H259" s="1819"/>
      <c r="I259" s="1054">
        <v>395</v>
      </c>
      <c r="J259" s="94"/>
      <c r="O259" s="1"/>
    </row>
    <row r="260" spans="1:15" ht="28" customHeight="1" x14ac:dyDescent="0.35">
      <c r="A260" s="1021" t="s">
        <v>153</v>
      </c>
      <c r="B260" s="1460" t="s">
        <v>146</v>
      </c>
      <c r="C260" s="1460"/>
      <c r="D260" s="1460"/>
      <c r="E260" s="1467"/>
      <c r="F260" s="732" t="s">
        <v>361</v>
      </c>
      <c r="G260" s="1820">
        <v>195</v>
      </c>
      <c r="H260" s="1821"/>
      <c r="I260" s="1055">
        <v>291</v>
      </c>
      <c r="J260" s="59"/>
      <c r="O260" s="1"/>
    </row>
    <row r="261" spans="1:15" ht="28" customHeight="1" x14ac:dyDescent="0.35">
      <c r="A261" s="1024" t="s">
        <v>154</v>
      </c>
      <c r="B261" s="1627" t="s">
        <v>147</v>
      </c>
      <c r="C261" s="1627"/>
      <c r="D261" s="1627"/>
      <c r="E261" s="1467"/>
      <c r="F261" s="1038" t="s">
        <v>361</v>
      </c>
      <c r="G261" s="1816">
        <v>42</v>
      </c>
      <c r="H261" s="1817"/>
      <c r="I261" s="1056">
        <v>104</v>
      </c>
      <c r="J261" s="279"/>
      <c r="O261" s="1"/>
    </row>
    <row r="262" spans="1:15" ht="30" customHeight="1" x14ac:dyDescent="0.35">
      <c r="A262" s="1021" t="s">
        <v>155</v>
      </c>
      <c r="B262" s="1460" t="s">
        <v>148</v>
      </c>
      <c r="C262" s="1460"/>
      <c r="D262" s="1460"/>
      <c r="E262" s="1467"/>
      <c r="F262" s="732" t="s">
        <v>361</v>
      </c>
      <c r="G262" s="1820">
        <v>21529</v>
      </c>
      <c r="H262" s="1821"/>
      <c r="I262" s="1055">
        <v>7714</v>
      </c>
      <c r="J262" s="59"/>
      <c r="O262" s="1"/>
    </row>
    <row r="263" spans="1:15" ht="30" customHeight="1" x14ac:dyDescent="0.35">
      <c r="A263" s="1019" t="s">
        <v>156</v>
      </c>
      <c r="B263" s="1459" t="s">
        <v>149</v>
      </c>
      <c r="C263" s="1459"/>
      <c r="D263" s="1459"/>
      <c r="E263" s="1467"/>
      <c r="F263" s="245" t="s">
        <v>361</v>
      </c>
      <c r="G263" s="1816">
        <v>21275</v>
      </c>
      <c r="H263" s="1817"/>
      <c r="I263" s="1057">
        <v>7256</v>
      </c>
      <c r="J263" s="119"/>
      <c r="O263" s="1"/>
    </row>
    <row r="264" spans="1:15" ht="39" customHeight="1" x14ac:dyDescent="0.35">
      <c r="A264" s="1021" t="s">
        <v>157</v>
      </c>
      <c r="B264" s="1460" t="s">
        <v>150</v>
      </c>
      <c r="C264" s="1460"/>
      <c r="D264" s="1460"/>
      <c r="E264" s="1467"/>
      <c r="F264" s="732"/>
      <c r="G264" s="1622" t="s">
        <v>513</v>
      </c>
      <c r="H264" s="1623"/>
      <c r="I264" s="1035" t="s">
        <v>513</v>
      </c>
      <c r="J264" s="59"/>
      <c r="O264" s="1"/>
    </row>
    <row r="265" spans="1:15" ht="30" customHeight="1" x14ac:dyDescent="0.35">
      <c r="A265" s="1020" t="s">
        <v>158</v>
      </c>
      <c r="B265" s="1624" t="s">
        <v>151</v>
      </c>
      <c r="C265" s="1624"/>
      <c r="D265" s="1624"/>
      <c r="E265" s="1468"/>
      <c r="F265" s="110" t="s">
        <v>361</v>
      </c>
      <c r="G265" s="1625" t="s">
        <v>362</v>
      </c>
      <c r="H265" s="1626"/>
      <c r="I265" s="196" t="s">
        <v>362</v>
      </c>
      <c r="J265" s="102"/>
      <c r="O265" s="1"/>
    </row>
    <row r="266" spans="1:15" s="5" customFormat="1" ht="8.15" customHeight="1" x14ac:dyDescent="0.35">
      <c r="A266" s="82"/>
      <c r="B266" s="83"/>
      <c r="C266" s="83"/>
      <c r="D266" s="83"/>
      <c r="E266" s="83"/>
      <c r="F266" s="84"/>
      <c r="G266" s="156"/>
      <c r="H266" s="156"/>
      <c r="I266" s="156"/>
      <c r="J266" s="431"/>
      <c r="K266" s="381"/>
    </row>
    <row r="267" spans="1:15" s="5" customFormat="1" ht="33" customHeight="1" x14ac:dyDescent="0.35">
      <c r="A267" s="1494" t="s">
        <v>444</v>
      </c>
      <c r="B267" s="1495"/>
      <c r="C267" s="1495"/>
      <c r="D267" s="1495"/>
      <c r="E267" s="1495"/>
      <c r="F267" s="1495"/>
      <c r="G267" s="1495"/>
      <c r="H267" s="1495"/>
      <c r="I267" s="1495"/>
      <c r="J267" s="1058" t="s">
        <v>787</v>
      </c>
      <c r="K267" s="381"/>
    </row>
    <row r="268" spans="1:15" ht="30" customHeight="1" x14ac:dyDescent="0.35">
      <c r="A268" s="1018" t="s">
        <v>161</v>
      </c>
      <c r="B268" s="1465" t="s">
        <v>159</v>
      </c>
      <c r="C268" s="1465"/>
      <c r="D268" s="1465"/>
      <c r="E268" s="1466" t="s">
        <v>537</v>
      </c>
      <c r="F268" s="76" t="s">
        <v>398</v>
      </c>
      <c r="G268" s="1794">
        <v>1</v>
      </c>
      <c r="H268" s="1794"/>
      <c r="I268" s="925">
        <v>1</v>
      </c>
      <c r="J268" s="120"/>
      <c r="O268" s="1"/>
    </row>
    <row r="269" spans="1:15" ht="30" customHeight="1" x14ac:dyDescent="0.35">
      <c r="A269" s="1022" t="s">
        <v>162</v>
      </c>
      <c r="B269" s="1461" t="s">
        <v>160</v>
      </c>
      <c r="C269" s="1461"/>
      <c r="D269" s="1461"/>
      <c r="E269" s="1468"/>
      <c r="F269" s="73" t="s">
        <v>398</v>
      </c>
      <c r="G269" s="1631" t="s">
        <v>362</v>
      </c>
      <c r="H269" s="1631"/>
      <c r="I269" s="148" t="s">
        <v>362</v>
      </c>
      <c r="J269" s="64"/>
      <c r="O269" s="1"/>
    </row>
    <row r="270" spans="1:15" s="5" customFormat="1" ht="8.15" customHeight="1" x14ac:dyDescent="0.35">
      <c r="A270" s="82"/>
      <c r="B270" s="83"/>
      <c r="C270" s="83"/>
      <c r="D270" s="83"/>
      <c r="E270" s="83"/>
      <c r="F270" s="84"/>
      <c r="G270" s="156"/>
      <c r="H270" s="156"/>
      <c r="I270" s="156"/>
      <c r="J270" s="46"/>
      <c r="K270" s="381"/>
    </row>
    <row r="271" spans="1:15" s="5" customFormat="1" ht="33" customHeight="1" x14ac:dyDescent="0.35">
      <c r="A271" s="1462" t="s">
        <v>445</v>
      </c>
      <c r="B271" s="1463"/>
      <c r="C271" s="1463"/>
      <c r="D271" s="1463"/>
      <c r="E271" s="1463"/>
      <c r="F271" s="1463"/>
      <c r="G271" s="1463"/>
      <c r="H271" s="1463"/>
      <c r="I271" s="1463"/>
      <c r="J271" s="1464"/>
      <c r="K271" s="381"/>
    </row>
    <row r="272" spans="1:15" ht="30" customHeight="1" x14ac:dyDescent="0.35">
      <c r="A272" s="1018" t="s">
        <v>125</v>
      </c>
      <c r="B272" s="1465" t="s">
        <v>122</v>
      </c>
      <c r="C272" s="1465"/>
      <c r="D272" s="1465"/>
      <c r="E272" s="1466" t="s">
        <v>518</v>
      </c>
      <c r="F272" s="243" t="s">
        <v>361</v>
      </c>
      <c r="G272" s="680">
        <v>5824</v>
      </c>
      <c r="H272" s="680">
        <v>2913</v>
      </c>
      <c r="I272" s="680">
        <v>6019</v>
      </c>
      <c r="J272" s="1628" t="s">
        <v>517</v>
      </c>
      <c r="O272" s="1"/>
    </row>
    <row r="273" spans="1:15" ht="27.75" customHeight="1" x14ac:dyDescent="0.35">
      <c r="A273" s="1022" t="s">
        <v>124</v>
      </c>
      <c r="B273" s="1461" t="s">
        <v>123</v>
      </c>
      <c r="C273" s="1461"/>
      <c r="D273" s="1461"/>
      <c r="E273" s="1468"/>
      <c r="F273" s="246" t="s">
        <v>446</v>
      </c>
      <c r="G273" s="1028" t="s">
        <v>362</v>
      </c>
      <c r="H273" s="1028" t="s">
        <v>362</v>
      </c>
      <c r="I273" s="1028" t="s">
        <v>362</v>
      </c>
      <c r="J273" s="1629"/>
      <c r="O273" s="1"/>
    </row>
    <row r="274" spans="1:15" s="5" customFormat="1" ht="8.15" customHeight="1" x14ac:dyDescent="0.35">
      <c r="A274" s="12"/>
      <c r="B274" s="13"/>
      <c r="C274" s="13"/>
      <c r="D274" s="13"/>
      <c r="E274" s="13"/>
      <c r="F274" s="7"/>
      <c r="G274" s="149"/>
      <c r="H274" s="149"/>
      <c r="I274" s="149"/>
      <c r="J274" s="46"/>
      <c r="K274" s="381"/>
    </row>
    <row r="275" spans="1:15" s="5" customFormat="1" ht="33" customHeight="1" x14ac:dyDescent="0.35">
      <c r="A275" s="1462" t="s">
        <v>447</v>
      </c>
      <c r="B275" s="1463"/>
      <c r="C275" s="1463"/>
      <c r="D275" s="1463"/>
      <c r="E275" s="1463"/>
      <c r="F275" s="1463"/>
      <c r="G275" s="1463"/>
      <c r="H275" s="1463"/>
      <c r="I275" s="1463"/>
      <c r="J275" s="1464"/>
      <c r="K275" s="381"/>
    </row>
    <row r="276" spans="1:15" ht="25" customHeight="1" x14ac:dyDescent="0.35">
      <c r="A276" s="1018" t="s">
        <v>163</v>
      </c>
      <c r="B276" s="1465" t="s">
        <v>259</v>
      </c>
      <c r="C276" s="1465"/>
      <c r="D276" s="1465"/>
      <c r="E276" s="1466" t="s">
        <v>518</v>
      </c>
      <c r="F276" s="243" t="s">
        <v>398</v>
      </c>
      <c r="G276" s="694">
        <v>1</v>
      </c>
      <c r="H276" s="694">
        <v>0.99</v>
      </c>
      <c r="I276" s="694">
        <v>1</v>
      </c>
      <c r="J276" s="319"/>
      <c r="O276" s="1"/>
    </row>
    <row r="277" spans="1:15" ht="30" customHeight="1" x14ac:dyDescent="0.35">
      <c r="A277" s="1021" t="s">
        <v>164</v>
      </c>
      <c r="B277" s="1460" t="s">
        <v>249</v>
      </c>
      <c r="C277" s="1460"/>
      <c r="D277" s="1460"/>
      <c r="E277" s="1467"/>
      <c r="F277" s="732" t="s">
        <v>398</v>
      </c>
      <c r="G277" s="737">
        <v>0.62</v>
      </c>
      <c r="H277" s="737">
        <v>0.62</v>
      </c>
      <c r="I277" s="737">
        <v>0.62</v>
      </c>
      <c r="J277" s="121"/>
      <c r="O277" s="1"/>
    </row>
    <row r="278" spans="1:15" ht="30" customHeight="1" x14ac:dyDescent="0.35">
      <c r="A278" s="1019" t="s">
        <v>165</v>
      </c>
      <c r="B278" s="1459" t="s">
        <v>260</v>
      </c>
      <c r="C278" s="1459"/>
      <c r="D278" s="1459"/>
      <c r="E278" s="1467"/>
      <c r="F278" s="245" t="s">
        <v>398</v>
      </c>
      <c r="G278" s="698">
        <v>0</v>
      </c>
      <c r="H278" s="698">
        <v>0</v>
      </c>
      <c r="I278" s="698">
        <v>0</v>
      </c>
      <c r="J278" s="122"/>
      <c r="O278" s="1"/>
    </row>
    <row r="279" spans="1:15" ht="30" customHeight="1" x14ac:dyDescent="0.35">
      <c r="A279" s="1021" t="s">
        <v>166</v>
      </c>
      <c r="B279" s="1460" t="s">
        <v>261</v>
      </c>
      <c r="C279" s="1460"/>
      <c r="D279" s="1460"/>
      <c r="E279" s="1467"/>
      <c r="F279" s="732" t="s">
        <v>398</v>
      </c>
      <c r="G279" s="737">
        <v>0.05</v>
      </c>
      <c r="H279" s="737">
        <v>0.02</v>
      </c>
      <c r="I279" s="737">
        <v>7.0000000000000007E-2</v>
      </c>
      <c r="J279" s="121"/>
      <c r="O279" s="1"/>
    </row>
    <row r="280" spans="1:15" ht="30" customHeight="1" x14ac:dyDescent="0.35">
      <c r="A280" s="1019" t="s">
        <v>167</v>
      </c>
      <c r="B280" s="1459" t="s">
        <v>262</v>
      </c>
      <c r="C280" s="1459"/>
      <c r="D280" s="1459"/>
      <c r="E280" s="1467"/>
      <c r="F280" s="245" t="s">
        <v>398</v>
      </c>
      <c r="G280" s="698">
        <v>0.13</v>
      </c>
      <c r="H280" s="698">
        <v>0.12</v>
      </c>
      <c r="I280" s="698">
        <v>0.17</v>
      </c>
      <c r="J280" s="122"/>
      <c r="O280" s="1"/>
    </row>
    <row r="281" spans="1:15" ht="30" customHeight="1" x14ac:dyDescent="0.35">
      <c r="A281" s="1021" t="s">
        <v>168</v>
      </c>
      <c r="B281" s="1460" t="s">
        <v>263</v>
      </c>
      <c r="C281" s="1460"/>
      <c r="D281" s="1460"/>
      <c r="E281" s="1467"/>
      <c r="F281" s="732" t="s">
        <v>398</v>
      </c>
      <c r="G281" s="737">
        <v>0.19</v>
      </c>
      <c r="H281" s="737">
        <v>0.24</v>
      </c>
      <c r="I281" s="737">
        <v>0.13</v>
      </c>
      <c r="J281" s="320"/>
      <c r="O281" s="1"/>
    </row>
    <row r="282" spans="1:15" ht="25" customHeight="1" x14ac:dyDescent="0.35">
      <c r="A282" s="1019" t="s">
        <v>169</v>
      </c>
      <c r="B282" s="1459" t="s">
        <v>264</v>
      </c>
      <c r="C282" s="1459"/>
      <c r="D282" s="1459"/>
      <c r="E282" s="1467"/>
      <c r="F282" s="245" t="s">
        <v>398</v>
      </c>
      <c r="G282" s="698">
        <v>0</v>
      </c>
      <c r="H282" s="698">
        <v>0</v>
      </c>
      <c r="I282" s="698">
        <v>0</v>
      </c>
      <c r="J282" s="122"/>
      <c r="O282" s="1"/>
    </row>
    <row r="283" spans="1:15" ht="40.5" customHeight="1" x14ac:dyDescent="0.35">
      <c r="A283" s="1021" t="s">
        <v>292</v>
      </c>
      <c r="B283" s="1460" t="s">
        <v>339</v>
      </c>
      <c r="C283" s="1460"/>
      <c r="D283" s="1460"/>
      <c r="E283" s="1467"/>
      <c r="F283" s="732" t="s">
        <v>398</v>
      </c>
      <c r="G283" s="737">
        <v>1</v>
      </c>
      <c r="H283" s="737">
        <v>1</v>
      </c>
      <c r="I283" s="737">
        <v>1</v>
      </c>
      <c r="J283" s="320" t="s">
        <v>446</v>
      </c>
      <c r="O283" s="1"/>
    </row>
    <row r="284" spans="1:15" ht="30" customHeight="1" x14ac:dyDescent="0.35">
      <c r="A284" s="1019" t="s">
        <v>170</v>
      </c>
      <c r="B284" s="1459" t="s">
        <v>265</v>
      </c>
      <c r="C284" s="1459"/>
      <c r="D284" s="1459"/>
      <c r="E284" s="1467"/>
      <c r="F284" s="245" t="s">
        <v>478</v>
      </c>
      <c r="G284" s="792">
        <v>1</v>
      </c>
      <c r="H284" s="792">
        <v>1</v>
      </c>
      <c r="I284" s="792">
        <v>1</v>
      </c>
      <c r="J284" s="122"/>
      <c r="O284" s="1"/>
    </row>
    <row r="285" spans="1:15" ht="30" customHeight="1" x14ac:dyDescent="0.35">
      <c r="A285" s="1021" t="s">
        <v>171</v>
      </c>
      <c r="B285" s="1460" t="s">
        <v>238</v>
      </c>
      <c r="C285" s="1460"/>
      <c r="D285" s="1460"/>
      <c r="E285" s="1467"/>
      <c r="F285" s="732" t="s">
        <v>398</v>
      </c>
      <c r="G285" s="737">
        <v>0</v>
      </c>
      <c r="H285" s="737">
        <v>1</v>
      </c>
      <c r="I285" s="737">
        <v>0</v>
      </c>
      <c r="J285" s="121"/>
      <c r="O285" s="1"/>
    </row>
    <row r="286" spans="1:15" ht="30" customHeight="1" x14ac:dyDescent="0.35">
      <c r="A286" s="1024" t="s">
        <v>172</v>
      </c>
      <c r="B286" s="1627" t="s">
        <v>239</v>
      </c>
      <c r="C286" s="1627"/>
      <c r="D286" s="1627"/>
      <c r="E286" s="1467"/>
      <c r="F286" s="1038" t="s">
        <v>398</v>
      </c>
      <c r="G286" s="738">
        <v>0</v>
      </c>
      <c r="H286" s="738">
        <v>0</v>
      </c>
      <c r="I286" s="738">
        <v>0</v>
      </c>
      <c r="J286" s="277"/>
      <c r="O286" s="1"/>
    </row>
    <row r="287" spans="1:15" ht="25" customHeight="1" x14ac:dyDescent="0.35">
      <c r="A287" s="1021" t="s">
        <v>173</v>
      </c>
      <c r="B287" s="1460" t="s">
        <v>240</v>
      </c>
      <c r="C287" s="1460"/>
      <c r="D287" s="1460"/>
      <c r="E287" s="1467"/>
      <c r="F287" s="732" t="s">
        <v>398</v>
      </c>
      <c r="G287" s="737">
        <v>0</v>
      </c>
      <c r="H287" s="737">
        <v>0</v>
      </c>
      <c r="I287" s="737">
        <v>0</v>
      </c>
      <c r="J287" s="121"/>
      <c r="O287" s="1"/>
    </row>
    <row r="288" spans="1:15" ht="25" customHeight="1" x14ac:dyDescent="0.35">
      <c r="A288" s="1019" t="s">
        <v>174</v>
      </c>
      <c r="B288" s="1459" t="s">
        <v>241</v>
      </c>
      <c r="C288" s="1459"/>
      <c r="D288" s="1459"/>
      <c r="E288" s="1467"/>
      <c r="F288" s="245" t="s">
        <v>398</v>
      </c>
      <c r="G288" s="183">
        <v>0</v>
      </c>
      <c r="H288" s="183">
        <v>0</v>
      </c>
      <c r="I288" s="183">
        <v>0</v>
      </c>
      <c r="J288" s="122"/>
      <c r="O288" s="1"/>
    </row>
    <row r="289" spans="1:15" ht="25" customHeight="1" x14ac:dyDescent="0.35">
      <c r="A289" s="1021" t="s">
        <v>175</v>
      </c>
      <c r="B289" s="1460" t="s">
        <v>242</v>
      </c>
      <c r="C289" s="1460"/>
      <c r="D289" s="1460"/>
      <c r="E289" s="1467"/>
      <c r="F289" s="732" t="s">
        <v>398</v>
      </c>
      <c r="G289" s="737">
        <v>0</v>
      </c>
      <c r="H289" s="737">
        <v>0</v>
      </c>
      <c r="I289" s="737">
        <v>0</v>
      </c>
      <c r="J289" s="121"/>
      <c r="O289" s="1"/>
    </row>
    <row r="290" spans="1:15" ht="30" customHeight="1" x14ac:dyDescent="0.35">
      <c r="A290" s="1019" t="s">
        <v>176</v>
      </c>
      <c r="B290" s="1459" t="s">
        <v>340</v>
      </c>
      <c r="C290" s="1459"/>
      <c r="D290" s="1459"/>
      <c r="E290" s="1467"/>
      <c r="F290" s="245" t="s">
        <v>398</v>
      </c>
      <c r="G290" s="698">
        <v>0</v>
      </c>
      <c r="H290" s="698">
        <v>1</v>
      </c>
      <c r="I290" s="698">
        <v>0</v>
      </c>
      <c r="J290" s="321" t="s">
        <v>446</v>
      </c>
      <c r="O290" s="1"/>
    </row>
    <row r="291" spans="1:15" ht="30" customHeight="1" x14ac:dyDescent="0.35">
      <c r="A291" s="1021" t="s">
        <v>293</v>
      </c>
      <c r="B291" s="1460" t="s">
        <v>341</v>
      </c>
      <c r="C291" s="1460"/>
      <c r="D291" s="1460"/>
      <c r="E291" s="1467"/>
      <c r="F291" s="732" t="s">
        <v>478</v>
      </c>
      <c r="G291" s="722">
        <v>0</v>
      </c>
      <c r="H291" s="722">
        <v>70</v>
      </c>
      <c r="I291" s="722">
        <v>0</v>
      </c>
      <c r="J291" s="121"/>
      <c r="O291" s="1"/>
    </row>
    <row r="292" spans="1:15" ht="30" customHeight="1" x14ac:dyDescent="0.35">
      <c r="A292" s="1019" t="s">
        <v>177</v>
      </c>
      <c r="B292" s="1459" t="s">
        <v>126</v>
      </c>
      <c r="C292" s="1459"/>
      <c r="D292" s="1459"/>
      <c r="E292" s="1507"/>
      <c r="F292" s="245" t="s">
        <v>361</v>
      </c>
      <c r="G292" s="926" t="s">
        <v>565</v>
      </c>
      <c r="H292" s="926" t="s">
        <v>565</v>
      </c>
      <c r="I292" s="926" t="s">
        <v>565</v>
      </c>
      <c r="J292" s="324"/>
      <c r="O292" s="1"/>
    </row>
    <row r="293" spans="1:15" s="5" customFormat="1" ht="33" customHeight="1" x14ac:dyDescent="0.35">
      <c r="A293" s="1494" t="s">
        <v>625</v>
      </c>
      <c r="B293" s="1495"/>
      <c r="C293" s="1495"/>
      <c r="D293" s="1495"/>
      <c r="E293" s="1495"/>
      <c r="F293" s="1495"/>
      <c r="G293" s="1495"/>
      <c r="H293" s="1495"/>
      <c r="I293" s="1495"/>
      <c r="J293" s="1496"/>
      <c r="K293" s="381"/>
    </row>
    <row r="294" spans="1:15" ht="30" customHeight="1" x14ac:dyDescent="0.35">
      <c r="A294" s="1023" t="s">
        <v>178</v>
      </c>
      <c r="B294" s="1632" t="s">
        <v>127</v>
      </c>
      <c r="C294" s="1632"/>
      <c r="D294" s="1632"/>
      <c r="E294" s="1466" t="s">
        <v>518</v>
      </c>
      <c r="F294" s="443"/>
      <c r="G294" s="724" t="s">
        <v>364</v>
      </c>
      <c r="H294" s="724" t="s">
        <v>364</v>
      </c>
      <c r="I294" s="724" t="s">
        <v>364</v>
      </c>
      <c r="J294" s="1000" t="s">
        <v>566</v>
      </c>
      <c r="O294" s="1"/>
    </row>
    <row r="295" spans="1:15" ht="25" customHeight="1" x14ac:dyDescent="0.35">
      <c r="A295" s="1020" t="s">
        <v>179</v>
      </c>
      <c r="B295" s="1624" t="s">
        <v>128</v>
      </c>
      <c r="C295" s="1624"/>
      <c r="D295" s="1624"/>
      <c r="E295" s="1468"/>
      <c r="F295" s="110" t="s">
        <v>512</v>
      </c>
      <c r="G295" s="705">
        <v>0</v>
      </c>
      <c r="H295" s="705">
        <v>0</v>
      </c>
      <c r="I295" s="705">
        <v>0</v>
      </c>
      <c r="J295" s="99"/>
      <c r="O295" s="1"/>
    </row>
    <row r="296" spans="1:15" s="5" customFormat="1" ht="8.15" customHeight="1" x14ac:dyDescent="0.35">
      <c r="A296" s="209"/>
      <c r="B296" s="210"/>
      <c r="C296" s="210"/>
      <c r="D296" s="210"/>
      <c r="E296" s="210"/>
      <c r="F296" s="47"/>
      <c r="G296" s="211"/>
      <c r="H296" s="211"/>
      <c r="I296" s="211"/>
      <c r="J296" s="46"/>
      <c r="K296" s="381"/>
    </row>
    <row r="297" spans="1:15" s="5" customFormat="1" ht="33" customHeight="1" x14ac:dyDescent="0.35">
      <c r="A297" s="1462" t="s">
        <v>448</v>
      </c>
      <c r="B297" s="1463"/>
      <c r="C297" s="1463"/>
      <c r="D297" s="1463"/>
      <c r="E297" s="1463"/>
      <c r="F297" s="1463"/>
      <c r="G297" s="1463"/>
      <c r="H297" s="1463"/>
      <c r="I297" s="1463"/>
      <c r="J297" s="1464"/>
      <c r="K297" s="381"/>
    </row>
    <row r="298" spans="1:15" ht="24" customHeight="1" x14ac:dyDescent="0.35">
      <c r="A298" s="1018" t="s">
        <v>96</v>
      </c>
      <c r="B298" s="1479" t="s">
        <v>281</v>
      </c>
      <c r="C298" s="1480"/>
      <c r="D298" s="123" t="s">
        <v>365</v>
      </c>
      <c r="E298" s="1483" t="s">
        <v>518</v>
      </c>
      <c r="F298" s="94" t="s">
        <v>361</v>
      </c>
      <c r="G298" s="734">
        <v>0</v>
      </c>
      <c r="H298" s="734">
        <v>0</v>
      </c>
      <c r="I298" s="734">
        <v>0</v>
      </c>
      <c r="J298" s="483" t="s">
        <v>701</v>
      </c>
      <c r="O298" s="1"/>
    </row>
    <row r="299" spans="1:15" ht="24" customHeight="1" x14ac:dyDescent="0.35">
      <c r="A299" s="1021" t="s">
        <v>97</v>
      </c>
      <c r="B299" s="1487" t="s">
        <v>282</v>
      </c>
      <c r="C299" s="1488"/>
      <c r="D299" s="89" t="s">
        <v>365</v>
      </c>
      <c r="E299" s="1637"/>
      <c r="F299" s="59" t="s">
        <v>361</v>
      </c>
      <c r="G299" s="1035">
        <v>0</v>
      </c>
      <c r="H299" s="1035">
        <v>0</v>
      </c>
      <c r="I299" s="1035">
        <v>0</v>
      </c>
      <c r="J299" s="59"/>
      <c r="O299" s="1"/>
    </row>
    <row r="300" spans="1:15" ht="15" customHeight="1" x14ac:dyDescent="0.35">
      <c r="A300" s="1523" t="s">
        <v>98</v>
      </c>
      <c r="B300" s="1639" t="s">
        <v>342</v>
      </c>
      <c r="C300" s="1640"/>
      <c r="D300" s="124" t="s">
        <v>250</v>
      </c>
      <c r="E300" s="1637"/>
      <c r="F300" s="60" t="s">
        <v>361</v>
      </c>
      <c r="G300" s="703">
        <v>0</v>
      </c>
      <c r="H300" s="703">
        <v>0</v>
      </c>
      <c r="I300" s="703">
        <v>0</v>
      </c>
      <c r="J300" s="1645"/>
      <c r="O300" s="1"/>
    </row>
    <row r="301" spans="1:15" ht="15" customHeight="1" x14ac:dyDescent="0.35">
      <c r="A301" s="1523"/>
      <c r="B301" s="1641"/>
      <c r="C301" s="1642"/>
      <c r="D301" s="124" t="s">
        <v>251</v>
      </c>
      <c r="E301" s="1637"/>
      <c r="F301" s="60" t="s">
        <v>361</v>
      </c>
      <c r="G301" s="703">
        <v>0</v>
      </c>
      <c r="H301" s="703">
        <v>0</v>
      </c>
      <c r="I301" s="703">
        <v>0</v>
      </c>
      <c r="J301" s="1646"/>
      <c r="O301" s="1"/>
    </row>
    <row r="302" spans="1:15" ht="15" customHeight="1" x14ac:dyDescent="0.35">
      <c r="A302" s="1523"/>
      <c r="B302" s="1641"/>
      <c r="C302" s="1642"/>
      <c r="D302" s="124" t="s">
        <v>252</v>
      </c>
      <c r="E302" s="1637"/>
      <c r="F302" s="60" t="s">
        <v>361</v>
      </c>
      <c r="G302" s="703">
        <v>0</v>
      </c>
      <c r="H302" s="703">
        <v>0</v>
      </c>
      <c r="I302" s="703">
        <v>0</v>
      </c>
      <c r="J302" s="1646"/>
      <c r="O302" s="1"/>
    </row>
    <row r="303" spans="1:15" ht="15" customHeight="1" x14ac:dyDescent="0.35">
      <c r="A303" s="1523"/>
      <c r="B303" s="1641"/>
      <c r="C303" s="1642"/>
      <c r="D303" s="124" t="s">
        <v>253</v>
      </c>
      <c r="E303" s="1637"/>
      <c r="F303" s="60" t="s">
        <v>361</v>
      </c>
      <c r="G303" s="703">
        <v>0</v>
      </c>
      <c r="H303" s="703">
        <v>0</v>
      </c>
      <c r="I303" s="703">
        <v>0</v>
      </c>
      <c r="J303" s="1646"/>
      <c r="O303" s="1"/>
    </row>
    <row r="304" spans="1:15" ht="15" customHeight="1" x14ac:dyDescent="0.35">
      <c r="A304" s="1523"/>
      <c r="B304" s="1641"/>
      <c r="C304" s="1642"/>
      <c r="D304" s="124" t="s">
        <v>254</v>
      </c>
      <c r="E304" s="1637"/>
      <c r="F304" s="60" t="s">
        <v>361</v>
      </c>
      <c r="G304" s="703">
        <v>0</v>
      </c>
      <c r="H304" s="703">
        <v>0</v>
      </c>
      <c r="I304" s="703">
        <v>0</v>
      </c>
      <c r="J304" s="1646"/>
      <c r="O304" s="1"/>
    </row>
    <row r="305" spans="1:15" ht="15" customHeight="1" x14ac:dyDescent="0.35">
      <c r="A305" s="1523"/>
      <c r="B305" s="1643"/>
      <c r="C305" s="1644"/>
      <c r="D305" s="124" t="s">
        <v>255</v>
      </c>
      <c r="E305" s="1637"/>
      <c r="F305" s="60" t="s">
        <v>361</v>
      </c>
      <c r="G305" s="703">
        <v>0</v>
      </c>
      <c r="H305" s="703">
        <v>0</v>
      </c>
      <c r="I305" s="703">
        <v>0</v>
      </c>
      <c r="J305" s="1647"/>
      <c r="O305" s="1"/>
    </row>
    <row r="306" spans="1:15" ht="15" customHeight="1" x14ac:dyDescent="0.35">
      <c r="A306" s="1548" t="s">
        <v>99</v>
      </c>
      <c r="B306" s="1513" t="s">
        <v>343</v>
      </c>
      <c r="C306" s="1514"/>
      <c r="D306" s="1027" t="s">
        <v>250</v>
      </c>
      <c r="E306" s="1637"/>
      <c r="F306" s="59" t="s">
        <v>361</v>
      </c>
      <c r="G306" s="1035">
        <v>0</v>
      </c>
      <c r="H306" s="1035">
        <v>0</v>
      </c>
      <c r="I306" s="1035">
        <v>0</v>
      </c>
      <c r="J306" s="1474"/>
      <c r="O306" s="1"/>
    </row>
    <row r="307" spans="1:15" ht="15" customHeight="1" x14ac:dyDescent="0.35">
      <c r="A307" s="1548"/>
      <c r="B307" s="1518"/>
      <c r="C307" s="1519"/>
      <c r="D307" s="1027" t="s">
        <v>251</v>
      </c>
      <c r="E307" s="1637"/>
      <c r="F307" s="59" t="s">
        <v>361</v>
      </c>
      <c r="G307" s="1035">
        <v>0</v>
      </c>
      <c r="H307" s="1035">
        <v>0</v>
      </c>
      <c r="I307" s="1035">
        <v>0</v>
      </c>
      <c r="J307" s="1648"/>
      <c r="O307" s="1"/>
    </row>
    <row r="308" spans="1:15" ht="15" customHeight="1" x14ac:dyDescent="0.35">
      <c r="A308" s="1548"/>
      <c r="B308" s="1518"/>
      <c r="C308" s="1519"/>
      <c r="D308" s="1027" t="s">
        <v>252</v>
      </c>
      <c r="E308" s="1637"/>
      <c r="F308" s="59" t="s">
        <v>361</v>
      </c>
      <c r="G308" s="1035">
        <v>0</v>
      </c>
      <c r="H308" s="1035">
        <v>0</v>
      </c>
      <c r="I308" s="1035">
        <v>0</v>
      </c>
      <c r="J308" s="1648"/>
      <c r="O308" s="1"/>
    </row>
    <row r="309" spans="1:15" ht="15" customHeight="1" x14ac:dyDescent="0.35">
      <c r="A309" s="1548"/>
      <c r="B309" s="1518"/>
      <c r="C309" s="1519"/>
      <c r="D309" s="1027" t="s">
        <v>253</v>
      </c>
      <c r="E309" s="1637"/>
      <c r="F309" s="59" t="s">
        <v>361</v>
      </c>
      <c r="G309" s="1035">
        <v>0</v>
      </c>
      <c r="H309" s="1035">
        <v>0</v>
      </c>
      <c r="I309" s="1035">
        <v>0</v>
      </c>
      <c r="J309" s="1648"/>
      <c r="O309" s="1"/>
    </row>
    <row r="310" spans="1:15" ht="15" customHeight="1" x14ac:dyDescent="0.35">
      <c r="A310" s="1548"/>
      <c r="B310" s="1518"/>
      <c r="C310" s="1519"/>
      <c r="D310" s="1027" t="s">
        <v>254</v>
      </c>
      <c r="E310" s="1637"/>
      <c r="F310" s="59" t="s">
        <v>361</v>
      </c>
      <c r="G310" s="1035">
        <v>0</v>
      </c>
      <c r="H310" s="1035">
        <v>0</v>
      </c>
      <c r="I310" s="1035">
        <v>0</v>
      </c>
      <c r="J310" s="1648"/>
      <c r="O310" s="1"/>
    </row>
    <row r="311" spans="1:15" ht="15" customHeight="1" x14ac:dyDescent="0.35">
      <c r="A311" s="1549"/>
      <c r="B311" s="1515"/>
      <c r="C311" s="1516"/>
      <c r="D311" s="91" t="s">
        <v>255</v>
      </c>
      <c r="E311" s="1638"/>
      <c r="F311" s="81" t="s">
        <v>361</v>
      </c>
      <c r="G311" s="1036">
        <v>0</v>
      </c>
      <c r="H311" s="1036">
        <v>0</v>
      </c>
      <c r="I311" s="1036">
        <v>0</v>
      </c>
      <c r="J311" s="1517"/>
      <c r="O311" s="1"/>
    </row>
    <row r="312" spans="1:15" s="5" customFormat="1" ht="8.15" customHeight="1" x14ac:dyDescent="0.35">
      <c r="A312" s="12"/>
      <c r="B312" s="13"/>
      <c r="C312" s="13"/>
      <c r="D312" s="13"/>
      <c r="E312" s="13"/>
      <c r="F312" s="7"/>
      <c r="G312" s="149"/>
      <c r="H312" s="149"/>
      <c r="I312" s="149"/>
      <c r="J312" s="46"/>
      <c r="K312" s="381"/>
    </row>
    <row r="313" spans="1:15" s="5" customFormat="1" ht="33" customHeight="1" x14ac:dyDescent="0.35">
      <c r="A313" s="1462" t="s">
        <v>552</v>
      </c>
      <c r="B313" s="1463"/>
      <c r="C313" s="1463"/>
      <c r="D313" s="1463"/>
      <c r="E313" s="1463"/>
      <c r="F313" s="1463"/>
      <c r="G313" s="1463"/>
      <c r="H313" s="1463"/>
      <c r="I313" s="1463"/>
      <c r="J313" s="1464"/>
      <c r="K313" s="381"/>
    </row>
    <row r="314" spans="1:15" ht="39" customHeight="1" x14ac:dyDescent="0.35">
      <c r="A314" s="11" t="s">
        <v>95</v>
      </c>
      <c r="B314" s="1590" t="s">
        <v>553</v>
      </c>
      <c r="C314" s="1590"/>
      <c r="D314" s="1590"/>
      <c r="E314" s="219" t="s">
        <v>519</v>
      </c>
      <c r="F314" s="242" t="s">
        <v>398</v>
      </c>
      <c r="G314" s="833">
        <v>0.996</v>
      </c>
      <c r="H314" s="833">
        <v>0.996</v>
      </c>
      <c r="I314" s="833">
        <v>0.996</v>
      </c>
      <c r="J314" s="1059" t="s">
        <v>626</v>
      </c>
      <c r="O314" s="1"/>
    </row>
    <row r="315" spans="1:15" s="5" customFormat="1" ht="8.15" customHeight="1" x14ac:dyDescent="0.35">
      <c r="A315" s="82"/>
      <c r="B315" s="83"/>
      <c r="C315" s="83"/>
      <c r="D315" s="83"/>
      <c r="E315" s="83"/>
      <c r="F315" s="84"/>
      <c r="G315" s="156"/>
      <c r="H315" s="156"/>
      <c r="I315" s="156"/>
      <c r="J315" s="46"/>
      <c r="K315" s="381"/>
    </row>
    <row r="316" spans="1:15" s="5" customFormat="1" ht="33" customHeight="1" x14ac:dyDescent="0.35">
      <c r="A316" s="1462" t="s">
        <v>449</v>
      </c>
      <c r="B316" s="1463"/>
      <c r="C316" s="1463"/>
      <c r="D316" s="1463"/>
      <c r="E316" s="1463"/>
      <c r="F316" s="1463"/>
      <c r="G316" s="1463"/>
      <c r="H316" s="1463"/>
      <c r="I316" s="1463"/>
      <c r="J316" s="1464"/>
      <c r="K316" s="381"/>
    </row>
    <row r="317" spans="1:15" ht="55.5" customHeight="1" x14ac:dyDescent="0.35">
      <c r="A317" s="11" t="s">
        <v>182</v>
      </c>
      <c r="B317" s="1633" t="s">
        <v>181</v>
      </c>
      <c r="C317" s="1633"/>
      <c r="D317" s="1633"/>
      <c r="E317" s="219" t="s">
        <v>519</v>
      </c>
      <c r="F317" s="242" t="s">
        <v>398</v>
      </c>
      <c r="G317" s="1795">
        <v>0.99690000000000001</v>
      </c>
      <c r="H317" s="1796"/>
      <c r="I317" s="1797"/>
      <c r="J317" s="1060" t="s">
        <v>558</v>
      </c>
      <c r="O317" s="1"/>
    </row>
    <row r="318" spans="1:15" s="5" customFormat="1" ht="8.15" customHeight="1" x14ac:dyDescent="0.35">
      <c r="A318" s="12"/>
      <c r="B318" s="13"/>
      <c r="C318" s="13"/>
      <c r="D318" s="13"/>
      <c r="E318" s="13"/>
      <c r="F318" s="7"/>
      <c r="G318" s="149"/>
      <c r="H318" s="149"/>
      <c r="I318" s="149"/>
      <c r="J318" s="46"/>
      <c r="K318" s="381"/>
    </row>
    <row r="319" spans="1:15" s="5" customFormat="1" ht="33" customHeight="1" x14ac:dyDescent="0.35">
      <c r="A319" s="1462" t="s">
        <v>450</v>
      </c>
      <c r="B319" s="1463"/>
      <c r="C319" s="1463"/>
      <c r="D319" s="1463"/>
      <c r="E319" s="1463"/>
      <c r="F319" s="1463"/>
      <c r="G319" s="1463"/>
      <c r="H319" s="1463"/>
      <c r="I319" s="1463"/>
      <c r="J319" s="1464"/>
      <c r="K319" s="381"/>
    </row>
    <row r="320" spans="1:15" ht="52.5" customHeight="1" x14ac:dyDescent="0.35">
      <c r="A320" s="11" t="s">
        <v>180</v>
      </c>
      <c r="B320" s="1590" t="s">
        <v>474</v>
      </c>
      <c r="C320" s="1590"/>
      <c r="D320" s="1590"/>
      <c r="E320" s="219" t="s">
        <v>519</v>
      </c>
      <c r="F320" s="242" t="s">
        <v>556</v>
      </c>
      <c r="G320" s="1798" t="s">
        <v>788</v>
      </c>
      <c r="H320" s="1799"/>
      <c r="I320" s="1800"/>
      <c r="J320" s="1060" t="s">
        <v>722</v>
      </c>
      <c r="O320" s="1"/>
    </row>
    <row r="321" spans="1:15" s="5" customFormat="1" ht="8.15" customHeight="1" x14ac:dyDescent="0.35">
      <c r="A321" s="82"/>
      <c r="B321" s="83"/>
      <c r="C321" s="83"/>
      <c r="D321" s="83"/>
      <c r="E321" s="83"/>
      <c r="F321" s="84"/>
      <c r="G321" s="156"/>
      <c r="H321" s="156"/>
      <c r="I321" s="156"/>
      <c r="J321" s="46"/>
      <c r="K321" s="381"/>
    </row>
    <row r="322" spans="1:15" s="5" customFormat="1" ht="33" customHeight="1" x14ac:dyDescent="0.35">
      <c r="A322" s="1462" t="s">
        <v>451</v>
      </c>
      <c r="B322" s="1463"/>
      <c r="C322" s="1463"/>
      <c r="D322" s="1463"/>
      <c r="E322" s="1463"/>
      <c r="F322" s="1463"/>
      <c r="G322" s="1463"/>
      <c r="H322" s="1463"/>
      <c r="I322" s="1463"/>
      <c r="J322" s="1464"/>
      <c r="K322" s="381"/>
    </row>
    <row r="323" spans="1:15" ht="30" customHeight="1" x14ac:dyDescent="0.35">
      <c r="A323" s="11" t="s">
        <v>130</v>
      </c>
      <c r="B323" s="1633" t="s">
        <v>129</v>
      </c>
      <c r="C323" s="1633"/>
      <c r="D323" s="1633"/>
      <c r="E323" s="219" t="s">
        <v>519</v>
      </c>
      <c r="F323" s="242" t="s">
        <v>559</v>
      </c>
      <c r="G323" s="186" t="s">
        <v>511</v>
      </c>
      <c r="H323" s="186" t="s">
        <v>511</v>
      </c>
      <c r="I323" s="186" t="s">
        <v>511</v>
      </c>
      <c r="J323" s="430" t="s">
        <v>557</v>
      </c>
      <c r="O323" s="1"/>
    </row>
    <row r="324" spans="1:15" s="5" customFormat="1" ht="8.15" customHeight="1" x14ac:dyDescent="0.35">
      <c r="A324" s="82"/>
      <c r="B324" s="83"/>
      <c r="C324" s="83"/>
      <c r="D324" s="83"/>
      <c r="E324" s="83"/>
      <c r="F324" s="84"/>
      <c r="G324" s="156"/>
      <c r="H324" s="156"/>
      <c r="I324" s="156"/>
      <c r="J324" s="46"/>
      <c r="K324" s="381"/>
    </row>
    <row r="325" spans="1:15" s="5" customFormat="1" ht="69.75" customHeight="1" x14ac:dyDescent="0.35">
      <c r="A325" s="1462" t="s">
        <v>452</v>
      </c>
      <c r="B325" s="1463"/>
      <c r="C325" s="1463"/>
      <c r="D325" s="1463"/>
      <c r="E325" s="1463"/>
      <c r="F325" s="1463"/>
      <c r="G325" s="1463"/>
      <c r="H325" s="1463"/>
      <c r="I325" s="1463"/>
      <c r="J325" s="436" t="s">
        <v>576</v>
      </c>
      <c r="K325" s="381"/>
    </row>
    <row r="326" spans="1:15" ht="30" customHeight="1" x14ac:dyDescent="0.35">
      <c r="A326" s="1018" t="s">
        <v>298</v>
      </c>
      <c r="B326" s="1652" t="s">
        <v>266</v>
      </c>
      <c r="C326" s="1652"/>
      <c r="D326" s="1652"/>
      <c r="E326" s="1653" t="s">
        <v>518</v>
      </c>
      <c r="F326" s="243" t="s">
        <v>512</v>
      </c>
      <c r="G326" s="681">
        <v>118</v>
      </c>
      <c r="H326" s="681">
        <v>78</v>
      </c>
      <c r="I326" s="681">
        <v>60</v>
      </c>
      <c r="J326" s="1061" t="s">
        <v>554</v>
      </c>
      <c r="O326" s="1"/>
    </row>
    <row r="327" spans="1:15" ht="30" customHeight="1" x14ac:dyDescent="0.35">
      <c r="A327" s="1021" t="s">
        <v>299</v>
      </c>
      <c r="B327" s="1656" t="s">
        <v>267</v>
      </c>
      <c r="C327" s="1656"/>
      <c r="D327" s="1656"/>
      <c r="E327" s="1654"/>
      <c r="F327" s="732" t="s">
        <v>512</v>
      </c>
      <c r="G327" s="733">
        <v>0</v>
      </c>
      <c r="H327" s="733">
        <v>0</v>
      </c>
      <c r="I327" s="733">
        <v>90</v>
      </c>
      <c r="J327" s="1062"/>
      <c r="O327" s="1"/>
    </row>
    <row r="328" spans="1:15" ht="66" customHeight="1" x14ac:dyDescent="0.35">
      <c r="A328" s="1019" t="s">
        <v>300</v>
      </c>
      <c r="B328" s="1657" t="s">
        <v>294</v>
      </c>
      <c r="C328" s="1657"/>
      <c r="D328" s="1657"/>
      <c r="E328" s="1654"/>
      <c r="F328" s="245" t="s">
        <v>512</v>
      </c>
      <c r="G328" s="730">
        <v>0</v>
      </c>
      <c r="H328" s="730">
        <v>0</v>
      </c>
      <c r="I328" s="730">
        <v>0</v>
      </c>
      <c r="J328" s="1063" t="s">
        <v>568</v>
      </c>
      <c r="O328" s="1"/>
    </row>
    <row r="329" spans="1:15" ht="30" customHeight="1" x14ac:dyDescent="0.35">
      <c r="A329" s="1021" t="s">
        <v>301</v>
      </c>
      <c r="B329" s="1656" t="s">
        <v>270</v>
      </c>
      <c r="C329" s="1656"/>
      <c r="D329" s="1656"/>
      <c r="E329" s="1654"/>
      <c r="F329" s="732" t="s">
        <v>512</v>
      </c>
      <c r="G329" s="733">
        <v>0</v>
      </c>
      <c r="H329" s="733">
        <v>0</v>
      </c>
      <c r="I329" s="733">
        <v>0</v>
      </c>
      <c r="J329" s="1062"/>
      <c r="O329" s="1"/>
    </row>
    <row r="330" spans="1:15" ht="30" customHeight="1" x14ac:dyDescent="0.35">
      <c r="A330" s="1019" t="s">
        <v>302</v>
      </c>
      <c r="B330" s="1657" t="s">
        <v>268</v>
      </c>
      <c r="C330" s="1657"/>
      <c r="D330" s="1657"/>
      <c r="E330" s="1654"/>
      <c r="F330" s="245" t="s">
        <v>512</v>
      </c>
      <c r="G330" s="730">
        <v>0</v>
      </c>
      <c r="H330" s="730">
        <v>0</v>
      </c>
      <c r="I330" s="730">
        <v>0</v>
      </c>
      <c r="J330" s="1064"/>
      <c r="O330" s="1"/>
    </row>
    <row r="331" spans="1:15" ht="30" customHeight="1" x14ac:dyDescent="0.35">
      <c r="A331" s="1021" t="s">
        <v>303</v>
      </c>
      <c r="B331" s="1656" t="s">
        <v>269</v>
      </c>
      <c r="C331" s="1656"/>
      <c r="D331" s="1656"/>
      <c r="E331" s="1654"/>
      <c r="F331" s="732" t="s">
        <v>512</v>
      </c>
      <c r="G331" s="733">
        <v>40</v>
      </c>
      <c r="H331" s="733">
        <v>14</v>
      </c>
      <c r="I331" s="733">
        <v>12</v>
      </c>
      <c r="J331" s="1065"/>
      <c r="O331" s="1"/>
    </row>
    <row r="332" spans="1:15" ht="30" customHeight="1" x14ac:dyDescent="0.35">
      <c r="A332" s="1019" t="s">
        <v>304</v>
      </c>
      <c r="B332" s="1657" t="s">
        <v>295</v>
      </c>
      <c r="C332" s="1657"/>
      <c r="D332" s="1657"/>
      <c r="E332" s="1654"/>
      <c r="F332" s="245" t="s">
        <v>512</v>
      </c>
      <c r="G332" s="701">
        <v>78</v>
      </c>
      <c r="H332" s="701">
        <v>64</v>
      </c>
      <c r="I332" s="701">
        <v>138</v>
      </c>
      <c r="J332" s="1066" t="s">
        <v>785</v>
      </c>
      <c r="O332" s="1"/>
    </row>
    <row r="333" spans="1:15" ht="30" customHeight="1" x14ac:dyDescent="0.35">
      <c r="A333" s="1021" t="s">
        <v>305</v>
      </c>
      <c r="B333" s="1656" t="s">
        <v>296</v>
      </c>
      <c r="C333" s="1656"/>
      <c r="D333" s="1656"/>
      <c r="E333" s="1654"/>
      <c r="F333" s="732" t="s">
        <v>512</v>
      </c>
      <c r="G333" s="733">
        <v>89</v>
      </c>
      <c r="H333" s="733">
        <v>76</v>
      </c>
      <c r="I333" s="733">
        <v>147</v>
      </c>
      <c r="J333" s="1062"/>
      <c r="O333" s="1"/>
    </row>
    <row r="334" spans="1:15" ht="30" customHeight="1" x14ac:dyDescent="0.35">
      <c r="A334" s="1020" t="s">
        <v>305</v>
      </c>
      <c r="B334" s="1666" t="s">
        <v>297</v>
      </c>
      <c r="C334" s="1666"/>
      <c r="D334" s="1666"/>
      <c r="E334" s="1655"/>
      <c r="F334" s="110" t="s">
        <v>512</v>
      </c>
      <c r="G334" s="699">
        <v>29</v>
      </c>
      <c r="H334" s="699">
        <v>2</v>
      </c>
      <c r="I334" s="699">
        <v>3</v>
      </c>
      <c r="J334" s="1067" t="s">
        <v>542</v>
      </c>
      <c r="O334" s="1"/>
    </row>
    <row r="335" spans="1:15" s="5" customFormat="1" ht="8.15" customHeight="1" x14ac:dyDescent="0.35">
      <c r="A335" s="12"/>
      <c r="B335" s="13"/>
      <c r="C335" s="13"/>
      <c r="D335" s="13"/>
      <c r="E335" s="13"/>
      <c r="F335" s="7"/>
      <c r="G335" s="149"/>
      <c r="H335" s="149"/>
      <c r="I335" s="149"/>
      <c r="J335" s="46"/>
      <c r="K335" s="381"/>
    </row>
    <row r="336" spans="1:15" s="5" customFormat="1" ht="33" customHeight="1" x14ac:dyDescent="0.35">
      <c r="A336" s="1462" t="s">
        <v>453</v>
      </c>
      <c r="B336" s="1463"/>
      <c r="C336" s="1463"/>
      <c r="D336" s="1463"/>
      <c r="E336" s="1463"/>
      <c r="F336" s="1463"/>
      <c r="G336" s="1463"/>
      <c r="H336" s="1463"/>
      <c r="I336" s="1463"/>
      <c r="J336" s="1464"/>
      <c r="K336" s="381"/>
    </row>
    <row r="337" spans="1:15" ht="20.149999999999999" customHeight="1" x14ac:dyDescent="0.35">
      <c r="A337" s="1522" t="s">
        <v>131</v>
      </c>
      <c r="B337" s="1658" t="s">
        <v>454</v>
      </c>
      <c r="C337" s="1659"/>
      <c r="D337" s="1029" t="s">
        <v>538</v>
      </c>
      <c r="E337" s="1556" t="s">
        <v>519</v>
      </c>
      <c r="F337" s="243" t="s">
        <v>398</v>
      </c>
      <c r="G337" s="189" t="s">
        <v>362</v>
      </c>
      <c r="H337" s="189" t="s">
        <v>362</v>
      </c>
      <c r="I337" s="189" t="s">
        <v>362</v>
      </c>
      <c r="J337" s="1661"/>
      <c r="O337" s="1"/>
    </row>
    <row r="338" spans="1:15" ht="20.149999999999999" customHeight="1" x14ac:dyDescent="0.35">
      <c r="A338" s="1523"/>
      <c r="B338" s="1569"/>
      <c r="C338" s="1570"/>
      <c r="D338" s="1031" t="s">
        <v>539</v>
      </c>
      <c r="E338" s="1557"/>
      <c r="F338" s="245" t="s">
        <v>398</v>
      </c>
      <c r="G338" s="145" t="s">
        <v>362</v>
      </c>
      <c r="H338" s="145" t="s">
        <v>362</v>
      </c>
      <c r="I338" s="145" t="s">
        <v>362</v>
      </c>
      <c r="J338" s="1662"/>
      <c r="O338" s="1"/>
    </row>
    <row r="339" spans="1:15" ht="20.149999999999999" customHeight="1" x14ac:dyDescent="0.35">
      <c r="A339" s="1548" t="s">
        <v>132</v>
      </c>
      <c r="B339" s="1565" t="s">
        <v>455</v>
      </c>
      <c r="C339" s="1566"/>
      <c r="D339" s="1030" t="s">
        <v>538</v>
      </c>
      <c r="E339" s="1557"/>
      <c r="F339" s="732" t="s">
        <v>398</v>
      </c>
      <c r="G339" s="731">
        <v>0.22</v>
      </c>
      <c r="H339" s="731">
        <v>0.4098</v>
      </c>
      <c r="I339" s="1107">
        <v>0.26300000000000001</v>
      </c>
      <c r="J339" s="1662"/>
      <c r="O339" s="1"/>
    </row>
    <row r="340" spans="1:15" ht="20.149999999999999" customHeight="1" x14ac:dyDescent="0.35">
      <c r="A340" s="1548"/>
      <c r="B340" s="1565"/>
      <c r="C340" s="1566"/>
      <c r="D340" s="1030" t="s">
        <v>539</v>
      </c>
      <c r="E340" s="1557"/>
      <c r="F340" s="732" t="s">
        <v>398</v>
      </c>
      <c r="G340" s="731">
        <v>0.24</v>
      </c>
      <c r="H340" s="731">
        <v>0.4531</v>
      </c>
      <c r="I340" s="1107">
        <v>0.36249999999999999</v>
      </c>
      <c r="J340" s="1662"/>
      <c r="O340" s="1"/>
    </row>
    <row r="341" spans="1:15" ht="20.149999999999999" customHeight="1" x14ac:dyDescent="0.35">
      <c r="A341" s="1523" t="s">
        <v>133</v>
      </c>
      <c r="B341" s="1569" t="s">
        <v>456</v>
      </c>
      <c r="C341" s="1570"/>
      <c r="D341" s="1031" t="s">
        <v>538</v>
      </c>
      <c r="E341" s="1557"/>
      <c r="F341" s="245" t="s">
        <v>398</v>
      </c>
      <c r="G341" s="697">
        <v>0.37</v>
      </c>
      <c r="H341" s="697">
        <v>0.65529999999999999</v>
      </c>
      <c r="I341" s="1108">
        <v>0.4012</v>
      </c>
      <c r="J341" s="1662"/>
      <c r="O341" s="1"/>
    </row>
    <row r="342" spans="1:15" ht="20.149999999999999" customHeight="1" x14ac:dyDescent="0.35">
      <c r="A342" s="1524"/>
      <c r="B342" s="1664"/>
      <c r="C342" s="1665"/>
      <c r="D342" s="1032" t="s">
        <v>539</v>
      </c>
      <c r="E342" s="1660"/>
      <c r="F342" s="110" t="s">
        <v>398</v>
      </c>
      <c r="G342" s="678">
        <v>0.38</v>
      </c>
      <c r="H342" s="678">
        <v>0.67579999999999996</v>
      </c>
      <c r="I342" s="1109">
        <v>0.55369999999999997</v>
      </c>
      <c r="J342" s="1663"/>
      <c r="O342" s="1"/>
    </row>
    <row r="343" spans="1:15" s="5" customFormat="1" ht="8.15" customHeight="1" x14ac:dyDescent="0.35">
      <c r="A343" s="82"/>
      <c r="B343" s="83"/>
      <c r="C343" s="83"/>
      <c r="D343" s="83"/>
      <c r="E343" s="83"/>
      <c r="F343" s="84"/>
      <c r="G343" s="156"/>
      <c r="H343" s="156"/>
      <c r="I343" s="156"/>
      <c r="J343" s="46"/>
      <c r="K343" s="381"/>
    </row>
    <row r="344" spans="1:15" s="5" customFormat="1" ht="33" customHeight="1" x14ac:dyDescent="0.35">
      <c r="A344" s="1462" t="s">
        <v>457</v>
      </c>
      <c r="B344" s="1463"/>
      <c r="C344" s="1463"/>
      <c r="D344" s="1463"/>
      <c r="E344" s="1463"/>
      <c r="F344" s="1463"/>
      <c r="G344" s="1463"/>
      <c r="H344" s="1463"/>
      <c r="I344" s="1463"/>
      <c r="J344" s="1464"/>
      <c r="K344" s="381"/>
    </row>
    <row r="345" spans="1:15" ht="20.149999999999999" customHeight="1" x14ac:dyDescent="0.35">
      <c r="A345" s="1522" t="s">
        <v>183</v>
      </c>
      <c r="B345" s="1658" t="s">
        <v>458</v>
      </c>
      <c r="C345" s="1659"/>
      <c r="D345" s="1029" t="s">
        <v>538</v>
      </c>
      <c r="E345" s="1556" t="s">
        <v>519</v>
      </c>
      <c r="F345" s="243" t="s">
        <v>398</v>
      </c>
      <c r="G345" s="189" t="s">
        <v>362</v>
      </c>
      <c r="H345" s="189" t="s">
        <v>362</v>
      </c>
      <c r="I345" s="189" t="s">
        <v>362</v>
      </c>
      <c r="J345" s="1803" t="s">
        <v>791</v>
      </c>
      <c r="O345" s="1"/>
    </row>
    <row r="346" spans="1:15" ht="20.149999999999999" customHeight="1" x14ac:dyDescent="0.35">
      <c r="A346" s="1523" t="s">
        <v>183</v>
      </c>
      <c r="B346" s="1569" t="s">
        <v>344</v>
      </c>
      <c r="C346" s="1570"/>
      <c r="D346" s="1031" t="s">
        <v>539</v>
      </c>
      <c r="E346" s="1557"/>
      <c r="F346" s="245" t="s">
        <v>398</v>
      </c>
      <c r="G346" s="145" t="s">
        <v>362</v>
      </c>
      <c r="H346" s="145" t="s">
        <v>362</v>
      </c>
      <c r="I346" s="145" t="s">
        <v>362</v>
      </c>
      <c r="J346" s="1804"/>
      <c r="O346" s="1"/>
    </row>
    <row r="347" spans="1:15" ht="20.149999999999999" customHeight="1" x14ac:dyDescent="0.35">
      <c r="A347" s="1548" t="s">
        <v>184</v>
      </c>
      <c r="B347" s="1565" t="s">
        <v>459</v>
      </c>
      <c r="C347" s="1566"/>
      <c r="D347" s="1030" t="s">
        <v>538</v>
      </c>
      <c r="E347" s="1557"/>
      <c r="F347" s="732" t="s">
        <v>398</v>
      </c>
      <c r="G347" s="731">
        <v>0.28999999999999998</v>
      </c>
      <c r="H347" s="731">
        <v>0.49519999999999997</v>
      </c>
      <c r="I347" s="1213">
        <v>0.32</v>
      </c>
      <c r="J347" s="1804"/>
      <c r="O347" s="1"/>
    </row>
    <row r="348" spans="1:15" ht="20.149999999999999" customHeight="1" x14ac:dyDescent="0.35">
      <c r="A348" s="1548" t="s">
        <v>184</v>
      </c>
      <c r="B348" s="1565" t="s">
        <v>345</v>
      </c>
      <c r="C348" s="1566"/>
      <c r="D348" s="1030" t="s">
        <v>539</v>
      </c>
      <c r="E348" s="1557"/>
      <c r="F348" s="732" t="s">
        <v>398</v>
      </c>
      <c r="G348" s="731">
        <v>0.33</v>
      </c>
      <c r="H348" s="731">
        <v>0.58460000000000001</v>
      </c>
      <c r="I348" s="1213">
        <v>0.2884073876775583</v>
      </c>
      <c r="J348" s="1804"/>
      <c r="O348" s="1"/>
    </row>
    <row r="349" spans="1:15" ht="20.149999999999999" customHeight="1" x14ac:dyDescent="0.35">
      <c r="A349" s="1523" t="s">
        <v>185</v>
      </c>
      <c r="B349" s="1569" t="s">
        <v>460</v>
      </c>
      <c r="C349" s="1570"/>
      <c r="D349" s="1031" t="s">
        <v>538</v>
      </c>
      <c r="E349" s="1557"/>
      <c r="F349" s="245" t="s">
        <v>398</v>
      </c>
      <c r="G349" s="697">
        <v>0.43</v>
      </c>
      <c r="H349" s="697">
        <v>0.67079999999999995</v>
      </c>
      <c r="I349" s="1214">
        <v>0.48612334858316603</v>
      </c>
      <c r="J349" s="1804"/>
      <c r="O349" s="1"/>
    </row>
    <row r="350" spans="1:15" ht="20.149999999999999" customHeight="1" x14ac:dyDescent="0.35">
      <c r="A350" s="1524" t="s">
        <v>185</v>
      </c>
      <c r="B350" s="1664" t="s">
        <v>346</v>
      </c>
      <c r="C350" s="1665"/>
      <c r="D350" s="1032" t="s">
        <v>539</v>
      </c>
      <c r="E350" s="1660"/>
      <c r="F350" s="110" t="s">
        <v>398</v>
      </c>
      <c r="G350" s="678">
        <v>0.48</v>
      </c>
      <c r="H350" s="678">
        <v>0.72670000000000001</v>
      </c>
      <c r="I350" s="1215">
        <v>0.47741381608521244</v>
      </c>
      <c r="J350" s="1822"/>
      <c r="O350" s="1"/>
    </row>
    <row r="351" spans="1:15" s="5" customFormat="1" ht="8.15" customHeight="1" x14ac:dyDescent="0.35">
      <c r="A351" s="82"/>
      <c r="B351" s="83"/>
      <c r="C351" s="83"/>
      <c r="D351" s="83"/>
      <c r="E351" s="83"/>
      <c r="F351" s="84"/>
      <c r="G351" s="156"/>
      <c r="H351" s="156"/>
      <c r="I351" s="156"/>
      <c r="J351" s="46"/>
      <c r="K351" s="381"/>
    </row>
    <row r="352" spans="1:15" s="5" customFormat="1" ht="33" customHeight="1" x14ac:dyDescent="0.35">
      <c r="A352" s="1462" t="s">
        <v>461</v>
      </c>
      <c r="B352" s="1463"/>
      <c r="C352" s="1463"/>
      <c r="D352" s="1463"/>
      <c r="E352" s="1463"/>
      <c r="F352" s="1463"/>
      <c r="G352" s="1463"/>
      <c r="H352" s="1463"/>
      <c r="I352" s="1463"/>
      <c r="J352" s="1464"/>
      <c r="K352" s="381"/>
    </row>
    <row r="353" spans="1:15" ht="38.15" customHeight="1" x14ac:dyDescent="0.35">
      <c r="A353" s="1018" t="s">
        <v>190</v>
      </c>
      <c r="B353" s="1668" t="s">
        <v>258</v>
      </c>
      <c r="C353" s="1668"/>
      <c r="D353" s="1668"/>
      <c r="E353" s="1669" t="s">
        <v>518</v>
      </c>
      <c r="F353" s="243" t="s">
        <v>398</v>
      </c>
      <c r="G353" s="189" t="s">
        <v>362</v>
      </c>
      <c r="H353" s="189" t="s">
        <v>362</v>
      </c>
      <c r="I353" s="189" t="s">
        <v>362</v>
      </c>
      <c r="J353" s="1672" t="s">
        <v>516</v>
      </c>
      <c r="O353" s="1"/>
    </row>
    <row r="354" spans="1:15" ht="38.15" customHeight="1" x14ac:dyDescent="0.35">
      <c r="A354" s="1021" t="s">
        <v>191</v>
      </c>
      <c r="B354" s="1493" t="s">
        <v>243</v>
      </c>
      <c r="C354" s="1493"/>
      <c r="D354" s="1493"/>
      <c r="E354" s="1670"/>
      <c r="F354" s="732" t="s">
        <v>398</v>
      </c>
      <c r="G354" s="143" t="s">
        <v>362</v>
      </c>
      <c r="H354" s="143" t="s">
        <v>362</v>
      </c>
      <c r="I354" s="143" t="s">
        <v>362</v>
      </c>
      <c r="J354" s="1673"/>
      <c r="O354" s="1"/>
    </row>
    <row r="355" spans="1:15" ht="38.15" customHeight="1" x14ac:dyDescent="0.35">
      <c r="A355" s="1020" t="s">
        <v>192</v>
      </c>
      <c r="B355" s="1589" t="s">
        <v>244</v>
      </c>
      <c r="C355" s="1589"/>
      <c r="D355" s="1589"/>
      <c r="E355" s="1671"/>
      <c r="F355" s="110" t="s">
        <v>398</v>
      </c>
      <c r="G355" s="196" t="s">
        <v>362</v>
      </c>
      <c r="H355" s="196" t="s">
        <v>362</v>
      </c>
      <c r="I355" s="196" t="s">
        <v>362</v>
      </c>
      <c r="J355" s="1674"/>
      <c r="O355" s="1"/>
    </row>
    <row r="356" spans="1:15" s="5" customFormat="1" ht="8.15" customHeight="1" x14ac:dyDescent="0.35">
      <c r="A356" s="12"/>
      <c r="B356" s="13"/>
      <c r="C356" s="13"/>
      <c r="D356" s="13"/>
      <c r="E356" s="13"/>
      <c r="F356" s="7"/>
      <c r="G356" s="149"/>
      <c r="H356" s="149"/>
      <c r="I356" s="149"/>
      <c r="J356" s="46"/>
      <c r="K356" s="381"/>
    </row>
    <row r="357" spans="1:15" s="5" customFormat="1" ht="33" customHeight="1" x14ac:dyDescent="0.35">
      <c r="A357" s="1462" t="s">
        <v>462</v>
      </c>
      <c r="B357" s="1463"/>
      <c r="C357" s="1463"/>
      <c r="D357" s="1463"/>
      <c r="E357" s="1463"/>
      <c r="F357" s="1463"/>
      <c r="G357" s="1463"/>
      <c r="H357" s="1463"/>
      <c r="I357" s="1463"/>
      <c r="J357" s="1464"/>
      <c r="K357" s="381"/>
    </row>
    <row r="358" spans="1:15" ht="28" customHeight="1" x14ac:dyDescent="0.35">
      <c r="A358" s="1018" t="s">
        <v>186</v>
      </c>
      <c r="B358" s="1668" t="s">
        <v>134</v>
      </c>
      <c r="C358" s="1668"/>
      <c r="D358" s="1668"/>
      <c r="E358" s="1669" t="s">
        <v>518</v>
      </c>
      <c r="F358" s="243" t="s">
        <v>512</v>
      </c>
      <c r="G358" s="189" t="s">
        <v>362</v>
      </c>
      <c r="H358" s="189" t="s">
        <v>362</v>
      </c>
      <c r="I358" s="189" t="s">
        <v>362</v>
      </c>
      <c r="J358" s="250" t="s">
        <v>569</v>
      </c>
      <c r="O358" s="1"/>
    </row>
    <row r="359" spans="1:15" ht="28" customHeight="1" x14ac:dyDescent="0.35">
      <c r="A359" s="1021" t="s">
        <v>187</v>
      </c>
      <c r="B359" s="1493" t="s">
        <v>135</v>
      </c>
      <c r="C359" s="1493"/>
      <c r="D359" s="1493"/>
      <c r="E359" s="1670"/>
      <c r="F359" s="732" t="s">
        <v>512</v>
      </c>
      <c r="G359" s="143" t="s">
        <v>362</v>
      </c>
      <c r="H359" s="143" t="s">
        <v>362</v>
      </c>
      <c r="I359" s="733">
        <v>60</v>
      </c>
      <c r="J359" s="258" t="s">
        <v>570</v>
      </c>
      <c r="O359" s="1"/>
    </row>
    <row r="360" spans="1:15" ht="30" customHeight="1" x14ac:dyDescent="0.35">
      <c r="A360" s="1019" t="s">
        <v>188</v>
      </c>
      <c r="B360" s="1492" t="s">
        <v>136</v>
      </c>
      <c r="C360" s="1492"/>
      <c r="D360" s="1492"/>
      <c r="E360" s="1670"/>
      <c r="F360" s="245" t="s">
        <v>398</v>
      </c>
      <c r="G360" s="145" t="s">
        <v>362</v>
      </c>
      <c r="H360" s="145" t="s">
        <v>362</v>
      </c>
      <c r="I360" s="145" t="s">
        <v>362</v>
      </c>
      <c r="J360" s="323" t="s">
        <v>569</v>
      </c>
      <c r="O360" s="1"/>
    </row>
    <row r="361" spans="1:15" ht="30" customHeight="1" x14ac:dyDescent="0.35">
      <c r="A361" s="1022" t="s">
        <v>189</v>
      </c>
      <c r="B361" s="1504" t="s">
        <v>137</v>
      </c>
      <c r="C361" s="1504"/>
      <c r="D361" s="1504"/>
      <c r="E361" s="1671"/>
      <c r="F361" s="246" t="s">
        <v>398</v>
      </c>
      <c r="G361" s="148" t="s">
        <v>362</v>
      </c>
      <c r="H361" s="148" t="s">
        <v>362</v>
      </c>
      <c r="I361" s="148" t="s">
        <v>362</v>
      </c>
      <c r="J361" s="486" t="s">
        <v>569</v>
      </c>
      <c r="O361" s="1"/>
    </row>
    <row r="362" spans="1:15" s="5" customFormat="1" ht="8.15" customHeight="1" x14ac:dyDescent="0.35">
      <c r="A362" s="12"/>
      <c r="B362" s="13"/>
      <c r="C362" s="13"/>
      <c r="D362" s="13"/>
      <c r="E362" s="13"/>
      <c r="F362" s="7"/>
      <c r="G362" s="149"/>
      <c r="H362" s="149"/>
      <c r="I362" s="149"/>
      <c r="J362" s="46"/>
      <c r="K362" s="381"/>
    </row>
    <row r="363" spans="1:15" s="5" customFormat="1" ht="33" customHeight="1" x14ac:dyDescent="0.35">
      <c r="A363" s="1462" t="s">
        <v>463</v>
      </c>
      <c r="B363" s="1463"/>
      <c r="C363" s="1463"/>
      <c r="D363" s="1463"/>
      <c r="E363" s="1463"/>
      <c r="F363" s="1463"/>
      <c r="G363" s="1463"/>
      <c r="H363" s="1463"/>
      <c r="I363" s="1463"/>
      <c r="J363" s="1464"/>
      <c r="K363" s="381"/>
    </row>
    <row r="364" spans="1:15" ht="101.25" customHeight="1" x14ac:dyDescent="0.35">
      <c r="A364" s="11" t="s">
        <v>193</v>
      </c>
      <c r="B364" s="1590" t="s">
        <v>541</v>
      </c>
      <c r="C364" s="1590"/>
      <c r="D364" s="1590"/>
      <c r="E364" s="219" t="s">
        <v>519</v>
      </c>
      <c r="F364" s="242" t="s">
        <v>361</v>
      </c>
      <c r="G364" s="150" t="s">
        <v>362</v>
      </c>
      <c r="H364" s="150" t="s">
        <v>362</v>
      </c>
      <c r="I364" s="150" t="s">
        <v>362</v>
      </c>
      <c r="J364" s="1060" t="s">
        <v>623</v>
      </c>
      <c r="O364" s="1"/>
    </row>
    <row r="365" spans="1:15" s="5" customFormat="1" ht="8.15" customHeight="1" x14ac:dyDescent="0.35">
      <c r="A365" s="12"/>
      <c r="B365" s="13"/>
      <c r="C365" s="13"/>
      <c r="D365" s="13"/>
      <c r="E365" s="13"/>
      <c r="F365" s="7"/>
      <c r="G365" s="149"/>
      <c r="H365" s="149"/>
      <c r="I365" s="149"/>
      <c r="J365" s="46"/>
      <c r="K365" s="381"/>
    </row>
    <row r="366" spans="1:15" s="5" customFormat="1" ht="33" customHeight="1" x14ac:dyDescent="0.35">
      <c r="A366" s="1462" t="s">
        <v>464</v>
      </c>
      <c r="B366" s="1463"/>
      <c r="C366" s="1463"/>
      <c r="D366" s="1463"/>
      <c r="E366" s="1463"/>
      <c r="F366" s="1463"/>
      <c r="G366" s="1463"/>
      <c r="H366" s="1463"/>
      <c r="I366" s="1463"/>
      <c r="J366" s="1464"/>
      <c r="K366" s="381"/>
    </row>
    <row r="367" spans="1:15" ht="32.15" customHeight="1" x14ac:dyDescent="0.35">
      <c r="A367" s="11" t="s">
        <v>194</v>
      </c>
      <c r="B367" s="1590" t="s">
        <v>138</v>
      </c>
      <c r="C367" s="1590"/>
      <c r="D367" s="1590"/>
      <c r="E367" s="219" t="s">
        <v>518</v>
      </c>
      <c r="F367" s="242" t="s">
        <v>361</v>
      </c>
      <c r="G367" s="150" t="s">
        <v>362</v>
      </c>
      <c r="H367" s="150" t="s">
        <v>362</v>
      </c>
      <c r="I367" s="150" t="s">
        <v>362</v>
      </c>
      <c r="J367" s="36" t="s">
        <v>510</v>
      </c>
      <c r="O367" s="1"/>
    </row>
    <row r="368" spans="1:15" s="5" customFormat="1" ht="8.15" customHeight="1" x14ac:dyDescent="0.35">
      <c r="A368" s="82"/>
      <c r="B368" s="83"/>
      <c r="C368" s="83"/>
      <c r="D368" s="83"/>
      <c r="E368" s="83"/>
      <c r="F368" s="84"/>
      <c r="G368" s="156"/>
      <c r="H368" s="156"/>
      <c r="I368" s="156"/>
      <c r="J368" s="46"/>
      <c r="K368" s="381"/>
    </row>
    <row r="369" spans="1:15" s="5" customFormat="1" ht="33" customHeight="1" x14ac:dyDescent="0.35">
      <c r="A369" s="1462" t="s">
        <v>465</v>
      </c>
      <c r="B369" s="1463"/>
      <c r="C369" s="1463"/>
      <c r="D369" s="1463"/>
      <c r="E369" s="1463"/>
      <c r="F369" s="1463"/>
      <c r="G369" s="1463"/>
      <c r="H369" s="1463"/>
      <c r="I369" s="1463"/>
      <c r="J369" s="1464"/>
      <c r="K369" s="381"/>
    </row>
    <row r="370" spans="1:15" ht="32.15" customHeight="1" x14ac:dyDescent="0.35">
      <c r="A370" s="11" t="s">
        <v>195</v>
      </c>
      <c r="B370" s="1590" t="s">
        <v>139</v>
      </c>
      <c r="C370" s="1590"/>
      <c r="D370" s="1590"/>
      <c r="E370" s="219" t="s">
        <v>518</v>
      </c>
      <c r="F370" s="242" t="s">
        <v>361</v>
      </c>
      <c r="G370" s="150" t="s">
        <v>362</v>
      </c>
      <c r="H370" s="150" t="s">
        <v>362</v>
      </c>
      <c r="I370" s="150" t="s">
        <v>362</v>
      </c>
      <c r="J370" s="36" t="s">
        <v>510</v>
      </c>
      <c r="O370" s="1"/>
    </row>
    <row r="371" spans="1:15" s="5" customFormat="1" ht="8.15" customHeight="1" x14ac:dyDescent="0.35">
      <c r="A371" s="82"/>
      <c r="B371" s="83"/>
      <c r="C371" s="83"/>
      <c r="D371" s="83"/>
      <c r="E371" s="83"/>
      <c r="F371" s="84"/>
      <c r="G371" s="156"/>
      <c r="H371" s="156"/>
      <c r="I371" s="156"/>
      <c r="J371" s="431"/>
      <c r="K371" s="381"/>
    </row>
    <row r="372" spans="1:15" s="5" customFormat="1" ht="33" customHeight="1" x14ac:dyDescent="0.35">
      <c r="A372" s="1494" t="s">
        <v>466</v>
      </c>
      <c r="B372" s="1495"/>
      <c r="C372" s="1495"/>
      <c r="D372" s="1495"/>
      <c r="E372" s="1495"/>
      <c r="F372" s="1495"/>
      <c r="G372" s="1495"/>
      <c r="H372" s="1495"/>
      <c r="I372" s="1495"/>
      <c r="J372" s="1496"/>
      <c r="K372" s="381"/>
    </row>
    <row r="373" spans="1:15" ht="41.25" customHeight="1" x14ac:dyDescent="0.35">
      <c r="A373" s="1018" t="s">
        <v>196</v>
      </c>
      <c r="B373" s="1465" t="s">
        <v>245</v>
      </c>
      <c r="C373" s="1465"/>
      <c r="D373" s="1465"/>
      <c r="E373" s="1466" t="s">
        <v>519</v>
      </c>
      <c r="F373" s="243" t="s">
        <v>512</v>
      </c>
      <c r="G373" s="161" t="s">
        <v>362</v>
      </c>
      <c r="H373" s="161" t="s">
        <v>362</v>
      </c>
      <c r="I373" s="161" t="s">
        <v>362</v>
      </c>
      <c r="J373" s="1617" t="s">
        <v>510</v>
      </c>
      <c r="O373" s="1"/>
    </row>
    <row r="374" spans="1:15" ht="30" customHeight="1" x14ac:dyDescent="0.35">
      <c r="A374" s="1021" t="s">
        <v>197</v>
      </c>
      <c r="B374" s="1460" t="s">
        <v>246</v>
      </c>
      <c r="C374" s="1460"/>
      <c r="D374" s="1460"/>
      <c r="E374" s="1467"/>
      <c r="F374" s="732" t="s">
        <v>512</v>
      </c>
      <c r="G374" s="143" t="s">
        <v>362</v>
      </c>
      <c r="H374" s="143" t="s">
        <v>362</v>
      </c>
      <c r="I374" s="143" t="s">
        <v>362</v>
      </c>
      <c r="J374" s="1618"/>
      <c r="O374" s="1"/>
    </row>
    <row r="375" spans="1:15" ht="20.25" customHeight="1" x14ac:dyDescent="0.35">
      <c r="A375" s="1020" t="s">
        <v>198</v>
      </c>
      <c r="B375" s="1624" t="s">
        <v>247</v>
      </c>
      <c r="C375" s="1624"/>
      <c r="D375" s="1624"/>
      <c r="E375" s="1468"/>
      <c r="F375" s="110" t="s">
        <v>398</v>
      </c>
      <c r="G375" s="164" t="s">
        <v>362</v>
      </c>
      <c r="H375" s="164" t="s">
        <v>362</v>
      </c>
      <c r="I375" s="164" t="s">
        <v>362</v>
      </c>
      <c r="J375" s="1619"/>
      <c r="O375" s="1"/>
    </row>
    <row r="376" spans="1:15" s="5" customFormat="1" ht="8.15" customHeight="1" x14ac:dyDescent="0.35">
      <c r="A376" s="82"/>
      <c r="B376" s="83"/>
      <c r="C376" s="83"/>
      <c r="D376" s="83"/>
      <c r="E376" s="83"/>
      <c r="F376" s="84"/>
      <c r="G376" s="156"/>
      <c r="H376" s="156"/>
      <c r="I376" s="156"/>
      <c r="J376" s="46"/>
      <c r="K376" s="381"/>
    </row>
    <row r="377" spans="1:15" s="5" customFormat="1" ht="33" customHeight="1" x14ac:dyDescent="0.35">
      <c r="A377" s="1462" t="s">
        <v>467</v>
      </c>
      <c r="B377" s="1463"/>
      <c r="C377" s="1463"/>
      <c r="D377" s="1463"/>
      <c r="E377" s="1463"/>
      <c r="F377" s="1463"/>
      <c r="G377" s="1463"/>
      <c r="H377" s="1463"/>
      <c r="I377" s="1463"/>
      <c r="J377" s="1464"/>
      <c r="K377" s="381"/>
    </row>
    <row r="378" spans="1:15" ht="44.25" customHeight="1" x14ac:dyDescent="0.35">
      <c r="A378" s="11" t="s">
        <v>199</v>
      </c>
      <c r="B378" s="1590" t="s">
        <v>140</v>
      </c>
      <c r="C378" s="1590"/>
      <c r="D378" s="1590"/>
      <c r="E378" s="219" t="s">
        <v>518</v>
      </c>
      <c r="F378" s="242" t="s">
        <v>361</v>
      </c>
      <c r="G378" s="150" t="s">
        <v>362</v>
      </c>
      <c r="H378" s="150" t="s">
        <v>362</v>
      </c>
      <c r="I378" s="150" t="s">
        <v>362</v>
      </c>
      <c r="J378" s="36" t="s">
        <v>510</v>
      </c>
      <c r="O378" s="1"/>
    </row>
    <row r="379" spans="1:15" s="5" customFormat="1" ht="8.15" customHeight="1" x14ac:dyDescent="0.35">
      <c r="A379" s="12"/>
      <c r="B379" s="13"/>
      <c r="C379" s="13"/>
      <c r="D379" s="13"/>
      <c r="E379" s="13"/>
      <c r="F379" s="7"/>
      <c r="G379" s="149"/>
      <c r="H379" s="149"/>
      <c r="I379" s="149"/>
      <c r="J379" s="46"/>
      <c r="K379" s="381"/>
    </row>
    <row r="380" spans="1:15" s="5" customFormat="1" ht="33" customHeight="1" x14ac:dyDescent="0.35">
      <c r="A380" s="1462" t="s">
        <v>468</v>
      </c>
      <c r="B380" s="1463"/>
      <c r="C380" s="1463"/>
      <c r="D380" s="1463"/>
      <c r="E380" s="1463"/>
      <c r="F380" s="1463"/>
      <c r="G380" s="1463"/>
      <c r="H380" s="1463"/>
      <c r="I380" s="1463"/>
      <c r="J380" s="1464"/>
      <c r="K380" s="381"/>
    </row>
    <row r="381" spans="1:15" ht="46.5" customHeight="1" x14ac:dyDescent="0.35">
      <c r="A381" s="11" t="s">
        <v>200</v>
      </c>
      <c r="B381" s="1590" t="s">
        <v>140</v>
      </c>
      <c r="C381" s="1590"/>
      <c r="D381" s="1590"/>
      <c r="E381" s="219" t="s">
        <v>518</v>
      </c>
      <c r="F381" s="242" t="s">
        <v>361</v>
      </c>
      <c r="G381" s="150" t="s">
        <v>362</v>
      </c>
      <c r="H381" s="150" t="s">
        <v>362</v>
      </c>
      <c r="I381" s="150" t="s">
        <v>362</v>
      </c>
      <c r="J381" s="36" t="s">
        <v>510</v>
      </c>
      <c r="O381" s="1"/>
    </row>
    <row r="382" spans="1:15" s="5" customFormat="1" ht="8.15" customHeight="1" x14ac:dyDescent="0.35">
      <c r="A382" s="12"/>
      <c r="B382" s="13"/>
      <c r="C382" s="13"/>
      <c r="D382" s="13"/>
      <c r="E382" s="13"/>
      <c r="F382" s="7"/>
      <c r="G382" s="149"/>
      <c r="H382" s="149"/>
      <c r="I382" s="149"/>
      <c r="J382" s="46"/>
      <c r="K382" s="381"/>
    </row>
    <row r="383" spans="1:15" s="5" customFormat="1" ht="33" customHeight="1" x14ac:dyDescent="0.35">
      <c r="A383" s="1462" t="s">
        <v>817</v>
      </c>
      <c r="B383" s="1463"/>
      <c r="C383" s="1463"/>
      <c r="D383" s="1463"/>
      <c r="E383" s="1463"/>
      <c r="F383" s="1463"/>
      <c r="G383" s="1463"/>
      <c r="H383" s="1463"/>
      <c r="I383" s="1463"/>
      <c r="J383" s="1464"/>
      <c r="K383" s="381"/>
    </row>
    <row r="384" spans="1:15" ht="30" customHeight="1" x14ac:dyDescent="0.35">
      <c r="A384" s="1018" t="s">
        <v>201</v>
      </c>
      <c r="B384" s="1465" t="s">
        <v>141</v>
      </c>
      <c r="C384" s="1465"/>
      <c r="D384" s="1465"/>
      <c r="E384" s="1466" t="s">
        <v>518</v>
      </c>
      <c r="F384" s="243" t="s">
        <v>398</v>
      </c>
      <c r="G384" s="1262">
        <v>0.19</v>
      </c>
      <c r="H384" s="161" t="s">
        <v>362</v>
      </c>
      <c r="I384" s="161" t="s">
        <v>362</v>
      </c>
      <c r="J384" s="1803" t="s">
        <v>692</v>
      </c>
      <c r="O384" s="1"/>
    </row>
    <row r="385" spans="1:15" ht="30" customHeight="1" x14ac:dyDescent="0.35">
      <c r="A385" s="1022" t="s">
        <v>202</v>
      </c>
      <c r="B385" s="1461" t="s">
        <v>288</v>
      </c>
      <c r="C385" s="1461"/>
      <c r="D385" s="1461"/>
      <c r="E385" s="1468"/>
      <c r="F385" s="246" t="s">
        <v>398</v>
      </c>
      <c r="G385" s="812">
        <v>3.3999999999999998E-3</v>
      </c>
      <c r="H385" s="148" t="s">
        <v>362</v>
      </c>
      <c r="I385" s="148" t="s">
        <v>362</v>
      </c>
      <c r="J385" s="1822"/>
      <c r="O385" s="1"/>
    </row>
    <row r="386" spans="1:15" s="5" customFormat="1" ht="8.15" customHeight="1" x14ac:dyDescent="0.35">
      <c r="A386" s="12"/>
      <c r="B386" s="13"/>
      <c r="C386" s="13"/>
      <c r="D386" s="13"/>
      <c r="E386" s="13"/>
      <c r="F386" s="7"/>
      <c r="G386" s="149"/>
      <c r="H386" s="149"/>
      <c r="I386" s="149"/>
      <c r="J386" s="46"/>
      <c r="K386" s="381"/>
    </row>
    <row r="387" spans="1:15" s="5" customFormat="1" ht="33" customHeight="1" x14ac:dyDescent="0.35">
      <c r="A387" s="1462" t="s">
        <v>470</v>
      </c>
      <c r="B387" s="1463"/>
      <c r="C387" s="1463"/>
      <c r="D387" s="1463"/>
      <c r="E387" s="1463"/>
      <c r="F387" s="1463"/>
      <c r="G387" s="1463"/>
      <c r="H387" s="1463"/>
      <c r="I387" s="1463"/>
      <c r="J387" s="1464"/>
      <c r="K387" s="381"/>
    </row>
    <row r="388" spans="1:15" ht="20.149999999999999" customHeight="1" x14ac:dyDescent="0.35">
      <c r="A388" s="1522" t="s">
        <v>203</v>
      </c>
      <c r="B388" s="1675" t="s">
        <v>347</v>
      </c>
      <c r="C388" s="1676"/>
      <c r="D388" s="132" t="s">
        <v>485</v>
      </c>
      <c r="E388" s="1679" t="s">
        <v>519</v>
      </c>
      <c r="F388" s="291"/>
      <c r="G388" s="680">
        <v>171470.5534</v>
      </c>
      <c r="H388" s="680">
        <v>14306</v>
      </c>
      <c r="I388" s="1090">
        <v>33567798.15625</v>
      </c>
      <c r="J388" s="1829" t="s">
        <v>689</v>
      </c>
      <c r="O388" s="1"/>
    </row>
    <row r="389" spans="1:15" ht="20.149999999999999" customHeight="1" x14ac:dyDescent="0.35">
      <c r="A389" s="1523"/>
      <c r="B389" s="1677"/>
      <c r="C389" s="1678"/>
      <c r="D389" s="133" t="s">
        <v>508</v>
      </c>
      <c r="E389" s="1680"/>
      <c r="F389" s="245"/>
      <c r="G389" s="747" t="s">
        <v>473</v>
      </c>
      <c r="H389" s="747" t="s">
        <v>473</v>
      </c>
      <c r="I389" s="747">
        <v>79327066.916385144</v>
      </c>
      <c r="J389" s="1825"/>
      <c r="O389" s="1"/>
    </row>
    <row r="390" spans="1:15" ht="20.149999999999999" customHeight="1" x14ac:dyDescent="0.35">
      <c r="A390" s="1548" t="s">
        <v>248</v>
      </c>
      <c r="B390" s="1682" t="s">
        <v>348</v>
      </c>
      <c r="C390" s="1683"/>
      <c r="D390" s="134" t="s">
        <v>485</v>
      </c>
      <c r="E390" s="1680"/>
      <c r="F390" s="732" t="s">
        <v>361</v>
      </c>
      <c r="G390" s="1206">
        <v>3448369</v>
      </c>
      <c r="H390" s="1206">
        <v>335669</v>
      </c>
      <c r="I390" s="1088">
        <v>559822887429.07813</v>
      </c>
      <c r="J390" s="1825"/>
      <c r="O390" s="1"/>
    </row>
    <row r="391" spans="1:15" ht="20.149999999999999" customHeight="1" x14ac:dyDescent="0.35">
      <c r="A391" s="1549"/>
      <c r="B391" s="1684"/>
      <c r="C391" s="1685"/>
      <c r="D391" s="135" t="s">
        <v>508</v>
      </c>
      <c r="E391" s="1681"/>
      <c r="F391" s="246" t="s">
        <v>361</v>
      </c>
      <c r="G391" s="202" t="s">
        <v>473</v>
      </c>
      <c r="H391" s="202" t="s">
        <v>473</v>
      </c>
      <c r="I391" s="784">
        <v>491596175981.12836</v>
      </c>
      <c r="J391" s="1826"/>
      <c r="O391" s="1"/>
    </row>
    <row r="392" spans="1:15" s="5" customFormat="1" ht="8.15" customHeight="1" x14ac:dyDescent="0.35">
      <c r="A392" s="12"/>
      <c r="B392" s="13"/>
      <c r="C392" s="13"/>
      <c r="D392" s="13"/>
      <c r="E392" s="13"/>
      <c r="F392" s="7"/>
      <c r="G392" s="149"/>
      <c r="H392" s="149"/>
      <c r="I392" s="149"/>
      <c r="J392" s="46"/>
      <c r="K392" s="381"/>
    </row>
    <row r="393" spans="1:15" s="5" customFormat="1" ht="33" customHeight="1" x14ac:dyDescent="0.35">
      <c r="A393" s="1462" t="s">
        <v>471</v>
      </c>
      <c r="B393" s="1463"/>
      <c r="C393" s="1463"/>
      <c r="D393" s="1463"/>
      <c r="E393" s="1463"/>
      <c r="F393" s="1463"/>
      <c r="G393" s="1463"/>
      <c r="H393" s="1463"/>
      <c r="I393" s="1463"/>
      <c r="J393" s="1464"/>
      <c r="K393" s="381"/>
    </row>
    <row r="394" spans="1:15" ht="78" customHeight="1" x14ac:dyDescent="0.35">
      <c r="A394" s="11" t="s">
        <v>144</v>
      </c>
      <c r="B394" s="1700" t="s">
        <v>349</v>
      </c>
      <c r="C394" s="1701"/>
      <c r="D394" s="38" t="s">
        <v>472</v>
      </c>
      <c r="E394" s="242" t="s">
        <v>518</v>
      </c>
      <c r="F394" s="242" t="s">
        <v>361</v>
      </c>
      <c r="G394" s="683">
        <v>1022000</v>
      </c>
      <c r="H394" s="683">
        <v>367000</v>
      </c>
      <c r="I394" s="683">
        <v>186000</v>
      </c>
      <c r="J394" s="1068" t="s">
        <v>673</v>
      </c>
      <c r="O394" s="1"/>
    </row>
    <row r="395" spans="1:15" s="5" customFormat="1" ht="8.15" customHeight="1" x14ac:dyDescent="0.35">
      <c r="A395" s="82"/>
      <c r="B395" s="83"/>
      <c r="C395" s="83"/>
      <c r="D395" s="83"/>
      <c r="E395" s="83"/>
      <c r="F395" s="84"/>
      <c r="G395" s="156"/>
      <c r="H395" s="156"/>
      <c r="I395" s="156"/>
      <c r="J395" s="46"/>
      <c r="K395" s="381"/>
    </row>
    <row r="396" spans="1:15" s="5" customFormat="1" ht="33" customHeight="1" x14ac:dyDescent="0.35">
      <c r="A396" s="1462" t="s">
        <v>520</v>
      </c>
      <c r="B396" s="1463"/>
      <c r="C396" s="1463"/>
      <c r="D396" s="1463"/>
      <c r="E396" s="1463"/>
      <c r="F396" s="1463"/>
      <c r="G396" s="1463"/>
      <c r="H396" s="1463"/>
      <c r="I396" s="1463"/>
      <c r="J396" s="1464"/>
      <c r="K396" s="381"/>
    </row>
    <row r="397" spans="1:15" ht="39" customHeight="1" x14ac:dyDescent="0.35">
      <c r="A397" s="1018" t="s">
        <v>142</v>
      </c>
      <c r="B397" s="1668" t="s">
        <v>350</v>
      </c>
      <c r="C397" s="1668"/>
      <c r="D397" s="1668"/>
      <c r="E397" s="1669" t="s">
        <v>519</v>
      </c>
      <c r="F397" s="115"/>
      <c r="G397" s="161" t="s">
        <v>362</v>
      </c>
      <c r="H397" s="161" t="s">
        <v>362</v>
      </c>
      <c r="I397" s="203" t="s">
        <v>573</v>
      </c>
      <c r="J397" s="1672" t="s">
        <v>690</v>
      </c>
      <c r="O397" s="1"/>
    </row>
    <row r="398" spans="1:15" ht="39" customHeight="1" x14ac:dyDescent="0.35">
      <c r="A398" s="1022" t="s">
        <v>143</v>
      </c>
      <c r="B398" s="1504" t="s">
        <v>351</v>
      </c>
      <c r="C398" s="1504"/>
      <c r="D398" s="1504"/>
      <c r="E398" s="1671"/>
      <c r="F398" s="246" t="s">
        <v>361</v>
      </c>
      <c r="G398" s="148" t="s">
        <v>362</v>
      </c>
      <c r="H398" s="148" t="s">
        <v>362</v>
      </c>
      <c r="I398" s="204" t="s">
        <v>573</v>
      </c>
      <c r="J398" s="1674"/>
      <c r="O398" s="1"/>
    </row>
    <row r="399" spans="1:15" s="5" customFormat="1" ht="8.15" customHeight="1" x14ac:dyDescent="0.35">
      <c r="A399" s="82"/>
      <c r="B399" s="83"/>
      <c r="C399" s="83"/>
      <c r="D399" s="83"/>
      <c r="E399" s="83"/>
      <c r="F399" s="84"/>
      <c r="G399" s="156"/>
      <c r="H399" s="156"/>
      <c r="I399" s="156"/>
      <c r="J399" s="46"/>
      <c r="K399" s="381"/>
    </row>
    <row r="400" spans="1:15" s="5" customFormat="1" ht="33" customHeight="1" x14ac:dyDescent="0.35">
      <c r="A400" s="1462" t="s">
        <v>618</v>
      </c>
      <c r="B400" s="1463"/>
      <c r="C400" s="1463"/>
      <c r="D400" s="1463"/>
      <c r="E400" s="1463"/>
      <c r="F400" s="1463"/>
      <c r="G400" s="1463"/>
      <c r="H400" s="1463"/>
      <c r="I400" s="1463"/>
      <c r="J400" s="1464"/>
      <c r="K400" s="381"/>
    </row>
    <row r="401" spans="1:15" ht="26.25" customHeight="1" x14ac:dyDescent="0.35">
      <c r="A401" s="1024"/>
      <c r="B401" s="1033" t="s">
        <v>582</v>
      </c>
      <c r="C401" s="334"/>
      <c r="D401" s="133" t="s">
        <v>583</v>
      </c>
      <c r="E401" s="1686" t="s">
        <v>584</v>
      </c>
      <c r="F401" s="245" t="s">
        <v>361</v>
      </c>
      <c r="G401" s="1183">
        <v>2050331960.9200001</v>
      </c>
      <c r="H401" s="1183">
        <v>2350123980</v>
      </c>
      <c r="I401" s="1041">
        <v>1140179764.8700001</v>
      </c>
      <c r="J401" s="424"/>
      <c r="O401" s="1"/>
    </row>
    <row r="402" spans="1:15" ht="18" customHeight="1" x14ac:dyDescent="0.35">
      <c r="A402" s="1689"/>
      <c r="B402" s="1682" t="s">
        <v>585</v>
      </c>
      <c r="C402" s="1683"/>
      <c r="D402" s="134" t="s">
        <v>586</v>
      </c>
      <c r="E402" s="1687"/>
      <c r="F402" s="732" t="s">
        <v>512</v>
      </c>
      <c r="G402" s="1230">
        <v>0</v>
      </c>
      <c r="H402" s="1230">
        <v>0</v>
      </c>
      <c r="I402" s="733">
        <v>0</v>
      </c>
      <c r="J402" s="1695"/>
      <c r="O402" s="1"/>
    </row>
    <row r="403" spans="1:15" ht="18" customHeight="1" x14ac:dyDescent="0.35">
      <c r="A403" s="1690"/>
      <c r="B403" s="1691"/>
      <c r="C403" s="1692"/>
      <c r="D403" s="134" t="s">
        <v>587</v>
      </c>
      <c r="E403" s="1687"/>
      <c r="F403" s="732" t="s">
        <v>512</v>
      </c>
      <c r="G403" s="1230">
        <v>0</v>
      </c>
      <c r="H403" s="1230">
        <v>1</v>
      </c>
      <c r="I403" s="733">
        <v>0</v>
      </c>
      <c r="J403" s="1696"/>
      <c r="O403" s="1"/>
    </row>
    <row r="404" spans="1:15" ht="18" customHeight="1" x14ac:dyDescent="0.35">
      <c r="A404" s="1690"/>
      <c r="B404" s="1691"/>
      <c r="C404" s="1692"/>
      <c r="D404" s="134" t="s">
        <v>588</v>
      </c>
      <c r="E404" s="1687"/>
      <c r="F404" s="732" t="s">
        <v>512</v>
      </c>
      <c r="G404" s="1230">
        <v>0</v>
      </c>
      <c r="H404" s="1230">
        <v>0</v>
      </c>
      <c r="I404" s="733">
        <v>0</v>
      </c>
      <c r="J404" s="1696"/>
      <c r="O404" s="1"/>
    </row>
    <row r="405" spans="1:15" ht="18" customHeight="1" x14ac:dyDescent="0.35">
      <c r="A405" s="1690"/>
      <c r="B405" s="1691"/>
      <c r="C405" s="1692"/>
      <c r="D405" s="134" t="s">
        <v>589</v>
      </c>
      <c r="E405" s="1687"/>
      <c r="F405" s="732" t="s">
        <v>512</v>
      </c>
      <c r="G405" s="1230">
        <v>3</v>
      </c>
      <c r="H405" s="1230">
        <v>4</v>
      </c>
      <c r="I405" s="733">
        <v>3</v>
      </c>
      <c r="J405" s="1696"/>
      <c r="O405" s="1"/>
    </row>
    <row r="406" spans="1:15" ht="18" customHeight="1" x14ac:dyDescent="0.35">
      <c r="A406" s="1562"/>
      <c r="B406" s="1693"/>
      <c r="C406" s="1694"/>
      <c r="D406" s="134" t="s">
        <v>590</v>
      </c>
      <c r="E406" s="1687"/>
      <c r="F406" s="732" t="s">
        <v>512</v>
      </c>
      <c r="G406" s="1230">
        <v>129</v>
      </c>
      <c r="H406" s="1230">
        <v>98</v>
      </c>
      <c r="I406" s="733">
        <v>147</v>
      </c>
      <c r="J406" s="1697"/>
      <c r="O406" s="1"/>
    </row>
    <row r="407" spans="1:15" ht="18" customHeight="1" x14ac:dyDescent="0.35">
      <c r="A407" s="1020"/>
      <c r="B407" s="1698" t="s">
        <v>599</v>
      </c>
      <c r="C407" s="1699"/>
      <c r="D407" s="289" t="s">
        <v>256</v>
      </c>
      <c r="E407" s="1688"/>
      <c r="F407" s="110" t="s">
        <v>361</v>
      </c>
      <c r="G407" s="1229">
        <v>17403002190.800003</v>
      </c>
      <c r="H407" s="1229">
        <v>6987452436.6899986</v>
      </c>
      <c r="I407" s="1229">
        <v>6350958128.4499998</v>
      </c>
      <c r="J407" s="294"/>
      <c r="O407" s="1"/>
    </row>
    <row r="408" spans="1:15" s="5" customFormat="1" ht="8.15" customHeight="1" x14ac:dyDescent="0.35">
      <c r="A408" s="65"/>
      <c r="B408" s="66"/>
      <c r="C408" s="66"/>
      <c r="D408" s="66"/>
      <c r="E408" s="66"/>
      <c r="F408" s="67"/>
      <c r="G408" s="155"/>
      <c r="H408" s="155"/>
      <c r="I408" s="155"/>
      <c r="J408" s="46"/>
      <c r="K408" s="381"/>
    </row>
    <row r="409" spans="1:15" s="5" customFormat="1" ht="33" customHeight="1" x14ac:dyDescent="0.35">
      <c r="A409" s="1462" t="s">
        <v>619</v>
      </c>
      <c r="B409" s="1463"/>
      <c r="C409" s="1463"/>
      <c r="D409" s="1463"/>
      <c r="E409" s="1463"/>
      <c r="F409" s="1463"/>
      <c r="G409" s="1786"/>
      <c r="H409" s="1786"/>
      <c r="I409" s="1786"/>
      <c r="J409" s="1464"/>
      <c r="K409" s="381"/>
    </row>
    <row r="410" spans="1:15" x14ac:dyDescent="0.35">
      <c r="A410" s="1706"/>
      <c r="B410" s="368" t="s">
        <v>636</v>
      </c>
      <c r="C410" s="1707"/>
      <c r="D410" s="1708"/>
      <c r="E410" s="369"/>
      <c r="F410" s="818" t="s">
        <v>361</v>
      </c>
      <c r="G410" s="1078">
        <f>G411+G413+G414+G418+G419</f>
        <v>11537406171.129999</v>
      </c>
      <c r="H410" s="1078">
        <f>H411+H416+H418+H419</f>
        <v>6264390100.0699997</v>
      </c>
      <c r="I410" s="1079">
        <f>I411+I412+I415+I416+I417+I418+I419</f>
        <v>5616424289.3300018</v>
      </c>
      <c r="J410" s="490" t="s">
        <v>635</v>
      </c>
      <c r="O410" s="1"/>
    </row>
    <row r="411" spans="1:15" ht="60" x14ac:dyDescent="0.35">
      <c r="A411" s="1595"/>
      <c r="B411" s="1709" t="s">
        <v>591</v>
      </c>
      <c r="C411" s="1711" t="s">
        <v>629</v>
      </c>
      <c r="D411" s="1712"/>
      <c r="E411" s="1713" t="s">
        <v>584</v>
      </c>
      <c r="F411" s="815" t="s">
        <v>361</v>
      </c>
      <c r="G411" s="1219">
        <v>10849351791.1</v>
      </c>
      <c r="H411" s="1219">
        <v>5901805235.0199995</v>
      </c>
      <c r="I411" s="1220">
        <v>3702153764.3730001</v>
      </c>
      <c r="J411" s="1113" t="s">
        <v>799</v>
      </c>
      <c r="O411" s="1"/>
    </row>
    <row r="412" spans="1:15" ht="72" x14ac:dyDescent="0.35">
      <c r="A412" s="1595"/>
      <c r="B412" s="1710"/>
      <c r="C412" s="1702" t="s">
        <v>631</v>
      </c>
      <c r="D412" s="1703"/>
      <c r="E412" s="1714"/>
      <c r="F412" s="816" t="s">
        <v>361</v>
      </c>
      <c r="G412" s="830" t="s">
        <v>362</v>
      </c>
      <c r="H412" s="830" t="s">
        <v>362</v>
      </c>
      <c r="I412" s="1218">
        <v>11624283.4825</v>
      </c>
      <c r="J412" s="1222" t="s">
        <v>779</v>
      </c>
      <c r="O412" s="1"/>
    </row>
    <row r="413" spans="1:15" ht="72" x14ac:dyDescent="0.35">
      <c r="A413" s="1595"/>
      <c r="B413" s="1710"/>
      <c r="C413" s="1569" t="s">
        <v>797</v>
      </c>
      <c r="D413" s="1570"/>
      <c r="E413" s="1714"/>
      <c r="F413" s="817" t="s">
        <v>361</v>
      </c>
      <c r="G413" s="824">
        <v>676318.27000000793</v>
      </c>
      <c r="H413" s="829" t="s">
        <v>362</v>
      </c>
      <c r="I413" s="829" t="s">
        <v>362</v>
      </c>
      <c r="J413" s="1114" t="s">
        <v>798</v>
      </c>
      <c r="O413" s="1"/>
    </row>
    <row r="414" spans="1:15" ht="42.75" customHeight="1" x14ac:dyDescent="0.35">
      <c r="A414" s="1595"/>
      <c r="B414" s="1710"/>
      <c r="C414" s="1702" t="s">
        <v>592</v>
      </c>
      <c r="D414" s="1703"/>
      <c r="E414" s="1714"/>
      <c r="F414" s="816" t="s">
        <v>361</v>
      </c>
      <c r="G414" s="823">
        <v>-39499411.340000004</v>
      </c>
      <c r="H414" s="830" t="s">
        <v>362</v>
      </c>
      <c r="I414" s="830" t="s">
        <v>362</v>
      </c>
      <c r="J414" s="1225" t="s">
        <v>674</v>
      </c>
      <c r="O414" s="1"/>
    </row>
    <row r="415" spans="1:15" ht="42" customHeight="1" x14ac:dyDescent="0.35">
      <c r="A415" s="1595"/>
      <c r="B415" s="1710"/>
      <c r="C415" s="1704" t="s">
        <v>595</v>
      </c>
      <c r="D415" s="1705"/>
      <c r="E415" s="1714"/>
      <c r="F415" s="817" t="s">
        <v>361</v>
      </c>
      <c r="G415" s="829" t="s">
        <v>362</v>
      </c>
      <c r="H415" s="829" t="s">
        <v>362</v>
      </c>
      <c r="I415" s="1221">
        <v>1060273998.7767997</v>
      </c>
      <c r="J415" s="1114" t="s">
        <v>640</v>
      </c>
      <c r="O415" s="1"/>
    </row>
    <row r="416" spans="1:15" ht="32.25" customHeight="1" x14ac:dyDescent="0.35">
      <c r="A416" s="1595"/>
      <c r="B416" s="1710"/>
      <c r="C416" s="1702" t="s">
        <v>596</v>
      </c>
      <c r="D416" s="1703"/>
      <c r="E416" s="1714"/>
      <c r="F416" s="816" t="s">
        <v>361</v>
      </c>
      <c r="G416" s="830" t="s">
        <v>362</v>
      </c>
      <c r="H416" s="1217">
        <v>-0.13000002503395081</v>
      </c>
      <c r="I416" s="1227">
        <v>280044179.23000002</v>
      </c>
      <c r="J416" s="1222" t="s">
        <v>641</v>
      </c>
      <c r="O416" s="1"/>
    </row>
    <row r="417" spans="1:15" ht="41.25" customHeight="1" x14ac:dyDescent="0.35">
      <c r="A417" s="1595"/>
      <c r="B417" s="1710"/>
      <c r="C417" s="1704" t="s">
        <v>593</v>
      </c>
      <c r="D417" s="1705"/>
      <c r="E417" s="1714"/>
      <c r="F417" s="817" t="s">
        <v>361</v>
      </c>
      <c r="G417" s="829" t="s">
        <v>362</v>
      </c>
      <c r="H417" s="829" t="s">
        <v>362</v>
      </c>
      <c r="I417" s="1228">
        <v>60786333.140000001</v>
      </c>
      <c r="J417" s="1114" t="s">
        <v>675</v>
      </c>
      <c r="O417" s="1"/>
    </row>
    <row r="418" spans="1:15" x14ac:dyDescent="0.35">
      <c r="A418" s="1595"/>
      <c r="B418" s="1710"/>
      <c r="C418" s="1702" t="s">
        <v>598</v>
      </c>
      <c r="D418" s="1703"/>
      <c r="E418" s="1714"/>
      <c r="F418" s="816" t="s">
        <v>361</v>
      </c>
      <c r="G418" s="823">
        <v>700522348.03999996</v>
      </c>
      <c r="H418" s="823">
        <v>356305800.76999998</v>
      </c>
      <c r="I418" s="1218">
        <v>106122838.89000002</v>
      </c>
      <c r="J418" s="1222" t="s">
        <v>801</v>
      </c>
      <c r="O418" s="1"/>
    </row>
    <row r="419" spans="1:15" ht="26.25" customHeight="1" x14ac:dyDescent="0.35">
      <c r="A419" s="1595"/>
      <c r="B419" s="1710"/>
      <c r="C419" s="1827" t="s">
        <v>630</v>
      </c>
      <c r="D419" s="1828"/>
      <c r="E419" s="1714"/>
      <c r="F419" s="1223" t="s">
        <v>361</v>
      </c>
      <c r="G419" s="1226">
        <v>26355125.059999999</v>
      </c>
      <c r="H419" s="1226">
        <v>6279064.4099998474</v>
      </c>
      <c r="I419" s="1224">
        <v>395418891.43770218</v>
      </c>
      <c r="J419" s="1116" t="s">
        <v>807</v>
      </c>
      <c r="O419" s="1"/>
    </row>
    <row r="420" spans="1:15" s="5" customFormat="1" ht="8.15" customHeight="1" x14ac:dyDescent="0.35">
      <c r="A420" s="82"/>
      <c r="B420" s="83"/>
      <c r="C420" s="83"/>
      <c r="D420" s="83"/>
      <c r="E420" s="83"/>
      <c r="F420" s="84"/>
      <c r="G420" s="211"/>
      <c r="H420" s="211"/>
      <c r="I420" s="211"/>
      <c r="J420" s="46"/>
      <c r="K420" s="381"/>
    </row>
    <row r="422" spans="1:15" x14ac:dyDescent="0.35">
      <c r="G422" s="488"/>
      <c r="H422" s="488"/>
      <c r="I422" s="489"/>
    </row>
    <row r="423" spans="1:15" x14ac:dyDescent="0.35">
      <c r="G423" s="381"/>
      <c r="H423" s="381"/>
      <c r="I423" s="381"/>
    </row>
    <row r="424" spans="1:15" x14ac:dyDescent="0.35">
      <c r="G424" s="381"/>
      <c r="H424" s="381"/>
      <c r="I424" s="381"/>
    </row>
    <row r="425" spans="1:15" x14ac:dyDescent="0.35">
      <c r="G425" s="381"/>
      <c r="H425" s="381"/>
      <c r="I425" s="381"/>
    </row>
    <row r="426" spans="1:15" x14ac:dyDescent="0.35">
      <c r="G426" s="381"/>
      <c r="H426" s="381"/>
      <c r="I426" s="381"/>
    </row>
    <row r="427" spans="1:15" x14ac:dyDescent="0.35">
      <c r="G427" s="381"/>
      <c r="H427" s="381"/>
      <c r="I427" s="381"/>
    </row>
  </sheetData>
  <mergeCells count="385">
    <mergeCell ref="A1:D1"/>
    <mergeCell ref="E1:F1"/>
    <mergeCell ref="A2:A3"/>
    <mergeCell ref="B2:D3"/>
    <mergeCell ref="E2:E3"/>
    <mergeCell ref="F2:F3"/>
    <mergeCell ref="G2:H2"/>
    <mergeCell ref="I2:I3"/>
    <mergeCell ref="J2:J3"/>
    <mergeCell ref="A4:J4"/>
    <mergeCell ref="B5:D5"/>
    <mergeCell ref="E5:E14"/>
    <mergeCell ref="G5:H5"/>
    <mergeCell ref="J5:J7"/>
    <mergeCell ref="B6:D6"/>
    <mergeCell ref="B7:D7"/>
    <mergeCell ref="B13:D13"/>
    <mergeCell ref="B14:D14"/>
    <mergeCell ref="A16:J16"/>
    <mergeCell ref="B17:D17"/>
    <mergeCell ref="A19:J19"/>
    <mergeCell ref="A28:J28"/>
    <mergeCell ref="B8:D8"/>
    <mergeCell ref="J8:J9"/>
    <mergeCell ref="B9:D9"/>
    <mergeCell ref="B10:D10"/>
    <mergeCell ref="B11:D11"/>
    <mergeCell ref="B12:D12"/>
    <mergeCell ref="A39:A40"/>
    <mergeCell ref="B39:C40"/>
    <mergeCell ref="J39:J40"/>
    <mergeCell ref="A41:A42"/>
    <mergeCell ref="B41:C42"/>
    <mergeCell ref="J41:J42"/>
    <mergeCell ref="E29:E52"/>
    <mergeCell ref="A33:A34"/>
    <mergeCell ref="B33:C34"/>
    <mergeCell ref="J33:J34"/>
    <mergeCell ref="A35:A36"/>
    <mergeCell ref="B35:C36"/>
    <mergeCell ref="J35:J36"/>
    <mergeCell ref="A37:A38"/>
    <mergeCell ref="B37:C38"/>
    <mergeCell ref="J37:J38"/>
    <mergeCell ref="A47:A48"/>
    <mergeCell ref="B47:C48"/>
    <mergeCell ref="J47:J48"/>
    <mergeCell ref="A49:A50"/>
    <mergeCell ref="B49:C50"/>
    <mergeCell ref="J49:J50"/>
    <mergeCell ref="A43:A44"/>
    <mergeCell ref="B43:C44"/>
    <mergeCell ref="J43:J44"/>
    <mergeCell ref="A45:A46"/>
    <mergeCell ref="B45:C46"/>
    <mergeCell ref="J45:J46"/>
    <mergeCell ref="A51:A52"/>
    <mergeCell ref="B51:C52"/>
    <mergeCell ref="J51:J52"/>
    <mergeCell ref="A54:J54"/>
    <mergeCell ref="B55:C55"/>
    <mergeCell ref="E55:E65"/>
    <mergeCell ref="B56:C56"/>
    <mergeCell ref="A57:A58"/>
    <mergeCell ref="B57:C58"/>
    <mergeCell ref="J57:J58"/>
    <mergeCell ref="B65:C65"/>
    <mergeCell ref="A66:J66"/>
    <mergeCell ref="B67:C67"/>
    <mergeCell ref="E67:E69"/>
    <mergeCell ref="A68:A69"/>
    <mergeCell ref="B68:C69"/>
    <mergeCell ref="J68:J69"/>
    <mergeCell ref="B59:C59"/>
    <mergeCell ref="B60:C60"/>
    <mergeCell ref="A61:A62"/>
    <mergeCell ref="B61:C62"/>
    <mergeCell ref="J61:J62"/>
    <mergeCell ref="A63:A64"/>
    <mergeCell ref="B63:C64"/>
    <mergeCell ref="J63:J64"/>
    <mergeCell ref="B81:C83"/>
    <mergeCell ref="J81:J83"/>
    <mergeCell ref="A85:J85"/>
    <mergeCell ref="A86:A89"/>
    <mergeCell ref="B86:C89"/>
    <mergeCell ref="E86:E89"/>
    <mergeCell ref="J86:J89"/>
    <mergeCell ref="A71:J71"/>
    <mergeCell ref="B72:D72"/>
    <mergeCell ref="A74:J74"/>
    <mergeCell ref="B75:D75"/>
    <mergeCell ref="A77:J77"/>
    <mergeCell ref="B78:D78"/>
    <mergeCell ref="E78:E83"/>
    <mergeCell ref="B79:D79"/>
    <mergeCell ref="B80:D80"/>
    <mergeCell ref="A81:A83"/>
    <mergeCell ref="A91:I91"/>
    <mergeCell ref="A92:A97"/>
    <mergeCell ref="B92:C97"/>
    <mergeCell ref="E92:E133"/>
    <mergeCell ref="J92:J97"/>
    <mergeCell ref="A98:A103"/>
    <mergeCell ref="B98:C103"/>
    <mergeCell ref="J98:J103"/>
    <mergeCell ref="A104:A109"/>
    <mergeCell ref="B104:C109"/>
    <mergeCell ref="A122:A127"/>
    <mergeCell ref="B122:C127"/>
    <mergeCell ref="J122:J127"/>
    <mergeCell ref="A128:A133"/>
    <mergeCell ref="B128:C133"/>
    <mergeCell ref="J128:J133"/>
    <mergeCell ref="J104:J109"/>
    <mergeCell ref="A110:A115"/>
    <mergeCell ref="B110:C115"/>
    <mergeCell ref="J110:J115"/>
    <mergeCell ref="A116:A121"/>
    <mergeCell ref="B116:C121"/>
    <mergeCell ref="J116:J121"/>
    <mergeCell ref="J147:J152"/>
    <mergeCell ref="A153:A158"/>
    <mergeCell ref="B153:C158"/>
    <mergeCell ref="J153:J158"/>
    <mergeCell ref="A159:A164"/>
    <mergeCell ref="B159:C164"/>
    <mergeCell ref="J159:J164"/>
    <mergeCell ref="A134:I134"/>
    <mergeCell ref="A135:A140"/>
    <mergeCell ref="B135:C140"/>
    <mergeCell ref="E135:E176"/>
    <mergeCell ref="J135:J140"/>
    <mergeCell ref="A141:A146"/>
    <mergeCell ref="B141:C146"/>
    <mergeCell ref="J141:J146"/>
    <mergeCell ref="A147:A152"/>
    <mergeCell ref="B147:C152"/>
    <mergeCell ref="A177:I177"/>
    <mergeCell ref="A178:A183"/>
    <mergeCell ref="B178:C183"/>
    <mergeCell ref="E178:E183"/>
    <mergeCell ref="J178:J183"/>
    <mergeCell ref="A185:J185"/>
    <mergeCell ref="A165:A170"/>
    <mergeCell ref="B165:C170"/>
    <mergeCell ref="J165:J170"/>
    <mergeCell ref="A171:A176"/>
    <mergeCell ref="B171:C176"/>
    <mergeCell ref="J171:J176"/>
    <mergeCell ref="A198:J198"/>
    <mergeCell ref="B199:C199"/>
    <mergeCell ref="A201:J201"/>
    <mergeCell ref="B202:C202"/>
    <mergeCell ref="A204:J204"/>
    <mergeCell ref="B205:C205"/>
    <mergeCell ref="B186:D186"/>
    <mergeCell ref="A188:J188"/>
    <mergeCell ref="B189:D189"/>
    <mergeCell ref="A191:J191"/>
    <mergeCell ref="B192:C192"/>
    <mergeCell ref="E192:E196"/>
    <mergeCell ref="B193:C193"/>
    <mergeCell ref="B194:C194"/>
    <mergeCell ref="B195:C195"/>
    <mergeCell ref="B196:C196"/>
    <mergeCell ref="B217:D217"/>
    <mergeCell ref="B218:D218"/>
    <mergeCell ref="B219:D219"/>
    <mergeCell ref="B220:D220"/>
    <mergeCell ref="A222:J222"/>
    <mergeCell ref="B223:D223"/>
    <mergeCell ref="A207:J207"/>
    <mergeCell ref="B208:D208"/>
    <mergeCell ref="E208:E220"/>
    <mergeCell ref="B209:D209"/>
    <mergeCell ref="B210:D210"/>
    <mergeCell ref="B211:C211"/>
    <mergeCell ref="A212:A214"/>
    <mergeCell ref="B212:C214"/>
    <mergeCell ref="B215:D215"/>
    <mergeCell ref="B216:D216"/>
    <mergeCell ref="A232:J232"/>
    <mergeCell ref="B233:D233"/>
    <mergeCell ref="E233:E235"/>
    <mergeCell ref="J233:J235"/>
    <mergeCell ref="B234:D234"/>
    <mergeCell ref="B235:D235"/>
    <mergeCell ref="A225:J225"/>
    <mergeCell ref="B226:D226"/>
    <mergeCell ref="B227:D227"/>
    <mergeCell ref="B228:D228"/>
    <mergeCell ref="B229:D229"/>
    <mergeCell ref="B230:D230"/>
    <mergeCell ref="A242:J242"/>
    <mergeCell ref="B243:D243"/>
    <mergeCell ref="E243:E246"/>
    <mergeCell ref="B244:D244"/>
    <mergeCell ref="B245:D245"/>
    <mergeCell ref="B246:D246"/>
    <mergeCell ref="A237:J237"/>
    <mergeCell ref="B238:D238"/>
    <mergeCell ref="E238:E240"/>
    <mergeCell ref="J238:J240"/>
    <mergeCell ref="B239:D239"/>
    <mergeCell ref="B240:D240"/>
    <mergeCell ref="A254:I254"/>
    <mergeCell ref="B255:D255"/>
    <mergeCell ref="E255:E256"/>
    <mergeCell ref="G255:H255"/>
    <mergeCell ref="B256:D256"/>
    <mergeCell ref="G256:H256"/>
    <mergeCell ref="A248:J248"/>
    <mergeCell ref="B249:D249"/>
    <mergeCell ref="E249:E252"/>
    <mergeCell ref="J249:J252"/>
    <mergeCell ref="B250:D250"/>
    <mergeCell ref="B251:D251"/>
    <mergeCell ref="B252:D252"/>
    <mergeCell ref="B263:D263"/>
    <mergeCell ref="G263:H263"/>
    <mergeCell ref="B264:D264"/>
    <mergeCell ref="G264:H264"/>
    <mergeCell ref="B265:D265"/>
    <mergeCell ref="G265:H265"/>
    <mergeCell ref="A258:I258"/>
    <mergeCell ref="B259:D259"/>
    <mergeCell ref="E259:E265"/>
    <mergeCell ref="G259:H259"/>
    <mergeCell ref="B260:D260"/>
    <mergeCell ref="G260:H260"/>
    <mergeCell ref="B261:D261"/>
    <mergeCell ref="G261:H261"/>
    <mergeCell ref="B262:D262"/>
    <mergeCell ref="G262:H262"/>
    <mergeCell ref="A271:J271"/>
    <mergeCell ref="B272:D272"/>
    <mergeCell ref="E272:E273"/>
    <mergeCell ref="J272:J273"/>
    <mergeCell ref="B273:D273"/>
    <mergeCell ref="A275:J275"/>
    <mergeCell ref="A267:I267"/>
    <mergeCell ref="B268:D268"/>
    <mergeCell ref="E268:E269"/>
    <mergeCell ref="G268:H268"/>
    <mergeCell ref="B269:D269"/>
    <mergeCell ref="G269:H269"/>
    <mergeCell ref="B276:D276"/>
    <mergeCell ref="E276:E292"/>
    <mergeCell ref="B277:D277"/>
    <mergeCell ref="B278:D278"/>
    <mergeCell ref="B279:D279"/>
    <mergeCell ref="B280:D280"/>
    <mergeCell ref="B281:D281"/>
    <mergeCell ref="B282:D282"/>
    <mergeCell ref="B283:D283"/>
    <mergeCell ref="B284:D284"/>
    <mergeCell ref="B291:D291"/>
    <mergeCell ref="B292:D292"/>
    <mergeCell ref="A293:J293"/>
    <mergeCell ref="B294:D294"/>
    <mergeCell ref="E294:E295"/>
    <mergeCell ref="B295:D295"/>
    <mergeCell ref="B285:D285"/>
    <mergeCell ref="B286:D286"/>
    <mergeCell ref="B287:D287"/>
    <mergeCell ref="B288:D288"/>
    <mergeCell ref="B289:D289"/>
    <mergeCell ref="B290:D290"/>
    <mergeCell ref="A313:J313"/>
    <mergeCell ref="B314:D314"/>
    <mergeCell ref="A316:J316"/>
    <mergeCell ref="B317:D317"/>
    <mergeCell ref="G317:I317"/>
    <mergeCell ref="A319:J319"/>
    <mergeCell ref="A297:J297"/>
    <mergeCell ref="B298:C298"/>
    <mergeCell ref="E298:E311"/>
    <mergeCell ref="B299:C299"/>
    <mergeCell ref="A300:A305"/>
    <mergeCell ref="B300:C305"/>
    <mergeCell ref="J300:J305"/>
    <mergeCell ref="A306:A311"/>
    <mergeCell ref="B306:C311"/>
    <mergeCell ref="J306:J311"/>
    <mergeCell ref="B320:D320"/>
    <mergeCell ref="G320:I320"/>
    <mergeCell ref="A322:J322"/>
    <mergeCell ref="B323:D323"/>
    <mergeCell ref="A325:I325"/>
    <mergeCell ref="B326:D326"/>
    <mergeCell ref="E326:E334"/>
    <mergeCell ref="B327:D327"/>
    <mergeCell ref="B328:D328"/>
    <mergeCell ref="B329:D329"/>
    <mergeCell ref="A337:A338"/>
    <mergeCell ref="B337:C338"/>
    <mergeCell ref="E337:E342"/>
    <mergeCell ref="J337:J342"/>
    <mergeCell ref="A339:A340"/>
    <mergeCell ref="B339:C340"/>
    <mergeCell ref="A341:A342"/>
    <mergeCell ref="B341:C342"/>
    <mergeCell ref="B330:D330"/>
    <mergeCell ref="B331:D331"/>
    <mergeCell ref="B332:D332"/>
    <mergeCell ref="B333:D333"/>
    <mergeCell ref="B334:D334"/>
    <mergeCell ref="A336:J336"/>
    <mergeCell ref="A344:J344"/>
    <mergeCell ref="A345:A346"/>
    <mergeCell ref="B345:C346"/>
    <mergeCell ref="E345:E350"/>
    <mergeCell ref="J345:J350"/>
    <mergeCell ref="A347:A348"/>
    <mergeCell ref="B347:C348"/>
    <mergeCell ref="A349:A350"/>
    <mergeCell ref="B349:C350"/>
    <mergeCell ref="A357:J357"/>
    <mergeCell ref="B358:D358"/>
    <mergeCell ref="E358:E361"/>
    <mergeCell ref="B359:D359"/>
    <mergeCell ref="B360:D360"/>
    <mergeCell ref="B361:D361"/>
    <mergeCell ref="A352:J352"/>
    <mergeCell ref="B353:D353"/>
    <mergeCell ref="E353:E355"/>
    <mergeCell ref="J353:J355"/>
    <mergeCell ref="B354:D354"/>
    <mergeCell ref="B355:D355"/>
    <mergeCell ref="A372:J372"/>
    <mergeCell ref="B373:D373"/>
    <mergeCell ref="E373:E375"/>
    <mergeCell ref="J373:J375"/>
    <mergeCell ref="B374:D374"/>
    <mergeCell ref="B375:D375"/>
    <mergeCell ref="A363:J363"/>
    <mergeCell ref="B364:D364"/>
    <mergeCell ref="A366:J366"/>
    <mergeCell ref="B367:D367"/>
    <mergeCell ref="A369:J369"/>
    <mergeCell ref="B370:D370"/>
    <mergeCell ref="A387:J387"/>
    <mergeCell ref="A388:A389"/>
    <mergeCell ref="B388:C389"/>
    <mergeCell ref="E388:E391"/>
    <mergeCell ref="J388:J391"/>
    <mergeCell ref="A390:A391"/>
    <mergeCell ref="B390:C391"/>
    <mergeCell ref="A377:J377"/>
    <mergeCell ref="B378:D378"/>
    <mergeCell ref="A380:J380"/>
    <mergeCell ref="B381:D381"/>
    <mergeCell ref="A383:J383"/>
    <mergeCell ref="B384:D384"/>
    <mergeCell ref="E384:E385"/>
    <mergeCell ref="J384:J385"/>
    <mergeCell ref="B385:D385"/>
    <mergeCell ref="A400:J400"/>
    <mergeCell ref="E401:E407"/>
    <mergeCell ref="A402:A406"/>
    <mergeCell ref="B402:C406"/>
    <mergeCell ref="J402:J406"/>
    <mergeCell ref="B407:C407"/>
    <mergeCell ref="A393:J393"/>
    <mergeCell ref="B394:C394"/>
    <mergeCell ref="A396:J396"/>
    <mergeCell ref="B397:D397"/>
    <mergeCell ref="E397:E398"/>
    <mergeCell ref="J397:J398"/>
    <mergeCell ref="B398:D398"/>
    <mergeCell ref="C416:D416"/>
    <mergeCell ref="C417:D417"/>
    <mergeCell ref="C418:D418"/>
    <mergeCell ref="C419:D419"/>
    <mergeCell ref="A409:J409"/>
    <mergeCell ref="A410:A419"/>
    <mergeCell ref="C410:D410"/>
    <mergeCell ref="B411:B419"/>
    <mergeCell ref="C411:D411"/>
    <mergeCell ref="E411:E419"/>
    <mergeCell ref="C412:D412"/>
    <mergeCell ref="C413:D413"/>
    <mergeCell ref="C414:D414"/>
    <mergeCell ref="C415:D415"/>
  </mergeCells>
  <pageMargins left="0.2" right="0.2" top="0.25" bottom="0.25" header="0.2" footer="0.2"/>
  <pageSetup paperSize="5" scale="75" fitToHeight="0" orientation="landscape" r:id="rId1"/>
  <headerFooter>
    <oddFooter>&amp;R&amp;"-,Bold"&amp;8Page &amp;P of &amp;N</oddFooter>
  </headerFooter>
  <rowBreaks count="14" manualBreakCount="14">
    <brk id="27" max="9" man="1"/>
    <brk id="65" max="9" man="1"/>
    <brk id="90" max="9" man="1"/>
    <brk id="133" max="9" man="1"/>
    <brk id="176" max="9" man="1"/>
    <brk id="203" max="9" man="1"/>
    <brk id="221" max="9" man="1"/>
    <brk id="241" max="9" man="1"/>
    <brk id="266" max="9" man="1"/>
    <brk id="292" max="9" man="1"/>
    <brk id="324" max="9" man="1"/>
    <brk id="351" max="9" man="1"/>
    <brk id="375" max="9" man="1"/>
    <brk id="399" max="9"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O426"/>
  <sheetViews>
    <sheetView showGridLines="0" zoomScale="90" zoomScaleNormal="90" workbookViewId="0">
      <pane xSplit="1" ySplit="3" topLeftCell="B4" activePane="bottomRight" state="frozen"/>
      <selection activeCell="B20" sqref="B20"/>
      <selection pane="topRight" activeCell="B20" sqref="B20"/>
      <selection pane="bottomLeft" activeCell="B20" sqref="B20"/>
      <selection pane="bottomRight" sqref="A1:D1"/>
    </sheetView>
  </sheetViews>
  <sheetFormatPr defaultColWidth="9.1796875" defaultRowHeight="14.5" x14ac:dyDescent="0.35"/>
  <cols>
    <col min="1" max="1" width="8.26953125" style="3" customWidth="1"/>
    <col min="2" max="2" width="54.81640625" style="3" customWidth="1"/>
    <col min="3" max="3" width="9.453125" style="3" customWidth="1"/>
    <col min="4" max="4" width="19.453125" style="3" customWidth="1"/>
    <col min="5" max="5" width="14.7265625" style="3" customWidth="1"/>
    <col min="6" max="6" width="13" style="3" customWidth="1"/>
    <col min="7" max="8" width="13.81640625" style="15" customWidth="1"/>
    <col min="9" max="9" width="13.81640625" style="14" customWidth="1"/>
    <col min="10" max="10" width="69.7265625" style="3" customWidth="1"/>
    <col min="11" max="11" width="21.453125" style="381" customWidth="1"/>
    <col min="12" max="12" width="20.54296875" style="1" customWidth="1"/>
    <col min="13" max="14" width="9.1796875" style="1"/>
    <col min="15" max="15" width="9.1796875" style="381"/>
    <col min="16" max="16384" width="9.1796875" style="1"/>
  </cols>
  <sheetData>
    <row r="1" spans="1:15" ht="29.25" customHeight="1" x14ac:dyDescent="0.3">
      <c r="A1" s="1779" t="s">
        <v>782</v>
      </c>
      <c r="B1" s="1779"/>
      <c r="C1" s="1779"/>
      <c r="D1" s="1779"/>
      <c r="E1" s="1454"/>
      <c r="F1" s="1455"/>
      <c r="J1" s="896" t="s">
        <v>805</v>
      </c>
      <c r="K1" s="1"/>
      <c r="O1" s="1"/>
    </row>
    <row r="2" spans="1:15" ht="15" customHeight="1" x14ac:dyDescent="0.35">
      <c r="A2" s="1457" t="s">
        <v>237</v>
      </c>
      <c r="B2" s="1458" t="s">
        <v>236</v>
      </c>
      <c r="C2" s="1458"/>
      <c r="D2" s="1458"/>
      <c r="E2" s="1458" t="s">
        <v>486</v>
      </c>
      <c r="F2" s="1457" t="s">
        <v>366</v>
      </c>
      <c r="G2" s="1458" t="s">
        <v>377</v>
      </c>
      <c r="H2" s="1458"/>
      <c r="I2" s="1457" t="s">
        <v>356</v>
      </c>
      <c r="J2" s="1457" t="s">
        <v>487</v>
      </c>
      <c r="O2" s="1"/>
    </row>
    <row r="3" spans="1:15" ht="15" customHeight="1" x14ac:dyDescent="0.35">
      <c r="A3" s="1457"/>
      <c r="B3" s="1458"/>
      <c r="C3" s="1458"/>
      <c r="D3" s="1458"/>
      <c r="E3" s="1458"/>
      <c r="F3" s="1457"/>
      <c r="G3" s="1320" t="s">
        <v>354</v>
      </c>
      <c r="H3" s="1320" t="s">
        <v>355</v>
      </c>
      <c r="I3" s="1457"/>
      <c r="J3" s="1457"/>
      <c r="L3" s="381"/>
      <c r="M3" s="381"/>
      <c r="O3" s="1"/>
    </row>
    <row r="4" spans="1:15" s="5" customFormat="1" ht="33" customHeight="1" x14ac:dyDescent="0.35">
      <c r="A4" s="1462" t="s">
        <v>491</v>
      </c>
      <c r="B4" s="1463"/>
      <c r="C4" s="1463"/>
      <c r="D4" s="1463"/>
      <c r="E4" s="1463"/>
      <c r="F4" s="1463"/>
      <c r="G4" s="1463"/>
      <c r="H4" s="1463"/>
      <c r="I4" s="1463"/>
      <c r="J4" s="1464"/>
      <c r="K4" s="381"/>
    </row>
    <row r="5" spans="1:15" s="5" customFormat="1" ht="26.25" customHeight="1" x14ac:dyDescent="0.35">
      <c r="A5" s="48" t="s">
        <v>7</v>
      </c>
      <c r="B5" s="1465" t="s">
        <v>367</v>
      </c>
      <c r="C5" s="1465"/>
      <c r="D5" s="1465"/>
      <c r="E5" s="1466" t="s">
        <v>518</v>
      </c>
      <c r="F5" s="243" t="s">
        <v>361</v>
      </c>
      <c r="G5" s="1788">
        <v>51878000</v>
      </c>
      <c r="H5" s="1789"/>
      <c r="I5" s="1374">
        <v>74.260000000000005</v>
      </c>
      <c r="J5" s="1803" t="s">
        <v>808</v>
      </c>
      <c r="K5" s="381"/>
    </row>
    <row r="6" spans="1:15" s="5" customFormat="1" ht="26.25" customHeight="1" x14ac:dyDescent="0.35">
      <c r="A6" s="51" t="s">
        <v>8</v>
      </c>
      <c r="B6" s="1460" t="s">
        <v>368</v>
      </c>
      <c r="C6" s="1460"/>
      <c r="D6" s="1460"/>
      <c r="E6" s="1467"/>
      <c r="F6" s="732" t="s">
        <v>361</v>
      </c>
      <c r="G6" s="143" t="s">
        <v>362</v>
      </c>
      <c r="H6" s="143" t="s">
        <v>362</v>
      </c>
      <c r="I6" s="143" t="s">
        <v>362</v>
      </c>
      <c r="J6" s="1804"/>
      <c r="K6" s="381"/>
    </row>
    <row r="7" spans="1:15" s="5" customFormat="1" ht="54" customHeight="1" x14ac:dyDescent="0.35">
      <c r="A7" s="55" t="s">
        <v>9</v>
      </c>
      <c r="B7" s="1459" t="s">
        <v>369</v>
      </c>
      <c r="C7" s="1459"/>
      <c r="D7" s="1459"/>
      <c r="E7" s="1467"/>
      <c r="F7" s="245" t="s">
        <v>361</v>
      </c>
      <c r="G7" s="718" t="s">
        <v>362</v>
      </c>
      <c r="H7" s="145" t="s">
        <v>362</v>
      </c>
      <c r="I7" s="145" t="s">
        <v>362</v>
      </c>
      <c r="J7" s="1805"/>
      <c r="K7" s="1245"/>
    </row>
    <row r="8" spans="1:15" s="5" customFormat="1" ht="26.25" customHeight="1" x14ac:dyDescent="0.35">
      <c r="A8" s="51" t="s">
        <v>10</v>
      </c>
      <c r="B8" s="1460" t="s">
        <v>370</v>
      </c>
      <c r="C8" s="1460"/>
      <c r="D8" s="1460"/>
      <c r="E8" s="1467"/>
      <c r="F8" s="732" t="s">
        <v>361</v>
      </c>
      <c r="G8" s="1324">
        <v>13759</v>
      </c>
      <c r="H8" s="1324">
        <v>5258</v>
      </c>
      <c r="I8" s="834">
        <v>6114</v>
      </c>
      <c r="J8" s="1806" t="s">
        <v>774</v>
      </c>
      <c r="K8" s="381"/>
    </row>
    <row r="9" spans="1:15" s="5" customFormat="1" ht="150" customHeight="1" x14ac:dyDescent="0.35">
      <c r="A9" s="55" t="s">
        <v>11</v>
      </c>
      <c r="B9" s="1459" t="s">
        <v>371</v>
      </c>
      <c r="C9" s="1459"/>
      <c r="D9" s="1459"/>
      <c r="E9" s="1467"/>
      <c r="F9" s="245" t="s">
        <v>361</v>
      </c>
      <c r="G9" s="1246">
        <v>17535</v>
      </c>
      <c r="H9" s="692">
        <v>6926.9</v>
      </c>
      <c r="I9" s="1247">
        <v>6769</v>
      </c>
      <c r="J9" s="1807"/>
      <c r="K9" s="381"/>
    </row>
    <row r="10" spans="1:15" s="5" customFormat="1" ht="26.25" customHeight="1" x14ac:dyDescent="0.35">
      <c r="A10" s="51" t="s">
        <v>12</v>
      </c>
      <c r="B10" s="1460" t="s">
        <v>372</v>
      </c>
      <c r="C10" s="1460"/>
      <c r="D10" s="1460"/>
      <c r="E10" s="1467"/>
      <c r="F10" s="732" t="s">
        <v>361</v>
      </c>
      <c r="G10" s="143" t="s">
        <v>362</v>
      </c>
      <c r="H10" s="143" t="s">
        <v>362</v>
      </c>
      <c r="I10" s="143" t="s">
        <v>362</v>
      </c>
      <c r="J10" s="54"/>
      <c r="K10" s="381"/>
    </row>
    <row r="11" spans="1:15" s="5" customFormat="1" ht="26.25" customHeight="1" x14ac:dyDescent="0.35">
      <c r="A11" s="55" t="s">
        <v>13</v>
      </c>
      <c r="B11" s="1459" t="s">
        <v>373</v>
      </c>
      <c r="C11" s="1459"/>
      <c r="D11" s="1459"/>
      <c r="E11" s="1467"/>
      <c r="F11" s="245" t="s">
        <v>361</v>
      </c>
      <c r="G11" s="718" t="s">
        <v>362</v>
      </c>
      <c r="H11" s="718" t="s">
        <v>362</v>
      </c>
      <c r="I11" s="718" t="s">
        <v>362</v>
      </c>
      <c r="J11" s="58"/>
      <c r="K11" s="381"/>
    </row>
    <row r="12" spans="1:15" s="5" customFormat="1" ht="26.25" customHeight="1" x14ac:dyDescent="0.35">
      <c r="A12" s="51" t="s">
        <v>14</v>
      </c>
      <c r="B12" s="1460" t="s">
        <v>374</v>
      </c>
      <c r="C12" s="1460"/>
      <c r="D12" s="1460"/>
      <c r="E12" s="1467"/>
      <c r="F12" s="732" t="s">
        <v>361</v>
      </c>
      <c r="G12" s="147" t="s">
        <v>362</v>
      </c>
      <c r="H12" s="147" t="s">
        <v>362</v>
      </c>
      <c r="I12" s="147" t="s">
        <v>362</v>
      </c>
      <c r="J12" s="54"/>
      <c r="K12" s="381"/>
    </row>
    <row r="13" spans="1:15" s="5" customFormat="1" ht="39.75" customHeight="1" x14ac:dyDescent="0.35">
      <c r="A13" s="55" t="s">
        <v>15</v>
      </c>
      <c r="B13" s="1459" t="s">
        <v>375</v>
      </c>
      <c r="C13" s="1459"/>
      <c r="D13" s="1459"/>
      <c r="E13" s="1467"/>
      <c r="F13" s="245" t="s">
        <v>361</v>
      </c>
      <c r="G13" s="718" t="s">
        <v>362</v>
      </c>
      <c r="H13" s="718" t="s">
        <v>362</v>
      </c>
      <c r="I13" s="718" t="s">
        <v>362</v>
      </c>
      <c r="J13" s="58"/>
      <c r="K13" s="381"/>
    </row>
    <row r="14" spans="1:15" s="5" customFormat="1" ht="30" customHeight="1" x14ac:dyDescent="0.35">
      <c r="A14" s="61" t="s">
        <v>16</v>
      </c>
      <c r="B14" s="1461" t="s">
        <v>376</v>
      </c>
      <c r="C14" s="1461"/>
      <c r="D14" s="1461"/>
      <c r="E14" s="1468"/>
      <c r="F14" s="246" t="s">
        <v>361</v>
      </c>
      <c r="G14" s="148" t="s">
        <v>362</v>
      </c>
      <c r="H14" s="148" t="s">
        <v>362</v>
      </c>
      <c r="I14" s="148" t="s">
        <v>362</v>
      </c>
      <c r="J14" s="64"/>
      <c r="K14" s="381"/>
    </row>
    <row r="15" spans="1:15" s="5" customFormat="1" ht="8.15" customHeight="1" x14ac:dyDescent="0.35">
      <c r="A15" s="12"/>
      <c r="B15" s="13"/>
      <c r="C15" s="13"/>
      <c r="D15" s="13"/>
      <c r="E15" s="13"/>
      <c r="F15" s="7"/>
      <c r="G15" s="149"/>
      <c r="H15" s="149"/>
      <c r="I15" s="149"/>
      <c r="J15" s="46"/>
      <c r="K15" s="381"/>
    </row>
    <row r="16" spans="1:15" s="5" customFormat="1" ht="33" customHeight="1" x14ac:dyDescent="0.35">
      <c r="A16" s="1462" t="s">
        <v>435</v>
      </c>
      <c r="B16" s="1463"/>
      <c r="C16" s="1463"/>
      <c r="D16" s="1463"/>
      <c r="E16" s="1463"/>
      <c r="F16" s="1463"/>
      <c r="G16" s="1463"/>
      <c r="H16" s="1463"/>
      <c r="I16" s="1463"/>
      <c r="J16" s="1464"/>
      <c r="K16" s="381"/>
    </row>
    <row r="17" spans="1:11" s="5" customFormat="1" ht="32.15" customHeight="1" x14ac:dyDescent="0.35">
      <c r="A17" s="9" t="s">
        <v>6</v>
      </c>
      <c r="B17" s="1476" t="s">
        <v>436</v>
      </c>
      <c r="C17" s="1476"/>
      <c r="D17" s="1476"/>
      <c r="E17" s="10" t="s">
        <v>519</v>
      </c>
      <c r="F17" s="242" t="s">
        <v>361</v>
      </c>
      <c r="G17" s="836">
        <v>521</v>
      </c>
      <c r="H17" s="150" t="s">
        <v>362</v>
      </c>
      <c r="I17" s="150" t="s">
        <v>362</v>
      </c>
      <c r="J17" s="6"/>
      <c r="K17" s="381"/>
    </row>
    <row r="18" spans="1:11" s="5" customFormat="1" ht="8.15" customHeight="1" x14ac:dyDescent="0.35">
      <c r="A18" s="12"/>
      <c r="B18" s="13"/>
      <c r="C18" s="13"/>
      <c r="D18" s="13"/>
      <c r="E18" s="13"/>
      <c r="F18" s="7"/>
      <c r="G18" s="149"/>
      <c r="H18" s="149"/>
      <c r="I18" s="149"/>
      <c r="J18" s="46"/>
      <c r="K18" s="381"/>
    </row>
    <row r="19" spans="1:11" s="5" customFormat="1" ht="33" customHeight="1" x14ac:dyDescent="0.35">
      <c r="A19" s="1462" t="s">
        <v>490</v>
      </c>
      <c r="B19" s="1463"/>
      <c r="C19" s="1463"/>
      <c r="D19" s="1463"/>
      <c r="E19" s="1463"/>
      <c r="F19" s="1463"/>
      <c r="G19" s="1463"/>
      <c r="H19" s="1463"/>
      <c r="I19" s="1463"/>
      <c r="J19" s="1464"/>
      <c r="K19" s="381"/>
    </row>
    <row r="20" spans="1:11" s="5" customFormat="1" ht="15" customHeight="1" x14ac:dyDescent="0.35">
      <c r="A20" s="1317" t="s">
        <v>17</v>
      </c>
      <c r="B20" s="1299" t="s">
        <v>380</v>
      </c>
      <c r="C20" s="1300"/>
      <c r="D20" s="68" t="s">
        <v>379</v>
      </c>
      <c r="E20" s="1301" t="s">
        <v>518</v>
      </c>
      <c r="F20" s="69" t="s">
        <v>361</v>
      </c>
      <c r="G20" s="788">
        <v>2580</v>
      </c>
      <c r="H20" s="788">
        <v>850</v>
      </c>
      <c r="I20" s="788">
        <v>3560</v>
      </c>
      <c r="J20" s="1293"/>
      <c r="K20" s="381"/>
    </row>
    <row r="21" spans="1:11" s="5" customFormat="1" ht="15" customHeight="1" x14ac:dyDescent="0.35">
      <c r="A21" s="1313"/>
      <c r="B21" s="1310"/>
      <c r="C21" s="1311"/>
      <c r="D21" s="70" t="s">
        <v>378</v>
      </c>
      <c r="E21" s="1314"/>
      <c r="F21" s="71" t="s">
        <v>361</v>
      </c>
      <c r="G21" s="790">
        <v>2580</v>
      </c>
      <c r="H21" s="790">
        <v>850</v>
      </c>
      <c r="I21" s="790">
        <v>3560</v>
      </c>
      <c r="J21" s="1316"/>
      <c r="K21" s="381"/>
    </row>
    <row r="22" spans="1:11" s="5" customFormat="1" ht="15" customHeight="1" x14ac:dyDescent="0.35">
      <c r="A22" s="1312" t="s">
        <v>18</v>
      </c>
      <c r="B22" s="1302" t="s">
        <v>381</v>
      </c>
      <c r="C22" s="1303"/>
      <c r="D22" s="1290" t="s">
        <v>379</v>
      </c>
      <c r="E22" s="1314"/>
      <c r="F22" s="72" t="s">
        <v>361</v>
      </c>
      <c r="G22" s="733">
        <v>0</v>
      </c>
      <c r="H22" s="733">
        <v>0</v>
      </c>
      <c r="I22" s="733">
        <v>0</v>
      </c>
      <c r="J22" s="1308"/>
      <c r="K22" s="381"/>
    </row>
    <row r="23" spans="1:11" s="5" customFormat="1" ht="15" customHeight="1" x14ac:dyDescent="0.35">
      <c r="A23" s="1312" t="s">
        <v>18</v>
      </c>
      <c r="B23" s="1302" t="s">
        <v>306</v>
      </c>
      <c r="C23" s="1303"/>
      <c r="D23" s="1290" t="s">
        <v>378</v>
      </c>
      <c r="E23" s="1314"/>
      <c r="F23" s="72" t="s">
        <v>361</v>
      </c>
      <c r="G23" s="807">
        <v>0</v>
      </c>
      <c r="H23" s="807">
        <v>0</v>
      </c>
      <c r="I23" s="807">
        <v>0</v>
      </c>
      <c r="J23" s="1318"/>
      <c r="K23" s="381"/>
    </row>
    <row r="24" spans="1:11" s="5" customFormat="1" ht="15" customHeight="1" x14ac:dyDescent="0.35">
      <c r="A24" s="1313" t="s">
        <v>19</v>
      </c>
      <c r="B24" s="1310" t="s">
        <v>382</v>
      </c>
      <c r="C24" s="1311"/>
      <c r="D24" s="70" t="s">
        <v>379</v>
      </c>
      <c r="E24" s="1314"/>
      <c r="F24" s="71" t="s">
        <v>361</v>
      </c>
      <c r="G24" s="790">
        <v>360</v>
      </c>
      <c r="H24" s="790">
        <v>100</v>
      </c>
      <c r="I24" s="790">
        <v>385</v>
      </c>
      <c r="J24" s="895"/>
      <c r="K24" s="381"/>
    </row>
    <row r="25" spans="1:11" s="5" customFormat="1" ht="15" customHeight="1" x14ac:dyDescent="0.35">
      <c r="A25" s="1313" t="s">
        <v>19</v>
      </c>
      <c r="B25" s="1310" t="s">
        <v>307</v>
      </c>
      <c r="C25" s="1311"/>
      <c r="D25" s="70" t="s">
        <v>378</v>
      </c>
      <c r="E25" s="1314"/>
      <c r="F25" s="71" t="s">
        <v>361</v>
      </c>
      <c r="G25" s="790">
        <v>385</v>
      </c>
      <c r="H25" s="790">
        <v>102</v>
      </c>
      <c r="I25" s="790">
        <v>393</v>
      </c>
      <c r="J25" s="1316"/>
      <c r="K25" s="381"/>
    </row>
    <row r="26" spans="1:11" s="5" customFormat="1" ht="15" customHeight="1" x14ac:dyDescent="0.35">
      <c r="A26" s="1312" t="s">
        <v>693</v>
      </c>
      <c r="B26" s="1302" t="s">
        <v>383</v>
      </c>
      <c r="C26" s="1303"/>
      <c r="D26" s="1290" t="s">
        <v>379</v>
      </c>
      <c r="E26" s="1314"/>
      <c r="F26" s="72" t="s">
        <v>361</v>
      </c>
      <c r="G26" s="733">
        <v>771</v>
      </c>
      <c r="H26" s="733">
        <v>346</v>
      </c>
      <c r="I26" s="1324">
        <v>820</v>
      </c>
      <c r="J26" s="1308" t="s">
        <v>517</v>
      </c>
      <c r="K26" s="381"/>
    </row>
    <row r="27" spans="1:11" s="5" customFormat="1" ht="15" customHeight="1" x14ac:dyDescent="0.35">
      <c r="A27" s="1312" t="s">
        <v>20</v>
      </c>
      <c r="B27" s="1302" t="s">
        <v>308</v>
      </c>
      <c r="C27" s="1303"/>
      <c r="D27" s="1290" t="s">
        <v>378</v>
      </c>
      <c r="E27" s="1314"/>
      <c r="F27" s="72" t="s">
        <v>361</v>
      </c>
      <c r="G27" s="733">
        <v>771</v>
      </c>
      <c r="H27" s="733">
        <v>346</v>
      </c>
      <c r="I27" s="1324">
        <v>820</v>
      </c>
      <c r="J27" s="1318"/>
      <c r="K27" s="381"/>
    </row>
    <row r="28" spans="1:11" s="5" customFormat="1" x14ac:dyDescent="0.35">
      <c r="A28" s="1494" t="s">
        <v>492</v>
      </c>
      <c r="B28" s="1495"/>
      <c r="C28" s="1495"/>
      <c r="D28" s="1495"/>
      <c r="E28" s="1495"/>
      <c r="F28" s="1495"/>
      <c r="G28" s="1495"/>
      <c r="H28" s="1495"/>
      <c r="I28" s="1495"/>
      <c r="J28" s="1496"/>
      <c r="K28" s="381"/>
    </row>
    <row r="29" spans="1:11" s="5" customFormat="1" ht="15" customHeight="1" x14ac:dyDescent="0.35">
      <c r="A29" s="1313" t="s">
        <v>694</v>
      </c>
      <c r="B29" s="1310" t="s">
        <v>696</v>
      </c>
      <c r="C29" s="1311"/>
      <c r="D29" s="70" t="s">
        <v>379</v>
      </c>
      <c r="E29" s="1483" t="s">
        <v>518</v>
      </c>
      <c r="F29" s="71" t="s">
        <v>361</v>
      </c>
      <c r="G29" s="1094">
        <v>910</v>
      </c>
      <c r="H29" s="790">
        <v>219</v>
      </c>
      <c r="I29" s="1094">
        <v>1609</v>
      </c>
      <c r="J29" s="1315" t="s">
        <v>517</v>
      </c>
      <c r="K29" s="381"/>
    </row>
    <row r="30" spans="1:11" s="5" customFormat="1" ht="15" customHeight="1" x14ac:dyDescent="0.35">
      <c r="A30" s="1313" t="s">
        <v>20</v>
      </c>
      <c r="B30" s="1310" t="s">
        <v>308</v>
      </c>
      <c r="C30" s="1311"/>
      <c r="D30" s="70" t="s">
        <v>378</v>
      </c>
      <c r="E30" s="1782"/>
      <c r="F30" s="71" t="s">
        <v>361</v>
      </c>
      <c r="G30" s="790">
        <v>910</v>
      </c>
      <c r="H30" s="790">
        <v>219</v>
      </c>
      <c r="I30" s="790">
        <v>1609</v>
      </c>
      <c r="J30" s="1316"/>
      <c r="K30" s="381"/>
    </row>
    <row r="31" spans="1:11" s="5" customFormat="1" ht="15" customHeight="1" x14ac:dyDescent="0.35">
      <c r="A31" s="1312" t="s">
        <v>695</v>
      </c>
      <c r="B31" s="1302" t="s">
        <v>697</v>
      </c>
      <c r="C31" s="1303"/>
      <c r="D31" s="1290" t="s">
        <v>379</v>
      </c>
      <c r="E31" s="1782"/>
      <c r="F31" s="72" t="s">
        <v>361</v>
      </c>
      <c r="G31" s="1324">
        <v>0</v>
      </c>
      <c r="H31" s="810">
        <v>0</v>
      </c>
      <c r="I31" s="1324">
        <v>0</v>
      </c>
      <c r="J31" s="1308" t="s">
        <v>517</v>
      </c>
      <c r="K31" s="381"/>
    </row>
    <row r="32" spans="1:11" s="5" customFormat="1" ht="15" customHeight="1" x14ac:dyDescent="0.35">
      <c r="A32" s="1312" t="s">
        <v>20</v>
      </c>
      <c r="B32" s="1302" t="s">
        <v>308</v>
      </c>
      <c r="C32" s="1303"/>
      <c r="D32" s="1290" t="s">
        <v>378</v>
      </c>
      <c r="E32" s="1782"/>
      <c r="F32" s="72" t="s">
        <v>361</v>
      </c>
      <c r="G32" s="1324">
        <v>0</v>
      </c>
      <c r="H32" s="810">
        <v>0</v>
      </c>
      <c r="I32" s="1324">
        <v>0</v>
      </c>
      <c r="J32" s="1318"/>
      <c r="K32" s="381"/>
    </row>
    <row r="33" spans="1:11" s="5" customFormat="1" ht="15" customHeight="1" x14ac:dyDescent="0.35">
      <c r="A33" s="1478" t="s">
        <v>21</v>
      </c>
      <c r="B33" s="1481" t="s">
        <v>384</v>
      </c>
      <c r="C33" s="1482"/>
      <c r="D33" s="70" t="s">
        <v>379</v>
      </c>
      <c r="E33" s="1782"/>
      <c r="F33" s="71" t="s">
        <v>361</v>
      </c>
      <c r="G33" s="1095">
        <v>11557</v>
      </c>
      <c r="H33" s="790">
        <v>5124</v>
      </c>
      <c r="I33" s="1096">
        <v>420</v>
      </c>
      <c r="J33" s="1491" t="s">
        <v>517</v>
      </c>
      <c r="K33" s="381"/>
    </row>
    <row r="34" spans="1:11" s="5" customFormat="1" ht="15" customHeight="1" x14ac:dyDescent="0.35">
      <c r="A34" s="1478" t="s">
        <v>21</v>
      </c>
      <c r="B34" s="1481" t="s">
        <v>309</v>
      </c>
      <c r="C34" s="1482"/>
      <c r="D34" s="70" t="s">
        <v>378</v>
      </c>
      <c r="E34" s="1782"/>
      <c r="F34" s="71" t="s">
        <v>361</v>
      </c>
      <c r="G34" s="790">
        <v>11202</v>
      </c>
      <c r="H34" s="790">
        <v>4969</v>
      </c>
      <c r="I34" s="790">
        <v>409</v>
      </c>
      <c r="J34" s="1473"/>
      <c r="K34" s="381"/>
    </row>
    <row r="35" spans="1:11" s="5" customFormat="1" ht="15" customHeight="1" x14ac:dyDescent="0.35">
      <c r="A35" s="1486" t="s">
        <v>22</v>
      </c>
      <c r="B35" s="1487" t="s">
        <v>385</v>
      </c>
      <c r="C35" s="1488"/>
      <c r="D35" s="1290" t="s">
        <v>379</v>
      </c>
      <c r="E35" s="1782"/>
      <c r="F35" s="72" t="s">
        <v>361</v>
      </c>
      <c r="G35" s="733">
        <v>0</v>
      </c>
      <c r="H35" s="733">
        <v>0</v>
      </c>
      <c r="I35" s="733">
        <v>0</v>
      </c>
      <c r="J35" s="1493"/>
      <c r="K35" s="381"/>
    </row>
    <row r="36" spans="1:11" s="5" customFormat="1" ht="15" customHeight="1" x14ac:dyDescent="0.35">
      <c r="A36" s="1486" t="s">
        <v>22</v>
      </c>
      <c r="B36" s="1487" t="s">
        <v>310</v>
      </c>
      <c r="C36" s="1488"/>
      <c r="D36" s="1290" t="s">
        <v>378</v>
      </c>
      <c r="E36" s="1782"/>
      <c r="F36" s="72" t="s">
        <v>361</v>
      </c>
      <c r="G36" s="733">
        <v>0</v>
      </c>
      <c r="H36" s="733">
        <v>0</v>
      </c>
      <c r="I36" s="733">
        <v>0</v>
      </c>
      <c r="J36" s="1493"/>
      <c r="K36" s="381"/>
    </row>
    <row r="37" spans="1:11" s="5" customFormat="1" ht="15" customHeight="1" x14ac:dyDescent="0.35">
      <c r="A37" s="1498" t="s">
        <v>23</v>
      </c>
      <c r="B37" s="1499" t="s">
        <v>386</v>
      </c>
      <c r="C37" s="1500"/>
      <c r="D37" s="437" t="s">
        <v>379</v>
      </c>
      <c r="E37" s="1782"/>
      <c r="F37" s="71" t="s">
        <v>361</v>
      </c>
      <c r="G37" s="1095">
        <v>1834</v>
      </c>
      <c r="H37" s="790">
        <v>448</v>
      </c>
      <c r="I37" s="1096">
        <v>0</v>
      </c>
      <c r="J37" s="1492" t="s">
        <v>517</v>
      </c>
      <c r="K37" s="381"/>
    </row>
    <row r="38" spans="1:11" s="5" customFormat="1" ht="15" customHeight="1" x14ac:dyDescent="0.35">
      <c r="A38" s="1478" t="s">
        <v>23</v>
      </c>
      <c r="B38" s="1481" t="s">
        <v>311</v>
      </c>
      <c r="C38" s="1482"/>
      <c r="D38" s="70" t="s">
        <v>378</v>
      </c>
      <c r="E38" s="1782"/>
      <c r="F38" s="71" t="s">
        <v>361</v>
      </c>
      <c r="G38" s="790">
        <v>1706</v>
      </c>
      <c r="H38" s="790">
        <v>444</v>
      </c>
      <c r="I38" s="790">
        <v>0</v>
      </c>
      <c r="J38" s="1492"/>
      <c r="K38" s="381"/>
    </row>
    <row r="39" spans="1:11" s="5" customFormat="1" ht="15" customHeight="1" x14ac:dyDescent="0.35">
      <c r="A39" s="1486" t="s">
        <v>24</v>
      </c>
      <c r="B39" s="1487" t="s">
        <v>387</v>
      </c>
      <c r="C39" s="1488"/>
      <c r="D39" s="1290" t="s">
        <v>379</v>
      </c>
      <c r="E39" s="1782"/>
      <c r="F39" s="72" t="s">
        <v>361</v>
      </c>
      <c r="G39" s="733">
        <v>0</v>
      </c>
      <c r="H39" s="733">
        <v>0</v>
      </c>
      <c r="I39" s="733">
        <v>0</v>
      </c>
      <c r="J39" s="1493"/>
      <c r="K39" s="381"/>
    </row>
    <row r="40" spans="1:11" s="5" customFormat="1" ht="15" customHeight="1" x14ac:dyDescent="0.35">
      <c r="A40" s="1486" t="s">
        <v>24</v>
      </c>
      <c r="B40" s="1487" t="s">
        <v>312</v>
      </c>
      <c r="C40" s="1488"/>
      <c r="D40" s="1290" t="s">
        <v>378</v>
      </c>
      <c r="E40" s="1782"/>
      <c r="F40" s="72" t="s">
        <v>361</v>
      </c>
      <c r="G40" s="733">
        <v>0</v>
      </c>
      <c r="H40" s="733">
        <v>0</v>
      </c>
      <c r="I40" s="733">
        <v>0</v>
      </c>
      <c r="J40" s="1493"/>
      <c r="K40" s="381"/>
    </row>
    <row r="41" spans="1:11" s="5" customFormat="1" ht="15" customHeight="1" x14ac:dyDescent="0.35">
      <c r="A41" s="1478" t="s">
        <v>25</v>
      </c>
      <c r="B41" s="1481" t="s">
        <v>388</v>
      </c>
      <c r="C41" s="1482"/>
      <c r="D41" s="70" t="s">
        <v>379</v>
      </c>
      <c r="E41" s="1782"/>
      <c r="F41" s="71" t="s">
        <v>361</v>
      </c>
      <c r="G41" s="152">
        <v>0</v>
      </c>
      <c r="H41" s="152">
        <v>0</v>
      </c>
      <c r="I41" s="152">
        <v>0</v>
      </c>
      <c r="J41" s="1492"/>
      <c r="K41" s="381"/>
    </row>
    <row r="42" spans="1:11" s="5" customFormat="1" ht="15" customHeight="1" x14ac:dyDescent="0.35">
      <c r="A42" s="1478" t="s">
        <v>25</v>
      </c>
      <c r="B42" s="1481" t="s">
        <v>313</v>
      </c>
      <c r="C42" s="1482"/>
      <c r="D42" s="70" t="s">
        <v>378</v>
      </c>
      <c r="E42" s="1782"/>
      <c r="F42" s="71" t="s">
        <v>361</v>
      </c>
      <c r="G42" s="152">
        <v>0</v>
      </c>
      <c r="H42" s="152">
        <v>0</v>
      </c>
      <c r="I42" s="152">
        <v>0</v>
      </c>
      <c r="J42" s="1492"/>
      <c r="K42" s="381"/>
    </row>
    <row r="43" spans="1:11" s="5" customFormat="1" ht="15" customHeight="1" x14ac:dyDescent="0.35">
      <c r="A43" s="1486" t="s">
        <v>26</v>
      </c>
      <c r="B43" s="1487" t="s">
        <v>389</v>
      </c>
      <c r="C43" s="1488"/>
      <c r="D43" s="1290" t="s">
        <v>379</v>
      </c>
      <c r="E43" s="1782"/>
      <c r="F43" s="72" t="s">
        <v>361</v>
      </c>
      <c r="G43" s="733">
        <v>0</v>
      </c>
      <c r="H43" s="733">
        <v>0</v>
      </c>
      <c r="I43" s="733">
        <v>0</v>
      </c>
      <c r="J43" s="1493"/>
      <c r="K43" s="381"/>
    </row>
    <row r="44" spans="1:11" s="5" customFormat="1" ht="15" customHeight="1" x14ac:dyDescent="0.35">
      <c r="A44" s="1486" t="s">
        <v>26</v>
      </c>
      <c r="B44" s="1487" t="s">
        <v>314</v>
      </c>
      <c r="C44" s="1488"/>
      <c r="D44" s="1290" t="s">
        <v>378</v>
      </c>
      <c r="E44" s="1782"/>
      <c r="F44" s="72" t="s">
        <v>361</v>
      </c>
      <c r="G44" s="733">
        <v>0</v>
      </c>
      <c r="H44" s="733">
        <v>0</v>
      </c>
      <c r="I44" s="733">
        <v>0</v>
      </c>
      <c r="J44" s="1493"/>
      <c r="K44" s="381"/>
    </row>
    <row r="45" spans="1:11" s="5" customFormat="1" ht="15" customHeight="1" x14ac:dyDescent="0.35">
      <c r="A45" s="1478" t="s">
        <v>27</v>
      </c>
      <c r="B45" s="1481" t="s">
        <v>390</v>
      </c>
      <c r="C45" s="1482"/>
      <c r="D45" s="70" t="s">
        <v>379</v>
      </c>
      <c r="E45" s="1782"/>
      <c r="F45" s="71" t="s">
        <v>361</v>
      </c>
      <c r="G45" s="152">
        <v>0</v>
      </c>
      <c r="H45" s="152">
        <v>0</v>
      </c>
      <c r="I45" s="152">
        <v>0</v>
      </c>
      <c r="J45" s="1492"/>
      <c r="K45" s="381"/>
    </row>
    <row r="46" spans="1:11" s="5" customFormat="1" ht="15" customHeight="1" x14ac:dyDescent="0.35">
      <c r="A46" s="1478" t="s">
        <v>27</v>
      </c>
      <c r="B46" s="1481" t="s">
        <v>315</v>
      </c>
      <c r="C46" s="1482"/>
      <c r="D46" s="70" t="s">
        <v>378</v>
      </c>
      <c r="E46" s="1782"/>
      <c r="F46" s="71" t="s">
        <v>361</v>
      </c>
      <c r="G46" s="152">
        <v>0</v>
      </c>
      <c r="H46" s="152">
        <v>0</v>
      </c>
      <c r="I46" s="152">
        <v>0</v>
      </c>
      <c r="J46" s="1492"/>
      <c r="K46" s="381"/>
    </row>
    <row r="47" spans="1:11" s="5" customFormat="1" ht="15" customHeight="1" x14ac:dyDescent="0.35">
      <c r="A47" s="1486" t="s">
        <v>28</v>
      </c>
      <c r="B47" s="1487" t="s">
        <v>391</v>
      </c>
      <c r="C47" s="1488"/>
      <c r="D47" s="1290" t="s">
        <v>379</v>
      </c>
      <c r="E47" s="1782"/>
      <c r="F47" s="72" t="s">
        <v>361</v>
      </c>
      <c r="G47" s="733">
        <v>0</v>
      </c>
      <c r="H47" s="733">
        <v>0</v>
      </c>
      <c r="I47" s="733">
        <v>0</v>
      </c>
      <c r="J47" s="1493"/>
      <c r="K47" s="381"/>
    </row>
    <row r="48" spans="1:11" s="5" customFormat="1" ht="15" customHeight="1" x14ac:dyDescent="0.35">
      <c r="A48" s="1486" t="s">
        <v>28</v>
      </c>
      <c r="B48" s="1487" t="s">
        <v>316</v>
      </c>
      <c r="C48" s="1488"/>
      <c r="D48" s="1290" t="s">
        <v>378</v>
      </c>
      <c r="E48" s="1782"/>
      <c r="F48" s="72" t="s">
        <v>361</v>
      </c>
      <c r="G48" s="733">
        <v>0</v>
      </c>
      <c r="H48" s="733">
        <v>0</v>
      </c>
      <c r="I48" s="733">
        <v>0</v>
      </c>
      <c r="J48" s="1493"/>
      <c r="K48" s="381"/>
    </row>
    <row r="49" spans="1:11" s="5" customFormat="1" ht="15" customHeight="1" x14ac:dyDescent="0.35">
      <c r="A49" s="1478" t="s">
        <v>29</v>
      </c>
      <c r="B49" s="1481" t="s">
        <v>392</v>
      </c>
      <c r="C49" s="1482"/>
      <c r="D49" s="70" t="s">
        <v>379</v>
      </c>
      <c r="E49" s="1782"/>
      <c r="F49" s="71" t="s">
        <v>361</v>
      </c>
      <c r="G49" s="152">
        <v>0</v>
      </c>
      <c r="H49" s="152">
        <v>0</v>
      </c>
      <c r="I49" s="152">
        <v>0</v>
      </c>
      <c r="J49" s="1492"/>
      <c r="K49" s="381"/>
    </row>
    <row r="50" spans="1:11" s="5" customFormat="1" ht="15" customHeight="1" x14ac:dyDescent="0.35">
      <c r="A50" s="1478" t="s">
        <v>29</v>
      </c>
      <c r="B50" s="1481" t="s">
        <v>317</v>
      </c>
      <c r="C50" s="1482"/>
      <c r="D50" s="70" t="s">
        <v>378</v>
      </c>
      <c r="E50" s="1782"/>
      <c r="F50" s="71" t="s">
        <v>361</v>
      </c>
      <c r="G50" s="152">
        <v>0</v>
      </c>
      <c r="H50" s="152">
        <v>0</v>
      </c>
      <c r="I50" s="152">
        <v>0</v>
      </c>
      <c r="J50" s="1492"/>
      <c r="K50" s="381"/>
    </row>
    <row r="51" spans="1:11" s="5" customFormat="1" ht="15" customHeight="1" x14ac:dyDescent="0.35">
      <c r="A51" s="1486" t="s">
        <v>30</v>
      </c>
      <c r="B51" s="1487" t="s">
        <v>393</v>
      </c>
      <c r="C51" s="1488"/>
      <c r="D51" s="1290" t="s">
        <v>379</v>
      </c>
      <c r="E51" s="1782"/>
      <c r="F51" s="72" t="s">
        <v>361</v>
      </c>
      <c r="G51" s="733">
        <v>0</v>
      </c>
      <c r="H51" s="733">
        <v>0</v>
      </c>
      <c r="I51" s="733">
        <v>0</v>
      </c>
      <c r="J51" s="1493"/>
      <c r="K51" s="381"/>
    </row>
    <row r="52" spans="1:11" s="5" customFormat="1" ht="15" customHeight="1" x14ac:dyDescent="0.35">
      <c r="A52" s="1501" t="s">
        <v>30</v>
      </c>
      <c r="B52" s="1502" t="s">
        <v>318</v>
      </c>
      <c r="C52" s="1503"/>
      <c r="D52" s="1289" t="s">
        <v>378</v>
      </c>
      <c r="E52" s="1783"/>
      <c r="F52" s="73" t="s">
        <v>361</v>
      </c>
      <c r="G52" s="154">
        <v>0</v>
      </c>
      <c r="H52" s="154">
        <v>0</v>
      </c>
      <c r="I52" s="154">
        <v>0</v>
      </c>
      <c r="J52" s="1504"/>
      <c r="K52" s="381"/>
    </row>
    <row r="53" spans="1:11" s="5" customFormat="1" ht="8.15" customHeight="1" x14ac:dyDescent="0.35">
      <c r="A53" s="65"/>
      <c r="B53" s="66"/>
      <c r="C53" s="66"/>
      <c r="D53" s="66"/>
      <c r="E53" s="66"/>
      <c r="F53" s="67"/>
      <c r="G53" s="155"/>
      <c r="H53" s="155"/>
      <c r="I53" s="155"/>
      <c r="J53" s="46"/>
      <c r="K53" s="381"/>
    </row>
    <row r="54" spans="1:11" s="5" customFormat="1" ht="33" customHeight="1" x14ac:dyDescent="0.35">
      <c r="A54" s="1462" t="s">
        <v>394</v>
      </c>
      <c r="B54" s="1463"/>
      <c r="C54" s="1463"/>
      <c r="D54" s="1463"/>
      <c r="E54" s="1463"/>
      <c r="F54" s="1463"/>
      <c r="G54" s="1463"/>
      <c r="H54" s="1463"/>
      <c r="I54" s="1463"/>
      <c r="J54" s="1464"/>
      <c r="K54" s="381"/>
    </row>
    <row r="55" spans="1:11" s="5" customFormat="1" ht="30" customHeight="1" x14ac:dyDescent="0.35">
      <c r="A55" s="75" t="s">
        <v>31</v>
      </c>
      <c r="B55" s="1505" t="s">
        <v>0</v>
      </c>
      <c r="C55" s="1506"/>
      <c r="D55" s="1288" t="s">
        <v>365</v>
      </c>
      <c r="E55" s="1466" t="s">
        <v>519</v>
      </c>
      <c r="F55" s="76" t="s">
        <v>365</v>
      </c>
      <c r="G55" s="151" t="s">
        <v>360</v>
      </c>
      <c r="H55" s="151" t="s">
        <v>360</v>
      </c>
      <c r="I55" s="151" t="s">
        <v>360</v>
      </c>
      <c r="J55" s="243"/>
      <c r="K55" s="381"/>
    </row>
    <row r="56" spans="1:11" s="5" customFormat="1" ht="40.5" customHeight="1" x14ac:dyDescent="0.35">
      <c r="A56" s="1312" t="s">
        <v>32</v>
      </c>
      <c r="B56" s="1487" t="s">
        <v>1</v>
      </c>
      <c r="C56" s="1488"/>
      <c r="D56" s="1290"/>
      <c r="E56" s="1467"/>
      <c r="F56" s="72" t="s">
        <v>478</v>
      </c>
      <c r="G56" s="1324">
        <v>3</v>
      </c>
      <c r="H56" s="1324">
        <v>3</v>
      </c>
      <c r="I56" s="1324">
        <v>3</v>
      </c>
      <c r="J56" s="256" t="s">
        <v>702</v>
      </c>
      <c r="K56" s="381"/>
    </row>
    <row r="57" spans="1:11" s="5" customFormat="1" ht="27" customHeight="1" x14ac:dyDescent="0.35">
      <c r="A57" s="1508" t="s">
        <v>33</v>
      </c>
      <c r="B57" s="1481" t="s">
        <v>428</v>
      </c>
      <c r="C57" s="1482"/>
      <c r="D57" s="1304" t="s">
        <v>521</v>
      </c>
      <c r="E57" s="1467"/>
      <c r="F57" s="77" t="s">
        <v>361</v>
      </c>
      <c r="G57" s="1041">
        <v>1203102419.03144</v>
      </c>
      <c r="H57" s="1041">
        <v>1442789512.2509401</v>
      </c>
      <c r="I57" s="1041">
        <v>1835693318.3087001</v>
      </c>
      <c r="J57" s="1509"/>
      <c r="K57" s="381"/>
    </row>
    <row r="58" spans="1:11" s="5" customFormat="1" ht="27" customHeight="1" x14ac:dyDescent="0.35">
      <c r="A58" s="1508" t="s">
        <v>33</v>
      </c>
      <c r="B58" s="1481"/>
      <c r="C58" s="1482"/>
      <c r="D58" s="1304" t="s">
        <v>522</v>
      </c>
      <c r="E58" s="1467"/>
      <c r="F58" s="77" t="s">
        <v>361</v>
      </c>
      <c r="G58" s="1041">
        <v>696680827.01387703</v>
      </c>
      <c r="H58" s="1041">
        <v>774899915.015975</v>
      </c>
      <c r="I58" s="1041">
        <v>464907074.77620298</v>
      </c>
      <c r="J58" s="1510"/>
      <c r="K58" s="381"/>
    </row>
    <row r="59" spans="1:11" s="5" customFormat="1" ht="30" customHeight="1" x14ac:dyDescent="0.35">
      <c r="A59" s="1312" t="s">
        <v>34</v>
      </c>
      <c r="B59" s="1487" t="s">
        <v>257</v>
      </c>
      <c r="C59" s="1488"/>
      <c r="D59" s="1290"/>
      <c r="E59" s="1467"/>
      <c r="F59" s="72" t="s">
        <v>478</v>
      </c>
      <c r="G59" s="1324">
        <v>0</v>
      </c>
      <c r="H59" s="1324">
        <v>0</v>
      </c>
      <c r="I59" s="1324">
        <v>0</v>
      </c>
      <c r="J59" s="59"/>
      <c r="K59" s="381"/>
    </row>
    <row r="60" spans="1:11" s="5" customFormat="1" ht="30" customHeight="1" x14ac:dyDescent="0.35">
      <c r="A60" s="1309" t="s">
        <v>35</v>
      </c>
      <c r="B60" s="1511" t="s">
        <v>429</v>
      </c>
      <c r="C60" s="1512"/>
      <c r="D60" s="79" t="s">
        <v>523</v>
      </c>
      <c r="E60" s="1467"/>
      <c r="F60" s="80" t="s">
        <v>361</v>
      </c>
      <c r="G60" s="703">
        <v>0</v>
      </c>
      <c r="H60" s="703">
        <v>0</v>
      </c>
      <c r="I60" s="703">
        <v>0</v>
      </c>
      <c r="J60" s="60"/>
      <c r="K60" s="381"/>
    </row>
    <row r="61" spans="1:11" s="5" customFormat="1" ht="24" customHeight="1" x14ac:dyDescent="0.35">
      <c r="A61" s="1486" t="s">
        <v>36</v>
      </c>
      <c r="B61" s="1487" t="s">
        <v>430</v>
      </c>
      <c r="C61" s="1488"/>
      <c r="D61" s="1290" t="s">
        <v>521</v>
      </c>
      <c r="E61" s="1467"/>
      <c r="F61" s="72" t="s">
        <v>361</v>
      </c>
      <c r="G61" s="923">
        <v>1355335.55</v>
      </c>
      <c r="H61" s="923" t="s">
        <v>565</v>
      </c>
      <c r="I61" s="784">
        <v>264788719.28</v>
      </c>
      <c r="J61" s="1474" t="s">
        <v>712</v>
      </c>
      <c r="K61" s="381"/>
    </row>
    <row r="62" spans="1:11" s="5" customFormat="1" ht="24" customHeight="1" x14ac:dyDescent="0.35">
      <c r="A62" s="1486"/>
      <c r="B62" s="1487"/>
      <c r="C62" s="1488"/>
      <c r="D62" s="1290" t="s">
        <v>706</v>
      </c>
      <c r="E62" s="1467"/>
      <c r="F62" s="72" t="s">
        <v>361</v>
      </c>
      <c r="G62" s="923" t="s">
        <v>565</v>
      </c>
      <c r="H62" s="923" t="s">
        <v>565</v>
      </c>
      <c r="I62" s="784">
        <v>10322517.6</v>
      </c>
      <c r="J62" s="1475"/>
      <c r="K62" s="381"/>
    </row>
    <row r="63" spans="1:11" s="5" customFormat="1" ht="27" customHeight="1" x14ac:dyDescent="0.35">
      <c r="A63" s="1508" t="s">
        <v>37</v>
      </c>
      <c r="B63" s="1481" t="s">
        <v>431</v>
      </c>
      <c r="C63" s="1482"/>
      <c r="D63" s="1304" t="s">
        <v>521</v>
      </c>
      <c r="E63" s="1467"/>
      <c r="F63" s="77" t="s">
        <v>361</v>
      </c>
      <c r="G63" s="1041">
        <v>2133132819.5741699</v>
      </c>
      <c r="H63" s="1041">
        <v>2430971634.9552202</v>
      </c>
      <c r="I63" s="1041">
        <v>3082826018.32163</v>
      </c>
      <c r="J63" s="1509"/>
      <c r="K63" s="381"/>
    </row>
    <row r="64" spans="1:11" s="5" customFormat="1" ht="27" customHeight="1" x14ac:dyDescent="0.35">
      <c r="A64" s="1508"/>
      <c r="B64" s="1481"/>
      <c r="C64" s="1482"/>
      <c r="D64" s="1304" t="s">
        <v>522</v>
      </c>
      <c r="E64" s="1467"/>
      <c r="F64" s="77" t="s">
        <v>361</v>
      </c>
      <c r="G64" s="1041">
        <v>1194633163.2451799</v>
      </c>
      <c r="H64" s="1041">
        <v>1272417170.28268</v>
      </c>
      <c r="I64" s="1041">
        <v>693324336.89280605</v>
      </c>
      <c r="J64" s="1510"/>
      <c r="K64" s="381"/>
    </row>
    <row r="65" spans="1:11" s="5" customFormat="1" ht="30" customHeight="1" x14ac:dyDescent="0.35">
      <c r="A65" s="1312" t="s">
        <v>38</v>
      </c>
      <c r="B65" s="1487" t="s">
        <v>678</v>
      </c>
      <c r="C65" s="1488"/>
      <c r="D65" s="1290"/>
      <c r="E65" s="1507"/>
      <c r="F65" s="72" t="s">
        <v>478</v>
      </c>
      <c r="G65" s="1324">
        <v>0</v>
      </c>
      <c r="H65" s="1324">
        <v>0</v>
      </c>
      <c r="I65" s="1324">
        <v>0</v>
      </c>
      <c r="J65" s="59"/>
      <c r="K65" s="381"/>
    </row>
    <row r="66" spans="1:11" s="5" customFormat="1" ht="33" customHeight="1" x14ac:dyDescent="0.35">
      <c r="A66" s="1494" t="s">
        <v>699</v>
      </c>
      <c r="B66" s="1495"/>
      <c r="C66" s="1495"/>
      <c r="D66" s="1495"/>
      <c r="E66" s="1495"/>
      <c r="F66" s="1495"/>
      <c r="G66" s="1495"/>
      <c r="H66" s="1495"/>
      <c r="I66" s="1495"/>
      <c r="J66" s="1496"/>
      <c r="K66" s="381"/>
    </row>
    <row r="67" spans="1:11" s="5" customFormat="1" ht="30" customHeight="1" x14ac:dyDescent="0.35">
      <c r="A67" s="1309" t="s">
        <v>39</v>
      </c>
      <c r="B67" s="1511" t="s">
        <v>679</v>
      </c>
      <c r="C67" s="1512"/>
      <c r="D67" s="79" t="s">
        <v>523</v>
      </c>
      <c r="E67" s="1466" t="s">
        <v>519</v>
      </c>
      <c r="F67" s="80" t="s">
        <v>361</v>
      </c>
      <c r="G67" s="703">
        <v>0</v>
      </c>
      <c r="H67" s="703">
        <v>0</v>
      </c>
      <c r="I67" s="703">
        <v>0</v>
      </c>
      <c r="J67" s="60"/>
      <c r="K67" s="381"/>
    </row>
    <row r="68" spans="1:11" s="5" customFormat="1" ht="24" customHeight="1" x14ac:dyDescent="0.35">
      <c r="A68" s="1486" t="s">
        <v>40</v>
      </c>
      <c r="B68" s="1513" t="s">
        <v>433</v>
      </c>
      <c r="C68" s="1514"/>
      <c r="D68" s="1290" t="s">
        <v>521</v>
      </c>
      <c r="E68" s="1467"/>
      <c r="F68" s="72" t="s">
        <v>361</v>
      </c>
      <c r="G68" s="784">
        <v>1724248.84</v>
      </c>
      <c r="H68" s="923" t="s">
        <v>565</v>
      </c>
      <c r="I68" s="784">
        <v>512946834.32999998</v>
      </c>
      <c r="J68" s="1474" t="s">
        <v>712</v>
      </c>
      <c r="K68" s="381"/>
    </row>
    <row r="69" spans="1:11" s="5" customFormat="1" ht="24" customHeight="1" x14ac:dyDescent="0.35">
      <c r="A69" s="1501" t="s">
        <v>40</v>
      </c>
      <c r="B69" s="1515"/>
      <c r="C69" s="1516"/>
      <c r="D69" s="1289" t="s">
        <v>706</v>
      </c>
      <c r="E69" s="1468"/>
      <c r="F69" s="73" t="s">
        <v>361</v>
      </c>
      <c r="G69" s="923" t="s">
        <v>565</v>
      </c>
      <c r="H69" s="923" t="s">
        <v>565</v>
      </c>
      <c r="I69" s="784">
        <v>16163743.32</v>
      </c>
      <c r="J69" s="1517"/>
      <c r="K69" s="381"/>
    </row>
    <row r="70" spans="1:11" s="5" customFormat="1" ht="8.15" customHeight="1" x14ac:dyDescent="0.35">
      <c r="A70" s="82"/>
      <c r="B70" s="83"/>
      <c r="C70" s="83"/>
      <c r="D70" s="83"/>
      <c r="E70" s="83"/>
      <c r="F70" s="84"/>
      <c r="G70" s="156"/>
      <c r="H70" s="156"/>
      <c r="I70" s="156"/>
      <c r="J70" s="46"/>
      <c r="K70" s="381"/>
    </row>
    <row r="71" spans="1:11" s="5" customFormat="1" ht="33" customHeight="1" x14ac:dyDescent="0.35">
      <c r="A71" s="1462" t="s">
        <v>395</v>
      </c>
      <c r="B71" s="1463"/>
      <c r="C71" s="1463"/>
      <c r="D71" s="1463"/>
      <c r="E71" s="1463"/>
      <c r="F71" s="1463"/>
      <c r="G71" s="1463"/>
      <c r="H71" s="1463"/>
      <c r="I71" s="1463"/>
      <c r="J71" s="1464"/>
      <c r="K71" s="381"/>
    </row>
    <row r="72" spans="1:11" s="5" customFormat="1" ht="188.25" customHeight="1" x14ac:dyDescent="0.35">
      <c r="A72" s="11" t="s">
        <v>41</v>
      </c>
      <c r="B72" s="1537" t="s">
        <v>271</v>
      </c>
      <c r="C72" s="1538"/>
      <c r="D72" s="1539"/>
      <c r="E72" s="85" t="s">
        <v>524</v>
      </c>
      <c r="F72" s="242" t="s">
        <v>434</v>
      </c>
      <c r="G72" s="157" t="s">
        <v>493</v>
      </c>
      <c r="H72" s="157" t="s">
        <v>494</v>
      </c>
      <c r="I72" s="157" t="s">
        <v>495</v>
      </c>
      <c r="J72" s="2"/>
      <c r="K72" s="381"/>
    </row>
    <row r="73" spans="1:11" s="5" customFormat="1" ht="8.15" customHeight="1" x14ac:dyDescent="0.35">
      <c r="A73" s="12"/>
      <c r="B73" s="13"/>
      <c r="C73" s="13"/>
      <c r="D73" s="13"/>
      <c r="E73" s="13"/>
      <c r="F73" s="7"/>
      <c r="G73" s="149"/>
      <c r="H73" s="149"/>
      <c r="I73" s="149"/>
      <c r="J73" s="46"/>
      <c r="K73" s="381"/>
    </row>
    <row r="74" spans="1:11" s="5" customFormat="1" ht="33" customHeight="1" x14ac:dyDescent="0.35">
      <c r="A74" s="1462" t="s">
        <v>396</v>
      </c>
      <c r="B74" s="1463"/>
      <c r="C74" s="1463"/>
      <c r="D74" s="1463"/>
      <c r="E74" s="1463"/>
      <c r="F74" s="1463"/>
      <c r="G74" s="1463"/>
      <c r="H74" s="1463"/>
      <c r="I74" s="1463"/>
      <c r="J74" s="1464"/>
      <c r="K74" s="381"/>
    </row>
    <row r="75" spans="1:11" s="5" customFormat="1" ht="51" customHeight="1" x14ac:dyDescent="0.35">
      <c r="A75" s="11" t="s">
        <v>42</v>
      </c>
      <c r="B75" s="1537" t="s">
        <v>206</v>
      </c>
      <c r="C75" s="1538"/>
      <c r="D75" s="1539"/>
      <c r="E75" s="85" t="s">
        <v>524</v>
      </c>
      <c r="F75" s="4"/>
      <c r="G75" s="158" t="s">
        <v>515</v>
      </c>
      <c r="H75" s="158" t="s">
        <v>515</v>
      </c>
      <c r="I75" s="158" t="s">
        <v>515</v>
      </c>
      <c r="J75" s="36"/>
      <c r="K75" s="381"/>
    </row>
    <row r="76" spans="1:11" s="5" customFormat="1" ht="8.15" customHeight="1" x14ac:dyDescent="0.35">
      <c r="A76" s="12"/>
      <c r="B76" s="13"/>
      <c r="C76" s="13"/>
      <c r="D76" s="13"/>
      <c r="E76" s="13"/>
      <c r="F76" s="7"/>
      <c r="G76" s="149"/>
      <c r="H76" s="149"/>
      <c r="I76" s="149"/>
      <c r="J76" s="46"/>
      <c r="K76" s="381"/>
    </row>
    <row r="77" spans="1:11" s="5" customFormat="1" ht="33" customHeight="1" x14ac:dyDescent="0.35">
      <c r="A77" s="1462" t="s">
        <v>397</v>
      </c>
      <c r="B77" s="1463"/>
      <c r="C77" s="1463"/>
      <c r="D77" s="1463"/>
      <c r="E77" s="1463"/>
      <c r="F77" s="1463"/>
      <c r="G77" s="1463"/>
      <c r="H77" s="1463"/>
      <c r="I77" s="1463"/>
      <c r="J77" s="1464"/>
      <c r="K77" s="381"/>
    </row>
    <row r="78" spans="1:11" s="5" customFormat="1" ht="32.15" customHeight="1" x14ac:dyDescent="0.35">
      <c r="A78" s="1282" t="s">
        <v>43</v>
      </c>
      <c r="B78" s="1505" t="s">
        <v>272</v>
      </c>
      <c r="C78" s="1540"/>
      <c r="D78" s="1506"/>
      <c r="E78" s="1541" t="s">
        <v>519</v>
      </c>
      <c r="F78" s="243" t="s">
        <v>398</v>
      </c>
      <c r="G78" s="170">
        <v>0.99</v>
      </c>
      <c r="H78" s="170">
        <v>0.99</v>
      </c>
      <c r="I78" s="170">
        <v>0.99</v>
      </c>
      <c r="J78" s="86"/>
      <c r="K78" s="381"/>
    </row>
    <row r="79" spans="1:11" s="5" customFormat="1" ht="32.15" customHeight="1" x14ac:dyDescent="0.35">
      <c r="A79" s="1285" t="s">
        <v>46</v>
      </c>
      <c r="B79" s="1487" t="s">
        <v>273</v>
      </c>
      <c r="C79" s="1544"/>
      <c r="D79" s="1488"/>
      <c r="E79" s="1542"/>
      <c r="F79" s="87" t="s">
        <v>478</v>
      </c>
      <c r="G79" s="733" t="s">
        <v>363</v>
      </c>
      <c r="H79" s="733" t="s">
        <v>363</v>
      </c>
      <c r="I79" s="733" t="s">
        <v>363</v>
      </c>
      <c r="J79" s="1291" t="s">
        <v>705</v>
      </c>
      <c r="K79" s="381"/>
    </row>
    <row r="80" spans="1:11" s="5" customFormat="1" ht="32.15" customHeight="1" x14ac:dyDescent="0.35">
      <c r="A80" s="1283" t="s">
        <v>47</v>
      </c>
      <c r="B80" s="1545" t="s">
        <v>274</v>
      </c>
      <c r="C80" s="1546"/>
      <c r="D80" s="1547"/>
      <c r="E80" s="1542"/>
      <c r="F80" s="88"/>
      <c r="G80" s="152" t="s">
        <v>496</v>
      </c>
      <c r="H80" s="152" t="s">
        <v>496</v>
      </c>
      <c r="I80" s="152" t="s">
        <v>496</v>
      </c>
      <c r="J80" s="245"/>
      <c r="K80" s="381"/>
    </row>
    <row r="81" spans="1:15" s="5" customFormat="1" ht="15" customHeight="1" x14ac:dyDescent="0.35">
      <c r="A81" s="1548" t="s">
        <v>48</v>
      </c>
      <c r="B81" s="1513" t="s">
        <v>275</v>
      </c>
      <c r="C81" s="1514"/>
      <c r="D81" s="1306" t="s">
        <v>475</v>
      </c>
      <c r="E81" s="1542"/>
      <c r="F81" s="87" t="s">
        <v>478</v>
      </c>
      <c r="G81" s="733">
        <v>9</v>
      </c>
      <c r="H81" s="733" t="s">
        <v>362</v>
      </c>
      <c r="I81" s="733" t="s">
        <v>362</v>
      </c>
      <c r="J81" s="1810" t="s">
        <v>812</v>
      </c>
      <c r="K81" s="381"/>
    </row>
    <row r="82" spans="1:15" s="5" customFormat="1" ht="15" customHeight="1" x14ac:dyDescent="0.35">
      <c r="A82" s="1548"/>
      <c r="B82" s="1518"/>
      <c r="C82" s="1519"/>
      <c r="D82" s="1306" t="s">
        <v>476</v>
      </c>
      <c r="E82" s="1542"/>
      <c r="F82" s="87" t="s">
        <v>478</v>
      </c>
      <c r="G82" s="733">
        <v>0</v>
      </c>
      <c r="H82" s="733">
        <v>0</v>
      </c>
      <c r="I82" s="733" t="s">
        <v>362</v>
      </c>
      <c r="J82" s="1811"/>
      <c r="K82" s="381"/>
    </row>
    <row r="83" spans="1:15" s="5" customFormat="1" ht="17.25" customHeight="1" x14ac:dyDescent="0.35">
      <c r="A83" s="1549"/>
      <c r="B83" s="1515"/>
      <c r="C83" s="1516"/>
      <c r="D83" s="91" t="s">
        <v>477</v>
      </c>
      <c r="E83" s="1543"/>
      <c r="F83" s="90" t="s">
        <v>478</v>
      </c>
      <c r="G83" s="154">
        <v>0</v>
      </c>
      <c r="H83" s="154">
        <v>0</v>
      </c>
      <c r="I83" s="154" t="s">
        <v>362</v>
      </c>
      <c r="J83" s="1812"/>
      <c r="K83" s="381"/>
    </row>
    <row r="84" spans="1:15" s="5" customFormat="1" ht="8.15" customHeight="1" x14ac:dyDescent="0.35">
      <c r="A84" s="12"/>
      <c r="B84" s="13"/>
      <c r="C84" s="13"/>
      <c r="D84" s="13"/>
      <c r="E84" s="13"/>
      <c r="F84" s="7"/>
      <c r="G84" s="149"/>
      <c r="H84" s="149"/>
      <c r="I84" s="149"/>
      <c r="J84" s="46"/>
      <c r="K84" s="381"/>
    </row>
    <row r="85" spans="1:15" s="5" customFormat="1" ht="33" customHeight="1" x14ac:dyDescent="0.35">
      <c r="A85" s="1462" t="s">
        <v>400</v>
      </c>
      <c r="B85" s="1463"/>
      <c r="C85" s="1463"/>
      <c r="D85" s="1463"/>
      <c r="E85" s="1463"/>
      <c r="F85" s="1463"/>
      <c r="G85" s="1463"/>
      <c r="H85" s="1463"/>
      <c r="I85" s="1463"/>
      <c r="J85" s="1464"/>
      <c r="K85" s="381"/>
    </row>
    <row r="86" spans="1:15" ht="15" customHeight="1" x14ac:dyDescent="0.35">
      <c r="A86" s="1522" t="s">
        <v>44</v>
      </c>
      <c r="B86" s="1525" t="s">
        <v>399</v>
      </c>
      <c r="C86" s="1526"/>
      <c r="D86" s="129" t="s">
        <v>410</v>
      </c>
      <c r="E86" s="1531" t="s">
        <v>519</v>
      </c>
      <c r="F86" s="93" t="s">
        <v>361</v>
      </c>
      <c r="G86" s="692">
        <v>13759</v>
      </c>
      <c r="H86" s="692">
        <v>5258</v>
      </c>
      <c r="I86" s="1247">
        <v>6114</v>
      </c>
      <c r="J86" s="1534" t="s">
        <v>687</v>
      </c>
      <c r="O86" s="1"/>
    </row>
    <row r="87" spans="1:15" ht="15" customHeight="1" x14ac:dyDescent="0.35">
      <c r="A87" s="1523"/>
      <c r="B87" s="1527"/>
      <c r="C87" s="1528"/>
      <c r="D87" s="130" t="s">
        <v>411</v>
      </c>
      <c r="E87" s="1532"/>
      <c r="F87" s="95" t="s">
        <v>361</v>
      </c>
      <c r="G87" s="686" t="s">
        <v>688</v>
      </c>
      <c r="H87" s="686" t="s">
        <v>688</v>
      </c>
      <c r="I87" s="686" t="s">
        <v>688</v>
      </c>
      <c r="J87" s="1535"/>
      <c r="O87" s="1"/>
    </row>
    <row r="88" spans="1:15" ht="15" customHeight="1" x14ac:dyDescent="0.35">
      <c r="A88" s="1523"/>
      <c r="B88" s="1527"/>
      <c r="C88" s="1528"/>
      <c r="D88" s="1292" t="s">
        <v>412</v>
      </c>
      <c r="E88" s="1532"/>
      <c r="F88" s="95" t="s">
        <v>361</v>
      </c>
      <c r="G88" s="686" t="s">
        <v>688</v>
      </c>
      <c r="H88" s="686" t="s">
        <v>688</v>
      </c>
      <c r="I88" s="686" t="s">
        <v>688</v>
      </c>
      <c r="J88" s="1535"/>
      <c r="O88" s="1"/>
    </row>
    <row r="89" spans="1:15" ht="15" customHeight="1" x14ac:dyDescent="0.35">
      <c r="A89" s="1524"/>
      <c r="B89" s="1529"/>
      <c r="C89" s="1530"/>
      <c r="D89" s="97" t="s">
        <v>256</v>
      </c>
      <c r="E89" s="1533"/>
      <c r="F89" s="98" t="s">
        <v>361</v>
      </c>
      <c r="G89" s="684">
        <v>13759</v>
      </c>
      <c r="H89" s="684">
        <v>5258</v>
      </c>
      <c r="I89" s="1248">
        <v>6114</v>
      </c>
      <c r="J89" s="1536"/>
      <c r="O89" s="1"/>
    </row>
    <row r="90" spans="1:15" s="5" customFormat="1" ht="8.15" customHeight="1" x14ac:dyDescent="0.35">
      <c r="A90" s="209"/>
      <c r="B90" s="210"/>
      <c r="C90" s="210"/>
      <c r="D90" s="210"/>
      <c r="E90" s="210"/>
      <c r="F90" s="47"/>
      <c r="G90" s="211"/>
      <c r="H90" s="211"/>
      <c r="I90" s="211"/>
      <c r="J90" s="46"/>
      <c r="K90" s="381"/>
    </row>
    <row r="91" spans="1:15" s="5" customFormat="1" ht="33" customHeight="1" x14ac:dyDescent="0.35">
      <c r="A91" s="1494" t="s">
        <v>480</v>
      </c>
      <c r="B91" s="1495"/>
      <c r="C91" s="1495"/>
      <c r="D91" s="1495"/>
      <c r="E91" s="1495"/>
      <c r="F91" s="1495"/>
      <c r="G91" s="1495"/>
      <c r="H91" s="1495"/>
      <c r="I91" s="1495"/>
      <c r="J91" s="445" t="s">
        <v>698</v>
      </c>
      <c r="K91" s="381"/>
    </row>
    <row r="92" spans="1:15" ht="15" customHeight="1" x14ac:dyDescent="0.35">
      <c r="A92" s="1522" t="s">
        <v>45</v>
      </c>
      <c r="B92" s="1550" t="s">
        <v>380</v>
      </c>
      <c r="C92" s="1551"/>
      <c r="D92" s="1298" t="s">
        <v>415</v>
      </c>
      <c r="E92" s="1556" t="s">
        <v>519</v>
      </c>
      <c r="F92" s="93" t="s">
        <v>361</v>
      </c>
      <c r="G92" s="161" t="s">
        <v>362</v>
      </c>
      <c r="H92" s="161" t="s">
        <v>362</v>
      </c>
      <c r="I92" s="161" t="s">
        <v>362</v>
      </c>
      <c r="J92" s="1559"/>
      <c r="O92" s="1"/>
    </row>
    <row r="93" spans="1:15" ht="15" customHeight="1" x14ac:dyDescent="0.35">
      <c r="A93" s="1523"/>
      <c r="B93" s="1552"/>
      <c r="C93" s="1553"/>
      <c r="D93" s="1295" t="s">
        <v>413</v>
      </c>
      <c r="E93" s="1557"/>
      <c r="F93" s="95" t="s">
        <v>361</v>
      </c>
      <c r="G93" s="718" t="s">
        <v>362</v>
      </c>
      <c r="H93" s="718" t="s">
        <v>362</v>
      </c>
      <c r="I93" s="718" t="s">
        <v>362</v>
      </c>
      <c r="J93" s="1560"/>
      <c r="O93" s="1"/>
    </row>
    <row r="94" spans="1:15" ht="15" customHeight="1" x14ac:dyDescent="0.35">
      <c r="A94" s="1523"/>
      <c r="B94" s="1552"/>
      <c r="C94" s="1553"/>
      <c r="D94" s="1295" t="s">
        <v>414</v>
      </c>
      <c r="E94" s="1557"/>
      <c r="F94" s="95" t="s">
        <v>361</v>
      </c>
      <c r="G94" s="718" t="s">
        <v>362</v>
      </c>
      <c r="H94" s="718" t="s">
        <v>362</v>
      </c>
      <c r="I94" s="718" t="s">
        <v>362</v>
      </c>
      <c r="J94" s="1560"/>
      <c r="O94" s="1"/>
    </row>
    <row r="95" spans="1:15" ht="15" customHeight="1" x14ac:dyDescent="0.35">
      <c r="A95" s="1523"/>
      <c r="B95" s="1552"/>
      <c r="C95" s="1553"/>
      <c r="D95" s="1295" t="s">
        <v>416</v>
      </c>
      <c r="E95" s="1557"/>
      <c r="F95" s="95" t="s">
        <v>361</v>
      </c>
      <c r="G95" s="718" t="s">
        <v>362</v>
      </c>
      <c r="H95" s="718" t="s">
        <v>362</v>
      </c>
      <c r="I95" s="718" t="s">
        <v>362</v>
      </c>
      <c r="J95" s="1560"/>
      <c r="O95" s="1"/>
    </row>
    <row r="96" spans="1:15" ht="15" customHeight="1" x14ac:dyDescent="0.35">
      <c r="A96" s="1523"/>
      <c r="B96" s="1552"/>
      <c r="C96" s="1553"/>
      <c r="D96" s="1295" t="s">
        <v>417</v>
      </c>
      <c r="E96" s="1557"/>
      <c r="F96" s="95" t="s">
        <v>361</v>
      </c>
      <c r="G96" s="718" t="s">
        <v>362</v>
      </c>
      <c r="H96" s="718" t="s">
        <v>362</v>
      </c>
      <c r="I96" s="718" t="s">
        <v>362</v>
      </c>
      <c r="J96" s="1560"/>
      <c r="O96" s="1"/>
    </row>
    <row r="97" spans="1:15" ht="15" customHeight="1" x14ac:dyDescent="0.35">
      <c r="A97" s="1523"/>
      <c r="B97" s="1554"/>
      <c r="C97" s="1555"/>
      <c r="D97" s="1295" t="s">
        <v>418</v>
      </c>
      <c r="E97" s="1557"/>
      <c r="F97" s="95" t="s">
        <v>361</v>
      </c>
      <c r="G97" s="718" t="s">
        <v>362</v>
      </c>
      <c r="H97" s="718" t="s">
        <v>362</v>
      </c>
      <c r="I97" s="718" t="s">
        <v>362</v>
      </c>
      <c r="J97" s="1561"/>
      <c r="O97" s="1"/>
    </row>
    <row r="98" spans="1:15" ht="15" customHeight="1" x14ac:dyDescent="0.35">
      <c r="A98" s="1562" t="s">
        <v>49</v>
      </c>
      <c r="B98" s="1563" t="s">
        <v>401</v>
      </c>
      <c r="C98" s="1564"/>
      <c r="D98" s="139" t="s">
        <v>415</v>
      </c>
      <c r="E98" s="1557"/>
      <c r="F98" s="140" t="s">
        <v>361</v>
      </c>
      <c r="G98" s="163" t="s">
        <v>362</v>
      </c>
      <c r="H98" s="163" t="s">
        <v>362</v>
      </c>
      <c r="I98" s="163" t="s">
        <v>362</v>
      </c>
      <c r="J98" s="1567"/>
      <c r="O98" s="1"/>
    </row>
    <row r="99" spans="1:15" ht="15" customHeight="1" x14ac:dyDescent="0.35">
      <c r="A99" s="1548" t="s">
        <v>49</v>
      </c>
      <c r="B99" s="1565"/>
      <c r="C99" s="1566"/>
      <c r="D99" s="1296" t="s">
        <v>413</v>
      </c>
      <c r="E99" s="1557"/>
      <c r="F99" s="101" t="s">
        <v>361</v>
      </c>
      <c r="G99" s="143" t="s">
        <v>362</v>
      </c>
      <c r="H99" s="143" t="s">
        <v>362</v>
      </c>
      <c r="I99" s="143" t="s">
        <v>362</v>
      </c>
      <c r="J99" s="1567"/>
      <c r="O99" s="1"/>
    </row>
    <row r="100" spans="1:15" ht="15" customHeight="1" x14ac:dyDescent="0.35">
      <c r="A100" s="1548" t="s">
        <v>49</v>
      </c>
      <c r="B100" s="1565"/>
      <c r="C100" s="1566"/>
      <c r="D100" s="1296" t="s">
        <v>414</v>
      </c>
      <c r="E100" s="1557"/>
      <c r="F100" s="101" t="s">
        <v>361</v>
      </c>
      <c r="G100" s="143" t="s">
        <v>362</v>
      </c>
      <c r="H100" s="143" t="s">
        <v>362</v>
      </c>
      <c r="I100" s="143" t="s">
        <v>362</v>
      </c>
      <c r="J100" s="1567"/>
      <c r="O100" s="1"/>
    </row>
    <row r="101" spans="1:15" ht="15" customHeight="1" x14ac:dyDescent="0.35">
      <c r="A101" s="1548" t="s">
        <v>49</v>
      </c>
      <c r="B101" s="1565"/>
      <c r="C101" s="1566"/>
      <c r="D101" s="1296" t="s">
        <v>416</v>
      </c>
      <c r="E101" s="1557"/>
      <c r="F101" s="101" t="s">
        <v>361</v>
      </c>
      <c r="G101" s="143" t="s">
        <v>362</v>
      </c>
      <c r="H101" s="143" t="s">
        <v>362</v>
      </c>
      <c r="I101" s="143" t="s">
        <v>362</v>
      </c>
      <c r="J101" s="1567"/>
      <c r="O101" s="1"/>
    </row>
    <row r="102" spans="1:15" ht="15" customHeight="1" x14ac:dyDescent="0.35">
      <c r="A102" s="1548" t="s">
        <v>49</v>
      </c>
      <c r="B102" s="1565"/>
      <c r="C102" s="1566"/>
      <c r="D102" s="1296" t="s">
        <v>417</v>
      </c>
      <c r="E102" s="1557"/>
      <c r="F102" s="101" t="s">
        <v>361</v>
      </c>
      <c r="G102" s="143" t="s">
        <v>362</v>
      </c>
      <c r="H102" s="143" t="s">
        <v>362</v>
      </c>
      <c r="I102" s="143" t="s">
        <v>362</v>
      </c>
      <c r="J102" s="1567"/>
      <c r="O102" s="1"/>
    </row>
    <row r="103" spans="1:15" ht="15" customHeight="1" x14ac:dyDescent="0.35">
      <c r="A103" s="1548" t="s">
        <v>49</v>
      </c>
      <c r="B103" s="1565"/>
      <c r="C103" s="1566"/>
      <c r="D103" s="1296" t="s">
        <v>418</v>
      </c>
      <c r="E103" s="1557"/>
      <c r="F103" s="101" t="s">
        <v>361</v>
      </c>
      <c r="G103" s="143" t="s">
        <v>362</v>
      </c>
      <c r="H103" s="143" t="s">
        <v>362</v>
      </c>
      <c r="I103" s="143" t="s">
        <v>362</v>
      </c>
      <c r="J103" s="1568"/>
      <c r="O103" s="1"/>
    </row>
    <row r="104" spans="1:15" ht="15" customHeight="1" x14ac:dyDescent="0.35">
      <c r="A104" s="1523" t="s">
        <v>50</v>
      </c>
      <c r="B104" s="1569" t="s">
        <v>382</v>
      </c>
      <c r="C104" s="1570"/>
      <c r="D104" s="1295" t="s">
        <v>415</v>
      </c>
      <c r="E104" s="1557"/>
      <c r="F104" s="95" t="s">
        <v>361</v>
      </c>
      <c r="G104" s="718" t="s">
        <v>362</v>
      </c>
      <c r="H104" s="718" t="s">
        <v>362</v>
      </c>
      <c r="I104" s="718" t="s">
        <v>362</v>
      </c>
      <c r="J104" s="1572"/>
      <c r="O104" s="1"/>
    </row>
    <row r="105" spans="1:15" ht="15" customHeight="1" x14ac:dyDescent="0.35">
      <c r="A105" s="1523" t="s">
        <v>50</v>
      </c>
      <c r="B105" s="1569" t="s">
        <v>319</v>
      </c>
      <c r="C105" s="1570"/>
      <c r="D105" s="1295" t="s">
        <v>413</v>
      </c>
      <c r="E105" s="1557"/>
      <c r="F105" s="95" t="s">
        <v>361</v>
      </c>
      <c r="G105" s="718" t="s">
        <v>362</v>
      </c>
      <c r="H105" s="718" t="s">
        <v>362</v>
      </c>
      <c r="I105" s="718" t="s">
        <v>362</v>
      </c>
      <c r="J105" s="1560"/>
      <c r="O105" s="1"/>
    </row>
    <row r="106" spans="1:15" ht="15" customHeight="1" x14ac:dyDescent="0.35">
      <c r="A106" s="1523" t="s">
        <v>50</v>
      </c>
      <c r="B106" s="1569" t="s">
        <v>319</v>
      </c>
      <c r="C106" s="1570"/>
      <c r="D106" s="1295" t="s">
        <v>414</v>
      </c>
      <c r="E106" s="1557"/>
      <c r="F106" s="95" t="s">
        <v>361</v>
      </c>
      <c r="G106" s="718" t="s">
        <v>362</v>
      </c>
      <c r="H106" s="718" t="s">
        <v>362</v>
      </c>
      <c r="I106" s="718" t="s">
        <v>362</v>
      </c>
      <c r="J106" s="1560"/>
      <c r="O106" s="1"/>
    </row>
    <row r="107" spans="1:15" ht="15" customHeight="1" x14ac:dyDescent="0.35">
      <c r="A107" s="1523" t="s">
        <v>50</v>
      </c>
      <c r="B107" s="1569" t="s">
        <v>319</v>
      </c>
      <c r="C107" s="1570"/>
      <c r="D107" s="1295" t="s">
        <v>416</v>
      </c>
      <c r="E107" s="1557"/>
      <c r="F107" s="95" t="s">
        <v>361</v>
      </c>
      <c r="G107" s="718" t="s">
        <v>362</v>
      </c>
      <c r="H107" s="718" t="s">
        <v>362</v>
      </c>
      <c r="I107" s="718" t="s">
        <v>362</v>
      </c>
      <c r="J107" s="1560"/>
      <c r="O107" s="1"/>
    </row>
    <row r="108" spans="1:15" ht="15" customHeight="1" x14ac:dyDescent="0.35">
      <c r="A108" s="1523" t="s">
        <v>50</v>
      </c>
      <c r="B108" s="1569" t="s">
        <v>319</v>
      </c>
      <c r="C108" s="1570"/>
      <c r="D108" s="1295" t="s">
        <v>417</v>
      </c>
      <c r="E108" s="1557"/>
      <c r="F108" s="95" t="s">
        <v>361</v>
      </c>
      <c r="G108" s="718" t="s">
        <v>362</v>
      </c>
      <c r="H108" s="718" t="s">
        <v>362</v>
      </c>
      <c r="I108" s="718" t="s">
        <v>362</v>
      </c>
      <c r="J108" s="1560"/>
      <c r="O108" s="1"/>
    </row>
    <row r="109" spans="1:15" ht="15" customHeight="1" x14ac:dyDescent="0.35">
      <c r="A109" s="1523" t="s">
        <v>50</v>
      </c>
      <c r="B109" s="1569" t="s">
        <v>319</v>
      </c>
      <c r="C109" s="1570"/>
      <c r="D109" s="1295" t="s">
        <v>418</v>
      </c>
      <c r="E109" s="1557"/>
      <c r="F109" s="95" t="s">
        <v>361</v>
      </c>
      <c r="G109" s="718" t="s">
        <v>362</v>
      </c>
      <c r="H109" s="718" t="s">
        <v>362</v>
      </c>
      <c r="I109" s="718" t="s">
        <v>362</v>
      </c>
      <c r="J109" s="1561"/>
      <c r="O109" s="1"/>
    </row>
    <row r="110" spans="1:15" ht="15" customHeight="1" x14ac:dyDescent="0.35">
      <c r="A110" s="1548" t="s">
        <v>51</v>
      </c>
      <c r="B110" s="1565" t="s">
        <v>383</v>
      </c>
      <c r="C110" s="1566"/>
      <c r="D110" s="1296" t="s">
        <v>415</v>
      </c>
      <c r="E110" s="1557"/>
      <c r="F110" s="101" t="s">
        <v>361</v>
      </c>
      <c r="G110" s="143" t="s">
        <v>362</v>
      </c>
      <c r="H110" s="143" t="s">
        <v>362</v>
      </c>
      <c r="I110" s="143" t="s">
        <v>362</v>
      </c>
      <c r="J110" s="1571"/>
      <c r="O110" s="1"/>
    </row>
    <row r="111" spans="1:15" ht="15" customHeight="1" x14ac:dyDescent="0.35">
      <c r="A111" s="1548" t="s">
        <v>51</v>
      </c>
      <c r="B111" s="1565" t="s">
        <v>328</v>
      </c>
      <c r="C111" s="1566"/>
      <c r="D111" s="1296" t="s">
        <v>413</v>
      </c>
      <c r="E111" s="1557"/>
      <c r="F111" s="101" t="s">
        <v>361</v>
      </c>
      <c r="G111" s="143" t="s">
        <v>362</v>
      </c>
      <c r="H111" s="143" t="s">
        <v>362</v>
      </c>
      <c r="I111" s="143" t="s">
        <v>362</v>
      </c>
      <c r="J111" s="1567"/>
      <c r="O111" s="1"/>
    </row>
    <row r="112" spans="1:15" ht="15" customHeight="1" x14ac:dyDescent="0.35">
      <c r="A112" s="1548" t="s">
        <v>51</v>
      </c>
      <c r="B112" s="1565" t="s">
        <v>328</v>
      </c>
      <c r="C112" s="1566"/>
      <c r="D112" s="1296" t="s">
        <v>414</v>
      </c>
      <c r="E112" s="1557"/>
      <c r="F112" s="101" t="s">
        <v>361</v>
      </c>
      <c r="G112" s="143" t="s">
        <v>362</v>
      </c>
      <c r="H112" s="143" t="s">
        <v>362</v>
      </c>
      <c r="I112" s="143" t="s">
        <v>362</v>
      </c>
      <c r="J112" s="1567"/>
      <c r="O112" s="1"/>
    </row>
    <row r="113" spans="1:15" ht="15" customHeight="1" x14ac:dyDescent="0.35">
      <c r="A113" s="1548" t="s">
        <v>51</v>
      </c>
      <c r="B113" s="1565" t="s">
        <v>328</v>
      </c>
      <c r="C113" s="1566"/>
      <c r="D113" s="1296" t="s">
        <v>416</v>
      </c>
      <c r="E113" s="1557"/>
      <c r="F113" s="101" t="s">
        <v>361</v>
      </c>
      <c r="G113" s="143" t="s">
        <v>362</v>
      </c>
      <c r="H113" s="143" t="s">
        <v>362</v>
      </c>
      <c r="I113" s="143" t="s">
        <v>362</v>
      </c>
      <c r="J113" s="1567"/>
      <c r="O113" s="1"/>
    </row>
    <row r="114" spans="1:15" ht="15" customHeight="1" x14ac:dyDescent="0.35">
      <c r="A114" s="1548" t="s">
        <v>51</v>
      </c>
      <c r="B114" s="1565" t="s">
        <v>328</v>
      </c>
      <c r="C114" s="1566"/>
      <c r="D114" s="1296" t="s">
        <v>417</v>
      </c>
      <c r="E114" s="1557"/>
      <c r="F114" s="101" t="s">
        <v>361</v>
      </c>
      <c r="G114" s="143" t="s">
        <v>362</v>
      </c>
      <c r="H114" s="143" t="s">
        <v>362</v>
      </c>
      <c r="I114" s="143" t="s">
        <v>362</v>
      </c>
      <c r="J114" s="1567"/>
      <c r="O114" s="1"/>
    </row>
    <row r="115" spans="1:15" ht="15" customHeight="1" x14ac:dyDescent="0.35">
      <c r="A115" s="1548" t="s">
        <v>51</v>
      </c>
      <c r="B115" s="1565" t="s">
        <v>328</v>
      </c>
      <c r="C115" s="1566"/>
      <c r="D115" s="1296" t="s">
        <v>418</v>
      </c>
      <c r="E115" s="1557"/>
      <c r="F115" s="101" t="s">
        <v>361</v>
      </c>
      <c r="G115" s="143" t="s">
        <v>362</v>
      </c>
      <c r="H115" s="143" t="s">
        <v>362</v>
      </c>
      <c r="I115" s="143" t="s">
        <v>362</v>
      </c>
      <c r="J115" s="1568"/>
      <c r="O115" s="1"/>
    </row>
    <row r="116" spans="1:15" ht="15" customHeight="1" x14ac:dyDescent="0.35">
      <c r="A116" s="1573" t="s">
        <v>52</v>
      </c>
      <c r="B116" s="1569" t="s">
        <v>384</v>
      </c>
      <c r="C116" s="1570"/>
      <c r="D116" s="332" t="s">
        <v>415</v>
      </c>
      <c r="E116" s="1557"/>
      <c r="F116" s="138" t="s">
        <v>361</v>
      </c>
      <c r="G116" s="162" t="s">
        <v>362</v>
      </c>
      <c r="H116" s="162" t="s">
        <v>362</v>
      </c>
      <c r="I116" s="162" t="s">
        <v>362</v>
      </c>
      <c r="J116" s="1572"/>
      <c r="O116" s="1"/>
    </row>
    <row r="117" spans="1:15" ht="15" customHeight="1" x14ac:dyDescent="0.35">
      <c r="A117" s="1523" t="s">
        <v>52</v>
      </c>
      <c r="B117" s="1569" t="s">
        <v>320</v>
      </c>
      <c r="C117" s="1570"/>
      <c r="D117" s="1295" t="s">
        <v>413</v>
      </c>
      <c r="E117" s="1557"/>
      <c r="F117" s="95" t="s">
        <v>361</v>
      </c>
      <c r="G117" s="718" t="s">
        <v>362</v>
      </c>
      <c r="H117" s="718" t="s">
        <v>362</v>
      </c>
      <c r="I117" s="718" t="s">
        <v>362</v>
      </c>
      <c r="J117" s="1560"/>
      <c r="O117" s="1"/>
    </row>
    <row r="118" spans="1:15" ht="15" customHeight="1" x14ac:dyDescent="0.35">
      <c r="A118" s="1523" t="s">
        <v>52</v>
      </c>
      <c r="B118" s="1569" t="s">
        <v>320</v>
      </c>
      <c r="C118" s="1570"/>
      <c r="D118" s="1295" t="s">
        <v>414</v>
      </c>
      <c r="E118" s="1557"/>
      <c r="F118" s="95" t="s">
        <v>361</v>
      </c>
      <c r="G118" s="718" t="s">
        <v>362</v>
      </c>
      <c r="H118" s="718" t="s">
        <v>362</v>
      </c>
      <c r="I118" s="718" t="s">
        <v>362</v>
      </c>
      <c r="J118" s="1560"/>
      <c r="O118" s="1"/>
    </row>
    <row r="119" spans="1:15" ht="15" customHeight="1" x14ac:dyDescent="0.35">
      <c r="A119" s="1523" t="s">
        <v>52</v>
      </c>
      <c r="B119" s="1569" t="s">
        <v>320</v>
      </c>
      <c r="C119" s="1570"/>
      <c r="D119" s="1295" t="s">
        <v>416</v>
      </c>
      <c r="E119" s="1557"/>
      <c r="F119" s="95" t="s">
        <v>361</v>
      </c>
      <c r="G119" s="718" t="s">
        <v>362</v>
      </c>
      <c r="H119" s="718" t="s">
        <v>362</v>
      </c>
      <c r="I119" s="718" t="s">
        <v>362</v>
      </c>
      <c r="J119" s="1560"/>
      <c r="O119" s="1"/>
    </row>
    <row r="120" spans="1:15" ht="15" customHeight="1" x14ac:dyDescent="0.35">
      <c r="A120" s="1523" t="s">
        <v>52</v>
      </c>
      <c r="B120" s="1569" t="s">
        <v>320</v>
      </c>
      <c r="C120" s="1570"/>
      <c r="D120" s="1295" t="s">
        <v>417</v>
      </c>
      <c r="E120" s="1557"/>
      <c r="F120" s="95" t="s">
        <v>361</v>
      </c>
      <c r="G120" s="718" t="s">
        <v>362</v>
      </c>
      <c r="H120" s="718" t="s">
        <v>362</v>
      </c>
      <c r="I120" s="718" t="s">
        <v>362</v>
      </c>
      <c r="J120" s="1560"/>
      <c r="O120" s="1"/>
    </row>
    <row r="121" spans="1:15" ht="15" customHeight="1" x14ac:dyDescent="0.35">
      <c r="A121" s="1523" t="s">
        <v>52</v>
      </c>
      <c r="B121" s="1569" t="s">
        <v>320</v>
      </c>
      <c r="C121" s="1570"/>
      <c r="D121" s="1295" t="s">
        <v>418</v>
      </c>
      <c r="E121" s="1557"/>
      <c r="F121" s="95" t="s">
        <v>361</v>
      </c>
      <c r="G121" s="718" t="s">
        <v>362</v>
      </c>
      <c r="H121" s="718" t="s">
        <v>362</v>
      </c>
      <c r="I121" s="718" t="s">
        <v>362</v>
      </c>
      <c r="J121" s="1561"/>
      <c r="O121" s="1"/>
    </row>
    <row r="122" spans="1:15" ht="15" customHeight="1" x14ac:dyDescent="0.35">
      <c r="A122" s="1548" t="s">
        <v>53</v>
      </c>
      <c r="B122" s="1565" t="s">
        <v>402</v>
      </c>
      <c r="C122" s="1566"/>
      <c r="D122" s="1296" t="s">
        <v>415</v>
      </c>
      <c r="E122" s="1557"/>
      <c r="F122" s="101" t="s">
        <v>361</v>
      </c>
      <c r="G122" s="143" t="s">
        <v>362</v>
      </c>
      <c r="H122" s="143" t="s">
        <v>362</v>
      </c>
      <c r="I122" s="143" t="s">
        <v>362</v>
      </c>
      <c r="J122" s="1571"/>
      <c r="O122" s="1"/>
    </row>
    <row r="123" spans="1:15" ht="15" customHeight="1" x14ac:dyDescent="0.35">
      <c r="A123" s="1548" t="s">
        <v>53</v>
      </c>
      <c r="B123" s="1565" t="s">
        <v>321</v>
      </c>
      <c r="C123" s="1566"/>
      <c r="D123" s="1296" t="s">
        <v>413</v>
      </c>
      <c r="E123" s="1557"/>
      <c r="F123" s="101" t="s">
        <v>361</v>
      </c>
      <c r="G123" s="143" t="s">
        <v>362</v>
      </c>
      <c r="H123" s="143" t="s">
        <v>362</v>
      </c>
      <c r="I123" s="143" t="s">
        <v>362</v>
      </c>
      <c r="J123" s="1567"/>
      <c r="O123" s="1"/>
    </row>
    <row r="124" spans="1:15" ht="15" customHeight="1" x14ac:dyDescent="0.35">
      <c r="A124" s="1548" t="s">
        <v>53</v>
      </c>
      <c r="B124" s="1565" t="s">
        <v>321</v>
      </c>
      <c r="C124" s="1566"/>
      <c r="D124" s="1296" t="s">
        <v>414</v>
      </c>
      <c r="E124" s="1557"/>
      <c r="F124" s="101" t="s">
        <v>361</v>
      </c>
      <c r="G124" s="143" t="s">
        <v>362</v>
      </c>
      <c r="H124" s="143" t="s">
        <v>362</v>
      </c>
      <c r="I124" s="143" t="s">
        <v>362</v>
      </c>
      <c r="J124" s="1567"/>
      <c r="O124" s="1"/>
    </row>
    <row r="125" spans="1:15" ht="15" customHeight="1" x14ac:dyDescent="0.35">
      <c r="A125" s="1548" t="s">
        <v>53</v>
      </c>
      <c r="B125" s="1565" t="s">
        <v>321</v>
      </c>
      <c r="C125" s="1566"/>
      <c r="D125" s="1296" t="s">
        <v>416</v>
      </c>
      <c r="E125" s="1557"/>
      <c r="F125" s="101" t="s">
        <v>361</v>
      </c>
      <c r="G125" s="143" t="s">
        <v>362</v>
      </c>
      <c r="H125" s="143" t="s">
        <v>362</v>
      </c>
      <c r="I125" s="143" t="s">
        <v>362</v>
      </c>
      <c r="J125" s="1567"/>
      <c r="O125" s="1"/>
    </row>
    <row r="126" spans="1:15" ht="15" customHeight="1" x14ac:dyDescent="0.35">
      <c r="A126" s="1548" t="s">
        <v>53</v>
      </c>
      <c r="B126" s="1565" t="s">
        <v>321</v>
      </c>
      <c r="C126" s="1566"/>
      <c r="D126" s="1296" t="s">
        <v>417</v>
      </c>
      <c r="E126" s="1557"/>
      <c r="F126" s="101" t="s">
        <v>361</v>
      </c>
      <c r="G126" s="143" t="s">
        <v>362</v>
      </c>
      <c r="H126" s="143" t="s">
        <v>362</v>
      </c>
      <c r="I126" s="143" t="s">
        <v>362</v>
      </c>
      <c r="J126" s="1567"/>
      <c r="O126" s="1"/>
    </row>
    <row r="127" spans="1:15" ht="15" customHeight="1" x14ac:dyDescent="0.35">
      <c r="A127" s="1548" t="s">
        <v>53</v>
      </c>
      <c r="B127" s="1565" t="s">
        <v>321</v>
      </c>
      <c r="C127" s="1566"/>
      <c r="D127" s="1296" t="s">
        <v>418</v>
      </c>
      <c r="E127" s="1557"/>
      <c r="F127" s="101" t="s">
        <v>361</v>
      </c>
      <c r="G127" s="143" t="s">
        <v>362</v>
      </c>
      <c r="H127" s="143" t="s">
        <v>362</v>
      </c>
      <c r="I127" s="143" t="s">
        <v>362</v>
      </c>
      <c r="J127" s="1568"/>
      <c r="O127" s="1"/>
    </row>
    <row r="128" spans="1:15" ht="15" customHeight="1" x14ac:dyDescent="0.35">
      <c r="A128" s="1523" t="s">
        <v>54</v>
      </c>
      <c r="B128" s="1569" t="s">
        <v>403</v>
      </c>
      <c r="C128" s="1570"/>
      <c r="D128" s="1295" t="s">
        <v>415</v>
      </c>
      <c r="E128" s="1557"/>
      <c r="F128" s="95" t="s">
        <v>361</v>
      </c>
      <c r="G128" s="718" t="s">
        <v>362</v>
      </c>
      <c r="H128" s="718" t="s">
        <v>362</v>
      </c>
      <c r="I128" s="718" t="s">
        <v>362</v>
      </c>
      <c r="J128" s="1572"/>
      <c r="O128" s="1"/>
    </row>
    <row r="129" spans="1:15" ht="15" customHeight="1" x14ac:dyDescent="0.35">
      <c r="A129" s="1523" t="s">
        <v>54</v>
      </c>
      <c r="B129" s="1569" t="s">
        <v>327</v>
      </c>
      <c r="C129" s="1570"/>
      <c r="D129" s="1295" t="s">
        <v>413</v>
      </c>
      <c r="E129" s="1557"/>
      <c r="F129" s="95" t="s">
        <v>361</v>
      </c>
      <c r="G129" s="718" t="s">
        <v>362</v>
      </c>
      <c r="H129" s="718" t="s">
        <v>362</v>
      </c>
      <c r="I129" s="718" t="s">
        <v>362</v>
      </c>
      <c r="J129" s="1560"/>
      <c r="O129" s="1"/>
    </row>
    <row r="130" spans="1:15" ht="15" customHeight="1" x14ac:dyDescent="0.35">
      <c r="A130" s="1523" t="s">
        <v>54</v>
      </c>
      <c r="B130" s="1569" t="s">
        <v>327</v>
      </c>
      <c r="C130" s="1570"/>
      <c r="D130" s="1295" t="s">
        <v>414</v>
      </c>
      <c r="E130" s="1557"/>
      <c r="F130" s="95" t="s">
        <v>361</v>
      </c>
      <c r="G130" s="718" t="s">
        <v>362</v>
      </c>
      <c r="H130" s="718" t="s">
        <v>362</v>
      </c>
      <c r="I130" s="718" t="s">
        <v>362</v>
      </c>
      <c r="J130" s="1560"/>
      <c r="O130" s="1"/>
    </row>
    <row r="131" spans="1:15" ht="15" customHeight="1" x14ac:dyDescent="0.35">
      <c r="A131" s="1523" t="s">
        <v>54</v>
      </c>
      <c r="B131" s="1569" t="s">
        <v>327</v>
      </c>
      <c r="C131" s="1570"/>
      <c r="D131" s="1295" t="s">
        <v>416</v>
      </c>
      <c r="E131" s="1557"/>
      <c r="F131" s="95" t="s">
        <v>361</v>
      </c>
      <c r="G131" s="718" t="s">
        <v>362</v>
      </c>
      <c r="H131" s="718" t="s">
        <v>362</v>
      </c>
      <c r="I131" s="718" t="s">
        <v>362</v>
      </c>
      <c r="J131" s="1560"/>
      <c r="O131" s="1"/>
    </row>
    <row r="132" spans="1:15" ht="15" customHeight="1" x14ac:dyDescent="0.35">
      <c r="A132" s="1523" t="s">
        <v>54</v>
      </c>
      <c r="B132" s="1569" t="s">
        <v>327</v>
      </c>
      <c r="C132" s="1570"/>
      <c r="D132" s="1295" t="s">
        <v>417</v>
      </c>
      <c r="E132" s="1557"/>
      <c r="F132" s="95" t="s">
        <v>361</v>
      </c>
      <c r="G132" s="718" t="s">
        <v>362</v>
      </c>
      <c r="H132" s="718" t="s">
        <v>362</v>
      </c>
      <c r="I132" s="718" t="s">
        <v>362</v>
      </c>
      <c r="J132" s="1560"/>
      <c r="O132" s="1"/>
    </row>
    <row r="133" spans="1:15" ht="15" customHeight="1" x14ac:dyDescent="0.35">
      <c r="A133" s="1523" t="s">
        <v>54</v>
      </c>
      <c r="B133" s="1569" t="s">
        <v>327</v>
      </c>
      <c r="C133" s="1570"/>
      <c r="D133" s="1295" t="s">
        <v>418</v>
      </c>
      <c r="E133" s="1558"/>
      <c r="F133" s="95" t="s">
        <v>361</v>
      </c>
      <c r="G133" s="718" t="s">
        <v>362</v>
      </c>
      <c r="H133" s="718" t="s">
        <v>362</v>
      </c>
      <c r="I133" s="718" t="s">
        <v>362</v>
      </c>
      <c r="J133" s="1561"/>
      <c r="O133" s="1"/>
    </row>
    <row r="134" spans="1:15" s="5" customFormat="1" ht="33" customHeight="1" x14ac:dyDescent="0.35">
      <c r="A134" s="1462" t="s">
        <v>481</v>
      </c>
      <c r="B134" s="1463"/>
      <c r="C134" s="1463"/>
      <c r="D134" s="1463"/>
      <c r="E134" s="1495"/>
      <c r="F134" s="1463"/>
      <c r="G134" s="1463"/>
      <c r="H134" s="1463"/>
      <c r="I134" s="1463"/>
      <c r="J134" s="221" t="s">
        <v>698</v>
      </c>
      <c r="K134" s="381"/>
    </row>
    <row r="135" spans="1:15" ht="15" customHeight="1" x14ac:dyDescent="0.35">
      <c r="A135" s="1574" t="s">
        <v>55</v>
      </c>
      <c r="B135" s="1575" t="s">
        <v>404</v>
      </c>
      <c r="C135" s="1576"/>
      <c r="D135" s="440" t="s">
        <v>415</v>
      </c>
      <c r="E135" s="1556" t="s">
        <v>519</v>
      </c>
      <c r="F135" s="441" t="s">
        <v>361</v>
      </c>
      <c r="G135" s="442" t="s">
        <v>362</v>
      </c>
      <c r="H135" s="442" t="s">
        <v>362</v>
      </c>
      <c r="I135" s="442" t="s">
        <v>362</v>
      </c>
      <c r="J135" s="1577"/>
      <c r="O135" s="1"/>
    </row>
    <row r="136" spans="1:15" ht="15" customHeight="1" x14ac:dyDescent="0.35">
      <c r="A136" s="1548" t="s">
        <v>55</v>
      </c>
      <c r="B136" s="1565" t="s">
        <v>326</v>
      </c>
      <c r="C136" s="1566"/>
      <c r="D136" s="1296" t="s">
        <v>413</v>
      </c>
      <c r="E136" s="1557"/>
      <c r="F136" s="101" t="s">
        <v>361</v>
      </c>
      <c r="G136" s="143" t="s">
        <v>362</v>
      </c>
      <c r="H136" s="143" t="s">
        <v>362</v>
      </c>
      <c r="I136" s="143" t="s">
        <v>362</v>
      </c>
      <c r="J136" s="1567"/>
      <c r="O136" s="1"/>
    </row>
    <row r="137" spans="1:15" ht="15" customHeight="1" x14ac:dyDescent="0.35">
      <c r="A137" s="1548" t="s">
        <v>55</v>
      </c>
      <c r="B137" s="1565" t="s">
        <v>326</v>
      </c>
      <c r="C137" s="1566"/>
      <c r="D137" s="1296" t="s">
        <v>414</v>
      </c>
      <c r="E137" s="1557"/>
      <c r="F137" s="101" t="s">
        <v>361</v>
      </c>
      <c r="G137" s="143" t="s">
        <v>362</v>
      </c>
      <c r="H137" s="143" t="s">
        <v>362</v>
      </c>
      <c r="I137" s="143" t="s">
        <v>362</v>
      </c>
      <c r="J137" s="1567"/>
      <c r="O137" s="1"/>
    </row>
    <row r="138" spans="1:15" ht="15" customHeight="1" x14ac:dyDescent="0.35">
      <c r="A138" s="1548" t="s">
        <v>55</v>
      </c>
      <c r="B138" s="1565" t="s">
        <v>326</v>
      </c>
      <c r="C138" s="1566"/>
      <c r="D138" s="1296" t="s">
        <v>416</v>
      </c>
      <c r="E138" s="1557"/>
      <c r="F138" s="101" t="s">
        <v>361</v>
      </c>
      <c r="G138" s="143" t="s">
        <v>362</v>
      </c>
      <c r="H138" s="143" t="s">
        <v>362</v>
      </c>
      <c r="I138" s="143" t="s">
        <v>362</v>
      </c>
      <c r="J138" s="1567"/>
      <c r="O138" s="1"/>
    </row>
    <row r="139" spans="1:15" ht="15" customHeight="1" x14ac:dyDescent="0.35">
      <c r="A139" s="1548" t="s">
        <v>55</v>
      </c>
      <c r="B139" s="1565" t="s">
        <v>326</v>
      </c>
      <c r="C139" s="1566"/>
      <c r="D139" s="1296" t="s">
        <v>417</v>
      </c>
      <c r="E139" s="1557"/>
      <c r="F139" s="101" t="s">
        <v>361</v>
      </c>
      <c r="G139" s="143" t="s">
        <v>362</v>
      </c>
      <c r="H139" s="143" t="s">
        <v>362</v>
      </c>
      <c r="I139" s="143" t="s">
        <v>362</v>
      </c>
      <c r="J139" s="1567"/>
      <c r="O139" s="1"/>
    </row>
    <row r="140" spans="1:15" ht="15" customHeight="1" x14ac:dyDescent="0.35">
      <c r="A140" s="1548" t="s">
        <v>55</v>
      </c>
      <c r="B140" s="1565" t="s">
        <v>326</v>
      </c>
      <c r="C140" s="1566"/>
      <c r="D140" s="1296" t="s">
        <v>418</v>
      </c>
      <c r="E140" s="1557"/>
      <c r="F140" s="101" t="s">
        <v>361</v>
      </c>
      <c r="G140" s="143" t="s">
        <v>362</v>
      </c>
      <c r="H140" s="143" t="s">
        <v>362</v>
      </c>
      <c r="I140" s="143" t="s">
        <v>362</v>
      </c>
      <c r="J140" s="1568"/>
      <c r="O140" s="1"/>
    </row>
    <row r="141" spans="1:15" ht="15" customHeight="1" x14ac:dyDescent="0.35">
      <c r="A141" s="1523" t="s">
        <v>56</v>
      </c>
      <c r="B141" s="1569" t="s">
        <v>405</v>
      </c>
      <c r="C141" s="1570"/>
      <c r="D141" s="332" t="s">
        <v>415</v>
      </c>
      <c r="E141" s="1557"/>
      <c r="F141" s="138" t="s">
        <v>361</v>
      </c>
      <c r="G141" s="162" t="s">
        <v>362</v>
      </c>
      <c r="H141" s="162" t="s">
        <v>362</v>
      </c>
      <c r="I141" s="162" t="s">
        <v>362</v>
      </c>
      <c r="J141" s="1560"/>
      <c r="O141" s="1"/>
    </row>
    <row r="142" spans="1:15" ht="15" customHeight="1" x14ac:dyDescent="0.35">
      <c r="A142" s="1523" t="s">
        <v>56</v>
      </c>
      <c r="B142" s="1569" t="s">
        <v>325</v>
      </c>
      <c r="C142" s="1570"/>
      <c r="D142" s="1295" t="s">
        <v>413</v>
      </c>
      <c r="E142" s="1557"/>
      <c r="F142" s="95" t="s">
        <v>361</v>
      </c>
      <c r="G142" s="718" t="s">
        <v>362</v>
      </c>
      <c r="H142" s="718" t="s">
        <v>362</v>
      </c>
      <c r="I142" s="718" t="s">
        <v>362</v>
      </c>
      <c r="J142" s="1560"/>
      <c r="O142" s="1"/>
    </row>
    <row r="143" spans="1:15" ht="15" customHeight="1" x14ac:dyDescent="0.35">
      <c r="A143" s="1523" t="s">
        <v>56</v>
      </c>
      <c r="B143" s="1569" t="s">
        <v>325</v>
      </c>
      <c r="C143" s="1570"/>
      <c r="D143" s="1295" t="s">
        <v>414</v>
      </c>
      <c r="E143" s="1557"/>
      <c r="F143" s="95" t="s">
        <v>361</v>
      </c>
      <c r="G143" s="718" t="s">
        <v>362</v>
      </c>
      <c r="H143" s="718" t="s">
        <v>362</v>
      </c>
      <c r="I143" s="718" t="s">
        <v>362</v>
      </c>
      <c r="J143" s="1560"/>
      <c r="O143" s="1"/>
    </row>
    <row r="144" spans="1:15" ht="15" customHeight="1" x14ac:dyDescent="0.35">
      <c r="A144" s="1523" t="s">
        <v>56</v>
      </c>
      <c r="B144" s="1569" t="s">
        <v>325</v>
      </c>
      <c r="C144" s="1570"/>
      <c r="D144" s="1295" t="s">
        <v>416</v>
      </c>
      <c r="E144" s="1557"/>
      <c r="F144" s="95" t="s">
        <v>361</v>
      </c>
      <c r="G144" s="718" t="s">
        <v>362</v>
      </c>
      <c r="H144" s="718" t="s">
        <v>362</v>
      </c>
      <c r="I144" s="718" t="s">
        <v>362</v>
      </c>
      <c r="J144" s="1560"/>
      <c r="O144" s="1"/>
    </row>
    <row r="145" spans="1:15" ht="15" customHeight="1" x14ac:dyDescent="0.35">
      <c r="A145" s="1523" t="s">
        <v>56</v>
      </c>
      <c r="B145" s="1569" t="s">
        <v>325</v>
      </c>
      <c r="C145" s="1570"/>
      <c r="D145" s="1295" t="s">
        <v>417</v>
      </c>
      <c r="E145" s="1557"/>
      <c r="F145" s="95" t="s">
        <v>361</v>
      </c>
      <c r="G145" s="718" t="s">
        <v>362</v>
      </c>
      <c r="H145" s="718" t="s">
        <v>362</v>
      </c>
      <c r="I145" s="718" t="s">
        <v>362</v>
      </c>
      <c r="J145" s="1560"/>
      <c r="O145" s="1"/>
    </row>
    <row r="146" spans="1:15" ht="15" customHeight="1" x14ac:dyDescent="0.35">
      <c r="A146" s="1523" t="s">
        <v>56</v>
      </c>
      <c r="B146" s="1569" t="s">
        <v>325</v>
      </c>
      <c r="C146" s="1570"/>
      <c r="D146" s="1295" t="s">
        <v>418</v>
      </c>
      <c r="E146" s="1557"/>
      <c r="F146" s="95" t="s">
        <v>361</v>
      </c>
      <c r="G146" s="718" t="s">
        <v>362</v>
      </c>
      <c r="H146" s="718" t="s">
        <v>362</v>
      </c>
      <c r="I146" s="718" t="s">
        <v>362</v>
      </c>
      <c r="J146" s="1561"/>
      <c r="O146" s="1"/>
    </row>
    <row r="147" spans="1:15" ht="15" customHeight="1" x14ac:dyDescent="0.35">
      <c r="A147" s="1562" t="s">
        <v>57</v>
      </c>
      <c r="B147" s="1563" t="s">
        <v>389</v>
      </c>
      <c r="C147" s="1564"/>
      <c r="D147" s="139" t="s">
        <v>415</v>
      </c>
      <c r="E147" s="1557"/>
      <c r="F147" s="140" t="s">
        <v>361</v>
      </c>
      <c r="G147" s="163" t="s">
        <v>362</v>
      </c>
      <c r="H147" s="163" t="s">
        <v>362</v>
      </c>
      <c r="I147" s="163" t="s">
        <v>362</v>
      </c>
      <c r="J147" s="1571"/>
      <c r="O147" s="1"/>
    </row>
    <row r="148" spans="1:15" ht="15" customHeight="1" x14ac:dyDescent="0.35">
      <c r="A148" s="1548" t="s">
        <v>57</v>
      </c>
      <c r="B148" s="1565" t="s">
        <v>284</v>
      </c>
      <c r="C148" s="1566"/>
      <c r="D148" s="1296" t="s">
        <v>413</v>
      </c>
      <c r="E148" s="1557"/>
      <c r="F148" s="101" t="s">
        <v>361</v>
      </c>
      <c r="G148" s="143" t="s">
        <v>362</v>
      </c>
      <c r="H148" s="143" t="s">
        <v>362</v>
      </c>
      <c r="I148" s="143" t="s">
        <v>362</v>
      </c>
      <c r="J148" s="1567"/>
      <c r="O148" s="1"/>
    </row>
    <row r="149" spans="1:15" ht="15" customHeight="1" x14ac:dyDescent="0.35">
      <c r="A149" s="1548" t="s">
        <v>57</v>
      </c>
      <c r="B149" s="1565" t="s">
        <v>284</v>
      </c>
      <c r="C149" s="1566"/>
      <c r="D149" s="1296" t="s">
        <v>414</v>
      </c>
      <c r="E149" s="1557"/>
      <c r="F149" s="101" t="s">
        <v>361</v>
      </c>
      <c r="G149" s="143" t="s">
        <v>362</v>
      </c>
      <c r="H149" s="143" t="s">
        <v>362</v>
      </c>
      <c r="I149" s="143" t="s">
        <v>362</v>
      </c>
      <c r="J149" s="1567"/>
      <c r="O149" s="1"/>
    </row>
    <row r="150" spans="1:15" ht="15" customHeight="1" x14ac:dyDescent="0.35">
      <c r="A150" s="1548" t="s">
        <v>57</v>
      </c>
      <c r="B150" s="1565" t="s">
        <v>284</v>
      </c>
      <c r="C150" s="1566"/>
      <c r="D150" s="1296" t="s">
        <v>416</v>
      </c>
      <c r="E150" s="1557"/>
      <c r="F150" s="101" t="s">
        <v>361</v>
      </c>
      <c r="G150" s="143" t="s">
        <v>362</v>
      </c>
      <c r="H150" s="143" t="s">
        <v>362</v>
      </c>
      <c r="I150" s="143" t="s">
        <v>362</v>
      </c>
      <c r="J150" s="1567"/>
      <c r="O150" s="1"/>
    </row>
    <row r="151" spans="1:15" ht="15" customHeight="1" x14ac:dyDescent="0.35">
      <c r="A151" s="1548" t="s">
        <v>57</v>
      </c>
      <c r="B151" s="1565" t="s">
        <v>284</v>
      </c>
      <c r="C151" s="1566"/>
      <c r="D151" s="1296" t="s">
        <v>417</v>
      </c>
      <c r="E151" s="1557"/>
      <c r="F151" s="101" t="s">
        <v>361</v>
      </c>
      <c r="G151" s="143" t="s">
        <v>362</v>
      </c>
      <c r="H151" s="143" t="s">
        <v>362</v>
      </c>
      <c r="I151" s="143" t="s">
        <v>362</v>
      </c>
      <c r="J151" s="1567"/>
      <c r="O151" s="1"/>
    </row>
    <row r="152" spans="1:15" ht="15" customHeight="1" x14ac:dyDescent="0.35">
      <c r="A152" s="1548" t="s">
        <v>57</v>
      </c>
      <c r="B152" s="1565" t="s">
        <v>284</v>
      </c>
      <c r="C152" s="1566"/>
      <c r="D152" s="1296" t="s">
        <v>418</v>
      </c>
      <c r="E152" s="1557"/>
      <c r="F152" s="101" t="s">
        <v>361</v>
      </c>
      <c r="G152" s="143" t="s">
        <v>362</v>
      </c>
      <c r="H152" s="143" t="s">
        <v>362</v>
      </c>
      <c r="I152" s="143" t="s">
        <v>362</v>
      </c>
      <c r="J152" s="1568"/>
      <c r="O152" s="1"/>
    </row>
    <row r="153" spans="1:15" ht="15" customHeight="1" x14ac:dyDescent="0.35">
      <c r="A153" s="1523" t="s">
        <v>58</v>
      </c>
      <c r="B153" s="1569" t="s">
        <v>406</v>
      </c>
      <c r="C153" s="1570"/>
      <c r="D153" s="1295" t="s">
        <v>415</v>
      </c>
      <c r="E153" s="1557"/>
      <c r="F153" s="95" t="s">
        <v>361</v>
      </c>
      <c r="G153" s="718" t="s">
        <v>362</v>
      </c>
      <c r="H153" s="718" t="s">
        <v>362</v>
      </c>
      <c r="I153" s="718" t="s">
        <v>362</v>
      </c>
      <c r="J153" s="1572"/>
      <c r="O153" s="1"/>
    </row>
    <row r="154" spans="1:15" ht="15" customHeight="1" x14ac:dyDescent="0.35">
      <c r="A154" s="1523" t="s">
        <v>58</v>
      </c>
      <c r="B154" s="1569" t="s">
        <v>285</v>
      </c>
      <c r="C154" s="1570"/>
      <c r="D154" s="1295" t="s">
        <v>413</v>
      </c>
      <c r="E154" s="1557"/>
      <c r="F154" s="95" t="s">
        <v>361</v>
      </c>
      <c r="G154" s="718" t="s">
        <v>362</v>
      </c>
      <c r="H154" s="718" t="s">
        <v>362</v>
      </c>
      <c r="I154" s="718" t="s">
        <v>362</v>
      </c>
      <c r="J154" s="1560"/>
      <c r="O154" s="1"/>
    </row>
    <row r="155" spans="1:15" ht="15" customHeight="1" x14ac:dyDescent="0.35">
      <c r="A155" s="1523" t="s">
        <v>58</v>
      </c>
      <c r="B155" s="1569" t="s">
        <v>285</v>
      </c>
      <c r="C155" s="1570"/>
      <c r="D155" s="1295" t="s">
        <v>414</v>
      </c>
      <c r="E155" s="1557"/>
      <c r="F155" s="95" t="s">
        <v>361</v>
      </c>
      <c r="G155" s="718" t="s">
        <v>362</v>
      </c>
      <c r="H155" s="718" t="s">
        <v>362</v>
      </c>
      <c r="I155" s="718" t="s">
        <v>362</v>
      </c>
      <c r="J155" s="1560"/>
      <c r="O155" s="1"/>
    </row>
    <row r="156" spans="1:15" ht="15" customHeight="1" x14ac:dyDescent="0.35">
      <c r="A156" s="1523" t="s">
        <v>58</v>
      </c>
      <c r="B156" s="1569" t="s">
        <v>285</v>
      </c>
      <c r="C156" s="1570"/>
      <c r="D156" s="1295" t="s">
        <v>416</v>
      </c>
      <c r="E156" s="1557"/>
      <c r="F156" s="95" t="s">
        <v>361</v>
      </c>
      <c r="G156" s="718" t="s">
        <v>362</v>
      </c>
      <c r="H156" s="718" t="s">
        <v>362</v>
      </c>
      <c r="I156" s="718" t="s">
        <v>362</v>
      </c>
      <c r="J156" s="1560"/>
      <c r="O156" s="1"/>
    </row>
    <row r="157" spans="1:15" ht="15" customHeight="1" x14ac:dyDescent="0.35">
      <c r="A157" s="1523" t="s">
        <v>58</v>
      </c>
      <c r="B157" s="1569" t="s">
        <v>285</v>
      </c>
      <c r="C157" s="1570"/>
      <c r="D157" s="1295" t="s">
        <v>417</v>
      </c>
      <c r="E157" s="1557"/>
      <c r="F157" s="95" t="s">
        <v>361</v>
      </c>
      <c r="G157" s="718" t="s">
        <v>362</v>
      </c>
      <c r="H157" s="718" t="s">
        <v>362</v>
      </c>
      <c r="I157" s="718" t="s">
        <v>362</v>
      </c>
      <c r="J157" s="1560"/>
      <c r="O157" s="1"/>
    </row>
    <row r="158" spans="1:15" ht="15" customHeight="1" x14ac:dyDescent="0.35">
      <c r="A158" s="1523" t="s">
        <v>58</v>
      </c>
      <c r="B158" s="1569" t="s">
        <v>285</v>
      </c>
      <c r="C158" s="1570"/>
      <c r="D158" s="1295" t="s">
        <v>418</v>
      </c>
      <c r="E158" s="1557"/>
      <c r="F158" s="95" t="s">
        <v>361</v>
      </c>
      <c r="G158" s="718" t="s">
        <v>362</v>
      </c>
      <c r="H158" s="718" t="s">
        <v>362</v>
      </c>
      <c r="I158" s="718" t="s">
        <v>362</v>
      </c>
      <c r="J158" s="1561"/>
      <c r="O158" s="1"/>
    </row>
    <row r="159" spans="1:15" ht="15" customHeight="1" x14ac:dyDescent="0.35">
      <c r="A159" s="1562" t="s">
        <v>59</v>
      </c>
      <c r="B159" s="1563" t="s">
        <v>391</v>
      </c>
      <c r="C159" s="1564"/>
      <c r="D159" s="1296" t="s">
        <v>415</v>
      </c>
      <c r="E159" s="1557"/>
      <c r="F159" s="101" t="s">
        <v>361</v>
      </c>
      <c r="G159" s="143" t="s">
        <v>362</v>
      </c>
      <c r="H159" s="143" t="s">
        <v>362</v>
      </c>
      <c r="I159" s="143" t="s">
        <v>362</v>
      </c>
      <c r="J159" s="1571"/>
      <c r="O159" s="1"/>
    </row>
    <row r="160" spans="1:15" ht="15" customHeight="1" x14ac:dyDescent="0.35">
      <c r="A160" s="1548" t="s">
        <v>59</v>
      </c>
      <c r="B160" s="1565" t="s">
        <v>324</v>
      </c>
      <c r="C160" s="1566"/>
      <c r="D160" s="1296" t="s">
        <v>413</v>
      </c>
      <c r="E160" s="1557"/>
      <c r="F160" s="101" t="s">
        <v>361</v>
      </c>
      <c r="G160" s="143" t="s">
        <v>362</v>
      </c>
      <c r="H160" s="143" t="s">
        <v>362</v>
      </c>
      <c r="I160" s="143" t="s">
        <v>362</v>
      </c>
      <c r="J160" s="1567"/>
      <c r="O160" s="1"/>
    </row>
    <row r="161" spans="1:15" ht="15" customHeight="1" x14ac:dyDescent="0.35">
      <c r="A161" s="1548" t="s">
        <v>59</v>
      </c>
      <c r="B161" s="1565" t="s">
        <v>324</v>
      </c>
      <c r="C161" s="1566"/>
      <c r="D161" s="1296" t="s">
        <v>414</v>
      </c>
      <c r="E161" s="1557"/>
      <c r="F161" s="101" t="s">
        <v>361</v>
      </c>
      <c r="G161" s="143" t="s">
        <v>362</v>
      </c>
      <c r="H161" s="143" t="s">
        <v>362</v>
      </c>
      <c r="I161" s="143" t="s">
        <v>362</v>
      </c>
      <c r="J161" s="1567"/>
      <c r="O161" s="1"/>
    </row>
    <row r="162" spans="1:15" ht="15" customHeight="1" x14ac:dyDescent="0.35">
      <c r="A162" s="1548" t="s">
        <v>59</v>
      </c>
      <c r="B162" s="1565" t="s">
        <v>324</v>
      </c>
      <c r="C162" s="1566"/>
      <c r="D162" s="1296" t="s">
        <v>416</v>
      </c>
      <c r="E162" s="1557"/>
      <c r="F162" s="101" t="s">
        <v>361</v>
      </c>
      <c r="G162" s="143" t="s">
        <v>362</v>
      </c>
      <c r="H162" s="143" t="s">
        <v>362</v>
      </c>
      <c r="I162" s="143" t="s">
        <v>362</v>
      </c>
      <c r="J162" s="1567"/>
      <c r="O162" s="1"/>
    </row>
    <row r="163" spans="1:15" ht="15" customHeight="1" x14ac:dyDescent="0.35">
      <c r="A163" s="1548" t="s">
        <v>59</v>
      </c>
      <c r="B163" s="1565" t="s">
        <v>324</v>
      </c>
      <c r="C163" s="1566"/>
      <c r="D163" s="1296" t="s">
        <v>417</v>
      </c>
      <c r="E163" s="1557"/>
      <c r="F163" s="101" t="s">
        <v>361</v>
      </c>
      <c r="G163" s="143" t="s">
        <v>362</v>
      </c>
      <c r="H163" s="143" t="s">
        <v>362</v>
      </c>
      <c r="I163" s="143" t="s">
        <v>362</v>
      </c>
      <c r="J163" s="1567"/>
      <c r="O163" s="1"/>
    </row>
    <row r="164" spans="1:15" ht="15" customHeight="1" x14ac:dyDescent="0.35">
      <c r="A164" s="1548" t="s">
        <v>59</v>
      </c>
      <c r="B164" s="1565" t="s">
        <v>324</v>
      </c>
      <c r="C164" s="1566"/>
      <c r="D164" s="1296" t="s">
        <v>418</v>
      </c>
      <c r="E164" s="1557"/>
      <c r="F164" s="101" t="s">
        <v>361</v>
      </c>
      <c r="G164" s="143" t="s">
        <v>362</v>
      </c>
      <c r="H164" s="143" t="s">
        <v>362</v>
      </c>
      <c r="I164" s="143" t="s">
        <v>362</v>
      </c>
      <c r="J164" s="1568"/>
      <c r="O164" s="1"/>
    </row>
    <row r="165" spans="1:15" ht="15" customHeight="1" x14ac:dyDescent="0.35">
      <c r="A165" s="1523" t="s">
        <v>60</v>
      </c>
      <c r="B165" s="1569" t="s">
        <v>407</v>
      </c>
      <c r="C165" s="1570"/>
      <c r="D165" s="1295" t="s">
        <v>415</v>
      </c>
      <c r="E165" s="1557"/>
      <c r="F165" s="95" t="s">
        <v>361</v>
      </c>
      <c r="G165" s="718" t="s">
        <v>362</v>
      </c>
      <c r="H165" s="718" t="s">
        <v>362</v>
      </c>
      <c r="I165" s="718" t="s">
        <v>362</v>
      </c>
      <c r="J165" s="1572"/>
      <c r="O165" s="1"/>
    </row>
    <row r="166" spans="1:15" ht="15" customHeight="1" x14ac:dyDescent="0.35">
      <c r="A166" s="1523" t="s">
        <v>60</v>
      </c>
      <c r="B166" s="1569" t="s">
        <v>323</v>
      </c>
      <c r="C166" s="1570"/>
      <c r="D166" s="1295" t="s">
        <v>413</v>
      </c>
      <c r="E166" s="1557"/>
      <c r="F166" s="95" t="s">
        <v>361</v>
      </c>
      <c r="G166" s="718" t="s">
        <v>362</v>
      </c>
      <c r="H166" s="718" t="s">
        <v>362</v>
      </c>
      <c r="I166" s="718" t="s">
        <v>362</v>
      </c>
      <c r="J166" s="1560"/>
      <c r="O166" s="1"/>
    </row>
    <row r="167" spans="1:15" ht="15" customHeight="1" x14ac:dyDescent="0.35">
      <c r="A167" s="1523" t="s">
        <v>60</v>
      </c>
      <c r="B167" s="1569" t="s">
        <v>323</v>
      </c>
      <c r="C167" s="1570"/>
      <c r="D167" s="1295" t="s">
        <v>414</v>
      </c>
      <c r="E167" s="1557"/>
      <c r="F167" s="95" t="s">
        <v>361</v>
      </c>
      <c r="G167" s="718" t="s">
        <v>362</v>
      </c>
      <c r="H167" s="718" t="s">
        <v>362</v>
      </c>
      <c r="I167" s="718" t="s">
        <v>362</v>
      </c>
      <c r="J167" s="1560"/>
      <c r="O167" s="1"/>
    </row>
    <row r="168" spans="1:15" ht="15" customHeight="1" x14ac:dyDescent="0.35">
      <c r="A168" s="1523" t="s">
        <v>60</v>
      </c>
      <c r="B168" s="1569" t="s">
        <v>323</v>
      </c>
      <c r="C168" s="1570"/>
      <c r="D168" s="1295" t="s">
        <v>416</v>
      </c>
      <c r="E168" s="1557"/>
      <c r="F168" s="95" t="s">
        <v>361</v>
      </c>
      <c r="G168" s="718" t="s">
        <v>362</v>
      </c>
      <c r="H168" s="718" t="s">
        <v>362</v>
      </c>
      <c r="I168" s="718" t="s">
        <v>362</v>
      </c>
      <c r="J168" s="1560"/>
      <c r="O168" s="1"/>
    </row>
    <row r="169" spans="1:15" ht="15" customHeight="1" x14ac:dyDescent="0.35">
      <c r="A169" s="1523" t="s">
        <v>60</v>
      </c>
      <c r="B169" s="1569" t="s">
        <v>323</v>
      </c>
      <c r="C169" s="1570"/>
      <c r="D169" s="1295" t="s">
        <v>417</v>
      </c>
      <c r="E169" s="1557"/>
      <c r="F169" s="95" t="s">
        <v>361</v>
      </c>
      <c r="G169" s="718" t="s">
        <v>362</v>
      </c>
      <c r="H169" s="718" t="s">
        <v>362</v>
      </c>
      <c r="I169" s="718" t="s">
        <v>362</v>
      </c>
      <c r="J169" s="1560"/>
      <c r="O169" s="1"/>
    </row>
    <row r="170" spans="1:15" ht="15" customHeight="1" x14ac:dyDescent="0.35">
      <c r="A170" s="1523" t="s">
        <v>60</v>
      </c>
      <c r="B170" s="1569" t="s">
        <v>323</v>
      </c>
      <c r="C170" s="1570"/>
      <c r="D170" s="1295" t="s">
        <v>418</v>
      </c>
      <c r="E170" s="1557"/>
      <c r="F170" s="95" t="s">
        <v>361</v>
      </c>
      <c r="G170" s="718" t="s">
        <v>362</v>
      </c>
      <c r="H170" s="718" t="s">
        <v>362</v>
      </c>
      <c r="I170" s="718" t="s">
        <v>362</v>
      </c>
      <c r="J170" s="1561"/>
      <c r="O170" s="1"/>
    </row>
    <row r="171" spans="1:15" ht="15" customHeight="1" x14ac:dyDescent="0.35">
      <c r="A171" s="1562" t="s">
        <v>61</v>
      </c>
      <c r="B171" s="1563" t="s">
        <v>408</v>
      </c>
      <c r="C171" s="1564"/>
      <c r="D171" s="1296" t="s">
        <v>415</v>
      </c>
      <c r="E171" s="1557"/>
      <c r="F171" s="101" t="s">
        <v>361</v>
      </c>
      <c r="G171" s="143" t="s">
        <v>362</v>
      </c>
      <c r="H171" s="143" t="s">
        <v>362</v>
      </c>
      <c r="I171" s="143" t="s">
        <v>362</v>
      </c>
      <c r="J171" s="1571"/>
      <c r="O171" s="1"/>
    </row>
    <row r="172" spans="1:15" ht="15" customHeight="1" x14ac:dyDescent="0.35">
      <c r="A172" s="1548" t="s">
        <v>61</v>
      </c>
      <c r="B172" s="1565" t="s">
        <v>322</v>
      </c>
      <c r="C172" s="1566"/>
      <c r="D172" s="1296" t="s">
        <v>413</v>
      </c>
      <c r="E172" s="1557"/>
      <c r="F172" s="101" t="s">
        <v>361</v>
      </c>
      <c r="G172" s="143" t="s">
        <v>362</v>
      </c>
      <c r="H172" s="143" t="s">
        <v>362</v>
      </c>
      <c r="I172" s="143" t="s">
        <v>362</v>
      </c>
      <c r="J172" s="1567"/>
      <c r="O172" s="1"/>
    </row>
    <row r="173" spans="1:15" ht="15" customHeight="1" x14ac:dyDescent="0.35">
      <c r="A173" s="1548" t="s">
        <v>61</v>
      </c>
      <c r="B173" s="1565" t="s">
        <v>322</v>
      </c>
      <c r="C173" s="1566"/>
      <c r="D173" s="1296" t="s">
        <v>414</v>
      </c>
      <c r="E173" s="1557"/>
      <c r="F173" s="101" t="s">
        <v>361</v>
      </c>
      <c r="G173" s="143" t="s">
        <v>362</v>
      </c>
      <c r="H173" s="143" t="s">
        <v>362</v>
      </c>
      <c r="I173" s="143" t="s">
        <v>362</v>
      </c>
      <c r="J173" s="1567"/>
      <c r="O173" s="1"/>
    </row>
    <row r="174" spans="1:15" ht="15" customHeight="1" x14ac:dyDescent="0.35">
      <c r="A174" s="1548" t="s">
        <v>61</v>
      </c>
      <c r="B174" s="1565" t="s">
        <v>322</v>
      </c>
      <c r="C174" s="1566"/>
      <c r="D174" s="1296" t="s">
        <v>416</v>
      </c>
      <c r="E174" s="1557"/>
      <c r="F174" s="101" t="s">
        <v>361</v>
      </c>
      <c r="G174" s="143" t="s">
        <v>362</v>
      </c>
      <c r="H174" s="143" t="s">
        <v>362</v>
      </c>
      <c r="I174" s="143" t="s">
        <v>362</v>
      </c>
      <c r="J174" s="1567"/>
      <c r="O174" s="1"/>
    </row>
    <row r="175" spans="1:15" ht="15" customHeight="1" x14ac:dyDescent="0.35">
      <c r="A175" s="1548" t="s">
        <v>61</v>
      </c>
      <c r="B175" s="1565" t="s">
        <v>322</v>
      </c>
      <c r="C175" s="1566"/>
      <c r="D175" s="1296" t="s">
        <v>417</v>
      </c>
      <c r="E175" s="1557"/>
      <c r="F175" s="101" t="s">
        <v>361</v>
      </c>
      <c r="G175" s="143" t="s">
        <v>362</v>
      </c>
      <c r="H175" s="143" t="s">
        <v>362</v>
      </c>
      <c r="I175" s="143" t="s">
        <v>362</v>
      </c>
      <c r="J175" s="1567"/>
      <c r="O175" s="1"/>
    </row>
    <row r="176" spans="1:15" ht="15" customHeight="1" x14ac:dyDescent="0.35">
      <c r="A176" s="1548" t="s">
        <v>61</v>
      </c>
      <c r="B176" s="1565" t="s">
        <v>322</v>
      </c>
      <c r="C176" s="1566"/>
      <c r="D176" s="1296" t="s">
        <v>418</v>
      </c>
      <c r="E176" s="1558"/>
      <c r="F176" s="101" t="s">
        <v>361</v>
      </c>
      <c r="G176" s="143" t="s">
        <v>362</v>
      </c>
      <c r="H176" s="143" t="s">
        <v>362</v>
      </c>
      <c r="I176" s="143" t="s">
        <v>362</v>
      </c>
      <c r="J176" s="1568"/>
      <c r="O176" s="1"/>
    </row>
    <row r="177" spans="1:15" s="5" customFormat="1" ht="33" customHeight="1" x14ac:dyDescent="0.35">
      <c r="A177" s="1462" t="s">
        <v>481</v>
      </c>
      <c r="B177" s="1463"/>
      <c r="C177" s="1463"/>
      <c r="D177" s="1463"/>
      <c r="E177" s="1495"/>
      <c r="F177" s="1463"/>
      <c r="G177" s="1463"/>
      <c r="H177" s="1463"/>
      <c r="I177" s="1463"/>
      <c r="J177" s="221" t="s">
        <v>698</v>
      </c>
      <c r="K177" s="381"/>
    </row>
    <row r="178" spans="1:15" ht="15" customHeight="1" x14ac:dyDescent="0.35">
      <c r="A178" s="1523" t="s">
        <v>62</v>
      </c>
      <c r="B178" s="1569" t="s">
        <v>409</v>
      </c>
      <c r="C178" s="1570"/>
      <c r="D178" s="1295" t="s">
        <v>415</v>
      </c>
      <c r="E178" s="1556" t="s">
        <v>519</v>
      </c>
      <c r="F178" s="138" t="s">
        <v>361</v>
      </c>
      <c r="G178" s="162" t="s">
        <v>362</v>
      </c>
      <c r="H178" s="162" t="s">
        <v>362</v>
      </c>
      <c r="I178" s="162" t="s">
        <v>362</v>
      </c>
      <c r="J178" s="1572"/>
      <c r="O178" s="1"/>
    </row>
    <row r="179" spans="1:15" ht="15" customHeight="1" x14ac:dyDescent="0.35">
      <c r="A179" s="1523" t="s">
        <v>62</v>
      </c>
      <c r="B179" s="1569" t="s">
        <v>329</v>
      </c>
      <c r="C179" s="1570"/>
      <c r="D179" s="1295" t="s">
        <v>413</v>
      </c>
      <c r="E179" s="1784"/>
      <c r="F179" s="95" t="s">
        <v>361</v>
      </c>
      <c r="G179" s="718" t="s">
        <v>362</v>
      </c>
      <c r="H179" s="718" t="s">
        <v>362</v>
      </c>
      <c r="I179" s="718" t="s">
        <v>362</v>
      </c>
      <c r="J179" s="1560"/>
      <c r="O179" s="1"/>
    </row>
    <row r="180" spans="1:15" ht="15" customHeight="1" x14ac:dyDescent="0.35">
      <c r="A180" s="1523" t="s">
        <v>62</v>
      </c>
      <c r="B180" s="1569" t="s">
        <v>329</v>
      </c>
      <c r="C180" s="1570"/>
      <c r="D180" s="1295" t="s">
        <v>414</v>
      </c>
      <c r="E180" s="1784"/>
      <c r="F180" s="95" t="s">
        <v>361</v>
      </c>
      <c r="G180" s="718" t="s">
        <v>362</v>
      </c>
      <c r="H180" s="718" t="s">
        <v>362</v>
      </c>
      <c r="I180" s="718" t="s">
        <v>362</v>
      </c>
      <c r="J180" s="1560"/>
      <c r="O180" s="1"/>
    </row>
    <row r="181" spans="1:15" ht="15" customHeight="1" x14ac:dyDescent="0.35">
      <c r="A181" s="1523" t="s">
        <v>62</v>
      </c>
      <c r="B181" s="1569" t="s">
        <v>329</v>
      </c>
      <c r="C181" s="1570"/>
      <c r="D181" s="1295" t="s">
        <v>416</v>
      </c>
      <c r="E181" s="1784"/>
      <c r="F181" s="95" t="s">
        <v>361</v>
      </c>
      <c r="G181" s="718" t="s">
        <v>362</v>
      </c>
      <c r="H181" s="718" t="s">
        <v>362</v>
      </c>
      <c r="I181" s="718" t="s">
        <v>362</v>
      </c>
      <c r="J181" s="1560"/>
      <c r="O181" s="1"/>
    </row>
    <row r="182" spans="1:15" ht="15" customHeight="1" x14ac:dyDescent="0.35">
      <c r="A182" s="1523" t="s">
        <v>62</v>
      </c>
      <c r="B182" s="1569" t="s">
        <v>329</v>
      </c>
      <c r="C182" s="1570"/>
      <c r="D182" s="1295" t="s">
        <v>417</v>
      </c>
      <c r="E182" s="1784"/>
      <c r="F182" s="95" t="s">
        <v>361</v>
      </c>
      <c r="G182" s="718" t="s">
        <v>362</v>
      </c>
      <c r="H182" s="718" t="s">
        <v>362</v>
      </c>
      <c r="I182" s="718" t="s">
        <v>362</v>
      </c>
      <c r="J182" s="1560"/>
      <c r="O182" s="1"/>
    </row>
    <row r="183" spans="1:15" ht="15" customHeight="1" x14ac:dyDescent="0.35">
      <c r="A183" s="1523" t="s">
        <v>62</v>
      </c>
      <c r="B183" s="1569" t="s">
        <v>329</v>
      </c>
      <c r="C183" s="1570"/>
      <c r="D183" s="1295" t="s">
        <v>418</v>
      </c>
      <c r="E183" s="1785"/>
      <c r="F183" s="98" t="s">
        <v>361</v>
      </c>
      <c r="G183" s="164" t="s">
        <v>362</v>
      </c>
      <c r="H183" s="164" t="s">
        <v>362</v>
      </c>
      <c r="I183" s="164" t="s">
        <v>362</v>
      </c>
      <c r="J183" s="1578"/>
      <c r="O183" s="1"/>
    </row>
    <row r="184" spans="1:15" s="5" customFormat="1" ht="8.15" customHeight="1" x14ac:dyDescent="0.35">
      <c r="A184" s="82"/>
      <c r="B184" s="83"/>
      <c r="C184" s="83"/>
      <c r="D184" s="83"/>
      <c r="E184" s="83"/>
      <c r="F184" s="84"/>
      <c r="G184" s="156"/>
      <c r="H184" s="156"/>
      <c r="I184" s="156"/>
      <c r="J184" s="46"/>
      <c r="K184" s="381"/>
    </row>
    <row r="185" spans="1:15" s="5" customFormat="1" ht="33" customHeight="1" x14ac:dyDescent="0.35">
      <c r="A185" s="1462" t="s">
        <v>419</v>
      </c>
      <c r="B185" s="1463"/>
      <c r="C185" s="1463"/>
      <c r="D185" s="1463"/>
      <c r="E185" s="1463"/>
      <c r="F185" s="1463"/>
      <c r="G185" s="1463"/>
      <c r="H185" s="1463"/>
      <c r="I185" s="1463"/>
      <c r="J185" s="1464"/>
      <c r="K185" s="381"/>
    </row>
    <row r="186" spans="1:15" ht="28" customHeight="1" x14ac:dyDescent="0.35">
      <c r="A186" s="11" t="s">
        <v>63</v>
      </c>
      <c r="B186" s="1579" t="s">
        <v>276</v>
      </c>
      <c r="C186" s="1579"/>
      <c r="D186" s="1579"/>
      <c r="E186" s="85" t="s">
        <v>524</v>
      </c>
      <c r="F186" s="4"/>
      <c r="G186" s="789" t="s">
        <v>362</v>
      </c>
      <c r="H186" s="789" t="s">
        <v>362</v>
      </c>
      <c r="I186" s="789" t="s">
        <v>362</v>
      </c>
      <c r="J186" s="839"/>
      <c r="O186" s="1"/>
    </row>
    <row r="187" spans="1:15" s="5" customFormat="1" ht="8.15" customHeight="1" x14ac:dyDescent="0.35">
      <c r="A187" s="12"/>
      <c r="B187" s="13"/>
      <c r="C187" s="13"/>
      <c r="D187" s="13"/>
      <c r="E187" s="13"/>
      <c r="F187" s="7"/>
      <c r="G187" s="149"/>
      <c r="H187" s="149"/>
      <c r="I187" s="149"/>
      <c r="J187" s="46"/>
      <c r="K187" s="381"/>
    </row>
    <row r="188" spans="1:15" s="5" customFormat="1" ht="33" customHeight="1" x14ac:dyDescent="0.35">
      <c r="A188" s="1462" t="s">
        <v>420</v>
      </c>
      <c r="B188" s="1463"/>
      <c r="C188" s="1463"/>
      <c r="D188" s="1463"/>
      <c r="E188" s="1463"/>
      <c r="F188" s="1463"/>
      <c r="G188" s="1463"/>
      <c r="H188" s="1463"/>
      <c r="I188" s="1463"/>
      <c r="J188" s="1464"/>
      <c r="K188" s="381"/>
    </row>
    <row r="189" spans="1:15" ht="42.75" customHeight="1" x14ac:dyDescent="0.35">
      <c r="A189" s="11" t="s">
        <v>64</v>
      </c>
      <c r="B189" s="1582" t="s">
        <v>4</v>
      </c>
      <c r="C189" s="1582"/>
      <c r="D189" s="1582"/>
      <c r="E189" s="85" t="s">
        <v>524</v>
      </c>
      <c r="F189" s="4"/>
      <c r="G189" s="165" t="s">
        <v>498</v>
      </c>
      <c r="H189" s="165" t="s">
        <v>498</v>
      </c>
      <c r="I189" s="166" t="s">
        <v>499</v>
      </c>
      <c r="J189" s="242"/>
      <c r="O189" s="1"/>
    </row>
    <row r="190" spans="1:15" s="5" customFormat="1" ht="8.15" customHeight="1" x14ac:dyDescent="0.35">
      <c r="A190" s="12"/>
      <c r="B190" s="13"/>
      <c r="C190" s="13"/>
      <c r="D190" s="13"/>
      <c r="E190" s="13"/>
      <c r="F190" s="7"/>
      <c r="G190" s="149"/>
      <c r="H190" s="149"/>
      <c r="I190" s="149"/>
      <c r="J190" s="46"/>
      <c r="K190" s="381"/>
    </row>
    <row r="191" spans="1:15" s="5" customFormat="1" ht="33" customHeight="1" x14ac:dyDescent="0.35">
      <c r="A191" s="1462" t="s">
        <v>421</v>
      </c>
      <c r="B191" s="1463"/>
      <c r="C191" s="1463"/>
      <c r="D191" s="1463"/>
      <c r="E191" s="1463"/>
      <c r="F191" s="1463"/>
      <c r="G191" s="1463"/>
      <c r="H191" s="1463"/>
      <c r="I191" s="1463"/>
      <c r="J191" s="1464"/>
      <c r="K191" s="381"/>
    </row>
    <row r="192" spans="1:15" ht="61.5" customHeight="1" x14ac:dyDescent="0.35">
      <c r="A192" s="1282" t="s">
        <v>65</v>
      </c>
      <c r="B192" s="1505" t="s">
        <v>530</v>
      </c>
      <c r="C192" s="1506"/>
      <c r="D192" s="213" t="s">
        <v>525</v>
      </c>
      <c r="E192" s="1541" t="s">
        <v>519</v>
      </c>
      <c r="F192" s="212" t="s">
        <v>512</v>
      </c>
      <c r="G192" s="693">
        <v>93</v>
      </c>
      <c r="H192" s="693">
        <v>31</v>
      </c>
      <c r="I192" s="1249">
        <v>123</v>
      </c>
      <c r="J192" s="104"/>
      <c r="O192" s="1"/>
    </row>
    <row r="193" spans="1:15" ht="20.149999999999999" customHeight="1" x14ac:dyDescent="0.35">
      <c r="A193" s="1285" t="s">
        <v>66</v>
      </c>
      <c r="B193" s="1487" t="s">
        <v>514</v>
      </c>
      <c r="C193" s="1488"/>
      <c r="D193" s="214" t="s">
        <v>526</v>
      </c>
      <c r="E193" s="1542"/>
      <c r="F193" s="732" t="s">
        <v>512</v>
      </c>
      <c r="G193" s="723">
        <v>26392</v>
      </c>
      <c r="H193" s="723">
        <f>116*250</f>
        <v>29000</v>
      </c>
      <c r="I193" s="1105">
        <v>31364</v>
      </c>
      <c r="J193" s="106"/>
      <c r="O193" s="1"/>
    </row>
    <row r="194" spans="1:15" ht="69" customHeight="1" x14ac:dyDescent="0.35">
      <c r="A194" s="1283" t="s">
        <v>67</v>
      </c>
      <c r="B194" s="1545" t="s">
        <v>529</v>
      </c>
      <c r="C194" s="1547"/>
      <c r="D194" s="215" t="s">
        <v>526</v>
      </c>
      <c r="E194" s="1542"/>
      <c r="F194" s="245" t="s">
        <v>398</v>
      </c>
      <c r="G194" s="700">
        <v>0.996</v>
      </c>
      <c r="H194" s="700">
        <v>0.99819999999999998</v>
      </c>
      <c r="I194" s="1250">
        <v>0.996</v>
      </c>
      <c r="J194" s="108"/>
      <c r="O194" s="1"/>
    </row>
    <row r="195" spans="1:15" ht="31.5" customHeight="1" x14ac:dyDescent="0.35">
      <c r="A195" s="1285" t="s">
        <v>68</v>
      </c>
      <c r="B195" s="1487" t="s">
        <v>482</v>
      </c>
      <c r="C195" s="1488"/>
      <c r="D195" s="216" t="s">
        <v>527</v>
      </c>
      <c r="E195" s="1542"/>
      <c r="F195" s="732" t="s">
        <v>361</v>
      </c>
      <c r="G195" s="1324">
        <v>55</v>
      </c>
      <c r="H195" s="1324">
        <v>76</v>
      </c>
      <c r="I195" s="834">
        <v>137</v>
      </c>
      <c r="J195" s="399"/>
      <c r="O195" s="1"/>
    </row>
    <row r="196" spans="1:15" ht="28.5" customHeight="1" x14ac:dyDescent="0.35">
      <c r="A196" s="1294" t="s">
        <v>291</v>
      </c>
      <c r="B196" s="1583" t="s">
        <v>482</v>
      </c>
      <c r="C196" s="1584"/>
      <c r="D196" s="217" t="s">
        <v>677</v>
      </c>
      <c r="E196" s="1543"/>
      <c r="F196" s="110" t="s">
        <v>361</v>
      </c>
      <c r="G196" s="684">
        <v>6</v>
      </c>
      <c r="H196" s="684">
        <v>3.7</v>
      </c>
      <c r="I196" s="1251">
        <v>8.39</v>
      </c>
      <c r="J196" s="294"/>
      <c r="O196" s="1"/>
    </row>
    <row r="197" spans="1:15" s="5" customFormat="1" ht="8.15" customHeight="1" x14ac:dyDescent="0.35">
      <c r="A197" s="12"/>
      <c r="B197" s="13"/>
      <c r="C197" s="13"/>
      <c r="D197" s="13"/>
      <c r="E197" s="13"/>
      <c r="F197" s="7"/>
      <c r="G197" s="149"/>
      <c r="H197" s="149"/>
      <c r="I197" s="149"/>
      <c r="J197" s="46"/>
      <c r="K197" s="381"/>
    </row>
    <row r="198" spans="1:15" s="5" customFormat="1" ht="33" customHeight="1" x14ac:dyDescent="0.35">
      <c r="A198" s="1462" t="s">
        <v>422</v>
      </c>
      <c r="B198" s="1463"/>
      <c r="C198" s="1463"/>
      <c r="D198" s="1463"/>
      <c r="E198" s="1463"/>
      <c r="F198" s="1463"/>
      <c r="G198" s="1463"/>
      <c r="H198" s="1463"/>
      <c r="I198" s="1463"/>
      <c r="J198" s="1464"/>
      <c r="K198" s="381"/>
    </row>
    <row r="199" spans="1:15" ht="61.5" customHeight="1" x14ac:dyDescent="0.35">
      <c r="A199" s="11" t="s">
        <v>70</v>
      </c>
      <c r="B199" s="1580" t="s">
        <v>531</v>
      </c>
      <c r="C199" s="1581"/>
      <c r="D199" s="220" t="s">
        <v>532</v>
      </c>
      <c r="E199" s="85" t="s">
        <v>519</v>
      </c>
      <c r="F199" s="242" t="s">
        <v>361</v>
      </c>
      <c r="G199" s="683">
        <v>1481</v>
      </c>
      <c r="H199" s="683">
        <v>595.79999999999995</v>
      </c>
      <c r="I199" s="683">
        <v>406</v>
      </c>
      <c r="J199" s="1044" t="s">
        <v>685</v>
      </c>
      <c r="O199" s="1"/>
    </row>
    <row r="200" spans="1:15" s="5" customFormat="1" ht="8.15" customHeight="1" x14ac:dyDescent="0.35">
      <c r="A200" s="12"/>
      <c r="B200" s="13"/>
      <c r="C200" s="13"/>
      <c r="D200" s="13"/>
      <c r="E200" s="13"/>
      <c r="F200" s="7"/>
      <c r="G200" s="149"/>
      <c r="H200" s="149"/>
      <c r="I200" s="149"/>
      <c r="J200" s="46"/>
      <c r="K200" s="381"/>
    </row>
    <row r="201" spans="1:15" s="5" customFormat="1" ht="33" customHeight="1" x14ac:dyDescent="0.35">
      <c r="A201" s="1462" t="s">
        <v>423</v>
      </c>
      <c r="B201" s="1463"/>
      <c r="C201" s="1463"/>
      <c r="D201" s="1463"/>
      <c r="E201" s="1463"/>
      <c r="F201" s="1463"/>
      <c r="G201" s="1463"/>
      <c r="H201" s="1463"/>
      <c r="I201" s="1463"/>
      <c r="J201" s="1464"/>
      <c r="K201" s="381"/>
    </row>
    <row r="202" spans="1:15" ht="32.15" customHeight="1" x14ac:dyDescent="0.35">
      <c r="A202" s="11" t="s">
        <v>71</v>
      </c>
      <c r="B202" s="1580" t="s">
        <v>5</v>
      </c>
      <c r="C202" s="1581"/>
      <c r="D202" s="220" t="s">
        <v>533</v>
      </c>
      <c r="E202" s="85" t="s">
        <v>519</v>
      </c>
      <c r="F202" s="242" t="s">
        <v>361</v>
      </c>
      <c r="G202" s="683">
        <v>2118</v>
      </c>
      <c r="H202" s="683">
        <v>1408</v>
      </c>
      <c r="I202" s="683">
        <v>1074</v>
      </c>
      <c r="J202" s="111" t="s">
        <v>501</v>
      </c>
      <c r="O202" s="1"/>
    </row>
    <row r="203" spans="1:15" s="5" customFormat="1" ht="8.15" customHeight="1" x14ac:dyDescent="0.35">
      <c r="A203" s="82"/>
      <c r="B203" s="83"/>
      <c r="C203" s="83"/>
      <c r="D203" s="83"/>
      <c r="E203" s="83"/>
      <c r="F203" s="84"/>
      <c r="G203" s="156"/>
      <c r="H203" s="156"/>
      <c r="I203" s="156"/>
      <c r="J203" s="46"/>
      <c r="K203" s="381"/>
    </row>
    <row r="204" spans="1:15" s="5" customFormat="1" ht="33" customHeight="1" x14ac:dyDescent="0.35">
      <c r="A204" s="1494" t="s">
        <v>424</v>
      </c>
      <c r="B204" s="1495"/>
      <c r="C204" s="1495"/>
      <c r="D204" s="1495"/>
      <c r="E204" s="1495"/>
      <c r="F204" s="1495"/>
      <c r="G204" s="1495"/>
      <c r="H204" s="1495"/>
      <c r="I204" s="1495"/>
      <c r="J204" s="1496"/>
      <c r="K204" s="381"/>
    </row>
    <row r="205" spans="1:15" ht="46.5" customHeight="1" x14ac:dyDescent="0.35">
      <c r="A205" s="11" t="s">
        <v>72</v>
      </c>
      <c r="B205" s="1580" t="s">
        <v>73</v>
      </c>
      <c r="C205" s="1581"/>
      <c r="D205" s="220" t="s">
        <v>533</v>
      </c>
      <c r="E205" s="85" t="s">
        <v>519</v>
      </c>
      <c r="F205" s="242" t="s">
        <v>361</v>
      </c>
      <c r="G205" s="1252">
        <v>1747</v>
      </c>
      <c r="H205" s="1252">
        <v>659</v>
      </c>
      <c r="I205" s="683">
        <v>2547</v>
      </c>
      <c r="J205" s="111" t="s">
        <v>668</v>
      </c>
      <c r="L205" s="235"/>
      <c r="O205" s="1"/>
    </row>
    <row r="206" spans="1:15" s="5" customFormat="1" ht="8.15" customHeight="1" x14ac:dyDescent="0.35">
      <c r="A206" s="82"/>
      <c r="B206" s="83"/>
      <c r="C206" s="83"/>
      <c r="D206" s="83"/>
      <c r="E206" s="83"/>
      <c r="F206" s="84"/>
      <c r="G206" s="156"/>
      <c r="H206" s="156"/>
      <c r="I206" s="156"/>
      <c r="J206" s="46"/>
      <c r="K206" s="381"/>
    </row>
    <row r="207" spans="1:15" s="5" customFormat="1" ht="33" customHeight="1" x14ac:dyDescent="0.35">
      <c r="A207" s="1462" t="s">
        <v>425</v>
      </c>
      <c r="B207" s="1463"/>
      <c r="C207" s="1463"/>
      <c r="D207" s="1463"/>
      <c r="E207" s="1463"/>
      <c r="F207" s="1463"/>
      <c r="G207" s="1463"/>
      <c r="H207" s="1463"/>
      <c r="I207" s="1463"/>
      <c r="J207" s="1464"/>
      <c r="K207" s="381"/>
    </row>
    <row r="208" spans="1:15" ht="26.25" customHeight="1" x14ac:dyDescent="0.35">
      <c r="A208" s="1282" t="s">
        <v>77</v>
      </c>
      <c r="B208" s="1465" t="s">
        <v>74</v>
      </c>
      <c r="C208" s="1465"/>
      <c r="D208" s="1465"/>
      <c r="E208" s="1466" t="s">
        <v>518</v>
      </c>
      <c r="F208" s="243"/>
      <c r="G208" s="151" t="s">
        <v>357</v>
      </c>
      <c r="H208" s="151" t="s">
        <v>357</v>
      </c>
      <c r="I208" s="151" t="s">
        <v>357</v>
      </c>
      <c r="J208" s="243"/>
      <c r="O208" s="1"/>
    </row>
    <row r="209" spans="1:15" ht="31.5" customHeight="1" x14ac:dyDescent="0.35">
      <c r="A209" s="1285" t="s">
        <v>78</v>
      </c>
      <c r="B209" s="1565" t="s">
        <v>330</v>
      </c>
      <c r="C209" s="1585"/>
      <c r="D209" s="1566"/>
      <c r="E209" s="1467"/>
      <c r="F209" s="732" t="s">
        <v>361</v>
      </c>
      <c r="G209" s="1324">
        <v>2580</v>
      </c>
      <c r="H209" s="1324">
        <v>850</v>
      </c>
      <c r="I209" s="1324">
        <v>9264</v>
      </c>
      <c r="J209" s="54"/>
      <c r="O209" s="1"/>
    </row>
    <row r="210" spans="1:15" ht="32.15" customHeight="1" x14ac:dyDescent="0.35">
      <c r="A210" s="1283" t="s">
        <v>79</v>
      </c>
      <c r="B210" s="1591" t="s">
        <v>331</v>
      </c>
      <c r="C210" s="1592"/>
      <c r="D210" s="1593"/>
      <c r="E210" s="1467"/>
      <c r="F210" s="245" t="s">
        <v>361</v>
      </c>
      <c r="G210" s="718" t="s">
        <v>362</v>
      </c>
      <c r="H210" s="718" t="s">
        <v>362</v>
      </c>
      <c r="I210" s="718" t="s">
        <v>362</v>
      </c>
      <c r="J210" s="58"/>
      <c r="O210" s="1"/>
    </row>
    <row r="211" spans="1:15" ht="31.5" customHeight="1" x14ac:dyDescent="0.35">
      <c r="A211" s="1285" t="s">
        <v>80</v>
      </c>
      <c r="B211" s="1565" t="s">
        <v>332</v>
      </c>
      <c r="C211" s="1566"/>
      <c r="D211" s="1291" t="s">
        <v>579</v>
      </c>
      <c r="E211" s="1467"/>
      <c r="F211" s="732" t="s">
        <v>361</v>
      </c>
      <c r="G211" s="1324">
        <v>360</v>
      </c>
      <c r="H211" s="1324">
        <v>100</v>
      </c>
      <c r="I211" s="1324">
        <v>385</v>
      </c>
      <c r="J211" s="399"/>
      <c r="O211" s="1"/>
    </row>
    <row r="212" spans="1:15" ht="30.75" customHeight="1" x14ac:dyDescent="0.35">
      <c r="A212" s="1594" t="s">
        <v>81</v>
      </c>
      <c r="B212" s="1586" t="s">
        <v>333</v>
      </c>
      <c r="C212" s="1588"/>
      <c r="D212" s="1292" t="s">
        <v>577</v>
      </c>
      <c r="E212" s="1467"/>
      <c r="F212" s="245" t="s">
        <v>361</v>
      </c>
      <c r="G212" s="692">
        <v>771</v>
      </c>
      <c r="H212" s="692">
        <v>346</v>
      </c>
      <c r="I212" s="692">
        <v>1520</v>
      </c>
      <c r="J212" s="400"/>
      <c r="O212" s="1"/>
    </row>
    <row r="213" spans="1:15" ht="26.25" customHeight="1" x14ac:dyDescent="0.35">
      <c r="A213" s="1595"/>
      <c r="B213" s="1527"/>
      <c r="C213" s="1528"/>
      <c r="D213" s="1292" t="s">
        <v>578</v>
      </c>
      <c r="E213" s="1467"/>
      <c r="F213" s="245" t="s">
        <v>361</v>
      </c>
      <c r="G213" s="692">
        <v>910</v>
      </c>
      <c r="H213" s="692">
        <v>219</v>
      </c>
      <c r="I213" s="692">
        <v>1609</v>
      </c>
      <c r="J213" s="400"/>
      <c r="O213" s="1"/>
    </row>
    <row r="214" spans="1:15" ht="26.25" customHeight="1" x14ac:dyDescent="0.35">
      <c r="A214" s="1573"/>
      <c r="B214" s="1596"/>
      <c r="C214" s="1597"/>
      <c r="D214" s="1292" t="s">
        <v>580</v>
      </c>
      <c r="E214" s="1467"/>
      <c r="F214" s="245" t="s">
        <v>361</v>
      </c>
      <c r="G214" s="686" t="s">
        <v>362</v>
      </c>
      <c r="H214" s="692">
        <v>0</v>
      </c>
      <c r="I214" s="686" t="s">
        <v>362</v>
      </c>
      <c r="J214" s="401"/>
      <c r="O214" s="1"/>
    </row>
    <row r="215" spans="1:15" ht="50.25" customHeight="1" x14ac:dyDescent="0.35">
      <c r="A215" s="1285" t="s">
        <v>82</v>
      </c>
      <c r="B215" s="1565" t="s">
        <v>334</v>
      </c>
      <c r="C215" s="1585"/>
      <c r="D215" s="1566"/>
      <c r="E215" s="1467"/>
      <c r="F215" s="732" t="s">
        <v>361</v>
      </c>
      <c r="G215" s="143" t="s">
        <v>362</v>
      </c>
      <c r="H215" s="834">
        <v>49481</v>
      </c>
      <c r="I215" s="834">
        <v>11359</v>
      </c>
      <c r="J215" s="1045" t="s">
        <v>813</v>
      </c>
      <c r="O215" s="1"/>
    </row>
    <row r="216" spans="1:15" ht="33" customHeight="1" x14ac:dyDescent="0.35">
      <c r="A216" s="1283" t="s">
        <v>83</v>
      </c>
      <c r="B216" s="1591" t="s">
        <v>335</v>
      </c>
      <c r="C216" s="1592"/>
      <c r="D216" s="1593"/>
      <c r="E216" s="1467"/>
      <c r="F216" s="245" t="s">
        <v>361</v>
      </c>
      <c r="G216" s="718" t="s">
        <v>362</v>
      </c>
      <c r="H216" s="718" t="s">
        <v>362</v>
      </c>
      <c r="I216" s="718" t="s">
        <v>362</v>
      </c>
      <c r="J216" s="1046"/>
      <c r="O216" s="1"/>
    </row>
    <row r="217" spans="1:15" ht="54" customHeight="1" x14ac:dyDescent="0.35">
      <c r="A217" s="1285" t="s">
        <v>84</v>
      </c>
      <c r="B217" s="1565" t="s">
        <v>336</v>
      </c>
      <c r="C217" s="1585"/>
      <c r="D217" s="1566"/>
      <c r="E217" s="1467"/>
      <c r="F217" s="732" t="s">
        <v>361</v>
      </c>
      <c r="G217" s="723">
        <v>13391</v>
      </c>
      <c r="H217" s="723">
        <v>5602</v>
      </c>
      <c r="I217" s="723">
        <v>420</v>
      </c>
      <c r="J217" s="1045" t="s">
        <v>683</v>
      </c>
      <c r="O217" s="1"/>
    </row>
    <row r="218" spans="1:15" ht="192" x14ac:dyDescent="0.35">
      <c r="A218" s="1279" t="s">
        <v>85</v>
      </c>
      <c r="B218" s="1586" t="s">
        <v>337</v>
      </c>
      <c r="C218" s="1587"/>
      <c r="D218" s="1588"/>
      <c r="E218" s="1467"/>
      <c r="F218" s="1321" t="s">
        <v>361</v>
      </c>
      <c r="G218" s="835">
        <v>51233</v>
      </c>
      <c r="H218" s="835">
        <v>675</v>
      </c>
      <c r="I218" s="835">
        <v>0</v>
      </c>
      <c r="J218" s="1047" t="s">
        <v>814</v>
      </c>
      <c r="O218" s="1"/>
    </row>
    <row r="219" spans="1:15" ht="22.5" customHeight="1" x14ac:dyDescent="0.35">
      <c r="A219" s="1285" t="s">
        <v>86</v>
      </c>
      <c r="B219" s="1493" t="s">
        <v>75</v>
      </c>
      <c r="C219" s="1493"/>
      <c r="D219" s="1493"/>
      <c r="E219" s="1467"/>
      <c r="F219" s="732"/>
      <c r="G219" s="143" t="s">
        <v>362</v>
      </c>
      <c r="H219" s="143" t="s">
        <v>362</v>
      </c>
      <c r="I219" s="143" t="s">
        <v>362</v>
      </c>
      <c r="J219" s="54"/>
      <c r="O219" s="1"/>
    </row>
    <row r="220" spans="1:15" ht="33.75" customHeight="1" x14ac:dyDescent="0.35">
      <c r="A220" s="1294" t="s">
        <v>87</v>
      </c>
      <c r="B220" s="1589" t="s">
        <v>76</v>
      </c>
      <c r="C220" s="1589"/>
      <c r="D220" s="1589"/>
      <c r="E220" s="1468"/>
      <c r="F220" s="110"/>
      <c r="G220" s="164" t="s">
        <v>362</v>
      </c>
      <c r="H220" s="164" t="s">
        <v>362</v>
      </c>
      <c r="I220" s="164" t="s">
        <v>362</v>
      </c>
      <c r="J220" s="102"/>
      <c r="O220" s="1"/>
    </row>
    <row r="221" spans="1:15" s="5" customFormat="1" ht="8.15" customHeight="1" x14ac:dyDescent="0.35">
      <c r="A221" s="82"/>
      <c r="B221" s="83"/>
      <c r="C221" s="83"/>
      <c r="D221" s="83"/>
      <c r="E221" s="83"/>
      <c r="F221" s="84"/>
      <c r="G221" s="156"/>
      <c r="H221" s="156"/>
      <c r="I221" s="156"/>
      <c r="J221" s="46"/>
      <c r="K221" s="381"/>
    </row>
    <row r="222" spans="1:15" s="5" customFormat="1" ht="33" customHeight="1" x14ac:dyDescent="0.35">
      <c r="A222" s="1462" t="s">
        <v>426</v>
      </c>
      <c r="B222" s="1463"/>
      <c r="C222" s="1463"/>
      <c r="D222" s="1463"/>
      <c r="E222" s="1463"/>
      <c r="F222" s="1463"/>
      <c r="G222" s="1463"/>
      <c r="H222" s="1463"/>
      <c r="I222" s="1463"/>
      <c r="J222" s="1464"/>
      <c r="K222" s="381"/>
    </row>
    <row r="223" spans="1:15" ht="106.5" customHeight="1" x14ac:dyDescent="0.35">
      <c r="A223" s="11" t="s">
        <v>89</v>
      </c>
      <c r="B223" s="1590" t="s">
        <v>88</v>
      </c>
      <c r="C223" s="1590"/>
      <c r="D223" s="1590"/>
      <c r="E223" s="1287" t="s">
        <v>518</v>
      </c>
      <c r="F223" s="242" t="s">
        <v>361</v>
      </c>
      <c r="G223" s="166" t="s">
        <v>358</v>
      </c>
      <c r="H223" s="166" t="s">
        <v>359</v>
      </c>
      <c r="I223" s="166" t="s">
        <v>670</v>
      </c>
      <c r="J223" s="6"/>
      <c r="O223" s="1"/>
    </row>
    <row r="224" spans="1:15" s="5" customFormat="1" ht="8.15" customHeight="1" x14ac:dyDescent="0.35">
      <c r="A224" s="82"/>
      <c r="B224" s="83"/>
      <c r="C224" s="83"/>
      <c r="D224" s="83"/>
      <c r="E224" s="83"/>
      <c r="F224" s="84"/>
      <c r="G224" s="156"/>
      <c r="H224" s="156"/>
      <c r="I224" s="156"/>
      <c r="J224" s="46"/>
      <c r="K224" s="381"/>
    </row>
    <row r="225" spans="1:15" s="5" customFormat="1" ht="33" customHeight="1" x14ac:dyDescent="0.35">
      <c r="A225" s="1462" t="s">
        <v>427</v>
      </c>
      <c r="B225" s="1463"/>
      <c r="C225" s="1463"/>
      <c r="D225" s="1463"/>
      <c r="E225" s="1463"/>
      <c r="F225" s="1463"/>
      <c r="G225" s="1463"/>
      <c r="H225" s="1463"/>
      <c r="I225" s="1463"/>
      <c r="J225" s="1464"/>
      <c r="K225" s="381"/>
    </row>
    <row r="226" spans="1:15" ht="77.25" customHeight="1" x14ac:dyDescent="0.35">
      <c r="A226" s="232" t="s">
        <v>100</v>
      </c>
      <c r="B226" s="1607" t="s">
        <v>543</v>
      </c>
      <c r="C226" s="1608"/>
      <c r="D226" s="1609"/>
      <c r="E226" s="225" t="s">
        <v>535</v>
      </c>
      <c r="F226" s="113" t="s">
        <v>361</v>
      </c>
      <c r="G226" s="1231">
        <v>52862</v>
      </c>
      <c r="H226" s="1231">
        <v>25013</v>
      </c>
      <c r="I226" s="1231">
        <v>24053</v>
      </c>
      <c r="J226" s="1048" t="s">
        <v>778</v>
      </c>
      <c r="O226" s="1"/>
    </row>
    <row r="227" spans="1:15" ht="36.75" customHeight="1" x14ac:dyDescent="0.35">
      <c r="A227" s="1283" t="s">
        <v>101</v>
      </c>
      <c r="B227" s="1591" t="s">
        <v>437</v>
      </c>
      <c r="C227" s="1592"/>
      <c r="D227" s="1593"/>
      <c r="E227" s="95" t="s">
        <v>519</v>
      </c>
      <c r="F227" s="245" t="s">
        <v>548</v>
      </c>
      <c r="G227" s="730" t="s">
        <v>549</v>
      </c>
      <c r="H227" s="730" t="s">
        <v>549</v>
      </c>
      <c r="I227" s="730" t="s">
        <v>549</v>
      </c>
      <c r="J227" s="1049"/>
      <c r="O227" s="1"/>
    </row>
    <row r="228" spans="1:15" ht="72" x14ac:dyDescent="0.35">
      <c r="A228" s="1280" t="s">
        <v>102</v>
      </c>
      <c r="B228" s="1565" t="s">
        <v>353</v>
      </c>
      <c r="C228" s="1585"/>
      <c r="D228" s="1566"/>
      <c r="E228" s="208" t="s">
        <v>526</v>
      </c>
      <c r="F228" s="732" t="s">
        <v>361</v>
      </c>
      <c r="G228" s="1231">
        <v>57585</v>
      </c>
      <c r="H228" s="1231">
        <v>25013</v>
      </c>
      <c r="I228" s="1231">
        <v>10060</v>
      </c>
      <c r="J228" s="1050" t="s">
        <v>777</v>
      </c>
      <c r="O228" s="1"/>
    </row>
    <row r="229" spans="1:15" ht="46.5" customHeight="1" x14ac:dyDescent="0.35">
      <c r="A229" s="1283" t="s">
        <v>103</v>
      </c>
      <c r="B229" s="1591" t="s">
        <v>544</v>
      </c>
      <c r="C229" s="1592"/>
      <c r="D229" s="1593"/>
      <c r="E229" s="245" t="s">
        <v>535</v>
      </c>
      <c r="F229" s="245" t="s">
        <v>361</v>
      </c>
      <c r="G229" s="1253">
        <v>52862</v>
      </c>
      <c r="H229" s="1253">
        <v>25013</v>
      </c>
      <c r="I229" s="1253">
        <v>24053</v>
      </c>
      <c r="J229" s="1051" t="s">
        <v>550</v>
      </c>
      <c r="O229" s="1"/>
    </row>
    <row r="230" spans="1:15" ht="42" customHeight="1" x14ac:dyDescent="0.35">
      <c r="A230" s="1286" t="s">
        <v>289</v>
      </c>
      <c r="B230" s="1610" t="s">
        <v>338</v>
      </c>
      <c r="C230" s="1611"/>
      <c r="D230" s="1612"/>
      <c r="E230" s="246" t="s">
        <v>519</v>
      </c>
      <c r="F230" s="246" t="s">
        <v>548</v>
      </c>
      <c r="G230" s="154" t="s">
        <v>549</v>
      </c>
      <c r="H230" s="154" t="s">
        <v>549</v>
      </c>
      <c r="I230" s="154" t="s">
        <v>549</v>
      </c>
      <c r="J230" s="1052" t="s">
        <v>575</v>
      </c>
      <c r="O230" s="1"/>
    </row>
    <row r="231" spans="1:15" s="5" customFormat="1" ht="8.15" customHeight="1" x14ac:dyDescent="0.35">
      <c r="A231" s="65"/>
      <c r="B231" s="66"/>
      <c r="C231" s="66"/>
      <c r="D231" s="66"/>
      <c r="E231" s="66"/>
      <c r="F231" s="67"/>
      <c r="G231" s="155"/>
      <c r="H231" s="155"/>
      <c r="I231" s="155"/>
      <c r="J231" s="46"/>
      <c r="K231" s="381"/>
    </row>
    <row r="232" spans="1:15" s="5" customFormat="1" ht="33" customHeight="1" x14ac:dyDescent="0.35">
      <c r="A232" s="1462" t="s">
        <v>438</v>
      </c>
      <c r="B232" s="1463"/>
      <c r="C232" s="1463"/>
      <c r="D232" s="1463"/>
      <c r="E232" s="1463"/>
      <c r="F232" s="1463"/>
      <c r="G232" s="1463"/>
      <c r="H232" s="1463"/>
      <c r="I232" s="1463"/>
      <c r="J232" s="1464"/>
      <c r="K232" s="381"/>
    </row>
    <row r="233" spans="1:15" ht="30" customHeight="1" x14ac:dyDescent="0.35">
      <c r="A233" s="1282" t="s">
        <v>107</v>
      </c>
      <c r="B233" s="1598" t="s">
        <v>104</v>
      </c>
      <c r="C233" s="1598"/>
      <c r="D233" s="1598"/>
      <c r="E233" s="1599" t="s">
        <v>519</v>
      </c>
      <c r="F233" s="243" t="s">
        <v>398</v>
      </c>
      <c r="G233" s="793">
        <v>1</v>
      </c>
      <c r="H233" s="793">
        <v>1</v>
      </c>
      <c r="I233" s="793">
        <v>1</v>
      </c>
      <c r="J233" s="1813" t="s">
        <v>546</v>
      </c>
      <c r="O233" s="1"/>
    </row>
    <row r="234" spans="1:15" ht="30" customHeight="1" x14ac:dyDescent="0.35">
      <c r="A234" s="1285" t="s">
        <v>108</v>
      </c>
      <c r="B234" s="1605" t="s">
        <v>105</v>
      </c>
      <c r="C234" s="1605"/>
      <c r="D234" s="1605"/>
      <c r="E234" s="1600"/>
      <c r="F234" s="732" t="s">
        <v>398</v>
      </c>
      <c r="G234" s="143" t="s">
        <v>362</v>
      </c>
      <c r="H234" s="143" t="s">
        <v>362</v>
      </c>
      <c r="I234" s="143" t="s">
        <v>362</v>
      </c>
      <c r="J234" s="1814"/>
      <c r="O234" s="1"/>
    </row>
    <row r="235" spans="1:15" ht="30" customHeight="1" x14ac:dyDescent="0.35">
      <c r="A235" s="1294" t="s">
        <v>109</v>
      </c>
      <c r="B235" s="1606" t="s">
        <v>106</v>
      </c>
      <c r="C235" s="1606"/>
      <c r="D235" s="1606"/>
      <c r="E235" s="1601"/>
      <c r="F235" s="110" t="s">
        <v>398</v>
      </c>
      <c r="G235" s="841" t="s">
        <v>362</v>
      </c>
      <c r="H235" s="841" t="s">
        <v>362</v>
      </c>
      <c r="I235" s="841" t="s">
        <v>362</v>
      </c>
      <c r="J235" s="1815"/>
      <c r="O235" s="1"/>
    </row>
    <row r="236" spans="1:15" s="5" customFormat="1" ht="8.15" customHeight="1" x14ac:dyDescent="0.35">
      <c r="A236" s="12"/>
      <c r="B236" s="13"/>
      <c r="C236" s="13"/>
      <c r="D236" s="13"/>
      <c r="E236" s="13"/>
      <c r="F236" s="7"/>
      <c r="G236" s="149"/>
      <c r="H236" s="149"/>
      <c r="I236" s="149"/>
      <c r="J236" s="46"/>
      <c r="K236" s="381"/>
    </row>
    <row r="237" spans="1:15" s="5" customFormat="1" ht="33" customHeight="1" x14ac:dyDescent="0.35">
      <c r="A237" s="1462" t="s">
        <v>440</v>
      </c>
      <c r="B237" s="1463"/>
      <c r="C237" s="1463"/>
      <c r="D237" s="1463"/>
      <c r="E237" s="1463"/>
      <c r="F237" s="1463"/>
      <c r="G237" s="1463"/>
      <c r="H237" s="1463"/>
      <c r="I237" s="1463"/>
      <c r="J237" s="1464"/>
      <c r="K237" s="381"/>
    </row>
    <row r="238" spans="1:15" ht="30" customHeight="1" x14ac:dyDescent="0.35">
      <c r="A238" s="1282" t="s">
        <v>505</v>
      </c>
      <c r="B238" s="1598" t="s">
        <v>502</v>
      </c>
      <c r="C238" s="1598"/>
      <c r="D238" s="1598"/>
      <c r="E238" s="1599" t="s">
        <v>519</v>
      </c>
      <c r="F238" s="243" t="s">
        <v>398</v>
      </c>
      <c r="G238" s="793">
        <v>1</v>
      </c>
      <c r="H238" s="793">
        <v>1</v>
      </c>
      <c r="I238" s="793">
        <v>1</v>
      </c>
      <c r="J238" s="1813" t="s">
        <v>546</v>
      </c>
      <c r="O238" s="1"/>
    </row>
    <row r="239" spans="1:15" ht="30" customHeight="1" x14ac:dyDescent="0.35">
      <c r="A239" s="1285" t="s">
        <v>506</v>
      </c>
      <c r="B239" s="1605" t="s">
        <v>503</v>
      </c>
      <c r="C239" s="1605"/>
      <c r="D239" s="1605"/>
      <c r="E239" s="1600"/>
      <c r="F239" s="732" t="s">
        <v>398</v>
      </c>
      <c r="G239" s="143" t="s">
        <v>362</v>
      </c>
      <c r="H239" s="143" t="s">
        <v>362</v>
      </c>
      <c r="I239" s="143" t="s">
        <v>362</v>
      </c>
      <c r="J239" s="1814"/>
      <c r="O239" s="1"/>
    </row>
    <row r="240" spans="1:15" ht="30" customHeight="1" x14ac:dyDescent="0.35">
      <c r="A240" s="1294" t="s">
        <v>507</v>
      </c>
      <c r="B240" s="1606" t="s">
        <v>504</v>
      </c>
      <c r="C240" s="1606"/>
      <c r="D240" s="1606"/>
      <c r="E240" s="1601"/>
      <c r="F240" s="110" t="s">
        <v>398</v>
      </c>
      <c r="G240" s="841" t="s">
        <v>362</v>
      </c>
      <c r="H240" s="841" t="s">
        <v>362</v>
      </c>
      <c r="I240" s="841" t="s">
        <v>362</v>
      </c>
      <c r="J240" s="1815"/>
      <c r="O240" s="1"/>
    </row>
    <row r="241" spans="1:15" s="5" customFormat="1" ht="8.15" customHeight="1" x14ac:dyDescent="0.35">
      <c r="A241" s="82"/>
      <c r="B241" s="83"/>
      <c r="C241" s="83"/>
      <c r="D241" s="83"/>
      <c r="E241" s="83"/>
      <c r="F241" s="84"/>
      <c r="G241" s="156"/>
      <c r="H241" s="156"/>
      <c r="I241" s="156"/>
      <c r="J241" s="46"/>
      <c r="K241" s="381"/>
    </row>
    <row r="242" spans="1:15" s="5" customFormat="1" ht="33" customHeight="1" x14ac:dyDescent="0.35">
      <c r="A242" s="1494" t="s">
        <v>439</v>
      </c>
      <c r="B242" s="1495"/>
      <c r="C242" s="1495"/>
      <c r="D242" s="1495"/>
      <c r="E242" s="1495"/>
      <c r="F242" s="1495"/>
      <c r="G242" s="1495"/>
      <c r="H242" s="1495"/>
      <c r="I242" s="1495"/>
      <c r="J242" s="1496"/>
      <c r="K242" s="381"/>
    </row>
    <row r="243" spans="1:15" ht="28" customHeight="1" x14ac:dyDescent="0.35">
      <c r="A243" s="1282" t="s">
        <v>90</v>
      </c>
      <c r="B243" s="1465" t="s">
        <v>277</v>
      </c>
      <c r="C243" s="1465"/>
      <c r="D243" s="1465"/>
      <c r="E243" s="1466" t="s">
        <v>536</v>
      </c>
      <c r="F243" s="115"/>
      <c r="G243" s="682" t="s">
        <v>362</v>
      </c>
      <c r="H243" s="682" t="s">
        <v>362</v>
      </c>
      <c r="I243" s="682" t="s">
        <v>362</v>
      </c>
      <c r="J243" s="100"/>
      <c r="O243" s="1"/>
    </row>
    <row r="244" spans="1:15" ht="28" customHeight="1" x14ac:dyDescent="0.35">
      <c r="A244" s="1285" t="s">
        <v>91</v>
      </c>
      <c r="B244" s="1460" t="s">
        <v>278</v>
      </c>
      <c r="C244" s="1460"/>
      <c r="D244" s="1460"/>
      <c r="E244" s="1467"/>
      <c r="F244" s="116"/>
      <c r="G244" s="143" t="s">
        <v>362</v>
      </c>
      <c r="H244" s="143" t="s">
        <v>362</v>
      </c>
      <c r="I244" s="143" t="s">
        <v>362</v>
      </c>
      <c r="J244" s="54"/>
      <c r="O244" s="1"/>
    </row>
    <row r="245" spans="1:15" ht="28" customHeight="1" x14ac:dyDescent="0.35">
      <c r="A245" s="1283" t="s">
        <v>92</v>
      </c>
      <c r="B245" s="1459" t="s">
        <v>279</v>
      </c>
      <c r="C245" s="1459"/>
      <c r="D245" s="1459"/>
      <c r="E245" s="1467"/>
      <c r="F245" s="117"/>
      <c r="G245" s="686" t="s">
        <v>362</v>
      </c>
      <c r="H245" s="686" t="s">
        <v>362</v>
      </c>
      <c r="I245" s="686" t="s">
        <v>362</v>
      </c>
      <c r="J245" s="58"/>
      <c r="O245" s="1"/>
    </row>
    <row r="246" spans="1:15" ht="30" customHeight="1" x14ac:dyDescent="0.35">
      <c r="A246" s="1286" t="s">
        <v>93</v>
      </c>
      <c r="B246" s="1461" t="s">
        <v>280</v>
      </c>
      <c r="C246" s="1461"/>
      <c r="D246" s="1461"/>
      <c r="E246" s="1468"/>
      <c r="F246" s="118"/>
      <c r="G246" s="148" t="s">
        <v>362</v>
      </c>
      <c r="H246" s="148" t="s">
        <v>362</v>
      </c>
      <c r="I246" s="148" t="s">
        <v>362</v>
      </c>
      <c r="J246" s="64"/>
      <c r="O246" s="1"/>
    </row>
    <row r="247" spans="1:15" s="5" customFormat="1" ht="8.15" customHeight="1" x14ac:dyDescent="0.35">
      <c r="A247" s="82"/>
      <c r="B247" s="83"/>
      <c r="C247" s="83"/>
      <c r="D247" s="83"/>
      <c r="E247" s="83"/>
      <c r="F247" s="84"/>
      <c r="G247" s="156"/>
      <c r="H247" s="156"/>
      <c r="I247" s="156"/>
      <c r="J247" s="46"/>
      <c r="K247" s="381"/>
    </row>
    <row r="248" spans="1:15" s="5" customFormat="1" ht="33" customHeight="1" x14ac:dyDescent="0.35">
      <c r="A248" s="1462" t="s">
        <v>441</v>
      </c>
      <c r="B248" s="1463"/>
      <c r="C248" s="1463"/>
      <c r="D248" s="1463"/>
      <c r="E248" s="1463"/>
      <c r="F248" s="1463"/>
      <c r="G248" s="1463"/>
      <c r="H248" s="1463"/>
      <c r="I248" s="1463"/>
      <c r="J248" s="1464"/>
      <c r="K248" s="381"/>
    </row>
    <row r="249" spans="1:15" ht="51.75" customHeight="1" x14ac:dyDescent="0.35">
      <c r="A249" s="1282" t="s">
        <v>114</v>
      </c>
      <c r="B249" s="1465" t="s">
        <v>110</v>
      </c>
      <c r="C249" s="1465"/>
      <c r="D249" s="1465"/>
      <c r="E249" s="1466" t="s">
        <v>518</v>
      </c>
      <c r="F249" s="115"/>
      <c r="G249" s="682" t="s">
        <v>362</v>
      </c>
      <c r="H249" s="682" t="s">
        <v>362</v>
      </c>
      <c r="I249" s="682" t="s">
        <v>362</v>
      </c>
      <c r="J249" s="1617" t="s">
        <v>563</v>
      </c>
      <c r="O249" s="1"/>
    </row>
    <row r="250" spans="1:15" ht="28" customHeight="1" x14ac:dyDescent="0.35">
      <c r="A250" s="1285" t="s">
        <v>115</v>
      </c>
      <c r="B250" s="1460" t="s">
        <v>111</v>
      </c>
      <c r="C250" s="1460"/>
      <c r="D250" s="1460"/>
      <c r="E250" s="1467"/>
      <c r="F250" s="116"/>
      <c r="G250" s="143" t="s">
        <v>362</v>
      </c>
      <c r="H250" s="143" t="s">
        <v>362</v>
      </c>
      <c r="I250" s="143" t="s">
        <v>362</v>
      </c>
      <c r="J250" s="1618"/>
      <c r="O250" s="1"/>
    </row>
    <row r="251" spans="1:15" ht="28" customHeight="1" x14ac:dyDescent="0.35">
      <c r="A251" s="1283" t="s">
        <v>116</v>
      </c>
      <c r="B251" s="1459" t="s">
        <v>112</v>
      </c>
      <c r="C251" s="1459"/>
      <c r="D251" s="1459"/>
      <c r="E251" s="1467"/>
      <c r="F251" s="117"/>
      <c r="G251" s="686" t="s">
        <v>362</v>
      </c>
      <c r="H251" s="686" t="s">
        <v>362</v>
      </c>
      <c r="I251" s="686" t="s">
        <v>362</v>
      </c>
      <c r="J251" s="1618"/>
      <c r="O251" s="1"/>
    </row>
    <row r="252" spans="1:15" ht="28" customHeight="1" x14ac:dyDescent="0.35">
      <c r="A252" s="1286" t="s">
        <v>117</v>
      </c>
      <c r="B252" s="1461" t="s">
        <v>113</v>
      </c>
      <c r="C252" s="1461"/>
      <c r="D252" s="1461"/>
      <c r="E252" s="1468"/>
      <c r="F252" s="246" t="s">
        <v>398</v>
      </c>
      <c r="G252" s="172">
        <v>1</v>
      </c>
      <c r="H252" s="172">
        <v>1</v>
      </c>
      <c r="I252" s="172">
        <v>1</v>
      </c>
      <c r="J252" s="1619"/>
      <c r="O252" s="1"/>
    </row>
    <row r="253" spans="1:15" s="5" customFormat="1" ht="8.15" customHeight="1" x14ac:dyDescent="0.35">
      <c r="A253" s="65"/>
      <c r="B253" s="66"/>
      <c r="C253" s="66"/>
      <c r="D253" s="66"/>
      <c r="E253" s="66"/>
      <c r="F253" s="67"/>
      <c r="G253" s="155"/>
      <c r="H253" s="155"/>
      <c r="I253" s="155"/>
      <c r="J253" s="46"/>
      <c r="K253" s="381"/>
    </row>
    <row r="254" spans="1:15" s="5" customFormat="1" ht="33" customHeight="1" x14ac:dyDescent="0.35">
      <c r="A254" s="1462" t="s">
        <v>442</v>
      </c>
      <c r="B254" s="1463"/>
      <c r="C254" s="1463"/>
      <c r="D254" s="1463"/>
      <c r="E254" s="1463"/>
      <c r="F254" s="1463"/>
      <c r="G254" s="1463"/>
      <c r="H254" s="1463"/>
      <c r="I254" s="1463"/>
      <c r="J254" s="1053" t="s">
        <v>787</v>
      </c>
      <c r="K254" s="381"/>
    </row>
    <row r="255" spans="1:15" ht="28" customHeight="1" x14ac:dyDescent="0.35">
      <c r="A255" s="1282" t="s">
        <v>120</v>
      </c>
      <c r="B255" s="1465" t="s">
        <v>118</v>
      </c>
      <c r="C255" s="1465"/>
      <c r="D255" s="1465"/>
      <c r="E255" s="1466" t="s">
        <v>537</v>
      </c>
      <c r="F255" s="243" t="s">
        <v>361</v>
      </c>
      <c r="G255" s="1613">
        <v>237</v>
      </c>
      <c r="H255" s="1614"/>
      <c r="I255" s="734">
        <v>398</v>
      </c>
      <c r="J255" s="319"/>
      <c r="O255" s="1"/>
    </row>
    <row r="256" spans="1:15" ht="28" customHeight="1" x14ac:dyDescent="0.35">
      <c r="A256" s="1286" t="s">
        <v>121</v>
      </c>
      <c r="B256" s="1461" t="s">
        <v>119</v>
      </c>
      <c r="C256" s="1461"/>
      <c r="D256" s="1461"/>
      <c r="E256" s="1468"/>
      <c r="F256" s="246" t="s">
        <v>361</v>
      </c>
      <c r="G256" s="1615">
        <v>94</v>
      </c>
      <c r="H256" s="1616"/>
      <c r="I256" s="1323">
        <v>136</v>
      </c>
      <c r="J256" s="81"/>
      <c r="O256" s="1"/>
    </row>
    <row r="257" spans="1:15" s="5" customFormat="1" ht="8.15" customHeight="1" x14ac:dyDescent="0.35">
      <c r="A257" s="12"/>
      <c r="B257" s="13"/>
      <c r="C257" s="13"/>
      <c r="D257" s="13"/>
      <c r="E257" s="13"/>
      <c r="F257" s="7"/>
      <c r="G257" s="149"/>
      <c r="H257" s="149"/>
      <c r="I257" s="149"/>
      <c r="J257" s="46"/>
      <c r="K257" s="381"/>
    </row>
    <row r="258" spans="1:15" s="5" customFormat="1" ht="33" customHeight="1" x14ac:dyDescent="0.35">
      <c r="A258" s="1462" t="s">
        <v>443</v>
      </c>
      <c r="B258" s="1463"/>
      <c r="C258" s="1463"/>
      <c r="D258" s="1463"/>
      <c r="E258" s="1463"/>
      <c r="F258" s="1463"/>
      <c r="G258" s="1463"/>
      <c r="H258" s="1463"/>
      <c r="I258" s="1463"/>
      <c r="J258" s="1053" t="s">
        <v>787</v>
      </c>
      <c r="K258" s="381"/>
    </row>
    <row r="259" spans="1:15" ht="28" customHeight="1" x14ac:dyDescent="0.35">
      <c r="A259" s="1282" t="s">
        <v>152</v>
      </c>
      <c r="B259" s="1465" t="s">
        <v>145</v>
      </c>
      <c r="C259" s="1465"/>
      <c r="D259" s="1465"/>
      <c r="E259" s="1466" t="s">
        <v>537</v>
      </c>
      <c r="F259" s="243" t="s">
        <v>361</v>
      </c>
      <c r="G259" s="1818">
        <v>237</v>
      </c>
      <c r="H259" s="1819"/>
      <c r="I259" s="1054">
        <v>395</v>
      </c>
      <c r="J259" s="94"/>
      <c r="O259" s="1"/>
    </row>
    <row r="260" spans="1:15" ht="28" customHeight="1" x14ac:dyDescent="0.35">
      <c r="A260" s="1285" t="s">
        <v>153</v>
      </c>
      <c r="B260" s="1460" t="s">
        <v>146</v>
      </c>
      <c r="C260" s="1460"/>
      <c r="D260" s="1460"/>
      <c r="E260" s="1467"/>
      <c r="F260" s="732" t="s">
        <v>361</v>
      </c>
      <c r="G260" s="1820">
        <v>195</v>
      </c>
      <c r="H260" s="1821"/>
      <c r="I260" s="1055">
        <v>291</v>
      </c>
      <c r="J260" s="59"/>
      <c r="O260" s="1"/>
    </row>
    <row r="261" spans="1:15" ht="28" customHeight="1" x14ac:dyDescent="0.35">
      <c r="A261" s="1307" t="s">
        <v>154</v>
      </c>
      <c r="B261" s="1627" t="s">
        <v>147</v>
      </c>
      <c r="C261" s="1627"/>
      <c r="D261" s="1627"/>
      <c r="E261" s="1467"/>
      <c r="F261" s="1322" t="s">
        <v>361</v>
      </c>
      <c r="G261" s="1816">
        <v>42</v>
      </c>
      <c r="H261" s="1817"/>
      <c r="I261" s="1056">
        <v>104</v>
      </c>
      <c r="J261" s="279"/>
      <c r="O261" s="1"/>
    </row>
    <row r="262" spans="1:15" ht="30" customHeight="1" x14ac:dyDescent="0.35">
      <c r="A262" s="1285" t="s">
        <v>155</v>
      </c>
      <c r="B262" s="1460" t="s">
        <v>148</v>
      </c>
      <c r="C262" s="1460"/>
      <c r="D262" s="1460"/>
      <c r="E262" s="1467"/>
      <c r="F262" s="732" t="s">
        <v>361</v>
      </c>
      <c r="G262" s="1820">
        <v>21529</v>
      </c>
      <c r="H262" s="1821"/>
      <c r="I262" s="1055">
        <v>7714</v>
      </c>
      <c r="J262" s="59"/>
      <c r="O262" s="1"/>
    </row>
    <row r="263" spans="1:15" ht="30" customHeight="1" x14ac:dyDescent="0.35">
      <c r="A263" s="1283" t="s">
        <v>156</v>
      </c>
      <c r="B263" s="1459" t="s">
        <v>149</v>
      </c>
      <c r="C263" s="1459"/>
      <c r="D263" s="1459"/>
      <c r="E263" s="1467"/>
      <c r="F263" s="245" t="s">
        <v>361</v>
      </c>
      <c r="G263" s="1816">
        <v>21275</v>
      </c>
      <c r="H263" s="1817"/>
      <c r="I263" s="1057">
        <v>7256</v>
      </c>
      <c r="J263" s="119"/>
      <c r="O263" s="1"/>
    </row>
    <row r="264" spans="1:15" ht="39" customHeight="1" x14ac:dyDescent="0.35">
      <c r="A264" s="1285" t="s">
        <v>157</v>
      </c>
      <c r="B264" s="1460" t="s">
        <v>150</v>
      </c>
      <c r="C264" s="1460"/>
      <c r="D264" s="1460"/>
      <c r="E264" s="1467"/>
      <c r="F264" s="732"/>
      <c r="G264" s="1622" t="s">
        <v>513</v>
      </c>
      <c r="H264" s="1623"/>
      <c r="I264" s="1324" t="s">
        <v>513</v>
      </c>
      <c r="J264" s="59"/>
      <c r="O264" s="1"/>
    </row>
    <row r="265" spans="1:15" ht="30" customHeight="1" x14ac:dyDescent="0.35">
      <c r="A265" s="1294" t="s">
        <v>158</v>
      </c>
      <c r="B265" s="1624" t="s">
        <v>151</v>
      </c>
      <c r="C265" s="1624"/>
      <c r="D265" s="1624"/>
      <c r="E265" s="1468"/>
      <c r="F265" s="110" t="s">
        <v>361</v>
      </c>
      <c r="G265" s="1625" t="s">
        <v>362</v>
      </c>
      <c r="H265" s="1626"/>
      <c r="I265" s="196" t="s">
        <v>362</v>
      </c>
      <c r="J265" s="102"/>
      <c r="O265" s="1"/>
    </row>
    <row r="266" spans="1:15" s="5" customFormat="1" ht="8.15" customHeight="1" x14ac:dyDescent="0.35">
      <c r="A266" s="82"/>
      <c r="B266" s="83"/>
      <c r="C266" s="83"/>
      <c r="D266" s="83"/>
      <c r="E266" s="83"/>
      <c r="F266" s="84"/>
      <c r="G266" s="156"/>
      <c r="H266" s="156"/>
      <c r="I266" s="156"/>
      <c r="J266" s="431"/>
      <c r="K266" s="381"/>
    </row>
    <row r="267" spans="1:15" s="5" customFormat="1" ht="33" customHeight="1" x14ac:dyDescent="0.35">
      <c r="A267" s="1494" t="s">
        <v>444</v>
      </c>
      <c r="B267" s="1495"/>
      <c r="C267" s="1495"/>
      <c r="D267" s="1495"/>
      <c r="E267" s="1495"/>
      <c r="F267" s="1495"/>
      <c r="G267" s="1495"/>
      <c r="H267" s="1495"/>
      <c r="I267" s="1495"/>
      <c r="J267" s="1058" t="s">
        <v>787</v>
      </c>
      <c r="K267" s="381"/>
    </row>
    <row r="268" spans="1:15" ht="30" customHeight="1" x14ac:dyDescent="0.35">
      <c r="A268" s="1282" t="s">
        <v>161</v>
      </c>
      <c r="B268" s="1465" t="s">
        <v>159</v>
      </c>
      <c r="C268" s="1465"/>
      <c r="D268" s="1465"/>
      <c r="E268" s="1466" t="s">
        <v>537</v>
      </c>
      <c r="F268" s="76" t="s">
        <v>398</v>
      </c>
      <c r="G268" s="1794">
        <v>1</v>
      </c>
      <c r="H268" s="1794"/>
      <c r="I268" s="925">
        <v>1</v>
      </c>
      <c r="J268" s="120"/>
      <c r="O268" s="1"/>
    </row>
    <row r="269" spans="1:15" ht="30" customHeight="1" x14ac:dyDescent="0.35">
      <c r="A269" s="1286" t="s">
        <v>162</v>
      </c>
      <c r="B269" s="1461" t="s">
        <v>160</v>
      </c>
      <c r="C269" s="1461"/>
      <c r="D269" s="1461"/>
      <c r="E269" s="1468"/>
      <c r="F269" s="73" t="s">
        <v>398</v>
      </c>
      <c r="G269" s="1631" t="s">
        <v>362</v>
      </c>
      <c r="H269" s="1631"/>
      <c r="I269" s="148" t="s">
        <v>362</v>
      </c>
      <c r="J269" s="64"/>
      <c r="O269" s="1"/>
    </row>
    <row r="270" spans="1:15" s="5" customFormat="1" ht="8.15" customHeight="1" x14ac:dyDescent="0.35">
      <c r="A270" s="82"/>
      <c r="B270" s="83"/>
      <c r="C270" s="83"/>
      <c r="D270" s="83"/>
      <c r="E270" s="83"/>
      <c r="F270" s="84"/>
      <c r="G270" s="156"/>
      <c r="H270" s="156"/>
      <c r="I270" s="156"/>
      <c r="J270" s="46"/>
      <c r="K270" s="381"/>
    </row>
    <row r="271" spans="1:15" s="5" customFormat="1" ht="33" customHeight="1" x14ac:dyDescent="0.35">
      <c r="A271" s="1462" t="s">
        <v>445</v>
      </c>
      <c r="B271" s="1463"/>
      <c r="C271" s="1463"/>
      <c r="D271" s="1463"/>
      <c r="E271" s="1463"/>
      <c r="F271" s="1463"/>
      <c r="G271" s="1463"/>
      <c r="H271" s="1463"/>
      <c r="I271" s="1463"/>
      <c r="J271" s="1464"/>
      <c r="K271" s="381"/>
    </row>
    <row r="272" spans="1:15" ht="30" customHeight="1" x14ac:dyDescent="0.35">
      <c r="A272" s="1282" t="s">
        <v>125</v>
      </c>
      <c r="B272" s="1465" t="s">
        <v>122</v>
      </c>
      <c r="C272" s="1465"/>
      <c r="D272" s="1465"/>
      <c r="E272" s="1466" t="s">
        <v>518</v>
      </c>
      <c r="F272" s="243" t="s">
        <v>361</v>
      </c>
      <c r="G272" s="680">
        <v>4621</v>
      </c>
      <c r="H272" s="680">
        <v>1515</v>
      </c>
      <c r="I272" s="680">
        <v>6374</v>
      </c>
      <c r="J272" s="1628" t="s">
        <v>517</v>
      </c>
      <c r="O272" s="1"/>
    </row>
    <row r="273" spans="1:15" ht="27.75" customHeight="1" x14ac:dyDescent="0.35">
      <c r="A273" s="1286" t="s">
        <v>124</v>
      </c>
      <c r="B273" s="1461" t="s">
        <v>123</v>
      </c>
      <c r="C273" s="1461"/>
      <c r="D273" s="1461"/>
      <c r="E273" s="1468"/>
      <c r="F273" s="246" t="s">
        <v>446</v>
      </c>
      <c r="G273" s="1305" t="s">
        <v>362</v>
      </c>
      <c r="H273" s="1305" t="s">
        <v>362</v>
      </c>
      <c r="I273" s="1305" t="s">
        <v>362</v>
      </c>
      <c r="J273" s="1629"/>
      <c r="O273" s="1"/>
    </row>
    <row r="274" spans="1:15" s="5" customFormat="1" ht="8.15" customHeight="1" x14ac:dyDescent="0.35">
      <c r="A274" s="12"/>
      <c r="B274" s="13"/>
      <c r="C274" s="13"/>
      <c r="D274" s="13"/>
      <c r="E274" s="13"/>
      <c r="F274" s="7"/>
      <c r="G274" s="149"/>
      <c r="H274" s="149"/>
      <c r="I274" s="149"/>
      <c r="J274" s="46"/>
      <c r="K274" s="381"/>
    </row>
    <row r="275" spans="1:15" s="5" customFormat="1" ht="33" customHeight="1" x14ac:dyDescent="0.35">
      <c r="A275" s="1462" t="s">
        <v>447</v>
      </c>
      <c r="B275" s="1463"/>
      <c r="C275" s="1463"/>
      <c r="D275" s="1463"/>
      <c r="E275" s="1463"/>
      <c r="F275" s="1463"/>
      <c r="G275" s="1463"/>
      <c r="H275" s="1463"/>
      <c r="I275" s="1463"/>
      <c r="J275" s="1464"/>
      <c r="K275" s="381"/>
    </row>
    <row r="276" spans="1:15" ht="25" customHeight="1" x14ac:dyDescent="0.35">
      <c r="A276" s="1282" t="s">
        <v>163</v>
      </c>
      <c r="B276" s="1465" t="s">
        <v>259</v>
      </c>
      <c r="C276" s="1465"/>
      <c r="D276" s="1465"/>
      <c r="E276" s="1466" t="s">
        <v>518</v>
      </c>
      <c r="F276" s="243" t="s">
        <v>398</v>
      </c>
      <c r="G276" s="694">
        <v>1</v>
      </c>
      <c r="H276" s="694">
        <v>1</v>
      </c>
      <c r="I276" s="694">
        <v>1</v>
      </c>
      <c r="J276" s="319"/>
      <c r="O276" s="1"/>
    </row>
    <row r="277" spans="1:15" ht="30" customHeight="1" x14ac:dyDescent="0.35">
      <c r="A277" s="1285" t="s">
        <v>164</v>
      </c>
      <c r="B277" s="1460" t="s">
        <v>249</v>
      </c>
      <c r="C277" s="1460"/>
      <c r="D277" s="1460"/>
      <c r="E277" s="1467"/>
      <c r="F277" s="732" t="s">
        <v>398</v>
      </c>
      <c r="G277" s="737">
        <v>0.56000000000000005</v>
      </c>
      <c r="H277" s="737">
        <v>0.56000000000000005</v>
      </c>
      <c r="I277" s="737">
        <v>0.56000000000000005</v>
      </c>
      <c r="J277" s="121"/>
      <c r="O277" s="1"/>
    </row>
    <row r="278" spans="1:15" ht="30" customHeight="1" x14ac:dyDescent="0.35">
      <c r="A278" s="1283" t="s">
        <v>165</v>
      </c>
      <c r="B278" s="1459" t="s">
        <v>260</v>
      </c>
      <c r="C278" s="1459"/>
      <c r="D278" s="1459"/>
      <c r="E278" s="1467"/>
      <c r="F278" s="245" t="s">
        <v>398</v>
      </c>
      <c r="G278" s="698">
        <v>0</v>
      </c>
      <c r="H278" s="698">
        <v>0</v>
      </c>
      <c r="I278" s="698">
        <v>0</v>
      </c>
      <c r="J278" s="122"/>
      <c r="O278" s="1"/>
    </row>
    <row r="279" spans="1:15" ht="30" customHeight="1" x14ac:dyDescent="0.35">
      <c r="A279" s="1285" t="s">
        <v>166</v>
      </c>
      <c r="B279" s="1460" t="s">
        <v>261</v>
      </c>
      <c r="C279" s="1460"/>
      <c r="D279" s="1460"/>
      <c r="E279" s="1467"/>
      <c r="F279" s="732" t="s">
        <v>398</v>
      </c>
      <c r="G279" s="737">
        <v>0.08</v>
      </c>
      <c r="H279" s="737">
        <v>7.0000000000000007E-2</v>
      </c>
      <c r="I279" s="737">
        <v>0.06</v>
      </c>
      <c r="J279" s="121"/>
      <c r="O279" s="1"/>
    </row>
    <row r="280" spans="1:15" ht="30" customHeight="1" x14ac:dyDescent="0.35">
      <c r="A280" s="1283" t="s">
        <v>167</v>
      </c>
      <c r="B280" s="1459" t="s">
        <v>262</v>
      </c>
      <c r="C280" s="1459"/>
      <c r="D280" s="1459"/>
      <c r="E280" s="1467"/>
      <c r="F280" s="245" t="s">
        <v>398</v>
      </c>
      <c r="G280" s="698">
        <v>0.17</v>
      </c>
      <c r="H280" s="698">
        <v>0.23</v>
      </c>
      <c r="I280" s="698">
        <v>0.13</v>
      </c>
      <c r="J280" s="122"/>
      <c r="O280" s="1"/>
    </row>
    <row r="281" spans="1:15" ht="30" customHeight="1" x14ac:dyDescent="0.35">
      <c r="A281" s="1285" t="s">
        <v>168</v>
      </c>
      <c r="B281" s="1460" t="s">
        <v>263</v>
      </c>
      <c r="C281" s="1460"/>
      <c r="D281" s="1460"/>
      <c r="E281" s="1467"/>
      <c r="F281" s="732" t="s">
        <v>398</v>
      </c>
      <c r="G281" s="737">
        <v>0.2</v>
      </c>
      <c r="H281" s="737">
        <v>0.15</v>
      </c>
      <c r="I281" s="737">
        <v>0.25</v>
      </c>
      <c r="J281" s="320"/>
      <c r="O281" s="1"/>
    </row>
    <row r="282" spans="1:15" ht="25" customHeight="1" x14ac:dyDescent="0.35">
      <c r="A282" s="1283" t="s">
        <v>169</v>
      </c>
      <c r="B282" s="1459" t="s">
        <v>264</v>
      </c>
      <c r="C282" s="1459"/>
      <c r="D282" s="1459"/>
      <c r="E282" s="1467"/>
      <c r="F282" s="245" t="s">
        <v>398</v>
      </c>
      <c r="G282" s="698">
        <v>0</v>
      </c>
      <c r="H282" s="698">
        <v>0</v>
      </c>
      <c r="I282" s="698">
        <v>0</v>
      </c>
      <c r="J282" s="122"/>
      <c r="O282" s="1"/>
    </row>
    <row r="283" spans="1:15" ht="40.5" customHeight="1" x14ac:dyDescent="0.35">
      <c r="A283" s="1285" t="s">
        <v>292</v>
      </c>
      <c r="B283" s="1460" t="s">
        <v>339</v>
      </c>
      <c r="C283" s="1460"/>
      <c r="D283" s="1460"/>
      <c r="E283" s="1467"/>
      <c r="F283" s="732" t="s">
        <v>398</v>
      </c>
      <c r="G283" s="737">
        <v>1</v>
      </c>
      <c r="H283" s="737">
        <v>1</v>
      </c>
      <c r="I283" s="737">
        <v>1</v>
      </c>
      <c r="J283" s="320" t="s">
        <v>446</v>
      </c>
      <c r="O283" s="1"/>
    </row>
    <row r="284" spans="1:15" ht="30" customHeight="1" x14ac:dyDescent="0.35">
      <c r="A284" s="1283" t="s">
        <v>170</v>
      </c>
      <c r="B284" s="1459" t="s">
        <v>265</v>
      </c>
      <c r="C284" s="1459"/>
      <c r="D284" s="1459"/>
      <c r="E284" s="1467"/>
      <c r="F284" s="245" t="s">
        <v>478</v>
      </c>
      <c r="G284" s="792">
        <v>1</v>
      </c>
      <c r="H284" s="792">
        <v>1</v>
      </c>
      <c r="I284" s="792">
        <v>1</v>
      </c>
      <c r="J284" s="122"/>
      <c r="O284" s="1"/>
    </row>
    <row r="285" spans="1:15" ht="30" customHeight="1" x14ac:dyDescent="0.35">
      <c r="A285" s="1285" t="s">
        <v>171</v>
      </c>
      <c r="B285" s="1460" t="s">
        <v>238</v>
      </c>
      <c r="C285" s="1460"/>
      <c r="D285" s="1460"/>
      <c r="E285" s="1467"/>
      <c r="F285" s="732" t="s">
        <v>398</v>
      </c>
      <c r="G285" s="737">
        <v>0</v>
      </c>
      <c r="H285" s="737">
        <v>0</v>
      </c>
      <c r="I285" s="737">
        <v>0</v>
      </c>
      <c r="J285" s="121"/>
      <c r="O285" s="1"/>
    </row>
    <row r="286" spans="1:15" ht="30" customHeight="1" x14ac:dyDescent="0.35">
      <c r="A286" s="1307" t="s">
        <v>172</v>
      </c>
      <c r="B286" s="1627" t="s">
        <v>239</v>
      </c>
      <c r="C286" s="1627"/>
      <c r="D286" s="1627"/>
      <c r="E286" s="1467"/>
      <c r="F286" s="1322" t="s">
        <v>398</v>
      </c>
      <c r="G286" s="738">
        <v>0</v>
      </c>
      <c r="H286" s="738">
        <v>0</v>
      </c>
      <c r="I286" s="738">
        <v>0</v>
      </c>
      <c r="J286" s="277"/>
      <c r="O286" s="1"/>
    </row>
    <row r="287" spans="1:15" ht="25" customHeight="1" x14ac:dyDescent="0.35">
      <c r="A287" s="1285" t="s">
        <v>173</v>
      </c>
      <c r="B287" s="1460" t="s">
        <v>240</v>
      </c>
      <c r="C287" s="1460"/>
      <c r="D287" s="1460"/>
      <c r="E287" s="1467"/>
      <c r="F287" s="732" t="s">
        <v>398</v>
      </c>
      <c r="G287" s="737">
        <v>0</v>
      </c>
      <c r="H287" s="737">
        <v>0</v>
      </c>
      <c r="I287" s="737">
        <v>0</v>
      </c>
      <c r="J287" s="121"/>
      <c r="O287" s="1"/>
    </row>
    <row r="288" spans="1:15" ht="25" customHeight="1" x14ac:dyDescent="0.35">
      <c r="A288" s="1283" t="s">
        <v>174</v>
      </c>
      <c r="B288" s="1459" t="s">
        <v>241</v>
      </c>
      <c r="C288" s="1459"/>
      <c r="D288" s="1459"/>
      <c r="E288" s="1467"/>
      <c r="F288" s="245" t="s">
        <v>398</v>
      </c>
      <c r="G288" s="183">
        <v>0</v>
      </c>
      <c r="H288" s="183">
        <v>0</v>
      </c>
      <c r="I288" s="183">
        <v>0</v>
      </c>
      <c r="J288" s="122"/>
      <c r="O288" s="1"/>
    </row>
    <row r="289" spans="1:15" ht="25" customHeight="1" x14ac:dyDescent="0.35">
      <c r="A289" s="1285" t="s">
        <v>175</v>
      </c>
      <c r="B289" s="1460" t="s">
        <v>242</v>
      </c>
      <c r="C289" s="1460"/>
      <c r="D289" s="1460"/>
      <c r="E289" s="1467"/>
      <c r="F289" s="732" t="s">
        <v>398</v>
      </c>
      <c r="G289" s="737">
        <v>0</v>
      </c>
      <c r="H289" s="737">
        <v>0</v>
      </c>
      <c r="I289" s="737">
        <v>0</v>
      </c>
      <c r="J289" s="121"/>
      <c r="O289" s="1"/>
    </row>
    <row r="290" spans="1:15" ht="30" customHeight="1" x14ac:dyDescent="0.35">
      <c r="A290" s="1283" t="s">
        <v>176</v>
      </c>
      <c r="B290" s="1459" t="s">
        <v>340</v>
      </c>
      <c r="C290" s="1459"/>
      <c r="D290" s="1459"/>
      <c r="E290" s="1467"/>
      <c r="F290" s="245" t="s">
        <v>398</v>
      </c>
      <c r="G290" s="698">
        <v>0</v>
      </c>
      <c r="H290" s="698">
        <v>0</v>
      </c>
      <c r="I290" s="698">
        <v>0</v>
      </c>
      <c r="J290" s="321" t="s">
        <v>446</v>
      </c>
      <c r="O290" s="1"/>
    </row>
    <row r="291" spans="1:15" ht="30" customHeight="1" x14ac:dyDescent="0.35">
      <c r="A291" s="1285" t="s">
        <v>293</v>
      </c>
      <c r="B291" s="1460" t="s">
        <v>341</v>
      </c>
      <c r="C291" s="1460"/>
      <c r="D291" s="1460"/>
      <c r="E291" s="1467"/>
      <c r="F291" s="732" t="s">
        <v>478</v>
      </c>
      <c r="G291" s="722">
        <v>0</v>
      </c>
      <c r="H291" s="722">
        <v>0</v>
      </c>
      <c r="I291" s="722">
        <v>0</v>
      </c>
      <c r="J291" s="121"/>
      <c r="O291" s="1"/>
    </row>
    <row r="292" spans="1:15" ht="30" customHeight="1" x14ac:dyDescent="0.35">
      <c r="A292" s="1283" t="s">
        <v>177</v>
      </c>
      <c r="B292" s="1459" t="s">
        <v>126</v>
      </c>
      <c r="C292" s="1459"/>
      <c r="D292" s="1459"/>
      <c r="E292" s="1507"/>
      <c r="F292" s="245" t="s">
        <v>361</v>
      </c>
      <c r="G292" s="926" t="s">
        <v>565</v>
      </c>
      <c r="H292" s="926" t="s">
        <v>565</v>
      </c>
      <c r="I292" s="926" t="s">
        <v>565</v>
      </c>
      <c r="J292" s="324"/>
      <c r="O292" s="1"/>
    </row>
    <row r="293" spans="1:15" s="5" customFormat="1" ht="33" customHeight="1" x14ac:dyDescent="0.35">
      <c r="A293" s="1494" t="s">
        <v>625</v>
      </c>
      <c r="B293" s="1495"/>
      <c r="C293" s="1495"/>
      <c r="D293" s="1495"/>
      <c r="E293" s="1495"/>
      <c r="F293" s="1495"/>
      <c r="G293" s="1495"/>
      <c r="H293" s="1495"/>
      <c r="I293" s="1495"/>
      <c r="J293" s="1496"/>
      <c r="K293" s="381"/>
    </row>
    <row r="294" spans="1:15" ht="30" customHeight="1" x14ac:dyDescent="0.35">
      <c r="A294" s="1281" t="s">
        <v>178</v>
      </c>
      <c r="B294" s="1632" t="s">
        <v>127</v>
      </c>
      <c r="C294" s="1632"/>
      <c r="D294" s="1632"/>
      <c r="E294" s="1466" t="s">
        <v>518</v>
      </c>
      <c r="F294" s="443"/>
      <c r="G294" s="724" t="s">
        <v>364</v>
      </c>
      <c r="H294" s="724" t="s">
        <v>364</v>
      </c>
      <c r="I294" s="724" t="s">
        <v>364</v>
      </c>
      <c r="J294" s="1319" t="s">
        <v>566</v>
      </c>
      <c r="O294" s="1"/>
    </row>
    <row r="295" spans="1:15" ht="25" customHeight="1" x14ac:dyDescent="0.35">
      <c r="A295" s="1294" t="s">
        <v>179</v>
      </c>
      <c r="B295" s="1624" t="s">
        <v>128</v>
      </c>
      <c r="C295" s="1624"/>
      <c r="D295" s="1624"/>
      <c r="E295" s="1468"/>
      <c r="F295" s="110" t="s">
        <v>512</v>
      </c>
      <c r="G295" s="705">
        <v>0</v>
      </c>
      <c r="H295" s="705">
        <v>0</v>
      </c>
      <c r="I295" s="705">
        <v>0</v>
      </c>
      <c r="J295" s="99"/>
      <c r="O295" s="1"/>
    </row>
    <row r="296" spans="1:15" s="5" customFormat="1" ht="8.15" customHeight="1" x14ac:dyDescent="0.35">
      <c r="A296" s="209"/>
      <c r="B296" s="210"/>
      <c r="C296" s="210"/>
      <c r="D296" s="210"/>
      <c r="E296" s="210"/>
      <c r="F296" s="47"/>
      <c r="G296" s="211"/>
      <c r="H296" s="211"/>
      <c r="I296" s="211"/>
      <c r="J296" s="46"/>
      <c r="K296" s="381"/>
    </row>
    <row r="297" spans="1:15" s="5" customFormat="1" ht="33" customHeight="1" x14ac:dyDescent="0.35">
      <c r="A297" s="1462" t="s">
        <v>448</v>
      </c>
      <c r="B297" s="1463"/>
      <c r="C297" s="1463"/>
      <c r="D297" s="1463"/>
      <c r="E297" s="1463"/>
      <c r="F297" s="1463"/>
      <c r="G297" s="1463"/>
      <c r="H297" s="1463"/>
      <c r="I297" s="1463"/>
      <c r="J297" s="1464"/>
      <c r="K297" s="381"/>
    </row>
    <row r="298" spans="1:15" ht="24" customHeight="1" x14ac:dyDescent="0.35">
      <c r="A298" s="1282" t="s">
        <v>96</v>
      </c>
      <c r="B298" s="1479" t="s">
        <v>281</v>
      </c>
      <c r="C298" s="1480"/>
      <c r="D298" s="123" t="s">
        <v>365</v>
      </c>
      <c r="E298" s="1483" t="s">
        <v>518</v>
      </c>
      <c r="F298" s="94" t="s">
        <v>361</v>
      </c>
      <c r="G298" s="734">
        <v>0</v>
      </c>
      <c r="H298" s="734">
        <v>0</v>
      </c>
      <c r="I298" s="734">
        <v>0</v>
      </c>
      <c r="J298" s="483" t="s">
        <v>701</v>
      </c>
      <c r="O298" s="1"/>
    </row>
    <row r="299" spans="1:15" ht="24" customHeight="1" x14ac:dyDescent="0.35">
      <c r="A299" s="1285" t="s">
        <v>97</v>
      </c>
      <c r="B299" s="1487" t="s">
        <v>282</v>
      </c>
      <c r="C299" s="1488"/>
      <c r="D299" s="89" t="s">
        <v>365</v>
      </c>
      <c r="E299" s="1637"/>
      <c r="F299" s="59" t="s">
        <v>361</v>
      </c>
      <c r="G299" s="1324">
        <v>0</v>
      </c>
      <c r="H299" s="1324">
        <v>0</v>
      </c>
      <c r="I299" s="1324">
        <v>0</v>
      </c>
      <c r="J299" s="59"/>
      <c r="O299" s="1"/>
    </row>
    <row r="300" spans="1:15" ht="15" customHeight="1" x14ac:dyDescent="0.35">
      <c r="A300" s="1523" t="s">
        <v>98</v>
      </c>
      <c r="B300" s="1639" t="s">
        <v>342</v>
      </c>
      <c r="C300" s="1640"/>
      <c r="D300" s="124" t="s">
        <v>250</v>
      </c>
      <c r="E300" s="1637"/>
      <c r="F300" s="60" t="s">
        <v>361</v>
      </c>
      <c r="G300" s="703">
        <v>0</v>
      </c>
      <c r="H300" s="703">
        <v>0</v>
      </c>
      <c r="I300" s="703">
        <v>0</v>
      </c>
      <c r="J300" s="1645"/>
      <c r="O300" s="1"/>
    </row>
    <row r="301" spans="1:15" ht="15" customHeight="1" x14ac:dyDescent="0.35">
      <c r="A301" s="1523"/>
      <c r="B301" s="1641"/>
      <c r="C301" s="1642"/>
      <c r="D301" s="124" t="s">
        <v>251</v>
      </c>
      <c r="E301" s="1637"/>
      <c r="F301" s="60" t="s">
        <v>361</v>
      </c>
      <c r="G301" s="703">
        <v>0</v>
      </c>
      <c r="H301" s="703">
        <v>0</v>
      </c>
      <c r="I301" s="703">
        <v>0</v>
      </c>
      <c r="J301" s="1646"/>
      <c r="O301" s="1"/>
    </row>
    <row r="302" spans="1:15" ht="15" customHeight="1" x14ac:dyDescent="0.35">
      <c r="A302" s="1523"/>
      <c r="B302" s="1641"/>
      <c r="C302" s="1642"/>
      <c r="D302" s="124" t="s">
        <v>252</v>
      </c>
      <c r="E302" s="1637"/>
      <c r="F302" s="60" t="s">
        <v>361</v>
      </c>
      <c r="G302" s="703">
        <v>0</v>
      </c>
      <c r="H302" s="703">
        <v>0</v>
      </c>
      <c r="I302" s="703">
        <v>0</v>
      </c>
      <c r="J302" s="1646"/>
      <c r="O302" s="1"/>
    </row>
    <row r="303" spans="1:15" ht="15" customHeight="1" x14ac:dyDescent="0.35">
      <c r="A303" s="1523"/>
      <c r="B303" s="1641"/>
      <c r="C303" s="1642"/>
      <c r="D303" s="124" t="s">
        <v>253</v>
      </c>
      <c r="E303" s="1637"/>
      <c r="F303" s="60" t="s">
        <v>361</v>
      </c>
      <c r="G303" s="703">
        <v>0</v>
      </c>
      <c r="H303" s="703">
        <v>0</v>
      </c>
      <c r="I303" s="703">
        <v>0</v>
      </c>
      <c r="J303" s="1646"/>
      <c r="O303" s="1"/>
    </row>
    <row r="304" spans="1:15" ht="15" customHeight="1" x14ac:dyDescent="0.35">
      <c r="A304" s="1523"/>
      <c r="B304" s="1641"/>
      <c r="C304" s="1642"/>
      <c r="D304" s="124" t="s">
        <v>254</v>
      </c>
      <c r="E304" s="1637"/>
      <c r="F304" s="60" t="s">
        <v>361</v>
      </c>
      <c r="G304" s="703">
        <v>0</v>
      </c>
      <c r="H304" s="703">
        <v>0</v>
      </c>
      <c r="I304" s="703">
        <v>0</v>
      </c>
      <c r="J304" s="1646"/>
      <c r="O304" s="1"/>
    </row>
    <row r="305" spans="1:15" ht="15" customHeight="1" x14ac:dyDescent="0.35">
      <c r="A305" s="1523"/>
      <c r="B305" s="1643"/>
      <c r="C305" s="1644"/>
      <c r="D305" s="124" t="s">
        <v>255</v>
      </c>
      <c r="E305" s="1637"/>
      <c r="F305" s="60" t="s">
        <v>361</v>
      </c>
      <c r="G305" s="703">
        <v>0</v>
      </c>
      <c r="H305" s="703">
        <v>0</v>
      </c>
      <c r="I305" s="703">
        <v>0</v>
      </c>
      <c r="J305" s="1647"/>
      <c r="O305" s="1"/>
    </row>
    <row r="306" spans="1:15" ht="15" customHeight="1" x14ac:dyDescent="0.35">
      <c r="A306" s="1548" t="s">
        <v>99</v>
      </c>
      <c r="B306" s="1513" t="s">
        <v>343</v>
      </c>
      <c r="C306" s="1514"/>
      <c r="D306" s="1306" t="s">
        <v>250</v>
      </c>
      <c r="E306" s="1637"/>
      <c r="F306" s="59" t="s">
        <v>361</v>
      </c>
      <c r="G306" s="1324">
        <v>0</v>
      </c>
      <c r="H306" s="1324">
        <v>0</v>
      </c>
      <c r="I306" s="1324">
        <v>0</v>
      </c>
      <c r="J306" s="1474"/>
      <c r="O306" s="1"/>
    </row>
    <row r="307" spans="1:15" ht="15" customHeight="1" x14ac:dyDescent="0.35">
      <c r="A307" s="1548"/>
      <c r="B307" s="1518"/>
      <c r="C307" s="1519"/>
      <c r="D307" s="1306" t="s">
        <v>251</v>
      </c>
      <c r="E307" s="1637"/>
      <c r="F307" s="59" t="s">
        <v>361</v>
      </c>
      <c r="G307" s="1324">
        <v>0</v>
      </c>
      <c r="H307" s="1324">
        <v>0</v>
      </c>
      <c r="I307" s="1324">
        <v>0</v>
      </c>
      <c r="J307" s="1648"/>
      <c r="O307" s="1"/>
    </row>
    <row r="308" spans="1:15" ht="15" customHeight="1" x14ac:dyDescent="0.35">
      <c r="A308" s="1548"/>
      <c r="B308" s="1518"/>
      <c r="C308" s="1519"/>
      <c r="D308" s="1306" t="s">
        <v>252</v>
      </c>
      <c r="E308" s="1637"/>
      <c r="F308" s="59" t="s">
        <v>361</v>
      </c>
      <c r="G308" s="1324">
        <v>0</v>
      </c>
      <c r="H308" s="1324">
        <v>0</v>
      </c>
      <c r="I308" s="1324">
        <v>0</v>
      </c>
      <c r="J308" s="1648"/>
      <c r="O308" s="1"/>
    </row>
    <row r="309" spans="1:15" ht="15" customHeight="1" x14ac:dyDescent="0.35">
      <c r="A309" s="1548"/>
      <c r="B309" s="1518"/>
      <c r="C309" s="1519"/>
      <c r="D309" s="1306" t="s">
        <v>253</v>
      </c>
      <c r="E309" s="1637"/>
      <c r="F309" s="59" t="s">
        <v>361</v>
      </c>
      <c r="G309" s="1324">
        <v>0</v>
      </c>
      <c r="H309" s="1324">
        <v>0</v>
      </c>
      <c r="I309" s="1324">
        <v>0</v>
      </c>
      <c r="J309" s="1648"/>
      <c r="O309" s="1"/>
    </row>
    <row r="310" spans="1:15" ht="15" customHeight="1" x14ac:dyDescent="0.35">
      <c r="A310" s="1548"/>
      <c r="B310" s="1518"/>
      <c r="C310" s="1519"/>
      <c r="D310" s="1306" t="s">
        <v>254</v>
      </c>
      <c r="E310" s="1637"/>
      <c r="F310" s="59" t="s">
        <v>361</v>
      </c>
      <c r="G310" s="1324">
        <v>0</v>
      </c>
      <c r="H310" s="1324">
        <v>0</v>
      </c>
      <c r="I310" s="1324">
        <v>0</v>
      </c>
      <c r="J310" s="1648"/>
      <c r="O310" s="1"/>
    </row>
    <row r="311" spans="1:15" ht="15" customHeight="1" x14ac:dyDescent="0.35">
      <c r="A311" s="1549"/>
      <c r="B311" s="1515"/>
      <c r="C311" s="1516"/>
      <c r="D311" s="91" t="s">
        <v>255</v>
      </c>
      <c r="E311" s="1638"/>
      <c r="F311" s="81" t="s">
        <v>361</v>
      </c>
      <c r="G311" s="1323">
        <v>0</v>
      </c>
      <c r="H311" s="1323">
        <v>0</v>
      </c>
      <c r="I311" s="1323">
        <v>0</v>
      </c>
      <c r="J311" s="1517"/>
      <c r="O311" s="1"/>
    </row>
    <row r="312" spans="1:15" s="5" customFormat="1" ht="8.15" customHeight="1" x14ac:dyDescent="0.35">
      <c r="A312" s="12"/>
      <c r="B312" s="13"/>
      <c r="C312" s="13"/>
      <c r="D312" s="13"/>
      <c r="E312" s="13"/>
      <c r="F312" s="7"/>
      <c r="G312" s="149"/>
      <c r="H312" s="149"/>
      <c r="I312" s="149"/>
      <c r="J312" s="46"/>
      <c r="K312" s="381"/>
    </row>
    <row r="313" spans="1:15" s="5" customFormat="1" ht="33" customHeight="1" x14ac:dyDescent="0.35">
      <c r="A313" s="1462" t="s">
        <v>552</v>
      </c>
      <c r="B313" s="1463"/>
      <c r="C313" s="1463"/>
      <c r="D313" s="1463"/>
      <c r="E313" s="1463"/>
      <c r="F313" s="1463"/>
      <c r="G313" s="1463"/>
      <c r="H313" s="1463"/>
      <c r="I313" s="1463"/>
      <c r="J313" s="1464"/>
      <c r="K313" s="381"/>
    </row>
    <row r="314" spans="1:15" ht="39" customHeight="1" x14ac:dyDescent="0.35">
      <c r="A314" s="11" t="s">
        <v>95</v>
      </c>
      <c r="B314" s="1590" t="s">
        <v>553</v>
      </c>
      <c r="C314" s="1590"/>
      <c r="D314" s="1590"/>
      <c r="E314" s="219" t="s">
        <v>519</v>
      </c>
      <c r="F314" s="242" t="s">
        <v>398</v>
      </c>
      <c r="G314" s="833">
        <v>0.996</v>
      </c>
      <c r="H314" s="833">
        <v>0.996</v>
      </c>
      <c r="I314" s="833">
        <v>0.996</v>
      </c>
      <c r="J314" s="1059" t="s">
        <v>626</v>
      </c>
      <c r="O314" s="1"/>
    </row>
    <row r="315" spans="1:15" s="5" customFormat="1" ht="8.15" customHeight="1" x14ac:dyDescent="0.35">
      <c r="A315" s="82"/>
      <c r="B315" s="83"/>
      <c r="C315" s="83"/>
      <c r="D315" s="83"/>
      <c r="E315" s="83"/>
      <c r="F315" s="84"/>
      <c r="G315" s="156"/>
      <c r="H315" s="156"/>
      <c r="I315" s="156"/>
      <c r="J315" s="46"/>
      <c r="K315" s="381"/>
    </row>
    <row r="316" spans="1:15" s="5" customFormat="1" ht="33" customHeight="1" x14ac:dyDescent="0.35">
      <c r="A316" s="1462" t="s">
        <v>449</v>
      </c>
      <c r="B316" s="1463"/>
      <c r="C316" s="1463"/>
      <c r="D316" s="1463"/>
      <c r="E316" s="1463"/>
      <c r="F316" s="1463"/>
      <c r="G316" s="1463"/>
      <c r="H316" s="1463"/>
      <c r="I316" s="1463"/>
      <c r="J316" s="1464"/>
      <c r="K316" s="381"/>
    </row>
    <row r="317" spans="1:15" ht="55.5" customHeight="1" x14ac:dyDescent="0.35">
      <c r="A317" s="11" t="s">
        <v>182</v>
      </c>
      <c r="B317" s="1633" t="s">
        <v>181</v>
      </c>
      <c r="C317" s="1633"/>
      <c r="D317" s="1633"/>
      <c r="E317" s="219" t="s">
        <v>519</v>
      </c>
      <c r="F317" s="242" t="s">
        <v>398</v>
      </c>
      <c r="G317" s="1795">
        <v>0.997</v>
      </c>
      <c r="H317" s="1796"/>
      <c r="I317" s="1797"/>
      <c r="J317" s="1060" t="s">
        <v>558</v>
      </c>
      <c r="O317" s="1"/>
    </row>
    <row r="318" spans="1:15" s="5" customFormat="1" ht="8.15" customHeight="1" x14ac:dyDescent="0.35">
      <c r="A318" s="12"/>
      <c r="B318" s="13"/>
      <c r="C318" s="13"/>
      <c r="D318" s="13"/>
      <c r="E318" s="13"/>
      <c r="F318" s="7"/>
      <c r="G318" s="149"/>
      <c r="H318" s="149"/>
      <c r="I318" s="149"/>
      <c r="J318" s="46"/>
      <c r="K318" s="381"/>
    </row>
    <row r="319" spans="1:15" s="5" customFormat="1" ht="33" customHeight="1" x14ac:dyDescent="0.35">
      <c r="A319" s="1462" t="s">
        <v>450</v>
      </c>
      <c r="B319" s="1463"/>
      <c r="C319" s="1463"/>
      <c r="D319" s="1463"/>
      <c r="E319" s="1463"/>
      <c r="F319" s="1463"/>
      <c r="G319" s="1463"/>
      <c r="H319" s="1463"/>
      <c r="I319" s="1463"/>
      <c r="J319" s="1464"/>
      <c r="K319" s="381"/>
    </row>
    <row r="320" spans="1:15" ht="52.5" customHeight="1" x14ac:dyDescent="0.35">
      <c r="A320" s="11" t="s">
        <v>180</v>
      </c>
      <c r="B320" s="1590" t="s">
        <v>474</v>
      </c>
      <c r="C320" s="1590"/>
      <c r="D320" s="1590"/>
      <c r="E320" s="219" t="s">
        <v>519</v>
      </c>
      <c r="F320" s="242" t="s">
        <v>556</v>
      </c>
      <c r="G320" s="1798" t="s">
        <v>809</v>
      </c>
      <c r="H320" s="1799"/>
      <c r="I320" s="1800"/>
      <c r="J320" s="1060" t="s">
        <v>810</v>
      </c>
      <c r="O320" s="1"/>
    </row>
    <row r="321" spans="1:15" s="5" customFormat="1" ht="8.15" customHeight="1" x14ac:dyDescent="0.35">
      <c r="A321" s="82"/>
      <c r="B321" s="83"/>
      <c r="C321" s="83"/>
      <c r="D321" s="83"/>
      <c r="E321" s="83"/>
      <c r="F321" s="84"/>
      <c r="G321" s="156"/>
      <c r="H321" s="156"/>
      <c r="I321" s="156"/>
      <c r="J321" s="46"/>
      <c r="K321" s="381"/>
    </row>
    <row r="322" spans="1:15" s="5" customFormat="1" ht="33" customHeight="1" x14ac:dyDescent="0.35">
      <c r="A322" s="1462" t="s">
        <v>451</v>
      </c>
      <c r="B322" s="1463"/>
      <c r="C322" s="1463"/>
      <c r="D322" s="1463"/>
      <c r="E322" s="1463"/>
      <c r="F322" s="1463"/>
      <c r="G322" s="1463"/>
      <c r="H322" s="1463"/>
      <c r="I322" s="1463"/>
      <c r="J322" s="1464"/>
      <c r="K322" s="381"/>
    </row>
    <row r="323" spans="1:15" ht="30" customHeight="1" x14ac:dyDescent="0.35">
      <c r="A323" s="11" t="s">
        <v>130</v>
      </c>
      <c r="B323" s="1633" t="s">
        <v>129</v>
      </c>
      <c r="C323" s="1633"/>
      <c r="D323" s="1633"/>
      <c r="E323" s="219" t="s">
        <v>519</v>
      </c>
      <c r="F323" s="242" t="s">
        <v>559</v>
      </c>
      <c r="G323" s="186" t="s">
        <v>511</v>
      </c>
      <c r="H323" s="186" t="s">
        <v>511</v>
      </c>
      <c r="I323" s="186" t="s">
        <v>511</v>
      </c>
      <c r="J323" s="430" t="s">
        <v>557</v>
      </c>
      <c r="O323" s="1"/>
    </row>
    <row r="324" spans="1:15" s="5" customFormat="1" ht="8.15" customHeight="1" x14ac:dyDescent="0.35">
      <c r="A324" s="82"/>
      <c r="B324" s="83"/>
      <c r="C324" s="83"/>
      <c r="D324" s="83"/>
      <c r="E324" s="83"/>
      <c r="F324" s="84"/>
      <c r="G324" s="156"/>
      <c r="H324" s="156"/>
      <c r="I324" s="156"/>
      <c r="J324" s="46"/>
      <c r="K324" s="381"/>
    </row>
    <row r="325" spans="1:15" s="5" customFormat="1" ht="69.75" customHeight="1" x14ac:dyDescent="0.35">
      <c r="A325" s="1462" t="s">
        <v>452</v>
      </c>
      <c r="B325" s="1463"/>
      <c r="C325" s="1463"/>
      <c r="D325" s="1463"/>
      <c r="E325" s="1463"/>
      <c r="F325" s="1463"/>
      <c r="G325" s="1463"/>
      <c r="H325" s="1463"/>
      <c r="I325" s="1463"/>
      <c r="J325" s="436" t="s">
        <v>576</v>
      </c>
      <c r="K325" s="381"/>
    </row>
    <row r="326" spans="1:15" ht="30" customHeight="1" x14ac:dyDescent="0.35">
      <c r="A326" s="1282" t="s">
        <v>298</v>
      </c>
      <c r="B326" s="1652" t="s">
        <v>266</v>
      </c>
      <c r="C326" s="1652"/>
      <c r="D326" s="1652"/>
      <c r="E326" s="1653" t="s">
        <v>518</v>
      </c>
      <c r="F326" s="243" t="s">
        <v>512</v>
      </c>
      <c r="G326" s="681">
        <v>119</v>
      </c>
      <c r="H326" s="681">
        <v>78</v>
      </c>
      <c r="I326" s="681">
        <v>60</v>
      </c>
      <c r="J326" s="1061" t="s">
        <v>554</v>
      </c>
      <c r="O326" s="1"/>
    </row>
    <row r="327" spans="1:15" ht="30" customHeight="1" x14ac:dyDescent="0.35">
      <c r="A327" s="1285" t="s">
        <v>299</v>
      </c>
      <c r="B327" s="1656" t="s">
        <v>267</v>
      </c>
      <c r="C327" s="1656"/>
      <c r="D327" s="1656"/>
      <c r="E327" s="1654"/>
      <c r="F327" s="732" t="s">
        <v>512</v>
      </c>
      <c r="G327" s="733">
        <v>0</v>
      </c>
      <c r="H327" s="733">
        <v>0</v>
      </c>
      <c r="I327" s="733">
        <v>88</v>
      </c>
      <c r="J327" s="1062"/>
      <c r="O327" s="1"/>
    </row>
    <row r="328" spans="1:15" ht="66" customHeight="1" x14ac:dyDescent="0.35">
      <c r="A328" s="1283" t="s">
        <v>300</v>
      </c>
      <c r="B328" s="1657" t="s">
        <v>294</v>
      </c>
      <c r="C328" s="1657"/>
      <c r="D328" s="1657"/>
      <c r="E328" s="1654"/>
      <c r="F328" s="245" t="s">
        <v>512</v>
      </c>
      <c r="G328" s="701">
        <v>0</v>
      </c>
      <c r="H328" s="701">
        <v>0</v>
      </c>
      <c r="I328" s="701">
        <v>0</v>
      </c>
      <c r="J328" s="1063" t="s">
        <v>568</v>
      </c>
      <c r="O328" s="1"/>
    </row>
    <row r="329" spans="1:15" ht="30" customHeight="1" x14ac:dyDescent="0.35">
      <c r="A329" s="1285" t="s">
        <v>301</v>
      </c>
      <c r="B329" s="1656" t="s">
        <v>270</v>
      </c>
      <c r="C329" s="1656"/>
      <c r="D329" s="1656"/>
      <c r="E329" s="1654"/>
      <c r="F329" s="732" t="s">
        <v>512</v>
      </c>
      <c r="G329" s="733">
        <v>0</v>
      </c>
      <c r="H329" s="733">
        <v>0</v>
      </c>
      <c r="I329" s="733">
        <v>0</v>
      </c>
      <c r="J329" s="1062"/>
      <c r="O329" s="1"/>
    </row>
    <row r="330" spans="1:15" ht="30" customHeight="1" x14ac:dyDescent="0.35">
      <c r="A330" s="1283" t="s">
        <v>302</v>
      </c>
      <c r="B330" s="1657" t="s">
        <v>268</v>
      </c>
      <c r="C330" s="1657"/>
      <c r="D330" s="1657"/>
      <c r="E330" s="1654"/>
      <c r="F330" s="245" t="s">
        <v>512</v>
      </c>
      <c r="G330" s="701">
        <v>0</v>
      </c>
      <c r="H330" s="701">
        <v>0</v>
      </c>
      <c r="I330" s="701">
        <v>0</v>
      </c>
      <c r="J330" s="1064"/>
      <c r="O330" s="1"/>
    </row>
    <row r="331" spans="1:15" ht="30" customHeight="1" x14ac:dyDescent="0.35">
      <c r="A331" s="1285" t="s">
        <v>303</v>
      </c>
      <c r="B331" s="1656" t="s">
        <v>269</v>
      </c>
      <c r="C331" s="1656"/>
      <c r="D331" s="1656"/>
      <c r="E331" s="1654"/>
      <c r="F331" s="732" t="s">
        <v>512</v>
      </c>
      <c r="G331" s="733">
        <v>42</v>
      </c>
      <c r="H331" s="733">
        <v>14</v>
      </c>
      <c r="I331" s="733">
        <v>12</v>
      </c>
      <c r="J331" s="1065"/>
      <c r="O331" s="1"/>
    </row>
    <row r="332" spans="1:15" ht="30" customHeight="1" x14ac:dyDescent="0.35">
      <c r="A332" s="1283" t="s">
        <v>304</v>
      </c>
      <c r="B332" s="1657" t="s">
        <v>295</v>
      </c>
      <c r="C332" s="1657"/>
      <c r="D332" s="1657"/>
      <c r="E332" s="1654"/>
      <c r="F332" s="245" t="s">
        <v>512</v>
      </c>
      <c r="G332" s="701">
        <f>119-42</f>
        <v>77</v>
      </c>
      <c r="H332" s="701">
        <v>64</v>
      </c>
      <c r="I332" s="701">
        <v>136</v>
      </c>
      <c r="J332" s="1066" t="s">
        <v>785</v>
      </c>
      <c r="O332" s="1"/>
    </row>
    <row r="333" spans="1:15" ht="30" customHeight="1" x14ac:dyDescent="0.35">
      <c r="A333" s="1285" t="s">
        <v>305</v>
      </c>
      <c r="B333" s="1656" t="s">
        <v>296</v>
      </c>
      <c r="C333" s="1656"/>
      <c r="D333" s="1656"/>
      <c r="E333" s="1654"/>
      <c r="F333" s="732" t="s">
        <v>512</v>
      </c>
      <c r="G333" s="733">
        <f>119-31</f>
        <v>88</v>
      </c>
      <c r="H333" s="733">
        <v>76</v>
      </c>
      <c r="I333" s="733">
        <v>145</v>
      </c>
      <c r="J333" s="1062"/>
      <c r="O333" s="1"/>
    </row>
    <row r="334" spans="1:15" ht="30" customHeight="1" x14ac:dyDescent="0.35">
      <c r="A334" s="1294" t="s">
        <v>305</v>
      </c>
      <c r="B334" s="1666" t="s">
        <v>297</v>
      </c>
      <c r="C334" s="1666"/>
      <c r="D334" s="1666"/>
      <c r="E334" s="1655"/>
      <c r="F334" s="110" t="s">
        <v>512</v>
      </c>
      <c r="G334" s="699">
        <v>31</v>
      </c>
      <c r="H334" s="699">
        <v>2</v>
      </c>
      <c r="I334" s="699">
        <v>3</v>
      </c>
      <c r="J334" s="1067" t="s">
        <v>542</v>
      </c>
      <c r="O334" s="1"/>
    </row>
    <row r="335" spans="1:15" s="5" customFormat="1" ht="8.15" customHeight="1" x14ac:dyDescent="0.35">
      <c r="A335" s="12"/>
      <c r="B335" s="13"/>
      <c r="C335" s="13"/>
      <c r="D335" s="13"/>
      <c r="E335" s="13"/>
      <c r="F335" s="7"/>
      <c r="G335" s="149"/>
      <c r="H335" s="149"/>
      <c r="I335" s="149"/>
      <c r="J335" s="46"/>
      <c r="K335" s="381"/>
    </row>
    <row r="336" spans="1:15" s="5" customFormat="1" ht="33" customHeight="1" x14ac:dyDescent="0.35">
      <c r="A336" s="1462" t="s">
        <v>453</v>
      </c>
      <c r="B336" s="1463"/>
      <c r="C336" s="1463"/>
      <c r="D336" s="1463"/>
      <c r="E336" s="1463"/>
      <c r="F336" s="1463"/>
      <c r="G336" s="1463"/>
      <c r="H336" s="1463"/>
      <c r="I336" s="1463"/>
      <c r="J336" s="1464"/>
      <c r="K336" s="381"/>
    </row>
    <row r="337" spans="1:15" ht="20.149999999999999" customHeight="1" x14ac:dyDescent="0.35">
      <c r="A337" s="1522" t="s">
        <v>131</v>
      </c>
      <c r="B337" s="1658" t="s">
        <v>454</v>
      </c>
      <c r="C337" s="1659"/>
      <c r="D337" s="1298" t="s">
        <v>538</v>
      </c>
      <c r="E337" s="1556" t="s">
        <v>519</v>
      </c>
      <c r="F337" s="243" t="s">
        <v>398</v>
      </c>
      <c r="G337" s="189" t="s">
        <v>362</v>
      </c>
      <c r="H337" s="189" t="s">
        <v>362</v>
      </c>
      <c r="I337" s="189" t="s">
        <v>362</v>
      </c>
      <c r="J337" s="1661"/>
      <c r="O337" s="1"/>
    </row>
    <row r="338" spans="1:15" ht="20.149999999999999" customHeight="1" x14ac:dyDescent="0.35">
      <c r="A338" s="1523"/>
      <c r="B338" s="1569"/>
      <c r="C338" s="1570"/>
      <c r="D338" s="1295" t="s">
        <v>539</v>
      </c>
      <c r="E338" s="1557"/>
      <c r="F338" s="245" t="s">
        <v>398</v>
      </c>
      <c r="G338" s="145" t="s">
        <v>362</v>
      </c>
      <c r="H338" s="145" t="s">
        <v>362</v>
      </c>
      <c r="I338" s="145" t="s">
        <v>362</v>
      </c>
      <c r="J338" s="1662"/>
      <c r="O338" s="1"/>
    </row>
    <row r="339" spans="1:15" ht="20.149999999999999" customHeight="1" x14ac:dyDescent="0.35">
      <c r="A339" s="1548" t="s">
        <v>132</v>
      </c>
      <c r="B339" s="1565" t="s">
        <v>455</v>
      </c>
      <c r="C339" s="1566"/>
      <c r="D339" s="1296" t="s">
        <v>538</v>
      </c>
      <c r="E339" s="1557"/>
      <c r="F339" s="732" t="s">
        <v>398</v>
      </c>
      <c r="G339" s="731">
        <v>0.23</v>
      </c>
      <c r="H339" s="731">
        <v>0.42</v>
      </c>
      <c r="I339" s="1107">
        <v>0.25530000000000003</v>
      </c>
      <c r="J339" s="1662"/>
      <c r="O339" s="1"/>
    </row>
    <row r="340" spans="1:15" ht="20.149999999999999" customHeight="1" x14ac:dyDescent="0.35">
      <c r="A340" s="1548"/>
      <c r="B340" s="1565"/>
      <c r="C340" s="1566"/>
      <c r="D340" s="1296" t="s">
        <v>539</v>
      </c>
      <c r="E340" s="1557"/>
      <c r="F340" s="732" t="s">
        <v>398</v>
      </c>
      <c r="G340" s="731">
        <v>0.25</v>
      </c>
      <c r="H340" s="731">
        <v>0.45</v>
      </c>
      <c r="I340" s="1107">
        <v>0.38800000000000001</v>
      </c>
      <c r="J340" s="1662"/>
      <c r="O340" s="1"/>
    </row>
    <row r="341" spans="1:15" ht="20.149999999999999" customHeight="1" x14ac:dyDescent="0.35">
      <c r="A341" s="1523" t="s">
        <v>133</v>
      </c>
      <c r="B341" s="1569" t="s">
        <v>456</v>
      </c>
      <c r="C341" s="1570"/>
      <c r="D341" s="1295" t="s">
        <v>538</v>
      </c>
      <c r="E341" s="1557"/>
      <c r="F341" s="245" t="s">
        <v>398</v>
      </c>
      <c r="G341" s="697">
        <v>0.37</v>
      </c>
      <c r="H341" s="697">
        <v>0.68</v>
      </c>
      <c r="I341" s="1108">
        <v>0.3972</v>
      </c>
      <c r="J341" s="1662"/>
      <c r="O341" s="1"/>
    </row>
    <row r="342" spans="1:15" ht="20.149999999999999" customHeight="1" x14ac:dyDescent="0.35">
      <c r="A342" s="1524"/>
      <c r="B342" s="1664"/>
      <c r="C342" s="1665"/>
      <c r="D342" s="1297" t="s">
        <v>539</v>
      </c>
      <c r="E342" s="1660"/>
      <c r="F342" s="110" t="s">
        <v>398</v>
      </c>
      <c r="G342" s="678">
        <v>0.39</v>
      </c>
      <c r="H342" s="678">
        <v>0.7</v>
      </c>
      <c r="I342" s="1109">
        <v>0.59499999999999997</v>
      </c>
      <c r="J342" s="1663"/>
      <c r="O342" s="1"/>
    </row>
    <row r="343" spans="1:15" s="5" customFormat="1" ht="8.15" customHeight="1" x14ac:dyDescent="0.35">
      <c r="A343" s="82"/>
      <c r="B343" s="83"/>
      <c r="C343" s="83"/>
      <c r="D343" s="83"/>
      <c r="E343" s="83"/>
      <c r="F343" s="84"/>
      <c r="G343" s="156"/>
      <c r="H343" s="156"/>
      <c r="I343" s="156"/>
      <c r="J343" s="46"/>
      <c r="K343" s="381"/>
    </row>
    <row r="344" spans="1:15" s="5" customFormat="1" ht="33" customHeight="1" x14ac:dyDescent="0.35">
      <c r="A344" s="1462" t="s">
        <v>457</v>
      </c>
      <c r="B344" s="1463"/>
      <c r="C344" s="1463"/>
      <c r="D344" s="1463"/>
      <c r="E344" s="1463"/>
      <c r="F344" s="1463"/>
      <c r="G344" s="1463"/>
      <c r="H344" s="1463"/>
      <c r="I344" s="1463"/>
      <c r="J344" s="1464"/>
      <c r="K344" s="381"/>
    </row>
    <row r="345" spans="1:15" ht="20.149999999999999" customHeight="1" x14ac:dyDescent="0.35">
      <c r="A345" s="1522" t="s">
        <v>183</v>
      </c>
      <c r="B345" s="1658" t="s">
        <v>458</v>
      </c>
      <c r="C345" s="1659"/>
      <c r="D345" s="1298" t="s">
        <v>538</v>
      </c>
      <c r="E345" s="1556" t="s">
        <v>519</v>
      </c>
      <c r="F345" s="243" t="s">
        <v>398</v>
      </c>
      <c r="G345" s="189" t="s">
        <v>362</v>
      </c>
      <c r="H345" s="189" t="s">
        <v>362</v>
      </c>
      <c r="I345" s="189" t="s">
        <v>362</v>
      </c>
      <c r="J345" s="1803" t="s">
        <v>791</v>
      </c>
      <c r="O345" s="1"/>
    </row>
    <row r="346" spans="1:15" ht="20.149999999999999" customHeight="1" x14ac:dyDescent="0.35">
      <c r="A346" s="1523" t="s">
        <v>183</v>
      </c>
      <c r="B346" s="1569" t="s">
        <v>344</v>
      </c>
      <c r="C346" s="1570"/>
      <c r="D346" s="1295" t="s">
        <v>539</v>
      </c>
      <c r="E346" s="1557"/>
      <c r="F346" s="245" t="s">
        <v>398</v>
      </c>
      <c r="G346" s="145" t="s">
        <v>362</v>
      </c>
      <c r="H346" s="145" t="s">
        <v>362</v>
      </c>
      <c r="I346" s="145" t="s">
        <v>362</v>
      </c>
      <c r="J346" s="1804"/>
      <c r="O346" s="1"/>
    </row>
    <row r="347" spans="1:15" ht="20.149999999999999" customHeight="1" x14ac:dyDescent="0.35">
      <c r="A347" s="1548" t="s">
        <v>184</v>
      </c>
      <c r="B347" s="1565" t="s">
        <v>459</v>
      </c>
      <c r="C347" s="1566"/>
      <c r="D347" s="1296" t="s">
        <v>538</v>
      </c>
      <c r="E347" s="1557"/>
      <c r="F347" s="732" t="s">
        <v>398</v>
      </c>
      <c r="G347" s="731">
        <v>0.28999999999999998</v>
      </c>
      <c r="H347" s="731">
        <v>0.5</v>
      </c>
      <c r="I347" s="1213">
        <v>0.3327</v>
      </c>
      <c r="J347" s="1804"/>
      <c r="O347" s="1"/>
    </row>
    <row r="348" spans="1:15" ht="20.149999999999999" customHeight="1" x14ac:dyDescent="0.35">
      <c r="A348" s="1548" t="s">
        <v>184</v>
      </c>
      <c r="B348" s="1565" t="s">
        <v>345</v>
      </c>
      <c r="C348" s="1566"/>
      <c r="D348" s="1296" t="s">
        <v>539</v>
      </c>
      <c r="E348" s="1557"/>
      <c r="F348" s="732" t="s">
        <v>398</v>
      </c>
      <c r="G348" s="731">
        <v>0.33</v>
      </c>
      <c r="H348" s="731">
        <v>0.62</v>
      </c>
      <c r="I348" s="1213">
        <v>0.3226</v>
      </c>
      <c r="J348" s="1804"/>
      <c r="O348" s="1"/>
    </row>
    <row r="349" spans="1:15" ht="20.149999999999999" customHeight="1" x14ac:dyDescent="0.35">
      <c r="A349" s="1523" t="s">
        <v>185</v>
      </c>
      <c r="B349" s="1569" t="s">
        <v>460</v>
      </c>
      <c r="C349" s="1570"/>
      <c r="D349" s="1295" t="s">
        <v>538</v>
      </c>
      <c r="E349" s="1557"/>
      <c r="F349" s="245" t="s">
        <v>398</v>
      </c>
      <c r="G349" s="697">
        <v>0.43</v>
      </c>
      <c r="H349" s="697">
        <v>0.68</v>
      </c>
      <c r="I349" s="1214">
        <v>0.49890000000000001</v>
      </c>
      <c r="J349" s="1804"/>
      <c r="O349" s="1"/>
    </row>
    <row r="350" spans="1:15" ht="20.149999999999999" customHeight="1" x14ac:dyDescent="0.35">
      <c r="A350" s="1524" t="s">
        <v>185</v>
      </c>
      <c r="B350" s="1664" t="s">
        <v>346</v>
      </c>
      <c r="C350" s="1665"/>
      <c r="D350" s="1297" t="s">
        <v>539</v>
      </c>
      <c r="E350" s="1660"/>
      <c r="F350" s="110" t="s">
        <v>398</v>
      </c>
      <c r="G350" s="678">
        <v>0.48</v>
      </c>
      <c r="H350" s="678">
        <v>0.79</v>
      </c>
      <c r="I350" s="1215">
        <v>0.50439999999999996</v>
      </c>
      <c r="J350" s="1822"/>
      <c r="O350" s="1"/>
    </row>
    <row r="351" spans="1:15" s="5" customFormat="1" ht="8.15" customHeight="1" x14ac:dyDescent="0.35">
      <c r="A351" s="82"/>
      <c r="B351" s="83"/>
      <c r="C351" s="83"/>
      <c r="D351" s="83"/>
      <c r="E351" s="83"/>
      <c r="F351" s="84"/>
      <c r="G351" s="156"/>
      <c r="H351" s="156"/>
      <c r="I351" s="156"/>
      <c r="J351" s="46"/>
      <c r="K351" s="381"/>
    </row>
    <row r="352" spans="1:15" s="5" customFormat="1" ht="33" customHeight="1" x14ac:dyDescent="0.35">
      <c r="A352" s="1462" t="s">
        <v>461</v>
      </c>
      <c r="B352" s="1463"/>
      <c r="C352" s="1463"/>
      <c r="D352" s="1463"/>
      <c r="E352" s="1463"/>
      <c r="F352" s="1463"/>
      <c r="G352" s="1463"/>
      <c r="H352" s="1463"/>
      <c r="I352" s="1463"/>
      <c r="J352" s="1464"/>
      <c r="K352" s="381"/>
    </row>
    <row r="353" spans="1:15" ht="38.15" customHeight="1" x14ac:dyDescent="0.35">
      <c r="A353" s="1282" t="s">
        <v>190</v>
      </c>
      <c r="B353" s="1668" t="s">
        <v>258</v>
      </c>
      <c r="C353" s="1668"/>
      <c r="D353" s="1668"/>
      <c r="E353" s="1669" t="s">
        <v>518</v>
      </c>
      <c r="F353" s="243" t="s">
        <v>398</v>
      </c>
      <c r="G353" s="189" t="s">
        <v>362</v>
      </c>
      <c r="H353" s="189" t="s">
        <v>362</v>
      </c>
      <c r="I353" s="189" t="s">
        <v>362</v>
      </c>
      <c r="J353" s="1672" t="s">
        <v>516</v>
      </c>
      <c r="O353" s="1"/>
    </row>
    <row r="354" spans="1:15" ht="38.15" customHeight="1" x14ac:dyDescent="0.35">
      <c r="A354" s="1285" t="s">
        <v>191</v>
      </c>
      <c r="B354" s="1493" t="s">
        <v>243</v>
      </c>
      <c r="C354" s="1493"/>
      <c r="D354" s="1493"/>
      <c r="E354" s="1670"/>
      <c r="F354" s="732" t="s">
        <v>398</v>
      </c>
      <c r="G354" s="143" t="s">
        <v>362</v>
      </c>
      <c r="H354" s="143" t="s">
        <v>362</v>
      </c>
      <c r="I354" s="143" t="s">
        <v>362</v>
      </c>
      <c r="J354" s="1673"/>
      <c r="O354" s="1"/>
    </row>
    <row r="355" spans="1:15" ht="38.15" customHeight="1" x14ac:dyDescent="0.35">
      <c r="A355" s="1294" t="s">
        <v>192</v>
      </c>
      <c r="B355" s="1589" t="s">
        <v>244</v>
      </c>
      <c r="C355" s="1589"/>
      <c r="D355" s="1589"/>
      <c r="E355" s="1671"/>
      <c r="F355" s="110" t="s">
        <v>398</v>
      </c>
      <c r="G355" s="196" t="s">
        <v>362</v>
      </c>
      <c r="H355" s="196" t="s">
        <v>362</v>
      </c>
      <c r="I355" s="196" t="s">
        <v>362</v>
      </c>
      <c r="J355" s="1674"/>
      <c r="O355" s="1"/>
    </row>
    <row r="356" spans="1:15" s="5" customFormat="1" ht="8.15" customHeight="1" x14ac:dyDescent="0.35">
      <c r="A356" s="12"/>
      <c r="B356" s="13"/>
      <c r="C356" s="13"/>
      <c r="D356" s="13"/>
      <c r="E356" s="13"/>
      <c r="F356" s="7"/>
      <c r="G356" s="149"/>
      <c r="H356" s="149"/>
      <c r="I356" s="149"/>
      <c r="J356" s="46"/>
      <c r="K356" s="381"/>
    </row>
    <row r="357" spans="1:15" s="5" customFormat="1" ht="33" customHeight="1" x14ac:dyDescent="0.35">
      <c r="A357" s="1462" t="s">
        <v>462</v>
      </c>
      <c r="B357" s="1463"/>
      <c r="C357" s="1463"/>
      <c r="D357" s="1463"/>
      <c r="E357" s="1463"/>
      <c r="F357" s="1463"/>
      <c r="G357" s="1463"/>
      <c r="H357" s="1463"/>
      <c r="I357" s="1463"/>
      <c r="J357" s="1464"/>
      <c r="K357" s="381"/>
    </row>
    <row r="358" spans="1:15" ht="28" customHeight="1" x14ac:dyDescent="0.35">
      <c r="A358" s="1282" t="s">
        <v>186</v>
      </c>
      <c r="B358" s="1668" t="s">
        <v>134</v>
      </c>
      <c r="C358" s="1668"/>
      <c r="D358" s="1668"/>
      <c r="E358" s="1669" t="s">
        <v>518</v>
      </c>
      <c r="F358" s="243" t="s">
        <v>512</v>
      </c>
      <c r="G358" s="189" t="s">
        <v>362</v>
      </c>
      <c r="H358" s="189" t="s">
        <v>362</v>
      </c>
      <c r="I358" s="189" t="s">
        <v>362</v>
      </c>
      <c r="J358" s="250" t="s">
        <v>569</v>
      </c>
      <c r="O358" s="1"/>
    </row>
    <row r="359" spans="1:15" ht="28" customHeight="1" x14ac:dyDescent="0.35">
      <c r="A359" s="1285" t="s">
        <v>187</v>
      </c>
      <c r="B359" s="1493" t="s">
        <v>135</v>
      </c>
      <c r="C359" s="1493"/>
      <c r="D359" s="1493"/>
      <c r="E359" s="1670"/>
      <c r="F359" s="732" t="s">
        <v>512</v>
      </c>
      <c r="G359" s="143" t="s">
        <v>362</v>
      </c>
      <c r="H359" s="143" t="s">
        <v>362</v>
      </c>
      <c r="I359" s="701">
        <v>60</v>
      </c>
      <c r="J359" s="258" t="s">
        <v>570</v>
      </c>
      <c r="O359" s="1"/>
    </row>
    <row r="360" spans="1:15" ht="30" customHeight="1" x14ac:dyDescent="0.35">
      <c r="A360" s="1283" t="s">
        <v>188</v>
      </c>
      <c r="B360" s="1492" t="s">
        <v>136</v>
      </c>
      <c r="C360" s="1492"/>
      <c r="D360" s="1492"/>
      <c r="E360" s="1670"/>
      <c r="F360" s="245" t="s">
        <v>398</v>
      </c>
      <c r="G360" s="145" t="s">
        <v>362</v>
      </c>
      <c r="H360" s="145" t="s">
        <v>362</v>
      </c>
      <c r="I360" s="145" t="s">
        <v>362</v>
      </c>
      <c r="J360" s="323" t="s">
        <v>569</v>
      </c>
      <c r="O360" s="1"/>
    </row>
    <row r="361" spans="1:15" ht="30" customHeight="1" x14ac:dyDescent="0.35">
      <c r="A361" s="1286" t="s">
        <v>189</v>
      </c>
      <c r="B361" s="1504" t="s">
        <v>137</v>
      </c>
      <c r="C361" s="1504"/>
      <c r="D361" s="1504"/>
      <c r="E361" s="1671"/>
      <c r="F361" s="246" t="s">
        <v>398</v>
      </c>
      <c r="G361" s="148" t="s">
        <v>362</v>
      </c>
      <c r="H361" s="148" t="s">
        <v>362</v>
      </c>
      <c r="I361" s="148" t="s">
        <v>362</v>
      </c>
      <c r="J361" s="486" t="s">
        <v>569</v>
      </c>
      <c r="O361" s="1"/>
    </row>
    <row r="362" spans="1:15" s="5" customFormat="1" ht="8.15" customHeight="1" x14ac:dyDescent="0.35">
      <c r="A362" s="12"/>
      <c r="B362" s="13"/>
      <c r="C362" s="13"/>
      <c r="D362" s="13"/>
      <c r="E362" s="13"/>
      <c r="F362" s="7"/>
      <c r="G362" s="149"/>
      <c r="H362" s="149"/>
      <c r="I362" s="149"/>
      <c r="J362" s="46"/>
      <c r="K362" s="381"/>
    </row>
    <row r="363" spans="1:15" s="5" customFormat="1" ht="33" customHeight="1" x14ac:dyDescent="0.35">
      <c r="A363" s="1462" t="s">
        <v>463</v>
      </c>
      <c r="B363" s="1463"/>
      <c r="C363" s="1463"/>
      <c r="D363" s="1463"/>
      <c r="E363" s="1463"/>
      <c r="F363" s="1463"/>
      <c r="G363" s="1463"/>
      <c r="H363" s="1463"/>
      <c r="I363" s="1463"/>
      <c r="J363" s="1464"/>
      <c r="K363" s="381"/>
    </row>
    <row r="364" spans="1:15" ht="101.25" customHeight="1" x14ac:dyDescent="0.35">
      <c r="A364" s="11" t="s">
        <v>193</v>
      </c>
      <c r="B364" s="1590" t="s">
        <v>541</v>
      </c>
      <c r="C364" s="1590"/>
      <c r="D364" s="1590"/>
      <c r="E364" s="219" t="s">
        <v>519</v>
      </c>
      <c r="F364" s="242" t="s">
        <v>361</v>
      </c>
      <c r="G364" s="150" t="s">
        <v>362</v>
      </c>
      <c r="H364" s="150" t="s">
        <v>362</v>
      </c>
      <c r="I364" s="150" t="s">
        <v>362</v>
      </c>
      <c r="J364" s="1060" t="s">
        <v>623</v>
      </c>
      <c r="O364" s="1"/>
    </row>
    <row r="365" spans="1:15" s="5" customFormat="1" ht="8.15" customHeight="1" x14ac:dyDescent="0.35">
      <c r="A365" s="12"/>
      <c r="B365" s="13"/>
      <c r="C365" s="13"/>
      <c r="D365" s="13"/>
      <c r="E365" s="13"/>
      <c r="F365" s="7"/>
      <c r="G365" s="149"/>
      <c r="H365" s="149"/>
      <c r="I365" s="149"/>
      <c r="J365" s="46"/>
      <c r="K365" s="381"/>
    </row>
    <row r="366" spans="1:15" s="5" customFormat="1" ht="33" customHeight="1" x14ac:dyDescent="0.35">
      <c r="A366" s="1462" t="s">
        <v>464</v>
      </c>
      <c r="B366" s="1463"/>
      <c r="C366" s="1463"/>
      <c r="D366" s="1463"/>
      <c r="E366" s="1463"/>
      <c r="F366" s="1463"/>
      <c r="G366" s="1463"/>
      <c r="H366" s="1463"/>
      <c r="I366" s="1463"/>
      <c r="J366" s="1464"/>
      <c r="K366" s="381"/>
    </row>
    <row r="367" spans="1:15" ht="32.15" customHeight="1" x14ac:dyDescent="0.35">
      <c r="A367" s="11" t="s">
        <v>194</v>
      </c>
      <c r="B367" s="1590" t="s">
        <v>138</v>
      </c>
      <c r="C367" s="1590"/>
      <c r="D367" s="1590"/>
      <c r="E367" s="219" t="s">
        <v>518</v>
      </c>
      <c r="F367" s="242" t="s">
        <v>361</v>
      </c>
      <c r="G367" s="150" t="s">
        <v>362</v>
      </c>
      <c r="H367" s="150" t="s">
        <v>362</v>
      </c>
      <c r="I367" s="150" t="s">
        <v>362</v>
      </c>
      <c r="J367" s="36" t="s">
        <v>510</v>
      </c>
      <c r="O367" s="1"/>
    </row>
    <row r="368" spans="1:15" s="5" customFormat="1" ht="8.15" customHeight="1" x14ac:dyDescent="0.35">
      <c r="A368" s="82"/>
      <c r="B368" s="83"/>
      <c r="C368" s="83"/>
      <c r="D368" s="83"/>
      <c r="E368" s="83"/>
      <c r="F368" s="84"/>
      <c r="G368" s="156"/>
      <c r="H368" s="156"/>
      <c r="I368" s="156"/>
      <c r="J368" s="46"/>
      <c r="K368" s="381"/>
    </row>
    <row r="369" spans="1:15" s="5" customFormat="1" ht="33" customHeight="1" x14ac:dyDescent="0.35">
      <c r="A369" s="1462" t="s">
        <v>465</v>
      </c>
      <c r="B369" s="1463"/>
      <c r="C369" s="1463"/>
      <c r="D369" s="1463"/>
      <c r="E369" s="1463"/>
      <c r="F369" s="1463"/>
      <c r="G369" s="1463"/>
      <c r="H369" s="1463"/>
      <c r="I369" s="1463"/>
      <c r="J369" s="1464"/>
      <c r="K369" s="381"/>
    </row>
    <row r="370" spans="1:15" ht="32.15" customHeight="1" x14ac:dyDescent="0.35">
      <c r="A370" s="11" t="s">
        <v>195</v>
      </c>
      <c r="B370" s="1590" t="s">
        <v>139</v>
      </c>
      <c r="C370" s="1590"/>
      <c r="D370" s="1590"/>
      <c r="E370" s="219" t="s">
        <v>518</v>
      </c>
      <c r="F370" s="242" t="s">
        <v>361</v>
      </c>
      <c r="G370" s="150" t="s">
        <v>362</v>
      </c>
      <c r="H370" s="150" t="s">
        <v>362</v>
      </c>
      <c r="I370" s="150" t="s">
        <v>362</v>
      </c>
      <c r="J370" s="36" t="s">
        <v>510</v>
      </c>
      <c r="O370" s="1"/>
    </row>
    <row r="371" spans="1:15" s="5" customFormat="1" ht="8.15" customHeight="1" x14ac:dyDescent="0.35">
      <c r="A371" s="82"/>
      <c r="B371" s="83"/>
      <c r="C371" s="83"/>
      <c r="D371" s="83"/>
      <c r="E371" s="83"/>
      <c r="F371" s="84"/>
      <c r="G371" s="156"/>
      <c r="H371" s="156"/>
      <c r="I371" s="156"/>
      <c r="J371" s="431"/>
      <c r="K371" s="381"/>
    </row>
    <row r="372" spans="1:15" s="5" customFormat="1" ht="33" customHeight="1" x14ac:dyDescent="0.35">
      <c r="A372" s="1494" t="s">
        <v>466</v>
      </c>
      <c r="B372" s="1495"/>
      <c r="C372" s="1495"/>
      <c r="D372" s="1495"/>
      <c r="E372" s="1495"/>
      <c r="F372" s="1495"/>
      <c r="G372" s="1495"/>
      <c r="H372" s="1495"/>
      <c r="I372" s="1495"/>
      <c r="J372" s="1496"/>
      <c r="K372" s="381"/>
    </row>
    <row r="373" spans="1:15" ht="41.25" customHeight="1" x14ac:dyDescent="0.35">
      <c r="A373" s="1282" t="s">
        <v>196</v>
      </c>
      <c r="B373" s="1465" t="s">
        <v>245</v>
      </c>
      <c r="C373" s="1465"/>
      <c r="D373" s="1465"/>
      <c r="E373" s="1466" t="s">
        <v>519</v>
      </c>
      <c r="F373" s="243" t="s">
        <v>512</v>
      </c>
      <c r="G373" s="161" t="s">
        <v>362</v>
      </c>
      <c r="H373" s="161" t="s">
        <v>362</v>
      </c>
      <c r="I373" s="161" t="s">
        <v>362</v>
      </c>
      <c r="J373" s="1617" t="s">
        <v>510</v>
      </c>
      <c r="O373" s="1"/>
    </row>
    <row r="374" spans="1:15" ht="30" customHeight="1" x14ac:dyDescent="0.35">
      <c r="A374" s="1285" t="s">
        <v>197</v>
      </c>
      <c r="B374" s="1460" t="s">
        <v>246</v>
      </c>
      <c r="C374" s="1460"/>
      <c r="D374" s="1460"/>
      <c r="E374" s="1467"/>
      <c r="F374" s="732" t="s">
        <v>512</v>
      </c>
      <c r="G374" s="143" t="s">
        <v>362</v>
      </c>
      <c r="H374" s="143" t="s">
        <v>362</v>
      </c>
      <c r="I374" s="143" t="s">
        <v>362</v>
      </c>
      <c r="J374" s="1618"/>
      <c r="O374" s="1"/>
    </row>
    <row r="375" spans="1:15" ht="20.25" customHeight="1" x14ac:dyDescent="0.35">
      <c r="A375" s="1294" t="s">
        <v>198</v>
      </c>
      <c r="B375" s="1624" t="s">
        <v>247</v>
      </c>
      <c r="C375" s="1624"/>
      <c r="D375" s="1624"/>
      <c r="E375" s="1468"/>
      <c r="F375" s="110" t="s">
        <v>398</v>
      </c>
      <c r="G375" s="164" t="s">
        <v>362</v>
      </c>
      <c r="H375" s="164" t="s">
        <v>362</v>
      </c>
      <c r="I375" s="164" t="s">
        <v>362</v>
      </c>
      <c r="J375" s="1619"/>
      <c r="O375" s="1"/>
    </row>
    <row r="376" spans="1:15" s="5" customFormat="1" ht="8.15" customHeight="1" x14ac:dyDescent="0.35">
      <c r="A376" s="82"/>
      <c r="B376" s="83"/>
      <c r="C376" s="83"/>
      <c r="D376" s="83"/>
      <c r="E376" s="83"/>
      <c r="F376" s="84"/>
      <c r="G376" s="156"/>
      <c r="H376" s="156"/>
      <c r="I376" s="156"/>
      <c r="J376" s="46"/>
      <c r="K376" s="381"/>
    </row>
    <row r="377" spans="1:15" s="5" customFormat="1" ht="33" customHeight="1" x14ac:dyDescent="0.35">
      <c r="A377" s="1462" t="s">
        <v>467</v>
      </c>
      <c r="B377" s="1463"/>
      <c r="C377" s="1463"/>
      <c r="D377" s="1463"/>
      <c r="E377" s="1463"/>
      <c r="F377" s="1463"/>
      <c r="G377" s="1463"/>
      <c r="H377" s="1463"/>
      <c r="I377" s="1463"/>
      <c r="J377" s="1464"/>
      <c r="K377" s="381"/>
    </row>
    <row r="378" spans="1:15" ht="44.25" customHeight="1" x14ac:dyDescent="0.35">
      <c r="A378" s="11" t="s">
        <v>199</v>
      </c>
      <c r="B378" s="1590" t="s">
        <v>140</v>
      </c>
      <c r="C378" s="1590"/>
      <c r="D378" s="1590"/>
      <c r="E378" s="219" t="s">
        <v>518</v>
      </c>
      <c r="F378" s="242" t="s">
        <v>361</v>
      </c>
      <c r="G378" s="150" t="s">
        <v>362</v>
      </c>
      <c r="H378" s="150" t="s">
        <v>362</v>
      </c>
      <c r="I378" s="150" t="s">
        <v>362</v>
      </c>
      <c r="J378" s="36" t="s">
        <v>510</v>
      </c>
      <c r="O378" s="1"/>
    </row>
    <row r="379" spans="1:15" s="5" customFormat="1" ht="8.15" customHeight="1" x14ac:dyDescent="0.35">
      <c r="A379" s="12"/>
      <c r="B379" s="13"/>
      <c r="C379" s="13"/>
      <c r="D379" s="13"/>
      <c r="E379" s="13"/>
      <c r="F379" s="7"/>
      <c r="G379" s="149"/>
      <c r="H379" s="149"/>
      <c r="I379" s="149"/>
      <c r="J379" s="46"/>
      <c r="K379" s="381"/>
    </row>
    <row r="380" spans="1:15" s="5" customFormat="1" ht="33" customHeight="1" x14ac:dyDescent="0.35">
      <c r="A380" s="1462" t="s">
        <v>468</v>
      </c>
      <c r="B380" s="1463"/>
      <c r="C380" s="1463"/>
      <c r="D380" s="1463"/>
      <c r="E380" s="1463"/>
      <c r="F380" s="1463"/>
      <c r="G380" s="1463"/>
      <c r="H380" s="1463"/>
      <c r="I380" s="1463"/>
      <c r="J380" s="1464"/>
      <c r="K380" s="381"/>
    </row>
    <row r="381" spans="1:15" ht="46.5" customHeight="1" x14ac:dyDescent="0.35">
      <c r="A381" s="11" t="s">
        <v>200</v>
      </c>
      <c r="B381" s="1590" t="s">
        <v>140</v>
      </c>
      <c r="C381" s="1590"/>
      <c r="D381" s="1590"/>
      <c r="E381" s="219" t="s">
        <v>518</v>
      </c>
      <c r="F381" s="242" t="s">
        <v>361</v>
      </c>
      <c r="G381" s="150" t="s">
        <v>362</v>
      </c>
      <c r="H381" s="150" t="s">
        <v>362</v>
      </c>
      <c r="I381" s="150" t="s">
        <v>362</v>
      </c>
      <c r="J381" s="36" t="s">
        <v>510</v>
      </c>
      <c r="O381" s="1"/>
    </row>
    <row r="382" spans="1:15" s="5" customFormat="1" ht="8.15" customHeight="1" x14ac:dyDescent="0.35">
      <c r="A382" s="12"/>
      <c r="B382" s="13"/>
      <c r="C382" s="13"/>
      <c r="D382" s="13"/>
      <c r="E382" s="13"/>
      <c r="F382" s="7"/>
      <c r="G382" s="149"/>
      <c r="H382" s="149"/>
      <c r="I382" s="149"/>
      <c r="J382" s="46"/>
      <c r="K382" s="381"/>
    </row>
    <row r="383" spans="1:15" s="5" customFormat="1" ht="33" customHeight="1" x14ac:dyDescent="0.35">
      <c r="A383" s="1462" t="s">
        <v>469</v>
      </c>
      <c r="B383" s="1463"/>
      <c r="C383" s="1463"/>
      <c r="D383" s="1463"/>
      <c r="E383" s="1463"/>
      <c r="F383" s="1463"/>
      <c r="G383" s="1463"/>
      <c r="H383" s="1463"/>
      <c r="I383" s="1463"/>
      <c r="J383" s="1464"/>
      <c r="K383" s="381"/>
    </row>
    <row r="384" spans="1:15" ht="30" customHeight="1" x14ac:dyDescent="0.35">
      <c r="A384" s="1282" t="s">
        <v>201</v>
      </c>
      <c r="B384" s="1465" t="s">
        <v>141</v>
      </c>
      <c r="C384" s="1465"/>
      <c r="D384" s="1465"/>
      <c r="E384" s="1466" t="s">
        <v>518</v>
      </c>
      <c r="F384" s="243" t="s">
        <v>398</v>
      </c>
      <c r="G384" s="1216">
        <v>0.18</v>
      </c>
      <c r="H384" s="161" t="s">
        <v>362</v>
      </c>
      <c r="I384" s="161" t="s">
        <v>362</v>
      </c>
      <c r="J384" s="1803" t="s">
        <v>692</v>
      </c>
      <c r="O384" s="1"/>
    </row>
    <row r="385" spans="1:15" ht="30" customHeight="1" x14ac:dyDescent="0.35">
      <c r="A385" s="1286" t="s">
        <v>202</v>
      </c>
      <c r="B385" s="1461" t="s">
        <v>288</v>
      </c>
      <c r="C385" s="1461"/>
      <c r="D385" s="1461"/>
      <c r="E385" s="1468"/>
      <c r="F385" s="246" t="s">
        <v>398</v>
      </c>
      <c r="G385" s="812">
        <v>2.5999999999999999E-3</v>
      </c>
      <c r="H385" s="148" t="s">
        <v>362</v>
      </c>
      <c r="I385" s="148" t="s">
        <v>362</v>
      </c>
      <c r="J385" s="1822"/>
      <c r="O385" s="1"/>
    </row>
    <row r="386" spans="1:15" s="5" customFormat="1" ht="8.15" customHeight="1" x14ac:dyDescent="0.35">
      <c r="A386" s="12"/>
      <c r="B386" s="13"/>
      <c r="C386" s="13"/>
      <c r="D386" s="13"/>
      <c r="E386" s="13"/>
      <c r="F386" s="7"/>
      <c r="G386" s="149"/>
      <c r="H386" s="149"/>
      <c r="I386" s="149"/>
      <c r="J386" s="46"/>
      <c r="K386" s="381"/>
    </row>
    <row r="387" spans="1:15" s="5" customFormat="1" ht="33" customHeight="1" x14ac:dyDescent="0.35">
      <c r="A387" s="1462" t="s">
        <v>470</v>
      </c>
      <c r="B387" s="1463"/>
      <c r="C387" s="1463"/>
      <c r="D387" s="1463"/>
      <c r="E387" s="1463"/>
      <c r="F387" s="1463"/>
      <c r="G387" s="1463"/>
      <c r="H387" s="1463"/>
      <c r="I387" s="1463"/>
      <c r="J387" s="1464"/>
      <c r="K387" s="381"/>
    </row>
    <row r="388" spans="1:15" ht="20.149999999999999" customHeight="1" x14ac:dyDescent="0.35">
      <c r="A388" s="1522" t="s">
        <v>203</v>
      </c>
      <c r="B388" s="1675" t="s">
        <v>347</v>
      </c>
      <c r="C388" s="1676"/>
      <c r="D388" s="132" t="s">
        <v>485</v>
      </c>
      <c r="E388" s="1679" t="s">
        <v>519</v>
      </c>
      <c r="F388" s="291"/>
      <c r="G388" s="680">
        <v>154442</v>
      </c>
      <c r="H388" s="680">
        <v>12576</v>
      </c>
      <c r="I388" s="1254">
        <v>32621853.714285713</v>
      </c>
      <c r="J388" s="1829" t="s">
        <v>811</v>
      </c>
      <c r="O388" s="1"/>
    </row>
    <row r="389" spans="1:15" ht="20.149999999999999" customHeight="1" x14ac:dyDescent="0.35">
      <c r="A389" s="1523"/>
      <c r="B389" s="1677"/>
      <c r="C389" s="1678"/>
      <c r="D389" s="133" t="s">
        <v>508</v>
      </c>
      <c r="E389" s="1680"/>
      <c r="F389" s="245"/>
      <c r="G389" s="747" t="s">
        <v>473</v>
      </c>
      <c r="H389" s="747" t="s">
        <v>473</v>
      </c>
      <c r="I389" s="747">
        <v>73978361.460317463</v>
      </c>
      <c r="J389" s="1825"/>
      <c r="O389" s="1"/>
    </row>
    <row r="390" spans="1:15" ht="20.149999999999999" customHeight="1" x14ac:dyDescent="0.35">
      <c r="A390" s="1548" t="s">
        <v>248</v>
      </c>
      <c r="B390" s="1682" t="s">
        <v>348</v>
      </c>
      <c r="C390" s="1683"/>
      <c r="D390" s="134" t="s">
        <v>485</v>
      </c>
      <c r="E390" s="1680"/>
      <c r="F390" s="732" t="s">
        <v>361</v>
      </c>
      <c r="G390" s="1324">
        <v>3305355</v>
      </c>
      <c r="H390" s="1324">
        <v>304712</v>
      </c>
      <c r="I390" s="1088">
        <v>533716226210.20642</v>
      </c>
      <c r="J390" s="1825"/>
      <c r="O390" s="1"/>
    </row>
    <row r="391" spans="1:15" ht="20.149999999999999" customHeight="1" x14ac:dyDescent="0.35">
      <c r="A391" s="1549"/>
      <c r="B391" s="1684"/>
      <c r="C391" s="1685"/>
      <c r="D391" s="135" t="s">
        <v>508</v>
      </c>
      <c r="E391" s="1681"/>
      <c r="F391" s="246" t="s">
        <v>361</v>
      </c>
      <c r="G391" s="202" t="s">
        <v>473</v>
      </c>
      <c r="H391" s="202" t="s">
        <v>473</v>
      </c>
      <c r="I391" s="784">
        <v>454700669574.65991</v>
      </c>
      <c r="J391" s="1826"/>
      <c r="O391" s="1"/>
    </row>
    <row r="392" spans="1:15" s="5" customFormat="1" ht="8.15" customHeight="1" x14ac:dyDescent="0.35">
      <c r="A392" s="12"/>
      <c r="B392" s="13"/>
      <c r="C392" s="13"/>
      <c r="D392" s="13"/>
      <c r="E392" s="13"/>
      <c r="F392" s="7"/>
      <c r="G392" s="149"/>
      <c r="H392" s="149"/>
      <c r="I392" s="149"/>
      <c r="J392" s="46"/>
      <c r="K392" s="381"/>
    </row>
    <row r="393" spans="1:15" s="5" customFormat="1" ht="33" customHeight="1" x14ac:dyDescent="0.35">
      <c r="A393" s="1462" t="s">
        <v>471</v>
      </c>
      <c r="B393" s="1463"/>
      <c r="C393" s="1463"/>
      <c r="D393" s="1463"/>
      <c r="E393" s="1463"/>
      <c r="F393" s="1463"/>
      <c r="G393" s="1463"/>
      <c r="H393" s="1463"/>
      <c r="I393" s="1463"/>
      <c r="J393" s="1464"/>
      <c r="K393" s="381"/>
    </row>
    <row r="394" spans="1:15" ht="78" customHeight="1" x14ac:dyDescent="0.35">
      <c r="A394" s="11" t="s">
        <v>144</v>
      </c>
      <c r="B394" s="1700" t="s">
        <v>349</v>
      </c>
      <c r="C394" s="1701"/>
      <c r="D394" s="38" t="s">
        <v>472</v>
      </c>
      <c r="E394" s="242" t="s">
        <v>518</v>
      </c>
      <c r="F394" s="242" t="s">
        <v>361</v>
      </c>
      <c r="G394" s="683">
        <v>981000</v>
      </c>
      <c r="H394" s="683">
        <v>354000</v>
      </c>
      <c r="I394" s="683">
        <v>182000</v>
      </c>
      <c r="J394" s="1068" t="s">
        <v>673</v>
      </c>
      <c r="O394" s="1"/>
    </row>
    <row r="395" spans="1:15" s="5" customFormat="1" ht="8.15" customHeight="1" x14ac:dyDescent="0.35">
      <c r="A395" s="82"/>
      <c r="B395" s="83"/>
      <c r="C395" s="83"/>
      <c r="D395" s="83"/>
      <c r="E395" s="83"/>
      <c r="F395" s="84"/>
      <c r="G395" s="156"/>
      <c r="H395" s="156"/>
      <c r="I395" s="156"/>
      <c r="J395" s="46"/>
      <c r="K395" s="381"/>
    </row>
    <row r="396" spans="1:15" s="5" customFormat="1" ht="33" customHeight="1" x14ac:dyDescent="0.35">
      <c r="A396" s="1462" t="s">
        <v>520</v>
      </c>
      <c r="B396" s="1463"/>
      <c r="C396" s="1463"/>
      <c r="D396" s="1463"/>
      <c r="E396" s="1463"/>
      <c r="F396" s="1463"/>
      <c r="G396" s="1463"/>
      <c r="H396" s="1463"/>
      <c r="I396" s="1463"/>
      <c r="J396" s="1464"/>
      <c r="K396" s="381"/>
    </row>
    <row r="397" spans="1:15" ht="39" customHeight="1" x14ac:dyDescent="0.35">
      <c r="A397" s="1282" t="s">
        <v>142</v>
      </c>
      <c r="B397" s="1668" t="s">
        <v>350</v>
      </c>
      <c r="C397" s="1668"/>
      <c r="D397" s="1668"/>
      <c r="E397" s="1669" t="s">
        <v>519</v>
      </c>
      <c r="F397" s="115"/>
      <c r="G397" s="161" t="s">
        <v>362</v>
      </c>
      <c r="H397" s="161" t="s">
        <v>362</v>
      </c>
      <c r="I397" s="203" t="s">
        <v>573</v>
      </c>
      <c r="J397" s="1672" t="s">
        <v>690</v>
      </c>
      <c r="O397" s="1"/>
    </row>
    <row r="398" spans="1:15" ht="39" customHeight="1" x14ac:dyDescent="0.35">
      <c r="A398" s="1286" t="s">
        <v>143</v>
      </c>
      <c r="B398" s="1504" t="s">
        <v>351</v>
      </c>
      <c r="C398" s="1504"/>
      <c r="D398" s="1504"/>
      <c r="E398" s="1671"/>
      <c r="F398" s="246" t="s">
        <v>361</v>
      </c>
      <c r="G398" s="148" t="s">
        <v>362</v>
      </c>
      <c r="H398" s="148" t="s">
        <v>362</v>
      </c>
      <c r="I398" s="204" t="s">
        <v>573</v>
      </c>
      <c r="J398" s="1674"/>
      <c r="O398" s="1"/>
    </row>
    <row r="399" spans="1:15" s="5" customFormat="1" ht="8.15" customHeight="1" x14ac:dyDescent="0.35">
      <c r="A399" s="82"/>
      <c r="B399" s="83"/>
      <c r="C399" s="83"/>
      <c r="D399" s="83"/>
      <c r="E399" s="83"/>
      <c r="F399" s="84"/>
      <c r="G399" s="156"/>
      <c r="H399" s="156"/>
      <c r="I399" s="156"/>
      <c r="J399" s="46"/>
      <c r="K399" s="381"/>
    </row>
    <row r="400" spans="1:15" s="5" customFormat="1" ht="33" customHeight="1" x14ac:dyDescent="0.35">
      <c r="A400" s="1462" t="s">
        <v>618</v>
      </c>
      <c r="B400" s="1463"/>
      <c r="C400" s="1463"/>
      <c r="D400" s="1463"/>
      <c r="E400" s="1463"/>
      <c r="F400" s="1463"/>
      <c r="G400" s="1463"/>
      <c r="H400" s="1463"/>
      <c r="I400" s="1463"/>
      <c r="J400" s="1464"/>
      <c r="K400" s="381"/>
    </row>
    <row r="401" spans="1:15" ht="26.25" customHeight="1" x14ac:dyDescent="0.35">
      <c r="A401" s="1307"/>
      <c r="B401" s="1284" t="s">
        <v>582</v>
      </c>
      <c r="C401" s="334"/>
      <c r="D401" s="133" t="s">
        <v>583</v>
      </c>
      <c r="E401" s="1686" t="s">
        <v>584</v>
      </c>
      <c r="F401" s="245" t="s">
        <v>361</v>
      </c>
      <c r="G401" s="1255">
        <v>2667521845.5499997</v>
      </c>
      <c r="H401" s="1255">
        <v>2514229858.1199999</v>
      </c>
      <c r="I401" s="1255">
        <v>1260174828.0699999</v>
      </c>
      <c r="J401" s="424"/>
      <c r="O401" s="1"/>
    </row>
    <row r="402" spans="1:15" ht="18" customHeight="1" x14ac:dyDescent="0.35">
      <c r="A402" s="1689"/>
      <c r="B402" s="1682" t="s">
        <v>585</v>
      </c>
      <c r="C402" s="1683"/>
      <c r="D402" s="134" t="s">
        <v>586</v>
      </c>
      <c r="E402" s="1687"/>
      <c r="F402" s="732" t="s">
        <v>512</v>
      </c>
      <c r="G402" s="1256">
        <v>0</v>
      </c>
      <c r="H402" s="1257">
        <v>1</v>
      </c>
      <c r="I402" s="1258">
        <v>0</v>
      </c>
      <c r="J402" s="1695"/>
      <c r="O402" s="1"/>
    </row>
    <row r="403" spans="1:15" ht="18" customHeight="1" x14ac:dyDescent="0.35">
      <c r="A403" s="1690"/>
      <c r="B403" s="1691"/>
      <c r="C403" s="1692"/>
      <c r="D403" s="134" t="s">
        <v>587</v>
      </c>
      <c r="E403" s="1687"/>
      <c r="F403" s="732" t="s">
        <v>512</v>
      </c>
      <c r="G403" s="1257">
        <v>0</v>
      </c>
      <c r="H403" s="1230">
        <v>1</v>
      </c>
      <c r="I403" s="733">
        <v>0</v>
      </c>
      <c r="J403" s="1696"/>
      <c r="O403" s="1"/>
    </row>
    <row r="404" spans="1:15" ht="18" customHeight="1" x14ac:dyDescent="0.35">
      <c r="A404" s="1690"/>
      <c r="B404" s="1691"/>
      <c r="C404" s="1692"/>
      <c r="D404" s="134" t="s">
        <v>588</v>
      </c>
      <c r="E404" s="1687"/>
      <c r="F404" s="732" t="s">
        <v>512</v>
      </c>
      <c r="G404" s="1230">
        <v>0</v>
      </c>
      <c r="H404" s="1230">
        <v>0</v>
      </c>
      <c r="I404" s="733">
        <v>0</v>
      </c>
      <c r="J404" s="1696"/>
      <c r="O404" s="1"/>
    </row>
    <row r="405" spans="1:15" ht="18" customHeight="1" x14ac:dyDescent="0.35">
      <c r="A405" s="1690"/>
      <c r="B405" s="1691"/>
      <c r="C405" s="1692"/>
      <c r="D405" s="134" t="s">
        <v>589</v>
      </c>
      <c r="E405" s="1687"/>
      <c r="F405" s="732" t="s">
        <v>512</v>
      </c>
      <c r="G405" s="1230">
        <v>3</v>
      </c>
      <c r="H405" s="1230">
        <v>4</v>
      </c>
      <c r="I405" s="733">
        <v>4</v>
      </c>
      <c r="J405" s="1696"/>
      <c r="O405" s="1"/>
    </row>
    <row r="406" spans="1:15" ht="18" customHeight="1" x14ac:dyDescent="0.35">
      <c r="A406" s="1562"/>
      <c r="B406" s="1693"/>
      <c r="C406" s="1694"/>
      <c r="D406" s="134" t="s">
        <v>590</v>
      </c>
      <c r="E406" s="1687"/>
      <c r="F406" s="732" t="s">
        <v>512</v>
      </c>
      <c r="G406" s="1230">
        <v>130</v>
      </c>
      <c r="H406" s="1230">
        <v>98</v>
      </c>
      <c r="I406" s="733">
        <v>144</v>
      </c>
      <c r="J406" s="1697"/>
      <c r="O406" s="1"/>
    </row>
    <row r="407" spans="1:15" ht="18" customHeight="1" x14ac:dyDescent="0.35">
      <c r="A407" s="1294"/>
      <c r="B407" s="1698" t="s">
        <v>599</v>
      </c>
      <c r="C407" s="1699"/>
      <c r="D407" s="289" t="s">
        <v>256</v>
      </c>
      <c r="E407" s="1688"/>
      <c r="F407" s="110" t="s">
        <v>361</v>
      </c>
      <c r="G407" s="1229">
        <v>17839809433.77</v>
      </c>
      <c r="H407" s="1229">
        <v>7066619190.0800009</v>
      </c>
      <c r="I407" s="1229">
        <v>6777213574.6100016</v>
      </c>
      <c r="J407" s="294"/>
      <c r="O407" s="1"/>
    </row>
    <row r="408" spans="1:15" s="5" customFormat="1" ht="8.15" customHeight="1" x14ac:dyDescent="0.35">
      <c r="A408" s="65"/>
      <c r="B408" s="66"/>
      <c r="C408" s="66"/>
      <c r="D408" s="66"/>
      <c r="E408" s="66"/>
      <c r="F408" s="67"/>
      <c r="G408" s="155"/>
      <c r="H408" s="155"/>
      <c r="I408" s="155"/>
      <c r="J408" s="46"/>
      <c r="K408" s="381"/>
    </row>
    <row r="409" spans="1:15" s="5" customFormat="1" ht="33" customHeight="1" x14ac:dyDescent="0.35">
      <c r="A409" s="1462" t="s">
        <v>619</v>
      </c>
      <c r="B409" s="1463"/>
      <c r="C409" s="1463"/>
      <c r="D409" s="1463"/>
      <c r="E409" s="1463"/>
      <c r="F409" s="1463"/>
      <c r="G409" s="1786"/>
      <c r="H409" s="1786"/>
      <c r="I409" s="1786"/>
      <c r="J409" s="1464"/>
      <c r="K409" s="381"/>
    </row>
    <row r="410" spans="1:15" ht="60" x14ac:dyDescent="0.35">
      <c r="A410" s="1595"/>
      <c r="B410" s="1709" t="s">
        <v>591</v>
      </c>
      <c r="C410" s="1711" t="s">
        <v>629</v>
      </c>
      <c r="D410" s="1712"/>
      <c r="E410" s="1713" t="s">
        <v>584</v>
      </c>
      <c r="F410" s="815" t="s">
        <v>361</v>
      </c>
      <c r="G410" s="822">
        <v>13371974348.229994</v>
      </c>
      <c r="H410" s="822">
        <v>5252400539.7700024</v>
      </c>
      <c r="I410" s="826">
        <v>3864391238.0511994</v>
      </c>
      <c r="J410" s="1113" t="s">
        <v>799</v>
      </c>
      <c r="O410" s="1"/>
    </row>
    <row r="411" spans="1:15" ht="72" x14ac:dyDescent="0.35">
      <c r="A411" s="1595"/>
      <c r="B411" s="1710"/>
      <c r="C411" s="1702" t="s">
        <v>631</v>
      </c>
      <c r="D411" s="1703"/>
      <c r="E411" s="1714"/>
      <c r="F411" s="816" t="s">
        <v>361</v>
      </c>
      <c r="G411" s="830" t="s">
        <v>362</v>
      </c>
      <c r="H411" s="830" t="s">
        <v>362</v>
      </c>
      <c r="I411" s="1218">
        <v>29786090.788700003</v>
      </c>
      <c r="J411" s="1222" t="s">
        <v>779</v>
      </c>
      <c r="O411" s="1"/>
    </row>
    <row r="412" spans="1:15" ht="72" x14ac:dyDescent="0.35">
      <c r="A412" s="1595"/>
      <c r="B412" s="1710"/>
      <c r="C412" s="1569" t="s">
        <v>797</v>
      </c>
      <c r="D412" s="1570"/>
      <c r="E412" s="1714"/>
      <c r="F412" s="817" t="s">
        <v>361</v>
      </c>
      <c r="G412" s="824">
        <v>28639072.449999973</v>
      </c>
      <c r="H412" s="829" t="s">
        <v>362</v>
      </c>
      <c r="I412" s="829" t="s">
        <v>362</v>
      </c>
      <c r="J412" s="1114" t="s">
        <v>798</v>
      </c>
      <c r="O412" s="1"/>
    </row>
    <row r="413" spans="1:15" ht="42.75" customHeight="1" x14ac:dyDescent="0.35">
      <c r="A413" s="1595"/>
      <c r="B413" s="1710"/>
      <c r="C413" s="1702" t="s">
        <v>592</v>
      </c>
      <c r="D413" s="1703"/>
      <c r="E413" s="1714"/>
      <c r="F413" s="816" t="s">
        <v>361</v>
      </c>
      <c r="G413" s="823">
        <v>-36202176.060000002</v>
      </c>
      <c r="H413" s="830" t="s">
        <v>362</v>
      </c>
      <c r="I413" s="830" t="s">
        <v>362</v>
      </c>
      <c r="J413" s="1225" t="s">
        <v>674</v>
      </c>
      <c r="O413" s="1"/>
    </row>
    <row r="414" spans="1:15" ht="42" customHeight="1" x14ac:dyDescent="0.35">
      <c r="A414" s="1595"/>
      <c r="B414" s="1710"/>
      <c r="C414" s="1704" t="s">
        <v>595</v>
      </c>
      <c r="D414" s="1705"/>
      <c r="E414" s="1714"/>
      <c r="F414" s="817" t="s">
        <v>361</v>
      </c>
      <c r="G414" s="829" t="s">
        <v>362</v>
      </c>
      <c r="H414" s="829" t="s">
        <v>362</v>
      </c>
      <c r="I414" s="827">
        <v>944205456.5352006</v>
      </c>
      <c r="J414" s="1114" t="s">
        <v>640</v>
      </c>
      <c r="O414" s="1"/>
    </row>
    <row r="415" spans="1:15" ht="32.25" customHeight="1" x14ac:dyDescent="0.35">
      <c r="A415" s="1595"/>
      <c r="B415" s="1710"/>
      <c r="C415" s="1702" t="s">
        <v>596</v>
      </c>
      <c r="D415" s="1703"/>
      <c r="E415" s="1714"/>
      <c r="F415" s="816" t="s">
        <v>361</v>
      </c>
      <c r="G415" s="830" t="s">
        <v>362</v>
      </c>
      <c r="H415" s="1217">
        <v>36631.490000030026</v>
      </c>
      <c r="I415" s="1227">
        <v>497993176.48999977</v>
      </c>
      <c r="J415" s="1222" t="s">
        <v>641</v>
      </c>
      <c r="O415" s="1"/>
    </row>
    <row r="416" spans="1:15" ht="41.25" customHeight="1" x14ac:dyDescent="0.35">
      <c r="A416" s="1595"/>
      <c r="B416" s="1710"/>
      <c r="C416" s="1704" t="s">
        <v>593</v>
      </c>
      <c r="D416" s="1705"/>
      <c r="E416" s="1714"/>
      <c r="F416" s="817" t="s">
        <v>361</v>
      </c>
      <c r="G416" s="1259" t="s">
        <v>362</v>
      </c>
      <c r="H416" s="1259" t="s">
        <v>362</v>
      </c>
      <c r="I416" s="1260">
        <v>96334033.290000021</v>
      </c>
      <c r="J416" s="1114" t="s">
        <v>675</v>
      </c>
      <c r="O416" s="1"/>
    </row>
    <row r="417" spans="1:15" x14ac:dyDescent="0.35">
      <c r="A417" s="1595"/>
      <c r="B417" s="1710"/>
      <c r="C417" s="1702" t="s">
        <v>598</v>
      </c>
      <c r="D417" s="1703"/>
      <c r="E417" s="1714"/>
      <c r="F417" s="816" t="s">
        <v>361</v>
      </c>
      <c r="G417" s="823">
        <v>367771249.21999931</v>
      </c>
      <c r="H417" s="1217">
        <v>417839</v>
      </c>
      <c r="I417" s="1218">
        <v>97194801.939999998</v>
      </c>
      <c r="J417" s="1222" t="s">
        <v>801</v>
      </c>
      <c r="O417" s="1"/>
    </row>
    <row r="418" spans="1:15" ht="24" x14ac:dyDescent="0.35">
      <c r="A418" s="1595"/>
      <c r="B418" s="1710"/>
      <c r="C418" s="1827" t="s">
        <v>630</v>
      </c>
      <c r="D418" s="1828"/>
      <c r="E418" s="1714"/>
      <c r="F418" s="1223" t="s">
        <v>361</v>
      </c>
      <c r="G418" s="1226">
        <v>26320397.41</v>
      </c>
      <c r="H418" s="1226">
        <v>5596436.6799983978</v>
      </c>
      <c r="I418" s="1224">
        <v>583753081.35489941</v>
      </c>
      <c r="J418" s="1116" t="s">
        <v>807</v>
      </c>
      <c r="O418" s="1"/>
    </row>
    <row r="419" spans="1:15" s="5" customFormat="1" ht="8.15" customHeight="1" x14ac:dyDescent="0.35">
      <c r="A419" s="82"/>
      <c r="B419" s="83"/>
      <c r="C419" s="83"/>
      <c r="D419" s="83"/>
      <c r="E419" s="83"/>
      <c r="F419" s="84"/>
      <c r="G419" s="211"/>
      <c r="H419" s="211"/>
      <c r="I419" s="211"/>
      <c r="J419" s="46"/>
      <c r="K419" s="381"/>
    </row>
    <row r="421" spans="1:15" x14ac:dyDescent="0.35">
      <c r="G421" s="488"/>
      <c r="H421" s="488"/>
      <c r="I421" s="489"/>
    </row>
    <row r="422" spans="1:15" x14ac:dyDescent="0.35">
      <c r="G422" s="381"/>
      <c r="H422" s="381"/>
      <c r="I422" s="381"/>
    </row>
    <row r="423" spans="1:15" x14ac:dyDescent="0.35">
      <c r="G423" s="381"/>
      <c r="H423" s="381"/>
      <c r="I423" s="381"/>
    </row>
    <row r="424" spans="1:15" x14ac:dyDescent="0.35">
      <c r="G424" s="381"/>
      <c r="H424" s="381"/>
      <c r="I424" s="381"/>
    </row>
    <row r="425" spans="1:15" x14ac:dyDescent="0.35">
      <c r="G425" s="381"/>
      <c r="H425" s="381"/>
      <c r="I425" s="381"/>
    </row>
    <row r="426" spans="1:15" x14ac:dyDescent="0.35">
      <c r="G426" s="381"/>
      <c r="H426" s="381"/>
      <c r="I426" s="381"/>
    </row>
  </sheetData>
  <mergeCells count="384">
    <mergeCell ref="C416:D416"/>
    <mergeCell ref="C417:D417"/>
    <mergeCell ref="C418:D418"/>
    <mergeCell ref="A409:J409"/>
    <mergeCell ref="A410:A418"/>
    <mergeCell ref="B410:B418"/>
    <mergeCell ref="C410:D410"/>
    <mergeCell ref="E410:E418"/>
    <mergeCell ref="C411:D411"/>
    <mergeCell ref="C412:D412"/>
    <mergeCell ref="C413:D413"/>
    <mergeCell ref="C414:D414"/>
    <mergeCell ref="C415:D415"/>
    <mergeCell ref="A400:J400"/>
    <mergeCell ref="E401:E407"/>
    <mergeCell ref="A402:A406"/>
    <mergeCell ref="B402:C406"/>
    <mergeCell ref="J402:J406"/>
    <mergeCell ref="B407:C407"/>
    <mergeCell ref="A393:J393"/>
    <mergeCell ref="B394:C394"/>
    <mergeCell ref="A396:J396"/>
    <mergeCell ref="B397:D397"/>
    <mergeCell ref="E397:E398"/>
    <mergeCell ref="J397:J398"/>
    <mergeCell ref="B398:D398"/>
    <mergeCell ref="A387:J387"/>
    <mergeCell ref="A388:A389"/>
    <mergeCell ref="B388:C389"/>
    <mergeCell ref="E388:E391"/>
    <mergeCell ref="J388:J391"/>
    <mergeCell ref="A390:A391"/>
    <mergeCell ref="B390:C391"/>
    <mergeCell ref="A377:J377"/>
    <mergeCell ref="B378:D378"/>
    <mergeCell ref="A380:J380"/>
    <mergeCell ref="B381:D381"/>
    <mergeCell ref="A383:J383"/>
    <mergeCell ref="B384:D384"/>
    <mergeCell ref="E384:E385"/>
    <mergeCell ref="J384:J385"/>
    <mergeCell ref="B385:D385"/>
    <mergeCell ref="A372:J372"/>
    <mergeCell ref="B373:D373"/>
    <mergeCell ref="E373:E375"/>
    <mergeCell ref="J373:J375"/>
    <mergeCell ref="B374:D374"/>
    <mergeCell ref="B375:D375"/>
    <mergeCell ref="A363:J363"/>
    <mergeCell ref="B364:D364"/>
    <mergeCell ref="A366:J366"/>
    <mergeCell ref="B367:D367"/>
    <mergeCell ref="A369:J369"/>
    <mergeCell ref="B370:D370"/>
    <mergeCell ref="A357:J357"/>
    <mergeCell ref="B358:D358"/>
    <mergeCell ref="E358:E361"/>
    <mergeCell ref="B359:D359"/>
    <mergeCell ref="B360:D360"/>
    <mergeCell ref="B361:D361"/>
    <mergeCell ref="A352:J352"/>
    <mergeCell ref="B353:D353"/>
    <mergeCell ref="E353:E355"/>
    <mergeCell ref="J353:J355"/>
    <mergeCell ref="B354:D354"/>
    <mergeCell ref="B355:D355"/>
    <mergeCell ref="A344:J344"/>
    <mergeCell ref="A345:A346"/>
    <mergeCell ref="B345:C346"/>
    <mergeCell ref="E345:E350"/>
    <mergeCell ref="J345:J350"/>
    <mergeCell ref="A347:A348"/>
    <mergeCell ref="B347:C348"/>
    <mergeCell ref="A349:A350"/>
    <mergeCell ref="B349:C350"/>
    <mergeCell ref="A337:A338"/>
    <mergeCell ref="B337:C338"/>
    <mergeCell ref="E337:E342"/>
    <mergeCell ref="J337:J342"/>
    <mergeCell ref="A339:A340"/>
    <mergeCell ref="B339:C340"/>
    <mergeCell ref="A341:A342"/>
    <mergeCell ref="B341:C342"/>
    <mergeCell ref="B330:D330"/>
    <mergeCell ref="B331:D331"/>
    <mergeCell ref="B332:D332"/>
    <mergeCell ref="B333:D333"/>
    <mergeCell ref="B334:D334"/>
    <mergeCell ref="A336:J336"/>
    <mergeCell ref="B320:D320"/>
    <mergeCell ref="G320:I320"/>
    <mergeCell ref="A322:J322"/>
    <mergeCell ref="B323:D323"/>
    <mergeCell ref="A325:I325"/>
    <mergeCell ref="B326:D326"/>
    <mergeCell ref="E326:E334"/>
    <mergeCell ref="B327:D327"/>
    <mergeCell ref="B328:D328"/>
    <mergeCell ref="B329:D329"/>
    <mergeCell ref="A313:J313"/>
    <mergeCell ref="B314:D314"/>
    <mergeCell ref="A316:J316"/>
    <mergeCell ref="B317:D317"/>
    <mergeCell ref="G317:I317"/>
    <mergeCell ref="A319:J319"/>
    <mergeCell ref="A297:J297"/>
    <mergeCell ref="B298:C298"/>
    <mergeCell ref="E298:E311"/>
    <mergeCell ref="B299:C299"/>
    <mergeCell ref="A300:A305"/>
    <mergeCell ref="B300:C305"/>
    <mergeCell ref="J300:J305"/>
    <mergeCell ref="A306:A311"/>
    <mergeCell ref="B306:C311"/>
    <mergeCell ref="J306:J311"/>
    <mergeCell ref="A293:J293"/>
    <mergeCell ref="B294:D294"/>
    <mergeCell ref="E294:E295"/>
    <mergeCell ref="B295:D295"/>
    <mergeCell ref="B285:D285"/>
    <mergeCell ref="B286:D286"/>
    <mergeCell ref="B287:D287"/>
    <mergeCell ref="B288:D288"/>
    <mergeCell ref="B289:D289"/>
    <mergeCell ref="B290:D290"/>
    <mergeCell ref="B276:D276"/>
    <mergeCell ref="E276:E292"/>
    <mergeCell ref="B277:D277"/>
    <mergeCell ref="B278:D278"/>
    <mergeCell ref="B279:D279"/>
    <mergeCell ref="B280:D280"/>
    <mergeCell ref="B281:D281"/>
    <mergeCell ref="B282:D282"/>
    <mergeCell ref="B283:D283"/>
    <mergeCell ref="B284:D284"/>
    <mergeCell ref="B291:D291"/>
    <mergeCell ref="B292:D292"/>
    <mergeCell ref="A271:J271"/>
    <mergeCell ref="B272:D272"/>
    <mergeCell ref="E272:E273"/>
    <mergeCell ref="J272:J273"/>
    <mergeCell ref="B273:D273"/>
    <mergeCell ref="A275:J275"/>
    <mergeCell ref="A267:I267"/>
    <mergeCell ref="B268:D268"/>
    <mergeCell ref="E268:E269"/>
    <mergeCell ref="G268:H268"/>
    <mergeCell ref="B269:D269"/>
    <mergeCell ref="G269:H269"/>
    <mergeCell ref="B263:D263"/>
    <mergeCell ref="G263:H263"/>
    <mergeCell ref="B264:D264"/>
    <mergeCell ref="G264:H264"/>
    <mergeCell ref="B265:D265"/>
    <mergeCell ref="G265:H265"/>
    <mergeCell ref="A258:I258"/>
    <mergeCell ref="B259:D259"/>
    <mergeCell ref="E259:E265"/>
    <mergeCell ref="G259:H259"/>
    <mergeCell ref="B260:D260"/>
    <mergeCell ref="G260:H260"/>
    <mergeCell ref="B261:D261"/>
    <mergeCell ref="G261:H261"/>
    <mergeCell ref="B262:D262"/>
    <mergeCell ref="G262:H262"/>
    <mergeCell ref="A254:I254"/>
    <mergeCell ref="B255:D255"/>
    <mergeCell ref="E255:E256"/>
    <mergeCell ref="G255:H255"/>
    <mergeCell ref="B256:D256"/>
    <mergeCell ref="G256:H256"/>
    <mergeCell ref="A248:J248"/>
    <mergeCell ref="B249:D249"/>
    <mergeCell ref="E249:E252"/>
    <mergeCell ref="J249:J252"/>
    <mergeCell ref="B250:D250"/>
    <mergeCell ref="B251:D251"/>
    <mergeCell ref="B252:D252"/>
    <mergeCell ref="A242:J242"/>
    <mergeCell ref="B243:D243"/>
    <mergeCell ref="E243:E246"/>
    <mergeCell ref="B244:D244"/>
    <mergeCell ref="B245:D245"/>
    <mergeCell ref="B246:D246"/>
    <mergeCell ref="A237:J237"/>
    <mergeCell ref="B238:D238"/>
    <mergeCell ref="E238:E240"/>
    <mergeCell ref="J238:J240"/>
    <mergeCell ref="B239:D239"/>
    <mergeCell ref="B240:D240"/>
    <mergeCell ref="A232:J232"/>
    <mergeCell ref="B233:D233"/>
    <mergeCell ref="E233:E235"/>
    <mergeCell ref="J233:J235"/>
    <mergeCell ref="B234:D234"/>
    <mergeCell ref="B235:D235"/>
    <mergeCell ref="A225:J225"/>
    <mergeCell ref="B226:D226"/>
    <mergeCell ref="B227:D227"/>
    <mergeCell ref="B228:D228"/>
    <mergeCell ref="B229:D229"/>
    <mergeCell ref="B230:D230"/>
    <mergeCell ref="B217:D217"/>
    <mergeCell ref="B218:D218"/>
    <mergeCell ref="B219:D219"/>
    <mergeCell ref="B220:D220"/>
    <mergeCell ref="A222:J222"/>
    <mergeCell ref="B223:D223"/>
    <mergeCell ref="A207:J207"/>
    <mergeCell ref="B208:D208"/>
    <mergeCell ref="E208:E220"/>
    <mergeCell ref="B209:D209"/>
    <mergeCell ref="B210:D210"/>
    <mergeCell ref="B211:C211"/>
    <mergeCell ref="A212:A214"/>
    <mergeCell ref="B212:C214"/>
    <mergeCell ref="B215:D215"/>
    <mergeCell ref="B216:D216"/>
    <mergeCell ref="A198:J198"/>
    <mergeCell ref="B199:C199"/>
    <mergeCell ref="A201:J201"/>
    <mergeCell ref="B202:C202"/>
    <mergeCell ref="A204:J204"/>
    <mergeCell ref="B205:C205"/>
    <mergeCell ref="B186:D186"/>
    <mergeCell ref="A188:J188"/>
    <mergeCell ref="B189:D189"/>
    <mergeCell ref="A191:J191"/>
    <mergeCell ref="B192:C192"/>
    <mergeCell ref="E192:E196"/>
    <mergeCell ref="B193:C193"/>
    <mergeCell ref="B194:C194"/>
    <mergeCell ref="B195:C195"/>
    <mergeCell ref="B196:C196"/>
    <mergeCell ref="A177:I177"/>
    <mergeCell ref="A178:A183"/>
    <mergeCell ref="B178:C183"/>
    <mergeCell ref="E178:E183"/>
    <mergeCell ref="J178:J183"/>
    <mergeCell ref="A185:J185"/>
    <mergeCell ref="A165:A170"/>
    <mergeCell ref="B165:C170"/>
    <mergeCell ref="J165:J170"/>
    <mergeCell ref="A171:A176"/>
    <mergeCell ref="B171:C176"/>
    <mergeCell ref="J171:J176"/>
    <mergeCell ref="J147:J152"/>
    <mergeCell ref="A153:A158"/>
    <mergeCell ref="B153:C158"/>
    <mergeCell ref="J153:J158"/>
    <mergeCell ref="A159:A164"/>
    <mergeCell ref="B159:C164"/>
    <mergeCell ref="J159:J164"/>
    <mergeCell ref="A134:I134"/>
    <mergeCell ref="A135:A140"/>
    <mergeCell ref="B135:C140"/>
    <mergeCell ref="E135:E176"/>
    <mergeCell ref="J135:J140"/>
    <mergeCell ref="A141:A146"/>
    <mergeCell ref="B141:C146"/>
    <mergeCell ref="J141:J146"/>
    <mergeCell ref="A147:A152"/>
    <mergeCell ref="B147:C152"/>
    <mergeCell ref="A91:I91"/>
    <mergeCell ref="A92:A97"/>
    <mergeCell ref="B92:C97"/>
    <mergeCell ref="E92:E133"/>
    <mergeCell ref="J92:J97"/>
    <mergeCell ref="A98:A103"/>
    <mergeCell ref="B98:C103"/>
    <mergeCell ref="J98:J103"/>
    <mergeCell ref="A104:A109"/>
    <mergeCell ref="B104:C109"/>
    <mergeCell ref="A122:A127"/>
    <mergeCell ref="B122:C127"/>
    <mergeCell ref="J122:J127"/>
    <mergeCell ref="A128:A133"/>
    <mergeCell ref="B128:C133"/>
    <mergeCell ref="J128:J133"/>
    <mergeCell ref="J104:J109"/>
    <mergeCell ref="A110:A115"/>
    <mergeCell ref="B110:C115"/>
    <mergeCell ref="J110:J115"/>
    <mergeCell ref="A116:A121"/>
    <mergeCell ref="B116:C121"/>
    <mergeCell ref="J116:J121"/>
    <mergeCell ref="B81:C83"/>
    <mergeCell ref="J81:J83"/>
    <mergeCell ref="A85:J85"/>
    <mergeCell ref="A86:A89"/>
    <mergeCell ref="B86:C89"/>
    <mergeCell ref="E86:E89"/>
    <mergeCell ref="J86:J89"/>
    <mergeCell ref="A71:J71"/>
    <mergeCell ref="B72:D72"/>
    <mergeCell ref="A74:J74"/>
    <mergeCell ref="B75:D75"/>
    <mergeCell ref="A77:J77"/>
    <mergeCell ref="B78:D78"/>
    <mergeCell ref="E78:E83"/>
    <mergeCell ref="B79:D79"/>
    <mergeCell ref="B80:D80"/>
    <mergeCell ref="A81:A83"/>
    <mergeCell ref="A66:J66"/>
    <mergeCell ref="B67:C67"/>
    <mergeCell ref="E67:E69"/>
    <mergeCell ref="A68:A69"/>
    <mergeCell ref="B68:C69"/>
    <mergeCell ref="J68:J69"/>
    <mergeCell ref="B59:C59"/>
    <mergeCell ref="B60:C60"/>
    <mergeCell ref="A61:A62"/>
    <mergeCell ref="B61:C62"/>
    <mergeCell ref="J61:J62"/>
    <mergeCell ref="A63:A64"/>
    <mergeCell ref="B63:C64"/>
    <mergeCell ref="J63:J64"/>
    <mergeCell ref="J43:J44"/>
    <mergeCell ref="A45:A46"/>
    <mergeCell ref="B45:C46"/>
    <mergeCell ref="J45:J46"/>
    <mergeCell ref="A51:A52"/>
    <mergeCell ref="B51:C52"/>
    <mergeCell ref="J51:J52"/>
    <mergeCell ref="A54:J54"/>
    <mergeCell ref="B55:C55"/>
    <mergeCell ref="E55:E65"/>
    <mergeCell ref="B56:C56"/>
    <mergeCell ref="A57:A58"/>
    <mergeCell ref="B57:C58"/>
    <mergeCell ref="J57:J58"/>
    <mergeCell ref="B65:C65"/>
    <mergeCell ref="A39:A40"/>
    <mergeCell ref="B39:C40"/>
    <mergeCell ref="J39:J40"/>
    <mergeCell ref="A41:A42"/>
    <mergeCell ref="B41:C42"/>
    <mergeCell ref="J41:J42"/>
    <mergeCell ref="E29:E52"/>
    <mergeCell ref="A33:A34"/>
    <mergeCell ref="B33:C34"/>
    <mergeCell ref="J33:J34"/>
    <mergeCell ref="A35:A36"/>
    <mergeCell ref="B35:C36"/>
    <mergeCell ref="J35:J36"/>
    <mergeCell ref="A37:A38"/>
    <mergeCell ref="B37:C38"/>
    <mergeCell ref="J37:J38"/>
    <mergeCell ref="A47:A48"/>
    <mergeCell ref="B47:C48"/>
    <mergeCell ref="J47:J48"/>
    <mergeCell ref="A49:A50"/>
    <mergeCell ref="B49:C50"/>
    <mergeCell ref="J49:J50"/>
    <mergeCell ref="A43:A44"/>
    <mergeCell ref="B43:C44"/>
    <mergeCell ref="A16:J16"/>
    <mergeCell ref="B17:D17"/>
    <mergeCell ref="A19:J19"/>
    <mergeCell ref="A28:J28"/>
    <mergeCell ref="B8:D8"/>
    <mergeCell ref="J8:J9"/>
    <mergeCell ref="B9:D9"/>
    <mergeCell ref="B10:D10"/>
    <mergeCell ref="B11:D11"/>
    <mergeCell ref="B12:D12"/>
    <mergeCell ref="A4:J4"/>
    <mergeCell ref="B5:D5"/>
    <mergeCell ref="E5:E14"/>
    <mergeCell ref="G5:H5"/>
    <mergeCell ref="J5:J7"/>
    <mergeCell ref="B6:D6"/>
    <mergeCell ref="B7:D7"/>
    <mergeCell ref="B13:D13"/>
    <mergeCell ref="B14:D14"/>
    <mergeCell ref="A1:D1"/>
    <mergeCell ref="E1:F1"/>
    <mergeCell ref="A2:A3"/>
    <mergeCell ref="B2:D3"/>
    <mergeCell ref="E2:E3"/>
    <mergeCell ref="F2:F3"/>
    <mergeCell ref="G2:H2"/>
    <mergeCell ref="I2:I3"/>
    <mergeCell ref="J2:J3"/>
  </mergeCells>
  <pageMargins left="0.2" right="0.2" top="0.25" bottom="0.25" header="0.2" footer="0.2"/>
  <pageSetup paperSize="5" scale="75" fitToHeight="0" orientation="landscape" r:id="rId1"/>
  <headerFooter>
    <oddFooter>&amp;R&amp;"-,Bold"&amp;8Page &amp;P of &amp;N</oddFooter>
  </headerFooter>
  <rowBreaks count="14" manualBreakCount="14">
    <brk id="27" max="9" man="1"/>
    <brk id="65" max="9" man="1"/>
    <brk id="90" max="9" man="1"/>
    <brk id="133" max="9" man="1"/>
    <brk id="176" max="9" man="1"/>
    <brk id="203" max="9" man="1"/>
    <brk id="221" max="9" man="1"/>
    <brk id="241" max="9" man="1"/>
    <brk id="266" max="9" man="1"/>
    <brk id="292" max="9" man="1"/>
    <brk id="324" max="9" man="1"/>
    <brk id="351" max="9" man="1"/>
    <brk id="375" max="9" man="1"/>
    <brk id="399" max="9"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
  <dimension ref="B2:B26"/>
  <sheetViews>
    <sheetView tabSelected="1" zoomScaleNormal="100" workbookViewId="0"/>
  </sheetViews>
  <sheetFormatPr defaultColWidth="9.1796875" defaultRowHeight="14.5" x14ac:dyDescent="0.35"/>
  <cols>
    <col min="1" max="1" width="9.1796875" style="381"/>
    <col min="2" max="2" width="100.7265625" style="381" customWidth="1"/>
    <col min="3" max="16384" width="9.1796875" style="381"/>
  </cols>
  <sheetData>
    <row r="2" spans="2:2" ht="26" x14ac:dyDescent="0.6">
      <c r="B2" s="795"/>
    </row>
    <row r="3" spans="2:2" x14ac:dyDescent="0.35">
      <c r="B3" s="796"/>
    </row>
    <row r="6" spans="2:2" x14ac:dyDescent="0.35">
      <c r="B6" s="797"/>
    </row>
    <row r="7" spans="2:2" ht="21" x14ac:dyDescent="0.5">
      <c r="B7" s="798" t="s">
        <v>751</v>
      </c>
    </row>
    <row r="8" spans="2:2" ht="5.15" customHeight="1" x14ac:dyDescent="0.35">
      <c r="B8" s="797"/>
    </row>
    <row r="9" spans="2:2" x14ac:dyDescent="0.35">
      <c r="B9" s="799" t="s">
        <v>752</v>
      </c>
    </row>
    <row r="10" spans="2:2" ht="5.15" customHeight="1" x14ac:dyDescent="0.35">
      <c r="B10" s="797"/>
    </row>
    <row r="11" spans="2:2" ht="21" x14ac:dyDescent="0.5">
      <c r="B11" s="798" t="s">
        <v>753</v>
      </c>
    </row>
    <row r="12" spans="2:2" x14ac:dyDescent="0.35">
      <c r="B12" s="797"/>
    </row>
    <row r="13" spans="2:2" ht="21" x14ac:dyDescent="0.5">
      <c r="B13" s="800" t="s">
        <v>831</v>
      </c>
    </row>
    <row r="26" spans="2:2" ht="144" x14ac:dyDescent="0.35">
      <c r="B26" s="32" t="s">
        <v>754</v>
      </c>
    </row>
  </sheetData>
  <pageMargins left="0.7" right="0.7" top="0.75" bottom="0.75" header="0.3" footer="0.3"/>
  <pageSetup scale="9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O427"/>
  <sheetViews>
    <sheetView showGridLines="0" zoomScale="90" zoomScaleNormal="90" workbookViewId="0">
      <pane xSplit="1" ySplit="3" topLeftCell="B4" activePane="bottomRight" state="frozen"/>
      <selection activeCell="J2" sqref="J2:J3"/>
      <selection pane="topRight" activeCell="J2" sqref="J2:J3"/>
      <selection pane="bottomLeft" activeCell="J2" sqref="J2:J3"/>
      <selection pane="bottomRight" activeCell="A2" sqref="A2:A3"/>
    </sheetView>
  </sheetViews>
  <sheetFormatPr defaultColWidth="9.1796875" defaultRowHeight="14.5" x14ac:dyDescent="0.35"/>
  <cols>
    <col min="1" max="1" width="8.26953125" style="3" customWidth="1"/>
    <col min="2" max="2" width="54.81640625" style="3" customWidth="1"/>
    <col min="3" max="3" width="9.453125" style="3" customWidth="1"/>
    <col min="4" max="4" width="19.453125" style="3" customWidth="1"/>
    <col min="5" max="5" width="14.7265625" style="3" customWidth="1"/>
    <col min="6" max="6" width="13" style="3" customWidth="1"/>
    <col min="7" max="8" width="13.81640625" style="15" customWidth="1"/>
    <col min="9" max="9" width="13.81640625" style="14" customWidth="1"/>
    <col min="10" max="10" width="69.7265625" style="3" customWidth="1"/>
    <col min="11" max="11" width="21.453125" style="381" customWidth="1"/>
    <col min="12" max="12" width="20.54296875" style="1" customWidth="1"/>
    <col min="13" max="14" width="9.1796875" style="1"/>
    <col min="15" max="15" width="9.1796875" style="381"/>
    <col min="16" max="16384" width="9.1796875" style="1"/>
  </cols>
  <sheetData>
    <row r="1" spans="1:15" ht="29.25" customHeight="1" x14ac:dyDescent="0.3">
      <c r="A1" s="1779" t="s">
        <v>782</v>
      </c>
      <c r="B1" s="1779"/>
      <c r="C1" s="1779"/>
      <c r="D1" s="1779"/>
      <c r="E1" s="1830" t="s">
        <v>833</v>
      </c>
      <c r="F1" s="1831"/>
      <c r="J1" s="896" t="s">
        <v>793</v>
      </c>
      <c r="K1" s="1"/>
      <c r="O1" s="1"/>
    </row>
    <row r="2" spans="1:15" ht="15" customHeight="1" x14ac:dyDescent="0.35">
      <c r="A2" s="1457" t="s">
        <v>237</v>
      </c>
      <c r="B2" s="1458" t="s">
        <v>236</v>
      </c>
      <c r="C2" s="1458"/>
      <c r="D2" s="1458"/>
      <c r="E2" s="1458" t="s">
        <v>486</v>
      </c>
      <c r="F2" s="1457" t="s">
        <v>366</v>
      </c>
      <c r="G2" s="1458" t="s">
        <v>377</v>
      </c>
      <c r="H2" s="1458"/>
      <c r="I2" s="1457" t="s">
        <v>356</v>
      </c>
      <c r="J2" s="1457" t="s">
        <v>487</v>
      </c>
      <c r="O2" s="1"/>
    </row>
    <row r="3" spans="1:15" ht="15" customHeight="1" x14ac:dyDescent="0.35">
      <c r="A3" s="1457"/>
      <c r="B3" s="1458"/>
      <c r="C3" s="1458"/>
      <c r="D3" s="1458"/>
      <c r="E3" s="1458"/>
      <c r="F3" s="1457"/>
      <c r="G3" s="1327" t="s">
        <v>354</v>
      </c>
      <c r="H3" s="1327" t="s">
        <v>355</v>
      </c>
      <c r="I3" s="1457"/>
      <c r="J3" s="1457"/>
      <c r="L3" s="381"/>
      <c r="M3" s="381"/>
      <c r="O3" s="1"/>
    </row>
    <row r="4" spans="1:15" s="5" customFormat="1" ht="33" customHeight="1" x14ac:dyDescent="0.35">
      <c r="A4" s="1462" t="s">
        <v>491</v>
      </c>
      <c r="B4" s="1463"/>
      <c r="C4" s="1463"/>
      <c r="D4" s="1463"/>
      <c r="E4" s="1463"/>
      <c r="F4" s="1463"/>
      <c r="G4" s="1463"/>
      <c r="H4" s="1463"/>
      <c r="I4" s="1463"/>
      <c r="J4" s="1464"/>
      <c r="K4" s="381"/>
    </row>
    <row r="5" spans="1:15" s="5" customFormat="1" ht="26.25" customHeight="1" x14ac:dyDescent="0.35">
      <c r="A5" s="48" t="s">
        <v>7</v>
      </c>
      <c r="B5" s="1465" t="s">
        <v>367</v>
      </c>
      <c r="C5" s="1465"/>
      <c r="D5" s="1465"/>
      <c r="E5" s="1466" t="s">
        <v>518</v>
      </c>
      <c r="F5" s="243" t="s">
        <v>361</v>
      </c>
      <c r="G5" s="1780">
        <v>53922000</v>
      </c>
      <c r="H5" s="1781"/>
      <c r="I5" s="1265">
        <v>76527000</v>
      </c>
      <c r="J5" s="1803" t="s">
        <v>808</v>
      </c>
      <c r="K5" s="381"/>
    </row>
    <row r="6" spans="1:15" s="5" customFormat="1" ht="26.25" customHeight="1" x14ac:dyDescent="0.35">
      <c r="A6" s="51" t="s">
        <v>8</v>
      </c>
      <c r="B6" s="1460" t="s">
        <v>368</v>
      </c>
      <c r="C6" s="1460"/>
      <c r="D6" s="1460"/>
      <c r="E6" s="1467"/>
      <c r="F6" s="732" t="s">
        <v>361</v>
      </c>
      <c r="G6" s="143" t="s">
        <v>362</v>
      </c>
      <c r="H6" s="143" t="s">
        <v>362</v>
      </c>
      <c r="I6" s="143" t="s">
        <v>362</v>
      </c>
      <c r="J6" s="1804"/>
      <c r="K6" s="381"/>
    </row>
    <row r="7" spans="1:15" s="5" customFormat="1" ht="54" customHeight="1" x14ac:dyDescent="0.35">
      <c r="A7" s="55" t="s">
        <v>9</v>
      </c>
      <c r="B7" s="1459" t="s">
        <v>369</v>
      </c>
      <c r="C7" s="1459"/>
      <c r="D7" s="1459"/>
      <c r="E7" s="1467"/>
      <c r="F7" s="245" t="s">
        <v>361</v>
      </c>
      <c r="G7" s="718" t="s">
        <v>362</v>
      </c>
      <c r="H7" s="145" t="s">
        <v>362</v>
      </c>
      <c r="I7" s="145" t="s">
        <v>362</v>
      </c>
      <c r="J7" s="1805"/>
      <c r="K7" s="1245"/>
    </row>
    <row r="8" spans="1:15" s="5" customFormat="1" ht="26.25" customHeight="1" x14ac:dyDescent="0.35">
      <c r="A8" s="51" t="s">
        <v>10</v>
      </c>
      <c r="B8" s="1460" t="s">
        <v>370</v>
      </c>
      <c r="C8" s="1460"/>
      <c r="D8" s="1460"/>
      <c r="E8" s="1467"/>
      <c r="F8" s="732" t="s">
        <v>361</v>
      </c>
      <c r="G8" s="1369">
        <v>14962</v>
      </c>
      <c r="H8" s="1369">
        <v>4452</v>
      </c>
      <c r="I8" s="1369">
        <v>6827.9611536300008</v>
      </c>
      <c r="J8" s="1832" t="s">
        <v>820</v>
      </c>
      <c r="K8" s="381"/>
    </row>
    <row r="9" spans="1:15" s="5" customFormat="1" ht="86.25" customHeight="1" x14ac:dyDescent="0.35">
      <c r="A9" s="55" t="s">
        <v>11</v>
      </c>
      <c r="B9" s="1459" t="s">
        <v>371</v>
      </c>
      <c r="C9" s="1459"/>
      <c r="D9" s="1459"/>
      <c r="E9" s="1467"/>
      <c r="F9" s="245" t="s">
        <v>361</v>
      </c>
      <c r="G9" s="1246">
        <v>20068</v>
      </c>
      <c r="H9" s="692">
        <v>5713</v>
      </c>
      <c r="I9" s="692">
        <v>8226.6410432200028</v>
      </c>
      <c r="J9" s="1833"/>
      <c r="K9" s="381"/>
    </row>
    <row r="10" spans="1:15" s="5" customFormat="1" ht="26.25" customHeight="1" x14ac:dyDescent="0.35">
      <c r="A10" s="51" t="s">
        <v>12</v>
      </c>
      <c r="B10" s="1460" t="s">
        <v>372</v>
      </c>
      <c r="C10" s="1460"/>
      <c r="D10" s="1460"/>
      <c r="E10" s="1467"/>
      <c r="F10" s="732" t="s">
        <v>361</v>
      </c>
      <c r="G10" s="143" t="s">
        <v>362</v>
      </c>
      <c r="H10" s="143" t="s">
        <v>362</v>
      </c>
      <c r="I10" s="143" t="s">
        <v>362</v>
      </c>
      <c r="J10" s="54"/>
      <c r="K10" s="381"/>
    </row>
    <row r="11" spans="1:15" s="5" customFormat="1" ht="26.25" customHeight="1" x14ac:dyDescent="0.35">
      <c r="A11" s="55" t="s">
        <v>13</v>
      </c>
      <c r="B11" s="1459" t="s">
        <v>373</v>
      </c>
      <c r="C11" s="1459"/>
      <c r="D11" s="1459"/>
      <c r="E11" s="1467"/>
      <c r="F11" s="245" t="s">
        <v>361</v>
      </c>
      <c r="G11" s="718" t="s">
        <v>362</v>
      </c>
      <c r="H11" s="718" t="s">
        <v>362</v>
      </c>
      <c r="I11" s="718" t="s">
        <v>362</v>
      </c>
      <c r="J11" s="58"/>
      <c r="K11" s="381"/>
    </row>
    <row r="12" spans="1:15" s="5" customFormat="1" ht="26.25" customHeight="1" x14ac:dyDescent="0.35">
      <c r="A12" s="51" t="s">
        <v>14</v>
      </c>
      <c r="B12" s="1460" t="s">
        <v>374</v>
      </c>
      <c r="C12" s="1460"/>
      <c r="D12" s="1460"/>
      <c r="E12" s="1467"/>
      <c r="F12" s="732" t="s">
        <v>361</v>
      </c>
      <c r="G12" s="147" t="s">
        <v>362</v>
      </c>
      <c r="H12" s="147" t="s">
        <v>362</v>
      </c>
      <c r="I12" s="147" t="s">
        <v>362</v>
      </c>
      <c r="J12" s="54"/>
      <c r="K12" s="381"/>
    </row>
    <row r="13" spans="1:15" s="5" customFormat="1" ht="39.75" customHeight="1" x14ac:dyDescent="0.35">
      <c r="A13" s="55" t="s">
        <v>15</v>
      </c>
      <c r="B13" s="1459" t="s">
        <v>375</v>
      </c>
      <c r="C13" s="1459"/>
      <c r="D13" s="1459"/>
      <c r="E13" s="1467"/>
      <c r="F13" s="245" t="s">
        <v>361</v>
      </c>
      <c r="G13" s="718" t="s">
        <v>362</v>
      </c>
      <c r="H13" s="718" t="s">
        <v>362</v>
      </c>
      <c r="I13" s="718" t="s">
        <v>362</v>
      </c>
      <c r="J13" s="58"/>
      <c r="K13" s="381"/>
    </row>
    <row r="14" spans="1:15" s="5" customFormat="1" ht="30" customHeight="1" x14ac:dyDescent="0.35">
      <c r="A14" s="61" t="s">
        <v>16</v>
      </c>
      <c r="B14" s="1461" t="s">
        <v>376</v>
      </c>
      <c r="C14" s="1461"/>
      <c r="D14" s="1461"/>
      <c r="E14" s="1468"/>
      <c r="F14" s="246" t="s">
        <v>361</v>
      </c>
      <c r="G14" s="148" t="s">
        <v>362</v>
      </c>
      <c r="H14" s="148" t="s">
        <v>362</v>
      </c>
      <c r="I14" s="148" t="s">
        <v>362</v>
      </c>
      <c r="J14" s="64"/>
      <c r="K14" s="381"/>
    </row>
    <row r="15" spans="1:15" s="5" customFormat="1" ht="8.15" customHeight="1" x14ac:dyDescent="0.35">
      <c r="A15" s="12"/>
      <c r="B15" s="13"/>
      <c r="C15" s="13"/>
      <c r="D15" s="13"/>
      <c r="E15" s="13"/>
      <c r="F15" s="7"/>
      <c r="G15" s="149"/>
      <c r="H15" s="149"/>
      <c r="I15" s="149"/>
      <c r="J15" s="46"/>
      <c r="K15" s="381"/>
    </row>
    <row r="16" spans="1:15" s="5" customFormat="1" ht="33" customHeight="1" x14ac:dyDescent="0.35">
      <c r="A16" s="1462" t="s">
        <v>435</v>
      </c>
      <c r="B16" s="1463"/>
      <c r="C16" s="1463"/>
      <c r="D16" s="1463"/>
      <c r="E16" s="1463"/>
      <c r="F16" s="1463"/>
      <c r="G16" s="1463"/>
      <c r="H16" s="1463"/>
      <c r="I16" s="1463"/>
      <c r="J16" s="1464"/>
      <c r="K16" s="381"/>
    </row>
    <row r="17" spans="1:11" s="5" customFormat="1" ht="32.15" customHeight="1" x14ac:dyDescent="0.35">
      <c r="A17" s="9" t="s">
        <v>6</v>
      </c>
      <c r="B17" s="1476" t="s">
        <v>436</v>
      </c>
      <c r="C17" s="1476"/>
      <c r="D17" s="1476"/>
      <c r="E17" s="10" t="s">
        <v>519</v>
      </c>
      <c r="F17" s="242" t="s">
        <v>361</v>
      </c>
      <c r="G17" s="836">
        <v>561</v>
      </c>
      <c r="H17" s="150" t="s">
        <v>362</v>
      </c>
      <c r="I17" s="150" t="s">
        <v>362</v>
      </c>
      <c r="J17" s="6"/>
      <c r="K17" s="381"/>
    </row>
    <row r="18" spans="1:11" s="5" customFormat="1" ht="8.15" customHeight="1" x14ac:dyDescent="0.35">
      <c r="A18" s="12"/>
      <c r="B18" s="13"/>
      <c r="C18" s="13"/>
      <c r="D18" s="13"/>
      <c r="E18" s="13"/>
      <c r="F18" s="7"/>
      <c r="G18" s="149"/>
      <c r="H18" s="149"/>
      <c r="I18" s="149"/>
      <c r="J18" s="46"/>
      <c r="K18" s="381"/>
    </row>
    <row r="19" spans="1:11" s="5" customFormat="1" ht="33" customHeight="1" x14ac:dyDescent="0.35">
      <c r="A19" s="1462" t="s">
        <v>490</v>
      </c>
      <c r="B19" s="1463"/>
      <c r="C19" s="1463"/>
      <c r="D19" s="1463"/>
      <c r="E19" s="1463"/>
      <c r="F19" s="1463"/>
      <c r="G19" s="1463"/>
      <c r="H19" s="1463"/>
      <c r="I19" s="1463"/>
      <c r="J19" s="1464"/>
      <c r="K19" s="381"/>
    </row>
    <row r="20" spans="1:11" s="5" customFormat="1" ht="15" customHeight="1" x14ac:dyDescent="0.35">
      <c r="A20" s="1335" t="s">
        <v>17</v>
      </c>
      <c r="B20" s="1337" t="s">
        <v>380</v>
      </c>
      <c r="C20" s="1338"/>
      <c r="D20" s="68" t="s">
        <v>379</v>
      </c>
      <c r="E20" s="1341" t="s">
        <v>518</v>
      </c>
      <c r="F20" s="69" t="s">
        <v>361</v>
      </c>
      <c r="G20" s="788">
        <v>3450</v>
      </c>
      <c r="H20" s="788">
        <v>950</v>
      </c>
      <c r="I20" s="788">
        <v>4900</v>
      </c>
      <c r="J20" s="1332"/>
      <c r="K20" s="381"/>
    </row>
    <row r="21" spans="1:11" s="5" customFormat="1" ht="15" customHeight="1" x14ac:dyDescent="0.35">
      <c r="A21" s="1336"/>
      <c r="B21" s="1339"/>
      <c r="C21" s="1340"/>
      <c r="D21" s="70" t="s">
        <v>378</v>
      </c>
      <c r="E21" s="1342"/>
      <c r="F21" s="71" t="s">
        <v>361</v>
      </c>
      <c r="G21" s="790">
        <v>3450</v>
      </c>
      <c r="H21" s="790">
        <v>950</v>
      </c>
      <c r="I21" s="790">
        <v>4900</v>
      </c>
      <c r="J21" s="1333"/>
      <c r="K21" s="381"/>
    </row>
    <row r="22" spans="1:11" s="5" customFormat="1" ht="15" customHeight="1" x14ac:dyDescent="0.35">
      <c r="A22" s="1343" t="s">
        <v>18</v>
      </c>
      <c r="B22" s="1344" t="s">
        <v>381</v>
      </c>
      <c r="C22" s="1345"/>
      <c r="D22" s="1329" t="s">
        <v>379</v>
      </c>
      <c r="E22" s="1342"/>
      <c r="F22" s="72" t="s">
        <v>361</v>
      </c>
      <c r="G22" s="733">
        <v>0</v>
      </c>
      <c r="H22" s="733">
        <v>0</v>
      </c>
      <c r="I22" s="733">
        <v>0</v>
      </c>
      <c r="J22" s="1346"/>
      <c r="K22" s="381"/>
    </row>
    <row r="23" spans="1:11" s="5" customFormat="1" ht="15" customHeight="1" x14ac:dyDescent="0.35">
      <c r="A23" s="1343" t="s">
        <v>18</v>
      </c>
      <c r="B23" s="1344" t="s">
        <v>306</v>
      </c>
      <c r="C23" s="1345"/>
      <c r="D23" s="1329" t="s">
        <v>378</v>
      </c>
      <c r="E23" s="1342"/>
      <c r="F23" s="72" t="s">
        <v>361</v>
      </c>
      <c r="G23" s="807">
        <v>0</v>
      </c>
      <c r="H23" s="807">
        <v>0</v>
      </c>
      <c r="I23" s="807">
        <v>0</v>
      </c>
      <c r="J23" s="1347"/>
      <c r="K23" s="381"/>
    </row>
    <row r="24" spans="1:11" s="5" customFormat="1" ht="15" customHeight="1" x14ac:dyDescent="0.35">
      <c r="A24" s="1336" t="s">
        <v>19</v>
      </c>
      <c r="B24" s="1339" t="s">
        <v>382</v>
      </c>
      <c r="C24" s="1340"/>
      <c r="D24" s="70" t="s">
        <v>379</v>
      </c>
      <c r="E24" s="1342"/>
      <c r="F24" s="71" t="s">
        <v>361</v>
      </c>
      <c r="G24" s="790">
        <v>350</v>
      </c>
      <c r="H24" s="790">
        <v>100</v>
      </c>
      <c r="I24" s="790">
        <v>375</v>
      </c>
      <c r="J24" s="895"/>
      <c r="K24" s="381"/>
    </row>
    <row r="25" spans="1:11" s="5" customFormat="1" ht="15" customHeight="1" x14ac:dyDescent="0.35">
      <c r="A25" s="1336" t="s">
        <v>19</v>
      </c>
      <c r="B25" s="1339" t="s">
        <v>307</v>
      </c>
      <c r="C25" s="1340"/>
      <c r="D25" s="70" t="s">
        <v>378</v>
      </c>
      <c r="E25" s="1342"/>
      <c r="F25" s="71" t="s">
        <v>361</v>
      </c>
      <c r="G25" s="790">
        <v>357</v>
      </c>
      <c r="H25" s="790">
        <v>102</v>
      </c>
      <c r="I25" s="790">
        <v>382</v>
      </c>
      <c r="J25" s="1333"/>
      <c r="K25" s="381"/>
    </row>
    <row r="26" spans="1:11" s="5" customFormat="1" ht="15" customHeight="1" x14ac:dyDescent="0.35">
      <c r="A26" s="1343" t="s">
        <v>693</v>
      </c>
      <c r="B26" s="1344" t="s">
        <v>383</v>
      </c>
      <c r="C26" s="1345"/>
      <c r="D26" s="1329" t="s">
        <v>379</v>
      </c>
      <c r="E26" s="1342"/>
      <c r="F26" s="72" t="s">
        <v>361</v>
      </c>
      <c r="G26" s="733">
        <v>771</v>
      </c>
      <c r="H26" s="733">
        <v>346</v>
      </c>
      <c r="I26" s="1369">
        <v>820</v>
      </c>
      <c r="J26" s="1346" t="s">
        <v>517</v>
      </c>
      <c r="K26" s="381"/>
    </row>
    <row r="27" spans="1:11" s="5" customFormat="1" ht="15" customHeight="1" x14ac:dyDescent="0.35">
      <c r="A27" s="1343" t="s">
        <v>693</v>
      </c>
      <c r="B27" s="1344" t="s">
        <v>308</v>
      </c>
      <c r="C27" s="1345"/>
      <c r="D27" s="1329" t="s">
        <v>378</v>
      </c>
      <c r="E27" s="1342"/>
      <c r="F27" s="72" t="s">
        <v>361</v>
      </c>
      <c r="G27" s="733">
        <v>771</v>
      </c>
      <c r="H27" s="733">
        <v>346</v>
      </c>
      <c r="I27" s="1369">
        <v>820</v>
      </c>
      <c r="J27" s="1347"/>
      <c r="K27" s="381"/>
    </row>
    <row r="28" spans="1:11" s="5" customFormat="1" x14ac:dyDescent="0.35">
      <c r="A28" s="1494" t="s">
        <v>492</v>
      </c>
      <c r="B28" s="1495"/>
      <c r="C28" s="1495"/>
      <c r="D28" s="1495"/>
      <c r="E28" s="1495"/>
      <c r="F28" s="1495"/>
      <c r="G28" s="1495"/>
      <c r="H28" s="1495"/>
      <c r="I28" s="1495"/>
      <c r="J28" s="1496"/>
      <c r="K28" s="381"/>
    </row>
    <row r="29" spans="1:11" s="5" customFormat="1" ht="15" customHeight="1" x14ac:dyDescent="0.35">
      <c r="A29" s="1336" t="s">
        <v>694</v>
      </c>
      <c r="B29" s="1339" t="s">
        <v>696</v>
      </c>
      <c r="C29" s="1340"/>
      <c r="D29" s="70" t="s">
        <v>379</v>
      </c>
      <c r="E29" s="1483" t="s">
        <v>518</v>
      </c>
      <c r="F29" s="71" t="s">
        <v>361</v>
      </c>
      <c r="G29" s="1094">
        <v>831</v>
      </c>
      <c r="H29" s="790">
        <v>100</v>
      </c>
      <c r="I29" s="1094">
        <v>1556</v>
      </c>
      <c r="J29" s="1348" t="s">
        <v>517</v>
      </c>
      <c r="K29" s="381"/>
    </row>
    <row r="30" spans="1:11" s="5" customFormat="1" ht="15" customHeight="1" x14ac:dyDescent="0.35">
      <c r="A30" s="1336" t="s">
        <v>694</v>
      </c>
      <c r="B30" s="1339" t="s">
        <v>308</v>
      </c>
      <c r="C30" s="1340"/>
      <c r="D30" s="70" t="s">
        <v>378</v>
      </c>
      <c r="E30" s="1782"/>
      <c r="F30" s="71" t="s">
        <v>361</v>
      </c>
      <c r="G30" s="790">
        <v>831</v>
      </c>
      <c r="H30" s="790">
        <v>100</v>
      </c>
      <c r="I30" s="790">
        <v>1556</v>
      </c>
      <c r="J30" s="1333"/>
      <c r="K30" s="381"/>
    </row>
    <row r="31" spans="1:11" s="5" customFormat="1" ht="15" customHeight="1" x14ac:dyDescent="0.35">
      <c r="A31" s="1343" t="s">
        <v>695</v>
      </c>
      <c r="B31" s="1344" t="s">
        <v>697</v>
      </c>
      <c r="C31" s="1345"/>
      <c r="D31" s="1329" t="s">
        <v>379</v>
      </c>
      <c r="E31" s="1782"/>
      <c r="F31" s="72" t="s">
        <v>361</v>
      </c>
      <c r="G31" s="1369">
        <v>0</v>
      </c>
      <c r="H31" s="810">
        <v>0</v>
      </c>
      <c r="I31" s="1369">
        <v>0</v>
      </c>
      <c r="J31" s="1346" t="s">
        <v>517</v>
      </c>
      <c r="K31" s="381"/>
    </row>
    <row r="32" spans="1:11" s="5" customFormat="1" ht="15" customHeight="1" x14ac:dyDescent="0.35">
      <c r="A32" s="1343" t="s">
        <v>695</v>
      </c>
      <c r="B32" s="1344" t="s">
        <v>308</v>
      </c>
      <c r="C32" s="1345"/>
      <c r="D32" s="1329" t="s">
        <v>378</v>
      </c>
      <c r="E32" s="1782"/>
      <c r="F32" s="72" t="s">
        <v>361</v>
      </c>
      <c r="G32" s="1369">
        <v>0</v>
      </c>
      <c r="H32" s="810">
        <v>0</v>
      </c>
      <c r="I32" s="1369">
        <v>0</v>
      </c>
      <c r="J32" s="1347"/>
      <c r="K32" s="381"/>
    </row>
    <row r="33" spans="1:11" s="5" customFormat="1" ht="15" customHeight="1" x14ac:dyDescent="0.35">
      <c r="A33" s="1478" t="s">
        <v>21</v>
      </c>
      <c r="B33" s="1481" t="s">
        <v>384</v>
      </c>
      <c r="C33" s="1482"/>
      <c r="D33" s="70" t="s">
        <v>379</v>
      </c>
      <c r="E33" s="1782"/>
      <c r="F33" s="71" t="s">
        <v>361</v>
      </c>
      <c r="G33" s="1266">
        <v>12591</v>
      </c>
      <c r="H33" s="1267">
        <v>3696</v>
      </c>
      <c r="I33" s="1268">
        <v>615</v>
      </c>
      <c r="J33" s="1491" t="s">
        <v>517</v>
      </c>
      <c r="K33" s="381"/>
    </row>
    <row r="34" spans="1:11" s="5" customFormat="1" ht="15" customHeight="1" x14ac:dyDescent="0.35">
      <c r="A34" s="1478" t="s">
        <v>21</v>
      </c>
      <c r="B34" s="1481" t="s">
        <v>309</v>
      </c>
      <c r="C34" s="1482"/>
      <c r="D34" s="70" t="s">
        <v>378</v>
      </c>
      <c r="E34" s="1782"/>
      <c r="F34" s="71" t="s">
        <v>361</v>
      </c>
      <c r="G34" s="1267">
        <v>12171</v>
      </c>
      <c r="H34" s="1267">
        <v>3555</v>
      </c>
      <c r="I34" s="1267">
        <v>591</v>
      </c>
      <c r="J34" s="1473"/>
      <c r="K34" s="381"/>
    </row>
    <row r="35" spans="1:11" s="5" customFormat="1" ht="15" customHeight="1" x14ac:dyDescent="0.35">
      <c r="A35" s="1486" t="s">
        <v>22</v>
      </c>
      <c r="B35" s="1487" t="s">
        <v>385</v>
      </c>
      <c r="C35" s="1488"/>
      <c r="D35" s="1329" t="s">
        <v>379</v>
      </c>
      <c r="E35" s="1782"/>
      <c r="F35" s="72" t="s">
        <v>361</v>
      </c>
      <c r="G35" s="733">
        <v>0</v>
      </c>
      <c r="H35" s="733">
        <v>0</v>
      </c>
      <c r="I35" s="733">
        <v>0</v>
      </c>
      <c r="J35" s="1493"/>
      <c r="K35" s="381"/>
    </row>
    <row r="36" spans="1:11" s="5" customFormat="1" ht="15" customHeight="1" x14ac:dyDescent="0.35">
      <c r="A36" s="1486" t="s">
        <v>22</v>
      </c>
      <c r="B36" s="1487" t="s">
        <v>310</v>
      </c>
      <c r="C36" s="1488"/>
      <c r="D36" s="1329" t="s">
        <v>378</v>
      </c>
      <c r="E36" s="1782"/>
      <c r="F36" s="72" t="s">
        <v>361</v>
      </c>
      <c r="G36" s="733">
        <v>0</v>
      </c>
      <c r="H36" s="733">
        <v>0</v>
      </c>
      <c r="I36" s="733">
        <v>0</v>
      </c>
      <c r="J36" s="1493"/>
      <c r="K36" s="381"/>
    </row>
    <row r="37" spans="1:11" s="5" customFormat="1" ht="15" customHeight="1" x14ac:dyDescent="0.35">
      <c r="A37" s="1498" t="s">
        <v>23</v>
      </c>
      <c r="B37" s="1499" t="s">
        <v>386</v>
      </c>
      <c r="C37" s="1500"/>
      <c r="D37" s="437" t="s">
        <v>379</v>
      </c>
      <c r="E37" s="1782"/>
      <c r="F37" s="71" t="s">
        <v>361</v>
      </c>
      <c r="G37" s="1095">
        <v>2762</v>
      </c>
      <c r="H37" s="790">
        <v>723</v>
      </c>
      <c r="I37" s="1096">
        <v>0</v>
      </c>
      <c r="J37" s="1492" t="s">
        <v>517</v>
      </c>
      <c r="K37" s="381"/>
    </row>
    <row r="38" spans="1:11" s="5" customFormat="1" ht="15" customHeight="1" x14ac:dyDescent="0.35">
      <c r="A38" s="1478" t="s">
        <v>23</v>
      </c>
      <c r="B38" s="1481" t="s">
        <v>311</v>
      </c>
      <c r="C38" s="1482"/>
      <c r="D38" s="70" t="s">
        <v>378</v>
      </c>
      <c r="E38" s="1782"/>
      <c r="F38" s="71" t="s">
        <v>361</v>
      </c>
      <c r="G38" s="790">
        <v>2569</v>
      </c>
      <c r="H38" s="790">
        <v>673</v>
      </c>
      <c r="I38" s="790">
        <v>0</v>
      </c>
      <c r="J38" s="1492"/>
      <c r="K38" s="381"/>
    </row>
    <row r="39" spans="1:11" s="5" customFormat="1" ht="15" customHeight="1" x14ac:dyDescent="0.35">
      <c r="A39" s="1486" t="s">
        <v>24</v>
      </c>
      <c r="B39" s="1487" t="s">
        <v>387</v>
      </c>
      <c r="C39" s="1488"/>
      <c r="D39" s="1329" t="s">
        <v>379</v>
      </c>
      <c r="E39" s="1782"/>
      <c r="F39" s="72" t="s">
        <v>361</v>
      </c>
      <c r="G39" s="733">
        <v>0</v>
      </c>
      <c r="H39" s="733">
        <v>0</v>
      </c>
      <c r="I39" s="733">
        <v>0</v>
      </c>
      <c r="J39" s="1493"/>
      <c r="K39" s="381"/>
    </row>
    <row r="40" spans="1:11" s="5" customFormat="1" ht="15" customHeight="1" x14ac:dyDescent="0.35">
      <c r="A40" s="1486" t="s">
        <v>24</v>
      </c>
      <c r="B40" s="1487" t="s">
        <v>312</v>
      </c>
      <c r="C40" s="1488"/>
      <c r="D40" s="1329" t="s">
        <v>378</v>
      </c>
      <c r="E40" s="1782"/>
      <c r="F40" s="72" t="s">
        <v>361</v>
      </c>
      <c r="G40" s="733">
        <v>0</v>
      </c>
      <c r="H40" s="733">
        <v>0</v>
      </c>
      <c r="I40" s="733">
        <v>0</v>
      </c>
      <c r="J40" s="1493"/>
      <c r="K40" s="381"/>
    </row>
    <row r="41" spans="1:11" s="5" customFormat="1" ht="15" customHeight="1" x14ac:dyDescent="0.35">
      <c r="A41" s="1478" t="s">
        <v>25</v>
      </c>
      <c r="B41" s="1481" t="s">
        <v>388</v>
      </c>
      <c r="C41" s="1482"/>
      <c r="D41" s="70" t="s">
        <v>379</v>
      </c>
      <c r="E41" s="1782"/>
      <c r="F41" s="71" t="s">
        <v>361</v>
      </c>
      <c r="G41" s="152">
        <v>0</v>
      </c>
      <c r="H41" s="152">
        <v>0</v>
      </c>
      <c r="I41" s="152">
        <v>0</v>
      </c>
      <c r="J41" s="1492"/>
      <c r="K41" s="381"/>
    </row>
    <row r="42" spans="1:11" s="5" customFormat="1" ht="15" customHeight="1" x14ac:dyDescent="0.35">
      <c r="A42" s="1478" t="s">
        <v>25</v>
      </c>
      <c r="B42" s="1481" t="s">
        <v>313</v>
      </c>
      <c r="C42" s="1482"/>
      <c r="D42" s="70" t="s">
        <v>378</v>
      </c>
      <c r="E42" s="1782"/>
      <c r="F42" s="71" t="s">
        <v>361</v>
      </c>
      <c r="G42" s="152">
        <v>0</v>
      </c>
      <c r="H42" s="152">
        <v>0</v>
      </c>
      <c r="I42" s="152">
        <v>0</v>
      </c>
      <c r="J42" s="1492"/>
      <c r="K42" s="381"/>
    </row>
    <row r="43" spans="1:11" s="5" customFormat="1" ht="15" customHeight="1" x14ac:dyDescent="0.35">
      <c r="A43" s="1486" t="s">
        <v>26</v>
      </c>
      <c r="B43" s="1487" t="s">
        <v>389</v>
      </c>
      <c r="C43" s="1488"/>
      <c r="D43" s="1329" t="s">
        <v>379</v>
      </c>
      <c r="E43" s="1782"/>
      <c r="F43" s="72" t="s">
        <v>361</v>
      </c>
      <c r="G43" s="733">
        <v>0</v>
      </c>
      <c r="H43" s="733">
        <v>0</v>
      </c>
      <c r="I43" s="733">
        <v>0</v>
      </c>
      <c r="J43" s="1493"/>
      <c r="K43" s="381"/>
    </row>
    <row r="44" spans="1:11" s="5" customFormat="1" ht="15" customHeight="1" x14ac:dyDescent="0.35">
      <c r="A44" s="1486" t="s">
        <v>26</v>
      </c>
      <c r="B44" s="1487" t="s">
        <v>314</v>
      </c>
      <c r="C44" s="1488"/>
      <c r="D44" s="1329" t="s">
        <v>378</v>
      </c>
      <c r="E44" s="1782"/>
      <c r="F44" s="72" t="s">
        <v>361</v>
      </c>
      <c r="G44" s="733">
        <v>0</v>
      </c>
      <c r="H44" s="733">
        <v>0</v>
      </c>
      <c r="I44" s="733">
        <v>0</v>
      </c>
      <c r="J44" s="1493"/>
      <c r="K44" s="381"/>
    </row>
    <row r="45" spans="1:11" s="5" customFormat="1" ht="15" customHeight="1" x14ac:dyDescent="0.35">
      <c r="A45" s="1478" t="s">
        <v>27</v>
      </c>
      <c r="B45" s="1481" t="s">
        <v>390</v>
      </c>
      <c r="C45" s="1482"/>
      <c r="D45" s="70" t="s">
        <v>379</v>
      </c>
      <c r="E45" s="1782"/>
      <c r="F45" s="71" t="s">
        <v>361</v>
      </c>
      <c r="G45" s="152">
        <v>0</v>
      </c>
      <c r="H45" s="152">
        <v>0</v>
      </c>
      <c r="I45" s="152">
        <v>0</v>
      </c>
      <c r="J45" s="1492"/>
      <c r="K45" s="381"/>
    </row>
    <row r="46" spans="1:11" s="5" customFormat="1" ht="15" customHeight="1" x14ac:dyDescent="0.35">
      <c r="A46" s="1478" t="s">
        <v>27</v>
      </c>
      <c r="B46" s="1481" t="s">
        <v>315</v>
      </c>
      <c r="C46" s="1482"/>
      <c r="D46" s="70" t="s">
        <v>378</v>
      </c>
      <c r="E46" s="1782"/>
      <c r="F46" s="71" t="s">
        <v>361</v>
      </c>
      <c r="G46" s="152">
        <v>0</v>
      </c>
      <c r="H46" s="152">
        <v>0</v>
      </c>
      <c r="I46" s="152">
        <v>0</v>
      </c>
      <c r="J46" s="1492"/>
      <c r="K46" s="381"/>
    </row>
    <row r="47" spans="1:11" s="5" customFormat="1" ht="15" customHeight="1" x14ac:dyDescent="0.35">
      <c r="A47" s="1486" t="s">
        <v>28</v>
      </c>
      <c r="B47" s="1487" t="s">
        <v>391</v>
      </c>
      <c r="C47" s="1488"/>
      <c r="D47" s="1329" t="s">
        <v>379</v>
      </c>
      <c r="E47" s="1782"/>
      <c r="F47" s="72" t="s">
        <v>361</v>
      </c>
      <c r="G47" s="733">
        <v>0</v>
      </c>
      <c r="H47" s="733">
        <v>0</v>
      </c>
      <c r="I47" s="733">
        <v>0</v>
      </c>
      <c r="J47" s="1493"/>
      <c r="K47" s="381"/>
    </row>
    <row r="48" spans="1:11" s="5" customFormat="1" ht="15" customHeight="1" x14ac:dyDescent="0.35">
      <c r="A48" s="1486" t="s">
        <v>28</v>
      </c>
      <c r="B48" s="1487" t="s">
        <v>316</v>
      </c>
      <c r="C48" s="1488"/>
      <c r="D48" s="1329" t="s">
        <v>378</v>
      </c>
      <c r="E48" s="1782"/>
      <c r="F48" s="72" t="s">
        <v>361</v>
      </c>
      <c r="G48" s="733">
        <v>0</v>
      </c>
      <c r="H48" s="733">
        <v>0</v>
      </c>
      <c r="I48" s="733">
        <v>0</v>
      </c>
      <c r="J48" s="1493"/>
      <c r="K48" s="381"/>
    </row>
    <row r="49" spans="1:11" s="5" customFormat="1" ht="15" customHeight="1" x14ac:dyDescent="0.35">
      <c r="A49" s="1478" t="s">
        <v>29</v>
      </c>
      <c r="B49" s="1481" t="s">
        <v>392</v>
      </c>
      <c r="C49" s="1482"/>
      <c r="D49" s="70" t="s">
        <v>379</v>
      </c>
      <c r="E49" s="1782"/>
      <c r="F49" s="71" t="s">
        <v>361</v>
      </c>
      <c r="G49" s="152">
        <v>0</v>
      </c>
      <c r="H49" s="152">
        <v>0</v>
      </c>
      <c r="I49" s="152">
        <v>0</v>
      </c>
      <c r="J49" s="1492"/>
      <c r="K49" s="381"/>
    </row>
    <row r="50" spans="1:11" s="5" customFormat="1" ht="15" customHeight="1" x14ac:dyDescent="0.35">
      <c r="A50" s="1478" t="s">
        <v>29</v>
      </c>
      <c r="B50" s="1481" t="s">
        <v>317</v>
      </c>
      <c r="C50" s="1482"/>
      <c r="D50" s="70" t="s">
        <v>378</v>
      </c>
      <c r="E50" s="1782"/>
      <c r="F50" s="71" t="s">
        <v>361</v>
      </c>
      <c r="G50" s="152">
        <v>0</v>
      </c>
      <c r="H50" s="152">
        <v>0</v>
      </c>
      <c r="I50" s="152">
        <v>0</v>
      </c>
      <c r="J50" s="1492"/>
      <c r="K50" s="381"/>
    </row>
    <row r="51" spans="1:11" s="5" customFormat="1" ht="15" customHeight="1" x14ac:dyDescent="0.35">
      <c r="A51" s="1486" t="s">
        <v>30</v>
      </c>
      <c r="B51" s="1487" t="s">
        <v>393</v>
      </c>
      <c r="C51" s="1488"/>
      <c r="D51" s="1329" t="s">
        <v>379</v>
      </c>
      <c r="E51" s="1782"/>
      <c r="F51" s="72" t="s">
        <v>361</v>
      </c>
      <c r="G51" s="733">
        <v>0</v>
      </c>
      <c r="H51" s="733">
        <v>0</v>
      </c>
      <c r="I51" s="733">
        <v>0</v>
      </c>
      <c r="J51" s="1493"/>
      <c r="K51" s="381"/>
    </row>
    <row r="52" spans="1:11" s="5" customFormat="1" ht="15" customHeight="1" x14ac:dyDescent="0.35">
      <c r="A52" s="1501" t="s">
        <v>30</v>
      </c>
      <c r="B52" s="1502" t="s">
        <v>318</v>
      </c>
      <c r="C52" s="1503"/>
      <c r="D52" s="1330" t="s">
        <v>378</v>
      </c>
      <c r="E52" s="1783"/>
      <c r="F52" s="73" t="s">
        <v>361</v>
      </c>
      <c r="G52" s="154">
        <v>0</v>
      </c>
      <c r="H52" s="154">
        <v>0</v>
      </c>
      <c r="I52" s="154">
        <v>0</v>
      </c>
      <c r="J52" s="1504"/>
      <c r="K52" s="381"/>
    </row>
    <row r="53" spans="1:11" s="5" customFormat="1" ht="8.15" customHeight="1" x14ac:dyDescent="0.35">
      <c r="A53" s="65"/>
      <c r="B53" s="66"/>
      <c r="C53" s="66"/>
      <c r="D53" s="66"/>
      <c r="E53" s="66"/>
      <c r="F53" s="67"/>
      <c r="G53" s="155"/>
      <c r="H53" s="155"/>
      <c r="I53" s="155"/>
      <c r="J53" s="46"/>
      <c r="K53" s="381"/>
    </row>
    <row r="54" spans="1:11" s="5" customFormat="1" ht="33" customHeight="1" x14ac:dyDescent="0.35">
      <c r="A54" s="1462" t="s">
        <v>394</v>
      </c>
      <c r="B54" s="1463"/>
      <c r="C54" s="1463"/>
      <c r="D54" s="1463"/>
      <c r="E54" s="1463"/>
      <c r="F54" s="1463"/>
      <c r="G54" s="1463"/>
      <c r="H54" s="1463"/>
      <c r="I54" s="1463"/>
      <c r="J54" s="1464"/>
      <c r="K54" s="381"/>
    </row>
    <row r="55" spans="1:11" s="5" customFormat="1" ht="30" customHeight="1" x14ac:dyDescent="0.35">
      <c r="A55" s="75" t="s">
        <v>31</v>
      </c>
      <c r="B55" s="1505" t="s">
        <v>0</v>
      </c>
      <c r="C55" s="1506"/>
      <c r="D55" s="1331" t="s">
        <v>365</v>
      </c>
      <c r="E55" s="1466" t="s">
        <v>519</v>
      </c>
      <c r="F55" s="76" t="s">
        <v>365</v>
      </c>
      <c r="G55" s="151" t="s">
        <v>360</v>
      </c>
      <c r="H55" s="151" t="s">
        <v>360</v>
      </c>
      <c r="I55" s="151" t="s">
        <v>360</v>
      </c>
      <c r="J55" s="243"/>
      <c r="K55" s="381"/>
    </row>
    <row r="56" spans="1:11" s="5" customFormat="1" ht="40.5" customHeight="1" x14ac:dyDescent="0.35">
      <c r="A56" s="1343" t="s">
        <v>32</v>
      </c>
      <c r="B56" s="1487" t="s">
        <v>1</v>
      </c>
      <c r="C56" s="1488"/>
      <c r="D56" s="1329"/>
      <c r="E56" s="1467"/>
      <c r="F56" s="72" t="s">
        <v>478</v>
      </c>
      <c r="G56" s="1369">
        <v>3</v>
      </c>
      <c r="H56" s="1369">
        <v>3</v>
      </c>
      <c r="I56" s="1369">
        <v>3</v>
      </c>
      <c r="J56" s="256" t="s">
        <v>702</v>
      </c>
      <c r="K56" s="381"/>
    </row>
    <row r="57" spans="1:11" s="5" customFormat="1" ht="27" customHeight="1" x14ac:dyDescent="0.35">
      <c r="A57" s="1508" t="s">
        <v>33</v>
      </c>
      <c r="B57" s="1481" t="s">
        <v>428</v>
      </c>
      <c r="C57" s="1482"/>
      <c r="D57" s="1328" t="s">
        <v>521</v>
      </c>
      <c r="E57" s="1467"/>
      <c r="F57" s="77" t="s">
        <v>361</v>
      </c>
      <c r="G57" s="1041">
        <v>797099844.25102007</v>
      </c>
      <c r="H57" s="1041">
        <v>1617809136.40977</v>
      </c>
      <c r="I57" s="1041">
        <v>1835693318.3087001</v>
      </c>
      <c r="J57" s="1509"/>
      <c r="K57" s="381"/>
    </row>
    <row r="58" spans="1:11" s="5" customFormat="1" ht="27" customHeight="1" x14ac:dyDescent="0.35">
      <c r="A58" s="1508" t="s">
        <v>33</v>
      </c>
      <c r="B58" s="1481"/>
      <c r="C58" s="1482"/>
      <c r="D58" s="1328" t="s">
        <v>522</v>
      </c>
      <c r="E58" s="1467"/>
      <c r="F58" s="77" t="s">
        <v>361</v>
      </c>
      <c r="G58" s="1041">
        <v>516887298.49234003</v>
      </c>
      <c r="H58" s="1041">
        <v>885463232.30402601</v>
      </c>
      <c r="I58" s="1041">
        <v>474199189.39817297</v>
      </c>
      <c r="J58" s="1510"/>
      <c r="K58" s="381"/>
    </row>
    <row r="59" spans="1:11" s="5" customFormat="1" ht="30" customHeight="1" x14ac:dyDescent="0.35">
      <c r="A59" s="1343" t="s">
        <v>34</v>
      </c>
      <c r="B59" s="1487" t="s">
        <v>257</v>
      </c>
      <c r="C59" s="1488"/>
      <c r="D59" s="1329"/>
      <c r="E59" s="1467"/>
      <c r="F59" s="72" t="s">
        <v>478</v>
      </c>
      <c r="G59" s="1369">
        <v>0</v>
      </c>
      <c r="H59" s="1369">
        <v>0</v>
      </c>
      <c r="I59" s="1369">
        <v>0</v>
      </c>
      <c r="J59" s="59"/>
      <c r="K59" s="381"/>
    </row>
    <row r="60" spans="1:11" s="5" customFormat="1" ht="30" customHeight="1" x14ac:dyDescent="0.35">
      <c r="A60" s="1351" t="s">
        <v>35</v>
      </c>
      <c r="B60" s="1511" t="s">
        <v>429</v>
      </c>
      <c r="C60" s="1512"/>
      <c r="D60" s="79" t="s">
        <v>523</v>
      </c>
      <c r="E60" s="1467"/>
      <c r="F60" s="80" t="s">
        <v>361</v>
      </c>
      <c r="G60" s="703">
        <v>0</v>
      </c>
      <c r="H60" s="703">
        <v>0</v>
      </c>
      <c r="I60" s="703">
        <v>0</v>
      </c>
      <c r="J60" s="60"/>
      <c r="K60" s="381"/>
    </row>
    <row r="61" spans="1:11" s="5" customFormat="1" ht="24" customHeight="1" x14ac:dyDescent="0.35">
      <c r="A61" s="1486" t="s">
        <v>36</v>
      </c>
      <c r="B61" s="1487" t="s">
        <v>430</v>
      </c>
      <c r="C61" s="1488"/>
      <c r="D61" s="1329" t="s">
        <v>521</v>
      </c>
      <c r="E61" s="1467"/>
      <c r="F61" s="72" t="s">
        <v>361</v>
      </c>
      <c r="G61" s="923">
        <v>1355335.5482000301</v>
      </c>
      <c r="H61" s="923" t="s">
        <v>565</v>
      </c>
      <c r="I61" s="784">
        <v>264788719.28</v>
      </c>
      <c r="J61" s="1474" t="s">
        <v>712</v>
      </c>
      <c r="K61" s="381"/>
    </row>
    <row r="62" spans="1:11" s="5" customFormat="1" ht="24" customHeight="1" x14ac:dyDescent="0.35">
      <c r="A62" s="1486"/>
      <c r="B62" s="1487"/>
      <c r="C62" s="1488"/>
      <c r="D62" s="1329" t="s">
        <v>706</v>
      </c>
      <c r="E62" s="1467"/>
      <c r="F62" s="72" t="s">
        <v>361</v>
      </c>
      <c r="G62" s="923" t="s">
        <v>565</v>
      </c>
      <c r="H62" s="923" t="s">
        <v>565</v>
      </c>
      <c r="I62" s="784">
        <v>11608875.356249999</v>
      </c>
      <c r="J62" s="1475"/>
      <c r="K62" s="381"/>
    </row>
    <row r="63" spans="1:11" s="5" customFormat="1" ht="27" customHeight="1" x14ac:dyDescent="0.35">
      <c r="A63" s="1508" t="s">
        <v>37</v>
      </c>
      <c r="B63" s="1481" t="s">
        <v>431</v>
      </c>
      <c r="C63" s="1482"/>
      <c r="D63" s="1328" t="s">
        <v>521</v>
      </c>
      <c r="E63" s="1467"/>
      <c r="F63" s="77" t="s">
        <v>361</v>
      </c>
      <c r="G63" s="1041">
        <v>1477870934.23387</v>
      </c>
      <c r="H63" s="1041">
        <v>2477907731.57267</v>
      </c>
      <c r="I63" s="1041">
        <v>3082826018.32163</v>
      </c>
      <c r="J63" s="1509"/>
      <c r="K63" s="381"/>
    </row>
    <row r="64" spans="1:11" s="5" customFormat="1" ht="27" customHeight="1" x14ac:dyDescent="0.35">
      <c r="A64" s="1508"/>
      <c r="B64" s="1481"/>
      <c r="C64" s="1482"/>
      <c r="D64" s="1328" t="s">
        <v>522</v>
      </c>
      <c r="E64" s="1467"/>
      <c r="F64" s="77" t="s">
        <v>361</v>
      </c>
      <c r="G64" s="1041">
        <v>872498533.14763105</v>
      </c>
      <c r="H64" s="1041">
        <v>1457694783.0055599</v>
      </c>
      <c r="I64" s="1041">
        <v>721557146.88800502</v>
      </c>
      <c r="J64" s="1510"/>
      <c r="K64" s="381"/>
    </row>
    <row r="65" spans="1:11" s="5" customFormat="1" ht="30" customHeight="1" x14ac:dyDescent="0.35">
      <c r="A65" s="1343" t="s">
        <v>38</v>
      </c>
      <c r="B65" s="1487" t="s">
        <v>678</v>
      </c>
      <c r="C65" s="1488"/>
      <c r="D65" s="1329"/>
      <c r="E65" s="1507"/>
      <c r="F65" s="72" t="s">
        <v>478</v>
      </c>
      <c r="G65" s="1369">
        <v>0</v>
      </c>
      <c r="H65" s="1369">
        <v>0</v>
      </c>
      <c r="I65" s="1369">
        <v>0</v>
      </c>
      <c r="J65" s="59"/>
      <c r="K65" s="381"/>
    </row>
    <row r="66" spans="1:11" s="5" customFormat="1" ht="33" customHeight="1" x14ac:dyDescent="0.35">
      <c r="A66" s="1494" t="s">
        <v>699</v>
      </c>
      <c r="B66" s="1495"/>
      <c r="C66" s="1495"/>
      <c r="D66" s="1495"/>
      <c r="E66" s="1495"/>
      <c r="F66" s="1495"/>
      <c r="G66" s="1495"/>
      <c r="H66" s="1495"/>
      <c r="I66" s="1495"/>
      <c r="J66" s="1496"/>
      <c r="K66" s="381"/>
    </row>
    <row r="67" spans="1:11" s="5" customFormat="1" ht="30" customHeight="1" x14ac:dyDescent="0.35">
      <c r="A67" s="1351" t="s">
        <v>39</v>
      </c>
      <c r="B67" s="1511" t="s">
        <v>679</v>
      </c>
      <c r="C67" s="1512"/>
      <c r="D67" s="79" t="s">
        <v>523</v>
      </c>
      <c r="E67" s="1466" t="s">
        <v>519</v>
      </c>
      <c r="F67" s="80" t="s">
        <v>361</v>
      </c>
      <c r="G67" s="703">
        <v>0</v>
      </c>
      <c r="H67" s="703">
        <v>0</v>
      </c>
      <c r="I67" s="703">
        <v>0</v>
      </c>
      <c r="J67" s="60"/>
      <c r="K67" s="381"/>
    </row>
    <row r="68" spans="1:11" s="5" customFormat="1" ht="24" customHeight="1" x14ac:dyDescent="0.35">
      <c r="A68" s="1486" t="s">
        <v>40</v>
      </c>
      <c r="B68" s="1513" t="s">
        <v>433</v>
      </c>
      <c r="C68" s="1514"/>
      <c r="D68" s="1329" t="s">
        <v>521</v>
      </c>
      <c r="E68" s="1467"/>
      <c r="F68" s="72" t="s">
        <v>361</v>
      </c>
      <c r="G68" s="784">
        <v>1724248.83753958</v>
      </c>
      <c r="H68" s="923" t="s">
        <v>565</v>
      </c>
      <c r="I68" s="784">
        <v>512946834.32999998</v>
      </c>
      <c r="J68" s="1474" t="s">
        <v>712</v>
      </c>
      <c r="K68" s="381"/>
    </row>
    <row r="69" spans="1:11" s="5" customFormat="1" ht="24" customHeight="1" x14ac:dyDescent="0.35">
      <c r="A69" s="1501" t="s">
        <v>40</v>
      </c>
      <c r="B69" s="1515"/>
      <c r="C69" s="1516"/>
      <c r="D69" s="1330" t="s">
        <v>706</v>
      </c>
      <c r="E69" s="1468"/>
      <c r="F69" s="73" t="s">
        <v>361</v>
      </c>
      <c r="G69" s="923" t="s">
        <v>565</v>
      </c>
      <c r="H69" s="923" t="s">
        <v>565</v>
      </c>
      <c r="I69" s="784">
        <v>18249565.40625</v>
      </c>
      <c r="J69" s="1517"/>
      <c r="K69" s="381"/>
    </row>
    <row r="70" spans="1:11" s="5" customFormat="1" ht="8.15" customHeight="1" x14ac:dyDescent="0.35">
      <c r="A70" s="82"/>
      <c r="B70" s="83"/>
      <c r="C70" s="83"/>
      <c r="D70" s="83"/>
      <c r="E70" s="83"/>
      <c r="F70" s="84"/>
      <c r="G70" s="156"/>
      <c r="H70" s="156"/>
      <c r="I70" s="156"/>
      <c r="J70" s="46"/>
      <c r="K70" s="381"/>
    </row>
    <row r="71" spans="1:11" s="5" customFormat="1" ht="33" customHeight="1" x14ac:dyDescent="0.35">
      <c r="A71" s="1462" t="s">
        <v>395</v>
      </c>
      <c r="B71" s="1463"/>
      <c r="C71" s="1463"/>
      <c r="D71" s="1463"/>
      <c r="E71" s="1463"/>
      <c r="F71" s="1463"/>
      <c r="G71" s="1463"/>
      <c r="H71" s="1463"/>
      <c r="I71" s="1463"/>
      <c r="J71" s="1464"/>
      <c r="K71" s="381"/>
    </row>
    <row r="72" spans="1:11" s="5" customFormat="1" ht="188.25" customHeight="1" x14ac:dyDescent="0.35">
      <c r="A72" s="11" t="s">
        <v>41</v>
      </c>
      <c r="B72" s="1537" t="s">
        <v>271</v>
      </c>
      <c r="C72" s="1538"/>
      <c r="D72" s="1539"/>
      <c r="E72" s="85" t="s">
        <v>524</v>
      </c>
      <c r="F72" s="242" t="s">
        <v>434</v>
      </c>
      <c r="G72" s="157" t="s">
        <v>493</v>
      </c>
      <c r="H72" s="157" t="s">
        <v>494</v>
      </c>
      <c r="I72" s="157" t="s">
        <v>495</v>
      </c>
      <c r="J72" s="2"/>
      <c r="K72" s="381"/>
    </row>
    <row r="73" spans="1:11" s="5" customFormat="1" ht="8.15" customHeight="1" x14ac:dyDescent="0.35">
      <c r="A73" s="12"/>
      <c r="B73" s="13"/>
      <c r="C73" s="13"/>
      <c r="D73" s="13"/>
      <c r="E73" s="13"/>
      <c r="F73" s="7"/>
      <c r="G73" s="149"/>
      <c r="H73" s="149"/>
      <c r="I73" s="149"/>
      <c r="J73" s="46"/>
      <c r="K73" s="381"/>
    </row>
    <row r="74" spans="1:11" s="5" customFormat="1" ht="33" customHeight="1" x14ac:dyDescent="0.35">
      <c r="A74" s="1462" t="s">
        <v>396</v>
      </c>
      <c r="B74" s="1463"/>
      <c r="C74" s="1463"/>
      <c r="D74" s="1463"/>
      <c r="E74" s="1463"/>
      <c r="F74" s="1463"/>
      <c r="G74" s="1463"/>
      <c r="H74" s="1463"/>
      <c r="I74" s="1463"/>
      <c r="J74" s="1464"/>
      <c r="K74" s="381"/>
    </row>
    <row r="75" spans="1:11" s="5" customFormat="1" ht="51" customHeight="1" x14ac:dyDescent="0.35">
      <c r="A75" s="11" t="s">
        <v>42</v>
      </c>
      <c r="B75" s="1537" t="s">
        <v>206</v>
      </c>
      <c r="C75" s="1538"/>
      <c r="D75" s="1539"/>
      <c r="E75" s="85" t="s">
        <v>524</v>
      </c>
      <c r="F75" s="4"/>
      <c r="G75" s="158" t="s">
        <v>515</v>
      </c>
      <c r="H75" s="158" t="s">
        <v>515</v>
      </c>
      <c r="I75" s="158" t="s">
        <v>515</v>
      </c>
      <c r="J75" s="36"/>
      <c r="K75" s="381"/>
    </row>
    <row r="76" spans="1:11" s="5" customFormat="1" ht="8.15" customHeight="1" x14ac:dyDescent="0.35">
      <c r="A76" s="12"/>
      <c r="B76" s="13"/>
      <c r="C76" s="13"/>
      <c r="D76" s="13"/>
      <c r="E76" s="13"/>
      <c r="F76" s="7"/>
      <c r="G76" s="149"/>
      <c r="H76" s="149"/>
      <c r="I76" s="149"/>
      <c r="J76" s="46"/>
      <c r="K76" s="381"/>
    </row>
    <row r="77" spans="1:11" s="5" customFormat="1" ht="33" customHeight="1" x14ac:dyDescent="0.35">
      <c r="A77" s="1462" t="s">
        <v>397</v>
      </c>
      <c r="B77" s="1463"/>
      <c r="C77" s="1463"/>
      <c r="D77" s="1463"/>
      <c r="E77" s="1463"/>
      <c r="F77" s="1463"/>
      <c r="G77" s="1463"/>
      <c r="H77" s="1463"/>
      <c r="I77" s="1463"/>
      <c r="J77" s="1464"/>
      <c r="K77" s="381"/>
    </row>
    <row r="78" spans="1:11" s="5" customFormat="1" ht="32.15" customHeight="1" x14ac:dyDescent="0.35">
      <c r="A78" s="1352" t="s">
        <v>43</v>
      </c>
      <c r="B78" s="1505" t="s">
        <v>272</v>
      </c>
      <c r="C78" s="1540"/>
      <c r="D78" s="1506"/>
      <c r="E78" s="1541" t="s">
        <v>519</v>
      </c>
      <c r="F78" s="243" t="s">
        <v>398</v>
      </c>
      <c r="G78" s="170">
        <v>0.99</v>
      </c>
      <c r="H78" s="170">
        <v>0.99</v>
      </c>
      <c r="I78" s="170">
        <v>0.99</v>
      </c>
      <c r="J78" s="86"/>
      <c r="K78" s="381"/>
    </row>
    <row r="79" spans="1:11" s="5" customFormat="1" ht="32.15" customHeight="1" x14ac:dyDescent="0.35">
      <c r="A79" s="1355" t="s">
        <v>46</v>
      </c>
      <c r="B79" s="1487" t="s">
        <v>273</v>
      </c>
      <c r="C79" s="1544"/>
      <c r="D79" s="1488"/>
      <c r="E79" s="1542"/>
      <c r="F79" s="87" t="s">
        <v>478</v>
      </c>
      <c r="G79" s="733" t="s">
        <v>363</v>
      </c>
      <c r="H79" s="733" t="s">
        <v>363</v>
      </c>
      <c r="I79" s="733" t="s">
        <v>363</v>
      </c>
      <c r="J79" s="1350" t="s">
        <v>705</v>
      </c>
      <c r="K79" s="381"/>
    </row>
    <row r="80" spans="1:11" s="5" customFormat="1" ht="32.15" customHeight="1" x14ac:dyDescent="0.35">
      <c r="A80" s="1353" t="s">
        <v>47</v>
      </c>
      <c r="B80" s="1545" t="s">
        <v>274</v>
      </c>
      <c r="C80" s="1546"/>
      <c r="D80" s="1547"/>
      <c r="E80" s="1542"/>
      <c r="F80" s="88"/>
      <c r="G80" s="152" t="s">
        <v>496</v>
      </c>
      <c r="H80" s="152" t="s">
        <v>496</v>
      </c>
      <c r="I80" s="152" t="s">
        <v>496</v>
      </c>
      <c r="J80" s="245"/>
      <c r="K80" s="381"/>
    </row>
    <row r="81" spans="1:15" s="5" customFormat="1" ht="15" customHeight="1" x14ac:dyDescent="0.35">
      <c r="A81" s="1548" t="s">
        <v>48</v>
      </c>
      <c r="B81" s="1513" t="s">
        <v>275</v>
      </c>
      <c r="C81" s="1514"/>
      <c r="D81" s="1361" t="s">
        <v>475</v>
      </c>
      <c r="E81" s="1542"/>
      <c r="F81" s="87" t="s">
        <v>478</v>
      </c>
      <c r="G81" s="733">
        <v>9</v>
      </c>
      <c r="H81" s="733" t="s">
        <v>362</v>
      </c>
      <c r="I81" s="733" t="s">
        <v>362</v>
      </c>
      <c r="J81" s="1834" t="s">
        <v>812</v>
      </c>
      <c r="K81" s="381"/>
    </row>
    <row r="82" spans="1:15" s="5" customFormat="1" ht="15" customHeight="1" x14ac:dyDescent="0.35">
      <c r="A82" s="1548"/>
      <c r="B82" s="1518"/>
      <c r="C82" s="1519"/>
      <c r="D82" s="1361" t="s">
        <v>476</v>
      </c>
      <c r="E82" s="1542"/>
      <c r="F82" s="87" t="s">
        <v>478</v>
      </c>
      <c r="G82" s="733">
        <v>0</v>
      </c>
      <c r="H82" s="733">
        <v>0</v>
      </c>
      <c r="I82" s="733" t="s">
        <v>362</v>
      </c>
      <c r="J82" s="1835"/>
      <c r="K82" s="381"/>
    </row>
    <row r="83" spans="1:15" s="5" customFormat="1" ht="17.25" customHeight="1" x14ac:dyDescent="0.35">
      <c r="A83" s="1549"/>
      <c r="B83" s="1515"/>
      <c r="C83" s="1516"/>
      <c r="D83" s="91" t="s">
        <v>477</v>
      </c>
      <c r="E83" s="1543"/>
      <c r="F83" s="90" t="s">
        <v>478</v>
      </c>
      <c r="G83" s="154">
        <v>0</v>
      </c>
      <c r="H83" s="154">
        <v>0</v>
      </c>
      <c r="I83" s="154" t="s">
        <v>362</v>
      </c>
      <c r="J83" s="1836"/>
      <c r="K83" s="381"/>
    </row>
    <row r="84" spans="1:15" s="5" customFormat="1" ht="8.15" customHeight="1" x14ac:dyDescent="0.35">
      <c r="A84" s="12"/>
      <c r="B84" s="13"/>
      <c r="C84" s="13"/>
      <c r="D84" s="13"/>
      <c r="E84" s="13"/>
      <c r="F84" s="7"/>
      <c r="G84" s="149"/>
      <c r="H84" s="149"/>
      <c r="I84" s="149"/>
      <c r="J84" s="46"/>
      <c r="K84" s="381"/>
    </row>
    <row r="85" spans="1:15" s="5" customFormat="1" ht="33" customHeight="1" x14ac:dyDescent="0.35">
      <c r="A85" s="1462" t="s">
        <v>400</v>
      </c>
      <c r="B85" s="1463"/>
      <c r="C85" s="1463"/>
      <c r="D85" s="1463"/>
      <c r="E85" s="1463"/>
      <c r="F85" s="1463"/>
      <c r="G85" s="1463"/>
      <c r="H85" s="1463"/>
      <c r="I85" s="1463"/>
      <c r="J85" s="1464"/>
      <c r="K85" s="381"/>
    </row>
    <row r="86" spans="1:15" ht="15" customHeight="1" x14ac:dyDescent="0.35">
      <c r="A86" s="1522" t="s">
        <v>44</v>
      </c>
      <c r="B86" s="1525" t="s">
        <v>399</v>
      </c>
      <c r="C86" s="1526"/>
      <c r="D86" s="129" t="s">
        <v>410</v>
      </c>
      <c r="E86" s="1531" t="s">
        <v>519</v>
      </c>
      <c r="F86" s="93" t="s">
        <v>361</v>
      </c>
      <c r="G86" s="692">
        <v>14962</v>
      </c>
      <c r="H86" s="692">
        <v>4452</v>
      </c>
      <c r="I86" s="692">
        <v>6827.9611536300008</v>
      </c>
      <c r="J86" s="1534" t="s">
        <v>687</v>
      </c>
      <c r="O86" s="1"/>
    </row>
    <row r="87" spans="1:15" ht="15" customHeight="1" x14ac:dyDescent="0.35">
      <c r="A87" s="1523"/>
      <c r="B87" s="1527"/>
      <c r="C87" s="1528"/>
      <c r="D87" s="130" t="s">
        <v>411</v>
      </c>
      <c r="E87" s="1532"/>
      <c r="F87" s="95" t="s">
        <v>361</v>
      </c>
      <c r="G87" s="686" t="s">
        <v>688</v>
      </c>
      <c r="H87" s="686" t="s">
        <v>688</v>
      </c>
      <c r="I87" s="686" t="s">
        <v>688</v>
      </c>
      <c r="J87" s="1535"/>
      <c r="O87" s="1"/>
    </row>
    <row r="88" spans="1:15" ht="15" customHeight="1" x14ac:dyDescent="0.35">
      <c r="A88" s="1523"/>
      <c r="B88" s="1527"/>
      <c r="C88" s="1528"/>
      <c r="D88" s="1349" t="s">
        <v>412</v>
      </c>
      <c r="E88" s="1532"/>
      <c r="F88" s="95" t="s">
        <v>361</v>
      </c>
      <c r="G88" s="686" t="s">
        <v>688</v>
      </c>
      <c r="H88" s="686" t="s">
        <v>688</v>
      </c>
      <c r="I88" s="686" t="s">
        <v>688</v>
      </c>
      <c r="J88" s="1535"/>
      <c r="O88" s="1"/>
    </row>
    <row r="89" spans="1:15" ht="15" customHeight="1" x14ac:dyDescent="0.35">
      <c r="A89" s="1524"/>
      <c r="B89" s="1529"/>
      <c r="C89" s="1530"/>
      <c r="D89" s="97" t="s">
        <v>256</v>
      </c>
      <c r="E89" s="1533"/>
      <c r="F89" s="98" t="s">
        <v>361</v>
      </c>
      <c r="G89" s="684">
        <v>14962</v>
      </c>
      <c r="H89" s="692">
        <v>4452</v>
      </c>
      <c r="I89" s="692">
        <v>6827.9611536300008</v>
      </c>
      <c r="J89" s="1536"/>
      <c r="O89" s="1"/>
    </row>
    <row r="90" spans="1:15" s="5" customFormat="1" ht="8.15" customHeight="1" x14ac:dyDescent="0.35">
      <c r="A90" s="209"/>
      <c r="B90" s="210"/>
      <c r="C90" s="210"/>
      <c r="D90" s="210"/>
      <c r="E90" s="210"/>
      <c r="F90" s="47"/>
      <c r="G90" s="211"/>
      <c r="H90" s="211"/>
      <c r="I90" s="211"/>
      <c r="J90" s="46"/>
      <c r="K90" s="381"/>
    </row>
    <row r="91" spans="1:15" s="5" customFormat="1" ht="33" customHeight="1" x14ac:dyDescent="0.35">
      <c r="A91" s="1494" t="s">
        <v>480</v>
      </c>
      <c r="B91" s="1495"/>
      <c r="C91" s="1495"/>
      <c r="D91" s="1495"/>
      <c r="E91" s="1495"/>
      <c r="F91" s="1495"/>
      <c r="G91" s="1495"/>
      <c r="H91" s="1495"/>
      <c r="I91" s="1495"/>
      <c r="J91" s="445" t="s">
        <v>698</v>
      </c>
      <c r="K91" s="381"/>
    </row>
    <row r="92" spans="1:15" ht="15" customHeight="1" x14ac:dyDescent="0.35">
      <c r="A92" s="1522" t="s">
        <v>45</v>
      </c>
      <c r="B92" s="1550" t="s">
        <v>380</v>
      </c>
      <c r="C92" s="1551"/>
      <c r="D92" s="1363" t="s">
        <v>415</v>
      </c>
      <c r="E92" s="1556" t="s">
        <v>519</v>
      </c>
      <c r="F92" s="93" t="s">
        <v>361</v>
      </c>
      <c r="G92" s="161" t="s">
        <v>362</v>
      </c>
      <c r="H92" s="161" t="s">
        <v>362</v>
      </c>
      <c r="I92" s="161" t="s">
        <v>362</v>
      </c>
      <c r="J92" s="1559"/>
      <c r="O92" s="1"/>
    </row>
    <row r="93" spans="1:15" ht="15" customHeight="1" x14ac:dyDescent="0.35">
      <c r="A93" s="1523"/>
      <c r="B93" s="1552"/>
      <c r="C93" s="1553"/>
      <c r="D93" s="1365" t="s">
        <v>413</v>
      </c>
      <c r="E93" s="1557"/>
      <c r="F93" s="95" t="s">
        <v>361</v>
      </c>
      <c r="G93" s="718" t="s">
        <v>362</v>
      </c>
      <c r="H93" s="718" t="s">
        <v>362</v>
      </c>
      <c r="I93" s="718" t="s">
        <v>362</v>
      </c>
      <c r="J93" s="1560"/>
      <c r="O93" s="1"/>
    </row>
    <row r="94" spans="1:15" ht="15" customHeight="1" x14ac:dyDescent="0.35">
      <c r="A94" s="1523"/>
      <c r="B94" s="1552"/>
      <c r="C94" s="1553"/>
      <c r="D94" s="1365" t="s">
        <v>414</v>
      </c>
      <c r="E94" s="1557"/>
      <c r="F94" s="95" t="s">
        <v>361</v>
      </c>
      <c r="G94" s="718" t="s">
        <v>362</v>
      </c>
      <c r="H94" s="718" t="s">
        <v>362</v>
      </c>
      <c r="I94" s="718" t="s">
        <v>362</v>
      </c>
      <c r="J94" s="1560"/>
      <c r="O94" s="1"/>
    </row>
    <row r="95" spans="1:15" ht="15" customHeight="1" x14ac:dyDescent="0.35">
      <c r="A95" s="1523"/>
      <c r="B95" s="1552"/>
      <c r="C95" s="1553"/>
      <c r="D95" s="1365" t="s">
        <v>416</v>
      </c>
      <c r="E95" s="1557"/>
      <c r="F95" s="95" t="s">
        <v>361</v>
      </c>
      <c r="G95" s="718" t="s">
        <v>362</v>
      </c>
      <c r="H95" s="718" t="s">
        <v>362</v>
      </c>
      <c r="I95" s="718" t="s">
        <v>362</v>
      </c>
      <c r="J95" s="1560"/>
      <c r="O95" s="1"/>
    </row>
    <row r="96" spans="1:15" ht="15" customHeight="1" x14ac:dyDescent="0.35">
      <c r="A96" s="1523"/>
      <c r="B96" s="1552"/>
      <c r="C96" s="1553"/>
      <c r="D96" s="1365" t="s">
        <v>417</v>
      </c>
      <c r="E96" s="1557"/>
      <c r="F96" s="95" t="s">
        <v>361</v>
      </c>
      <c r="G96" s="718" t="s">
        <v>362</v>
      </c>
      <c r="H96" s="718" t="s">
        <v>362</v>
      </c>
      <c r="I96" s="718" t="s">
        <v>362</v>
      </c>
      <c r="J96" s="1560"/>
      <c r="O96" s="1"/>
    </row>
    <row r="97" spans="1:15" ht="15" customHeight="1" x14ac:dyDescent="0.35">
      <c r="A97" s="1523"/>
      <c r="B97" s="1554"/>
      <c r="C97" s="1555"/>
      <c r="D97" s="1365" t="s">
        <v>418</v>
      </c>
      <c r="E97" s="1557"/>
      <c r="F97" s="95" t="s">
        <v>361</v>
      </c>
      <c r="G97" s="718" t="s">
        <v>362</v>
      </c>
      <c r="H97" s="718" t="s">
        <v>362</v>
      </c>
      <c r="I97" s="718" t="s">
        <v>362</v>
      </c>
      <c r="J97" s="1561"/>
      <c r="O97" s="1"/>
    </row>
    <row r="98" spans="1:15" ht="15" customHeight="1" x14ac:dyDescent="0.35">
      <c r="A98" s="1562" t="s">
        <v>49</v>
      </c>
      <c r="B98" s="1563" t="s">
        <v>401</v>
      </c>
      <c r="C98" s="1564"/>
      <c r="D98" s="139" t="s">
        <v>415</v>
      </c>
      <c r="E98" s="1557"/>
      <c r="F98" s="140" t="s">
        <v>361</v>
      </c>
      <c r="G98" s="163" t="s">
        <v>362</v>
      </c>
      <c r="H98" s="163" t="s">
        <v>362</v>
      </c>
      <c r="I98" s="163" t="s">
        <v>362</v>
      </c>
      <c r="J98" s="1567"/>
      <c r="O98" s="1"/>
    </row>
    <row r="99" spans="1:15" ht="15" customHeight="1" x14ac:dyDescent="0.35">
      <c r="A99" s="1548" t="s">
        <v>49</v>
      </c>
      <c r="B99" s="1565"/>
      <c r="C99" s="1566"/>
      <c r="D99" s="1364" t="s">
        <v>413</v>
      </c>
      <c r="E99" s="1557"/>
      <c r="F99" s="101" t="s">
        <v>361</v>
      </c>
      <c r="G99" s="143" t="s">
        <v>362</v>
      </c>
      <c r="H99" s="143" t="s">
        <v>362</v>
      </c>
      <c r="I99" s="143" t="s">
        <v>362</v>
      </c>
      <c r="J99" s="1567"/>
      <c r="O99" s="1"/>
    </row>
    <row r="100" spans="1:15" ht="15" customHeight="1" x14ac:dyDescent="0.35">
      <c r="A100" s="1548" t="s">
        <v>49</v>
      </c>
      <c r="B100" s="1565"/>
      <c r="C100" s="1566"/>
      <c r="D100" s="1364" t="s">
        <v>414</v>
      </c>
      <c r="E100" s="1557"/>
      <c r="F100" s="101" t="s">
        <v>361</v>
      </c>
      <c r="G100" s="143" t="s">
        <v>362</v>
      </c>
      <c r="H100" s="143" t="s">
        <v>362</v>
      </c>
      <c r="I100" s="143" t="s">
        <v>362</v>
      </c>
      <c r="J100" s="1567"/>
      <c r="O100" s="1"/>
    </row>
    <row r="101" spans="1:15" ht="15" customHeight="1" x14ac:dyDescent="0.35">
      <c r="A101" s="1548" t="s">
        <v>49</v>
      </c>
      <c r="B101" s="1565"/>
      <c r="C101" s="1566"/>
      <c r="D101" s="1364" t="s">
        <v>416</v>
      </c>
      <c r="E101" s="1557"/>
      <c r="F101" s="101" t="s">
        <v>361</v>
      </c>
      <c r="G101" s="143" t="s">
        <v>362</v>
      </c>
      <c r="H101" s="143" t="s">
        <v>362</v>
      </c>
      <c r="I101" s="143" t="s">
        <v>362</v>
      </c>
      <c r="J101" s="1567"/>
      <c r="O101" s="1"/>
    </row>
    <row r="102" spans="1:15" ht="15" customHeight="1" x14ac:dyDescent="0.35">
      <c r="A102" s="1548" t="s">
        <v>49</v>
      </c>
      <c r="B102" s="1565"/>
      <c r="C102" s="1566"/>
      <c r="D102" s="1364" t="s">
        <v>417</v>
      </c>
      <c r="E102" s="1557"/>
      <c r="F102" s="101" t="s">
        <v>361</v>
      </c>
      <c r="G102" s="143" t="s">
        <v>362</v>
      </c>
      <c r="H102" s="143" t="s">
        <v>362</v>
      </c>
      <c r="I102" s="143" t="s">
        <v>362</v>
      </c>
      <c r="J102" s="1567"/>
      <c r="O102" s="1"/>
    </row>
    <row r="103" spans="1:15" ht="15" customHeight="1" x14ac:dyDescent="0.35">
      <c r="A103" s="1548" t="s">
        <v>49</v>
      </c>
      <c r="B103" s="1565"/>
      <c r="C103" s="1566"/>
      <c r="D103" s="1364" t="s">
        <v>418</v>
      </c>
      <c r="E103" s="1557"/>
      <c r="F103" s="101" t="s">
        <v>361</v>
      </c>
      <c r="G103" s="143" t="s">
        <v>362</v>
      </c>
      <c r="H103" s="143" t="s">
        <v>362</v>
      </c>
      <c r="I103" s="143" t="s">
        <v>362</v>
      </c>
      <c r="J103" s="1568"/>
      <c r="O103" s="1"/>
    </row>
    <row r="104" spans="1:15" ht="15" customHeight="1" x14ac:dyDescent="0.35">
      <c r="A104" s="1523" t="s">
        <v>50</v>
      </c>
      <c r="B104" s="1569" t="s">
        <v>382</v>
      </c>
      <c r="C104" s="1570"/>
      <c r="D104" s="1365" t="s">
        <v>415</v>
      </c>
      <c r="E104" s="1557"/>
      <c r="F104" s="95" t="s">
        <v>361</v>
      </c>
      <c r="G104" s="718" t="s">
        <v>362</v>
      </c>
      <c r="H104" s="718" t="s">
        <v>362</v>
      </c>
      <c r="I104" s="718" t="s">
        <v>362</v>
      </c>
      <c r="J104" s="1572"/>
      <c r="O104" s="1"/>
    </row>
    <row r="105" spans="1:15" ht="15" customHeight="1" x14ac:dyDescent="0.35">
      <c r="A105" s="1523" t="s">
        <v>50</v>
      </c>
      <c r="B105" s="1569" t="s">
        <v>319</v>
      </c>
      <c r="C105" s="1570"/>
      <c r="D105" s="1365" t="s">
        <v>413</v>
      </c>
      <c r="E105" s="1557"/>
      <c r="F105" s="95" t="s">
        <v>361</v>
      </c>
      <c r="G105" s="718" t="s">
        <v>362</v>
      </c>
      <c r="H105" s="718" t="s">
        <v>362</v>
      </c>
      <c r="I105" s="718" t="s">
        <v>362</v>
      </c>
      <c r="J105" s="1560"/>
      <c r="O105" s="1"/>
    </row>
    <row r="106" spans="1:15" ht="15" customHeight="1" x14ac:dyDescent="0.35">
      <c r="A106" s="1523" t="s">
        <v>50</v>
      </c>
      <c r="B106" s="1569" t="s">
        <v>319</v>
      </c>
      <c r="C106" s="1570"/>
      <c r="D106" s="1365" t="s">
        <v>414</v>
      </c>
      <c r="E106" s="1557"/>
      <c r="F106" s="95" t="s">
        <v>361</v>
      </c>
      <c r="G106" s="718" t="s">
        <v>362</v>
      </c>
      <c r="H106" s="718" t="s">
        <v>362</v>
      </c>
      <c r="I106" s="718" t="s">
        <v>362</v>
      </c>
      <c r="J106" s="1560"/>
      <c r="O106" s="1"/>
    </row>
    <row r="107" spans="1:15" ht="15" customHeight="1" x14ac:dyDescent="0.35">
      <c r="A107" s="1523" t="s">
        <v>50</v>
      </c>
      <c r="B107" s="1569" t="s">
        <v>319</v>
      </c>
      <c r="C107" s="1570"/>
      <c r="D107" s="1365" t="s">
        <v>416</v>
      </c>
      <c r="E107" s="1557"/>
      <c r="F107" s="95" t="s">
        <v>361</v>
      </c>
      <c r="G107" s="718" t="s">
        <v>362</v>
      </c>
      <c r="H107" s="718" t="s">
        <v>362</v>
      </c>
      <c r="I107" s="718" t="s">
        <v>362</v>
      </c>
      <c r="J107" s="1560"/>
      <c r="O107" s="1"/>
    </row>
    <row r="108" spans="1:15" ht="15" customHeight="1" x14ac:dyDescent="0.35">
      <c r="A108" s="1523" t="s">
        <v>50</v>
      </c>
      <c r="B108" s="1569" t="s">
        <v>319</v>
      </c>
      <c r="C108" s="1570"/>
      <c r="D108" s="1365" t="s">
        <v>417</v>
      </c>
      <c r="E108" s="1557"/>
      <c r="F108" s="95" t="s">
        <v>361</v>
      </c>
      <c r="G108" s="718" t="s">
        <v>362</v>
      </c>
      <c r="H108" s="718" t="s">
        <v>362</v>
      </c>
      <c r="I108" s="718" t="s">
        <v>362</v>
      </c>
      <c r="J108" s="1560"/>
      <c r="O108" s="1"/>
    </row>
    <row r="109" spans="1:15" ht="15" customHeight="1" x14ac:dyDescent="0.35">
      <c r="A109" s="1523" t="s">
        <v>50</v>
      </c>
      <c r="B109" s="1569" t="s">
        <v>319</v>
      </c>
      <c r="C109" s="1570"/>
      <c r="D109" s="1365" t="s">
        <v>418</v>
      </c>
      <c r="E109" s="1557"/>
      <c r="F109" s="95" t="s">
        <v>361</v>
      </c>
      <c r="G109" s="718" t="s">
        <v>362</v>
      </c>
      <c r="H109" s="718" t="s">
        <v>362</v>
      </c>
      <c r="I109" s="718" t="s">
        <v>362</v>
      </c>
      <c r="J109" s="1561"/>
      <c r="O109" s="1"/>
    </row>
    <row r="110" spans="1:15" ht="15" customHeight="1" x14ac:dyDescent="0.35">
      <c r="A110" s="1548" t="s">
        <v>51</v>
      </c>
      <c r="B110" s="1565" t="s">
        <v>383</v>
      </c>
      <c r="C110" s="1566"/>
      <c r="D110" s="1364" t="s">
        <v>415</v>
      </c>
      <c r="E110" s="1557"/>
      <c r="F110" s="101" t="s">
        <v>361</v>
      </c>
      <c r="G110" s="143" t="s">
        <v>362</v>
      </c>
      <c r="H110" s="143" t="s">
        <v>362</v>
      </c>
      <c r="I110" s="143" t="s">
        <v>362</v>
      </c>
      <c r="J110" s="1571"/>
      <c r="O110" s="1"/>
    </row>
    <row r="111" spans="1:15" ht="15" customHeight="1" x14ac:dyDescent="0.35">
      <c r="A111" s="1548" t="s">
        <v>51</v>
      </c>
      <c r="B111" s="1565" t="s">
        <v>328</v>
      </c>
      <c r="C111" s="1566"/>
      <c r="D111" s="1364" t="s">
        <v>413</v>
      </c>
      <c r="E111" s="1557"/>
      <c r="F111" s="101" t="s">
        <v>361</v>
      </c>
      <c r="G111" s="143" t="s">
        <v>362</v>
      </c>
      <c r="H111" s="143" t="s">
        <v>362</v>
      </c>
      <c r="I111" s="143" t="s">
        <v>362</v>
      </c>
      <c r="J111" s="1567"/>
      <c r="O111" s="1"/>
    </row>
    <row r="112" spans="1:15" ht="15" customHeight="1" x14ac:dyDescent="0.35">
      <c r="A112" s="1548" t="s">
        <v>51</v>
      </c>
      <c r="B112" s="1565" t="s">
        <v>328</v>
      </c>
      <c r="C112" s="1566"/>
      <c r="D112" s="1364" t="s">
        <v>414</v>
      </c>
      <c r="E112" s="1557"/>
      <c r="F112" s="101" t="s">
        <v>361</v>
      </c>
      <c r="G112" s="143" t="s">
        <v>362</v>
      </c>
      <c r="H112" s="143" t="s">
        <v>362</v>
      </c>
      <c r="I112" s="143" t="s">
        <v>362</v>
      </c>
      <c r="J112" s="1567"/>
      <c r="O112" s="1"/>
    </row>
    <row r="113" spans="1:15" ht="15" customHeight="1" x14ac:dyDescent="0.35">
      <c r="A113" s="1548" t="s">
        <v>51</v>
      </c>
      <c r="B113" s="1565" t="s">
        <v>328</v>
      </c>
      <c r="C113" s="1566"/>
      <c r="D113" s="1364" t="s">
        <v>416</v>
      </c>
      <c r="E113" s="1557"/>
      <c r="F113" s="101" t="s">
        <v>361</v>
      </c>
      <c r="G113" s="143" t="s">
        <v>362</v>
      </c>
      <c r="H113" s="143" t="s">
        <v>362</v>
      </c>
      <c r="I113" s="143" t="s">
        <v>362</v>
      </c>
      <c r="J113" s="1567"/>
      <c r="O113" s="1"/>
    </row>
    <row r="114" spans="1:15" ht="15" customHeight="1" x14ac:dyDescent="0.35">
      <c r="A114" s="1548" t="s">
        <v>51</v>
      </c>
      <c r="B114" s="1565" t="s">
        <v>328</v>
      </c>
      <c r="C114" s="1566"/>
      <c r="D114" s="1364" t="s">
        <v>417</v>
      </c>
      <c r="E114" s="1557"/>
      <c r="F114" s="101" t="s">
        <v>361</v>
      </c>
      <c r="G114" s="143" t="s">
        <v>362</v>
      </c>
      <c r="H114" s="143" t="s">
        <v>362</v>
      </c>
      <c r="I114" s="143" t="s">
        <v>362</v>
      </c>
      <c r="J114" s="1567"/>
      <c r="O114" s="1"/>
    </row>
    <row r="115" spans="1:15" ht="15" customHeight="1" x14ac:dyDescent="0.35">
      <c r="A115" s="1548" t="s">
        <v>51</v>
      </c>
      <c r="B115" s="1565" t="s">
        <v>328</v>
      </c>
      <c r="C115" s="1566"/>
      <c r="D115" s="1364" t="s">
        <v>418</v>
      </c>
      <c r="E115" s="1557"/>
      <c r="F115" s="101" t="s">
        <v>361</v>
      </c>
      <c r="G115" s="143" t="s">
        <v>362</v>
      </c>
      <c r="H115" s="143" t="s">
        <v>362</v>
      </c>
      <c r="I115" s="143" t="s">
        <v>362</v>
      </c>
      <c r="J115" s="1568"/>
      <c r="O115" s="1"/>
    </row>
    <row r="116" spans="1:15" ht="15" customHeight="1" x14ac:dyDescent="0.35">
      <c r="A116" s="1573" t="s">
        <v>52</v>
      </c>
      <c r="B116" s="1569" t="s">
        <v>384</v>
      </c>
      <c r="C116" s="1570"/>
      <c r="D116" s="332" t="s">
        <v>415</v>
      </c>
      <c r="E116" s="1557"/>
      <c r="F116" s="138" t="s">
        <v>361</v>
      </c>
      <c r="G116" s="162" t="s">
        <v>362</v>
      </c>
      <c r="H116" s="162" t="s">
        <v>362</v>
      </c>
      <c r="I116" s="162" t="s">
        <v>362</v>
      </c>
      <c r="J116" s="1572"/>
      <c r="O116" s="1"/>
    </row>
    <row r="117" spans="1:15" ht="15" customHeight="1" x14ac:dyDescent="0.35">
      <c r="A117" s="1523" t="s">
        <v>52</v>
      </c>
      <c r="B117" s="1569" t="s">
        <v>320</v>
      </c>
      <c r="C117" s="1570"/>
      <c r="D117" s="1365" t="s">
        <v>413</v>
      </c>
      <c r="E117" s="1557"/>
      <c r="F117" s="95" t="s">
        <v>361</v>
      </c>
      <c r="G117" s="718" t="s">
        <v>362</v>
      </c>
      <c r="H117" s="718" t="s">
        <v>362</v>
      </c>
      <c r="I117" s="718" t="s">
        <v>362</v>
      </c>
      <c r="J117" s="1560"/>
      <c r="O117" s="1"/>
    </row>
    <row r="118" spans="1:15" ht="15" customHeight="1" x14ac:dyDescent="0.35">
      <c r="A118" s="1523" t="s">
        <v>52</v>
      </c>
      <c r="B118" s="1569" t="s">
        <v>320</v>
      </c>
      <c r="C118" s="1570"/>
      <c r="D118" s="1365" t="s">
        <v>414</v>
      </c>
      <c r="E118" s="1557"/>
      <c r="F118" s="95" t="s">
        <v>361</v>
      </c>
      <c r="G118" s="718" t="s">
        <v>362</v>
      </c>
      <c r="H118" s="718" t="s">
        <v>362</v>
      </c>
      <c r="I118" s="718" t="s">
        <v>362</v>
      </c>
      <c r="J118" s="1560"/>
      <c r="O118" s="1"/>
    </row>
    <row r="119" spans="1:15" ht="15" customHeight="1" x14ac:dyDescent="0.35">
      <c r="A119" s="1523" t="s">
        <v>52</v>
      </c>
      <c r="B119" s="1569" t="s">
        <v>320</v>
      </c>
      <c r="C119" s="1570"/>
      <c r="D119" s="1365" t="s">
        <v>416</v>
      </c>
      <c r="E119" s="1557"/>
      <c r="F119" s="95" t="s">
        <v>361</v>
      </c>
      <c r="G119" s="718" t="s">
        <v>362</v>
      </c>
      <c r="H119" s="718" t="s">
        <v>362</v>
      </c>
      <c r="I119" s="718" t="s">
        <v>362</v>
      </c>
      <c r="J119" s="1560"/>
      <c r="O119" s="1"/>
    </row>
    <row r="120" spans="1:15" ht="15" customHeight="1" x14ac:dyDescent="0.35">
      <c r="A120" s="1523" t="s">
        <v>52</v>
      </c>
      <c r="B120" s="1569" t="s">
        <v>320</v>
      </c>
      <c r="C120" s="1570"/>
      <c r="D120" s="1365" t="s">
        <v>417</v>
      </c>
      <c r="E120" s="1557"/>
      <c r="F120" s="95" t="s">
        <v>361</v>
      </c>
      <c r="G120" s="718" t="s">
        <v>362</v>
      </c>
      <c r="H120" s="718" t="s">
        <v>362</v>
      </c>
      <c r="I120" s="718" t="s">
        <v>362</v>
      </c>
      <c r="J120" s="1560"/>
      <c r="O120" s="1"/>
    </row>
    <row r="121" spans="1:15" ht="15" customHeight="1" x14ac:dyDescent="0.35">
      <c r="A121" s="1523" t="s">
        <v>52</v>
      </c>
      <c r="B121" s="1569" t="s">
        <v>320</v>
      </c>
      <c r="C121" s="1570"/>
      <c r="D121" s="1365" t="s">
        <v>418</v>
      </c>
      <c r="E121" s="1557"/>
      <c r="F121" s="95" t="s">
        <v>361</v>
      </c>
      <c r="G121" s="718" t="s">
        <v>362</v>
      </c>
      <c r="H121" s="718" t="s">
        <v>362</v>
      </c>
      <c r="I121" s="718" t="s">
        <v>362</v>
      </c>
      <c r="J121" s="1561"/>
      <c r="O121" s="1"/>
    </row>
    <row r="122" spans="1:15" ht="15" customHeight="1" x14ac:dyDescent="0.35">
      <c r="A122" s="1548" t="s">
        <v>53</v>
      </c>
      <c r="B122" s="1565" t="s">
        <v>402</v>
      </c>
      <c r="C122" s="1566"/>
      <c r="D122" s="1364" t="s">
        <v>415</v>
      </c>
      <c r="E122" s="1557"/>
      <c r="F122" s="101" t="s">
        <v>361</v>
      </c>
      <c r="G122" s="143" t="s">
        <v>362</v>
      </c>
      <c r="H122" s="143" t="s">
        <v>362</v>
      </c>
      <c r="I122" s="143" t="s">
        <v>362</v>
      </c>
      <c r="J122" s="1571"/>
      <c r="O122" s="1"/>
    </row>
    <row r="123" spans="1:15" ht="15" customHeight="1" x14ac:dyDescent="0.35">
      <c r="A123" s="1548" t="s">
        <v>53</v>
      </c>
      <c r="B123" s="1565" t="s">
        <v>321</v>
      </c>
      <c r="C123" s="1566"/>
      <c r="D123" s="1364" t="s">
        <v>413</v>
      </c>
      <c r="E123" s="1557"/>
      <c r="F123" s="101" t="s">
        <v>361</v>
      </c>
      <c r="G123" s="143" t="s">
        <v>362</v>
      </c>
      <c r="H123" s="143" t="s">
        <v>362</v>
      </c>
      <c r="I123" s="143" t="s">
        <v>362</v>
      </c>
      <c r="J123" s="1567"/>
      <c r="O123" s="1"/>
    </row>
    <row r="124" spans="1:15" ht="15" customHeight="1" x14ac:dyDescent="0.35">
      <c r="A124" s="1548" t="s">
        <v>53</v>
      </c>
      <c r="B124" s="1565" t="s">
        <v>321</v>
      </c>
      <c r="C124" s="1566"/>
      <c r="D124" s="1364" t="s">
        <v>414</v>
      </c>
      <c r="E124" s="1557"/>
      <c r="F124" s="101" t="s">
        <v>361</v>
      </c>
      <c r="G124" s="143" t="s">
        <v>362</v>
      </c>
      <c r="H124" s="143" t="s">
        <v>362</v>
      </c>
      <c r="I124" s="143" t="s">
        <v>362</v>
      </c>
      <c r="J124" s="1567"/>
      <c r="O124" s="1"/>
    </row>
    <row r="125" spans="1:15" ht="15" customHeight="1" x14ac:dyDescent="0.35">
      <c r="A125" s="1548" t="s">
        <v>53</v>
      </c>
      <c r="B125" s="1565" t="s">
        <v>321</v>
      </c>
      <c r="C125" s="1566"/>
      <c r="D125" s="1364" t="s">
        <v>416</v>
      </c>
      <c r="E125" s="1557"/>
      <c r="F125" s="101" t="s">
        <v>361</v>
      </c>
      <c r="G125" s="143" t="s">
        <v>362</v>
      </c>
      <c r="H125" s="143" t="s">
        <v>362</v>
      </c>
      <c r="I125" s="143" t="s">
        <v>362</v>
      </c>
      <c r="J125" s="1567"/>
      <c r="O125" s="1"/>
    </row>
    <row r="126" spans="1:15" ht="15" customHeight="1" x14ac:dyDescent="0.35">
      <c r="A126" s="1548" t="s">
        <v>53</v>
      </c>
      <c r="B126" s="1565" t="s">
        <v>321</v>
      </c>
      <c r="C126" s="1566"/>
      <c r="D126" s="1364" t="s">
        <v>417</v>
      </c>
      <c r="E126" s="1557"/>
      <c r="F126" s="101" t="s">
        <v>361</v>
      </c>
      <c r="G126" s="143" t="s">
        <v>362</v>
      </c>
      <c r="H126" s="143" t="s">
        <v>362</v>
      </c>
      <c r="I126" s="143" t="s">
        <v>362</v>
      </c>
      <c r="J126" s="1567"/>
      <c r="O126" s="1"/>
    </row>
    <row r="127" spans="1:15" ht="15" customHeight="1" x14ac:dyDescent="0.35">
      <c r="A127" s="1548" t="s">
        <v>53</v>
      </c>
      <c r="B127" s="1565" t="s">
        <v>321</v>
      </c>
      <c r="C127" s="1566"/>
      <c r="D127" s="1364" t="s">
        <v>418</v>
      </c>
      <c r="E127" s="1557"/>
      <c r="F127" s="101" t="s">
        <v>361</v>
      </c>
      <c r="G127" s="143" t="s">
        <v>362</v>
      </c>
      <c r="H127" s="143" t="s">
        <v>362</v>
      </c>
      <c r="I127" s="143" t="s">
        <v>362</v>
      </c>
      <c r="J127" s="1568"/>
      <c r="O127" s="1"/>
    </row>
    <row r="128" spans="1:15" ht="15" customHeight="1" x14ac:dyDescent="0.35">
      <c r="A128" s="1523" t="s">
        <v>54</v>
      </c>
      <c r="B128" s="1569" t="s">
        <v>403</v>
      </c>
      <c r="C128" s="1570"/>
      <c r="D128" s="1365" t="s">
        <v>415</v>
      </c>
      <c r="E128" s="1557"/>
      <c r="F128" s="95" t="s">
        <v>361</v>
      </c>
      <c r="G128" s="718" t="s">
        <v>362</v>
      </c>
      <c r="H128" s="718" t="s">
        <v>362</v>
      </c>
      <c r="I128" s="718" t="s">
        <v>362</v>
      </c>
      <c r="J128" s="1572"/>
      <c r="O128" s="1"/>
    </row>
    <row r="129" spans="1:15" ht="15" customHeight="1" x14ac:dyDescent="0.35">
      <c r="A129" s="1523" t="s">
        <v>54</v>
      </c>
      <c r="B129" s="1569" t="s">
        <v>327</v>
      </c>
      <c r="C129" s="1570"/>
      <c r="D129" s="1365" t="s">
        <v>413</v>
      </c>
      <c r="E129" s="1557"/>
      <c r="F129" s="95" t="s">
        <v>361</v>
      </c>
      <c r="G129" s="718" t="s">
        <v>362</v>
      </c>
      <c r="H129" s="718" t="s">
        <v>362</v>
      </c>
      <c r="I129" s="718" t="s">
        <v>362</v>
      </c>
      <c r="J129" s="1560"/>
      <c r="O129" s="1"/>
    </row>
    <row r="130" spans="1:15" ht="15" customHeight="1" x14ac:dyDescent="0.35">
      <c r="A130" s="1523" t="s">
        <v>54</v>
      </c>
      <c r="B130" s="1569" t="s">
        <v>327</v>
      </c>
      <c r="C130" s="1570"/>
      <c r="D130" s="1365" t="s">
        <v>414</v>
      </c>
      <c r="E130" s="1557"/>
      <c r="F130" s="95" t="s">
        <v>361</v>
      </c>
      <c r="G130" s="718" t="s">
        <v>362</v>
      </c>
      <c r="H130" s="718" t="s">
        <v>362</v>
      </c>
      <c r="I130" s="718" t="s">
        <v>362</v>
      </c>
      <c r="J130" s="1560"/>
      <c r="O130" s="1"/>
    </row>
    <row r="131" spans="1:15" ht="15" customHeight="1" x14ac:dyDescent="0.35">
      <c r="A131" s="1523" t="s">
        <v>54</v>
      </c>
      <c r="B131" s="1569" t="s">
        <v>327</v>
      </c>
      <c r="C131" s="1570"/>
      <c r="D131" s="1365" t="s">
        <v>416</v>
      </c>
      <c r="E131" s="1557"/>
      <c r="F131" s="95" t="s">
        <v>361</v>
      </c>
      <c r="G131" s="718" t="s">
        <v>362</v>
      </c>
      <c r="H131" s="718" t="s">
        <v>362</v>
      </c>
      <c r="I131" s="718" t="s">
        <v>362</v>
      </c>
      <c r="J131" s="1560"/>
      <c r="O131" s="1"/>
    </row>
    <row r="132" spans="1:15" ht="15" customHeight="1" x14ac:dyDescent="0.35">
      <c r="A132" s="1523" t="s">
        <v>54</v>
      </c>
      <c r="B132" s="1569" t="s">
        <v>327</v>
      </c>
      <c r="C132" s="1570"/>
      <c r="D132" s="1365" t="s">
        <v>417</v>
      </c>
      <c r="E132" s="1557"/>
      <c r="F132" s="95" t="s">
        <v>361</v>
      </c>
      <c r="G132" s="718" t="s">
        <v>362</v>
      </c>
      <c r="H132" s="718" t="s">
        <v>362</v>
      </c>
      <c r="I132" s="718" t="s">
        <v>362</v>
      </c>
      <c r="J132" s="1560"/>
      <c r="O132" s="1"/>
    </row>
    <row r="133" spans="1:15" ht="15" customHeight="1" x14ac:dyDescent="0.35">
      <c r="A133" s="1523" t="s">
        <v>54</v>
      </c>
      <c r="B133" s="1569" t="s">
        <v>327</v>
      </c>
      <c r="C133" s="1570"/>
      <c r="D133" s="1365" t="s">
        <v>418</v>
      </c>
      <c r="E133" s="1558"/>
      <c r="F133" s="95" t="s">
        <v>361</v>
      </c>
      <c r="G133" s="718" t="s">
        <v>362</v>
      </c>
      <c r="H133" s="718" t="s">
        <v>362</v>
      </c>
      <c r="I133" s="718" t="s">
        <v>362</v>
      </c>
      <c r="J133" s="1561"/>
      <c r="O133" s="1"/>
    </row>
    <row r="134" spans="1:15" s="5" customFormat="1" ht="33" customHeight="1" x14ac:dyDescent="0.35">
      <c r="A134" s="1462" t="s">
        <v>481</v>
      </c>
      <c r="B134" s="1463"/>
      <c r="C134" s="1463"/>
      <c r="D134" s="1463"/>
      <c r="E134" s="1495"/>
      <c r="F134" s="1463"/>
      <c r="G134" s="1463"/>
      <c r="H134" s="1463"/>
      <c r="I134" s="1463"/>
      <c r="J134" s="221" t="s">
        <v>698</v>
      </c>
      <c r="K134" s="381"/>
    </row>
    <row r="135" spans="1:15" ht="15" customHeight="1" x14ac:dyDescent="0.35">
      <c r="A135" s="1574" t="s">
        <v>55</v>
      </c>
      <c r="B135" s="1575" t="s">
        <v>404</v>
      </c>
      <c r="C135" s="1576"/>
      <c r="D135" s="440" t="s">
        <v>415</v>
      </c>
      <c r="E135" s="1556" t="s">
        <v>519</v>
      </c>
      <c r="F135" s="441" t="s">
        <v>361</v>
      </c>
      <c r="G135" s="442" t="s">
        <v>362</v>
      </c>
      <c r="H135" s="442" t="s">
        <v>362</v>
      </c>
      <c r="I135" s="442" t="s">
        <v>362</v>
      </c>
      <c r="J135" s="1577"/>
      <c r="O135" s="1"/>
    </row>
    <row r="136" spans="1:15" ht="15" customHeight="1" x14ac:dyDescent="0.35">
      <c r="A136" s="1548" t="s">
        <v>55</v>
      </c>
      <c r="B136" s="1565" t="s">
        <v>326</v>
      </c>
      <c r="C136" s="1566"/>
      <c r="D136" s="1364" t="s">
        <v>413</v>
      </c>
      <c r="E136" s="1557"/>
      <c r="F136" s="101" t="s">
        <v>361</v>
      </c>
      <c r="G136" s="143" t="s">
        <v>362</v>
      </c>
      <c r="H136" s="143" t="s">
        <v>362</v>
      </c>
      <c r="I136" s="143" t="s">
        <v>362</v>
      </c>
      <c r="J136" s="1567"/>
      <c r="O136" s="1"/>
    </row>
    <row r="137" spans="1:15" ht="15" customHeight="1" x14ac:dyDescent="0.35">
      <c r="A137" s="1548" t="s">
        <v>55</v>
      </c>
      <c r="B137" s="1565" t="s">
        <v>326</v>
      </c>
      <c r="C137" s="1566"/>
      <c r="D137" s="1364" t="s">
        <v>414</v>
      </c>
      <c r="E137" s="1557"/>
      <c r="F137" s="101" t="s">
        <v>361</v>
      </c>
      <c r="G137" s="143" t="s">
        <v>362</v>
      </c>
      <c r="H137" s="143" t="s">
        <v>362</v>
      </c>
      <c r="I137" s="143" t="s">
        <v>362</v>
      </c>
      <c r="J137" s="1567"/>
      <c r="O137" s="1"/>
    </row>
    <row r="138" spans="1:15" ht="15" customHeight="1" x14ac:dyDescent="0.35">
      <c r="A138" s="1548" t="s">
        <v>55</v>
      </c>
      <c r="B138" s="1565" t="s">
        <v>326</v>
      </c>
      <c r="C138" s="1566"/>
      <c r="D138" s="1364" t="s">
        <v>416</v>
      </c>
      <c r="E138" s="1557"/>
      <c r="F138" s="101" t="s">
        <v>361</v>
      </c>
      <c r="G138" s="143" t="s">
        <v>362</v>
      </c>
      <c r="H138" s="143" t="s">
        <v>362</v>
      </c>
      <c r="I138" s="143" t="s">
        <v>362</v>
      </c>
      <c r="J138" s="1567"/>
      <c r="O138" s="1"/>
    </row>
    <row r="139" spans="1:15" ht="15" customHeight="1" x14ac:dyDescent="0.35">
      <c r="A139" s="1548" t="s">
        <v>55</v>
      </c>
      <c r="B139" s="1565" t="s">
        <v>326</v>
      </c>
      <c r="C139" s="1566"/>
      <c r="D139" s="1364" t="s">
        <v>417</v>
      </c>
      <c r="E139" s="1557"/>
      <c r="F139" s="101" t="s">
        <v>361</v>
      </c>
      <c r="G139" s="143" t="s">
        <v>362</v>
      </c>
      <c r="H139" s="143" t="s">
        <v>362</v>
      </c>
      <c r="I139" s="143" t="s">
        <v>362</v>
      </c>
      <c r="J139" s="1567"/>
      <c r="O139" s="1"/>
    </row>
    <row r="140" spans="1:15" ht="15" customHeight="1" x14ac:dyDescent="0.35">
      <c r="A140" s="1548" t="s">
        <v>55</v>
      </c>
      <c r="B140" s="1565" t="s">
        <v>326</v>
      </c>
      <c r="C140" s="1566"/>
      <c r="D140" s="1364" t="s">
        <v>418</v>
      </c>
      <c r="E140" s="1557"/>
      <c r="F140" s="101" t="s">
        <v>361</v>
      </c>
      <c r="G140" s="143" t="s">
        <v>362</v>
      </c>
      <c r="H140" s="143" t="s">
        <v>362</v>
      </c>
      <c r="I140" s="143" t="s">
        <v>362</v>
      </c>
      <c r="J140" s="1568"/>
      <c r="O140" s="1"/>
    </row>
    <row r="141" spans="1:15" ht="15" customHeight="1" x14ac:dyDescent="0.35">
      <c r="A141" s="1523" t="s">
        <v>56</v>
      </c>
      <c r="B141" s="1569" t="s">
        <v>405</v>
      </c>
      <c r="C141" s="1570"/>
      <c r="D141" s="332" t="s">
        <v>415</v>
      </c>
      <c r="E141" s="1557"/>
      <c r="F141" s="138" t="s">
        <v>361</v>
      </c>
      <c r="G141" s="162" t="s">
        <v>362</v>
      </c>
      <c r="H141" s="162" t="s">
        <v>362</v>
      </c>
      <c r="I141" s="162" t="s">
        <v>362</v>
      </c>
      <c r="J141" s="1560"/>
      <c r="O141" s="1"/>
    </row>
    <row r="142" spans="1:15" ht="15" customHeight="1" x14ac:dyDescent="0.35">
      <c r="A142" s="1523" t="s">
        <v>56</v>
      </c>
      <c r="B142" s="1569" t="s">
        <v>325</v>
      </c>
      <c r="C142" s="1570"/>
      <c r="D142" s="1365" t="s">
        <v>413</v>
      </c>
      <c r="E142" s="1557"/>
      <c r="F142" s="95" t="s">
        <v>361</v>
      </c>
      <c r="G142" s="718" t="s">
        <v>362</v>
      </c>
      <c r="H142" s="718" t="s">
        <v>362</v>
      </c>
      <c r="I142" s="718" t="s">
        <v>362</v>
      </c>
      <c r="J142" s="1560"/>
      <c r="O142" s="1"/>
    </row>
    <row r="143" spans="1:15" ht="15" customHeight="1" x14ac:dyDescent="0.35">
      <c r="A143" s="1523" t="s">
        <v>56</v>
      </c>
      <c r="B143" s="1569" t="s">
        <v>325</v>
      </c>
      <c r="C143" s="1570"/>
      <c r="D143" s="1365" t="s">
        <v>414</v>
      </c>
      <c r="E143" s="1557"/>
      <c r="F143" s="95" t="s">
        <v>361</v>
      </c>
      <c r="G143" s="718" t="s">
        <v>362</v>
      </c>
      <c r="H143" s="718" t="s">
        <v>362</v>
      </c>
      <c r="I143" s="718" t="s">
        <v>362</v>
      </c>
      <c r="J143" s="1560"/>
      <c r="O143" s="1"/>
    </row>
    <row r="144" spans="1:15" ht="15" customHeight="1" x14ac:dyDescent="0.35">
      <c r="A144" s="1523" t="s">
        <v>56</v>
      </c>
      <c r="B144" s="1569" t="s">
        <v>325</v>
      </c>
      <c r="C144" s="1570"/>
      <c r="D144" s="1365" t="s">
        <v>416</v>
      </c>
      <c r="E144" s="1557"/>
      <c r="F144" s="95" t="s">
        <v>361</v>
      </c>
      <c r="G144" s="718" t="s">
        <v>362</v>
      </c>
      <c r="H144" s="718" t="s">
        <v>362</v>
      </c>
      <c r="I144" s="718" t="s">
        <v>362</v>
      </c>
      <c r="J144" s="1560"/>
      <c r="O144" s="1"/>
    </row>
    <row r="145" spans="1:15" ht="15" customHeight="1" x14ac:dyDescent="0.35">
      <c r="A145" s="1523" t="s">
        <v>56</v>
      </c>
      <c r="B145" s="1569" t="s">
        <v>325</v>
      </c>
      <c r="C145" s="1570"/>
      <c r="D145" s="1365" t="s">
        <v>417</v>
      </c>
      <c r="E145" s="1557"/>
      <c r="F145" s="95" t="s">
        <v>361</v>
      </c>
      <c r="G145" s="718" t="s">
        <v>362</v>
      </c>
      <c r="H145" s="718" t="s">
        <v>362</v>
      </c>
      <c r="I145" s="718" t="s">
        <v>362</v>
      </c>
      <c r="J145" s="1560"/>
      <c r="O145" s="1"/>
    </row>
    <row r="146" spans="1:15" ht="15" customHeight="1" x14ac:dyDescent="0.35">
      <c r="A146" s="1523" t="s">
        <v>56</v>
      </c>
      <c r="B146" s="1569" t="s">
        <v>325</v>
      </c>
      <c r="C146" s="1570"/>
      <c r="D146" s="1365" t="s">
        <v>418</v>
      </c>
      <c r="E146" s="1557"/>
      <c r="F146" s="95" t="s">
        <v>361</v>
      </c>
      <c r="G146" s="718" t="s">
        <v>362</v>
      </c>
      <c r="H146" s="718" t="s">
        <v>362</v>
      </c>
      <c r="I146" s="718" t="s">
        <v>362</v>
      </c>
      <c r="J146" s="1561"/>
      <c r="O146" s="1"/>
    </row>
    <row r="147" spans="1:15" ht="15" customHeight="1" x14ac:dyDescent="0.35">
      <c r="A147" s="1562" t="s">
        <v>57</v>
      </c>
      <c r="B147" s="1563" t="s">
        <v>389</v>
      </c>
      <c r="C147" s="1564"/>
      <c r="D147" s="139" t="s">
        <v>415</v>
      </c>
      <c r="E147" s="1557"/>
      <c r="F147" s="140" t="s">
        <v>361</v>
      </c>
      <c r="G147" s="163" t="s">
        <v>362</v>
      </c>
      <c r="H147" s="163" t="s">
        <v>362</v>
      </c>
      <c r="I147" s="163" t="s">
        <v>362</v>
      </c>
      <c r="J147" s="1571"/>
      <c r="O147" s="1"/>
    </row>
    <row r="148" spans="1:15" ht="15" customHeight="1" x14ac:dyDescent="0.35">
      <c r="A148" s="1548" t="s">
        <v>57</v>
      </c>
      <c r="B148" s="1565" t="s">
        <v>284</v>
      </c>
      <c r="C148" s="1566"/>
      <c r="D148" s="1364" t="s">
        <v>413</v>
      </c>
      <c r="E148" s="1557"/>
      <c r="F148" s="101" t="s">
        <v>361</v>
      </c>
      <c r="G148" s="143" t="s">
        <v>362</v>
      </c>
      <c r="H148" s="143" t="s">
        <v>362</v>
      </c>
      <c r="I148" s="143" t="s">
        <v>362</v>
      </c>
      <c r="J148" s="1567"/>
      <c r="O148" s="1"/>
    </row>
    <row r="149" spans="1:15" ht="15" customHeight="1" x14ac:dyDescent="0.35">
      <c r="A149" s="1548" t="s">
        <v>57</v>
      </c>
      <c r="B149" s="1565" t="s">
        <v>284</v>
      </c>
      <c r="C149" s="1566"/>
      <c r="D149" s="1364" t="s">
        <v>414</v>
      </c>
      <c r="E149" s="1557"/>
      <c r="F149" s="101" t="s">
        <v>361</v>
      </c>
      <c r="G149" s="143" t="s">
        <v>362</v>
      </c>
      <c r="H149" s="143" t="s">
        <v>362</v>
      </c>
      <c r="I149" s="143" t="s">
        <v>362</v>
      </c>
      <c r="J149" s="1567"/>
      <c r="O149" s="1"/>
    </row>
    <row r="150" spans="1:15" ht="15" customHeight="1" x14ac:dyDescent="0.35">
      <c r="A150" s="1548" t="s">
        <v>57</v>
      </c>
      <c r="B150" s="1565" t="s">
        <v>284</v>
      </c>
      <c r="C150" s="1566"/>
      <c r="D150" s="1364" t="s">
        <v>416</v>
      </c>
      <c r="E150" s="1557"/>
      <c r="F150" s="101" t="s">
        <v>361</v>
      </c>
      <c r="G150" s="143" t="s">
        <v>362</v>
      </c>
      <c r="H150" s="143" t="s">
        <v>362</v>
      </c>
      <c r="I150" s="143" t="s">
        <v>362</v>
      </c>
      <c r="J150" s="1567"/>
      <c r="O150" s="1"/>
    </row>
    <row r="151" spans="1:15" ht="15" customHeight="1" x14ac:dyDescent="0.35">
      <c r="A151" s="1548" t="s">
        <v>57</v>
      </c>
      <c r="B151" s="1565" t="s">
        <v>284</v>
      </c>
      <c r="C151" s="1566"/>
      <c r="D151" s="1364" t="s">
        <v>417</v>
      </c>
      <c r="E151" s="1557"/>
      <c r="F151" s="101" t="s">
        <v>361</v>
      </c>
      <c r="G151" s="143" t="s">
        <v>362</v>
      </c>
      <c r="H151" s="143" t="s">
        <v>362</v>
      </c>
      <c r="I151" s="143" t="s">
        <v>362</v>
      </c>
      <c r="J151" s="1567"/>
      <c r="O151" s="1"/>
    </row>
    <row r="152" spans="1:15" ht="15" customHeight="1" x14ac:dyDescent="0.35">
      <c r="A152" s="1548" t="s">
        <v>57</v>
      </c>
      <c r="B152" s="1565" t="s">
        <v>284</v>
      </c>
      <c r="C152" s="1566"/>
      <c r="D152" s="1364" t="s">
        <v>418</v>
      </c>
      <c r="E152" s="1557"/>
      <c r="F152" s="101" t="s">
        <v>361</v>
      </c>
      <c r="G152" s="143" t="s">
        <v>362</v>
      </c>
      <c r="H152" s="143" t="s">
        <v>362</v>
      </c>
      <c r="I152" s="143" t="s">
        <v>362</v>
      </c>
      <c r="J152" s="1568"/>
      <c r="O152" s="1"/>
    </row>
    <row r="153" spans="1:15" ht="15" customHeight="1" x14ac:dyDescent="0.35">
      <c r="A153" s="1523" t="s">
        <v>58</v>
      </c>
      <c r="B153" s="1569" t="s">
        <v>406</v>
      </c>
      <c r="C153" s="1570"/>
      <c r="D153" s="1365" t="s">
        <v>415</v>
      </c>
      <c r="E153" s="1557"/>
      <c r="F153" s="95" t="s">
        <v>361</v>
      </c>
      <c r="G153" s="718" t="s">
        <v>362</v>
      </c>
      <c r="H153" s="718" t="s">
        <v>362</v>
      </c>
      <c r="I153" s="718" t="s">
        <v>362</v>
      </c>
      <c r="J153" s="1572"/>
      <c r="O153" s="1"/>
    </row>
    <row r="154" spans="1:15" ht="15" customHeight="1" x14ac:dyDescent="0.35">
      <c r="A154" s="1523" t="s">
        <v>58</v>
      </c>
      <c r="B154" s="1569" t="s">
        <v>285</v>
      </c>
      <c r="C154" s="1570"/>
      <c r="D154" s="1365" t="s">
        <v>413</v>
      </c>
      <c r="E154" s="1557"/>
      <c r="F154" s="95" t="s">
        <v>361</v>
      </c>
      <c r="G154" s="718" t="s">
        <v>362</v>
      </c>
      <c r="H154" s="718" t="s">
        <v>362</v>
      </c>
      <c r="I154" s="718" t="s">
        <v>362</v>
      </c>
      <c r="J154" s="1560"/>
      <c r="O154" s="1"/>
    </row>
    <row r="155" spans="1:15" ht="15" customHeight="1" x14ac:dyDescent="0.35">
      <c r="A155" s="1523" t="s">
        <v>58</v>
      </c>
      <c r="B155" s="1569" t="s">
        <v>285</v>
      </c>
      <c r="C155" s="1570"/>
      <c r="D155" s="1365" t="s">
        <v>414</v>
      </c>
      <c r="E155" s="1557"/>
      <c r="F155" s="95" t="s">
        <v>361</v>
      </c>
      <c r="G155" s="718" t="s">
        <v>362</v>
      </c>
      <c r="H155" s="718" t="s">
        <v>362</v>
      </c>
      <c r="I155" s="718" t="s">
        <v>362</v>
      </c>
      <c r="J155" s="1560"/>
      <c r="O155" s="1"/>
    </row>
    <row r="156" spans="1:15" ht="15" customHeight="1" x14ac:dyDescent="0.35">
      <c r="A156" s="1523" t="s">
        <v>58</v>
      </c>
      <c r="B156" s="1569" t="s">
        <v>285</v>
      </c>
      <c r="C156" s="1570"/>
      <c r="D156" s="1365" t="s">
        <v>416</v>
      </c>
      <c r="E156" s="1557"/>
      <c r="F156" s="95" t="s">
        <v>361</v>
      </c>
      <c r="G156" s="718" t="s">
        <v>362</v>
      </c>
      <c r="H156" s="718" t="s">
        <v>362</v>
      </c>
      <c r="I156" s="718" t="s">
        <v>362</v>
      </c>
      <c r="J156" s="1560"/>
      <c r="O156" s="1"/>
    </row>
    <row r="157" spans="1:15" ht="15" customHeight="1" x14ac:dyDescent="0.35">
      <c r="A157" s="1523" t="s">
        <v>58</v>
      </c>
      <c r="B157" s="1569" t="s">
        <v>285</v>
      </c>
      <c r="C157" s="1570"/>
      <c r="D157" s="1365" t="s">
        <v>417</v>
      </c>
      <c r="E157" s="1557"/>
      <c r="F157" s="95" t="s">
        <v>361</v>
      </c>
      <c r="G157" s="718" t="s">
        <v>362</v>
      </c>
      <c r="H157" s="718" t="s">
        <v>362</v>
      </c>
      <c r="I157" s="718" t="s">
        <v>362</v>
      </c>
      <c r="J157" s="1560"/>
      <c r="O157" s="1"/>
    </row>
    <row r="158" spans="1:15" ht="15" customHeight="1" x14ac:dyDescent="0.35">
      <c r="A158" s="1523" t="s">
        <v>58</v>
      </c>
      <c r="B158" s="1569" t="s">
        <v>285</v>
      </c>
      <c r="C158" s="1570"/>
      <c r="D158" s="1365" t="s">
        <v>418</v>
      </c>
      <c r="E158" s="1557"/>
      <c r="F158" s="95" t="s">
        <v>361</v>
      </c>
      <c r="G158" s="718" t="s">
        <v>362</v>
      </c>
      <c r="H158" s="718" t="s">
        <v>362</v>
      </c>
      <c r="I158" s="718" t="s">
        <v>362</v>
      </c>
      <c r="J158" s="1561"/>
      <c r="O158" s="1"/>
    </row>
    <row r="159" spans="1:15" ht="15" customHeight="1" x14ac:dyDescent="0.35">
      <c r="A159" s="1562" t="s">
        <v>59</v>
      </c>
      <c r="B159" s="1563" t="s">
        <v>391</v>
      </c>
      <c r="C159" s="1564"/>
      <c r="D159" s="1364" t="s">
        <v>415</v>
      </c>
      <c r="E159" s="1557"/>
      <c r="F159" s="101" t="s">
        <v>361</v>
      </c>
      <c r="G159" s="143" t="s">
        <v>362</v>
      </c>
      <c r="H159" s="143" t="s">
        <v>362</v>
      </c>
      <c r="I159" s="143" t="s">
        <v>362</v>
      </c>
      <c r="J159" s="1571"/>
      <c r="O159" s="1"/>
    </row>
    <row r="160" spans="1:15" ht="15" customHeight="1" x14ac:dyDescent="0.35">
      <c r="A160" s="1548" t="s">
        <v>59</v>
      </c>
      <c r="B160" s="1565" t="s">
        <v>324</v>
      </c>
      <c r="C160" s="1566"/>
      <c r="D160" s="1364" t="s">
        <v>413</v>
      </c>
      <c r="E160" s="1557"/>
      <c r="F160" s="101" t="s">
        <v>361</v>
      </c>
      <c r="G160" s="143" t="s">
        <v>362</v>
      </c>
      <c r="H160" s="143" t="s">
        <v>362</v>
      </c>
      <c r="I160" s="143" t="s">
        <v>362</v>
      </c>
      <c r="J160" s="1567"/>
      <c r="O160" s="1"/>
    </row>
    <row r="161" spans="1:15" ht="15" customHeight="1" x14ac:dyDescent="0.35">
      <c r="A161" s="1548" t="s">
        <v>59</v>
      </c>
      <c r="B161" s="1565" t="s">
        <v>324</v>
      </c>
      <c r="C161" s="1566"/>
      <c r="D161" s="1364" t="s">
        <v>414</v>
      </c>
      <c r="E161" s="1557"/>
      <c r="F161" s="101" t="s">
        <v>361</v>
      </c>
      <c r="G161" s="143" t="s">
        <v>362</v>
      </c>
      <c r="H161" s="143" t="s">
        <v>362</v>
      </c>
      <c r="I161" s="143" t="s">
        <v>362</v>
      </c>
      <c r="J161" s="1567"/>
      <c r="O161" s="1"/>
    </row>
    <row r="162" spans="1:15" ht="15" customHeight="1" x14ac:dyDescent="0.35">
      <c r="A162" s="1548" t="s">
        <v>59</v>
      </c>
      <c r="B162" s="1565" t="s">
        <v>324</v>
      </c>
      <c r="C162" s="1566"/>
      <c r="D162" s="1364" t="s">
        <v>416</v>
      </c>
      <c r="E162" s="1557"/>
      <c r="F162" s="101" t="s">
        <v>361</v>
      </c>
      <c r="G162" s="143" t="s">
        <v>362</v>
      </c>
      <c r="H162" s="143" t="s">
        <v>362</v>
      </c>
      <c r="I162" s="143" t="s">
        <v>362</v>
      </c>
      <c r="J162" s="1567"/>
      <c r="O162" s="1"/>
    </row>
    <row r="163" spans="1:15" ht="15" customHeight="1" x14ac:dyDescent="0.35">
      <c r="A163" s="1548" t="s">
        <v>59</v>
      </c>
      <c r="B163" s="1565" t="s">
        <v>324</v>
      </c>
      <c r="C163" s="1566"/>
      <c r="D163" s="1364" t="s">
        <v>417</v>
      </c>
      <c r="E163" s="1557"/>
      <c r="F163" s="101" t="s">
        <v>361</v>
      </c>
      <c r="G163" s="143" t="s">
        <v>362</v>
      </c>
      <c r="H163" s="143" t="s">
        <v>362</v>
      </c>
      <c r="I163" s="143" t="s">
        <v>362</v>
      </c>
      <c r="J163" s="1567"/>
      <c r="O163" s="1"/>
    </row>
    <row r="164" spans="1:15" ht="15" customHeight="1" x14ac:dyDescent="0.35">
      <c r="A164" s="1548" t="s">
        <v>59</v>
      </c>
      <c r="B164" s="1565" t="s">
        <v>324</v>
      </c>
      <c r="C164" s="1566"/>
      <c r="D164" s="1364" t="s">
        <v>418</v>
      </c>
      <c r="E164" s="1557"/>
      <c r="F164" s="101" t="s">
        <v>361</v>
      </c>
      <c r="G164" s="143" t="s">
        <v>362</v>
      </c>
      <c r="H164" s="143" t="s">
        <v>362</v>
      </c>
      <c r="I164" s="143" t="s">
        <v>362</v>
      </c>
      <c r="J164" s="1568"/>
      <c r="O164" s="1"/>
    </row>
    <row r="165" spans="1:15" ht="15" customHeight="1" x14ac:dyDescent="0.35">
      <c r="A165" s="1523" t="s">
        <v>60</v>
      </c>
      <c r="B165" s="1569" t="s">
        <v>407</v>
      </c>
      <c r="C165" s="1570"/>
      <c r="D165" s="1365" t="s">
        <v>415</v>
      </c>
      <c r="E165" s="1557"/>
      <c r="F165" s="95" t="s">
        <v>361</v>
      </c>
      <c r="G165" s="718" t="s">
        <v>362</v>
      </c>
      <c r="H165" s="718" t="s">
        <v>362</v>
      </c>
      <c r="I165" s="718" t="s">
        <v>362</v>
      </c>
      <c r="J165" s="1572"/>
      <c r="O165" s="1"/>
    </row>
    <row r="166" spans="1:15" ht="15" customHeight="1" x14ac:dyDescent="0.35">
      <c r="A166" s="1523" t="s">
        <v>60</v>
      </c>
      <c r="B166" s="1569" t="s">
        <v>323</v>
      </c>
      <c r="C166" s="1570"/>
      <c r="D166" s="1365" t="s">
        <v>413</v>
      </c>
      <c r="E166" s="1557"/>
      <c r="F166" s="95" t="s">
        <v>361</v>
      </c>
      <c r="G166" s="718" t="s">
        <v>362</v>
      </c>
      <c r="H166" s="718" t="s">
        <v>362</v>
      </c>
      <c r="I166" s="718" t="s">
        <v>362</v>
      </c>
      <c r="J166" s="1560"/>
      <c r="O166" s="1"/>
    </row>
    <row r="167" spans="1:15" ht="15" customHeight="1" x14ac:dyDescent="0.35">
      <c r="A167" s="1523" t="s">
        <v>60</v>
      </c>
      <c r="B167" s="1569" t="s">
        <v>323</v>
      </c>
      <c r="C167" s="1570"/>
      <c r="D167" s="1365" t="s">
        <v>414</v>
      </c>
      <c r="E167" s="1557"/>
      <c r="F167" s="95" t="s">
        <v>361</v>
      </c>
      <c r="G167" s="718" t="s">
        <v>362</v>
      </c>
      <c r="H167" s="718" t="s">
        <v>362</v>
      </c>
      <c r="I167" s="718" t="s">
        <v>362</v>
      </c>
      <c r="J167" s="1560"/>
      <c r="O167" s="1"/>
    </row>
    <row r="168" spans="1:15" ht="15" customHeight="1" x14ac:dyDescent="0.35">
      <c r="A168" s="1523" t="s">
        <v>60</v>
      </c>
      <c r="B168" s="1569" t="s">
        <v>323</v>
      </c>
      <c r="C168" s="1570"/>
      <c r="D168" s="1365" t="s">
        <v>416</v>
      </c>
      <c r="E168" s="1557"/>
      <c r="F168" s="95" t="s">
        <v>361</v>
      </c>
      <c r="G168" s="718" t="s">
        <v>362</v>
      </c>
      <c r="H168" s="718" t="s">
        <v>362</v>
      </c>
      <c r="I168" s="718" t="s">
        <v>362</v>
      </c>
      <c r="J168" s="1560"/>
      <c r="O168" s="1"/>
    </row>
    <row r="169" spans="1:15" ht="15" customHeight="1" x14ac:dyDescent="0.35">
      <c r="A169" s="1523" t="s">
        <v>60</v>
      </c>
      <c r="B169" s="1569" t="s">
        <v>323</v>
      </c>
      <c r="C169" s="1570"/>
      <c r="D169" s="1365" t="s">
        <v>417</v>
      </c>
      <c r="E169" s="1557"/>
      <c r="F169" s="95" t="s">
        <v>361</v>
      </c>
      <c r="G169" s="718" t="s">
        <v>362</v>
      </c>
      <c r="H169" s="718" t="s">
        <v>362</v>
      </c>
      <c r="I169" s="718" t="s">
        <v>362</v>
      </c>
      <c r="J169" s="1560"/>
      <c r="O169" s="1"/>
    </row>
    <row r="170" spans="1:15" ht="15" customHeight="1" x14ac:dyDescent="0.35">
      <c r="A170" s="1523" t="s">
        <v>60</v>
      </c>
      <c r="B170" s="1569" t="s">
        <v>323</v>
      </c>
      <c r="C170" s="1570"/>
      <c r="D170" s="1365" t="s">
        <v>418</v>
      </c>
      <c r="E170" s="1557"/>
      <c r="F170" s="95" t="s">
        <v>361</v>
      </c>
      <c r="G170" s="718" t="s">
        <v>362</v>
      </c>
      <c r="H170" s="718" t="s">
        <v>362</v>
      </c>
      <c r="I170" s="718" t="s">
        <v>362</v>
      </c>
      <c r="J170" s="1561"/>
      <c r="O170" s="1"/>
    </row>
    <row r="171" spans="1:15" ht="15" customHeight="1" x14ac:dyDescent="0.35">
      <c r="A171" s="1562" t="s">
        <v>61</v>
      </c>
      <c r="B171" s="1563" t="s">
        <v>408</v>
      </c>
      <c r="C171" s="1564"/>
      <c r="D171" s="1364" t="s">
        <v>415</v>
      </c>
      <c r="E171" s="1557"/>
      <c r="F171" s="101" t="s">
        <v>361</v>
      </c>
      <c r="G171" s="143" t="s">
        <v>362</v>
      </c>
      <c r="H171" s="143" t="s">
        <v>362</v>
      </c>
      <c r="I171" s="143" t="s">
        <v>362</v>
      </c>
      <c r="J171" s="1571"/>
      <c r="O171" s="1"/>
    </row>
    <row r="172" spans="1:15" ht="15" customHeight="1" x14ac:dyDescent="0.35">
      <c r="A172" s="1548" t="s">
        <v>61</v>
      </c>
      <c r="B172" s="1565" t="s">
        <v>322</v>
      </c>
      <c r="C172" s="1566"/>
      <c r="D172" s="1364" t="s">
        <v>413</v>
      </c>
      <c r="E172" s="1557"/>
      <c r="F172" s="101" t="s">
        <v>361</v>
      </c>
      <c r="G172" s="143" t="s">
        <v>362</v>
      </c>
      <c r="H172" s="143" t="s">
        <v>362</v>
      </c>
      <c r="I172" s="143" t="s">
        <v>362</v>
      </c>
      <c r="J172" s="1567"/>
      <c r="O172" s="1"/>
    </row>
    <row r="173" spans="1:15" ht="15" customHeight="1" x14ac:dyDescent="0.35">
      <c r="A173" s="1548" t="s">
        <v>61</v>
      </c>
      <c r="B173" s="1565" t="s">
        <v>322</v>
      </c>
      <c r="C173" s="1566"/>
      <c r="D173" s="1364" t="s">
        <v>414</v>
      </c>
      <c r="E173" s="1557"/>
      <c r="F173" s="101" t="s">
        <v>361</v>
      </c>
      <c r="G173" s="143" t="s">
        <v>362</v>
      </c>
      <c r="H173" s="143" t="s">
        <v>362</v>
      </c>
      <c r="I173" s="143" t="s">
        <v>362</v>
      </c>
      <c r="J173" s="1567"/>
      <c r="O173" s="1"/>
    </row>
    <row r="174" spans="1:15" ht="15" customHeight="1" x14ac:dyDescent="0.35">
      <c r="A174" s="1548" t="s">
        <v>61</v>
      </c>
      <c r="B174" s="1565" t="s">
        <v>322</v>
      </c>
      <c r="C174" s="1566"/>
      <c r="D174" s="1364" t="s">
        <v>416</v>
      </c>
      <c r="E174" s="1557"/>
      <c r="F174" s="101" t="s">
        <v>361</v>
      </c>
      <c r="G174" s="143" t="s">
        <v>362</v>
      </c>
      <c r="H174" s="143" t="s">
        <v>362</v>
      </c>
      <c r="I174" s="143" t="s">
        <v>362</v>
      </c>
      <c r="J174" s="1567"/>
      <c r="O174" s="1"/>
    </row>
    <row r="175" spans="1:15" ht="15" customHeight="1" x14ac:dyDescent="0.35">
      <c r="A175" s="1548" t="s">
        <v>61</v>
      </c>
      <c r="B175" s="1565" t="s">
        <v>322</v>
      </c>
      <c r="C175" s="1566"/>
      <c r="D175" s="1364" t="s">
        <v>417</v>
      </c>
      <c r="E175" s="1557"/>
      <c r="F175" s="101" t="s">
        <v>361</v>
      </c>
      <c r="G175" s="143" t="s">
        <v>362</v>
      </c>
      <c r="H175" s="143" t="s">
        <v>362</v>
      </c>
      <c r="I175" s="143" t="s">
        <v>362</v>
      </c>
      <c r="J175" s="1567"/>
      <c r="O175" s="1"/>
    </row>
    <row r="176" spans="1:15" ht="15" customHeight="1" x14ac:dyDescent="0.35">
      <c r="A176" s="1548" t="s">
        <v>61</v>
      </c>
      <c r="B176" s="1565" t="s">
        <v>322</v>
      </c>
      <c r="C176" s="1566"/>
      <c r="D176" s="1364" t="s">
        <v>418</v>
      </c>
      <c r="E176" s="1558"/>
      <c r="F176" s="101" t="s">
        <v>361</v>
      </c>
      <c r="G176" s="143" t="s">
        <v>362</v>
      </c>
      <c r="H176" s="143" t="s">
        <v>362</v>
      </c>
      <c r="I176" s="143" t="s">
        <v>362</v>
      </c>
      <c r="J176" s="1568"/>
      <c r="O176" s="1"/>
    </row>
    <row r="177" spans="1:15" s="5" customFormat="1" ht="33" customHeight="1" x14ac:dyDescent="0.35">
      <c r="A177" s="1462" t="s">
        <v>481</v>
      </c>
      <c r="B177" s="1463"/>
      <c r="C177" s="1463"/>
      <c r="D177" s="1463"/>
      <c r="E177" s="1495"/>
      <c r="F177" s="1463"/>
      <c r="G177" s="1463"/>
      <c r="H177" s="1463"/>
      <c r="I177" s="1463"/>
      <c r="J177" s="221" t="s">
        <v>698</v>
      </c>
      <c r="K177" s="381"/>
    </row>
    <row r="178" spans="1:15" ht="15" customHeight="1" x14ac:dyDescent="0.35">
      <c r="A178" s="1523" t="s">
        <v>62</v>
      </c>
      <c r="B178" s="1569" t="s">
        <v>409</v>
      </c>
      <c r="C178" s="1570"/>
      <c r="D178" s="1365" t="s">
        <v>415</v>
      </c>
      <c r="E178" s="1556" t="s">
        <v>519</v>
      </c>
      <c r="F178" s="138" t="s">
        <v>361</v>
      </c>
      <c r="G178" s="162" t="s">
        <v>362</v>
      </c>
      <c r="H178" s="162" t="s">
        <v>362</v>
      </c>
      <c r="I178" s="162" t="s">
        <v>362</v>
      </c>
      <c r="J178" s="1572"/>
      <c r="O178" s="1"/>
    </row>
    <row r="179" spans="1:15" ht="15" customHeight="1" x14ac:dyDescent="0.35">
      <c r="A179" s="1523" t="s">
        <v>62</v>
      </c>
      <c r="B179" s="1569" t="s">
        <v>329</v>
      </c>
      <c r="C179" s="1570"/>
      <c r="D179" s="1365" t="s">
        <v>413</v>
      </c>
      <c r="E179" s="1784"/>
      <c r="F179" s="95" t="s">
        <v>361</v>
      </c>
      <c r="G179" s="718" t="s">
        <v>362</v>
      </c>
      <c r="H179" s="718" t="s">
        <v>362</v>
      </c>
      <c r="I179" s="718" t="s">
        <v>362</v>
      </c>
      <c r="J179" s="1560"/>
      <c r="O179" s="1"/>
    </row>
    <row r="180" spans="1:15" ht="15" customHeight="1" x14ac:dyDescent="0.35">
      <c r="A180" s="1523" t="s">
        <v>62</v>
      </c>
      <c r="B180" s="1569" t="s">
        <v>329</v>
      </c>
      <c r="C180" s="1570"/>
      <c r="D180" s="1365" t="s">
        <v>414</v>
      </c>
      <c r="E180" s="1784"/>
      <c r="F180" s="95" t="s">
        <v>361</v>
      </c>
      <c r="G180" s="718" t="s">
        <v>362</v>
      </c>
      <c r="H180" s="718" t="s">
        <v>362</v>
      </c>
      <c r="I180" s="718" t="s">
        <v>362</v>
      </c>
      <c r="J180" s="1560"/>
      <c r="O180" s="1"/>
    </row>
    <row r="181" spans="1:15" ht="15" customHeight="1" x14ac:dyDescent="0.35">
      <c r="A181" s="1523" t="s">
        <v>62</v>
      </c>
      <c r="B181" s="1569" t="s">
        <v>329</v>
      </c>
      <c r="C181" s="1570"/>
      <c r="D181" s="1365" t="s">
        <v>416</v>
      </c>
      <c r="E181" s="1784"/>
      <c r="F181" s="95" t="s">
        <v>361</v>
      </c>
      <c r="G181" s="718" t="s">
        <v>362</v>
      </c>
      <c r="H181" s="718" t="s">
        <v>362</v>
      </c>
      <c r="I181" s="718" t="s">
        <v>362</v>
      </c>
      <c r="J181" s="1560"/>
      <c r="O181" s="1"/>
    </row>
    <row r="182" spans="1:15" ht="15" customHeight="1" x14ac:dyDescent="0.35">
      <c r="A182" s="1523" t="s">
        <v>62</v>
      </c>
      <c r="B182" s="1569" t="s">
        <v>329</v>
      </c>
      <c r="C182" s="1570"/>
      <c r="D182" s="1365" t="s">
        <v>417</v>
      </c>
      <c r="E182" s="1784"/>
      <c r="F182" s="95" t="s">
        <v>361</v>
      </c>
      <c r="G182" s="718" t="s">
        <v>362</v>
      </c>
      <c r="H182" s="718" t="s">
        <v>362</v>
      </c>
      <c r="I182" s="718" t="s">
        <v>362</v>
      </c>
      <c r="J182" s="1560"/>
      <c r="O182" s="1"/>
    </row>
    <row r="183" spans="1:15" ht="15" customHeight="1" x14ac:dyDescent="0.35">
      <c r="A183" s="1523" t="s">
        <v>62</v>
      </c>
      <c r="B183" s="1569" t="s">
        <v>329</v>
      </c>
      <c r="C183" s="1570"/>
      <c r="D183" s="1365" t="s">
        <v>418</v>
      </c>
      <c r="E183" s="1785"/>
      <c r="F183" s="98" t="s">
        <v>361</v>
      </c>
      <c r="G183" s="164" t="s">
        <v>362</v>
      </c>
      <c r="H183" s="164" t="s">
        <v>362</v>
      </c>
      <c r="I183" s="164" t="s">
        <v>362</v>
      </c>
      <c r="J183" s="1578"/>
      <c r="O183" s="1"/>
    </row>
    <row r="184" spans="1:15" s="5" customFormat="1" ht="8.15" customHeight="1" x14ac:dyDescent="0.35">
      <c r="A184" s="82"/>
      <c r="B184" s="83"/>
      <c r="C184" s="83"/>
      <c r="D184" s="83"/>
      <c r="E184" s="83"/>
      <c r="F184" s="84"/>
      <c r="G184" s="156"/>
      <c r="H184" s="156"/>
      <c r="I184" s="156"/>
      <c r="J184" s="46"/>
      <c r="K184" s="381"/>
    </row>
    <row r="185" spans="1:15" s="5" customFormat="1" ht="33" customHeight="1" x14ac:dyDescent="0.35">
      <c r="A185" s="1462" t="s">
        <v>419</v>
      </c>
      <c r="B185" s="1463"/>
      <c r="C185" s="1463"/>
      <c r="D185" s="1463"/>
      <c r="E185" s="1463"/>
      <c r="F185" s="1463"/>
      <c r="G185" s="1463"/>
      <c r="H185" s="1463"/>
      <c r="I185" s="1463"/>
      <c r="J185" s="1464"/>
      <c r="K185" s="381"/>
    </row>
    <row r="186" spans="1:15" ht="28" customHeight="1" x14ac:dyDescent="0.35">
      <c r="A186" s="11" t="s">
        <v>63</v>
      </c>
      <c r="B186" s="1579" t="s">
        <v>276</v>
      </c>
      <c r="C186" s="1579"/>
      <c r="D186" s="1579"/>
      <c r="E186" s="1269" t="s">
        <v>524</v>
      </c>
      <c r="F186" s="4"/>
      <c r="G186" s="789" t="s">
        <v>362</v>
      </c>
      <c r="H186" s="789" t="s">
        <v>362</v>
      </c>
      <c r="I186" s="789" t="s">
        <v>362</v>
      </c>
      <c r="J186" s="839"/>
      <c r="O186" s="1"/>
    </row>
    <row r="187" spans="1:15" s="5" customFormat="1" ht="8.15" customHeight="1" x14ac:dyDescent="0.35">
      <c r="A187" s="12"/>
      <c r="B187" s="13"/>
      <c r="C187" s="13"/>
      <c r="D187" s="13"/>
      <c r="E187" s="13"/>
      <c r="F187" s="7"/>
      <c r="G187" s="149"/>
      <c r="H187" s="149"/>
      <c r="I187" s="149"/>
      <c r="J187" s="46"/>
      <c r="K187" s="381"/>
    </row>
    <row r="188" spans="1:15" s="5" customFormat="1" ht="33" customHeight="1" x14ac:dyDescent="0.35">
      <c r="A188" s="1462" t="s">
        <v>420</v>
      </c>
      <c r="B188" s="1463"/>
      <c r="C188" s="1463"/>
      <c r="D188" s="1463"/>
      <c r="E188" s="1463"/>
      <c r="F188" s="1463"/>
      <c r="G188" s="1463"/>
      <c r="H188" s="1463"/>
      <c r="I188" s="1463"/>
      <c r="J188" s="1464"/>
      <c r="K188" s="381"/>
    </row>
    <row r="189" spans="1:15" ht="42.75" customHeight="1" x14ac:dyDescent="0.35">
      <c r="A189" s="11" t="s">
        <v>64</v>
      </c>
      <c r="B189" s="1582" t="s">
        <v>4</v>
      </c>
      <c r="C189" s="1582"/>
      <c r="D189" s="1582"/>
      <c r="E189" s="1269" t="s">
        <v>524</v>
      </c>
      <c r="F189" s="4"/>
      <c r="G189" s="1270" t="s">
        <v>498</v>
      </c>
      <c r="H189" s="1270" t="s">
        <v>498</v>
      </c>
      <c r="I189" s="836" t="s">
        <v>499</v>
      </c>
      <c r="J189" s="242"/>
      <c r="O189" s="1"/>
    </row>
    <row r="190" spans="1:15" s="5" customFormat="1" ht="8.15" customHeight="1" x14ac:dyDescent="0.35">
      <c r="A190" s="12"/>
      <c r="B190" s="13"/>
      <c r="C190" s="13"/>
      <c r="D190" s="13"/>
      <c r="E190" s="13"/>
      <c r="F190" s="7"/>
      <c r="G190" s="149"/>
      <c r="H190" s="149"/>
      <c r="I190" s="149"/>
      <c r="J190" s="46"/>
      <c r="K190" s="381"/>
    </row>
    <row r="191" spans="1:15" s="5" customFormat="1" ht="33" customHeight="1" x14ac:dyDescent="0.35">
      <c r="A191" s="1462" t="s">
        <v>421</v>
      </c>
      <c r="B191" s="1463"/>
      <c r="C191" s="1463"/>
      <c r="D191" s="1463"/>
      <c r="E191" s="1463"/>
      <c r="F191" s="1463"/>
      <c r="G191" s="1463"/>
      <c r="H191" s="1463"/>
      <c r="I191" s="1463"/>
      <c r="J191" s="1464"/>
      <c r="K191" s="381"/>
    </row>
    <row r="192" spans="1:15" ht="61.5" customHeight="1" x14ac:dyDescent="0.35">
      <c r="A192" s="1352" t="s">
        <v>65</v>
      </c>
      <c r="B192" s="1505" t="s">
        <v>530</v>
      </c>
      <c r="C192" s="1506"/>
      <c r="D192" s="213" t="s">
        <v>525</v>
      </c>
      <c r="E192" s="1541" t="s">
        <v>519</v>
      </c>
      <c r="F192" s="212" t="s">
        <v>512</v>
      </c>
      <c r="G192" s="693">
        <v>112</v>
      </c>
      <c r="H192" s="693">
        <v>25</v>
      </c>
      <c r="I192" s="1249">
        <v>132</v>
      </c>
      <c r="J192" s="104"/>
      <c r="O192" s="1"/>
    </row>
    <row r="193" spans="1:15" ht="20.149999999999999" customHeight="1" x14ac:dyDescent="0.35">
      <c r="A193" s="1355" t="s">
        <v>66</v>
      </c>
      <c r="B193" s="1487" t="s">
        <v>514</v>
      </c>
      <c r="C193" s="1488"/>
      <c r="D193" s="214" t="s">
        <v>526</v>
      </c>
      <c r="E193" s="1542"/>
      <c r="F193" s="732" t="s">
        <v>512</v>
      </c>
      <c r="G193" s="723">
        <v>26872</v>
      </c>
      <c r="H193" s="723">
        <v>28750</v>
      </c>
      <c r="I193" s="1105">
        <v>31133</v>
      </c>
      <c r="J193" s="1105"/>
      <c r="O193" s="1"/>
    </row>
    <row r="194" spans="1:15" ht="69" customHeight="1" x14ac:dyDescent="0.35">
      <c r="A194" s="1353" t="s">
        <v>67</v>
      </c>
      <c r="B194" s="1545" t="s">
        <v>529</v>
      </c>
      <c r="C194" s="1547"/>
      <c r="D194" s="215" t="s">
        <v>526</v>
      </c>
      <c r="E194" s="1542"/>
      <c r="F194" s="245" t="s">
        <v>398</v>
      </c>
      <c r="G194" s="700">
        <v>0.996</v>
      </c>
      <c r="H194" s="700">
        <v>0.999</v>
      </c>
      <c r="I194" s="1250">
        <v>0.99576012591141227</v>
      </c>
      <c r="J194" s="1250"/>
      <c r="O194" s="1"/>
    </row>
    <row r="195" spans="1:15" ht="31.5" customHeight="1" x14ac:dyDescent="0.35">
      <c r="A195" s="1355" t="s">
        <v>68</v>
      </c>
      <c r="B195" s="1487" t="s">
        <v>482</v>
      </c>
      <c r="C195" s="1488"/>
      <c r="D195" s="216" t="s">
        <v>527</v>
      </c>
      <c r="E195" s="1542"/>
      <c r="F195" s="732" t="s">
        <v>361</v>
      </c>
      <c r="G195" s="1369">
        <v>55</v>
      </c>
      <c r="H195" s="1369">
        <v>28</v>
      </c>
      <c r="I195" s="834">
        <v>137.23798384</v>
      </c>
      <c r="J195" s="399"/>
      <c r="O195" s="1"/>
    </row>
    <row r="196" spans="1:15" ht="28.5" customHeight="1" x14ac:dyDescent="0.35">
      <c r="A196" s="1354" t="s">
        <v>291</v>
      </c>
      <c r="B196" s="1583" t="s">
        <v>482</v>
      </c>
      <c r="C196" s="1584"/>
      <c r="D196" s="217" t="s">
        <v>677</v>
      </c>
      <c r="E196" s="1543"/>
      <c r="F196" s="110" t="s">
        <v>361</v>
      </c>
      <c r="G196" s="684">
        <v>6</v>
      </c>
      <c r="H196" s="684">
        <v>2</v>
      </c>
      <c r="I196" s="1251">
        <v>9.9279653759848365</v>
      </c>
      <c r="J196" s="1263"/>
      <c r="O196" s="1"/>
    </row>
    <row r="197" spans="1:15" s="5" customFormat="1" ht="8.15" customHeight="1" x14ac:dyDescent="0.35">
      <c r="A197" s="12"/>
      <c r="B197" s="13"/>
      <c r="C197" s="13"/>
      <c r="D197" s="13"/>
      <c r="E197" s="13"/>
      <c r="F197" s="7"/>
      <c r="G197" s="149"/>
      <c r="H197" s="149"/>
      <c r="I197" s="149"/>
      <c r="J197" s="46"/>
      <c r="K197" s="381"/>
    </row>
    <row r="198" spans="1:15" s="5" customFormat="1" ht="33" customHeight="1" x14ac:dyDescent="0.35">
      <c r="A198" s="1462" t="s">
        <v>422</v>
      </c>
      <c r="B198" s="1463"/>
      <c r="C198" s="1463"/>
      <c r="D198" s="1463"/>
      <c r="E198" s="1463"/>
      <c r="F198" s="1463"/>
      <c r="G198" s="1463"/>
      <c r="H198" s="1463"/>
      <c r="I198" s="1463"/>
      <c r="J198" s="1464"/>
      <c r="K198" s="381"/>
    </row>
    <row r="199" spans="1:15" ht="72" x14ac:dyDescent="0.35">
      <c r="A199" s="11" t="s">
        <v>70</v>
      </c>
      <c r="B199" s="1580" t="s">
        <v>531</v>
      </c>
      <c r="C199" s="1581"/>
      <c r="D199" s="220" t="s">
        <v>532</v>
      </c>
      <c r="E199" s="85" t="s">
        <v>519</v>
      </c>
      <c r="F199" s="242" t="s">
        <v>361</v>
      </c>
      <c r="G199" s="1252">
        <v>2010</v>
      </c>
      <c r="H199" s="683">
        <v>1170</v>
      </c>
      <c r="I199" s="683">
        <v>826.28178401548382</v>
      </c>
      <c r="J199" s="1044" t="s">
        <v>823</v>
      </c>
      <c r="O199" s="1"/>
    </row>
    <row r="200" spans="1:15" s="5" customFormat="1" ht="8.15" customHeight="1" x14ac:dyDescent="0.35">
      <c r="A200" s="12"/>
      <c r="B200" s="13"/>
      <c r="C200" s="13"/>
      <c r="D200" s="13"/>
      <c r="E200" s="13"/>
      <c r="F200" s="7"/>
      <c r="G200" s="149"/>
      <c r="H200" s="149"/>
      <c r="I200" s="149"/>
      <c r="J200" s="46"/>
      <c r="K200" s="381"/>
    </row>
    <row r="201" spans="1:15" s="5" customFormat="1" ht="33" customHeight="1" x14ac:dyDescent="0.35">
      <c r="A201" s="1462" t="s">
        <v>423</v>
      </c>
      <c r="B201" s="1463"/>
      <c r="C201" s="1463"/>
      <c r="D201" s="1463"/>
      <c r="E201" s="1463"/>
      <c r="F201" s="1463"/>
      <c r="G201" s="1463"/>
      <c r="H201" s="1463"/>
      <c r="I201" s="1463"/>
      <c r="J201" s="1464"/>
      <c r="K201" s="381"/>
    </row>
    <row r="202" spans="1:15" ht="32.15" customHeight="1" x14ac:dyDescent="0.35">
      <c r="A202" s="11" t="s">
        <v>71</v>
      </c>
      <c r="B202" s="1580" t="s">
        <v>5</v>
      </c>
      <c r="C202" s="1581"/>
      <c r="D202" s="220" t="s">
        <v>533</v>
      </c>
      <c r="E202" s="85" t="s">
        <v>519</v>
      </c>
      <c r="F202" s="242" t="s">
        <v>361</v>
      </c>
      <c r="G202" s="683">
        <v>3081</v>
      </c>
      <c r="H202" s="683">
        <v>2228</v>
      </c>
      <c r="I202" s="683">
        <v>3401.082851709999</v>
      </c>
      <c r="J202" s="111" t="s">
        <v>501</v>
      </c>
      <c r="O202" s="1"/>
    </row>
    <row r="203" spans="1:15" s="5" customFormat="1" ht="8.15" customHeight="1" x14ac:dyDescent="0.35">
      <c r="A203" s="82"/>
      <c r="B203" s="83"/>
      <c r="C203" s="83"/>
      <c r="D203" s="83"/>
      <c r="E203" s="83"/>
      <c r="F203" s="84"/>
      <c r="G203" s="156"/>
      <c r="H203" s="156"/>
      <c r="I203" s="156"/>
      <c r="J203" s="46"/>
      <c r="K203" s="381"/>
    </row>
    <row r="204" spans="1:15" s="5" customFormat="1" ht="33" customHeight="1" x14ac:dyDescent="0.35">
      <c r="A204" s="1494" t="s">
        <v>424</v>
      </c>
      <c r="B204" s="1495"/>
      <c r="C204" s="1495"/>
      <c r="D204" s="1495"/>
      <c r="E204" s="1495"/>
      <c r="F204" s="1495"/>
      <c r="G204" s="1495"/>
      <c r="H204" s="1495"/>
      <c r="I204" s="1495"/>
      <c r="J204" s="1496"/>
      <c r="K204" s="381"/>
    </row>
    <row r="205" spans="1:15" ht="46.5" customHeight="1" x14ac:dyDescent="0.35">
      <c r="A205" s="11" t="s">
        <v>72</v>
      </c>
      <c r="B205" s="1580" t="s">
        <v>73</v>
      </c>
      <c r="C205" s="1581"/>
      <c r="D205" s="220" t="s">
        <v>533</v>
      </c>
      <c r="E205" s="85" t="s">
        <v>519</v>
      </c>
      <c r="F205" s="242" t="s">
        <v>361</v>
      </c>
      <c r="G205" s="1252">
        <v>1960</v>
      </c>
      <c r="H205" s="1252">
        <v>917</v>
      </c>
      <c r="I205" s="683">
        <v>3302.4046407399996</v>
      </c>
      <c r="J205" s="111" t="s">
        <v>668</v>
      </c>
      <c r="L205" s="235"/>
      <c r="O205" s="1"/>
    </row>
    <row r="206" spans="1:15" s="5" customFormat="1" ht="8.15" customHeight="1" x14ac:dyDescent="0.35">
      <c r="A206" s="82"/>
      <c r="B206" s="83"/>
      <c r="C206" s="83"/>
      <c r="D206" s="83"/>
      <c r="E206" s="83"/>
      <c r="F206" s="84"/>
      <c r="G206" s="156"/>
      <c r="H206" s="156"/>
      <c r="I206" s="156"/>
      <c r="J206" s="46"/>
      <c r="K206" s="381"/>
    </row>
    <row r="207" spans="1:15" s="5" customFormat="1" ht="33" customHeight="1" x14ac:dyDescent="0.35">
      <c r="A207" s="1462" t="s">
        <v>425</v>
      </c>
      <c r="B207" s="1463"/>
      <c r="C207" s="1463"/>
      <c r="D207" s="1463"/>
      <c r="E207" s="1463"/>
      <c r="F207" s="1463"/>
      <c r="G207" s="1463"/>
      <c r="H207" s="1463"/>
      <c r="I207" s="1463"/>
      <c r="J207" s="1464"/>
      <c r="K207" s="381"/>
    </row>
    <row r="208" spans="1:15" ht="26.25" customHeight="1" x14ac:dyDescent="0.35">
      <c r="A208" s="1352" t="s">
        <v>77</v>
      </c>
      <c r="B208" s="1465" t="s">
        <v>74</v>
      </c>
      <c r="C208" s="1465"/>
      <c r="D208" s="1465"/>
      <c r="E208" s="1466" t="s">
        <v>518</v>
      </c>
      <c r="F208" s="243"/>
      <c r="G208" s="151" t="s">
        <v>357</v>
      </c>
      <c r="H208" s="151" t="s">
        <v>357</v>
      </c>
      <c r="I208" s="151" t="s">
        <v>357</v>
      </c>
      <c r="J208" s="243"/>
      <c r="O208" s="1"/>
    </row>
    <row r="209" spans="1:15" ht="31.5" customHeight="1" x14ac:dyDescent="0.35">
      <c r="A209" s="1355" t="s">
        <v>78</v>
      </c>
      <c r="B209" s="1565" t="s">
        <v>330</v>
      </c>
      <c r="C209" s="1585"/>
      <c r="D209" s="1566"/>
      <c r="E209" s="1467"/>
      <c r="F209" s="732" t="s">
        <v>361</v>
      </c>
      <c r="G209" s="1369">
        <v>3450</v>
      </c>
      <c r="H209" s="1369">
        <v>950</v>
      </c>
      <c r="I209" s="1369">
        <v>11207</v>
      </c>
      <c r="J209" s="54"/>
      <c r="O209" s="1"/>
    </row>
    <row r="210" spans="1:15" ht="32.15" customHeight="1" x14ac:dyDescent="0.35">
      <c r="A210" s="1353" t="s">
        <v>79</v>
      </c>
      <c r="B210" s="1591" t="s">
        <v>331</v>
      </c>
      <c r="C210" s="1592"/>
      <c r="D210" s="1593"/>
      <c r="E210" s="1467"/>
      <c r="F210" s="245" t="s">
        <v>361</v>
      </c>
      <c r="G210" s="718" t="s">
        <v>362</v>
      </c>
      <c r="H210" s="718" t="s">
        <v>362</v>
      </c>
      <c r="I210" s="718" t="s">
        <v>362</v>
      </c>
      <c r="J210" s="58"/>
      <c r="O210" s="1"/>
    </row>
    <row r="211" spans="1:15" ht="31.5" customHeight="1" x14ac:dyDescent="0.35">
      <c r="A211" s="1355" t="s">
        <v>80</v>
      </c>
      <c r="B211" s="1565" t="s">
        <v>332</v>
      </c>
      <c r="C211" s="1566"/>
      <c r="D211" s="1350" t="s">
        <v>579</v>
      </c>
      <c r="E211" s="1467"/>
      <c r="F211" s="732" t="s">
        <v>361</v>
      </c>
      <c r="G211" s="1369">
        <v>350</v>
      </c>
      <c r="H211" s="1369">
        <v>100</v>
      </c>
      <c r="I211" s="1369">
        <v>375</v>
      </c>
      <c r="J211" s="399"/>
      <c r="O211" s="1"/>
    </row>
    <row r="212" spans="1:15" ht="30.75" customHeight="1" x14ac:dyDescent="0.35">
      <c r="A212" s="1594" t="s">
        <v>81</v>
      </c>
      <c r="B212" s="1586" t="s">
        <v>333</v>
      </c>
      <c r="C212" s="1588"/>
      <c r="D212" s="1349" t="s">
        <v>577</v>
      </c>
      <c r="E212" s="1467"/>
      <c r="F212" s="245" t="s">
        <v>361</v>
      </c>
      <c r="G212" s="692">
        <v>721</v>
      </c>
      <c r="H212" s="692">
        <v>346</v>
      </c>
      <c r="I212" s="692">
        <v>1920</v>
      </c>
      <c r="J212" s="400"/>
      <c r="O212" s="1"/>
    </row>
    <row r="213" spans="1:15" ht="26.25" customHeight="1" x14ac:dyDescent="0.35">
      <c r="A213" s="1595"/>
      <c r="B213" s="1527"/>
      <c r="C213" s="1528"/>
      <c r="D213" s="1349" t="s">
        <v>578</v>
      </c>
      <c r="E213" s="1467"/>
      <c r="F213" s="245" t="s">
        <v>361</v>
      </c>
      <c r="G213" s="692">
        <v>831</v>
      </c>
      <c r="H213" s="692">
        <v>100</v>
      </c>
      <c r="I213" s="692">
        <v>1556</v>
      </c>
      <c r="J213" s="400"/>
      <c r="O213" s="1"/>
    </row>
    <row r="214" spans="1:15" ht="26.25" customHeight="1" x14ac:dyDescent="0.35">
      <c r="A214" s="1573"/>
      <c r="B214" s="1596"/>
      <c r="C214" s="1597"/>
      <c r="D214" s="1349" t="s">
        <v>580</v>
      </c>
      <c r="E214" s="1467"/>
      <c r="F214" s="245" t="s">
        <v>361</v>
      </c>
      <c r="G214" s="686" t="s">
        <v>362</v>
      </c>
      <c r="H214" s="692">
        <v>0</v>
      </c>
      <c r="I214" s="686" t="s">
        <v>362</v>
      </c>
      <c r="J214" s="401"/>
      <c r="O214" s="1"/>
    </row>
    <row r="215" spans="1:15" ht="50.25" customHeight="1" x14ac:dyDescent="0.35">
      <c r="A215" s="1355" t="s">
        <v>82</v>
      </c>
      <c r="B215" s="1565" t="s">
        <v>334</v>
      </c>
      <c r="C215" s="1585"/>
      <c r="D215" s="1566"/>
      <c r="E215" s="1467"/>
      <c r="F215" s="732" t="s">
        <v>361</v>
      </c>
      <c r="G215" s="1369">
        <v>72585</v>
      </c>
      <c r="H215" s="834">
        <v>41743</v>
      </c>
      <c r="I215" s="834">
        <v>11359</v>
      </c>
      <c r="J215" s="1264" t="s">
        <v>828</v>
      </c>
      <c r="O215" s="1"/>
    </row>
    <row r="216" spans="1:15" ht="33" customHeight="1" x14ac:dyDescent="0.35">
      <c r="A216" s="1353" t="s">
        <v>83</v>
      </c>
      <c r="B216" s="1591" t="s">
        <v>335</v>
      </c>
      <c r="C216" s="1592"/>
      <c r="D216" s="1593"/>
      <c r="E216" s="1467"/>
      <c r="F216" s="245" t="s">
        <v>361</v>
      </c>
      <c r="G216" s="718" t="s">
        <v>362</v>
      </c>
      <c r="H216" s="718" t="s">
        <v>362</v>
      </c>
      <c r="I216" s="718" t="s">
        <v>362</v>
      </c>
      <c r="J216" s="1046"/>
      <c r="O216" s="1"/>
    </row>
    <row r="217" spans="1:15" ht="54" customHeight="1" x14ac:dyDescent="0.35">
      <c r="A217" s="1355" t="s">
        <v>84</v>
      </c>
      <c r="B217" s="1565" t="s">
        <v>336</v>
      </c>
      <c r="C217" s="1585"/>
      <c r="D217" s="1566"/>
      <c r="E217" s="1467"/>
      <c r="F217" s="732" t="s">
        <v>361</v>
      </c>
      <c r="G217" s="723">
        <v>15353</v>
      </c>
      <c r="H217" s="723">
        <v>4419</v>
      </c>
      <c r="I217" s="723">
        <v>615</v>
      </c>
      <c r="J217" s="1045" t="s">
        <v>683</v>
      </c>
      <c r="O217" s="1"/>
    </row>
    <row r="218" spans="1:15" ht="192" x14ac:dyDescent="0.35">
      <c r="A218" s="1360" t="s">
        <v>85</v>
      </c>
      <c r="B218" s="1586" t="s">
        <v>337</v>
      </c>
      <c r="C218" s="1587"/>
      <c r="D218" s="1588"/>
      <c r="E218" s="1467"/>
      <c r="F218" s="1371" t="s">
        <v>361</v>
      </c>
      <c r="G218" s="1326">
        <v>73430.848233052995</v>
      </c>
      <c r="H218" s="1326">
        <v>550.95834394560006</v>
      </c>
      <c r="I218" s="1326">
        <v>0</v>
      </c>
      <c r="J218" s="1047" t="s">
        <v>829</v>
      </c>
      <c r="O218" s="1"/>
    </row>
    <row r="219" spans="1:15" ht="22.5" customHeight="1" x14ac:dyDescent="0.35">
      <c r="A219" s="1355" t="s">
        <v>86</v>
      </c>
      <c r="B219" s="1493" t="s">
        <v>75</v>
      </c>
      <c r="C219" s="1493"/>
      <c r="D219" s="1493"/>
      <c r="E219" s="1467"/>
      <c r="F219" s="732"/>
      <c r="G219" s="143" t="s">
        <v>362</v>
      </c>
      <c r="H219" s="143" t="s">
        <v>362</v>
      </c>
      <c r="I219" s="143" t="s">
        <v>362</v>
      </c>
      <c r="J219" s="54"/>
      <c r="O219" s="1"/>
    </row>
    <row r="220" spans="1:15" ht="33.75" customHeight="1" x14ac:dyDescent="0.35">
      <c r="A220" s="1354" t="s">
        <v>87</v>
      </c>
      <c r="B220" s="1589" t="s">
        <v>76</v>
      </c>
      <c r="C220" s="1589"/>
      <c r="D220" s="1589"/>
      <c r="E220" s="1468"/>
      <c r="F220" s="110"/>
      <c r="G220" s="164" t="s">
        <v>362</v>
      </c>
      <c r="H220" s="164" t="s">
        <v>362</v>
      </c>
      <c r="I220" s="164" t="s">
        <v>362</v>
      </c>
      <c r="J220" s="102"/>
      <c r="O220" s="1"/>
    </row>
    <row r="221" spans="1:15" s="5" customFormat="1" ht="8.15" customHeight="1" x14ac:dyDescent="0.35">
      <c r="A221" s="82"/>
      <c r="B221" s="83"/>
      <c r="C221" s="83"/>
      <c r="D221" s="83"/>
      <c r="E221" s="83"/>
      <c r="F221" s="84"/>
      <c r="G221" s="156"/>
      <c r="H221" s="156"/>
      <c r="I221" s="156"/>
      <c r="J221" s="46"/>
      <c r="K221" s="381"/>
    </row>
    <row r="222" spans="1:15" s="5" customFormat="1" ht="33" customHeight="1" x14ac:dyDescent="0.35">
      <c r="A222" s="1462" t="s">
        <v>426</v>
      </c>
      <c r="B222" s="1463"/>
      <c r="C222" s="1463"/>
      <c r="D222" s="1463"/>
      <c r="E222" s="1463"/>
      <c r="F222" s="1463"/>
      <c r="G222" s="1463"/>
      <c r="H222" s="1463"/>
      <c r="I222" s="1463"/>
      <c r="J222" s="1464"/>
      <c r="K222" s="381"/>
    </row>
    <row r="223" spans="1:15" ht="106.5" customHeight="1" x14ac:dyDescent="0.35">
      <c r="A223" s="11" t="s">
        <v>89</v>
      </c>
      <c r="B223" s="1590" t="s">
        <v>88</v>
      </c>
      <c r="C223" s="1590"/>
      <c r="D223" s="1590"/>
      <c r="E223" s="1359" t="s">
        <v>518</v>
      </c>
      <c r="F223" s="242" t="s">
        <v>361</v>
      </c>
      <c r="G223" s="166" t="s">
        <v>358</v>
      </c>
      <c r="H223" s="166" t="s">
        <v>359</v>
      </c>
      <c r="I223" s="166" t="s">
        <v>670</v>
      </c>
      <c r="J223" s="6"/>
      <c r="O223" s="1"/>
    </row>
    <row r="224" spans="1:15" s="5" customFormat="1" ht="8.15" customHeight="1" x14ac:dyDescent="0.35">
      <c r="A224" s="82"/>
      <c r="B224" s="83"/>
      <c r="C224" s="83"/>
      <c r="D224" s="83"/>
      <c r="E224" s="83"/>
      <c r="F224" s="84"/>
      <c r="G224" s="156"/>
      <c r="H224" s="156"/>
      <c r="I224" s="156"/>
      <c r="J224" s="46"/>
      <c r="K224" s="381"/>
    </row>
    <row r="225" spans="1:15" s="5" customFormat="1" ht="33" customHeight="1" x14ac:dyDescent="0.35">
      <c r="A225" s="1462" t="s">
        <v>427</v>
      </c>
      <c r="B225" s="1463"/>
      <c r="C225" s="1463"/>
      <c r="D225" s="1463"/>
      <c r="E225" s="1463"/>
      <c r="F225" s="1463"/>
      <c r="G225" s="1463"/>
      <c r="H225" s="1463"/>
      <c r="I225" s="1463"/>
      <c r="J225" s="1464"/>
      <c r="K225" s="381"/>
    </row>
    <row r="226" spans="1:15" ht="77.25" customHeight="1" x14ac:dyDescent="0.35">
      <c r="A226" s="232" t="s">
        <v>100</v>
      </c>
      <c r="B226" s="1607" t="s">
        <v>543</v>
      </c>
      <c r="C226" s="1608"/>
      <c r="D226" s="1609"/>
      <c r="E226" s="225" t="s">
        <v>535</v>
      </c>
      <c r="F226" s="113" t="s">
        <v>361</v>
      </c>
      <c r="G226" s="1271">
        <v>82672.254131409994</v>
      </c>
      <c r="H226" s="1271">
        <v>24118.775590009998</v>
      </c>
      <c r="I226" s="1369">
        <v>25219</v>
      </c>
      <c r="J226" s="1048" t="s">
        <v>778</v>
      </c>
      <c r="O226" s="1"/>
    </row>
    <row r="227" spans="1:15" ht="36.75" customHeight="1" x14ac:dyDescent="0.35">
      <c r="A227" s="1353" t="s">
        <v>101</v>
      </c>
      <c r="B227" s="1591" t="s">
        <v>437</v>
      </c>
      <c r="C227" s="1592"/>
      <c r="D227" s="1593"/>
      <c r="E227" s="95" t="s">
        <v>519</v>
      </c>
      <c r="F227" s="245" t="s">
        <v>548</v>
      </c>
      <c r="G227" s="730" t="s">
        <v>549</v>
      </c>
      <c r="H227" s="730" t="s">
        <v>549</v>
      </c>
      <c r="I227" s="730" t="s">
        <v>549</v>
      </c>
      <c r="J227" s="1049"/>
      <c r="O227" s="1"/>
    </row>
    <row r="228" spans="1:15" ht="72" x14ac:dyDescent="0.35">
      <c r="A228" s="1368" t="s">
        <v>102</v>
      </c>
      <c r="B228" s="1565" t="s">
        <v>353</v>
      </c>
      <c r="C228" s="1585"/>
      <c r="D228" s="1566"/>
      <c r="E228" s="208" t="s">
        <v>526</v>
      </c>
      <c r="F228" s="732" t="s">
        <v>361</v>
      </c>
      <c r="G228" s="1369">
        <v>64010</v>
      </c>
      <c r="H228" s="1369">
        <v>25013</v>
      </c>
      <c r="I228" s="1369">
        <v>10060</v>
      </c>
      <c r="J228" s="1050" t="s">
        <v>777</v>
      </c>
      <c r="O228" s="1"/>
    </row>
    <row r="229" spans="1:15" ht="46.5" customHeight="1" x14ac:dyDescent="0.35">
      <c r="A229" s="1353" t="s">
        <v>103</v>
      </c>
      <c r="B229" s="1591" t="s">
        <v>544</v>
      </c>
      <c r="C229" s="1592"/>
      <c r="D229" s="1593"/>
      <c r="E229" s="245" t="s">
        <v>535</v>
      </c>
      <c r="F229" s="245" t="s">
        <v>361</v>
      </c>
      <c r="G229" s="1272">
        <v>82672.254131410009</v>
      </c>
      <c r="H229" s="1272">
        <v>24118.775590009998</v>
      </c>
      <c r="I229" s="692">
        <v>25219</v>
      </c>
      <c r="J229" s="1051" t="s">
        <v>550</v>
      </c>
      <c r="O229" s="1"/>
    </row>
    <row r="230" spans="1:15" ht="42" customHeight="1" x14ac:dyDescent="0.35">
      <c r="A230" s="1356" t="s">
        <v>289</v>
      </c>
      <c r="B230" s="1610" t="s">
        <v>338</v>
      </c>
      <c r="C230" s="1611"/>
      <c r="D230" s="1612"/>
      <c r="E230" s="246" t="s">
        <v>519</v>
      </c>
      <c r="F230" s="246" t="s">
        <v>548</v>
      </c>
      <c r="G230" s="154" t="s">
        <v>549</v>
      </c>
      <c r="H230" s="154" t="s">
        <v>549</v>
      </c>
      <c r="I230" s="154" t="s">
        <v>549</v>
      </c>
      <c r="J230" s="1052" t="s">
        <v>575</v>
      </c>
      <c r="O230" s="1"/>
    </row>
    <row r="231" spans="1:15" s="5" customFormat="1" ht="8.15" customHeight="1" x14ac:dyDescent="0.35">
      <c r="A231" s="65"/>
      <c r="B231" s="66"/>
      <c r="C231" s="66"/>
      <c r="D231" s="66"/>
      <c r="E231" s="66"/>
      <c r="F231" s="67"/>
      <c r="G231" s="155"/>
      <c r="H231" s="155"/>
      <c r="I231" s="155"/>
      <c r="J231" s="46"/>
      <c r="K231" s="381"/>
    </row>
    <row r="232" spans="1:15" s="5" customFormat="1" ht="33" customHeight="1" x14ac:dyDescent="0.35">
      <c r="A232" s="1462" t="s">
        <v>438</v>
      </c>
      <c r="B232" s="1463"/>
      <c r="C232" s="1463"/>
      <c r="D232" s="1463"/>
      <c r="E232" s="1463"/>
      <c r="F232" s="1463"/>
      <c r="G232" s="1463"/>
      <c r="H232" s="1463"/>
      <c r="I232" s="1463"/>
      <c r="J232" s="1464"/>
      <c r="K232" s="381"/>
    </row>
    <row r="233" spans="1:15" ht="30" customHeight="1" x14ac:dyDescent="0.35">
      <c r="A233" s="1352" t="s">
        <v>107</v>
      </c>
      <c r="B233" s="1598" t="s">
        <v>104</v>
      </c>
      <c r="C233" s="1598"/>
      <c r="D233" s="1598"/>
      <c r="E233" s="1599" t="s">
        <v>519</v>
      </c>
      <c r="F233" s="243" t="s">
        <v>398</v>
      </c>
      <c r="G233" s="793">
        <v>1</v>
      </c>
      <c r="H233" s="793">
        <v>1</v>
      </c>
      <c r="I233" s="793">
        <v>1</v>
      </c>
      <c r="J233" s="1813" t="s">
        <v>546</v>
      </c>
      <c r="O233" s="1"/>
    </row>
    <row r="234" spans="1:15" ht="30" customHeight="1" x14ac:dyDescent="0.35">
      <c r="A234" s="1355" t="s">
        <v>108</v>
      </c>
      <c r="B234" s="1605" t="s">
        <v>105</v>
      </c>
      <c r="C234" s="1605"/>
      <c r="D234" s="1605"/>
      <c r="E234" s="1600"/>
      <c r="F234" s="732" t="s">
        <v>398</v>
      </c>
      <c r="G234" s="143" t="s">
        <v>362</v>
      </c>
      <c r="H234" s="143" t="s">
        <v>362</v>
      </c>
      <c r="I234" s="143" t="s">
        <v>362</v>
      </c>
      <c r="J234" s="1814"/>
      <c r="O234" s="1"/>
    </row>
    <row r="235" spans="1:15" ht="30" customHeight="1" x14ac:dyDescent="0.35">
      <c r="A235" s="1354" t="s">
        <v>109</v>
      </c>
      <c r="B235" s="1606" t="s">
        <v>106</v>
      </c>
      <c r="C235" s="1606"/>
      <c r="D235" s="1606"/>
      <c r="E235" s="1601"/>
      <c r="F235" s="110" t="s">
        <v>398</v>
      </c>
      <c r="G235" s="841" t="s">
        <v>362</v>
      </c>
      <c r="H235" s="841" t="s">
        <v>362</v>
      </c>
      <c r="I235" s="841" t="s">
        <v>362</v>
      </c>
      <c r="J235" s="1815"/>
      <c r="O235" s="1"/>
    </row>
    <row r="236" spans="1:15" s="5" customFormat="1" ht="8.15" customHeight="1" x14ac:dyDescent="0.35">
      <c r="A236" s="12"/>
      <c r="B236" s="13"/>
      <c r="C236" s="13"/>
      <c r="D236" s="13"/>
      <c r="E236" s="13"/>
      <c r="F236" s="7"/>
      <c r="G236" s="149"/>
      <c r="H236" s="149"/>
      <c r="I236" s="149"/>
      <c r="J236" s="46"/>
      <c r="K236" s="381"/>
    </row>
    <row r="237" spans="1:15" s="5" customFormat="1" ht="33" customHeight="1" x14ac:dyDescent="0.35">
      <c r="A237" s="1462" t="s">
        <v>440</v>
      </c>
      <c r="B237" s="1463"/>
      <c r="C237" s="1463"/>
      <c r="D237" s="1463"/>
      <c r="E237" s="1463"/>
      <c r="F237" s="1463"/>
      <c r="G237" s="1463"/>
      <c r="H237" s="1463"/>
      <c r="I237" s="1463"/>
      <c r="J237" s="1464"/>
      <c r="K237" s="381"/>
    </row>
    <row r="238" spans="1:15" ht="30" customHeight="1" x14ac:dyDescent="0.35">
      <c r="A238" s="1352" t="s">
        <v>505</v>
      </c>
      <c r="B238" s="1598" t="s">
        <v>502</v>
      </c>
      <c r="C238" s="1598"/>
      <c r="D238" s="1598"/>
      <c r="E238" s="1599" t="s">
        <v>519</v>
      </c>
      <c r="F238" s="243" t="s">
        <v>398</v>
      </c>
      <c r="G238" s="793">
        <v>1</v>
      </c>
      <c r="H238" s="793">
        <v>1</v>
      </c>
      <c r="I238" s="793">
        <v>1</v>
      </c>
      <c r="J238" s="1813" t="s">
        <v>546</v>
      </c>
      <c r="O238" s="1"/>
    </row>
    <row r="239" spans="1:15" ht="30" customHeight="1" x14ac:dyDescent="0.35">
      <c r="A239" s="1355" t="s">
        <v>506</v>
      </c>
      <c r="B239" s="1605" t="s">
        <v>503</v>
      </c>
      <c r="C239" s="1605"/>
      <c r="D239" s="1605"/>
      <c r="E239" s="1600"/>
      <c r="F239" s="732" t="s">
        <v>398</v>
      </c>
      <c r="G239" s="143" t="s">
        <v>362</v>
      </c>
      <c r="H239" s="143" t="s">
        <v>362</v>
      </c>
      <c r="I239" s="143" t="s">
        <v>362</v>
      </c>
      <c r="J239" s="1814"/>
      <c r="O239" s="1"/>
    </row>
    <row r="240" spans="1:15" ht="30" customHeight="1" x14ac:dyDescent="0.35">
      <c r="A240" s="1354" t="s">
        <v>507</v>
      </c>
      <c r="B240" s="1606" t="s">
        <v>504</v>
      </c>
      <c r="C240" s="1606"/>
      <c r="D240" s="1606"/>
      <c r="E240" s="1601"/>
      <c r="F240" s="110" t="s">
        <v>398</v>
      </c>
      <c r="G240" s="841" t="s">
        <v>362</v>
      </c>
      <c r="H240" s="841" t="s">
        <v>362</v>
      </c>
      <c r="I240" s="841" t="s">
        <v>362</v>
      </c>
      <c r="J240" s="1815"/>
      <c r="O240" s="1"/>
    </row>
    <row r="241" spans="1:15" s="5" customFormat="1" ht="8.15" customHeight="1" x14ac:dyDescent="0.35">
      <c r="A241" s="82"/>
      <c r="B241" s="83"/>
      <c r="C241" s="83"/>
      <c r="D241" s="83"/>
      <c r="E241" s="83"/>
      <c r="F241" s="84"/>
      <c r="G241" s="156"/>
      <c r="H241" s="156"/>
      <c r="I241" s="156"/>
      <c r="J241" s="46"/>
      <c r="K241" s="381"/>
    </row>
    <row r="242" spans="1:15" s="5" customFormat="1" ht="33" customHeight="1" x14ac:dyDescent="0.35">
      <c r="A242" s="1494" t="s">
        <v>439</v>
      </c>
      <c r="B242" s="1495"/>
      <c r="C242" s="1495"/>
      <c r="D242" s="1495"/>
      <c r="E242" s="1495"/>
      <c r="F242" s="1495"/>
      <c r="G242" s="1495"/>
      <c r="H242" s="1495"/>
      <c r="I242" s="1495"/>
      <c r="J242" s="1496"/>
      <c r="K242" s="381"/>
    </row>
    <row r="243" spans="1:15" ht="28" customHeight="1" x14ac:dyDescent="0.35">
      <c r="A243" s="1352" t="s">
        <v>90</v>
      </c>
      <c r="B243" s="1465" t="s">
        <v>277</v>
      </c>
      <c r="C243" s="1465"/>
      <c r="D243" s="1465"/>
      <c r="E243" s="1466" t="s">
        <v>536</v>
      </c>
      <c r="F243" s="115"/>
      <c r="G243" s="682" t="s">
        <v>362</v>
      </c>
      <c r="H243" s="682" t="s">
        <v>362</v>
      </c>
      <c r="I243" s="682" t="s">
        <v>362</v>
      </c>
      <c r="J243" s="100"/>
      <c r="O243" s="1"/>
    </row>
    <row r="244" spans="1:15" ht="28" customHeight="1" x14ac:dyDescent="0.35">
      <c r="A244" s="1355" t="s">
        <v>91</v>
      </c>
      <c r="B244" s="1460" t="s">
        <v>278</v>
      </c>
      <c r="C244" s="1460"/>
      <c r="D244" s="1460"/>
      <c r="E244" s="1467"/>
      <c r="F244" s="116"/>
      <c r="G244" s="143" t="s">
        <v>362</v>
      </c>
      <c r="H244" s="143" t="s">
        <v>362</v>
      </c>
      <c r="I244" s="143" t="s">
        <v>362</v>
      </c>
      <c r="J244" s="54"/>
      <c r="O244" s="1"/>
    </row>
    <row r="245" spans="1:15" ht="28" customHeight="1" x14ac:dyDescent="0.35">
      <c r="A245" s="1353" t="s">
        <v>92</v>
      </c>
      <c r="B245" s="1459" t="s">
        <v>279</v>
      </c>
      <c r="C245" s="1459"/>
      <c r="D245" s="1459"/>
      <c r="E245" s="1467"/>
      <c r="F245" s="117"/>
      <c r="G245" s="686" t="s">
        <v>362</v>
      </c>
      <c r="H245" s="686" t="s">
        <v>362</v>
      </c>
      <c r="I245" s="686" t="s">
        <v>362</v>
      </c>
      <c r="J245" s="58"/>
      <c r="O245" s="1"/>
    </row>
    <row r="246" spans="1:15" ht="30" customHeight="1" x14ac:dyDescent="0.35">
      <c r="A246" s="1356" t="s">
        <v>93</v>
      </c>
      <c r="B246" s="1461" t="s">
        <v>280</v>
      </c>
      <c r="C246" s="1461"/>
      <c r="D246" s="1461"/>
      <c r="E246" s="1468"/>
      <c r="F246" s="118"/>
      <c r="G246" s="148" t="s">
        <v>362</v>
      </c>
      <c r="H246" s="148" t="s">
        <v>362</v>
      </c>
      <c r="I246" s="148" t="s">
        <v>362</v>
      </c>
      <c r="J246" s="64"/>
      <c r="O246" s="1"/>
    </row>
    <row r="247" spans="1:15" s="5" customFormat="1" ht="8.15" customHeight="1" x14ac:dyDescent="0.35">
      <c r="A247" s="82"/>
      <c r="B247" s="83"/>
      <c r="C247" s="83"/>
      <c r="D247" s="83"/>
      <c r="E247" s="83"/>
      <c r="F247" s="84"/>
      <c r="G247" s="156"/>
      <c r="H247" s="156"/>
      <c r="I247" s="156"/>
      <c r="J247" s="46"/>
      <c r="K247" s="381"/>
    </row>
    <row r="248" spans="1:15" s="5" customFormat="1" ht="33" customHeight="1" x14ac:dyDescent="0.35">
      <c r="A248" s="1462" t="s">
        <v>441</v>
      </c>
      <c r="B248" s="1463"/>
      <c r="C248" s="1463"/>
      <c r="D248" s="1463"/>
      <c r="E248" s="1463"/>
      <c r="F248" s="1463"/>
      <c r="G248" s="1463"/>
      <c r="H248" s="1463"/>
      <c r="I248" s="1463"/>
      <c r="J248" s="1464"/>
      <c r="K248" s="381"/>
    </row>
    <row r="249" spans="1:15" ht="51.75" customHeight="1" x14ac:dyDescent="0.35">
      <c r="A249" s="1352" t="s">
        <v>114</v>
      </c>
      <c r="B249" s="1465" t="s">
        <v>110</v>
      </c>
      <c r="C249" s="1465"/>
      <c r="D249" s="1465"/>
      <c r="E249" s="1466" t="s">
        <v>518</v>
      </c>
      <c r="F249" s="115"/>
      <c r="G249" s="682" t="s">
        <v>362</v>
      </c>
      <c r="H249" s="682" t="s">
        <v>362</v>
      </c>
      <c r="I249" s="682" t="s">
        <v>362</v>
      </c>
      <c r="J249" s="1617" t="s">
        <v>563</v>
      </c>
      <c r="O249" s="1"/>
    </row>
    <row r="250" spans="1:15" ht="28" customHeight="1" x14ac:dyDescent="0.35">
      <c r="A250" s="1355" t="s">
        <v>115</v>
      </c>
      <c r="B250" s="1460" t="s">
        <v>111</v>
      </c>
      <c r="C250" s="1460"/>
      <c r="D250" s="1460"/>
      <c r="E250" s="1467"/>
      <c r="F250" s="116"/>
      <c r="G250" s="143" t="s">
        <v>362</v>
      </c>
      <c r="H250" s="143" t="s">
        <v>362</v>
      </c>
      <c r="I250" s="143" t="s">
        <v>362</v>
      </c>
      <c r="J250" s="1618"/>
      <c r="O250" s="1"/>
    </row>
    <row r="251" spans="1:15" ht="28" customHeight="1" x14ac:dyDescent="0.35">
      <c r="A251" s="1353" t="s">
        <v>116</v>
      </c>
      <c r="B251" s="1459" t="s">
        <v>112</v>
      </c>
      <c r="C251" s="1459"/>
      <c r="D251" s="1459"/>
      <c r="E251" s="1467"/>
      <c r="F251" s="117"/>
      <c r="G251" s="686" t="s">
        <v>362</v>
      </c>
      <c r="H251" s="686" t="s">
        <v>362</v>
      </c>
      <c r="I251" s="686" t="s">
        <v>362</v>
      </c>
      <c r="J251" s="1618"/>
      <c r="O251" s="1"/>
    </row>
    <row r="252" spans="1:15" ht="28" customHeight="1" x14ac:dyDescent="0.35">
      <c r="A252" s="1356" t="s">
        <v>117</v>
      </c>
      <c r="B252" s="1461" t="s">
        <v>113</v>
      </c>
      <c r="C252" s="1461"/>
      <c r="D252" s="1461"/>
      <c r="E252" s="1468"/>
      <c r="F252" s="246" t="s">
        <v>398</v>
      </c>
      <c r="G252" s="172">
        <v>1</v>
      </c>
      <c r="H252" s="172">
        <v>1</v>
      </c>
      <c r="I252" s="172">
        <v>1</v>
      </c>
      <c r="J252" s="1619"/>
      <c r="O252" s="1"/>
    </row>
    <row r="253" spans="1:15" s="5" customFormat="1" ht="8.15" customHeight="1" x14ac:dyDescent="0.35">
      <c r="A253" s="65"/>
      <c r="B253" s="66"/>
      <c r="C253" s="66"/>
      <c r="D253" s="66"/>
      <c r="E253" s="66"/>
      <c r="F253" s="67"/>
      <c r="G253" s="155"/>
      <c r="H253" s="155"/>
      <c r="I253" s="155"/>
      <c r="J253" s="46"/>
      <c r="K253" s="381"/>
    </row>
    <row r="254" spans="1:15" s="5" customFormat="1" ht="33" customHeight="1" x14ac:dyDescent="0.35">
      <c r="A254" s="1462" t="s">
        <v>442</v>
      </c>
      <c r="B254" s="1463"/>
      <c r="C254" s="1463"/>
      <c r="D254" s="1463"/>
      <c r="E254" s="1463"/>
      <c r="F254" s="1463"/>
      <c r="G254" s="1463"/>
      <c r="H254" s="1463"/>
      <c r="I254" s="1463"/>
      <c r="J254" s="1053" t="s">
        <v>818</v>
      </c>
      <c r="K254" s="381"/>
    </row>
    <row r="255" spans="1:15" ht="28" customHeight="1" x14ac:dyDescent="0.35">
      <c r="A255" s="1352" t="s">
        <v>120</v>
      </c>
      <c r="B255" s="1465" t="s">
        <v>118</v>
      </c>
      <c r="C255" s="1465"/>
      <c r="D255" s="1465"/>
      <c r="E255" s="1466" t="s">
        <v>537</v>
      </c>
      <c r="F255" s="243" t="s">
        <v>361</v>
      </c>
      <c r="G255" s="1790">
        <v>266</v>
      </c>
      <c r="H255" s="1791"/>
      <c r="I255" s="680">
        <v>446</v>
      </c>
      <c r="J255" s="319"/>
      <c r="O255" s="1"/>
    </row>
    <row r="256" spans="1:15" ht="28" customHeight="1" x14ac:dyDescent="0.35">
      <c r="A256" s="1356" t="s">
        <v>121</v>
      </c>
      <c r="B256" s="1461" t="s">
        <v>119</v>
      </c>
      <c r="C256" s="1461"/>
      <c r="D256" s="1461"/>
      <c r="E256" s="1468"/>
      <c r="F256" s="246" t="s">
        <v>361</v>
      </c>
      <c r="G256" s="1615">
        <v>108</v>
      </c>
      <c r="H256" s="1616"/>
      <c r="I256" s="1370">
        <v>153</v>
      </c>
      <c r="J256" s="81"/>
      <c r="O256" s="1"/>
    </row>
    <row r="257" spans="1:15" s="5" customFormat="1" ht="8.15" customHeight="1" x14ac:dyDescent="0.35">
      <c r="A257" s="12"/>
      <c r="B257" s="13"/>
      <c r="C257" s="13"/>
      <c r="D257" s="13"/>
      <c r="E257" s="13"/>
      <c r="F257" s="7"/>
      <c r="G257" s="149"/>
      <c r="H257" s="149"/>
      <c r="I257" s="149"/>
      <c r="J257" s="46"/>
      <c r="K257" s="381"/>
    </row>
    <row r="258" spans="1:15" s="5" customFormat="1" ht="33" customHeight="1" x14ac:dyDescent="0.35">
      <c r="A258" s="1462" t="s">
        <v>443</v>
      </c>
      <c r="B258" s="1463"/>
      <c r="C258" s="1463"/>
      <c r="D258" s="1463"/>
      <c r="E258" s="1463"/>
      <c r="F258" s="1463"/>
      <c r="G258" s="1463"/>
      <c r="H258" s="1463"/>
      <c r="I258" s="1463"/>
      <c r="J258" s="1053" t="s">
        <v>818</v>
      </c>
      <c r="K258" s="381"/>
    </row>
    <row r="259" spans="1:15" ht="28" customHeight="1" x14ac:dyDescent="0.35">
      <c r="A259" s="1352" t="s">
        <v>152</v>
      </c>
      <c r="B259" s="1465" t="s">
        <v>145</v>
      </c>
      <c r="C259" s="1465"/>
      <c r="D259" s="1465"/>
      <c r="E259" s="1466" t="s">
        <v>537</v>
      </c>
      <c r="F259" s="243" t="s">
        <v>361</v>
      </c>
      <c r="G259" s="1839">
        <v>263</v>
      </c>
      <c r="H259" s="1840"/>
      <c r="I259" s="1273">
        <v>453</v>
      </c>
      <c r="J259" s="94"/>
      <c r="O259" s="1"/>
    </row>
    <row r="260" spans="1:15" ht="28" customHeight="1" x14ac:dyDescent="0.35">
      <c r="A260" s="1355" t="s">
        <v>153</v>
      </c>
      <c r="B260" s="1460" t="s">
        <v>146</v>
      </c>
      <c r="C260" s="1460"/>
      <c r="D260" s="1460"/>
      <c r="E260" s="1467"/>
      <c r="F260" s="732" t="s">
        <v>361</v>
      </c>
      <c r="G260" s="1841">
        <v>224</v>
      </c>
      <c r="H260" s="1842"/>
      <c r="I260" s="834">
        <v>322</v>
      </c>
      <c r="J260" s="59"/>
      <c r="O260" s="1"/>
    </row>
    <row r="261" spans="1:15" ht="28" customHeight="1" x14ac:dyDescent="0.35">
      <c r="A261" s="1358" t="s">
        <v>154</v>
      </c>
      <c r="B261" s="1627" t="s">
        <v>147</v>
      </c>
      <c r="C261" s="1627"/>
      <c r="D261" s="1627"/>
      <c r="E261" s="1467"/>
      <c r="F261" s="1372" t="s">
        <v>361</v>
      </c>
      <c r="G261" s="1837">
        <v>39</v>
      </c>
      <c r="H261" s="1838"/>
      <c r="I261" s="1274">
        <v>131</v>
      </c>
      <c r="J261" s="279"/>
      <c r="O261" s="1"/>
    </row>
    <row r="262" spans="1:15" ht="30" customHeight="1" x14ac:dyDescent="0.35">
      <c r="A262" s="1355" t="s">
        <v>155</v>
      </c>
      <c r="B262" s="1460" t="s">
        <v>148</v>
      </c>
      <c r="C262" s="1460"/>
      <c r="D262" s="1460"/>
      <c r="E262" s="1467"/>
      <c r="F262" s="732" t="s">
        <v>361</v>
      </c>
      <c r="G262" s="1841">
        <v>26835</v>
      </c>
      <c r="H262" s="1842"/>
      <c r="I262" s="834">
        <v>16360</v>
      </c>
      <c r="J262" s="59"/>
      <c r="O262" s="1"/>
    </row>
    <row r="263" spans="1:15" ht="30" customHeight="1" x14ac:dyDescent="0.35">
      <c r="A263" s="1353" t="s">
        <v>156</v>
      </c>
      <c r="B263" s="1459" t="s">
        <v>149</v>
      </c>
      <c r="C263" s="1459"/>
      <c r="D263" s="1459"/>
      <c r="E263" s="1467"/>
      <c r="F263" s="245" t="s">
        <v>361</v>
      </c>
      <c r="G263" s="1837">
        <v>26547</v>
      </c>
      <c r="H263" s="1838"/>
      <c r="I263" s="1275">
        <v>15802</v>
      </c>
      <c r="J263" s="119"/>
      <c r="O263" s="1"/>
    </row>
    <row r="264" spans="1:15" ht="39" customHeight="1" x14ac:dyDescent="0.35">
      <c r="A264" s="1355" t="s">
        <v>157</v>
      </c>
      <c r="B264" s="1460" t="s">
        <v>150</v>
      </c>
      <c r="C264" s="1460"/>
      <c r="D264" s="1460"/>
      <c r="E264" s="1467"/>
      <c r="F264" s="732"/>
      <c r="G264" s="1622" t="s">
        <v>513</v>
      </c>
      <c r="H264" s="1623"/>
      <c r="I264" s="1369" t="s">
        <v>513</v>
      </c>
      <c r="J264" s="59"/>
      <c r="O264" s="1"/>
    </row>
    <row r="265" spans="1:15" ht="30" customHeight="1" x14ac:dyDescent="0.35">
      <c r="A265" s="1354" t="s">
        <v>158</v>
      </c>
      <c r="B265" s="1624" t="s">
        <v>151</v>
      </c>
      <c r="C265" s="1624"/>
      <c r="D265" s="1624"/>
      <c r="E265" s="1468"/>
      <c r="F265" s="110" t="s">
        <v>361</v>
      </c>
      <c r="G265" s="1625" t="s">
        <v>362</v>
      </c>
      <c r="H265" s="1626"/>
      <c r="I265" s="196" t="s">
        <v>362</v>
      </c>
      <c r="J265" s="102"/>
      <c r="O265" s="1"/>
    </row>
    <row r="266" spans="1:15" s="5" customFormat="1" ht="8.15" customHeight="1" x14ac:dyDescent="0.35">
      <c r="A266" s="82"/>
      <c r="B266" s="83"/>
      <c r="C266" s="83"/>
      <c r="D266" s="83"/>
      <c r="E266" s="83"/>
      <c r="F266" s="84"/>
      <c r="G266" s="156"/>
      <c r="H266" s="156"/>
      <c r="I266" s="156"/>
      <c r="J266" s="431"/>
      <c r="K266" s="381"/>
    </row>
    <row r="267" spans="1:15" s="5" customFormat="1" ht="33" customHeight="1" x14ac:dyDescent="0.35">
      <c r="A267" s="1494" t="s">
        <v>444</v>
      </c>
      <c r="B267" s="1495"/>
      <c r="C267" s="1495"/>
      <c r="D267" s="1495"/>
      <c r="E267" s="1495"/>
      <c r="F267" s="1495"/>
      <c r="G267" s="1495"/>
      <c r="H267" s="1495"/>
      <c r="I267" s="1495"/>
      <c r="J267" s="1053" t="s">
        <v>818</v>
      </c>
      <c r="K267" s="381"/>
    </row>
    <row r="268" spans="1:15" ht="30" customHeight="1" x14ac:dyDescent="0.35">
      <c r="A268" s="1352" t="s">
        <v>161</v>
      </c>
      <c r="B268" s="1465" t="s">
        <v>159</v>
      </c>
      <c r="C268" s="1465"/>
      <c r="D268" s="1465"/>
      <c r="E268" s="1466" t="s">
        <v>537</v>
      </c>
      <c r="F268" s="76" t="s">
        <v>398</v>
      </c>
      <c r="G268" s="1794">
        <v>1</v>
      </c>
      <c r="H268" s="1794"/>
      <c r="I268" s="925">
        <v>1</v>
      </c>
      <c r="J268" s="120"/>
      <c r="O268" s="1"/>
    </row>
    <row r="269" spans="1:15" ht="30" customHeight="1" x14ac:dyDescent="0.35">
      <c r="A269" s="1356" t="s">
        <v>162</v>
      </c>
      <c r="B269" s="1461" t="s">
        <v>160</v>
      </c>
      <c r="C269" s="1461"/>
      <c r="D269" s="1461"/>
      <c r="E269" s="1468"/>
      <c r="F269" s="73" t="s">
        <v>398</v>
      </c>
      <c r="G269" s="1631" t="s">
        <v>362</v>
      </c>
      <c r="H269" s="1631"/>
      <c r="I269" s="148" t="s">
        <v>362</v>
      </c>
      <c r="J269" s="64"/>
      <c r="O269" s="1"/>
    </row>
    <row r="270" spans="1:15" s="5" customFormat="1" ht="8.15" customHeight="1" x14ac:dyDescent="0.35">
      <c r="A270" s="82"/>
      <c r="B270" s="83"/>
      <c r="C270" s="83"/>
      <c r="D270" s="83"/>
      <c r="E270" s="83"/>
      <c r="F270" s="84"/>
      <c r="G270" s="156"/>
      <c r="H270" s="156"/>
      <c r="I270" s="156"/>
      <c r="J270" s="46"/>
      <c r="K270" s="381"/>
    </row>
    <row r="271" spans="1:15" s="5" customFormat="1" ht="33" customHeight="1" x14ac:dyDescent="0.35">
      <c r="A271" s="1462" t="s">
        <v>445</v>
      </c>
      <c r="B271" s="1463"/>
      <c r="C271" s="1463"/>
      <c r="D271" s="1463"/>
      <c r="E271" s="1463"/>
      <c r="F271" s="1463"/>
      <c r="G271" s="1463"/>
      <c r="H271" s="1463"/>
      <c r="I271" s="1463"/>
      <c r="J271" s="1464"/>
      <c r="K271" s="381"/>
    </row>
    <row r="272" spans="1:15" ht="30" customHeight="1" x14ac:dyDescent="0.35">
      <c r="A272" s="1352" t="s">
        <v>125</v>
      </c>
      <c r="B272" s="1465" t="s">
        <v>122</v>
      </c>
      <c r="C272" s="1465"/>
      <c r="D272" s="1465"/>
      <c r="E272" s="1466" t="s">
        <v>518</v>
      </c>
      <c r="F272" s="243" t="s">
        <v>361</v>
      </c>
      <c r="G272" s="680">
        <v>5352</v>
      </c>
      <c r="H272" s="680">
        <v>1496</v>
      </c>
      <c r="I272" s="680">
        <v>7651</v>
      </c>
      <c r="J272" s="1628" t="s">
        <v>824</v>
      </c>
      <c r="O272" s="1"/>
    </row>
    <row r="273" spans="1:15" ht="27.75" customHeight="1" x14ac:dyDescent="0.35">
      <c r="A273" s="1356" t="s">
        <v>124</v>
      </c>
      <c r="B273" s="1461" t="s">
        <v>123</v>
      </c>
      <c r="C273" s="1461"/>
      <c r="D273" s="1461"/>
      <c r="E273" s="1468"/>
      <c r="F273" s="246" t="s">
        <v>446</v>
      </c>
      <c r="G273" s="1362" t="s">
        <v>362</v>
      </c>
      <c r="H273" s="1362" t="s">
        <v>362</v>
      </c>
      <c r="I273" s="1362" t="s">
        <v>362</v>
      </c>
      <c r="J273" s="1629"/>
      <c r="O273" s="1"/>
    </row>
    <row r="274" spans="1:15" s="5" customFormat="1" ht="8.15" customHeight="1" x14ac:dyDescent="0.35">
      <c r="A274" s="12"/>
      <c r="B274" s="13"/>
      <c r="C274" s="13"/>
      <c r="D274" s="13"/>
      <c r="E274" s="13"/>
      <c r="F274" s="7"/>
      <c r="G274" s="149"/>
      <c r="H274" s="149"/>
      <c r="I274" s="149"/>
      <c r="J274" s="46"/>
      <c r="K274" s="381"/>
    </row>
    <row r="275" spans="1:15" s="5" customFormat="1" ht="33" customHeight="1" x14ac:dyDescent="0.35">
      <c r="A275" s="1462" t="s">
        <v>447</v>
      </c>
      <c r="B275" s="1463"/>
      <c r="C275" s="1463"/>
      <c r="D275" s="1463"/>
      <c r="E275" s="1463"/>
      <c r="F275" s="1463"/>
      <c r="G275" s="1463"/>
      <c r="H275" s="1463"/>
      <c r="I275" s="1463"/>
      <c r="J275" s="1464"/>
      <c r="K275" s="381"/>
    </row>
    <row r="276" spans="1:15" ht="25" customHeight="1" x14ac:dyDescent="0.35">
      <c r="A276" s="1352" t="s">
        <v>163</v>
      </c>
      <c r="B276" s="1465" t="s">
        <v>259</v>
      </c>
      <c r="C276" s="1465"/>
      <c r="D276" s="1465"/>
      <c r="E276" s="1466" t="s">
        <v>518</v>
      </c>
      <c r="F276" s="243" t="s">
        <v>398</v>
      </c>
      <c r="G276" s="694">
        <v>1</v>
      </c>
      <c r="H276" s="694">
        <v>1</v>
      </c>
      <c r="I276" s="694">
        <v>1</v>
      </c>
      <c r="J276" s="319"/>
      <c r="O276" s="1"/>
    </row>
    <row r="277" spans="1:15" ht="30" customHeight="1" x14ac:dyDescent="0.35">
      <c r="A277" s="1355" t="s">
        <v>164</v>
      </c>
      <c r="B277" s="1460" t="s">
        <v>249</v>
      </c>
      <c r="C277" s="1460"/>
      <c r="D277" s="1460"/>
      <c r="E277" s="1467"/>
      <c r="F277" s="732" t="s">
        <v>398</v>
      </c>
      <c r="G277" s="737">
        <v>0.64</v>
      </c>
      <c r="H277" s="737">
        <v>0.64</v>
      </c>
      <c r="I277" s="737">
        <v>0.64</v>
      </c>
      <c r="J277" s="121"/>
      <c r="O277" s="1"/>
    </row>
    <row r="278" spans="1:15" ht="30" customHeight="1" x14ac:dyDescent="0.35">
      <c r="A278" s="1353" t="s">
        <v>165</v>
      </c>
      <c r="B278" s="1459" t="s">
        <v>260</v>
      </c>
      <c r="C278" s="1459"/>
      <c r="D278" s="1459"/>
      <c r="E278" s="1467"/>
      <c r="F278" s="245" t="s">
        <v>398</v>
      </c>
      <c r="G278" s="698">
        <v>0</v>
      </c>
      <c r="H278" s="698">
        <v>0</v>
      </c>
      <c r="I278" s="698">
        <v>0</v>
      </c>
      <c r="J278" s="122"/>
      <c r="O278" s="1"/>
    </row>
    <row r="279" spans="1:15" ht="30" customHeight="1" x14ac:dyDescent="0.35">
      <c r="A279" s="1355" t="s">
        <v>166</v>
      </c>
      <c r="B279" s="1460" t="s">
        <v>261</v>
      </c>
      <c r="C279" s="1460"/>
      <c r="D279" s="1460"/>
      <c r="E279" s="1467"/>
      <c r="F279" s="732" t="s">
        <v>398</v>
      </c>
      <c r="G279" s="737">
        <v>7.0000000000000007E-2</v>
      </c>
      <c r="H279" s="737">
        <v>7.0000000000000007E-2</v>
      </c>
      <c r="I279" s="737">
        <v>0.05</v>
      </c>
      <c r="J279" s="121"/>
      <c r="O279" s="1"/>
    </row>
    <row r="280" spans="1:15" ht="30" customHeight="1" x14ac:dyDescent="0.35">
      <c r="A280" s="1353" t="s">
        <v>167</v>
      </c>
      <c r="B280" s="1459" t="s">
        <v>262</v>
      </c>
      <c r="C280" s="1459"/>
      <c r="D280" s="1459"/>
      <c r="E280" s="1467"/>
      <c r="F280" s="245" t="s">
        <v>398</v>
      </c>
      <c r="G280" s="698">
        <v>0.13</v>
      </c>
      <c r="H280" s="698">
        <v>0.23</v>
      </c>
      <c r="I280" s="698">
        <v>0.11</v>
      </c>
      <c r="J280" s="122"/>
      <c r="O280" s="1"/>
    </row>
    <row r="281" spans="1:15" ht="30" customHeight="1" x14ac:dyDescent="0.35">
      <c r="A281" s="1355" t="s">
        <v>168</v>
      </c>
      <c r="B281" s="1460" t="s">
        <v>263</v>
      </c>
      <c r="C281" s="1460"/>
      <c r="D281" s="1460"/>
      <c r="E281" s="1467"/>
      <c r="F281" s="732" t="s">
        <v>398</v>
      </c>
      <c r="G281" s="737">
        <v>0.16</v>
      </c>
      <c r="H281" s="737">
        <v>7.0000000000000007E-2</v>
      </c>
      <c r="I281" s="737">
        <v>0.2</v>
      </c>
      <c r="J281" s="320"/>
      <c r="O281" s="1"/>
    </row>
    <row r="282" spans="1:15" ht="25" customHeight="1" x14ac:dyDescent="0.35">
      <c r="A282" s="1353" t="s">
        <v>169</v>
      </c>
      <c r="B282" s="1459" t="s">
        <v>264</v>
      </c>
      <c r="C282" s="1459"/>
      <c r="D282" s="1459"/>
      <c r="E282" s="1467"/>
      <c r="F282" s="245" t="s">
        <v>398</v>
      </c>
      <c r="G282" s="698">
        <v>0</v>
      </c>
      <c r="H282" s="698">
        <v>0</v>
      </c>
      <c r="I282" s="698">
        <v>0</v>
      </c>
      <c r="J282" s="122"/>
      <c r="O282" s="1"/>
    </row>
    <row r="283" spans="1:15" ht="40.5" customHeight="1" x14ac:dyDescent="0.35">
      <c r="A283" s="1355" t="s">
        <v>292</v>
      </c>
      <c r="B283" s="1460" t="s">
        <v>339</v>
      </c>
      <c r="C283" s="1460"/>
      <c r="D283" s="1460"/>
      <c r="E283" s="1467"/>
      <c r="F283" s="732" t="s">
        <v>398</v>
      </c>
      <c r="G283" s="737">
        <v>1</v>
      </c>
      <c r="H283" s="737">
        <v>1</v>
      </c>
      <c r="I283" s="737">
        <v>1</v>
      </c>
      <c r="J283" s="320" t="s">
        <v>446</v>
      </c>
      <c r="O283" s="1"/>
    </row>
    <row r="284" spans="1:15" ht="30" customHeight="1" x14ac:dyDescent="0.35">
      <c r="A284" s="1353" t="s">
        <v>170</v>
      </c>
      <c r="B284" s="1459" t="s">
        <v>265</v>
      </c>
      <c r="C284" s="1459"/>
      <c r="D284" s="1459"/>
      <c r="E284" s="1467"/>
      <c r="F284" s="245" t="s">
        <v>478</v>
      </c>
      <c r="G284" s="792">
        <v>1</v>
      </c>
      <c r="H284" s="792">
        <v>1</v>
      </c>
      <c r="I284" s="792">
        <v>1</v>
      </c>
      <c r="J284" s="122"/>
      <c r="O284" s="1"/>
    </row>
    <row r="285" spans="1:15" ht="30" customHeight="1" x14ac:dyDescent="0.35">
      <c r="A285" s="1355" t="s">
        <v>171</v>
      </c>
      <c r="B285" s="1460" t="s">
        <v>238</v>
      </c>
      <c r="C285" s="1460"/>
      <c r="D285" s="1460"/>
      <c r="E285" s="1467"/>
      <c r="F285" s="732" t="s">
        <v>398</v>
      </c>
      <c r="G285" s="737">
        <v>0</v>
      </c>
      <c r="H285" s="737">
        <v>0</v>
      </c>
      <c r="I285" s="737">
        <v>0</v>
      </c>
      <c r="J285" s="121"/>
      <c r="O285" s="1"/>
    </row>
    <row r="286" spans="1:15" ht="30" customHeight="1" x14ac:dyDescent="0.35">
      <c r="A286" s="1358" t="s">
        <v>172</v>
      </c>
      <c r="B286" s="1627" t="s">
        <v>239</v>
      </c>
      <c r="C286" s="1627"/>
      <c r="D286" s="1627"/>
      <c r="E286" s="1467"/>
      <c r="F286" s="1372" t="s">
        <v>398</v>
      </c>
      <c r="G286" s="738">
        <v>0</v>
      </c>
      <c r="H286" s="738">
        <v>0</v>
      </c>
      <c r="I286" s="738">
        <v>0</v>
      </c>
      <c r="J286" s="277"/>
      <c r="O286" s="1"/>
    </row>
    <row r="287" spans="1:15" ht="25" customHeight="1" x14ac:dyDescent="0.35">
      <c r="A287" s="1355" t="s">
        <v>173</v>
      </c>
      <c r="B287" s="1460" t="s">
        <v>240</v>
      </c>
      <c r="C287" s="1460"/>
      <c r="D287" s="1460"/>
      <c r="E287" s="1467"/>
      <c r="F287" s="732" t="s">
        <v>398</v>
      </c>
      <c r="G287" s="737">
        <v>0</v>
      </c>
      <c r="H287" s="737">
        <v>0</v>
      </c>
      <c r="I287" s="737">
        <v>0</v>
      </c>
      <c r="J287" s="121"/>
      <c r="O287" s="1"/>
    </row>
    <row r="288" spans="1:15" ht="25" customHeight="1" x14ac:dyDescent="0.35">
      <c r="A288" s="1353" t="s">
        <v>174</v>
      </c>
      <c r="B288" s="1459" t="s">
        <v>241</v>
      </c>
      <c r="C288" s="1459"/>
      <c r="D288" s="1459"/>
      <c r="E288" s="1467"/>
      <c r="F288" s="245" t="s">
        <v>398</v>
      </c>
      <c r="G288" s="183">
        <v>0</v>
      </c>
      <c r="H288" s="183">
        <v>0</v>
      </c>
      <c r="I288" s="183">
        <v>0</v>
      </c>
      <c r="J288" s="122"/>
      <c r="O288" s="1"/>
    </row>
    <row r="289" spans="1:15" ht="25" customHeight="1" x14ac:dyDescent="0.35">
      <c r="A289" s="1355" t="s">
        <v>175</v>
      </c>
      <c r="B289" s="1460" t="s">
        <v>242</v>
      </c>
      <c r="C289" s="1460"/>
      <c r="D289" s="1460"/>
      <c r="E289" s="1467"/>
      <c r="F289" s="732" t="s">
        <v>398</v>
      </c>
      <c r="G289" s="737">
        <v>0</v>
      </c>
      <c r="H289" s="737">
        <v>0</v>
      </c>
      <c r="I289" s="737">
        <v>0</v>
      </c>
      <c r="J289" s="121"/>
      <c r="O289" s="1"/>
    </row>
    <row r="290" spans="1:15" ht="30" customHeight="1" x14ac:dyDescent="0.35">
      <c r="A290" s="1353" t="s">
        <v>176</v>
      </c>
      <c r="B290" s="1459" t="s">
        <v>340</v>
      </c>
      <c r="C290" s="1459"/>
      <c r="D290" s="1459"/>
      <c r="E290" s="1467"/>
      <c r="F290" s="245" t="s">
        <v>398</v>
      </c>
      <c r="G290" s="698">
        <v>0</v>
      </c>
      <c r="H290" s="698">
        <v>0</v>
      </c>
      <c r="I290" s="698">
        <v>0</v>
      </c>
      <c r="J290" s="321" t="s">
        <v>446</v>
      </c>
      <c r="O290" s="1"/>
    </row>
    <row r="291" spans="1:15" ht="30" customHeight="1" x14ac:dyDescent="0.35">
      <c r="A291" s="1355" t="s">
        <v>293</v>
      </c>
      <c r="B291" s="1460" t="s">
        <v>341</v>
      </c>
      <c r="C291" s="1460"/>
      <c r="D291" s="1460"/>
      <c r="E291" s="1467"/>
      <c r="F291" s="732" t="s">
        <v>478</v>
      </c>
      <c r="G291" s="722">
        <v>0</v>
      </c>
      <c r="H291" s="722">
        <v>0</v>
      </c>
      <c r="I291" s="722">
        <v>0</v>
      </c>
      <c r="J291" s="121"/>
      <c r="O291" s="1"/>
    </row>
    <row r="292" spans="1:15" ht="30" customHeight="1" x14ac:dyDescent="0.35">
      <c r="A292" s="1353" t="s">
        <v>177</v>
      </c>
      <c r="B292" s="1459" t="s">
        <v>126</v>
      </c>
      <c r="C292" s="1459"/>
      <c r="D292" s="1459"/>
      <c r="E292" s="1507"/>
      <c r="F292" s="245" t="s">
        <v>361</v>
      </c>
      <c r="G292" s="926" t="s">
        <v>565</v>
      </c>
      <c r="H292" s="926" t="s">
        <v>565</v>
      </c>
      <c r="I292" s="926" t="s">
        <v>565</v>
      </c>
      <c r="J292" s="324"/>
      <c r="O292" s="1"/>
    </row>
    <row r="293" spans="1:15" s="5" customFormat="1" ht="33" customHeight="1" x14ac:dyDescent="0.35">
      <c r="A293" s="1494" t="s">
        <v>625</v>
      </c>
      <c r="B293" s="1495"/>
      <c r="C293" s="1495"/>
      <c r="D293" s="1495"/>
      <c r="E293" s="1495"/>
      <c r="F293" s="1495"/>
      <c r="G293" s="1495"/>
      <c r="H293" s="1495"/>
      <c r="I293" s="1495"/>
      <c r="J293" s="1496"/>
      <c r="K293" s="381"/>
    </row>
    <row r="294" spans="1:15" ht="30" customHeight="1" x14ac:dyDescent="0.35">
      <c r="A294" s="1357" t="s">
        <v>178</v>
      </c>
      <c r="B294" s="1632" t="s">
        <v>127</v>
      </c>
      <c r="C294" s="1632"/>
      <c r="D294" s="1632"/>
      <c r="E294" s="1466" t="s">
        <v>518</v>
      </c>
      <c r="F294" s="443"/>
      <c r="G294" s="724" t="s">
        <v>364</v>
      </c>
      <c r="H294" s="724" t="s">
        <v>364</v>
      </c>
      <c r="I294" s="724" t="s">
        <v>364</v>
      </c>
      <c r="J294" s="1334" t="s">
        <v>566</v>
      </c>
      <c r="O294" s="1"/>
    </row>
    <row r="295" spans="1:15" ht="25" customHeight="1" x14ac:dyDescent="0.35">
      <c r="A295" s="1354" t="s">
        <v>179</v>
      </c>
      <c r="B295" s="1624" t="s">
        <v>128</v>
      </c>
      <c r="C295" s="1624"/>
      <c r="D295" s="1624"/>
      <c r="E295" s="1468"/>
      <c r="F295" s="110" t="s">
        <v>512</v>
      </c>
      <c r="G295" s="705">
        <v>0</v>
      </c>
      <c r="H295" s="705">
        <v>0</v>
      </c>
      <c r="I295" s="705">
        <v>0</v>
      </c>
      <c r="J295" s="99"/>
      <c r="O295" s="1"/>
    </row>
    <row r="296" spans="1:15" s="5" customFormat="1" ht="8.15" customHeight="1" x14ac:dyDescent="0.35">
      <c r="A296" s="209"/>
      <c r="B296" s="210"/>
      <c r="C296" s="210"/>
      <c r="D296" s="210"/>
      <c r="E296" s="210"/>
      <c r="F296" s="47"/>
      <c r="G296" s="211"/>
      <c r="H296" s="211"/>
      <c r="I296" s="211"/>
      <c r="J296" s="46"/>
      <c r="K296" s="381"/>
    </row>
    <row r="297" spans="1:15" s="5" customFormat="1" ht="33" customHeight="1" x14ac:dyDescent="0.35">
      <c r="A297" s="1462" t="s">
        <v>448</v>
      </c>
      <c r="B297" s="1463"/>
      <c r="C297" s="1463"/>
      <c r="D297" s="1463"/>
      <c r="E297" s="1463"/>
      <c r="F297" s="1463"/>
      <c r="G297" s="1463"/>
      <c r="H297" s="1463"/>
      <c r="I297" s="1463"/>
      <c r="J297" s="1464"/>
      <c r="K297" s="381"/>
    </row>
    <row r="298" spans="1:15" ht="24" customHeight="1" x14ac:dyDescent="0.35">
      <c r="A298" s="1352" t="s">
        <v>96</v>
      </c>
      <c r="B298" s="1479" t="s">
        <v>281</v>
      </c>
      <c r="C298" s="1480"/>
      <c r="D298" s="123" t="s">
        <v>365</v>
      </c>
      <c r="E298" s="1483" t="s">
        <v>518</v>
      </c>
      <c r="F298" s="94" t="s">
        <v>361</v>
      </c>
      <c r="G298" s="734">
        <v>0</v>
      </c>
      <c r="H298" s="734">
        <v>0</v>
      </c>
      <c r="I298" s="734">
        <v>0</v>
      </c>
      <c r="J298" s="483" t="s">
        <v>701</v>
      </c>
      <c r="O298" s="1"/>
    </row>
    <row r="299" spans="1:15" ht="24" customHeight="1" x14ac:dyDescent="0.35">
      <c r="A299" s="1355" t="s">
        <v>97</v>
      </c>
      <c r="B299" s="1487" t="s">
        <v>282</v>
      </c>
      <c r="C299" s="1488"/>
      <c r="D299" s="89" t="s">
        <v>365</v>
      </c>
      <c r="E299" s="1637"/>
      <c r="F299" s="59" t="s">
        <v>361</v>
      </c>
      <c r="G299" s="1369">
        <v>0</v>
      </c>
      <c r="H299" s="1369">
        <v>0</v>
      </c>
      <c r="I299" s="1369">
        <v>0</v>
      </c>
      <c r="J299" s="59"/>
      <c r="O299" s="1"/>
    </row>
    <row r="300" spans="1:15" ht="15" customHeight="1" x14ac:dyDescent="0.35">
      <c r="A300" s="1523" t="s">
        <v>98</v>
      </c>
      <c r="B300" s="1639" t="s">
        <v>342</v>
      </c>
      <c r="C300" s="1640"/>
      <c r="D300" s="124" t="s">
        <v>250</v>
      </c>
      <c r="E300" s="1637"/>
      <c r="F300" s="60" t="s">
        <v>361</v>
      </c>
      <c r="G300" s="703">
        <v>0</v>
      </c>
      <c r="H300" s="703">
        <v>0</v>
      </c>
      <c r="I300" s="703">
        <v>0</v>
      </c>
      <c r="J300" s="1645"/>
      <c r="O300" s="1"/>
    </row>
    <row r="301" spans="1:15" ht="15" customHeight="1" x14ac:dyDescent="0.35">
      <c r="A301" s="1523"/>
      <c r="B301" s="1641"/>
      <c r="C301" s="1642"/>
      <c r="D301" s="124" t="s">
        <v>251</v>
      </c>
      <c r="E301" s="1637"/>
      <c r="F301" s="60" t="s">
        <v>361</v>
      </c>
      <c r="G301" s="703">
        <v>0</v>
      </c>
      <c r="H301" s="703">
        <v>0</v>
      </c>
      <c r="I301" s="703">
        <v>0</v>
      </c>
      <c r="J301" s="1646"/>
      <c r="O301" s="1"/>
    </row>
    <row r="302" spans="1:15" ht="15" customHeight="1" x14ac:dyDescent="0.35">
      <c r="A302" s="1523"/>
      <c r="B302" s="1641"/>
      <c r="C302" s="1642"/>
      <c r="D302" s="124" t="s">
        <v>252</v>
      </c>
      <c r="E302" s="1637"/>
      <c r="F302" s="60" t="s">
        <v>361</v>
      </c>
      <c r="G302" s="703">
        <v>0</v>
      </c>
      <c r="H302" s="703">
        <v>0</v>
      </c>
      <c r="I302" s="703">
        <v>0</v>
      </c>
      <c r="J302" s="1646"/>
      <c r="O302" s="1"/>
    </row>
    <row r="303" spans="1:15" ht="15" customHeight="1" x14ac:dyDescent="0.35">
      <c r="A303" s="1523"/>
      <c r="B303" s="1641"/>
      <c r="C303" s="1642"/>
      <c r="D303" s="124" t="s">
        <v>253</v>
      </c>
      <c r="E303" s="1637"/>
      <c r="F303" s="60" t="s">
        <v>361</v>
      </c>
      <c r="G303" s="703">
        <v>0</v>
      </c>
      <c r="H303" s="703">
        <v>0</v>
      </c>
      <c r="I303" s="703">
        <v>0</v>
      </c>
      <c r="J303" s="1646"/>
      <c r="O303" s="1"/>
    </row>
    <row r="304" spans="1:15" ht="15" customHeight="1" x14ac:dyDescent="0.35">
      <c r="A304" s="1523"/>
      <c r="B304" s="1641"/>
      <c r="C304" s="1642"/>
      <c r="D304" s="124" t="s">
        <v>254</v>
      </c>
      <c r="E304" s="1637"/>
      <c r="F304" s="60" t="s">
        <v>361</v>
      </c>
      <c r="G304" s="703">
        <v>0</v>
      </c>
      <c r="H304" s="703">
        <v>0</v>
      </c>
      <c r="I304" s="703">
        <v>0</v>
      </c>
      <c r="J304" s="1646"/>
      <c r="O304" s="1"/>
    </row>
    <row r="305" spans="1:15" ht="15" customHeight="1" x14ac:dyDescent="0.35">
      <c r="A305" s="1523"/>
      <c r="B305" s="1643"/>
      <c r="C305" s="1644"/>
      <c r="D305" s="124" t="s">
        <v>255</v>
      </c>
      <c r="E305" s="1637"/>
      <c r="F305" s="60" t="s">
        <v>361</v>
      </c>
      <c r="G305" s="703">
        <v>0</v>
      </c>
      <c r="H305" s="703">
        <v>0</v>
      </c>
      <c r="I305" s="703">
        <v>0</v>
      </c>
      <c r="J305" s="1647"/>
      <c r="O305" s="1"/>
    </row>
    <row r="306" spans="1:15" ht="15" customHeight="1" x14ac:dyDescent="0.35">
      <c r="A306" s="1548" t="s">
        <v>99</v>
      </c>
      <c r="B306" s="1513" t="s">
        <v>343</v>
      </c>
      <c r="C306" s="1514"/>
      <c r="D306" s="1361" t="s">
        <v>250</v>
      </c>
      <c r="E306" s="1637"/>
      <c r="F306" s="59" t="s">
        <v>361</v>
      </c>
      <c r="G306" s="1369">
        <v>0</v>
      </c>
      <c r="H306" s="1369">
        <v>0</v>
      </c>
      <c r="I306" s="1369">
        <v>0</v>
      </c>
      <c r="J306" s="1474"/>
      <c r="O306" s="1"/>
    </row>
    <row r="307" spans="1:15" ht="15" customHeight="1" x14ac:dyDescent="0.35">
      <c r="A307" s="1548"/>
      <c r="B307" s="1518"/>
      <c r="C307" s="1519"/>
      <c r="D307" s="1361" t="s">
        <v>251</v>
      </c>
      <c r="E307" s="1637"/>
      <c r="F307" s="59" t="s">
        <v>361</v>
      </c>
      <c r="G307" s="1369">
        <v>0</v>
      </c>
      <c r="H307" s="1369">
        <v>0</v>
      </c>
      <c r="I307" s="1369">
        <v>0</v>
      </c>
      <c r="J307" s="1648"/>
      <c r="O307" s="1"/>
    </row>
    <row r="308" spans="1:15" ht="15" customHeight="1" x14ac:dyDescent="0.35">
      <c r="A308" s="1548"/>
      <c r="B308" s="1518"/>
      <c r="C308" s="1519"/>
      <c r="D308" s="1361" t="s">
        <v>252</v>
      </c>
      <c r="E308" s="1637"/>
      <c r="F308" s="59" t="s">
        <v>361</v>
      </c>
      <c r="G308" s="1369">
        <v>0</v>
      </c>
      <c r="H308" s="1369">
        <v>0</v>
      </c>
      <c r="I308" s="1369">
        <v>0</v>
      </c>
      <c r="J308" s="1648"/>
      <c r="O308" s="1"/>
    </row>
    <row r="309" spans="1:15" ht="15" customHeight="1" x14ac:dyDescent="0.35">
      <c r="A309" s="1548"/>
      <c r="B309" s="1518"/>
      <c r="C309" s="1519"/>
      <c r="D309" s="1361" t="s">
        <v>253</v>
      </c>
      <c r="E309" s="1637"/>
      <c r="F309" s="59" t="s">
        <v>361</v>
      </c>
      <c r="G309" s="1369">
        <v>0</v>
      </c>
      <c r="H309" s="1369">
        <v>0</v>
      </c>
      <c r="I309" s="1369">
        <v>0</v>
      </c>
      <c r="J309" s="1648"/>
      <c r="O309" s="1"/>
    </row>
    <row r="310" spans="1:15" ht="15" customHeight="1" x14ac:dyDescent="0.35">
      <c r="A310" s="1548"/>
      <c r="B310" s="1518"/>
      <c r="C310" s="1519"/>
      <c r="D310" s="1361" t="s">
        <v>254</v>
      </c>
      <c r="E310" s="1637"/>
      <c r="F310" s="59" t="s">
        <v>361</v>
      </c>
      <c r="G310" s="1369">
        <v>0</v>
      </c>
      <c r="H310" s="1369">
        <v>0</v>
      </c>
      <c r="I310" s="1369">
        <v>0</v>
      </c>
      <c r="J310" s="1648"/>
      <c r="O310" s="1"/>
    </row>
    <row r="311" spans="1:15" ht="15" customHeight="1" x14ac:dyDescent="0.35">
      <c r="A311" s="1549"/>
      <c r="B311" s="1515"/>
      <c r="C311" s="1516"/>
      <c r="D311" s="91" t="s">
        <v>255</v>
      </c>
      <c r="E311" s="1638"/>
      <c r="F311" s="81" t="s">
        <v>361</v>
      </c>
      <c r="G311" s="1370">
        <v>0</v>
      </c>
      <c r="H311" s="1370">
        <v>0</v>
      </c>
      <c r="I311" s="1370">
        <v>0</v>
      </c>
      <c r="J311" s="1517"/>
      <c r="O311" s="1"/>
    </row>
    <row r="312" spans="1:15" s="5" customFormat="1" ht="8.15" customHeight="1" x14ac:dyDescent="0.35">
      <c r="A312" s="12"/>
      <c r="B312" s="13"/>
      <c r="C312" s="13"/>
      <c r="D312" s="13"/>
      <c r="E312" s="13"/>
      <c r="F312" s="7"/>
      <c r="G312" s="149"/>
      <c r="H312" s="149"/>
      <c r="I312" s="149"/>
      <c r="J312" s="46"/>
      <c r="K312" s="381"/>
    </row>
    <row r="313" spans="1:15" s="5" customFormat="1" ht="33" customHeight="1" x14ac:dyDescent="0.35">
      <c r="A313" s="1462" t="s">
        <v>552</v>
      </c>
      <c r="B313" s="1463"/>
      <c r="C313" s="1463"/>
      <c r="D313" s="1463"/>
      <c r="E313" s="1463"/>
      <c r="F313" s="1463"/>
      <c r="G313" s="1463"/>
      <c r="H313" s="1463"/>
      <c r="I313" s="1463"/>
      <c r="J313" s="1464"/>
      <c r="K313" s="381"/>
    </row>
    <row r="314" spans="1:15" ht="39" customHeight="1" x14ac:dyDescent="0.35">
      <c r="A314" s="11" t="s">
        <v>95</v>
      </c>
      <c r="B314" s="1590" t="s">
        <v>553</v>
      </c>
      <c r="C314" s="1590"/>
      <c r="D314" s="1590"/>
      <c r="E314" s="219" t="s">
        <v>519</v>
      </c>
      <c r="F314" s="242" t="s">
        <v>398</v>
      </c>
      <c r="G314" s="833">
        <v>0.996</v>
      </c>
      <c r="H314" s="833">
        <v>0.996</v>
      </c>
      <c r="I314" s="833">
        <v>0.996</v>
      </c>
      <c r="J314" s="1059" t="s">
        <v>626</v>
      </c>
      <c r="O314" s="1"/>
    </row>
    <row r="315" spans="1:15" s="5" customFormat="1" ht="8.15" customHeight="1" x14ac:dyDescent="0.35">
      <c r="A315" s="82"/>
      <c r="B315" s="83"/>
      <c r="C315" s="83"/>
      <c r="D315" s="83"/>
      <c r="E315" s="83"/>
      <c r="F315" s="84"/>
      <c r="G315" s="156"/>
      <c r="H315" s="156"/>
      <c r="I315" s="156"/>
      <c r="J315" s="46"/>
      <c r="K315" s="381"/>
    </row>
    <row r="316" spans="1:15" s="5" customFormat="1" ht="33" customHeight="1" x14ac:dyDescent="0.35">
      <c r="A316" s="1462" t="s">
        <v>449</v>
      </c>
      <c r="B316" s="1463"/>
      <c r="C316" s="1463"/>
      <c r="D316" s="1463"/>
      <c r="E316" s="1463"/>
      <c r="F316" s="1463"/>
      <c r="G316" s="1463"/>
      <c r="H316" s="1463"/>
      <c r="I316" s="1463"/>
      <c r="J316" s="1464"/>
      <c r="K316" s="381"/>
    </row>
    <row r="317" spans="1:15" ht="55.5" customHeight="1" x14ac:dyDescent="0.35">
      <c r="A317" s="11" t="s">
        <v>182</v>
      </c>
      <c r="B317" s="1633" t="s">
        <v>181</v>
      </c>
      <c r="C317" s="1633"/>
      <c r="D317" s="1633"/>
      <c r="E317" s="219" t="s">
        <v>519</v>
      </c>
      <c r="F317" s="242" t="s">
        <v>398</v>
      </c>
      <c r="G317" s="1795">
        <v>0.99770000000000003</v>
      </c>
      <c r="H317" s="1796"/>
      <c r="I317" s="1797"/>
      <c r="J317" s="1060" t="s">
        <v>558</v>
      </c>
      <c r="O317" s="1"/>
    </row>
    <row r="318" spans="1:15" s="5" customFormat="1" ht="8.15" customHeight="1" x14ac:dyDescent="0.35">
      <c r="A318" s="12"/>
      <c r="B318" s="13"/>
      <c r="C318" s="13"/>
      <c r="D318" s="13"/>
      <c r="E318" s="13"/>
      <c r="F318" s="7"/>
      <c r="G318" s="149"/>
      <c r="H318" s="149"/>
      <c r="I318" s="149"/>
      <c r="J318" s="46"/>
      <c r="K318" s="381"/>
    </row>
    <row r="319" spans="1:15" s="5" customFormat="1" ht="33" customHeight="1" x14ac:dyDescent="0.35">
      <c r="A319" s="1462" t="s">
        <v>450</v>
      </c>
      <c r="B319" s="1463"/>
      <c r="C319" s="1463"/>
      <c r="D319" s="1463"/>
      <c r="E319" s="1463"/>
      <c r="F319" s="1463"/>
      <c r="G319" s="1463"/>
      <c r="H319" s="1463"/>
      <c r="I319" s="1463"/>
      <c r="J319" s="1464"/>
      <c r="K319" s="381"/>
    </row>
    <row r="320" spans="1:15" ht="52.5" customHeight="1" x14ac:dyDescent="0.35">
      <c r="A320" s="11" t="s">
        <v>180</v>
      </c>
      <c r="B320" s="1590" t="s">
        <v>474</v>
      </c>
      <c r="C320" s="1590"/>
      <c r="D320" s="1590"/>
      <c r="E320" s="219" t="s">
        <v>519</v>
      </c>
      <c r="F320" s="242" t="s">
        <v>556</v>
      </c>
      <c r="G320" s="1798" t="s">
        <v>819</v>
      </c>
      <c r="H320" s="1799"/>
      <c r="I320" s="1800"/>
      <c r="J320" s="1060" t="s">
        <v>810</v>
      </c>
      <c r="O320" s="1"/>
    </row>
    <row r="321" spans="1:15" s="5" customFormat="1" ht="8.15" customHeight="1" x14ac:dyDescent="0.35">
      <c r="A321" s="82"/>
      <c r="B321" s="83"/>
      <c r="C321" s="83"/>
      <c r="D321" s="83"/>
      <c r="E321" s="83"/>
      <c r="F321" s="84"/>
      <c r="G321" s="156"/>
      <c r="H321" s="156"/>
      <c r="I321" s="156"/>
      <c r="J321" s="46"/>
      <c r="K321" s="381"/>
    </row>
    <row r="322" spans="1:15" s="5" customFormat="1" ht="33" customHeight="1" x14ac:dyDescent="0.35">
      <c r="A322" s="1462" t="s">
        <v>451</v>
      </c>
      <c r="B322" s="1463"/>
      <c r="C322" s="1463"/>
      <c r="D322" s="1463"/>
      <c r="E322" s="1463"/>
      <c r="F322" s="1463"/>
      <c r="G322" s="1463"/>
      <c r="H322" s="1463"/>
      <c r="I322" s="1463"/>
      <c r="J322" s="1464"/>
      <c r="K322" s="381"/>
    </row>
    <row r="323" spans="1:15" ht="30" customHeight="1" x14ac:dyDescent="0.35">
      <c r="A323" s="11" t="s">
        <v>130</v>
      </c>
      <c r="B323" s="1633" t="s">
        <v>129</v>
      </c>
      <c r="C323" s="1633"/>
      <c r="D323" s="1633"/>
      <c r="E323" s="219" t="s">
        <v>519</v>
      </c>
      <c r="F323" s="242" t="s">
        <v>559</v>
      </c>
      <c r="G323" s="186" t="s">
        <v>511</v>
      </c>
      <c r="H323" s="186" t="s">
        <v>511</v>
      </c>
      <c r="I323" s="186" t="s">
        <v>511</v>
      </c>
      <c r="J323" s="430" t="s">
        <v>557</v>
      </c>
      <c r="O323" s="1"/>
    </row>
    <row r="324" spans="1:15" s="5" customFormat="1" ht="8.15" customHeight="1" x14ac:dyDescent="0.35">
      <c r="A324" s="82"/>
      <c r="B324" s="83"/>
      <c r="C324" s="83"/>
      <c r="D324" s="83"/>
      <c r="E324" s="83"/>
      <c r="F324" s="84"/>
      <c r="G324" s="156"/>
      <c r="H324" s="156"/>
      <c r="I324" s="156"/>
      <c r="J324" s="46"/>
      <c r="K324" s="381"/>
    </row>
    <row r="325" spans="1:15" s="5" customFormat="1" ht="69.75" customHeight="1" x14ac:dyDescent="0.35">
      <c r="A325" s="1462" t="s">
        <v>452</v>
      </c>
      <c r="B325" s="1463"/>
      <c r="C325" s="1463"/>
      <c r="D325" s="1463"/>
      <c r="E325" s="1463"/>
      <c r="F325" s="1463"/>
      <c r="G325" s="1463"/>
      <c r="H325" s="1463"/>
      <c r="I325" s="1463"/>
      <c r="J325" s="436" t="s">
        <v>825</v>
      </c>
      <c r="K325" s="381"/>
    </row>
    <row r="326" spans="1:15" ht="30" customHeight="1" x14ac:dyDescent="0.35">
      <c r="A326" s="1352" t="s">
        <v>298</v>
      </c>
      <c r="B326" s="1652" t="s">
        <v>266</v>
      </c>
      <c r="C326" s="1652"/>
      <c r="D326" s="1652"/>
      <c r="E326" s="1653" t="s">
        <v>518</v>
      </c>
      <c r="F326" s="243" t="s">
        <v>512</v>
      </c>
      <c r="G326" s="681">
        <v>120</v>
      </c>
      <c r="H326" s="681">
        <v>78</v>
      </c>
      <c r="I326" s="681">
        <v>61</v>
      </c>
      <c r="J326" s="1061" t="s">
        <v>554</v>
      </c>
      <c r="O326" s="1"/>
    </row>
    <row r="327" spans="1:15" ht="30" customHeight="1" x14ac:dyDescent="0.35">
      <c r="A327" s="1355" t="s">
        <v>299</v>
      </c>
      <c r="B327" s="1656" t="s">
        <v>267</v>
      </c>
      <c r="C327" s="1656"/>
      <c r="D327" s="1656"/>
      <c r="E327" s="1654"/>
      <c r="F327" s="732" t="s">
        <v>512</v>
      </c>
      <c r="G327" s="733">
        <v>0</v>
      </c>
      <c r="H327" s="733">
        <v>0</v>
      </c>
      <c r="I327" s="733">
        <v>89</v>
      </c>
      <c r="J327" s="1062"/>
      <c r="O327" s="1"/>
    </row>
    <row r="328" spans="1:15" ht="66" customHeight="1" x14ac:dyDescent="0.35">
      <c r="A328" s="1353" t="s">
        <v>300</v>
      </c>
      <c r="B328" s="1657" t="s">
        <v>294</v>
      </c>
      <c r="C328" s="1657"/>
      <c r="D328" s="1657"/>
      <c r="E328" s="1654"/>
      <c r="F328" s="245" t="s">
        <v>512</v>
      </c>
      <c r="G328" s="701">
        <v>0</v>
      </c>
      <c r="H328" s="701">
        <v>0</v>
      </c>
      <c r="I328" s="701">
        <v>0</v>
      </c>
      <c r="J328" s="1063" t="s">
        <v>568</v>
      </c>
      <c r="O328" s="1"/>
    </row>
    <row r="329" spans="1:15" ht="30" customHeight="1" x14ac:dyDescent="0.35">
      <c r="A329" s="1355" t="s">
        <v>301</v>
      </c>
      <c r="B329" s="1656" t="s">
        <v>270</v>
      </c>
      <c r="C329" s="1656"/>
      <c r="D329" s="1656"/>
      <c r="E329" s="1654"/>
      <c r="F329" s="732" t="s">
        <v>512</v>
      </c>
      <c r="G329" s="733">
        <v>0</v>
      </c>
      <c r="H329" s="733">
        <v>0</v>
      </c>
      <c r="I329" s="733">
        <v>0</v>
      </c>
      <c r="J329" s="1062"/>
      <c r="O329" s="1"/>
    </row>
    <row r="330" spans="1:15" ht="30" customHeight="1" x14ac:dyDescent="0.35">
      <c r="A330" s="1353" t="s">
        <v>302</v>
      </c>
      <c r="B330" s="1657" t="s">
        <v>268</v>
      </c>
      <c r="C330" s="1657"/>
      <c r="D330" s="1657"/>
      <c r="E330" s="1654"/>
      <c r="F330" s="245" t="s">
        <v>512</v>
      </c>
      <c r="G330" s="701">
        <v>0</v>
      </c>
      <c r="H330" s="701">
        <v>0</v>
      </c>
      <c r="I330" s="701">
        <v>0</v>
      </c>
      <c r="J330" s="1064"/>
      <c r="O330" s="1"/>
    </row>
    <row r="331" spans="1:15" ht="30" customHeight="1" x14ac:dyDescent="0.35">
      <c r="A331" s="1355" t="s">
        <v>303</v>
      </c>
      <c r="B331" s="1656" t="s">
        <v>269</v>
      </c>
      <c r="C331" s="1656"/>
      <c r="D331" s="1656"/>
      <c r="E331" s="1654"/>
      <c r="F331" s="732" t="s">
        <v>512</v>
      </c>
      <c r="G331" s="733">
        <v>41</v>
      </c>
      <c r="H331" s="733">
        <v>16</v>
      </c>
      <c r="I331" s="733">
        <v>12</v>
      </c>
      <c r="J331" s="1065"/>
      <c r="O331" s="1"/>
    </row>
    <row r="332" spans="1:15" ht="30" customHeight="1" x14ac:dyDescent="0.35">
      <c r="A332" s="1353" t="s">
        <v>304</v>
      </c>
      <c r="B332" s="1657" t="s">
        <v>295</v>
      </c>
      <c r="C332" s="1657"/>
      <c r="D332" s="1657"/>
      <c r="E332" s="1654"/>
      <c r="F332" s="245" t="s">
        <v>512</v>
      </c>
      <c r="G332" s="701">
        <v>79</v>
      </c>
      <c r="H332" s="701">
        <v>62</v>
      </c>
      <c r="I332" s="701">
        <v>138</v>
      </c>
      <c r="J332" s="1066" t="s">
        <v>785</v>
      </c>
      <c r="O332" s="1"/>
    </row>
    <row r="333" spans="1:15" ht="30" customHeight="1" x14ac:dyDescent="0.35">
      <c r="A333" s="1355" t="s">
        <v>305</v>
      </c>
      <c r="B333" s="1656" t="s">
        <v>296</v>
      </c>
      <c r="C333" s="1656"/>
      <c r="D333" s="1656"/>
      <c r="E333" s="1654"/>
      <c r="F333" s="732" t="s">
        <v>512</v>
      </c>
      <c r="G333" s="733">
        <v>91</v>
      </c>
      <c r="H333" s="733">
        <v>76</v>
      </c>
      <c r="I333" s="733">
        <v>147</v>
      </c>
      <c r="J333" s="1062"/>
      <c r="O333" s="1"/>
    </row>
    <row r="334" spans="1:15" ht="30" customHeight="1" x14ac:dyDescent="0.35">
      <c r="A334" s="1354" t="s">
        <v>305</v>
      </c>
      <c r="B334" s="1666" t="s">
        <v>297</v>
      </c>
      <c r="C334" s="1666"/>
      <c r="D334" s="1666"/>
      <c r="E334" s="1655"/>
      <c r="F334" s="110" t="s">
        <v>512</v>
      </c>
      <c r="G334" s="699">
        <v>29</v>
      </c>
      <c r="H334" s="699">
        <v>2</v>
      </c>
      <c r="I334" s="699">
        <v>3</v>
      </c>
      <c r="J334" s="1067" t="s">
        <v>542</v>
      </c>
      <c r="O334" s="1"/>
    </row>
    <row r="335" spans="1:15" s="5" customFormat="1" ht="8.15" customHeight="1" x14ac:dyDescent="0.35">
      <c r="A335" s="12"/>
      <c r="B335" s="13"/>
      <c r="C335" s="13"/>
      <c r="D335" s="13"/>
      <c r="E335" s="13"/>
      <c r="F335" s="7"/>
      <c r="G335" s="149"/>
      <c r="H335" s="149"/>
      <c r="I335" s="149"/>
      <c r="J335" s="46"/>
      <c r="K335" s="381"/>
    </row>
    <row r="336" spans="1:15" s="5" customFormat="1" ht="33" customHeight="1" x14ac:dyDescent="0.35">
      <c r="A336" s="1462" t="s">
        <v>453</v>
      </c>
      <c r="B336" s="1463"/>
      <c r="C336" s="1463"/>
      <c r="D336" s="1463"/>
      <c r="E336" s="1463"/>
      <c r="F336" s="1463"/>
      <c r="G336" s="1463"/>
      <c r="H336" s="1463"/>
      <c r="I336" s="1463"/>
      <c r="J336" s="1464"/>
      <c r="K336" s="381"/>
    </row>
    <row r="337" spans="1:15" ht="20.149999999999999" customHeight="1" x14ac:dyDescent="0.35">
      <c r="A337" s="1522" t="s">
        <v>131</v>
      </c>
      <c r="B337" s="1658" t="s">
        <v>454</v>
      </c>
      <c r="C337" s="1659"/>
      <c r="D337" s="1363" t="s">
        <v>538</v>
      </c>
      <c r="E337" s="1556" t="s">
        <v>519</v>
      </c>
      <c r="F337" s="243" t="s">
        <v>398</v>
      </c>
      <c r="G337" s="189" t="s">
        <v>362</v>
      </c>
      <c r="H337" s="189" t="s">
        <v>362</v>
      </c>
      <c r="I337" s="189" t="s">
        <v>362</v>
      </c>
      <c r="J337" s="1661"/>
      <c r="O337" s="1"/>
    </row>
    <row r="338" spans="1:15" ht="20.149999999999999" customHeight="1" x14ac:dyDescent="0.35">
      <c r="A338" s="1523"/>
      <c r="B338" s="1569"/>
      <c r="C338" s="1570"/>
      <c r="D338" s="1365" t="s">
        <v>539</v>
      </c>
      <c r="E338" s="1557"/>
      <c r="F338" s="245" t="s">
        <v>398</v>
      </c>
      <c r="G338" s="145" t="s">
        <v>362</v>
      </c>
      <c r="H338" s="145" t="s">
        <v>362</v>
      </c>
      <c r="I338" s="145" t="s">
        <v>362</v>
      </c>
      <c r="J338" s="1662"/>
      <c r="O338" s="1"/>
    </row>
    <row r="339" spans="1:15" ht="20.149999999999999" customHeight="1" x14ac:dyDescent="0.35">
      <c r="A339" s="1548" t="s">
        <v>132</v>
      </c>
      <c r="B339" s="1565" t="s">
        <v>455</v>
      </c>
      <c r="C339" s="1566"/>
      <c r="D339" s="1364" t="s">
        <v>538</v>
      </c>
      <c r="E339" s="1557"/>
      <c r="F339" s="732" t="s">
        <v>398</v>
      </c>
      <c r="G339" s="731">
        <v>0.23</v>
      </c>
      <c r="H339" s="731">
        <v>0.41</v>
      </c>
      <c r="I339" s="1107">
        <v>0.25</v>
      </c>
      <c r="J339" s="1662"/>
      <c r="O339" s="1"/>
    </row>
    <row r="340" spans="1:15" ht="20.149999999999999" customHeight="1" x14ac:dyDescent="0.35">
      <c r="A340" s="1548"/>
      <c r="B340" s="1565"/>
      <c r="C340" s="1566"/>
      <c r="D340" s="1364" t="s">
        <v>539</v>
      </c>
      <c r="E340" s="1557"/>
      <c r="F340" s="732" t="s">
        <v>398</v>
      </c>
      <c r="G340" s="731">
        <v>0.25</v>
      </c>
      <c r="H340" s="731">
        <v>0.45</v>
      </c>
      <c r="I340" s="1107">
        <v>0.3654</v>
      </c>
      <c r="J340" s="1662"/>
      <c r="O340" s="1"/>
    </row>
    <row r="341" spans="1:15" ht="20.149999999999999" customHeight="1" x14ac:dyDescent="0.35">
      <c r="A341" s="1523" t="s">
        <v>133</v>
      </c>
      <c r="B341" s="1569" t="s">
        <v>456</v>
      </c>
      <c r="C341" s="1570"/>
      <c r="D341" s="1365" t="s">
        <v>538</v>
      </c>
      <c r="E341" s="1557"/>
      <c r="F341" s="245" t="s">
        <v>398</v>
      </c>
      <c r="G341" s="697">
        <v>0.36</v>
      </c>
      <c r="H341" s="697">
        <v>0.7</v>
      </c>
      <c r="I341" s="1108">
        <v>0.39240000000000003</v>
      </c>
      <c r="J341" s="1662"/>
      <c r="O341" s="1"/>
    </row>
    <row r="342" spans="1:15" ht="20.149999999999999" customHeight="1" x14ac:dyDescent="0.35">
      <c r="A342" s="1524"/>
      <c r="B342" s="1664"/>
      <c r="C342" s="1665"/>
      <c r="D342" s="1366" t="s">
        <v>539</v>
      </c>
      <c r="E342" s="1660"/>
      <c r="F342" s="110" t="s">
        <v>398</v>
      </c>
      <c r="G342" s="678">
        <v>0.39</v>
      </c>
      <c r="H342" s="678">
        <v>0.72</v>
      </c>
      <c r="I342" s="1109">
        <v>0.57310000000000005</v>
      </c>
      <c r="J342" s="1663"/>
      <c r="O342" s="1"/>
    </row>
    <row r="343" spans="1:15" s="5" customFormat="1" ht="8.15" customHeight="1" x14ac:dyDescent="0.35">
      <c r="A343" s="82"/>
      <c r="B343" s="83"/>
      <c r="C343" s="83"/>
      <c r="D343" s="83"/>
      <c r="E343" s="83"/>
      <c r="F343" s="84"/>
      <c r="G343" s="156"/>
      <c r="H343" s="156"/>
      <c r="I343" s="156"/>
      <c r="J343" s="46"/>
      <c r="K343" s="381"/>
    </row>
    <row r="344" spans="1:15" s="5" customFormat="1" ht="33" customHeight="1" x14ac:dyDescent="0.35">
      <c r="A344" s="1462" t="s">
        <v>457</v>
      </c>
      <c r="B344" s="1463"/>
      <c r="C344" s="1463"/>
      <c r="D344" s="1463"/>
      <c r="E344" s="1463"/>
      <c r="F344" s="1463"/>
      <c r="G344" s="1463"/>
      <c r="H344" s="1463"/>
      <c r="I344" s="1463"/>
      <c r="J344" s="1464"/>
      <c r="K344" s="381"/>
    </row>
    <row r="345" spans="1:15" ht="20.149999999999999" customHeight="1" x14ac:dyDescent="0.35">
      <c r="A345" s="1522" t="s">
        <v>183</v>
      </c>
      <c r="B345" s="1658" t="s">
        <v>458</v>
      </c>
      <c r="C345" s="1659"/>
      <c r="D345" s="1363" t="s">
        <v>538</v>
      </c>
      <c r="E345" s="1556" t="s">
        <v>519</v>
      </c>
      <c r="F345" s="243" t="s">
        <v>398</v>
      </c>
      <c r="G345" s="189" t="s">
        <v>362</v>
      </c>
      <c r="H345" s="189" t="s">
        <v>362</v>
      </c>
      <c r="I345" s="189" t="s">
        <v>362</v>
      </c>
      <c r="J345" s="1803" t="s">
        <v>791</v>
      </c>
      <c r="O345" s="1"/>
    </row>
    <row r="346" spans="1:15" ht="20.149999999999999" customHeight="1" x14ac:dyDescent="0.35">
      <c r="A346" s="1523" t="s">
        <v>183</v>
      </c>
      <c r="B346" s="1569" t="s">
        <v>344</v>
      </c>
      <c r="C346" s="1570"/>
      <c r="D346" s="1365" t="s">
        <v>539</v>
      </c>
      <c r="E346" s="1557"/>
      <c r="F346" s="245" t="s">
        <v>398</v>
      </c>
      <c r="G346" s="145" t="s">
        <v>362</v>
      </c>
      <c r="H346" s="145" t="s">
        <v>362</v>
      </c>
      <c r="I346" s="145" t="s">
        <v>362</v>
      </c>
      <c r="J346" s="1804"/>
      <c r="O346" s="1"/>
    </row>
    <row r="347" spans="1:15" ht="20.149999999999999" customHeight="1" x14ac:dyDescent="0.35">
      <c r="A347" s="1548" t="s">
        <v>184</v>
      </c>
      <c r="B347" s="1565" t="s">
        <v>459</v>
      </c>
      <c r="C347" s="1566"/>
      <c r="D347" s="1364" t="s">
        <v>538</v>
      </c>
      <c r="E347" s="1557"/>
      <c r="F347" s="732" t="s">
        <v>398</v>
      </c>
      <c r="G347" s="731">
        <v>0.31</v>
      </c>
      <c r="H347" s="731">
        <v>0.51</v>
      </c>
      <c r="I347" s="1213">
        <v>0.31722129216278838</v>
      </c>
      <c r="J347" s="1804"/>
      <c r="O347" s="1"/>
    </row>
    <row r="348" spans="1:15" ht="20.149999999999999" customHeight="1" x14ac:dyDescent="0.35">
      <c r="A348" s="1548" t="s">
        <v>184</v>
      </c>
      <c r="B348" s="1565" t="s">
        <v>345</v>
      </c>
      <c r="C348" s="1566"/>
      <c r="D348" s="1364" t="s">
        <v>539</v>
      </c>
      <c r="E348" s="1557"/>
      <c r="F348" s="732" t="s">
        <v>398</v>
      </c>
      <c r="G348" s="731">
        <v>0.36</v>
      </c>
      <c r="H348" s="731">
        <v>0.63</v>
      </c>
      <c r="I348" s="1213">
        <v>0.3745029501633001</v>
      </c>
      <c r="J348" s="1804"/>
      <c r="O348" s="1"/>
    </row>
    <row r="349" spans="1:15" ht="20.149999999999999" customHeight="1" x14ac:dyDescent="0.35">
      <c r="A349" s="1523" t="s">
        <v>185</v>
      </c>
      <c r="B349" s="1569" t="s">
        <v>460</v>
      </c>
      <c r="C349" s="1570"/>
      <c r="D349" s="1365" t="s">
        <v>538</v>
      </c>
      <c r="E349" s="1557"/>
      <c r="F349" s="245" t="s">
        <v>398</v>
      </c>
      <c r="G349" s="697">
        <v>0.47</v>
      </c>
      <c r="H349" s="697">
        <v>0.68</v>
      </c>
      <c r="I349" s="1214">
        <v>0.47701337291264323</v>
      </c>
      <c r="J349" s="1804"/>
      <c r="O349" s="1"/>
    </row>
    <row r="350" spans="1:15" ht="20.149999999999999" customHeight="1" x14ac:dyDescent="0.35">
      <c r="A350" s="1524" t="s">
        <v>185</v>
      </c>
      <c r="B350" s="1664" t="s">
        <v>346</v>
      </c>
      <c r="C350" s="1665"/>
      <c r="D350" s="1366" t="s">
        <v>539</v>
      </c>
      <c r="E350" s="1660"/>
      <c r="F350" s="110" t="s">
        <v>398</v>
      </c>
      <c r="G350" s="678">
        <v>0.51</v>
      </c>
      <c r="H350" s="678">
        <v>0.78</v>
      </c>
      <c r="I350" s="1215">
        <v>0.53595356395815641</v>
      </c>
      <c r="J350" s="1822"/>
      <c r="O350" s="1"/>
    </row>
    <row r="351" spans="1:15" s="5" customFormat="1" ht="8.15" customHeight="1" x14ac:dyDescent="0.35">
      <c r="A351" s="82"/>
      <c r="B351" s="83"/>
      <c r="C351" s="83"/>
      <c r="D351" s="83"/>
      <c r="E351" s="83"/>
      <c r="F351" s="84"/>
      <c r="G351" s="156"/>
      <c r="H351" s="156"/>
      <c r="I351" s="156"/>
      <c r="J351" s="46"/>
      <c r="K351" s="381"/>
    </row>
    <row r="352" spans="1:15" s="5" customFormat="1" ht="33" customHeight="1" x14ac:dyDescent="0.35">
      <c r="A352" s="1462" t="s">
        <v>461</v>
      </c>
      <c r="B352" s="1463"/>
      <c r="C352" s="1463"/>
      <c r="D352" s="1463"/>
      <c r="E352" s="1463"/>
      <c r="F352" s="1463"/>
      <c r="G352" s="1463"/>
      <c r="H352" s="1463"/>
      <c r="I352" s="1463"/>
      <c r="J352" s="1464"/>
      <c r="K352" s="381"/>
    </row>
    <row r="353" spans="1:15" ht="38.15" customHeight="1" x14ac:dyDescent="0.35">
      <c r="A353" s="1352" t="s">
        <v>190</v>
      </c>
      <c r="B353" s="1668" t="s">
        <v>258</v>
      </c>
      <c r="C353" s="1668"/>
      <c r="D353" s="1668"/>
      <c r="E353" s="1669" t="s">
        <v>518</v>
      </c>
      <c r="F353" s="243" t="s">
        <v>398</v>
      </c>
      <c r="G353" s="189" t="s">
        <v>362</v>
      </c>
      <c r="H353" s="189" t="s">
        <v>362</v>
      </c>
      <c r="I353" s="189" t="s">
        <v>362</v>
      </c>
      <c r="J353" s="1672" t="s">
        <v>516</v>
      </c>
      <c r="O353" s="1"/>
    </row>
    <row r="354" spans="1:15" ht="38.15" customHeight="1" x14ac:dyDescent="0.35">
      <c r="A354" s="1355" t="s">
        <v>191</v>
      </c>
      <c r="B354" s="1493" t="s">
        <v>243</v>
      </c>
      <c r="C354" s="1493"/>
      <c r="D354" s="1493"/>
      <c r="E354" s="1670"/>
      <c r="F354" s="732" t="s">
        <v>398</v>
      </c>
      <c r="G354" s="143" t="s">
        <v>362</v>
      </c>
      <c r="H354" s="143" t="s">
        <v>362</v>
      </c>
      <c r="I354" s="143" t="s">
        <v>362</v>
      </c>
      <c r="J354" s="1673"/>
      <c r="O354" s="1"/>
    </row>
    <row r="355" spans="1:15" ht="38.15" customHeight="1" x14ac:dyDescent="0.35">
      <c r="A355" s="1354" t="s">
        <v>192</v>
      </c>
      <c r="B355" s="1589" t="s">
        <v>244</v>
      </c>
      <c r="C355" s="1589"/>
      <c r="D355" s="1589"/>
      <c r="E355" s="1671"/>
      <c r="F355" s="110" t="s">
        <v>398</v>
      </c>
      <c r="G355" s="196" t="s">
        <v>362</v>
      </c>
      <c r="H355" s="196" t="s">
        <v>362</v>
      </c>
      <c r="I355" s="196" t="s">
        <v>362</v>
      </c>
      <c r="J355" s="1674"/>
      <c r="O355" s="1"/>
    </row>
    <row r="356" spans="1:15" s="5" customFormat="1" ht="8.15" customHeight="1" x14ac:dyDescent="0.35">
      <c r="A356" s="12"/>
      <c r="B356" s="13"/>
      <c r="C356" s="13"/>
      <c r="D356" s="13"/>
      <c r="E356" s="13"/>
      <c r="F356" s="7"/>
      <c r="G356" s="149"/>
      <c r="H356" s="149"/>
      <c r="I356" s="149"/>
      <c r="J356" s="46"/>
      <c r="K356" s="381"/>
    </row>
    <row r="357" spans="1:15" s="5" customFormat="1" ht="33" customHeight="1" x14ac:dyDescent="0.35">
      <c r="A357" s="1462" t="s">
        <v>462</v>
      </c>
      <c r="B357" s="1463"/>
      <c r="C357" s="1463"/>
      <c r="D357" s="1463"/>
      <c r="E357" s="1463"/>
      <c r="F357" s="1463"/>
      <c r="G357" s="1463"/>
      <c r="H357" s="1463"/>
      <c r="I357" s="1463"/>
      <c r="J357" s="1464"/>
      <c r="K357" s="381"/>
    </row>
    <row r="358" spans="1:15" ht="28" customHeight="1" x14ac:dyDescent="0.35">
      <c r="A358" s="1352" t="s">
        <v>186</v>
      </c>
      <c r="B358" s="1668" t="s">
        <v>134</v>
      </c>
      <c r="C358" s="1668"/>
      <c r="D358" s="1668"/>
      <c r="E358" s="1669" t="s">
        <v>518</v>
      </c>
      <c r="F358" s="243" t="s">
        <v>512</v>
      </c>
      <c r="G358" s="189" t="s">
        <v>362</v>
      </c>
      <c r="H358" s="189" t="s">
        <v>362</v>
      </c>
      <c r="I358" s="189" t="s">
        <v>362</v>
      </c>
      <c r="J358" s="250" t="s">
        <v>569</v>
      </c>
      <c r="O358" s="1"/>
    </row>
    <row r="359" spans="1:15" ht="28" customHeight="1" x14ac:dyDescent="0.35">
      <c r="A359" s="1355" t="s">
        <v>187</v>
      </c>
      <c r="B359" s="1493" t="s">
        <v>135</v>
      </c>
      <c r="C359" s="1493"/>
      <c r="D359" s="1493"/>
      <c r="E359" s="1670"/>
      <c r="F359" s="732" t="s">
        <v>512</v>
      </c>
      <c r="G359" s="143" t="s">
        <v>362</v>
      </c>
      <c r="H359" s="143" t="s">
        <v>362</v>
      </c>
      <c r="I359" s="733">
        <v>61</v>
      </c>
      <c r="J359" s="258" t="s">
        <v>570</v>
      </c>
      <c r="O359" s="1"/>
    </row>
    <row r="360" spans="1:15" ht="30" customHeight="1" x14ac:dyDescent="0.35">
      <c r="A360" s="1353" t="s">
        <v>188</v>
      </c>
      <c r="B360" s="1492" t="s">
        <v>136</v>
      </c>
      <c r="C360" s="1492"/>
      <c r="D360" s="1492"/>
      <c r="E360" s="1670"/>
      <c r="F360" s="245" t="s">
        <v>398</v>
      </c>
      <c r="G360" s="145" t="s">
        <v>362</v>
      </c>
      <c r="H360" s="145" t="s">
        <v>362</v>
      </c>
      <c r="I360" s="145" t="s">
        <v>362</v>
      </c>
      <c r="J360" s="323" t="s">
        <v>569</v>
      </c>
      <c r="O360" s="1"/>
    </row>
    <row r="361" spans="1:15" ht="30" customHeight="1" x14ac:dyDescent="0.35">
      <c r="A361" s="1356" t="s">
        <v>189</v>
      </c>
      <c r="B361" s="1504" t="s">
        <v>137</v>
      </c>
      <c r="C361" s="1504"/>
      <c r="D361" s="1504"/>
      <c r="E361" s="1671"/>
      <c r="F361" s="246" t="s">
        <v>398</v>
      </c>
      <c r="G361" s="148" t="s">
        <v>362</v>
      </c>
      <c r="H361" s="148" t="s">
        <v>362</v>
      </c>
      <c r="I361" s="148" t="s">
        <v>362</v>
      </c>
      <c r="J361" s="486" t="s">
        <v>569</v>
      </c>
      <c r="O361" s="1"/>
    </row>
    <row r="362" spans="1:15" s="5" customFormat="1" ht="8.15" customHeight="1" x14ac:dyDescent="0.35">
      <c r="A362" s="12"/>
      <c r="B362" s="13"/>
      <c r="C362" s="13"/>
      <c r="D362" s="13"/>
      <c r="E362" s="13"/>
      <c r="F362" s="7"/>
      <c r="G362" s="149"/>
      <c r="H362" s="149"/>
      <c r="I362" s="149"/>
      <c r="J362" s="46"/>
      <c r="K362" s="381"/>
    </row>
    <row r="363" spans="1:15" s="5" customFormat="1" ht="33" customHeight="1" x14ac:dyDescent="0.35">
      <c r="A363" s="1462" t="s">
        <v>463</v>
      </c>
      <c r="B363" s="1463"/>
      <c r="C363" s="1463"/>
      <c r="D363" s="1463"/>
      <c r="E363" s="1463"/>
      <c r="F363" s="1463"/>
      <c r="G363" s="1463"/>
      <c r="H363" s="1463"/>
      <c r="I363" s="1463"/>
      <c r="J363" s="1464"/>
      <c r="K363" s="381"/>
    </row>
    <row r="364" spans="1:15" ht="101.25" customHeight="1" x14ac:dyDescent="0.35">
      <c r="A364" s="11" t="s">
        <v>193</v>
      </c>
      <c r="B364" s="1590" t="s">
        <v>541</v>
      </c>
      <c r="C364" s="1590"/>
      <c r="D364" s="1590"/>
      <c r="E364" s="219" t="s">
        <v>519</v>
      </c>
      <c r="F364" s="242" t="s">
        <v>361</v>
      </c>
      <c r="G364" s="150" t="s">
        <v>362</v>
      </c>
      <c r="H364" s="150" t="s">
        <v>362</v>
      </c>
      <c r="I364" s="150" t="s">
        <v>362</v>
      </c>
      <c r="J364" s="1060" t="s">
        <v>623</v>
      </c>
      <c r="O364" s="1"/>
    </row>
    <row r="365" spans="1:15" s="5" customFormat="1" ht="8.15" customHeight="1" x14ac:dyDescent="0.35">
      <c r="A365" s="12"/>
      <c r="B365" s="13"/>
      <c r="C365" s="13"/>
      <c r="D365" s="13"/>
      <c r="E365" s="13"/>
      <c r="F365" s="7"/>
      <c r="G365" s="149"/>
      <c r="H365" s="149"/>
      <c r="I365" s="149"/>
      <c r="J365" s="46"/>
      <c r="K365" s="381"/>
    </row>
    <row r="366" spans="1:15" s="5" customFormat="1" ht="33" customHeight="1" x14ac:dyDescent="0.35">
      <c r="A366" s="1462" t="s">
        <v>464</v>
      </c>
      <c r="B366" s="1463"/>
      <c r="C366" s="1463"/>
      <c r="D366" s="1463"/>
      <c r="E366" s="1463"/>
      <c r="F366" s="1463"/>
      <c r="G366" s="1463"/>
      <c r="H366" s="1463"/>
      <c r="I366" s="1463"/>
      <c r="J366" s="1464"/>
      <c r="K366" s="381"/>
    </row>
    <row r="367" spans="1:15" ht="32.15" customHeight="1" x14ac:dyDescent="0.35">
      <c r="A367" s="11" t="s">
        <v>194</v>
      </c>
      <c r="B367" s="1590" t="s">
        <v>138</v>
      </c>
      <c r="C367" s="1590"/>
      <c r="D367" s="1590"/>
      <c r="E367" s="219" t="s">
        <v>518</v>
      </c>
      <c r="F367" s="242" t="s">
        <v>361</v>
      </c>
      <c r="G367" s="150" t="s">
        <v>362</v>
      </c>
      <c r="H367" s="150" t="s">
        <v>362</v>
      </c>
      <c r="I367" s="150" t="s">
        <v>362</v>
      </c>
      <c r="J367" s="36" t="s">
        <v>510</v>
      </c>
      <c r="O367" s="1"/>
    </row>
    <row r="368" spans="1:15" s="5" customFormat="1" ht="8.15" customHeight="1" x14ac:dyDescent="0.35">
      <c r="A368" s="82"/>
      <c r="B368" s="83"/>
      <c r="C368" s="83"/>
      <c r="D368" s="83"/>
      <c r="E368" s="83"/>
      <c r="F368" s="84"/>
      <c r="G368" s="156"/>
      <c r="H368" s="156"/>
      <c r="I368" s="156"/>
      <c r="J368" s="46"/>
      <c r="K368" s="381"/>
    </row>
    <row r="369" spans="1:15" s="5" customFormat="1" ht="33" customHeight="1" x14ac:dyDescent="0.35">
      <c r="A369" s="1462" t="s">
        <v>465</v>
      </c>
      <c r="B369" s="1463"/>
      <c r="C369" s="1463"/>
      <c r="D369" s="1463"/>
      <c r="E369" s="1463"/>
      <c r="F369" s="1463"/>
      <c r="G369" s="1463"/>
      <c r="H369" s="1463"/>
      <c r="I369" s="1463"/>
      <c r="J369" s="1464"/>
      <c r="K369" s="381"/>
    </row>
    <row r="370" spans="1:15" ht="32.15" customHeight="1" x14ac:dyDescent="0.35">
      <c r="A370" s="11" t="s">
        <v>195</v>
      </c>
      <c r="B370" s="1590" t="s">
        <v>139</v>
      </c>
      <c r="C370" s="1590"/>
      <c r="D370" s="1590"/>
      <c r="E370" s="219" t="s">
        <v>518</v>
      </c>
      <c r="F370" s="242" t="s">
        <v>361</v>
      </c>
      <c r="G370" s="150" t="s">
        <v>362</v>
      </c>
      <c r="H370" s="150" t="s">
        <v>362</v>
      </c>
      <c r="I370" s="150" t="s">
        <v>362</v>
      </c>
      <c r="J370" s="36" t="s">
        <v>510</v>
      </c>
      <c r="O370" s="1"/>
    </row>
    <row r="371" spans="1:15" s="5" customFormat="1" ht="8.15" customHeight="1" x14ac:dyDescent="0.35">
      <c r="A371" s="82"/>
      <c r="B371" s="83"/>
      <c r="C371" s="83"/>
      <c r="D371" s="83"/>
      <c r="E371" s="83"/>
      <c r="F371" s="84"/>
      <c r="G371" s="156"/>
      <c r="H371" s="156"/>
      <c r="I371" s="156"/>
      <c r="J371" s="431"/>
      <c r="K371" s="381"/>
    </row>
    <row r="372" spans="1:15" s="5" customFormat="1" ht="33" customHeight="1" x14ac:dyDescent="0.35">
      <c r="A372" s="1494" t="s">
        <v>466</v>
      </c>
      <c r="B372" s="1495"/>
      <c r="C372" s="1495"/>
      <c r="D372" s="1495"/>
      <c r="E372" s="1495"/>
      <c r="F372" s="1495"/>
      <c r="G372" s="1495"/>
      <c r="H372" s="1495"/>
      <c r="I372" s="1495"/>
      <c r="J372" s="1496"/>
      <c r="K372" s="381"/>
    </row>
    <row r="373" spans="1:15" ht="41.25" customHeight="1" x14ac:dyDescent="0.35">
      <c r="A373" s="1352" t="s">
        <v>196</v>
      </c>
      <c r="B373" s="1465" t="s">
        <v>245</v>
      </c>
      <c r="C373" s="1465"/>
      <c r="D373" s="1465"/>
      <c r="E373" s="1466" t="s">
        <v>519</v>
      </c>
      <c r="F373" s="243" t="s">
        <v>512</v>
      </c>
      <c r="G373" s="161" t="s">
        <v>362</v>
      </c>
      <c r="H373" s="161" t="s">
        <v>362</v>
      </c>
      <c r="I373" s="161" t="s">
        <v>362</v>
      </c>
      <c r="J373" s="1617" t="s">
        <v>510</v>
      </c>
      <c r="O373" s="1"/>
    </row>
    <row r="374" spans="1:15" ht="30" customHeight="1" x14ac:dyDescent="0.35">
      <c r="A374" s="1355" t="s">
        <v>197</v>
      </c>
      <c r="B374" s="1460" t="s">
        <v>246</v>
      </c>
      <c r="C374" s="1460"/>
      <c r="D374" s="1460"/>
      <c r="E374" s="1467"/>
      <c r="F374" s="732" t="s">
        <v>512</v>
      </c>
      <c r="G374" s="143" t="s">
        <v>362</v>
      </c>
      <c r="H374" s="143" t="s">
        <v>362</v>
      </c>
      <c r="I374" s="143" t="s">
        <v>362</v>
      </c>
      <c r="J374" s="1618"/>
      <c r="O374" s="1"/>
    </row>
    <row r="375" spans="1:15" ht="20.25" customHeight="1" x14ac:dyDescent="0.35">
      <c r="A375" s="1354" t="s">
        <v>198</v>
      </c>
      <c r="B375" s="1624" t="s">
        <v>247</v>
      </c>
      <c r="C375" s="1624"/>
      <c r="D375" s="1624"/>
      <c r="E375" s="1468"/>
      <c r="F375" s="110" t="s">
        <v>398</v>
      </c>
      <c r="G375" s="164" t="s">
        <v>362</v>
      </c>
      <c r="H375" s="164" t="s">
        <v>362</v>
      </c>
      <c r="I375" s="164" t="s">
        <v>362</v>
      </c>
      <c r="J375" s="1619"/>
      <c r="O375" s="1"/>
    </row>
    <row r="376" spans="1:15" s="5" customFormat="1" ht="8.15" customHeight="1" x14ac:dyDescent="0.35">
      <c r="A376" s="82"/>
      <c r="B376" s="83"/>
      <c r="C376" s="83"/>
      <c r="D376" s="83"/>
      <c r="E376" s="83"/>
      <c r="F376" s="84"/>
      <c r="G376" s="156"/>
      <c r="H376" s="156"/>
      <c r="I376" s="156"/>
      <c r="J376" s="46"/>
      <c r="K376" s="381"/>
    </row>
    <row r="377" spans="1:15" s="5" customFormat="1" ht="33" customHeight="1" x14ac:dyDescent="0.35">
      <c r="A377" s="1462" t="s">
        <v>467</v>
      </c>
      <c r="B377" s="1463"/>
      <c r="C377" s="1463"/>
      <c r="D377" s="1463"/>
      <c r="E377" s="1463"/>
      <c r="F377" s="1463"/>
      <c r="G377" s="1463"/>
      <c r="H377" s="1463"/>
      <c r="I377" s="1463"/>
      <c r="J377" s="1464"/>
      <c r="K377" s="381"/>
    </row>
    <row r="378" spans="1:15" ht="44.25" customHeight="1" x14ac:dyDescent="0.35">
      <c r="A378" s="11" t="s">
        <v>199</v>
      </c>
      <c r="B378" s="1590" t="s">
        <v>140</v>
      </c>
      <c r="C378" s="1590"/>
      <c r="D378" s="1590"/>
      <c r="E378" s="219" t="s">
        <v>518</v>
      </c>
      <c r="F378" s="242" t="s">
        <v>361</v>
      </c>
      <c r="G378" s="150" t="s">
        <v>362</v>
      </c>
      <c r="H378" s="150" t="s">
        <v>362</v>
      </c>
      <c r="I378" s="150" t="s">
        <v>362</v>
      </c>
      <c r="J378" s="36" t="s">
        <v>510</v>
      </c>
      <c r="O378" s="1"/>
    </row>
    <row r="379" spans="1:15" s="5" customFormat="1" ht="8.15" customHeight="1" x14ac:dyDescent="0.35">
      <c r="A379" s="12"/>
      <c r="B379" s="13"/>
      <c r="C379" s="13"/>
      <c r="D379" s="13"/>
      <c r="E379" s="13"/>
      <c r="F379" s="7"/>
      <c r="G379" s="149"/>
      <c r="H379" s="149"/>
      <c r="I379" s="149"/>
      <c r="J379" s="46"/>
      <c r="K379" s="381"/>
    </row>
    <row r="380" spans="1:15" s="5" customFormat="1" ht="33" customHeight="1" x14ac:dyDescent="0.35">
      <c r="A380" s="1462" t="s">
        <v>468</v>
      </c>
      <c r="B380" s="1463"/>
      <c r="C380" s="1463"/>
      <c r="D380" s="1463"/>
      <c r="E380" s="1463"/>
      <c r="F380" s="1463"/>
      <c r="G380" s="1463"/>
      <c r="H380" s="1463"/>
      <c r="I380" s="1463"/>
      <c r="J380" s="1464"/>
      <c r="K380" s="381"/>
    </row>
    <row r="381" spans="1:15" ht="46.5" customHeight="1" x14ac:dyDescent="0.35">
      <c r="A381" s="11" t="s">
        <v>200</v>
      </c>
      <c r="B381" s="1590" t="s">
        <v>140</v>
      </c>
      <c r="C381" s="1590"/>
      <c r="D381" s="1590"/>
      <c r="E381" s="219" t="s">
        <v>518</v>
      </c>
      <c r="F381" s="242" t="s">
        <v>361</v>
      </c>
      <c r="G381" s="150" t="s">
        <v>362</v>
      </c>
      <c r="H381" s="150" t="s">
        <v>362</v>
      </c>
      <c r="I381" s="150" t="s">
        <v>362</v>
      </c>
      <c r="J381" s="36" t="s">
        <v>510</v>
      </c>
      <c r="O381" s="1"/>
    </row>
    <row r="382" spans="1:15" s="5" customFormat="1" ht="8.15" customHeight="1" x14ac:dyDescent="0.35">
      <c r="A382" s="12"/>
      <c r="B382" s="13"/>
      <c r="C382" s="13"/>
      <c r="D382" s="13"/>
      <c r="E382" s="13"/>
      <c r="F382" s="7"/>
      <c r="G382" s="149"/>
      <c r="H382" s="149"/>
      <c r="I382" s="149"/>
      <c r="J382" s="46"/>
      <c r="K382" s="381"/>
    </row>
    <row r="383" spans="1:15" s="5" customFormat="1" ht="33" customHeight="1" x14ac:dyDescent="0.35">
      <c r="A383" s="1462" t="s">
        <v>469</v>
      </c>
      <c r="B383" s="1463"/>
      <c r="C383" s="1463"/>
      <c r="D383" s="1463"/>
      <c r="E383" s="1463"/>
      <c r="F383" s="1463"/>
      <c r="G383" s="1463"/>
      <c r="H383" s="1463"/>
      <c r="I383" s="1463"/>
      <c r="J383" s="1464"/>
      <c r="K383" s="381"/>
    </row>
    <row r="384" spans="1:15" ht="30" customHeight="1" x14ac:dyDescent="0.35">
      <c r="A384" s="1352" t="s">
        <v>201</v>
      </c>
      <c r="B384" s="1465" t="s">
        <v>141</v>
      </c>
      <c r="C384" s="1465"/>
      <c r="D384" s="1465"/>
      <c r="E384" s="1466" t="s">
        <v>518</v>
      </c>
      <c r="F384" s="243" t="s">
        <v>398</v>
      </c>
      <c r="G384" s="1277">
        <v>0.17</v>
      </c>
      <c r="H384" s="161" t="s">
        <v>362</v>
      </c>
      <c r="I384" s="161" t="s">
        <v>362</v>
      </c>
      <c r="J384" s="1803" t="s">
        <v>692</v>
      </c>
      <c r="O384" s="1"/>
    </row>
    <row r="385" spans="1:15" ht="30" customHeight="1" x14ac:dyDescent="0.35">
      <c r="A385" s="1356" t="s">
        <v>202</v>
      </c>
      <c r="B385" s="1461" t="s">
        <v>288</v>
      </c>
      <c r="C385" s="1461"/>
      <c r="D385" s="1461"/>
      <c r="E385" s="1468"/>
      <c r="F385" s="246" t="s">
        <v>398</v>
      </c>
      <c r="G385" s="1278">
        <v>3.8999999999999998E-3</v>
      </c>
      <c r="H385" s="1276" t="s">
        <v>362</v>
      </c>
      <c r="I385" s="148" t="s">
        <v>362</v>
      </c>
      <c r="J385" s="1822"/>
      <c r="O385" s="1"/>
    </row>
    <row r="386" spans="1:15" s="5" customFormat="1" ht="8.15" customHeight="1" x14ac:dyDescent="0.35">
      <c r="A386" s="12"/>
      <c r="B386" s="13"/>
      <c r="C386" s="13"/>
      <c r="D386" s="13"/>
      <c r="E386" s="13"/>
      <c r="F386" s="7"/>
      <c r="G386" s="155"/>
      <c r="H386" s="149"/>
      <c r="I386" s="149"/>
      <c r="J386" s="46"/>
      <c r="K386" s="381"/>
    </row>
    <row r="387" spans="1:15" s="5" customFormat="1" ht="33" customHeight="1" x14ac:dyDescent="0.35">
      <c r="A387" s="1462" t="s">
        <v>470</v>
      </c>
      <c r="B387" s="1463"/>
      <c r="C387" s="1463"/>
      <c r="D387" s="1463"/>
      <c r="E387" s="1463"/>
      <c r="F387" s="1463"/>
      <c r="G387" s="1463"/>
      <c r="H387" s="1463"/>
      <c r="I387" s="1463"/>
      <c r="J387" s="1464"/>
      <c r="K387" s="381"/>
    </row>
    <row r="388" spans="1:15" ht="20.149999999999999" customHeight="1" x14ac:dyDescent="0.35">
      <c r="A388" s="1522" t="s">
        <v>203</v>
      </c>
      <c r="B388" s="1675" t="s">
        <v>347</v>
      </c>
      <c r="C388" s="1676"/>
      <c r="D388" s="132" t="s">
        <v>485</v>
      </c>
      <c r="E388" s="1679" t="s">
        <v>519</v>
      </c>
      <c r="F388" s="291"/>
      <c r="G388" s="680">
        <v>190746</v>
      </c>
      <c r="H388" s="680">
        <v>13954</v>
      </c>
      <c r="I388" s="1254">
        <v>38455111.53125</v>
      </c>
      <c r="J388" s="1829" t="s">
        <v>811</v>
      </c>
      <c r="O388" s="1"/>
    </row>
    <row r="389" spans="1:15" ht="20.149999999999999" customHeight="1" x14ac:dyDescent="0.35">
      <c r="A389" s="1523"/>
      <c r="B389" s="1677"/>
      <c r="C389" s="1678"/>
      <c r="D389" s="133" t="s">
        <v>508</v>
      </c>
      <c r="E389" s="1680"/>
      <c r="F389" s="245"/>
      <c r="G389" s="747" t="s">
        <v>473</v>
      </c>
      <c r="H389" s="747" t="s">
        <v>473</v>
      </c>
      <c r="I389" s="747">
        <v>99237452.8125</v>
      </c>
      <c r="J389" s="1825"/>
      <c r="O389" s="1"/>
    </row>
    <row r="390" spans="1:15" ht="20.149999999999999" customHeight="1" x14ac:dyDescent="0.35">
      <c r="A390" s="1548" t="s">
        <v>248</v>
      </c>
      <c r="B390" s="1682" t="s">
        <v>348</v>
      </c>
      <c r="C390" s="1683"/>
      <c r="D390" s="134" t="s">
        <v>485</v>
      </c>
      <c r="E390" s="1680"/>
      <c r="F390" s="732" t="s">
        <v>361</v>
      </c>
      <c r="G390" s="1369">
        <v>3881241</v>
      </c>
      <c r="H390" s="1369">
        <v>327692</v>
      </c>
      <c r="I390" s="1088">
        <v>654138768901.84375</v>
      </c>
      <c r="J390" s="1825"/>
      <c r="O390" s="1"/>
    </row>
    <row r="391" spans="1:15" ht="20.149999999999999" customHeight="1" x14ac:dyDescent="0.35">
      <c r="A391" s="1549"/>
      <c r="B391" s="1684"/>
      <c r="C391" s="1685"/>
      <c r="D391" s="135" t="s">
        <v>508</v>
      </c>
      <c r="E391" s="1681"/>
      <c r="F391" s="246" t="s">
        <v>361</v>
      </c>
      <c r="G391" s="202" t="s">
        <v>473</v>
      </c>
      <c r="H391" s="202" t="s">
        <v>473</v>
      </c>
      <c r="I391" s="784">
        <v>616980772554.6106</v>
      </c>
      <c r="J391" s="1826"/>
      <c r="O391" s="1"/>
    </row>
    <row r="392" spans="1:15" s="5" customFormat="1" ht="8.15" customHeight="1" x14ac:dyDescent="0.35">
      <c r="A392" s="12"/>
      <c r="B392" s="13"/>
      <c r="C392" s="13"/>
      <c r="D392" s="13"/>
      <c r="E392" s="13"/>
      <c r="F392" s="7"/>
      <c r="G392" s="149"/>
      <c r="H392" s="149"/>
      <c r="I392" s="149"/>
      <c r="J392" s="46"/>
      <c r="K392" s="381"/>
    </row>
    <row r="393" spans="1:15" s="5" customFormat="1" ht="33" customHeight="1" x14ac:dyDescent="0.35">
      <c r="A393" s="1462" t="s">
        <v>471</v>
      </c>
      <c r="B393" s="1463"/>
      <c r="C393" s="1463"/>
      <c r="D393" s="1463"/>
      <c r="E393" s="1463"/>
      <c r="F393" s="1463"/>
      <c r="G393" s="1463"/>
      <c r="H393" s="1463"/>
      <c r="I393" s="1463"/>
      <c r="J393" s="1464"/>
      <c r="K393" s="381"/>
    </row>
    <row r="394" spans="1:15" ht="78" customHeight="1" x14ac:dyDescent="0.35">
      <c r="A394" s="11" t="s">
        <v>144</v>
      </c>
      <c r="B394" s="1700" t="s">
        <v>349</v>
      </c>
      <c r="C394" s="1701"/>
      <c r="D394" s="38" t="s">
        <v>472</v>
      </c>
      <c r="E394" s="242" t="s">
        <v>518</v>
      </c>
      <c r="F394" s="242" t="s">
        <v>361</v>
      </c>
      <c r="G394" s="683">
        <v>1160000</v>
      </c>
      <c r="H394" s="683">
        <v>333000</v>
      </c>
      <c r="I394" s="683">
        <v>176000</v>
      </c>
      <c r="J394" s="1068" t="s">
        <v>673</v>
      </c>
      <c r="O394" s="1"/>
    </row>
    <row r="395" spans="1:15" s="5" customFormat="1" ht="8.15" customHeight="1" x14ac:dyDescent="0.35">
      <c r="A395" s="82"/>
      <c r="B395" s="83"/>
      <c r="C395" s="83"/>
      <c r="D395" s="83"/>
      <c r="E395" s="83"/>
      <c r="F395" s="84"/>
      <c r="G395" s="156"/>
      <c r="H395" s="156"/>
      <c r="I395" s="156"/>
      <c r="J395" s="46"/>
      <c r="K395" s="381"/>
    </row>
    <row r="396" spans="1:15" s="5" customFormat="1" ht="33" customHeight="1" x14ac:dyDescent="0.35">
      <c r="A396" s="1462" t="s">
        <v>520</v>
      </c>
      <c r="B396" s="1463"/>
      <c r="C396" s="1463"/>
      <c r="D396" s="1463"/>
      <c r="E396" s="1463"/>
      <c r="F396" s="1463"/>
      <c r="G396" s="1463"/>
      <c r="H396" s="1463"/>
      <c r="I396" s="1463"/>
      <c r="J396" s="1464"/>
      <c r="K396" s="381"/>
    </row>
    <row r="397" spans="1:15" ht="39" customHeight="1" x14ac:dyDescent="0.35">
      <c r="A397" s="1352" t="s">
        <v>142</v>
      </c>
      <c r="B397" s="1668" t="s">
        <v>350</v>
      </c>
      <c r="C397" s="1668"/>
      <c r="D397" s="1668"/>
      <c r="E397" s="1669" t="s">
        <v>519</v>
      </c>
      <c r="F397" s="115"/>
      <c r="G397" s="161" t="s">
        <v>362</v>
      </c>
      <c r="H397" s="161" t="s">
        <v>362</v>
      </c>
      <c r="I397" s="203" t="s">
        <v>573</v>
      </c>
      <c r="J397" s="1672" t="s">
        <v>690</v>
      </c>
      <c r="O397" s="1"/>
    </row>
    <row r="398" spans="1:15" ht="39" customHeight="1" x14ac:dyDescent="0.35">
      <c r="A398" s="1356" t="s">
        <v>143</v>
      </c>
      <c r="B398" s="1504" t="s">
        <v>351</v>
      </c>
      <c r="C398" s="1504"/>
      <c r="D398" s="1504"/>
      <c r="E398" s="1671"/>
      <c r="F398" s="246" t="s">
        <v>361</v>
      </c>
      <c r="G398" s="148" t="s">
        <v>362</v>
      </c>
      <c r="H398" s="148" t="s">
        <v>362</v>
      </c>
      <c r="I398" s="204" t="s">
        <v>573</v>
      </c>
      <c r="J398" s="1674"/>
      <c r="O398" s="1"/>
    </row>
    <row r="399" spans="1:15" s="5" customFormat="1" ht="8.15" customHeight="1" x14ac:dyDescent="0.35">
      <c r="A399" s="82"/>
      <c r="B399" s="83"/>
      <c r="C399" s="83"/>
      <c r="D399" s="83"/>
      <c r="E399" s="83"/>
      <c r="F399" s="84"/>
      <c r="G399" s="156"/>
      <c r="H399" s="156"/>
      <c r="I399" s="156"/>
      <c r="J399" s="46"/>
      <c r="K399" s="381"/>
    </row>
    <row r="400" spans="1:15" s="5" customFormat="1" ht="33" customHeight="1" x14ac:dyDescent="0.35">
      <c r="A400" s="1462" t="s">
        <v>618</v>
      </c>
      <c r="B400" s="1463"/>
      <c r="C400" s="1463"/>
      <c r="D400" s="1463"/>
      <c r="E400" s="1463"/>
      <c r="F400" s="1463"/>
      <c r="G400" s="1463"/>
      <c r="H400" s="1463"/>
      <c r="I400" s="1463"/>
      <c r="J400" s="1464"/>
      <c r="K400" s="381"/>
    </row>
    <row r="401" spans="1:15" ht="26.25" customHeight="1" x14ac:dyDescent="0.35">
      <c r="A401" s="1358"/>
      <c r="B401" s="1367" t="s">
        <v>582</v>
      </c>
      <c r="C401" s="334"/>
      <c r="D401" s="133" t="s">
        <v>583</v>
      </c>
      <c r="E401" s="1686" t="s">
        <v>584</v>
      </c>
      <c r="F401" s="245" t="s">
        <v>361</v>
      </c>
      <c r="G401" s="1255">
        <v>3020202582.1100001</v>
      </c>
      <c r="H401" s="1255">
        <v>1913364793.73</v>
      </c>
      <c r="I401" s="1255">
        <v>1477330827.6900001</v>
      </c>
      <c r="J401" s="424"/>
      <c r="O401" s="1"/>
    </row>
    <row r="402" spans="1:15" ht="18" customHeight="1" x14ac:dyDescent="0.35">
      <c r="A402" s="1689"/>
      <c r="B402" s="1682" t="s">
        <v>585</v>
      </c>
      <c r="C402" s="1683"/>
      <c r="D402" s="134" t="s">
        <v>586</v>
      </c>
      <c r="E402" s="1687"/>
      <c r="F402" s="732" t="s">
        <v>512</v>
      </c>
      <c r="G402" s="1256">
        <v>0</v>
      </c>
      <c r="H402" s="1257">
        <v>0</v>
      </c>
      <c r="I402" s="1258">
        <v>0</v>
      </c>
      <c r="J402" s="1695"/>
      <c r="O402" s="1"/>
    </row>
    <row r="403" spans="1:15" ht="18" customHeight="1" x14ac:dyDescent="0.35">
      <c r="A403" s="1690"/>
      <c r="B403" s="1691"/>
      <c r="C403" s="1692"/>
      <c r="D403" s="134" t="s">
        <v>587</v>
      </c>
      <c r="E403" s="1687"/>
      <c r="F403" s="732" t="s">
        <v>512</v>
      </c>
      <c r="G403" s="1257">
        <v>0</v>
      </c>
      <c r="H403" s="1230">
        <v>2</v>
      </c>
      <c r="I403" s="733">
        <v>0</v>
      </c>
      <c r="J403" s="1696"/>
      <c r="O403" s="1"/>
    </row>
    <row r="404" spans="1:15" ht="18" customHeight="1" x14ac:dyDescent="0.35">
      <c r="A404" s="1690"/>
      <c r="B404" s="1691"/>
      <c r="C404" s="1692"/>
      <c r="D404" s="134" t="s">
        <v>588</v>
      </c>
      <c r="E404" s="1687"/>
      <c r="F404" s="732" t="s">
        <v>512</v>
      </c>
      <c r="G404" s="1230">
        <v>0</v>
      </c>
      <c r="H404" s="1230">
        <v>0</v>
      </c>
      <c r="I404" s="733">
        <v>1</v>
      </c>
      <c r="J404" s="1696"/>
      <c r="O404" s="1"/>
    </row>
    <row r="405" spans="1:15" ht="18" customHeight="1" x14ac:dyDescent="0.35">
      <c r="A405" s="1690"/>
      <c r="B405" s="1691"/>
      <c r="C405" s="1692"/>
      <c r="D405" s="134" t="s">
        <v>589</v>
      </c>
      <c r="E405" s="1687"/>
      <c r="F405" s="732" t="s">
        <v>512</v>
      </c>
      <c r="G405" s="1230">
        <v>2</v>
      </c>
      <c r="H405" s="1230">
        <v>2</v>
      </c>
      <c r="I405" s="733">
        <v>2</v>
      </c>
      <c r="J405" s="1696"/>
      <c r="O405" s="1"/>
    </row>
    <row r="406" spans="1:15" ht="18" customHeight="1" x14ac:dyDescent="0.35">
      <c r="A406" s="1562"/>
      <c r="B406" s="1693"/>
      <c r="C406" s="1694"/>
      <c r="D406" s="134" t="s">
        <v>590</v>
      </c>
      <c r="E406" s="1687"/>
      <c r="F406" s="732" t="s">
        <v>512</v>
      </c>
      <c r="G406" s="1230">
        <v>133</v>
      </c>
      <c r="H406" s="1230">
        <v>99</v>
      </c>
      <c r="I406" s="733">
        <v>147</v>
      </c>
      <c r="J406" s="1697"/>
      <c r="O406" s="1"/>
    </row>
    <row r="407" spans="1:15" ht="18" customHeight="1" x14ac:dyDescent="0.35">
      <c r="A407" s="1354"/>
      <c r="B407" s="1698" t="s">
        <v>599</v>
      </c>
      <c r="C407" s="1699"/>
      <c r="D407" s="289" t="s">
        <v>256</v>
      </c>
      <c r="E407" s="1688"/>
      <c r="F407" s="110" t="s">
        <v>361</v>
      </c>
      <c r="G407" s="1229">
        <v>20604992060.389999</v>
      </c>
      <c r="H407" s="1229">
        <v>5916659873.9099979</v>
      </c>
      <c r="I407" s="1229">
        <v>8251222054.9499998</v>
      </c>
      <c r="J407" s="294"/>
      <c r="O407" s="1"/>
    </row>
    <row r="408" spans="1:15" s="5" customFormat="1" ht="8.15" customHeight="1" x14ac:dyDescent="0.35">
      <c r="A408" s="65"/>
      <c r="B408" s="66"/>
      <c r="C408" s="66"/>
      <c r="D408" s="66"/>
      <c r="E408" s="66"/>
      <c r="F408" s="67"/>
      <c r="G408" s="155"/>
      <c r="H408" s="155"/>
      <c r="I408" s="155"/>
      <c r="J408" s="46"/>
      <c r="K408" s="381"/>
    </row>
    <row r="409" spans="1:15" s="5" customFormat="1" ht="33" customHeight="1" x14ac:dyDescent="0.35">
      <c r="A409" s="1462" t="s">
        <v>619</v>
      </c>
      <c r="B409" s="1463"/>
      <c r="C409" s="1463"/>
      <c r="D409" s="1463"/>
      <c r="E409" s="1463"/>
      <c r="F409" s="1463"/>
      <c r="G409" s="1786"/>
      <c r="H409" s="1786"/>
      <c r="I409" s="1786"/>
      <c r="J409" s="1464"/>
      <c r="K409" s="381"/>
    </row>
    <row r="410" spans="1:15" x14ac:dyDescent="0.35">
      <c r="A410" s="1706"/>
      <c r="B410" s="368" t="s">
        <v>636</v>
      </c>
      <c r="C410" s="1707"/>
      <c r="D410" s="1708"/>
      <c r="E410" s="369"/>
      <c r="F410" s="818" t="s">
        <v>361</v>
      </c>
      <c r="G410" s="1078">
        <f>G411+G413+G414+G418+G419</f>
        <v>14961503175.999996</v>
      </c>
      <c r="H410" s="1078">
        <f>H411+H416+H418+H419</f>
        <v>4451960878.7799997</v>
      </c>
      <c r="I410" s="1079">
        <f>I411+I412+I415+I416+I417+I418+I419</f>
        <v>6827961153.6299973</v>
      </c>
      <c r="J410" s="490" t="s">
        <v>635</v>
      </c>
      <c r="O410" s="1"/>
    </row>
    <row r="411" spans="1:15" ht="60" x14ac:dyDescent="0.35">
      <c r="A411" s="1595"/>
      <c r="B411" s="1709" t="s">
        <v>591</v>
      </c>
      <c r="C411" s="1711" t="s">
        <v>629</v>
      </c>
      <c r="D411" s="1712"/>
      <c r="E411" s="1713" t="s">
        <v>584</v>
      </c>
      <c r="F411" s="815" t="s">
        <v>361</v>
      </c>
      <c r="G411" s="822">
        <v>14845477037.849998</v>
      </c>
      <c r="H411" s="822">
        <v>4210909969.5300012</v>
      </c>
      <c r="I411" s="826">
        <v>3769303649.9664011</v>
      </c>
      <c r="J411" s="1113" t="s">
        <v>826</v>
      </c>
      <c r="O411" s="1"/>
    </row>
    <row r="412" spans="1:15" ht="69.75" customHeight="1" x14ac:dyDescent="0.35">
      <c r="A412" s="1595"/>
      <c r="B412" s="1710"/>
      <c r="C412" s="1702" t="s">
        <v>631</v>
      </c>
      <c r="D412" s="1703"/>
      <c r="E412" s="1714"/>
      <c r="F412" s="816" t="s">
        <v>361</v>
      </c>
      <c r="G412" s="830" t="s">
        <v>362</v>
      </c>
      <c r="H412" s="830" t="s">
        <v>362</v>
      </c>
      <c r="I412" s="1218">
        <v>69893902.581</v>
      </c>
      <c r="J412" s="1222" t="s">
        <v>779</v>
      </c>
      <c r="O412" s="1"/>
    </row>
    <row r="413" spans="1:15" ht="72" x14ac:dyDescent="0.35">
      <c r="A413" s="1595"/>
      <c r="B413" s="1710"/>
      <c r="C413" s="1569" t="s">
        <v>797</v>
      </c>
      <c r="D413" s="1570"/>
      <c r="E413" s="1714"/>
      <c r="F413" s="817" t="s">
        <v>361</v>
      </c>
      <c r="G413" s="824">
        <v>4263076.2200000528</v>
      </c>
      <c r="H413" s="829" t="s">
        <v>362</v>
      </c>
      <c r="I413" s="829" t="s">
        <v>362</v>
      </c>
      <c r="J413" s="1114" t="s">
        <v>798</v>
      </c>
      <c r="O413" s="1"/>
    </row>
    <row r="414" spans="1:15" ht="42.75" customHeight="1" x14ac:dyDescent="0.35">
      <c r="A414" s="1595"/>
      <c r="B414" s="1710"/>
      <c r="C414" s="1702" t="s">
        <v>592</v>
      </c>
      <c r="D414" s="1703"/>
      <c r="E414" s="1714"/>
      <c r="F414" s="816" t="s">
        <v>361</v>
      </c>
      <c r="G414" s="823">
        <v>-58374063.310000002</v>
      </c>
      <c r="H414" s="830" t="s">
        <v>362</v>
      </c>
      <c r="I414" s="830" t="s">
        <v>362</v>
      </c>
      <c r="J414" s="1225" t="s">
        <v>674</v>
      </c>
      <c r="O414" s="1"/>
    </row>
    <row r="415" spans="1:15" ht="35.25" customHeight="1" x14ac:dyDescent="0.35">
      <c r="A415" s="1595"/>
      <c r="B415" s="1710"/>
      <c r="C415" s="1704" t="s">
        <v>595</v>
      </c>
      <c r="D415" s="1705"/>
      <c r="E415" s="1714"/>
      <c r="F415" s="817" t="s">
        <v>361</v>
      </c>
      <c r="G415" s="829" t="s">
        <v>362</v>
      </c>
      <c r="H415" s="829" t="s">
        <v>362</v>
      </c>
      <c r="I415" s="827">
        <v>1603901570.0521998</v>
      </c>
      <c r="J415" s="1114" t="s">
        <v>821</v>
      </c>
      <c r="O415" s="1"/>
    </row>
    <row r="416" spans="1:15" ht="188.25" customHeight="1" x14ac:dyDescent="0.35">
      <c r="A416" s="1595"/>
      <c r="B416" s="1710"/>
      <c r="C416" s="1702" t="s">
        <v>596</v>
      </c>
      <c r="D416" s="1703"/>
      <c r="E416" s="1714"/>
      <c r="F416" s="816" t="s">
        <v>361</v>
      </c>
      <c r="G416" s="830" t="s">
        <v>362</v>
      </c>
      <c r="H416" s="1217">
        <v>-8.9999929070472717E-2</v>
      </c>
      <c r="I416" s="1227">
        <v>230667520.70999998</v>
      </c>
      <c r="J416" s="1222" t="s">
        <v>827</v>
      </c>
      <c r="O416" s="1"/>
    </row>
    <row r="417" spans="1:15" ht="33.75" customHeight="1" x14ac:dyDescent="0.35">
      <c r="A417" s="1595"/>
      <c r="B417" s="1710"/>
      <c r="C417" s="1704" t="s">
        <v>593</v>
      </c>
      <c r="D417" s="1705"/>
      <c r="E417" s="1714"/>
      <c r="F417" s="817" t="s">
        <v>361</v>
      </c>
      <c r="G417" s="1259" t="s">
        <v>362</v>
      </c>
      <c r="H417" s="1259" t="s">
        <v>362</v>
      </c>
      <c r="I417" s="1260">
        <v>81495578.379999995</v>
      </c>
      <c r="J417" s="1114" t="s">
        <v>675</v>
      </c>
      <c r="O417" s="1"/>
    </row>
    <row r="418" spans="1:15" x14ac:dyDescent="0.35">
      <c r="A418" s="1595"/>
      <c r="B418" s="1710"/>
      <c r="C418" s="1702" t="s">
        <v>598</v>
      </c>
      <c r="D418" s="1703"/>
      <c r="E418" s="1714"/>
      <c r="F418" s="816" t="s">
        <v>361</v>
      </c>
      <c r="G418" s="823">
        <v>148730561.97999763</v>
      </c>
      <c r="H418" s="1217">
        <v>615662</v>
      </c>
      <c r="I418" s="1218">
        <v>117801584.83</v>
      </c>
      <c r="J418" s="1222" t="s">
        <v>801</v>
      </c>
      <c r="O418" s="1"/>
    </row>
    <row r="419" spans="1:15" ht="24" x14ac:dyDescent="0.35">
      <c r="A419" s="1595"/>
      <c r="B419" s="1710"/>
      <c r="C419" s="1827" t="s">
        <v>630</v>
      </c>
      <c r="D419" s="1828"/>
      <c r="E419" s="1714"/>
      <c r="F419" s="1223" t="s">
        <v>361</v>
      </c>
      <c r="G419" s="1226">
        <v>21406563.259999998</v>
      </c>
      <c r="H419" s="1226">
        <v>240435247.33999872</v>
      </c>
      <c r="I419" s="1224">
        <v>954897347.11039639</v>
      </c>
      <c r="J419" s="1116" t="s">
        <v>822</v>
      </c>
      <c r="O419" s="1"/>
    </row>
    <row r="420" spans="1:15" s="5" customFormat="1" ht="8.15" customHeight="1" x14ac:dyDescent="0.35">
      <c r="A420" s="82"/>
      <c r="B420" s="83"/>
      <c r="C420" s="83"/>
      <c r="D420" s="83"/>
      <c r="E420" s="83"/>
      <c r="F420" s="84"/>
      <c r="G420" s="211"/>
      <c r="H420" s="211"/>
      <c r="I420" s="211"/>
      <c r="J420" s="46"/>
      <c r="K420" s="381"/>
    </row>
    <row r="422" spans="1:15" x14ac:dyDescent="0.35">
      <c r="G422" s="488"/>
      <c r="H422" s="488"/>
      <c r="I422" s="489"/>
    </row>
    <row r="423" spans="1:15" x14ac:dyDescent="0.35">
      <c r="G423" s="381"/>
      <c r="H423" s="381"/>
      <c r="I423" s="381"/>
    </row>
    <row r="424" spans="1:15" x14ac:dyDescent="0.35">
      <c r="G424" s="381"/>
      <c r="H424" s="381"/>
      <c r="I424" s="381"/>
    </row>
    <row r="425" spans="1:15" x14ac:dyDescent="0.35">
      <c r="G425" s="381"/>
      <c r="H425" s="381"/>
      <c r="I425" s="381"/>
    </row>
    <row r="426" spans="1:15" x14ac:dyDescent="0.35">
      <c r="G426" s="381"/>
      <c r="H426" s="381"/>
      <c r="I426" s="381"/>
    </row>
    <row r="427" spans="1:15" x14ac:dyDescent="0.35">
      <c r="G427" s="381"/>
      <c r="H427" s="381"/>
      <c r="I427" s="381"/>
    </row>
  </sheetData>
  <sheetProtection algorithmName="SHA-512" hashValue="n13fCR26E6dE8C9/Jp/+IvkrzzS0yc1tjItWE1979/tRxXQTVs9qzW/wGQ5Zsb7vOLXzFWXqeRJ8SVaYCWAAOw==" saltValue="ga7lQFTzzxGYFdUYMfby5Q==" spinCount="100000" sheet="1" objects="1" scenarios="1"/>
  <mergeCells count="385">
    <mergeCell ref="A400:J400"/>
    <mergeCell ref="E401:E407"/>
    <mergeCell ref="A402:A406"/>
    <mergeCell ref="B402:C406"/>
    <mergeCell ref="J402:J406"/>
    <mergeCell ref="B407:C407"/>
    <mergeCell ref="A393:J393"/>
    <mergeCell ref="B394:C394"/>
    <mergeCell ref="C416:D416"/>
    <mergeCell ref="A396:J396"/>
    <mergeCell ref="B397:D397"/>
    <mergeCell ref="E397:E398"/>
    <mergeCell ref="J397:J398"/>
    <mergeCell ref="B398:D398"/>
    <mergeCell ref="C417:D417"/>
    <mergeCell ref="C418:D418"/>
    <mergeCell ref="C419:D419"/>
    <mergeCell ref="A409:J409"/>
    <mergeCell ref="A410:A419"/>
    <mergeCell ref="C410:D410"/>
    <mergeCell ref="B411:B419"/>
    <mergeCell ref="C411:D411"/>
    <mergeCell ref="E411:E419"/>
    <mergeCell ref="C412:D412"/>
    <mergeCell ref="C413:D413"/>
    <mergeCell ref="C414:D414"/>
    <mergeCell ref="C415:D415"/>
    <mergeCell ref="A387:J387"/>
    <mergeCell ref="A388:A389"/>
    <mergeCell ref="B388:C389"/>
    <mergeCell ref="E388:E391"/>
    <mergeCell ref="J388:J391"/>
    <mergeCell ref="A390:A391"/>
    <mergeCell ref="B390:C391"/>
    <mergeCell ref="A377:J377"/>
    <mergeCell ref="B378:D378"/>
    <mergeCell ref="A380:J380"/>
    <mergeCell ref="B381:D381"/>
    <mergeCell ref="A383:J383"/>
    <mergeCell ref="B384:D384"/>
    <mergeCell ref="E384:E385"/>
    <mergeCell ref="J384:J385"/>
    <mergeCell ref="B385:D385"/>
    <mergeCell ref="A372:J372"/>
    <mergeCell ref="B373:D373"/>
    <mergeCell ref="E373:E375"/>
    <mergeCell ref="J373:J375"/>
    <mergeCell ref="B374:D374"/>
    <mergeCell ref="B375:D375"/>
    <mergeCell ref="A363:J363"/>
    <mergeCell ref="B364:D364"/>
    <mergeCell ref="A366:J366"/>
    <mergeCell ref="B367:D367"/>
    <mergeCell ref="A369:J369"/>
    <mergeCell ref="B370:D370"/>
    <mergeCell ref="A357:J357"/>
    <mergeCell ref="B358:D358"/>
    <mergeCell ref="E358:E361"/>
    <mergeCell ref="B359:D359"/>
    <mergeCell ref="B360:D360"/>
    <mergeCell ref="B361:D361"/>
    <mergeCell ref="A352:J352"/>
    <mergeCell ref="B353:D353"/>
    <mergeCell ref="E353:E355"/>
    <mergeCell ref="J353:J355"/>
    <mergeCell ref="B354:D354"/>
    <mergeCell ref="B355:D355"/>
    <mergeCell ref="A344:J344"/>
    <mergeCell ref="A345:A346"/>
    <mergeCell ref="B345:C346"/>
    <mergeCell ref="E345:E350"/>
    <mergeCell ref="J345:J350"/>
    <mergeCell ref="A347:A348"/>
    <mergeCell ref="B347:C348"/>
    <mergeCell ref="A349:A350"/>
    <mergeCell ref="B349:C350"/>
    <mergeCell ref="A337:A338"/>
    <mergeCell ref="B337:C338"/>
    <mergeCell ref="E337:E342"/>
    <mergeCell ref="J337:J342"/>
    <mergeCell ref="A339:A340"/>
    <mergeCell ref="B339:C340"/>
    <mergeCell ref="A341:A342"/>
    <mergeCell ref="B341:C342"/>
    <mergeCell ref="B330:D330"/>
    <mergeCell ref="B331:D331"/>
    <mergeCell ref="B332:D332"/>
    <mergeCell ref="B333:D333"/>
    <mergeCell ref="B334:D334"/>
    <mergeCell ref="A336:J336"/>
    <mergeCell ref="B320:D320"/>
    <mergeCell ref="A322:J322"/>
    <mergeCell ref="B323:D323"/>
    <mergeCell ref="A325:I325"/>
    <mergeCell ref="B326:D326"/>
    <mergeCell ref="E326:E334"/>
    <mergeCell ref="B327:D327"/>
    <mergeCell ref="B328:D328"/>
    <mergeCell ref="B329:D329"/>
    <mergeCell ref="G320:I320"/>
    <mergeCell ref="A313:J313"/>
    <mergeCell ref="B314:D314"/>
    <mergeCell ref="A316:J316"/>
    <mergeCell ref="B317:D317"/>
    <mergeCell ref="A319:J319"/>
    <mergeCell ref="A297:J297"/>
    <mergeCell ref="B298:C298"/>
    <mergeCell ref="E298:E311"/>
    <mergeCell ref="B299:C299"/>
    <mergeCell ref="A300:A305"/>
    <mergeCell ref="B300:C305"/>
    <mergeCell ref="J300:J305"/>
    <mergeCell ref="A306:A311"/>
    <mergeCell ref="B306:C311"/>
    <mergeCell ref="J306:J311"/>
    <mergeCell ref="G317:I317"/>
    <mergeCell ref="A293:J293"/>
    <mergeCell ref="B294:D294"/>
    <mergeCell ref="E294:E295"/>
    <mergeCell ref="B295:D295"/>
    <mergeCell ref="B285:D285"/>
    <mergeCell ref="B286:D286"/>
    <mergeCell ref="B287:D287"/>
    <mergeCell ref="B288:D288"/>
    <mergeCell ref="B289:D289"/>
    <mergeCell ref="B290:D290"/>
    <mergeCell ref="B276:D276"/>
    <mergeCell ref="E276:E292"/>
    <mergeCell ref="B277:D277"/>
    <mergeCell ref="B278:D278"/>
    <mergeCell ref="B279:D279"/>
    <mergeCell ref="B280:D280"/>
    <mergeCell ref="B281:D281"/>
    <mergeCell ref="B282:D282"/>
    <mergeCell ref="B283:D283"/>
    <mergeCell ref="B284:D284"/>
    <mergeCell ref="B291:D291"/>
    <mergeCell ref="B292:D292"/>
    <mergeCell ref="A271:J271"/>
    <mergeCell ref="B272:D272"/>
    <mergeCell ref="E272:E273"/>
    <mergeCell ref="J272:J273"/>
    <mergeCell ref="B273:D273"/>
    <mergeCell ref="A275:J275"/>
    <mergeCell ref="A267:I267"/>
    <mergeCell ref="B268:D268"/>
    <mergeCell ref="E268:E269"/>
    <mergeCell ref="G268:H268"/>
    <mergeCell ref="B269:D269"/>
    <mergeCell ref="G269:H269"/>
    <mergeCell ref="B263:D263"/>
    <mergeCell ref="G263:H263"/>
    <mergeCell ref="B264:D264"/>
    <mergeCell ref="G264:H264"/>
    <mergeCell ref="B265:D265"/>
    <mergeCell ref="G265:H265"/>
    <mergeCell ref="A258:I258"/>
    <mergeCell ref="B259:D259"/>
    <mergeCell ref="E259:E265"/>
    <mergeCell ref="G259:H259"/>
    <mergeCell ref="B260:D260"/>
    <mergeCell ref="G260:H260"/>
    <mergeCell ref="B261:D261"/>
    <mergeCell ref="G261:H261"/>
    <mergeCell ref="B262:D262"/>
    <mergeCell ref="G262:H262"/>
    <mergeCell ref="A254:I254"/>
    <mergeCell ref="B255:D255"/>
    <mergeCell ref="E255:E256"/>
    <mergeCell ref="G255:H255"/>
    <mergeCell ref="B256:D256"/>
    <mergeCell ref="G256:H256"/>
    <mergeCell ref="A248:J248"/>
    <mergeCell ref="B249:D249"/>
    <mergeCell ref="E249:E252"/>
    <mergeCell ref="J249:J252"/>
    <mergeCell ref="B250:D250"/>
    <mergeCell ref="B251:D251"/>
    <mergeCell ref="B252:D252"/>
    <mergeCell ref="A242:J242"/>
    <mergeCell ref="B243:D243"/>
    <mergeCell ref="E243:E246"/>
    <mergeCell ref="B244:D244"/>
    <mergeCell ref="B245:D245"/>
    <mergeCell ref="B246:D246"/>
    <mergeCell ref="A237:J237"/>
    <mergeCell ref="B238:D238"/>
    <mergeCell ref="E238:E240"/>
    <mergeCell ref="J238:J240"/>
    <mergeCell ref="B239:D239"/>
    <mergeCell ref="B240:D240"/>
    <mergeCell ref="A232:J232"/>
    <mergeCell ref="B233:D233"/>
    <mergeCell ref="E233:E235"/>
    <mergeCell ref="J233:J235"/>
    <mergeCell ref="B234:D234"/>
    <mergeCell ref="B235:D235"/>
    <mergeCell ref="A225:J225"/>
    <mergeCell ref="B226:D226"/>
    <mergeCell ref="B227:D227"/>
    <mergeCell ref="B228:D228"/>
    <mergeCell ref="B229:D229"/>
    <mergeCell ref="B230:D230"/>
    <mergeCell ref="B217:D217"/>
    <mergeCell ref="B218:D218"/>
    <mergeCell ref="B219:D219"/>
    <mergeCell ref="B220:D220"/>
    <mergeCell ref="A222:J222"/>
    <mergeCell ref="B223:D223"/>
    <mergeCell ref="A207:J207"/>
    <mergeCell ref="B208:D208"/>
    <mergeCell ref="E208:E220"/>
    <mergeCell ref="B209:D209"/>
    <mergeCell ref="B210:D210"/>
    <mergeCell ref="B211:C211"/>
    <mergeCell ref="A212:A214"/>
    <mergeCell ref="B212:C214"/>
    <mergeCell ref="B215:D215"/>
    <mergeCell ref="B216:D216"/>
    <mergeCell ref="A198:J198"/>
    <mergeCell ref="B199:C199"/>
    <mergeCell ref="A201:J201"/>
    <mergeCell ref="B202:C202"/>
    <mergeCell ref="A204:J204"/>
    <mergeCell ref="B205:C205"/>
    <mergeCell ref="B186:D186"/>
    <mergeCell ref="A188:J188"/>
    <mergeCell ref="B189:D189"/>
    <mergeCell ref="A191:J191"/>
    <mergeCell ref="B192:C192"/>
    <mergeCell ref="E192:E196"/>
    <mergeCell ref="B193:C193"/>
    <mergeCell ref="B194:C194"/>
    <mergeCell ref="B195:C195"/>
    <mergeCell ref="B196:C196"/>
    <mergeCell ref="A177:I177"/>
    <mergeCell ref="A178:A183"/>
    <mergeCell ref="B178:C183"/>
    <mergeCell ref="E178:E183"/>
    <mergeCell ref="J178:J183"/>
    <mergeCell ref="A185:J185"/>
    <mergeCell ref="A165:A170"/>
    <mergeCell ref="B165:C170"/>
    <mergeCell ref="J165:J170"/>
    <mergeCell ref="A171:A176"/>
    <mergeCell ref="B171:C176"/>
    <mergeCell ref="J171:J176"/>
    <mergeCell ref="J147:J152"/>
    <mergeCell ref="A153:A158"/>
    <mergeCell ref="B153:C158"/>
    <mergeCell ref="J153:J158"/>
    <mergeCell ref="A159:A164"/>
    <mergeCell ref="B159:C164"/>
    <mergeCell ref="J159:J164"/>
    <mergeCell ref="A134:I134"/>
    <mergeCell ref="A135:A140"/>
    <mergeCell ref="B135:C140"/>
    <mergeCell ref="E135:E176"/>
    <mergeCell ref="J135:J140"/>
    <mergeCell ref="A141:A146"/>
    <mergeCell ref="B141:C146"/>
    <mergeCell ref="J141:J146"/>
    <mergeCell ref="A147:A152"/>
    <mergeCell ref="B147:C152"/>
    <mergeCell ref="A91:I91"/>
    <mergeCell ref="A92:A97"/>
    <mergeCell ref="B92:C97"/>
    <mergeCell ref="E92:E133"/>
    <mergeCell ref="J92:J97"/>
    <mergeCell ref="A98:A103"/>
    <mergeCell ref="B98:C103"/>
    <mergeCell ref="J98:J103"/>
    <mergeCell ref="A104:A109"/>
    <mergeCell ref="B104:C109"/>
    <mergeCell ref="A122:A127"/>
    <mergeCell ref="B122:C127"/>
    <mergeCell ref="J122:J127"/>
    <mergeCell ref="A128:A133"/>
    <mergeCell ref="B128:C133"/>
    <mergeCell ref="J128:J133"/>
    <mergeCell ref="J104:J109"/>
    <mergeCell ref="A110:A115"/>
    <mergeCell ref="B110:C115"/>
    <mergeCell ref="J110:J115"/>
    <mergeCell ref="A116:A121"/>
    <mergeCell ref="B116:C121"/>
    <mergeCell ref="J116:J121"/>
    <mergeCell ref="B81:C83"/>
    <mergeCell ref="J81:J83"/>
    <mergeCell ref="A85:J85"/>
    <mergeCell ref="A86:A89"/>
    <mergeCell ref="B86:C89"/>
    <mergeCell ref="E86:E89"/>
    <mergeCell ref="J86:J89"/>
    <mergeCell ref="A71:J71"/>
    <mergeCell ref="B72:D72"/>
    <mergeCell ref="A74:J74"/>
    <mergeCell ref="B75:D75"/>
    <mergeCell ref="A77:J77"/>
    <mergeCell ref="B78:D78"/>
    <mergeCell ref="E78:E83"/>
    <mergeCell ref="B79:D79"/>
    <mergeCell ref="B80:D80"/>
    <mergeCell ref="A81:A83"/>
    <mergeCell ref="A66:J66"/>
    <mergeCell ref="B67:C67"/>
    <mergeCell ref="E67:E69"/>
    <mergeCell ref="A68:A69"/>
    <mergeCell ref="B68:C69"/>
    <mergeCell ref="J68:J69"/>
    <mergeCell ref="B59:C59"/>
    <mergeCell ref="B60:C60"/>
    <mergeCell ref="A61:A62"/>
    <mergeCell ref="B61:C62"/>
    <mergeCell ref="J61:J62"/>
    <mergeCell ref="A63:A64"/>
    <mergeCell ref="B63:C64"/>
    <mergeCell ref="J63:J64"/>
    <mergeCell ref="J43:J44"/>
    <mergeCell ref="A45:A46"/>
    <mergeCell ref="B45:C46"/>
    <mergeCell ref="J45:J46"/>
    <mergeCell ref="A51:A52"/>
    <mergeCell ref="B51:C52"/>
    <mergeCell ref="J51:J52"/>
    <mergeCell ref="A54:J54"/>
    <mergeCell ref="B55:C55"/>
    <mergeCell ref="E55:E65"/>
    <mergeCell ref="B56:C56"/>
    <mergeCell ref="A57:A58"/>
    <mergeCell ref="B57:C58"/>
    <mergeCell ref="J57:J58"/>
    <mergeCell ref="B65:C65"/>
    <mergeCell ref="A39:A40"/>
    <mergeCell ref="B39:C40"/>
    <mergeCell ref="J39:J40"/>
    <mergeCell ref="A41:A42"/>
    <mergeCell ref="B41:C42"/>
    <mergeCell ref="J41:J42"/>
    <mergeCell ref="E29:E52"/>
    <mergeCell ref="A33:A34"/>
    <mergeCell ref="B33:C34"/>
    <mergeCell ref="J33:J34"/>
    <mergeCell ref="A35:A36"/>
    <mergeCell ref="B35:C36"/>
    <mergeCell ref="J35:J36"/>
    <mergeCell ref="A37:A38"/>
    <mergeCell ref="B37:C38"/>
    <mergeCell ref="J37:J38"/>
    <mergeCell ref="A47:A48"/>
    <mergeCell ref="B47:C48"/>
    <mergeCell ref="J47:J48"/>
    <mergeCell ref="A49:A50"/>
    <mergeCell ref="B49:C50"/>
    <mergeCell ref="J49:J50"/>
    <mergeCell ref="A43:A44"/>
    <mergeCell ref="B43:C44"/>
    <mergeCell ref="A16:J16"/>
    <mergeCell ref="B17:D17"/>
    <mergeCell ref="A19:J19"/>
    <mergeCell ref="A28:J28"/>
    <mergeCell ref="B8:D8"/>
    <mergeCell ref="J8:J9"/>
    <mergeCell ref="B9:D9"/>
    <mergeCell ref="B10:D10"/>
    <mergeCell ref="B11:D11"/>
    <mergeCell ref="B12:D12"/>
    <mergeCell ref="A4:J4"/>
    <mergeCell ref="B5:D5"/>
    <mergeCell ref="E5:E14"/>
    <mergeCell ref="G5:H5"/>
    <mergeCell ref="J5:J7"/>
    <mergeCell ref="B6:D6"/>
    <mergeCell ref="B7:D7"/>
    <mergeCell ref="B13:D13"/>
    <mergeCell ref="B14:D14"/>
    <mergeCell ref="A1:D1"/>
    <mergeCell ref="E1:F1"/>
    <mergeCell ref="A2:A3"/>
    <mergeCell ref="B2:D3"/>
    <mergeCell ref="E2:E3"/>
    <mergeCell ref="F2:F3"/>
    <mergeCell ref="G2:H2"/>
    <mergeCell ref="I2:I3"/>
    <mergeCell ref="J2:J3"/>
  </mergeCells>
  <pageMargins left="0.2" right="0.2" top="0.25" bottom="0.25" header="0.2" footer="0.2"/>
  <pageSetup paperSize="5" scale="75" fitToHeight="0" orientation="landscape" r:id="rId1"/>
  <headerFooter>
    <oddFooter>&amp;R&amp;"-,Bold"&amp;8Page &amp;P of &amp;N</oddFooter>
  </headerFooter>
  <rowBreaks count="14" manualBreakCount="14">
    <brk id="27" max="9" man="1"/>
    <brk id="65" max="9" man="1"/>
    <brk id="90" max="9" man="1"/>
    <brk id="133" max="9" man="1"/>
    <brk id="176" max="9" man="1"/>
    <brk id="203" max="9" man="1"/>
    <brk id="221" max="9" man="1"/>
    <brk id="241" max="9" man="1"/>
    <brk id="266" max="9" man="1"/>
    <brk id="292" max="9" man="1"/>
    <brk id="324" max="9" man="1"/>
    <brk id="351" max="9" man="1"/>
    <brk id="375" max="9" man="1"/>
    <brk id="399" max="9"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O430"/>
  <sheetViews>
    <sheetView showGridLines="0" zoomScale="90" zoomScaleNormal="90" workbookViewId="0">
      <pane xSplit="1" ySplit="3" topLeftCell="B4" activePane="bottomRight" state="frozen"/>
      <selection activeCell="J2" sqref="J2:J3"/>
      <selection pane="topRight" activeCell="J2" sqref="J2:J3"/>
      <selection pane="bottomLeft" activeCell="J2" sqref="J2:J3"/>
      <selection pane="bottomRight" sqref="A1:D1"/>
    </sheetView>
  </sheetViews>
  <sheetFormatPr defaultColWidth="9.1796875" defaultRowHeight="14.5" x14ac:dyDescent="0.35"/>
  <cols>
    <col min="1" max="1" width="8.26953125" style="3" customWidth="1"/>
    <col min="2" max="2" width="54.81640625" style="3" customWidth="1"/>
    <col min="3" max="3" width="9.453125" style="3" customWidth="1"/>
    <col min="4" max="4" width="19.453125" style="3" customWidth="1"/>
    <col min="5" max="5" width="14.7265625" style="3" customWidth="1"/>
    <col min="6" max="6" width="13" style="3" customWidth="1"/>
    <col min="7" max="8" width="13.81640625" style="15" customWidth="1"/>
    <col min="9" max="9" width="13.81640625" style="14" customWidth="1"/>
    <col min="10" max="10" width="69.7265625" style="3" customWidth="1"/>
    <col min="11" max="11" width="21.453125" style="381" customWidth="1"/>
    <col min="12" max="12" width="20.54296875" style="1" customWidth="1"/>
    <col min="13" max="14" width="9.1796875" style="1"/>
    <col min="15" max="15" width="9.1796875" style="381"/>
    <col min="16" max="16384" width="9.1796875" style="1"/>
  </cols>
  <sheetData>
    <row r="1" spans="1:15" ht="29.25" customHeight="1" x14ac:dyDescent="0.3">
      <c r="A1" s="1779" t="s">
        <v>782</v>
      </c>
      <c r="B1" s="1779"/>
      <c r="C1" s="1779"/>
      <c r="D1" s="1779"/>
      <c r="E1" s="1454"/>
      <c r="F1" s="1455"/>
      <c r="G1" s="1846"/>
      <c r="H1" s="1846"/>
      <c r="I1" s="1846"/>
      <c r="J1" s="896" t="s">
        <v>830</v>
      </c>
      <c r="K1" s="1"/>
      <c r="O1" s="1"/>
    </row>
    <row r="2" spans="1:15" ht="15" customHeight="1" x14ac:dyDescent="0.35">
      <c r="A2" s="1921" t="s">
        <v>237</v>
      </c>
      <c r="B2" s="1922" t="s">
        <v>236</v>
      </c>
      <c r="C2" s="1922"/>
      <c r="D2" s="1922"/>
      <c r="E2" s="1922" t="s">
        <v>486</v>
      </c>
      <c r="F2" s="1923" t="s">
        <v>366</v>
      </c>
      <c r="G2" s="1926" t="s">
        <v>377</v>
      </c>
      <c r="H2" s="1926"/>
      <c r="I2" s="1923" t="s">
        <v>356</v>
      </c>
      <c r="J2" s="1924" t="s">
        <v>487</v>
      </c>
      <c r="O2" s="1"/>
    </row>
    <row r="3" spans="1:15" ht="15" customHeight="1" x14ac:dyDescent="0.35">
      <c r="A3" s="1921"/>
      <c r="B3" s="1922"/>
      <c r="C3" s="1922"/>
      <c r="D3" s="1922"/>
      <c r="E3" s="1922"/>
      <c r="F3" s="1923"/>
      <c r="G3" s="1925" t="s">
        <v>354</v>
      </c>
      <c r="H3" s="1925" t="s">
        <v>355</v>
      </c>
      <c r="I3" s="1923"/>
      <c r="J3" s="1924"/>
      <c r="L3" s="381"/>
      <c r="M3" s="381"/>
      <c r="O3" s="1"/>
    </row>
    <row r="4" spans="1:15" s="5" customFormat="1" ht="33" customHeight="1" x14ac:dyDescent="0.35">
      <c r="A4" s="1462" t="s">
        <v>491</v>
      </c>
      <c r="B4" s="1463"/>
      <c r="C4" s="1463"/>
      <c r="D4" s="1463"/>
      <c r="E4" s="1463"/>
      <c r="F4" s="1463"/>
      <c r="G4" s="1463"/>
      <c r="H4" s="1463"/>
      <c r="I4" s="1463"/>
      <c r="J4" s="1464"/>
      <c r="K4" s="381"/>
    </row>
    <row r="5" spans="1:15" s="5" customFormat="1" ht="26.25" customHeight="1" x14ac:dyDescent="0.35">
      <c r="A5" s="48" t="s">
        <v>7</v>
      </c>
      <c r="B5" s="1465" t="s">
        <v>367</v>
      </c>
      <c r="C5" s="1465"/>
      <c r="D5" s="1465"/>
      <c r="E5" s="1889" t="s">
        <v>518</v>
      </c>
      <c r="F5" s="243" t="s">
        <v>361</v>
      </c>
      <c r="G5" s="1788">
        <v>54200000</v>
      </c>
      <c r="H5" s="1789"/>
      <c r="I5" s="1869">
        <v>79600000</v>
      </c>
      <c r="J5" s="1890" t="s">
        <v>808</v>
      </c>
      <c r="K5" s="381"/>
    </row>
    <row r="6" spans="1:15" s="5" customFormat="1" ht="26.25" customHeight="1" x14ac:dyDescent="0.35">
      <c r="A6" s="51" t="s">
        <v>8</v>
      </c>
      <c r="B6" s="1460" t="s">
        <v>368</v>
      </c>
      <c r="C6" s="1460"/>
      <c r="D6" s="1460"/>
      <c r="E6" s="1891"/>
      <c r="F6" s="732" t="s">
        <v>361</v>
      </c>
      <c r="G6" s="143" t="s">
        <v>362</v>
      </c>
      <c r="H6" s="143" t="s">
        <v>362</v>
      </c>
      <c r="I6" s="143" t="s">
        <v>362</v>
      </c>
      <c r="J6" s="1892"/>
      <c r="K6" s="381"/>
    </row>
    <row r="7" spans="1:15" s="5" customFormat="1" ht="27" customHeight="1" x14ac:dyDescent="0.35">
      <c r="A7" s="55" t="s">
        <v>9</v>
      </c>
      <c r="B7" s="1459" t="s">
        <v>369</v>
      </c>
      <c r="C7" s="1459"/>
      <c r="D7" s="1459"/>
      <c r="E7" s="1891"/>
      <c r="F7" s="245" t="s">
        <v>361</v>
      </c>
      <c r="G7" s="718" t="s">
        <v>362</v>
      </c>
      <c r="H7" s="145" t="s">
        <v>362</v>
      </c>
      <c r="I7" s="145" t="s">
        <v>362</v>
      </c>
      <c r="J7" s="1892"/>
      <c r="K7" s="381"/>
    </row>
    <row r="8" spans="1:15" s="5" customFormat="1" ht="27" customHeight="1" x14ac:dyDescent="0.35">
      <c r="A8" s="51" t="s">
        <v>10</v>
      </c>
      <c r="B8" s="1460" t="s">
        <v>370</v>
      </c>
      <c r="C8" s="1460"/>
      <c r="D8" s="1460"/>
      <c r="E8" s="1891"/>
      <c r="F8" s="732" t="s">
        <v>361</v>
      </c>
      <c r="G8" s="1451">
        <v>12434</v>
      </c>
      <c r="H8" s="1451">
        <v>3194</v>
      </c>
      <c r="I8" s="1451">
        <v>6321.9320168900013</v>
      </c>
      <c r="J8" s="1893" t="s">
        <v>820</v>
      </c>
      <c r="K8" s="381"/>
    </row>
    <row r="9" spans="1:15" s="5" customFormat="1" ht="90" customHeight="1" x14ac:dyDescent="0.35">
      <c r="A9" s="55" t="s">
        <v>11</v>
      </c>
      <c r="B9" s="1459" t="s">
        <v>371</v>
      </c>
      <c r="C9" s="1459"/>
      <c r="D9" s="1459"/>
      <c r="E9" s="1891"/>
      <c r="F9" s="245" t="s">
        <v>361</v>
      </c>
      <c r="G9" s="703">
        <v>17666</v>
      </c>
      <c r="H9" s="703">
        <v>4531</v>
      </c>
      <c r="I9" s="703">
        <v>6998.9710980900036</v>
      </c>
      <c r="J9" s="1893"/>
      <c r="K9" s="381"/>
    </row>
    <row r="10" spans="1:15" s="5" customFormat="1" ht="27" customHeight="1" x14ac:dyDescent="0.35">
      <c r="A10" s="51" t="s">
        <v>12</v>
      </c>
      <c r="B10" s="1460" t="s">
        <v>372</v>
      </c>
      <c r="C10" s="1460"/>
      <c r="D10" s="1460"/>
      <c r="E10" s="1891"/>
      <c r="F10" s="732" t="s">
        <v>361</v>
      </c>
      <c r="G10" s="143" t="s">
        <v>362</v>
      </c>
      <c r="H10" s="143" t="s">
        <v>362</v>
      </c>
      <c r="I10" s="143" t="s">
        <v>362</v>
      </c>
      <c r="J10" s="54"/>
      <c r="K10" s="381"/>
    </row>
    <row r="11" spans="1:15" s="5" customFormat="1" ht="27" customHeight="1" x14ac:dyDescent="0.35">
      <c r="A11" s="55" t="s">
        <v>13</v>
      </c>
      <c r="B11" s="1459" t="s">
        <v>373</v>
      </c>
      <c r="C11" s="1459"/>
      <c r="D11" s="1459"/>
      <c r="E11" s="1891"/>
      <c r="F11" s="245" t="s">
        <v>361</v>
      </c>
      <c r="G11" s="718" t="s">
        <v>362</v>
      </c>
      <c r="H11" s="718" t="s">
        <v>362</v>
      </c>
      <c r="I11" s="718" t="s">
        <v>362</v>
      </c>
      <c r="J11" s="58"/>
      <c r="K11" s="381"/>
    </row>
    <row r="12" spans="1:15" s="5" customFormat="1" ht="27" customHeight="1" x14ac:dyDescent="0.35">
      <c r="A12" s="51" t="s">
        <v>14</v>
      </c>
      <c r="B12" s="1460" t="s">
        <v>374</v>
      </c>
      <c r="C12" s="1460"/>
      <c r="D12" s="1460"/>
      <c r="E12" s="1891"/>
      <c r="F12" s="732" t="s">
        <v>361</v>
      </c>
      <c r="G12" s="147" t="s">
        <v>362</v>
      </c>
      <c r="H12" s="147" t="s">
        <v>362</v>
      </c>
      <c r="I12" s="147" t="s">
        <v>362</v>
      </c>
      <c r="J12" s="54"/>
      <c r="K12" s="381"/>
    </row>
    <row r="13" spans="1:15" s="5" customFormat="1" ht="27" customHeight="1" x14ac:dyDescent="0.35">
      <c r="A13" s="55" t="s">
        <v>15</v>
      </c>
      <c r="B13" s="1459" t="s">
        <v>375</v>
      </c>
      <c r="C13" s="1459"/>
      <c r="D13" s="1459"/>
      <c r="E13" s="1891"/>
      <c r="F13" s="245" t="s">
        <v>361</v>
      </c>
      <c r="G13" s="718" t="s">
        <v>362</v>
      </c>
      <c r="H13" s="718" t="s">
        <v>362</v>
      </c>
      <c r="I13" s="718" t="s">
        <v>362</v>
      </c>
      <c r="J13" s="58"/>
      <c r="K13" s="381"/>
    </row>
    <row r="14" spans="1:15" s="5" customFormat="1" ht="27" customHeight="1" x14ac:dyDescent="0.35">
      <c r="A14" s="61" t="s">
        <v>16</v>
      </c>
      <c r="B14" s="1461" t="s">
        <v>376</v>
      </c>
      <c r="C14" s="1461"/>
      <c r="D14" s="1461"/>
      <c r="E14" s="1894"/>
      <c r="F14" s="246" t="s">
        <v>361</v>
      </c>
      <c r="G14" s="148" t="s">
        <v>362</v>
      </c>
      <c r="H14" s="148" t="s">
        <v>362</v>
      </c>
      <c r="I14" s="148" t="s">
        <v>362</v>
      </c>
      <c r="J14" s="64"/>
      <c r="K14" s="381"/>
    </row>
    <row r="15" spans="1:15" s="5" customFormat="1" ht="8.15" customHeight="1" x14ac:dyDescent="0.35">
      <c r="A15" s="12"/>
      <c r="B15" s="13"/>
      <c r="C15" s="13"/>
      <c r="D15" s="13"/>
      <c r="E15" s="13"/>
      <c r="F15" s="7"/>
      <c r="G15" s="149"/>
      <c r="H15" s="149"/>
      <c r="I15" s="149"/>
      <c r="J15" s="46"/>
      <c r="K15" s="381"/>
    </row>
    <row r="16" spans="1:15" s="5" customFormat="1" ht="33" customHeight="1" x14ac:dyDescent="0.35">
      <c r="A16" s="1462" t="s">
        <v>435</v>
      </c>
      <c r="B16" s="1463"/>
      <c r="C16" s="1463"/>
      <c r="D16" s="1463"/>
      <c r="E16" s="1463"/>
      <c r="F16" s="1463"/>
      <c r="G16" s="1463"/>
      <c r="H16" s="1463"/>
      <c r="I16" s="1463"/>
      <c r="J16" s="1464"/>
      <c r="K16" s="381"/>
    </row>
    <row r="17" spans="1:11" s="5" customFormat="1" ht="32.15" customHeight="1" x14ac:dyDescent="0.35">
      <c r="A17" s="9" t="s">
        <v>6</v>
      </c>
      <c r="B17" s="1476" t="s">
        <v>436</v>
      </c>
      <c r="C17" s="1476"/>
      <c r="D17" s="1476"/>
      <c r="E17" s="10" t="s">
        <v>519</v>
      </c>
      <c r="F17" s="242" t="s">
        <v>361</v>
      </c>
      <c r="G17" s="186">
        <v>577</v>
      </c>
      <c r="H17" s="150" t="s">
        <v>362</v>
      </c>
      <c r="I17" s="150" t="s">
        <v>362</v>
      </c>
      <c r="J17" s="6"/>
      <c r="K17" s="381"/>
    </row>
    <row r="18" spans="1:11" s="5" customFormat="1" ht="8.15" customHeight="1" x14ac:dyDescent="0.35">
      <c r="A18" s="12"/>
      <c r="B18" s="13"/>
      <c r="C18" s="13"/>
      <c r="D18" s="13"/>
      <c r="E18" s="13"/>
      <c r="F18" s="7"/>
      <c r="G18" s="149"/>
      <c r="H18" s="149"/>
      <c r="I18" s="149"/>
      <c r="J18" s="46"/>
      <c r="K18" s="381"/>
    </row>
    <row r="19" spans="1:11" s="5" customFormat="1" ht="33" customHeight="1" x14ac:dyDescent="0.35">
      <c r="A19" s="1462" t="s">
        <v>490</v>
      </c>
      <c r="B19" s="1463"/>
      <c r="C19" s="1463"/>
      <c r="D19" s="1463"/>
      <c r="E19" s="1463"/>
      <c r="F19" s="1463"/>
      <c r="G19" s="1463"/>
      <c r="H19" s="1463"/>
      <c r="I19" s="1463"/>
      <c r="J19" s="1464"/>
      <c r="K19" s="381"/>
    </row>
    <row r="20" spans="1:11" s="5" customFormat="1" ht="15" customHeight="1" x14ac:dyDescent="0.35">
      <c r="A20" s="1477" t="s">
        <v>17</v>
      </c>
      <c r="B20" s="1479" t="s">
        <v>380</v>
      </c>
      <c r="C20" s="1480"/>
      <c r="D20" s="68" t="s">
        <v>379</v>
      </c>
      <c r="E20" s="1409" t="s">
        <v>518</v>
      </c>
      <c r="F20" s="69" t="s">
        <v>361</v>
      </c>
      <c r="G20" s="496">
        <v>3129</v>
      </c>
      <c r="H20" s="496">
        <v>741</v>
      </c>
      <c r="I20" s="496">
        <v>5000</v>
      </c>
      <c r="J20" s="1401"/>
      <c r="K20" s="381"/>
    </row>
    <row r="21" spans="1:11" s="5" customFormat="1" ht="15" customHeight="1" x14ac:dyDescent="0.35">
      <c r="A21" s="1478"/>
      <c r="B21" s="1481"/>
      <c r="C21" s="1482"/>
      <c r="D21" s="70" t="s">
        <v>378</v>
      </c>
      <c r="E21" s="1443"/>
      <c r="F21" s="71" t="s">
        <v>361</v>
      </c>
      <c r="G21" s="713">
        <v>3129</v>
      </c>
      <c r="H21" s="713">
        <v>741</v>
      </c>
      <c r="I21" s="713">
        <v>5000</v>
      </c>
      <c r="J21" s="1445"/>
      <c r="K21" s="381"/>
    </row>
    <row r="22" spans="1:11" s="5" customFormat="1" ht="15" customHeight="1" x14ac:dyDescent="0.35">
      <c r="A22" s="1486" t="s">
        <v>18</v>
      </c>
      <c r="B22" s="1487" t="s">
        <v>381</v>
      </c>
      <c r="C22" s="1488"/>
      <c r="D22" s="1395" t="s">
        <v>379</v>
      </c>
      <c r="E22" s="1443"/>
      <c r="F22" s="72" t="s">
        <v>361</v>
      </c>
      <c r="G22" s="733">
        <v>0</v>
      </c>
      <c r="H22" s="733">
        <v>0</v>
      </c>
      <c r="I22" s="733">
        <v>0</v>
      </c>
      <c r="J22" s="1429"/>
      <c r="K22" s="381"/>
    </row>
    <row r="23" spans="1:11" s="5" customFormat="1" ht="15" customHeight="1" x14ac:dyDescent="0.35">
      <c r="A23" s="1486"/>
      <c r="B23" s="1487"/>
      <c r="C23" s="1488"/>
      <c r="D23" s="1395" t="s">
        <v>378</v>
      </c>
      <c r="E23" s="1443"/>
      <c r="F23" s="72" t="s">
        <v>361</v>
      </c>
      <c r="G23" s="807">
        <v>0</v>
      </c>
      <c r="H23" s="807">
        <v>0</v>
      </c>
      <c r="I23" s="807">
        <v>0</v>
      </c>
      <c r="J23" s="1447"/>
      <c r="K23" s="381"/>
    </row>
    <row r="24" spans="1:11" s="5" customFormat="1" ht="15" customHeight="1" x14ac:dyDescent="0.35">
      <c r="A24" s="1478" t="s">
        <v>19</v>
      </c>
      <c r="B24" s="1481" t="s">
        <v>382</v>
      </c>
      <c r="C24" s="1482"/>
      <c r="D24" s="70" t="s">
        <v>379</v>
      </c>
      <c r="E24" s="1443"/>
      <c r="F24" s="71" t="s">
        <v>361</v>
      </c>
      <c r="G24" s="713">
        <v>350</v>
      </c>
      <c r="H24" s="713">
        <v>100</v>
      </c>
      <c r="I24" s="713">
        <v>375</v>
      </c>
      <c r="J24" s="895"/>
      <c r="K24" s="381"/>
    </row>
    <row r="25" spans="1:11" s="5" customFormat="1" ht="15" customHeight="1" x14ac:dyDescent="0.35">
      <c r="A25" s="1478" t="s">
        <v>19</v>
      </c>
      <c r="B25" s="1481"/>
      <c r="C25" s="1482"/>
      <c r="D25" s="70" t="s">
        <v>378</v>
      </c>
      <c r="E25" s="1443"/>
      <c r="F25" s="71" t="s">
        <v>361</v>
      </c>
      <c r="G25" s="713">
        <v>357</v>
      </c>
      <c r="H25" s="713">
        <v>102</v>
      </c>
      <c r="I25" s="713">
        <v>382</v>
      </c>
      <c r="J25" s="1445"/>
      <c r="K25" s="381"/>
    </row>
    <row r="26" spans="1:11" s="5" customFormat="1" ht="15" customHeight="1" x14ac:dyDescent="0.35">
      <c r="A26" s="1486" t="s">
        <v>20</v>
      </c>
      <c r="B26" s="1487" t="s">
        <v>383</v>
      </c>
      <c r="C26" s="1488"/>
      <c r="D26" s="1395" t="s">
        <v>379</v>
      </c>
      <c r="E26" s="1443"/>
      <c r="F26" s="72" t="s">
        <v>361</v>
      </c>
      <c r="G26" s="733">
        <v>720</v>
      </c>
      <c r="H26" s="733">
        <v>346</v>
      </c>
      <c r="I26" s="733">
        <v>821</v>
      </c>
      <c r="J26" s="1429" t="s">
        <v>517</v>
      </c>
      <c r="K26" s="381"/>
    </row>
    <row r="27" spans="1:11" s="5" customFormat="1" ht="15" customHeight="1" x14ac:dyDescent="0.35">
      <c r="A27" s="1501"/>
      <c r="B27" s="1502"/>
      <c r="C27" s="1503"/>
      <c r="D27" s="1393" t="s">
        <v>378</v>
      </c>
      <c r="E27" s="1444"/>
      <c r="F27" s="73" t="s">
        <v>361</v>
      </c>
      <c r="G27" s="154">
        <v>720</v>
      </c>
      <c r="H27" s="154">
        <v>346</v>
      </c>
      <c r="I27" s="154">
        <v>821</v>
      </c>
      <c r="J27" s="1430"/>
      <c r="K27" s="381"/>
    </row>
    <row r="28" spans="1:11" s="5" customFormat="1" ht="33" customHeight="1" x14ac:dyDescent="0.35">
      <c r="A28" s="1462" t="s">
        <v>492</v>
      </c>
      <c r="B28" s="1463"/>
      <c r="C28" s="1463"/>
      <c r="D28" s="1463"/>
      <c r="E28" s="1463"/>
      <c r="F28" s="1463"/>
      <c r="G28" s="1463"/>
      <c r="H28" s="1463"/>
      <c r="I28" s="1463"/>
      <c r="J28" s="1464"/>
      <c r="K28" s="381"/>
    </row>
    <row r="29" spans="1:11" s="5" customFormat="1" ht="15" customHeight="1" x14ac:dyDescent="0.35">
      <c r="A29" s="1446" t="s">
        <v>694</v>
      </c>
      <c r="B29" s="1407" t="s">
        <v>696</v>
      </c>
      <c r="C29" s="1408"/>
      <c r="D29" s="68" t="s">
        <v>379</v>
      </c>
      <c r="E29" s="1483" t="s">
        <v>518</v>
      </c>
      <c r="F29" s="69" t="s">
        <v>361</v>
      </c>
      <c r="G29" s="1895">
        <v>1142</v>
      </c>
      <c r="H29" s="496">
        <v>111</v>
      </c>
      <c r="I29" s="1895">
        <v>1639</v>
      </c>
      <c r="J29" s="1401" t="s">
        <v>517</v>
      </c>
      <c r="K29" s="381"/>
    </row>
    <row r="30" spans="1:11" s="5" customFormat="1" ht="15" customHeight="1" x14ac:dyDescent="0.35">
      <c r="A30" s="1440" t="s">
        <v>20</v>
      </c>
      <c r="B30" s="1432" t="s">
        <v>308</v>
      </c>
      <c r="C30" s="1433"/>
      <c r="D30" s="70" t="s">
        <v>378</v>
      </c>
      <c r="E30" s="1782"/>
      <c r="F30" s="71" t="s">
        <v>361</v>
      </c>
      <c r="G30" s="713">
        <v>1142</v>
      </c>
      <c r="H30" s="713">
        <v>111</v>
      </c>
      <c r="I30" s="713">
        <v>1639</v>
      </c>
      <c r="J30" s="1445"/>
      <c r="K30" s="381"/>
    </row>
    <row r="31" spans="1:11" s="5" customFormat="1" ht="15" customHeight="1" x14ac:dyDescent="0.35">
      <c r="A31" s="1438" t="s">
        <v>695</v>
      </c>
      <c r="B31" s="1410" t="s">
        <v>697</v>
      </c>
      <c r="C31" s="1411"/>
      <c r="D31" s="1395" t="s">
        <v>379</v>
      </c>
      <c r="E31" s="1782"/>
      <c r="F31" s="72" t="s">
        <v>361</v>
      </c>
      <c r="G31" s="1451">
        <v>0</v>
      </c>
      <c r="H31" s="810">
        <v>0</v>
      </c>
      <c r="I31" s="1451">
        <v>0</v>
      </c>
      <c r="J31" s="1429" t="s">
        <v>517</v>
      </c>
      <c r="K31" s="381"/>
    </row>
    <row r="32" spans="1:11" s="5" customFormat="1" ht="15" customHeight="1" x14ac:dyDescent="0.35">
      <c r="A32" s="1438" t="s">
        <v>20</v>
      </c>
      <c r="B32" s="1410" t="s">
        <v>308</v>
      </c>
      <c r="C32" s="1411"/>
      <c r="D32" s="1395" t="s">
        <v>378</v>
      </c>
      <c r="E32" s="1782"/>
      <c r="F32" s="72" t="s">
        <v>361</v>
      </c>
      <c r="G32" s="1451">
        <v>0</v>
      </c>
      <c r="H32" s="810">
        <v>0</v>
      </c>
      <c r="I32" s="1451">
        <v>0</v>
      </c>
      <c r="J32" s="1447"/>
      <c r="K32" s="381"/>
    </row>
    <row r="33" spans="1:11" s="5" customFormat="1" ht="15" customHeight="1" x14ac:dyDescent="0.35">
      <c r="A33" s="1478" t="s">
        <v>21</v>
      </c>
      <c r="B33" s="1481" t="s">
        <v>384</v>
      </c>
      <c r="C33" s="1482"/>
      <c r="D33" s="70" t="s">
        <v>379</v>
      </c>
      <c r="E33" s="1782"/>
      <c r="F33" s="71" t="s">
        <v>361</v>
      </c>
      <c r="G33" s="811">
        <v>10301</v>
      </c>
      <c r="H33" s="713">
        <v>2872</v>
      </c>
      <c r="I33" s="808">
        <v>493</v>
      </c>
      <c r="J33" s="1491" t="s">
        <v>517</v>
      </c>
      <c r="K33" s="381"/>
    </row>
    <row r="34" spans="1:11" s="5" customFormat="1" ht="15" customHeight="1" x14ac:dyDescent="0.35">
      <c r="A34" s="1478" t="s">
        <v>21</v>
      </c>
      <c r="B34" s="1481" t="s">
        <v>309</v>
      </c>
      <c r="C34" s="1482"/>
      <c r="D34" s="70" t="s">
        <v>378</v>
      </c>
      <c r="E34" s="1782"/>
      <c r="F34" s="71" t="s">
        <v>361</v>
      </c>
      <c r="G34" s="713">
        <v>9977</v>
      </c>
      <c r="H34" s="713">
        <v>2777</v>
      </c>
      <c r="I34" s="713">
        <v>478</v>
      </c>
      <c r="J34" s="1473"/>
      <c r="K34" s="381"/>
    </row>
    <row r="35" spans="1:11" s="5" customFormat="1" ht="15" customHeight="1" x14ac:dyDescent="0.35">
      <c r="A35" s="1486" t="s">
        <v>22</v>
      </c>
      <c r="B35" s="1487" t="s">
        <v>385</v>
      </c>
      <c r="C35" s="1488"/>
      <c r="D35" s="1395" t="s">
        <v>379</v>
      </c>
      <c r="E35" s="1782"/>
      <c r="F35" s="72" t="s">
        <v>361</v>
      </c>
      <c r="G35" s="733">
        <v>0</v>
      </c>
      <c r="H35" s="733">
        <v>0</v>
      </c>
      <c r="I35" s="733">
        <v>0</v>
      </c>
      <c r="J35" s="1493"/>
      <c r="K35" s="381"/>
    </row>
    <row r="36" spans="1:11" s="5" customFormat="1" ht="15" customHeight="1" x14ac:dyDescent="0.35">
      <c r="A36" s="1486" t="s">
        <v>22</v>
      </c>
      <c r="B36" s="1487" t="s">
        <v>310</v>
      </c>
      <c r="C36" s="1488"/>
      <c r="D36" s="1395" t="s">
        <v>378</v>
      </c>
      <c r="E36" s="1782"/>
      <c r="F36" s="72" t="s">
        <v>361</v>
      </c>
      <c r="G36" s="733">
        <v>0</v>
      </c>
      <c r="H36" s="733">
        <v>0</v>
      </c>
      <c r="I36" s="733">
        <v>0</v>
      </c>
      <c r="J36" s="1493"/>
      <c r="K36" s="381"/>
    </row>
    <row r="37" spans="1:11" s="5" customFormat="1" ht="15" customHeight="1" x14ac:dyDescent="0.35">
      <c r="A37" s="1498" t="s">
        <v>23</v>
      </c>
      <c r="B37" s="1499" t="s">
        <v>386</v>
      </c>
      <c r="C37" s="1500"/>
      <c r="D37" s="437" t="s">
        <v>379</v>
      </c>
      <c r="E37" s="1782"/>
      <c r="F37" s="71" t="s">
        <v>361</v>
      </c>
      <c r="G37" s="811">
        <v>2509</v>
      </c>
      <c r="H37" s="713">
        <v>485</v>
      </c>
      <c r="I37" s="808">
        <v>0</v>
      </c>
      <c r="J37" s="1492" t="s">
        <v>517</v>
      </c>
      <c r="K37" s="381"/>
    </row>
    <row r="38" spans="1:11" s="5" customFormat="1" ht="15" customHeight="1" x14ac:dyDescent="0.35">
      <c r="A38" s="1478" t="s">
        <v>23</v>
      </c>
      <c r="B38" s="1481" t="s">
        <v>311</v>
      </c>
      <c r="C38" s="1482"/>
      <c r="D38" s="70" t="s">
        <v>378</v>
      </c>
      <c r="E38" s="1782"/>
      <c r="F38" s="71" t="s">
        <v>361</v>
      </c>
      <c r="G38" s="713">
        <v>2333</v>
      </c>
      <c r="H38" s="713">
        <v>451</v>
      </c>
      <c r="I38" s="713">
        <v>0</v>
      </c>
      <c r="J38" s="1492"/>
      <c r="K38" s="381"/>
    </row>
    <row r="39" spans="1:11" s="5" customFormat="1" ht="15" customHeight="1" x14ac:dyDescent="0.35">
      <c r="A39" s="1486" t="s">
        <v>24</v>
      </c>
      <c r="B39" s="1487" t="s">
        <v>387</v>
      </c>
      <c r="C39" s="1488"/>
      <c r="D39" s="1395" t="s">
        <v>379</v>
      </c>
      <c r="E39" s="1782"/>
      <c r="F39" s="72" t="s">
        <v>361</v>
      </c>
      <c r="G39" s="733">
        <v>0</v>
      </c>
      <c r="H39" s="733">
        <v>0</v>
      </c>
      <c r="I39" s="733">
        <v>0</v>
      </c>
      <c r="J39" s="1493"/>
      <c r="K39" s="381"/>
    </row>
    <row r="40" spans="1:11" s="5" customFormat="1" ht="15" customHeight="1" x14ac:dyDescent="0.35">
      <c r="A40" s="1486" t="s">
        <v>24</v>
      </c>
      <c r="B40" s="1487" t="s">
        <v>312</v>
      </c>
      <c r="C40" s="1488"/>
      <c r="D40" s="1395" t="s">
        <v>378</v>
      </c>
      <c r="E40" s="1782"/>
      <c r="F40" s="72" t="s">
        <v>361</v>
      </c>
      <c r="G40" s="733">
        <v>0</v>
      </c>
      <c r="H40" s="733">
        <v>0</v>
      </c>
      <c r="I40" s="733">
        <v>0</v>
      </c>
      <c r="J40" s="1493"/>
      <c r="K40" s="381"/>
    </row>
    <row r="41" spans="1:11" s="5" customFormat="1" ht="15" customHeight="1" x14ac:dyDescent="0.35">
      <c r="A41" s="1478" t="s">
        <v>25</v>
      </c>
      <c r="B41" s="1481" t="s">
        <v>388</v>
      </c>
      <c r="C41" s="1482"/>
      <c r="D41" s="70" t="s">
        <v>379</v>
      </c>
      <c r="E41" s="1782"/>
      <c r="F41" s="71" t="s">
        <v>361</v>
      </c>
      <c r="G41" s="152">
        <v>0</v>
      </c>
      <c r="H41" s="152">
        <v>0</v>
      </c>
      <c r="I41" s="152">
        <v>0</v>
      </c>
      <c r="J41" s="1492"/>
      <c r="K41" s="381"/>
    </row>
    <row r="42" spans="1:11" s="5" customFormat="1" ht="15" customHeight="1" x14ac:dyDescent="0.35">
      <c r="A42" s="1478" t="s">
        <v>25</v>
      </c>
      <c r="B42" s="1481" t="s">
        <v>313</v>
      </c>
      <c r="C42" s="1482"/>
      <c r="D42" s="70" t="s">
        <v>378</v>
      </c>
      <c r="E42" s="1782"/>
      <c r="F42" s="71" t="s">
        <v>361</v>
      </c>
      <c r="G42" s="152">
        <v>0</v>
      </c>
      <c r="H42" s="152">
        <v>0</v>
      </c>
      <c r="I42" s="152">
        <v>0</v>
      </c>
      <c r="J42" s="1492"/>
      <c r="K42" s="381"/>
    </row>
    <row r="43" spans="1:11" s="5" customFormat="1" ht="15" customHeight="1" x14ac:dyDescent="0.35">
      <c r="A43" s="1486" t="s">
        <v>26</v>
      </c>
      <c r="B43" s="1487" t="s">
        <v>389</v>
      </c>
      <c r="C43" s="1488"/>
      <c r="D43" s="1395" t="s">
        <v>379</v>
      </c>
      <c r="E43" s="1782"/>
      <c r="F43" s="72" t="s">
        <v>361</v>
      </c>
      <c r="G43" s="733">
        <v>0</v>
      </c>
      <c r="H43" s="733">
        <v>0</v>
      </c>
      <c r="I43" s="733">
        <v>0</v>
      </c>
      <c r="J43" s="1493"/>
      <c r="K43" s="381"/>
    </row>
    <row r="44" spans="1:11" s="5" customFormat="1" ht="15" customHeight="1" x14ac:dyDescent="0.35">
      <c r="A44" s="1486" t="s">
        <v>26</v>
      </c>
      <c r="B44" s="1487" t="s">
        <v>314</v>
      </c>
      <c r="C44" s="1488"/>
      <c r="D44" s="1395" t="s">
        <v>378</v>
      </c>
      <c r="E44" s="1782"/>
      <c r="F44" s="72" t="s">
        <v>361</v>
      </c>
      <c r="G44" s="733">
        <v>0</v>
      </c>
      <c r="H44" s="733">
        <v>0</v>
      </c>
      <c r="I44" s="733">
        <v>0</v>
      </c>
      <c r="J44" s="1493"/>
      <c r="K44" s="381"/>
    </row>
    <row r="45" spans="1:11" s="5" customFormat="1" ht="15" customHeight="1" x14ac:dyDescent="0.35">
      <c r="A45" s="1478" t="s">
        <v>27</v>
      </c>
      <c r="B45" s="1481" t="s">
        <v>390</v>
      </c>
      <c r="C45" s="1482"/>
      <c r="D45" s="70" t="s">
        <v>379</v>
      </c>
      <c r="E45" s="1782"/>
      <c r="F45" s="71" t="s">
        <v>361</v>
      </c>
      <c r="G45" s="152">
        <v>0</v>
      </c>
      <c r="H45" s="152">
        <v>0</v>
      </c>
      <c r="I45" s="152">
        <v>0</v>
      </c>
      <c r="J45" s="1492"/>
      <c r="K45" s="381"/>
    </row>
    <row r="46" spans="1:11" s="5" customFormat="1" ht="15" customHeight="1" x14ac:dyDescent="0.35">
      <c r="A46" s="1478" t="s">
        <v>27</v>
      </c>
      <c r="B46" s="1481" t="s">
        <v>315</v>
      </c>
      <c r="C46" s="1482"/>
      <c r="D46" s="70" t="s">
        <v>378</v>
      </c>
      <c r="E46" s="1782"/>
      <c r="F46" s="71" t="s">
        <v>361</v>
      </c>
      <c r="G46" s="152">
        <v>0</v>
      </c>
      <c r="H46" s="152">
        <v>0</v>
      </c>
      <c r="I46" s="152">
        <v>0</v>
      </c>
      <c r="J46" s="1492"/>
      <c r="K46" s="381"/>
    </row>
    <row r="47" spans="1:11" s="5" customFormat="1" ht="15" customHeight="1" x14ac:dyDescent="0.35">
      <c r="A47" s="1486" t="s">
        <v>28</v>
      </c>
      <c r="B47" s="1487" t="s">
        <v>391</v>
      </c>
      <c r="C47" s="1488"/>
      <c r="D47" s="1395" t="s">
        <v>379</v>
      </c>
      <c r="E47" s="1782"/>
      <c r="F47" s="72" t="s">
        <v>361</v>
      </c>
      <c r="G47" s="733">
        <v>0</v>
      </c>
      <c r="H47" s="733">
        <v>0</v>
      </c>
      <c r="I47" s="733">
        <v>0</v>
      </c>
      <c r="J47" s="1493"/>
      <c r="K47" s="381"/>
    </row>
    <row r="48" spans="1:11" s="5" customFormat="1" ht="15" customHeight="1" x14ac:dyDescent="0.35">
      <c r="A48" s="1486" t="s">
        <v>28</v>
      </c>
      <c r="B48" s="1487" t="s">
        <v>316</v>
      </c>
      <c r="C48" s="1488"/>
      <c r="D48" s="1395" t="s">
        <v>378</v>
      </c>
      <c r="E48" s="1782"/>
      <c r="F48" s="72" t="s">
        <v>361</v>
      </c>
      <c r="G48" s="733">
        <v>0</v>
      </c>
      <c r="H48" s="733">
        <v>0</v>
      </c>
      <c r="I48" s="733">
        <v>0</v>
      </c>
      <c r="J48" s="1493"/>
      <c r="K48" s="381"/>
    </row>
    <row r="49" spans="1:11" s="5" customFormat="1" ht="15" customHeight="1" x14ac:dyDescent="0.35">
      <c r="A49" s="1478" t="s">
        <v>29</v>
      </c>
      <c r="B49" s="1481" t="s">
        <v>392</v>
      </c>
      <c r="C49" s="1482"/>
      <c r="D49" s="70" t="s">
        <v>379</v>
      </c>
      <c r="E49" s="1782"/>
      <c r="F49" s="71" t="s">
        <v>361</v>
      </c>
      <c r="G49" s="152">
        <v>0</v>
      </c>
      <c r="H49" s="152">
        <v>0</v>
      </c>
      <c r="I49" s="152">
        <v>0</v>
      </c>
      <c r="J49" s="1492"/>
      <c r="K49" s="381"/>
    </row>
    <row r="50" spans="1:11" s="5" customFormat="1" ht="15" customHeight="1" x14ac:dyDescent="0.35">
      <c r="A50" s="1478" t="s">
        <v>29</v>
      </c>
      <c r="B50" s="1481" t="s">
        <v>317</v>
      </c>
      <c r="C50" s="1482"/>
      <c r="D50" s="70" t="s">
        <v>378</v>
      </c>
      <c r="E50" s="1782"/>
      <c r="F50" s="71" t="s">
        <v>361</v>
      </c>
      <c r="G50" s="152">
        <v>0</v>
      </c>
      <c r="H50" s="152">
        <v>0</v>
      </c>
      <c r="I50" s="152">
        <v>0</v>
      </c>
      <c r="J50" s="1492"/>
      <c r="K50" s="381"/>
    </row>
    <row r="51" spans="1:11" s="5" customFormat="1" ht="15" customHeight="1" x14ac:dyDescent="0.35">
      <c r="A51" s="1486" t="s">
        <v>30</v>
      </c>
      <c r="B51" s="1487" t="s">
        <v>393</v>
      </c>
      <c r="C51" s="1488"/>
      <c r="D51" s="1395" t="s">
        <v>379</v>
      </c>
      <c r="E51" s="1782"/>
      <c r="F51" s="72" t="s">
        <v>361</v>
      </c>
      <c r="G51" s="733">
        <v>0</v>
      </c>
      <c r="H51" s="733">
        <v>0</v>
      </c>
      <c r="I51" s="733">
        <v>0</v>
      </c>
      <c r="J51" s="1493"/>
      <c r="K51" s="381"/>
    </row>
    <row r="52" spans="1:11" s="5" customFormat="1" ht="15" customHeight="1" x14ac:dyDescent="0.35">
      <c r="A52" s="1501" t="s">
        <v>30</v>
      </c>
      <c r="B52" s="1502" t="s">
        <v>318</v>
      </c>
      <c r="C52" s="1503"/>
      <c r="D52" s="1393" t="s">
        <v>378</v>
      </c>
      <c r="E52" s="1783"/>
      <c r="F52" s="73" t="s">
        <v>361</v>
      </c>
      <c r="G52" s="154">
        <v>0</v>
      </c>
      <c r="H52" s="154">
        <v>0</v>
      </c>
      <c r="I52" s="154">
        <v>0</v>
      </c>
      <c r="J52" s="1504"/>
      <c r="K52" s="381"/>
    </row>
    <row r="53" spans="1:11" s="5" customFormat="1" ht="8.15" customHeight="1" x14ac:dyDescent="0.35">
      <c r="A53" s="65"/>
      <c r="B53" s="66"/>
      <c r="C53" s="66"/>
      <c r="D53" s="66"/>
      <c r="E53" s="66"/>
      <c r="F53" s="67"/>
      <c r="G53" s="155"/>
      <c r="H53" s="155"/>
      <c r="I53" s="155"/>
      <c r="J53" s="46"/>
      <c r="K53" s="381"/>
    </row>
    <row r="54" spans="1:11" s="5" customFormat="1" ht="33" customHeight="1" x14ac:dyDescent="0.35">
      <c r="A54" s="1462" t="s">
        <v>394</v>
      </c>
      <c r="B54" s="1463"/>
      <c r="C54" s="1463"/>
      <c r="D54" s="1463"/>
      <c r="E54" s="1463"/>
      <c r="F54" s="1463"/>
      <c r="G54" s="1463"/>
      <c r="H54" s="1463"/>
      <c r="I54" s="1463"/>
      <c r="J54" s="1464"/>
      <c r="K54" s="381"/>
    </row>
    <row r="55" spans="1:11" s="5" customFormat="1" ht="30" customHeight="1" x14ac:dyDescent="0.35">
      <c r="A55" s="75" t="s">
        <v>31</v>
      </c>
      <c r="B55" s="1417" t="s">
        <v>0</v>
      </c>
      <c r="C55" s="1418"/>
      <c r="D55" s="1390" t="s">
        <v>365</v>
      </c>
      <c r="E55" s="1391" t="s">
        <v>519</v>
      </c>
      <c r="F55" s="76" t="s">
        <v>365</v>
      </c>
      <c r="G55" s="151" t="s">
        <v>360</v>
      </c>
      <c r="H55" s="151" t="s">
        <v>360</v>
      </c>
      <c r="I55" s="151" t="s">
        <v>360</v>
      </c>
      <c r="J55" s="243"/>
      <c r="K55" s="381"/>
    </row>
    <row r="56" spans="1:11" s="5" customFormat="1" ht="40.5" customHeight="1" x14ac:dyDescent="0.35">
      <c r="A56" s="1438" t="s">
        <v>32</v>
      </c>
      <c r="B56" s="1410" t="s">
        <v>1</v>
      </c>
      <c r="C56" s="1411"/>
      <c r="D56" s="1395"/>
      <c r="E56" s="1394"/>
      <c r="F56" s="72" t="s">
        <v>478</v>
      </c>
      <c r="G56" s="1451">
        <v>3</v>
      </c>
      <c r="H56" s="1451">
        <v>3</v>
      </c>
      <c r="I56" s="1451">
        <v>3</v>
      </c>
      <c r="J56" s="256" t="s">
        <v>702</v>
      </c>
      <c r="K56" s="381"/>
    </row>
    <row r="57" spans="1:11" s="5" customFormat="1" ht="27" customHeight="1" x14ac:dyDescent="0.35">
      <c r="A57" s="1431" t="s">
        <v>33</v>
      </c>
      <c r="B57" s="1432" t="s">
        <v>428</v>
      </c>
      <c r="C57" s="1433"/>
      <c r="D57" s="1412" t="s">
        <v>521</v>
      </c>
      <c r="E57" s="1394"/>
      <c r="F57" s="77" t="s">
        <v>361</v>
      </c>
      <c r="G57" s="806">
        <v>648511647.73936701</v>
      </c>
      <c r="H57" s="806">
        <v>1617809136.40977</v>
      </c>
      <c r="I57" s="806">
        <v>1835693318.3087001</v>
      </c>
      <c r="J57" s="1434"/>
      <c r="K57" s="381"/>
    </row>
    <row r="58" spans="1:11" s="5" customFormat="1" ht="27" customHeight="1" x14ac:dyDescent="0.35">
      <c r="A58" s="1431" t="s">
        <v>33</v>
      </c>
      <c r="B58" s="1432"/>
      <c r="C58" s="1433"/>
      <c r="D58" s="1412" t="s">
        <v>522</v>
      </c>
      <c r="E58" s="1394"/>
      <c r="F58" s="77" t="s">
        <v>361</v>
      </c>
      <c r="G58" s="806">
        <v>477401730.723198</v>
      </c>
      <c r="H58" s="806">
        <v>892523151.99256897</v>
      </c>
      <c r="I58" s="806">
        <v>439280910.37439501</v>
      </c>
      <c r="J58" s="1435"/>
      <c r="K58" s="381"/>
    </row>
    <row r="59" spans="1:11" s="5" customFormat="1" ht="30" customHeight="1" x14ac:dyDescent="0.35">
      <c r="A59" s="1438" t="s">
        <v>34</v>
      </c>
      <c r="B59" s="1410" t="s">
        <v>257</v>
      </c>
      <c r="C59" s="1411"/>
      <c r="D59" s="1395"/>
      <c r="E59" s="1394"/>
      <c r="F59" s="72" t="s">
        <v>478</v>
      </c>
      <c r="G59" s="1451">
        <v>0</v>
      </c>
      <c r="H59" s="1451">
        <v>0</v>
      </c>
      <c r="I59" s="1451">
        <v>0</v>
      </c>
      <c r="J59" s="59"/>
      <c r="K59" s="381"/>
    </row>
    <row r="60" spans="1:11" s="5" customFormat="1" ht="30" customHeight="1" x14ac:dyDescent="0.35">
      <c r="A60" s="1431" t="s">
        <v>35</v>
      </c>
      <c r="B60" s="1436" t="s">
        <v>429</v>
      </c>
      <c r="C60" s="1437"/>
      <c r="D60" s="79" t="s">
        <v>523</v>
      </c>
      <c r="E60" s="1394"/>
      <c r="F60" s="80" t="s">
        <v>361</v>
      </c>
      <c r="G60" s="703">
        <v>0</v>
      </c>
      <c r="H60" s="703">
        <v>0</v>
      </c>
      <c r="I60" s="703">
        <v>0</v>
      </c>
      <c r="J60" s="60"/>
      <c r="K60" s="381"/>
    </row>
    <row r="61" spans="1:11" s="5" customFormat="1" ht="24" customHeight="1" x14ac:dyDescent="0.35">
      <c r="A61" s="1438" t="s">
        <v>36</v>
      </c>
      <c r="B61" s="1410" t="s">
        <v>430</v>
      </c>
      <c r="C61" s="1411"/>
      <c r="D61" s="1395" t="s">
        <v>521</v>
      </c>
      <c r="E61" s="1394"/>
      <c r="F61" s="72" t="s">
        <v>361</v>
      </c>
      <c r="G61" s="784">
        <v>1355335.5482000301</v>
      </c>
      <c r="H61" s="923" t="s">
        <v>565</v>
      </c>
      <c r="I61" s="784">
        <v>264788719.28</v>
      </c>
      <c r="J61" s="1434" t="s">
        <v>712</v>
      </c>
      <c r="K61" s="381"/>
    </row>
    <row r="62" spans="1:11" s="5" customFormat="1" ht="24" customHeight="1" x14ac:dyDescent="0.35">
      <c r="A62" s="1439"/>
      <c r="B62" s="1441"/>
      <c r="C62" s="1442"/>
      <c r="D62" s="1393" t="s">
        <v>706</v>
      </c>
      <c r="E62" s="1392"/>
      <c r="F62" s="73" t="s">
        <v>361</v>
      </c>
      <c r="G62" s="814" t="s">
        <v>565</v>
      </c>
      <c r="H62" s="814" t="s">
        <v>565</v>
      </c>
      <c r="I62" s="675">
        <v>11608875.356249999</v>
      </c>
      <c r="J62" s="1386"/>
      <c r="K62" s="381"/>
    </row>
    <row r="63" spans="1:11" s="5" customFormat="1" ht="33" customHeight="1" x14ac:dyDescent="0.35">
      <c r="A63" s="1462" t="s">
        <v>699</v>
      </c>
      <c r="B63" s="1463"/>
      <c r="C63" s="1463"/>
      <c r="D63" s="1463"/>
      <c r="E63" s="1463"/>
      <c r="F63" s="1463"/>
      <c r="G63" s="1463"/>
      <c r="H63" s="1463"/>
      <c r="I63" s="1463"/>
      <c r="J63" s="1464"/>
      <c r="K63" s="381"/>
    </row>
    <row r="64" spans="1:11" s="5" customFormat="1" ht="27" customHeight="1" x14ac:dyDescent="0.35">
      <c r="A64" s="75" t="s">
        <v>37</v>
      </c>
      <c r="B64" s="1407" t="s">
        <v>431</v>
      </c>
      <c r="C64" s="1408"/>
      <c r="D64" s="1390" t="s">
        <v>521</v>
      </c>
      <c r="E64" s="1466" t="s">
        <v>519</v>
      </c>
      <c r="F64" s="76" t="s">
        <v>361</v>
      </c>
      <c r="G64" s="1896">
        <v>1090625553.3865201</v>
      </c>
      <c r="H64" s="1896">
        <v>2477907731.57267</v>
      </c>
      <c r="I64" s="1896">
        <v>4048613851.1023102</v>
      </c>
      <c r="J64" s="1385"/>
      <c r="K64" s="381"/>
    </row>
    <row r="65" spans="1:11" s="5" customFormat="1" ht="27" customHeight="1" x14ac:dyDescent="0.35">
      <c r="A65" s="1431"/>
      <c r="B65" s="1432"/>
      <c r="C65" s="1433"/>
      <c r="D65" s="1412" t="s">
        <v>522</v>
      </c>
      <c r="E65" s="1467"/>
      <c r="F65" s="77" t="s">
        <v>361</v>
      </c>
      <c r="G65" s="806">
        <v>783605347.18562996</v>
      </c>
      <c r="H65" s="806">
        <v>1453339771.0116999</v>
      </c>
      <c r="I65" s="806">
        <v>667433130.55509901</v>
      </c>
      <c r="J65" s="1435"/>
      <c r="K65" s="381"/>
    </row>
    <row r="66" spans="1:11" s="5" customFormat="1" ht="30" customHeight="1" x14ac:dyDescent="0.35">
      <c r="A66" s="1438" t="s">
        <v>38</v>
      </c>
      <c r="B66" s="1410" t="s">
        <v>678</v>
      </c>
      <c r="C66" s="1411"/>
      <c r="D66" s="1395"/>
      <c r="E66" s="1467"/>
      <c r="F66" s="72" t="s">
        <v>478</v>
      </c>
      <c r="G66" s="1451">
        <v>0</v>
      </c>
      <c r="H66" s="1451">
        <v>0</v>
      </c>
      <c r="I66" s="1451">
        <v>0</v>
      </c>
      <c r="J66" s="59"/>
      <c r="K66" s="381"/>
    </row>
    <row r="67" spans="1:11" s="5" customFormat="1" ht="30" customHeight="1" x14ac:dyDescent="0.35">
      <c r="A67" s="1431" t="s">
        <v>39</v>
      </c>
      <c r="B67" s="1511" t="s">
        <v>679</v>
      </c>
      <c r="C67" s="1512"/>
      <c r="D67" s="79" t="s">
        <v>523</v>
      </c>
      <c r="E67" s="1467"/>
      <c r="F67" s="80" t="s">
        <v>361</v>
      </c>
      <c r="G67" s="703">
        <v>0</v>
      </c>
      <c r="H67" s="703">
        <v>0</v>
      </c>
      <c r="I67" s="703">
        <v>0</v>
      </c>
      <c r="J67" s="60"/>
      <c r="K67" s="381"/>
    </row>
    <row r="68" spans="1:11" s="5" customFormat="1" ht="24" customHeight="1" x14ac:dyDescent="0.35">
      <c r="A68" s="1486" t="s">
        <v>40</v>
      </c>
      <c r="B68" s="1513" t="s">
        <v>433</v>
      </c>
      <c r="C68" s="1514"/>
      <c r="D68" s="1395" t="s">
        <v>521</v>
      </c>
      <c r="E68" s="1467"/>
      <c r="F68" s="72" t="s">
        <v>361</v>
      </c>
      <c r="G68" s="784">
        <v>1724248.83753958</v>
      </c>
      <c r="H68" s="784" t="s">
        <v>565</v>
      </c>
      <c r="I68" s="784">
        <v>512946834.32999998</v>
      </c>
      <c r="J68" s="1474" t="s">
        <v>712</v>
      </c>
      <c r="K68" s="381"/>
    </row>
    <row r="69" spans="1:11" s="5" customFormat="1" ht="24" customHeight="1" x14ac:dyDescent="0.35">
      <c r="A69" s="1501" t="s">
        <v>40</v>
      </c>
      <c r="B69" s="1515"/>
      <c r="C69" s="1516"/>
      <c r="D69" s="1393" t="s">
        <v>706</v>
      </c>
      <c r="E69" s="1468"/>
      <c r="F69" s="73" t="s">
        <v>361</v>
      </c>
      <c r="G69" s="675" t="s">
        <v>565</v>
      </c>
      <c r="H69" s="675" t="s">
        <v>565</v>
      </c>
      <c r="I69" s="675">
        <v>18249565.40625</v>
      </c>
      <c r="J69" s="1517"/>
      <c r="K69" s="381"/>
    </row>
    <row r="70" spans="1:11" s="5" customFormat="1" ht="8.15" customHeight="1" x14ac:dyDescent="0.35">
      <c r="A70" s="82"/>
      <c r="B70" s="83"/>
      <c r="C70" s="83"/>
      <c r="D70" s="83"/>
      <c r="E70" s="83"/>
      <c r="F70" s="84"/>
      <c r="G70" s="156"/>
      <c r="H70" s="156"/>
      <c r="I70" s="156"/>
      <c r="J70" s="46"/>
      <c r="K70" s="381"/>
    </row>
    <row r="71" spans="1:11" s="5" customFormat="1" ht="33" customHeight="1" x14ac:dyDescent="0.35">
      <c r="A71" s="1462" t="s">
        <v>395</v>
      </c>
      <c r="B71" s="1463"/>
      <c r="C71" s="1463"/>
      <c r="D71" s="1463"/>
      <c r="E71" s="1463"/>
      <c r="F71" s="1463"/>
      <c r="G71" s="1463"/>
      <c r="H71" s="1463"/>
      <c r="I71" s="1463"/>
      <c r="J71" s="1464"/>
      <c r="K71" s="381"/>
    </row>
    <row r="72" spans="1:11" s="5" customFormat="1" ht="188.25" customHeight="1" x14ac:dyDescent="0.35">
      <c r="A72" s="11" t="s">
        <v>41</v>
      </c>
      <c r="B72" s="1537" t="s">
        <v>271</v>
      </c>
      <c r="C72" s="1538"/>
      <c r="D72" s="1539"/>
      <c r="E72" s="85" t="s">
        <v>524</v>
      </c>
      <c r="F72" s="242" t="s">
        <v>434</v>
      </c>
      <c r="G72" s="157" t="s">
        <v>493</v>
      </c>
      <c r="H72" s="157" t="s">
        <v>494</v>
      </c>
      <c r="I72" s="157" t="s">
        <v>495</v>
      </c>
      <c r="J72" s="2"/>
      <c r="K72" s="381"/>
    </row>
    <row r="73" spans="1:11" s="5" customFormat="1" ht="8.15" customHeight="1" x14ac:dyDescent="0.35">
      <c r="A73" s="12"/>
      <c r="B73" s="13"/>
      <c r="C73" s="13"/>
      <c r="D73" s="13"/>
      <c r="E73" s="13"/>
      <c r="F73" s="7"/>
      <c r="G73" s="149"/>
      <c r="H73" s="149"/>
      <c r="I73" s="149"/>
      <c r="J73" s="46"/>
      <c r="K73" s="381"/>
    </row>
    <row r="74" spans="1:11" s="5" customFormat="1" ht="33" customHeight="1" x14ac:dyDescent="0.35">
      <c r="A74" s="1462" t="s">
        <v>396</v>
      </c>
      <c r="B74" s="1463"/>
      <c r="C74" s="1463"/>
      <c r="D74" s="1463"/>
      <c r="E74" s="1463"/>
      <c r="F74" s="1463"/>
      <c r="G74" s="1463"/>
      <c r="H74" s="1463"/>
      <c r="I74" s="1463"/>
      <c r="J74" s="1464"/>
      <c r="K74" s="381"/>
    </row>
    <row r="75" spans="1:11" s="5" customFormat="1" ht="30" customHeight="1" x14ac:dyDescent="0.35">
      <c r="A75" s="11" t="s">
        <v>42</v>
      </c>
      <c r="B75" s="1537" t="s">
        <v>206</v>
      </c>
      <c r="C75" s="1538"/>
      <c r="D75" s="1539"/>
      <c r="E75" s="85" t="s">
        <v>524</v>
      </c>
      <c r="F75" s="4"/>
      <c r="G75" s="158" t="s">
        <v>515</v>
      </c>
      <c r="H75" s="158" t="s">
        <v>515</v>
      </c>
      <c r="I75" s="158" t="s">
        <v>515</v>
      </c>
      <c r="J75" s="36"/>
      <c r="K75" s="381"/>
    </row>
    <row r="76" spans="1:11" s="5" customFormat="1" ht="8.15" customHeight="1" x14ac:dyDescent="0.35">
      <c r="A76" s="12"/>
      <c r="B76" s="13"/>
      <c r="C76" s="13"/>
      <c r="D76" s="13"/>
      <c r="E76" s="13"/>
      <c r="F76" s="7"/>
      <c r="G76" s="149"/>
      <c r="H76" s="149"/>
      <c r="I76" s="149"/>
      <c r="J76" s="46"/>
      <c r="K76" s="381"/>
    </row>
    <row r="77" spans="1:11" s="5" customFormat="1" ht="33" customHeight="1" x14ac:dyDescent="0.35">
      <c r="A77" s="1462" t="s">
        <v>397</v>
      </c>
      <c r="B77" s="1463"/>
      <c r="C77" s="1463"/>
      <c r="D77" s="1463"/>
      <c r="E77" s="1463"/>
      <c r="F77" s="1463"/>
      <c r="G77" s="1463"/>
      <c r="H77" s="1463"/>
      <c r="I77" s="1463"/>
      <c r="J77" s="1464"/>
      <c r="K77" s="381"/>
    </row>
    <row r="78" spans="1:11" s="5" customFormat="1" ht="28" customHeight="1" x14ac:dyDescent="0.35">
      <c r="A78" s="1382" t="s">
        <v>43</v>
      </c>
      <c r="B78" s="1505" t="s">
        <v>272</v>
      </c>
      <c r="C78" s="1540"/>
      <c r="D78" s="1506"/>
      <c r="E78" s="1541" t="s">
        <v>519</v>
      </c>
      <c r="F78" s="243" t="s">
        <v>398</v>
      </c>
      <c r="G78" s="708">
        <v>0.99</v>
      </c>
      <c r="H78" s="708">
        <v>0.99</v>
      </c>
      <c r="I78" s="708">
        <v>0.99</v>
      </c>
      <c r="J78" s="86"/>
      <c r="K78" s="381"/>
    </row>
    <row r="79" spans="1:11" s="5" customFormat="1" ht="26.5" customHeight="1" x14ac:dyDescent="0.35">
      <c r="A79" s="1387" t="s">
        <v>46</v>
      </c>
      <c r="B79" s="1487" t="s">
        <v>273</v>
      </c>
      <c r="C79" s="1544"/>
      <c r="D79" s="1488"/>
      <c r="E79" s="1542"/>
      <c r="F79" s="87" t="s">
        <v>478</v>
      </c>
      <c r="G79" s="733" t="s">
        <v>363</v>
      </c>
      <c r="H79" s="733" t="s">
        <v>363</v>
      </c>
      <c r="I79" s="733" t="s">
        <v>363</v>
      </c>
      <c r="J79" s="1396" t="s">
        <v>705</v>
      </c>
      <c r="K79" s="381"/>
    </row>
    <row r="80" spans="1:11" s="5" customFormat="1" ht="42" customHeight="1" x14ac:dyDescent="0.35">
      <c r="A80" s="1383" t="s">
        <v>47</v>
      </c>
      <c r="B80" s="1545" t="s">
        <v>274</v>
      </c>
      <c r="C80" s="1546"/>
      <c r="D80" s="1547"/>
      <c r="E80" s="1542"/>
      <c r="F80" s="88"/>
      <c r="G80" s="730" t="s">
        <v>836</v>
      </c>
      <c r="H80" s="730" t="s">
        <v>836</v>
      </c>
      <c r="I80" s="730" t="s">
        <v>836</v>
      </c>
      <c r="J80" s="88" t="s">
        <v>837</v>
      </c>
      <c r="K80" s="381"/>
    </row>
    <row r="81" spans="1:15" s="5" customFormat="1" ht="15" customHeight="1" x14ac:dyDescent="0.35">
      <c r="A81" s="1548" t="s">
        <v>48</v>
      </c>
      <c r="B81" s="1513" t="s">
        <v>275</v>
      </c>
      <c r="C81" s="1514"/>
      <c r="D81" s="1415" t="s">
        <v>475</v>
      </c>
      <c r="E81" s="1542"/>
      <c r="F81" s="87" t="s">
        <v>478</v>
      </c>
      <c r="G81" s="733">
        <v>10</v>
      </c>
      <c r="H81" s="733" t="s">
        <v>362</v>
      </c>
      <c r="I81" s="733" t="s">
        <v>362</v>
      </c>
      <c r="J81" s="1843" t="s">
        <v>838</v>
      </c>
      <c r="K81" s="381"/>
    </row>
    <row r="82" spans="1:15" s="5" customFormat="1" ht="15" customHeight="1" x14ac:dyDescent="0.35">
      <c r="A82" s="1548"/>
      <c r="B82" s="1518"/>
      <c r="C82" s="1519"/>
      <c r="D82" s="1415" t="s">
        <v>476</v>
      </c>
      <c r="E82" s="1542"/>
      <c r="F82" s="87" t="s">
        <v>478</v>
      </c>
      <c r="G82" s="733">
        <v>0</v>
      </c>
      <c r="H82" s="733">
        <v>0</v>
      </c>
      <c r="I82" s="733" t="s">
        <v>362</v>
      </c>
      <c r="J82" s="1844"/>
      <c r="K82" s="381"/>
    </row>
    <row r="83" spans="1:15" s="5" customFormat="1" ht="28" customHeight="1" x14ac:dyDescent="0.35">
      <c r="A83" s="1549"/>
      <c r="B83" s="1515"/>
      <c r="C83" s="1516"/>
      <c r="D83" s="91" t="s">
        <v>477</v>
      </c>
      <c r="E83" s="1543"/>
      <c r="F83" s="90" t="s">
        <v>478</v>
      </c>
      <c r="G83" s="154">
        <v>0</v>
      </c>
      <c r="H83" s="154">
        <v>0</v>
      </c>
      <c r="I83" s="154" t="s">
        <v>362</v>
      </c>
      <c r="J83" s="1845"/>
      <c r="K83" s="381"/>
    </row>
    <row r="84" spans="1:15" s="5" customFormat="1" ht="8.15" customHeight="1" x14ac:dyDescent="0.35">
      <c r="A84" s="82"/>
      <c r="B84" s="83"/>
      <c r="C84" s="83"/>
      <c r="D84" s="83"/>
      <c r="E84" s="83"/>
      <c r="F84" s="84"/>
      <c r="G84" s="156"/>
      <c r="H84" s="156"/>
      <c r="I84" s="156"/>
      <c r="J84" s="431"/>
      <c r="K84" s="381"/>
    </row>
    <row r="85" spans="1:15" s="5" customFormat="1" ht="33" customHeight="1" x14ac:dyDescent="0.35">
      <c r="A85" s="1494" t="s">
        <v>400</v>
      </c>
      <c r="B85" s="1495"/>
      <c r="C85" s="1495"/>
      <c r="D85" s="1495"/>
      <c r="E85" s="1495"/>
      <c r="F85" s="1495"/>
      <c r="G85" s="1495"/>
      <c r="H85" s="1495"/>
      <c r="I85" s="1495"/>
      <c r="J85" s="1496"/>
      <c r="K85" s="381"/>
    </row>
    <row r="86" spans="1:15" ht="15" customHeight="1" x14ac:dyDescent="0.35">
      <c r="A86" s="1522" t="s">
        <v>44</v>
      </c>
      <c r="B86" s="1525" t="s">
        <v>399</v>
      </c>
      <c r="C86" s="1526"/>
      <c r="D86" s="129" t="s">
        <v>410</v>
      </c>
      <c r="E86" s="1531" t="s">
        <v>519</v>
      </c>
      <c r="F86" s="93" t="s">
        <v>361</v>
      </c>
      <c r="G86" s="1870">
        <v>12434</v>
      </c>
      <c r="H86" s="1870">
        <v>3194</v>
      </c>
      <c r="I86" s="1870">
        <v>6321.9320168900013</v>
      </c>
      <c r="J86" s="1534" t="s">
        <v>687</v>
      </c>
      <c r="O86" s="1"/>
    </row>
    <row r="87" spans="1:15" ht="15" customHeight="1" x14ac:dyDescent="0.35">
      <c r="A87" s="1523"/>
      <c r="B87" s="1527"/>
      <c r="C87" s="1528"/>
      <c r="D87" s="130" t="s">
        <v>411</v>
      </c>
      <c r="E87" s="1532"/>
      <c r="F87" s="95" t="s">
        <v>361</v>
      </c>
      <c r="G87" s="1871" t="s">
        <v>835</v>
      </c>
      <c r="H87" s="1871" t="s">
        <v>835</v>
      </c>
      <c r="I87" s="145" t="s">
        <v>688</v>
      </c>
      <c r="J87" s="1535"/>
      <c r="O87" s="1"/>
    </row>
    <row r="88" spans="1:15" ht="15" customHeight="1" x14ac:dyDescent="0.35">
      <c r="A88" s="1523"/>
      <c r="B88" s="1527"/>
      <c r="C88" s="1528"/>
      <c r="D88" s="1015" t="s">
        <v>412</v>
      </c>
      <c r="E88" s="1532"/>
      <c r="F88" s="95" t="s">
        <v>361</v>
      </c>
      <c r="G88" s="1871" t="s">
        <v>835</v>
      </c>
      <c r="H88" s="1871" t="s">
        <v>835</v>
      </c>
      <c r="I88" s="145" t="s">
        <v>688</v>
      </c>
      <c r="J88" s="1535"/>
      <c r="O88" s="1"/>
    </row>
    <row r="89" spans="1:15" ht="15" customHeight="1" x14ac:dyDescent="0.35">
      <c r="A89" s="1524"/>
      <c r="B89" s="1529"/>
      <c r="C89" s="1530"/>
      <c r="D89" s="97" t="s">
        <v>256</v>
      </c>
      <c r="E89" s="1533"/>
      <c r="F89" s="98" t="s">
        <v>361</v>
      </c>
      <c r="G89" s="1872">
        <v>12434</v>
      </c>
      <c r="H89" s="1872">
        <v>3194</v>
      </c>
      <c r="I89" s="1872">
        <v>6321.9320168900013</v>
      </c>
      <c r="J89" s="1536"/>
      <c r="O89" s="1"/>
    </row>
    <row r="90" spans="1:15" s="5" customFormat="1" ht="8.15" customHeight="1" x14ac:dyDescent="0.35">
      <c r="A90" s="209"/>
      <c r="B90" s="210"/>
      <c r="C90" s="210"/>
      <c r="D90" s="210"/>
      <c r="E90" s="210"/>
      <c r="F90" s="47"/>
      <c r="G90" s="211"/>
      <c r="H90" s="211"/>
      <c r="I90" s="211"/>
      <c r="J90" s="46"/>
      <c r="K90" s="381"/>
    </row>
    <row r="91" spans="1:15" s="5" customFormat="1" ht="33" customHeight="1" x14ac:dyDescent="0.35">
      <c r="A91" s="1462" t="s">
        <v>480</v>
      </c>
      <c r="B91" s="1463"/>
      <c r="C91" s="1463"/>
      <c r="D91" s="1463"/>
      <c r="E91" s="1463"/>
      <c r="F91" s="1463"/>
      <c r="G91" s="1463"/>
      <c r="H91" s="1463"/>
      <c r="I91" s="1463"/>
      <c r="J91" s="221" t="s">
        <v>698</v>
      </c>
      <c r="K91" s="381"/>
    </row>
    <row r="92" spans="1:15" ht="15" customHeight="1" x14ac:dyDescent="0.35">
      <c r="A92" s="1522" t="s">
        <v>45</v>
      </c>
      <c r="B92" s="1658" t="s">
        <v>380</v>
      </c>
      <c r="C92" s="1659"/>
      <c r="D92" s="1406" t="s">
        <v>415</v>
      </c>
      <c r="E92" s="1398" t="s">
        <v>519</v>
      </c>
      <c r="F92" s="93" t="s">
        <v>361</v>
      </c>
      <c r="G92" s="161" t="s">
        <v>362</v>
      </c>
      <c r="H92" s="161" t="s">
        <v>362</v>
      </c>
      <c r="I92" s="161" t="s">
        <v>362</v>
      </c>
      <c r="J92" s="1559"/>
      <c r="O92" s="1"/>
    </row>
    <row r="93" spans="1:15" ht="15" customHeight="1" x14ac:dyDescent="0.35">
      <c r="A93" s="1523"/>
      <c r="B93" s="1569"/>
      <c r="C93" s="1570"/>
      <c r="D93" s="1403" t="s">
        <v>413</v>
      </c>
      <c r="E93" s="438"/>
      <c r="F93" s="95" t="s">
        <v>361</v>
      </c>
      <c r="G93" s="718" t="s">
        <v>362</v>
      </c>
      <c r="H93" s="718" t="s">
        <v>362</v>
      </c>
      <c r="I93" s="718" t="s">
        <v>362</v>
      </c>
      <c r="J93" s="1560"/>
      <c r="O93" s="1"/>
    </row>
    <row r="94" spans="1:15" ht="15" customHeight="1" x14ac:dyDescent="0.35">
      <c r="A94" s="1523"/>
      <c r="B94" s="1569"/>
      <c r="C94" s="1570"/>
      <c r="D94" s="1403" t="s">
        <v>414</v>
      </c>
      <c r="E94" s="438"/>
      <c r="F94" s="95" t="s">
        <v>361</v>
      </c>
      <c r="G94" s="718" t="s">
        <v>362</v>
      </c>
      <c r="H94" s="718" t="s">
        <v>362</v>
      </c>
      <c r="I94" s="718" t="s">
        <v>362</v>
      </c>
      <c r="J94" s="1560"/>
      <c r="O94" s="1"/>
    </row>
    <row r="95" spans="1:15" ht="15" customHeight="1" x14ac:dyDescent="0.35">
      <c r="A95" s="1523"/>
      <c r="B95" s="1569"/>
      <c r="C95" s="1570"/>
      <c r="D95" s="1403" t="s">
        <v>416</v>
      </c>
      <c r="E95" s="438"/>
      <c r="F95" s="95" t="s">
        <v>361</v>
      </c>
      <c r="G95" s="718" t="s">
        <v>362</v>
      </c>
      <c r="H95" s="718" t="s">
        <v>362</v>
      </c>
      <c r="I95" s="718" t="s">
        <v>362</v>
      </c>
      <c r="J95" s="1560"/>
      <c r="O95" s="1"/>
    </row>
    <row r="96" spans="1:15" ht="15" customHeight="1" x14ac:dyDescent="0.35">
      <c r="A96" s="1523"/>
      <c r="B96" s="1569"/>
      <c r="C96" s="1570"/>
      <c r="D96" s="1403" t="s">
        <v>417</v>
      </c>
      <c r="E96" s="438"/>
      <c r="F96" s="95" t="s">
        <v>361</v>
      </c>
      <c r="G96" s="718" t="s">
        <v>362</v>
      </c>
      <c r="H96" s="718" t="s">
        <v>362</v>
      </c>
      <c r="I96" s="718" t="s">
        <v>362</v>
      </c>
      <c r="J96" s="1560"/>
      <c r="O96" s="1"/>
    </row>
    <row r="97" spans="1:15" ht="15" customHeight="1" x14ac:dyDescent="0.35">
      <c r="A97" s="1523"/>
      <c r="B97" s="1569"/>
      <c r="C97" s="1570"/>
      <c r="D97" s="1403" t="s">
        <v>418</v>
      </c>
      <c r="E97" s="438"/>
      <c r="F97" s="95" t="s">
        <v>361</v>
      </c>
      <c r="G97" s="718" t="s">
        <v>362</v>
      </c>
      <c r="H97" s="718" t="s">
        <v>362</v>
      </c>
      <c r="I97" s="718" t="s">
        <v>362</v>
      </c>
      <c r="J97" s="1561"/>
      <c r="O97" s="1"/>
    </row>
    <row r="98" spans="1:15" ht="15" customHeight="1" x14ac:dyDescent="0.35">
      <c r="A98" s="1548" t="s">
        <v>49</v>
      </c>
      <c r="B98" s="1565" t="s">
        <v>401</v>
      </c>
      <c r="C98" s="1566"/>
      <c r="D98" s="139" t="s">
        <v>415</v>
      </c>
      <c r="E98" s="438"/>
      <c r="F98" s="140" t="s">
        <v>361</v>
      </c>
      <c r="G98" s="163" t="s">
        <v>362</v>
      </c>
      <c r="H98" s="163" t="s">
        <v>362</v>
      </c>
      <c r="I98" s="163" t="s">
        <v>362</v>
      </c>
      <c r="J98" s="1571"/>
      <c r="O98" s="1"/>
    </row>
    <row r="99" spans="1:15" ht="15" customHeight="1" x14ac:dyDescent="0.35">
      <c r="A99" s="1548" t="s">
        <v>49</v>
      </c>
      <c r="B99" s="1565"/>
      <c r="C99" s="1566"/>
      <c r="D99" s="1404" t="s">
        <v>413</v>
      </c>
      <c r="E99" s="438"/>
      <c r="F99" s="101" t="s">
        <v>361</v>
      </c>
      <c r="G99" s="143" t="s">
        <v>362</v>
      </c>
      <c r="H99" s="143" t="s">
        <v>362</v>
      </c>
      <c r="I99" s="143" t="s">
        <v>362</v>
      </c>
      <c r="J99" s="1567"/>
      <c r="O99" s="1"/>
    </row>
    <row r="100" spans="1:15" ht="15" customHeight="1" x14ac:dyDescent="0.35">
      <c r="A100" s="1548" t="s">
        <v>49</v>
      </c>
      <c r="B100" s="1565"/>
      <c r="C100" s="1566"/>
      <c r="D100" s="1404" t="s">
        <v>414</v>
      </c>
      <c r="E100" s="438"/>
      <c r="F100" s="101" t="s">
        <v>361</v>
      </c>
      <c r="G100" s="143" t="s">
        <v>362</v>
      </c>
      <c r="H100" s="143" t="s">
        <v>362</v>
      </c>
      <c r="I100" s="143" t="s">
        <v>362</v>
      </c>
      <c r="J100" s="1567"/>
      <c r="O100" s="1"/>
    </row>
    <row r="101" spans="1:15" ht="15" customHeight="1" x14ac:dyDescent="0.35">
      <c r="A101" s="1548" t="s">
        <v>49</v>
      </c>
      <c r="B101" s="1565"/>
      <c r="C101" s="1566"/>
      <c r="D101" s="1404" t="s">
        <v>416</v>
      </c>
      <c r="E101" s="438"/>
      <c r="F101" s="101" t="s">
        <v>361</v>
      </c>
      <c r="G101" s="143" t="s">
        <v>362</v>
      </c>
      <c r="H101" s="143" t="s">
        <v>362</v>
      </c>
      <c r="I101" s="143" t="s">
        <v>362</v>
      </c>
      <c r="J101" s="1567"/>
      <c r="O101" s="1"/>
    </row>
    <row r="102" spans="1:15" ht="15" customHeight="1" x14ac:dyDescent="0.35">
      <c r="A102" s="1548" t="s">
        <v>49</v>
      </c>
      <c r="B102" s="1565"/>
      <c r="C102" s="1566"/>
      <c r="D102" s="1404" t="s">
        <v>417</v>
      </c>
      <c r="E102" s="438"/>
      <c r="F102" s="101" t="s">
        <v>361</v>
      </c>
      <c r="G102" s="143" t="s">
        <v>362</v>
      </c>
      <c r="H102" s="143" t="s">
        <v>362</v>
      </c>
      <c r="I102" s="143" t="s">
        <v>362</v>
      </c>
      <c r="J102" s="1567"/>
      <c r="O102" s="1"/>
    </row>
    <row r="103" spans="1:15" ht="15" customHeight="1" x14ac:dyDescent="0.35">
      <c r="A103" s="1548" t="s">
        <v>49</v>
      </c>
      <c r="B103" s="1565"/>
      <c r="C103" s="1566"/>
      <c r="D103" s="1404" t="s">
        <v>418</v>
      </c>
      <c r="E103" s="438"/>
      <c r="F103" s="101" t="s">
        <v>361</v>
      </c>
      <c r="G103" s="143" t="s">
        <v>362</v>
      </c>
      <c r="H103" s="143" t="s">
        <v>362</v>
      </c>
      <c r="I103" s="143" t="s">
        <v>362</v>
      </c>
      <c r="J103" s="1568"/>
      <c r="O103" s="1"/>
    </row>
    <row r="104" spans="1:15" ht="15" customHeight="1" x14ac:dyDescent="0.35">
      <c r="A104" s="1523" t="s">
        <v>50</v>
      </c>
      <c r="B104" s="1569" t="s">
        <v>382</v>
      </c>
      <c r="C104" s="1570"/>
      <c r="D104" s="1403" t="s">
        <v>415</v>
      </c>
      <c r="E104" s="438"/>
      <c r="F104" s="95" t="s">
        <v>361</v>
      </c>
      <c r="G104" s="718" t="s">
        <v>362</v>
      </c>
      <c r="H104" s="718" t="s">
        <v>362</v>
      </c>
      <c r="I104" s="718" t="s">
        <v>362</v>
      </c>
      <c r="J104" s="1572"/>
      <c r="O104" s="1"/>
    </row>
    <row r="105" spans="1:15" ht="15" customHeight="1" x14ac:dyDescent="0.35">
      <c r="A105" s="1523" t="s">
        <v>50</v>
      </c>
      <c r="B105" s="1569" t="s">
        <v>319</v>
      </c>
      <c r="C105" s="1570"/>
      <c r="D105" s="1403" t="s">
        <v>413</v>
      </c>
      <c r="E105" s="438"/>
      <c r="F105" s="95" t="s">
        <v>361</v>
      </c>
      <c r="G105" s="718" t="s">
        <v>362</v>
      </c>
      <c r="H105" s="718" t="s">
        <v>362</v>
      </c>
      <c r="I105" s="718" t="s">
        <v>362</v>
      </c>
      <c r="J105" s="1560"/>
      <c r="O105" s="1"/>
    </row>
    <row r="106" spans="1:15" ht="15" customHeight="1" x14ac:dyDescent="0.35">
      <c r="A106" s="1523" t="s">
        <v>50</v>
      </c>
      <c r="B106" s="1569" t="s">
        <v>319</v>
      </c>
      <c r="C106" s="1570"/>
      <c r="D106" s="1403" t="s">
        <v>414</v>
      </c>
      <c r="E106" s="438"/>
      <c r="F106" s="95" t="s">
        <v>361</v>
      </c>
      <c r="G106" s="718" t="s">
        <v>362</v>
      </c>
      <c r="H106" s="718" t="s">
        <v>362</v>
      </c>
      <c r="I106" s="718" t="s">
        <v>362</v>
      </c>
      <c r="J106" s="1560"/>
      <c r="O106" s="1"/>
    </row>
    <row r="107" spans="1:15" ht="15" customHeight="1" x14ac:dyDescent="0.35">
      <c r="A107" s="1523" t="s">
        <v>50</v>
      </c>
      <c r="B107" s="1569" t="s">
        <v>319</v>
      </c>
      <c r="C107" s="1570"/>
      <c r="D107" s="1403" t="s">
        <v>416</v>
      </c>
      <c r="E107" s="438"/>
      <c r="F107" s="95" t="s">
        <v>361</v>
      </c>
      <c r="G107" s="718" t="s">
        <v>362</v>
      </c>
      <c r="H107" s="718" t="s">
        <v>362</v>
      </c>
      <c r="I107" s="718" t="s">
        <v>362</v>
      </c>
      <c r="J107" s="1560"/>
      <c r="O107" s="1"/>
    </row>
    <row r="108" spans="1:15" ht="15" customHeight="1" x14ac:dyDescent="0.35">
      <c r="A108" s="1523" t="s">
        <v>50</v>
      </c>
      <c r="B108" s="1569" t="s">
        <v>319</v>
      </c>
      <c r="C108" s="1570"/>
      <c r="D108" s="1403" t="s">
        <v>417</v>
      </c>
      <c r="E108" s="438"/>
      <c r="F108" s="95" t="s">
        <v>361</v>
      </c>
      <c r="G108" s="718" t="s">
        <v>362</v>
      </c>
      <c r="H108" s="718" t="s">
        <v>362</v>
      </c>
      <c r="I108" s="718" t="s">
        <v>362</v>
      </c>
      <c r="J108" s="1560"/>
      <c r="O108" s="1"/>
    </row>
    <row r="109" spans="1:15" ht="15" customHeight="1" x14ac:dyDescent="0.35">
      <c r="A109" s="1523" t="s">
        <v>50</v>
      </c>
      <c r="B109" s="1569" t="s">
        <v>319</v>
      </c>
      <c r="C109" s="1570"/>
      <c r="D109" s="1403" t="s">
        <v>418</v>
      </c>
      <c r="E109" s="438"/>
      <c r="F109" s="95" t="s">
        <v>361</v>
      </c>
      <c r="G109" s="718" t="s">
        <v>362</v>
      </c>
      <c r="H109" s="718" t="s">
        <v>362</v>
      </c>
      <c r="I109" s="718" t="s">
        <v>362</v>
      </c>
      <c r="J109" s="1561"/>
      <c r="O109" s="1"/>
    </row>
    <row r="110" spans="1:15" ht="15" customHeight="1" x14ac:dyDescent="0.35">
      <c r="A110" s="1548" t="s">
        <v>51</v>
      </c>
      <c r="B110" s="1565" t="s">
        <v>383</v>
      </c>
      <c r="C110" s="1566"/>
      <c r="D110" s="1404" t="s">
        <v>415</v>
      </c>
      <c r="E110" s="438"/>
      <c r="F110" s="101" t="s">
        <v>361</v>
      </c>
      <c r="G110" s="143" t="s">
        <v>362</v>
      </c>
      <c r="H110" s="143" t="s">
        <v>362</v>
      </c>
      <c r="I110" s="143" t="s">
        <v>362</v>
      </c>
      <c r="J110" s="1571"/>
      <c r="O110" s="1"/>
    </row>
    <row r="111" spans="1:15" ht="15" customHeight="1" x14ac:dyDescent="0.35">
      <c r="A111" s="1548" t="s">
        <v>51</v>
      </c>
      <c r="B111" s="1565" t="s">
        <v>328</v>
      </c>
      <c r="C111" s="1566"/>
      <c r="D111" s="1404" t="s">
        <v>413</v>
      </c>
      <c r="E111" s="438"/>
      <c r="F111" s="101" t="s">
        <v>361</v>
      </c>
      <c r="G111" s="143" t="s">
        <v>362</v>
      </c>
      <c r="H111" s="143" t="s">
        <v>362</v>
      </c>
      <c r="I111" s="143" t="s">
        <v>362</v>
      </c>
      <c r="J111" s="1567"/>
      <c r="O111" s="1"/>
    </row>
    <row r="112" spans="1:15" ht="15" customHeight="1" x14ac:dyDescent="0.35">
      <c r="A112" s="1548" t="s">
        <v>51</v>
      </c>
      <c r="B112" s="1565" t="s">
        <v>328</v>
      </c>
      <c r="C112" s="1566"/>
      <c r="D112" s="1404" t="s">
        <v>414</v>
      </c>
      <c r="E112" s="438"/>
      <c r="F112" s="101" t="s">
        <v>361</v>
      </c>
      <c r="G112" s="143" t="s">
        <v>362</v>
      </c>
      <c r="H112" s="143" t="s">
        <v>362</v>
      </c>
      <c r="I112" s="143" t="s">
        <v>362</v>
      </c>
      <c r="J112" s="1567"/>
      <c r="O112" s="1"/>
    </row>
    <row r="113" spans="1:15" ht="15" customHeight="1" x14ac:dyDescent="0.35">
      <c r="A113" s="1548" t="s">
        <v>51</v>
      </c>
      <c r="B113" s="1565" t="s">
        <v>328</v>
      </c>
      <c r="C113" s="1566"/>
      <c r="D113" s="1404" t="s">
        <v>416</v>
      </c>
      <c r="E113" s="438"/>
      <c r="F113" s="101" t="s">
        <v>361</v>
      </c>
      <c r="G113" s="143" t="s">
        <v>362</v>
      </c>
      <c r="H113" s="143" t="s">
        <v>362</v>
      </c>
      <c r="I113" s="143" t="s">
        <v>362</v>
      </c>
      <c r="J113" s="1567"/>
      <c r="O113" s="1"/>
    </row>
    <row r="114" spans="1:15" ht="15" customHeight="1" x14ac:dyDescent="0.35">
      <c r="A114" s="1548" t="s">
        <v>51</v>
      </c>
      <c r="B114" s="1565" t="s">
        <v>328</v>
      </c>
      <c r="C114" s="1566"/>
      <c r="D114" s="1404" t="s">
        <v>417</v>
      </c>
      <c r="E114" s="438"/>
      <c r="F114" s="101" t="s">
        <v>361</v>
      </c>
      <c r="G114" s="143" t="s">
        <v>362</v>
      </c>
      <c r="H114" s="143" t="s">
        <v>362</v>
      </c>
      <c r="I114" s="143" t="s">
        <v>362</v>
      </c>
      <c r="J114" s="1567"/>
      <c r="O114" s="1"/>
    </row>
    <row r="115" spans="1:15" ht="15" customHeight="1" x14ac:dyDescent="0.35">
      <c r="A115" s="1548" t="s">
        <v>51</v>
      </c>
      <c r="B115" s="1565" t="s">
        <v>328</v>
      </c>
      <c r="C115" s="1566"/>
      <c r="D115" s="1404" t="s">
        <v>418</v>
      </c>
      <c r="E115" s="438"/>
      <c r="F115" s="101" t="s">
        <v>361</v>
      </c>
      <c r="G115" s="143" t="s">
        <v>362</v>
      </c>
      <c r="H115" s="143" t="s">
        <v>362</v>
      </c>
      <c r="I115" s="143" t="s">
        <v>362</v>
      </c>
      <c r="J115" s="1568"/>
      <c r="O115" s="1"/>
    </row>
    <row r="116" spans="1:15" ht="15" customHeight="1" x14ac:dyDescent="0.35">
      <c r="A116" s="1523" t="s">
        <v>52</v>
      </c>
      <c r="B116" s="1569" t="s">
        <v>384</v>
      </c>
      <c r="C116" s="1570"/>
      <c r="D116" s="332" t="s">
        <v>415</v>
      </c>
      <c r="E116" s="438"/>
      <c r="F116" s="138" t="s">
        <v>361</v>
      </c>
      <c r="G116" s="162" t="s">
        <v>362</v>
      </c>
      <c r="H116" s="162" t="s">
        <v>362</v>
      </c>
      <c r="I116" s="162" t="s">
        <v>362</v>
      </c>
      <c r="J116" s="1572"/>
      <c r="O116" s="1"/>
    </row>
    <row r="117" spans="1:15" ht="15" customHeight="1" x14ac:dyDescent="0.35">
      <c r="A117" s="1523" t="s">
        <v>52</v>
      </c>
      <c r="B117" s="1569" t="s">
        <v>320</v>
      </c>
      <c r="C117" s="1570"/>
      <c r="D117" s="1403" t="s">
        <v>413</v>
      </c>
      <c r="E117" s="438"/>
      <c r="F117" s="95" t="s">
        <v>361</v>
      </c>
      <c r="G117" s="718" t="s">
        <v>362</v>
      </c>
      <c r="H117" s="718" t="s">
        <v>362</v>
      </c>
      <c r="I117" s="718" t="s">
        <v>362</v>
      </c>
      <c r="J117" s="1560"/>
      <c r="O117" s="1"/>
    </row>
    <row r="118" spans="1:15" ht="15" customHeight="1" x14ac:dyDescent="0.35">
      <c r="A118" s="1523" t="s">
        <v>52</v>
      </c>
      <c r="B118" s="1569" t="s">
        <v>320</v>
      </c>
      <c r="C118" s="1570"/>
      <c r="D118" s="1403" t="s">
        <v>414</v>
      </c>
      <c r="E118" s="438"/>
      <c r="F118" s="95" t="s">
        <v>361</v>
      </c>
      <c r="G118" s="718" t="s">
        <v>362</v>
      </c>
      <c r="H118" s="718" t="s">
        <v>362</v>
      </c>
      <c r="I118" s="718" t="s">
        <v>362</v>
      </c>
      <c r="J118" s="1560"/>
      <c r="O118" s="1"/>
    </row>
    <row r="119" spans="1:15" ht="15" customHeight="1" x14ac:dyDescent="0.35">
      <c r="A119" s="1523" t="s">
        <v>52</v>
      </c>
      <c r="B119" s="1569" t="s">
        <v>320</v>
      </c>
      <c r="C119" s="1570"/>
      <c r="D119" s="1403" t="s">
        <v>416</v>
      </c>
      <c r="E119" s="438"/>
      <c r="F119" s="95" t="s">
        <v>361</v>
      </c>
      <c r="G119" s="718" t="s">
        <v>362</v>
      </c>
      <c r="H119" s="718" t="s">
        <v>362</v>
      </c>
      <c r="I119" s="718" t="s">
        <v>362</v>
      </c>
      <c r="J119" s="1560"/>
      <c r="O119" s="1"/>
    </row>
    <row r="120" spans="1:15" ht="15" customHeight="1" x14ac:dyDescent="0.35">
      <c r="A120" s="1523" t="s">
        <v>52</v>
      </c>
      <c r="B120" s="1569" t="s">
        <v>320</v>
      </c>
      <c r="C120" s="1570"/>
      <c r="D120" s="1403" t="s">
        <v>417</v>
      </c>
      <c r="E120" s="438"/>
      <c r="F120" s="95" t="s">
        <v>361</v>
      </c>
      <c r="G120" s="718" t="s">
        <v>362</v>
      </c>
      <c r="H120" s="718" t="s">
        <v>362</v>
      </c>
      <c r="I120" s="718" t="s">
        <v>362</v>
      </c>
      <c r="J120" s="1560"/>
      <c r="O120" s="1"/>
    </row>
    <row r="121" spans="1:15" ht="15" customHeight="1" x14ac:dyDescent="0.35">
      <c r="A121" s="1523" t="s">
        <v>52</v>
      </c>
      <c r="B121" s="1569" t="s">
        <v>320</v>
      </c>
      <c r="C121" s="1570"/>
      <c r="D121" s="1403" t="s">
        <v>418</v>
      </c>
      <c r="E121" s="438"/>
      <c r="F121" s="95" t="s">
        <v>361</v>
      </c>
      <c r="G121" s="718" t="s">
        <v>362</v>
      </c>
      <c r="H121" s="718" t="s">
        <v>362</v>
      </c>
      <c r="I121" s="718" t="s">
        <v>362</v>
      </c>
      <c r="J121" s="1561"/>
      <c r="O121" s="1"/>
    </row>
    <row r="122" spans="1:15" ht="15" customHeight="1" x14ac:dyDescent="0.35">
      <c r="A122" s="1548" t="s">
        <v>53</v>
      </c>
      <c r="B122" s="1565" t="s">
        <v>402</v>
      </c>
      <c r="C122" s="1566"/>
      <c r="D122" s="1404" t="s">
        <v>415</v>
      </c>
      <c r="E122" s="438"/>
      <c r="F122" s="101" t="s">
        <v>361</v>
      </c>
      <c r="G122" s="143" t="s">
        <v>362</v>
      </c>
      <c r="H122" s="143" t="s">
        <v>362</v>
      </c>
      <c r="I122" s="143" t="s">
        <v>362</v>
      </c>
      <c r="J122" s="1571"/>
      <c r="O122" s="1"/>
    </row>
    <row r="123" spans="1:15" ht="15" customHeight="1" x14ac:dyDescent="0.35">
      <c r="A123" s="1548" t="s">
        <v>53</v>
      </c>
      <c r="B123" s="1565" t="s">
        <v>321</v>
      </c>
      <c r="C123" s="1566"/>
      <c r="D123" s="1404" t="s">
        <v>413</v>
      </c>
      <c r="E123" s="438"/>
      <c r="F123" s="101" t="s">
        <v>361</v>
      </c>
      <c r="G123" s="143" t="s">
        <v>362</v>
      </c>
      <c r="H123" s="143" t="s">
        <v>362</v>
      </c>
      <c r="I123" s="143" t="s">
        <v>362</v>
      </c>
      <c r="J123" s="1567"/>
      <c r="O123" s="1"/>
    </row>
    <row r="124" spans="1:15" ht="15" customHeight="1" x14ac:dyDescent="0.35">
      <c r="A124" s="1548" t="s">
        <v>53</v>
      </c>
      <c r="B124" s="1565" t="s">
        <v>321</v>
      </c>
      <c r="C124" s="1566"/>
      <c r="D124" s="1404" t="s">
        <v>414</v>
      </c>
      <c r="E124" s="438"/>
      <c r="F124" s="101" t="s">
        <v>361</v>
      </c>
      <c r="G124" s="143" t="s">
        <v>362</v>
      </c>
      <c r="H124" s="143" t="s">
        <v>362</v>
      </c>
      <c r="I124" s="143" t="s">
        <v>362</v>
      </c>
      <c r="J124" s="1567"/>
      <c r="O124" s="1"/>
    </row>
    <row r="125" spans="1:15" ht="15" customHeight="1" x14ac:dyDescent="0.35">
      <c r="A125" s="1548" t="s">
        <v>53</v>
      </c>
      <c r="B125" s="1565" t="s">
        <v>321</v>
      </c>
      <c r="C125" s="1566"/>
      <c r="D125" s="1404" t="s">
        <v>416</v>
      </c>
      <c r="E125" s="438"/>
      <c r="F125" s="101" t="s">
        <v>361</v>
      </c>
      <c r="G125" s="143" t="s">
        <v>362</v>
      </c>
      <c r="H125" s="143" t="s">
        <v>362</v>
      </c>
      <c r="I125" s="143" t="s">
        <v>362</v>
      </c>
      <c r="J125" s="1567"/>
      <c r="O125" s="1"/>
    </row>
    <row r="126" spans="1:15" ht="15" customHeight="1" x14ac:dyDescent="0.35">
      <c r="A126" s="1548" t="s">
        <v>53</v>
      </c>
      <c r="B126" s="1565" t="s">
        <v>321</v>
      </c>
      <c r="C126" s="1566"/>
      <c r="D126" s="1404" t="s">
        <v>417</v>
      </c>
      <c r="E126" s="438"/>
      <c r="F126" s="101" t="s">
        <v>361</v>
      </c>
      <c r="G126" s="143" t="s">
        <v>362</v>
      </c>
      <c r="H126" s="143" t="s">
        <v>362</v>
      </c>
      <c r="I126" s="143" t="s">
        <v>362</v>
      </c>
      <c r="J126" s="1567"/>
      <c r="O126" s="1"/>
    </row>
    <row r="127" spans="1:15" ht="15" customHeight="1" x14ac:dyDescent="0.35">
      <c r="A127" s="1549" t="s">
        <v>53</v>
      </c>
      <c r="B127" s="1610" t="s">
        <v>321</v>
      </c>
      <c r="C127" s="1612"/>
      <c r="D127" s="131" t="s">
        <v>418</v>
      </c>
      <c r="E127" s="439"/>
      <c r="F127" s="218" t="s">
        <v>361</v>
      </c>
      <c r="G127" s="148" t="s">
        <v>362</v>
      </c>
      <c r="H127" s="148" t="s">
        <v>362</v>
      </c>
      <c r="I127" s="148" t="s">
        <v>362</v>
      </c>
      <c r="J127" s="1744"/>
      <c r="O127" s="1"/>
    </row>
    <row r="128" spans="1:15" s="5" customFormat="1" ht="33" customHeight="1" x14ac:dyDescent="0.35">
      <c r="A128" s="1462" t="s">
        <v>481</v>
      </c>
      <c r="B128" s="1463"/>
      <c r="C128" s="1463"/>
      <c r="D128" s="1463"/>
      <c r="E128" s="1463"/>
      <c r="F128" s="1463"/>
      <c r="G128" s="1463"/>
      <c r="H128" s="1463"/>
      <c r="I128" s="1463"/>
      <c r="J128" s="221" t="s">
        <v>698</v>
      </c>
      <c r="K128" s="381"/>
    </row>
    <row r="129" spans="1:15" ht="15" customHeight="1" x14ac:dyDescent="0.35">
      <c r="A129" s="1522" t="s">
        <v>54</v>
      </c>
      <c r="B129" s="1658" t="s">
        <v>403</v>
      </c>
      <c r="C129" s="1659"/>
      <c r="D129" s="1406" t="s">
        <v>415</v>
      </c>
      <c r="E129" s="1398" t="s">
        <v>519</v>
      </c>
      <c r="F129" s="93" t="s">
        <v>361</v>
      </c>
      <c r="G129" s="161" t="s">
        <v>362</v>
      </c>
      <c r="H129" s="161" t="s">
        <v>362</v>
      </c>
      <c r="I129" s="161" t="s">
        <v>362</v>
      </c>
      <c r="J129" s="1428"/>
      <c r="O129" s="1"/>
    </row>
    <row r="130" spans="1:15" ht="15" customHeight="1" x14ac:dyDescent="0.35">
      <c r="A130" s="1523" t="s">
        <v>54</v>
      </c>
      <c r="B130" s="1569" t="s">
        <v>327</v>
      </c>
      <c r="C130" s="1570"/>
      <c r="D130" s="1403" t="s">
        <v>413</v>
      </c>
      <c r="E130" s="1399"/>
      <c r="F130" s="95" t="s">
        <v>361</v>
      </c>
      <c r="G130" s="718" t="s">
        <v>362</v>
      </c>
      <c r="H130" s="718" t="s">
        <v>362</v>
      </c>
      <c r="I130" s="718" t="s">
        <v>362</v>
      </c>
      <c r="J130" s="1420"/>
      <c r="O130" s="1"/>
    </row>
    <row r="131" spans="1:15" ht="15" customHeight="1" x14ac:dyDescent="0.35">
      <c r="A131" s="1523" t="s">
        <v>54</v>
      </c>
      <c r="B131" s="1569" t="s">
        <v>327</v>
      </c>
      <c r="C131" s="1570"/>
      <c r="D131" s="1403" t="s">
        <v>414</v>
      </c>
      <c r="E131" s="1399"/>
      <c r="F131" s="95" t="s">
        <v>361</v>
      </c>
      <c r="G131" s="718" t="s">
        <v>362</v>
      </c>
      <c r="H131" s="718" t="s">
        <v>362</v>
      </c>
      <c r="I131" s="718" t="s">
        <v>362</v>
      </c>
      <c r="J131" s="1420"/>
      <c r="O131" s="1"/>
    </row>
    <row r="132" spans="1:15" ht="15" customHeight="1" x14ac:dyDescent="0.35">
      <c r="A132" s="1523" t="s">
        <v>54</v>
      </c>
      <c r="B132" s="1569" t="s">
        <v>327</v>
      </c>
      <c r="C132" s="1570"/>
      <c r="D132" s="1403" t="s">
        <v>416</v>
      </c>
      <c r="E132" s="1399"/>
      <c r="F132" s="95" t="s">
        <v>361</v>
      </c>
      <c r="G132" s="718" t="s">
        <v>362</v>
      </c>
      <c r="H132" s="718" t="s">
        <v>362</v>
      </c>
      <c r="I132" s="718" t="s">
        <v>362</v>
      </c>
      <c r="J132" s="1420"/>
      <c r="O132" s="1"/>
    </row>
    <row r="133" spans="1:15" ht="15" customHeight="1" x14ac:dyDescent="0.35">
      <c r="A133" s="1523" t="s">
        <v>54</v>
      </c>
      <c r="B133" s="1569" t="s">
        <v>327</v>
      </c>
      <c r="C133" s="1570"/>
      <c r="D133" s="1403" t="s">
        <v>417</v>
      </c>
      <c r="E133" s="1399"/>
      <c r="F133" s="95" t="s">
        <v>361</v>
      </c>
      <c r="G133" s="718" t="s">
        <v>362</v>
      </c>
      <c r="H133" s="718" t="s">
        <v>362</v>
      </c>
      <c r="I133" s="718" t="s">
        <v>362</v>
      </c>
      <c r="J133" s="1420"/>
      <c r="O133" s="1"/>
    </row>
    <row r="134" spans="1:15" ht="15" customHeight="1" x14ac:dyDescent="0.35">
      <c r="A134" s="1523" t="s">
        <v>54</v>
      </c>
      <c r="B134" s="1569" t="s">
        <v>327</v>
      </c>
      <c r="C134" s="1570"/>
      <c r="D134" s="1403" t="s">
        <v>418</v>
      </c>
      <c r="E134" s="1399"/>
      <c r="F134" s="95" t="s">
        <v>361</v>
      </c>
      <c r="G134" s="718" t="s">
        <v>362</v>
      </c>
      <c r="H134" s="718" t="s">
        <v>362</v>
      </c>
      <c r="I134" s="718" t="s">
        <v>362</v>
      </c>
      <c r="J134" s="1422"/>
      <c r="O134" s="1"/>
    </row>
    <row r="135" spans="1:15" ht="15" customHeight="1" x14ac:dyDescent="0.35">
      <c r="A135" s="1548" t="s">
        <v>55</v>
      </c>
      <c r="B135" s="1565" t="s">
        <v>404</v>
      </c>
      <c r="C135" s="1566"/>
      <c r="D135" s="139" t="s">
        <v>415</v>
      </c>
      <c r="E135" s="1399"/>
      <c r="F135" s="140" t="s">
        <v>361</v>
      </c>
      <c r="G135" s="163" t="s">
        <v>362</v>
      </c>
      <c r="H135" s="163" t="s">
        <v>362</v>
      </c>
      <c r="I135" s="163" t="s">
        <v>362</v>
      </c>
      <c r="J135" s="1424"/>
      <c r="O135" s="1"/>
    </row>
    <row r="136" spans="1:15" ht="15" customHeight="1" x14ac:dyDescent="0.35">
      <c r="A136" s="1548" t="s">
        <v>55</v>
      </c>
      <c r="B136" s="1565" t="s">
        <v>326</v>
      </c>
      <c r="C136" s="1566"/>
      <c r="D136" s="1404" t="s">
        <v>413</v>
      </c>
      <c r="E136" s="1399"/>
      <c r="F136" s="101" t="s">
        <v>361</v>
      </c>
      <c r="G136" s="143" t="s">
        <v>362</v>
      </c>
      <c r="H136" s="143" t="s">
        <v>362</v>
      </c>
      <c r="I136" s="143" t="s">
        <v>362</v>
      </c>
      <c r="J136" s="1424"/>
      <c r="O136" s="1"/>
    </row>
    <row r="137" spans="1:15" ht="15" customHeight="1" x14ac:dyDescent="0.35">
      <c r="A137" s="1548" t="s">
        <v>55</v>
      </c>
      <c r="B137" s="1565" t="s">
        <v>326</v>
      </c>
      <c r="C137" s="1566"/>
      <c r="D137" s="1404" t="s">
        <v>414</v>
      </c>
      <c r="E137" s="1399"/>
      <c r="F137" s="101" t="s">
        <v>361</v>
      </c>
      <c r="G137" s="143" t="s">
        <v>362</v>
      </c>
      <c r="H137" s="143" t="s">
        <v>362</v>
      </c>
      <c r="I137" s="143" t="s">
        <v>362</v>
      </c>
      <c r="J137" s="1424"/>
      <c r="O137" s="1"/>
    </row>
    <row r="138" spans="1:15" ht="15" customHeight="1" x14ac:dyDescent="0.35">
      <c r="A138" s="1548" t="s">
        <v>55</v>
      </c>
      <c r="B138" s="1565" t="s">
        <v>326</v>
      </c>
      <c r="C138" s="1566"/>
      <c r="D138" s="1404" t="s">
        <v>416</v>
      </c>
      <c r="E138" s="1399"/>
      <c r="F138" s="101" t="s">
        <v>361</v>
      </c>
      <c r="G138" s="143" t="s">
        <v>362</v>
      </c>
      <c r="H138" s="143" t="s">
        <v>362</v>
      </c>
      <c r="I138" s="143" t="s">
        <v>362</v>
      </c>
      <c r="J138" s="1424"/>
      <c r="O138" s="1"/>
    </row>
    <row r="139" spans="1:15" ht="15" customHeight="1" x14ac:dyDescent="0.35">
      <c r="A139" s="1548" t="s">
        <v>55</v>
      </c>
      <c r="B139" s="1565" t="s">
        <v>326</v>
      </c>
      <c r="C139" s="1566"/>
      <c r="D139" s="1404" t="s">
        <v>417</v>
      </c>
      <c r="E139" s="1399"/>
      <c r="F139" s="101" t="s">
        <v>361</v>
      </c>
      <c r="G139" s="143" t="s">
        <v>362</v>
      </c>
      <c r="H139" s="143" t="s">
        <v>362</v>
      </c>
      <c r="I139" s="143" t="s">
        <v>362</v>
      </c>
      <c r="J139" s="1424"/>
      <c r="O139" s="1"/>
    </row>
    <row r="140" spans="1:15" ht="15" customHeight="1" x14ac:dyDescent="0.35">
      <c r="A140" s="1548" t="s">
        <v>55</v>
      </c>
      <c r="B140" s="1565" t="s">
        <v>326</v>
      </c>
      <c r="C140" s="1566"/>
      <c r="D140" s="1404" t="s">
        <v>418</v>
      </c>
      <c r="E140" s="1399"/>
      <c r="F140" s="101" t="s">
        <v>361</v>
      </c>
      <c r="G140" s="143" t="s">
        <v>362</v>
      </c>
      <c r="H140" s="143" t="s">
        <v>362</v>
      </c>
      <c r="I140" s="143" t="s">
        <v>362</v>
      </c>
      <c r="J140" s="1425"/>
      <c r="O140" s="1"/>
    </row>
    <row r="141" spans="1:15" ht="15" customHeight="1" x14ac:dyDescent="0.35">
      <c r="A141" s="1523" t="s">
        <v>56</v>
      </c>
      <c r="B141" s="1569" t="s">
        <v>405</v>
      </c>
      <c r="C141" s="1570"/>
      <c r="D141" s="332" t="s">
        <v>415</v>
      </c>
      <c r="E141" s="1399"/>
      <c r="F141" s="138" t="s">
        <v>361</v>
      </c>
      <c r="G141" s="162" t="s">
        <v>362</v>
      </c>
      <c r="H141" s="162" t="s">
        <v>362</v>
      </c>
      <c r="I141" s="162" t="s">
        <v>362</v>
      </c>
      <c r="J141" s="1420"/>
      <c r="O141" s="1"/>
    </row>
    <row r="142" spans="1:15" ht="15" customHeight="1" x14ac:dyDescent="0.35">
      <c r="A142" s="1523" t="s">
        <v>56</v>
      </c>
      <c r="B142" s="1569" t="s">
        <v>325</v>
      </c>
      <c r="C142" s="1570"/>
      <c r="D142" s="1403" t="s">
        <v>413</v>
      </c>
      <c r="E142" s="1399"/>
      <c r="F142" s="95" t="s">
        <v>361</v>
      </c>
      <c r="G142" s="718" t="s">
        <v>362</v>
      </c>
      <c r="H142" s="718" t="s">
        <v>362</v>
      </c>
      <c r="I142" s="718" t="s">
        <v>362</v>
      </c>
      <c r="J142" s="1420"/>
      <c r="O142" s="1"/>
    </row>
    <row r="143" spans="1:15" ht="15" customHeight="1" x14ac:dyDescent="0.35">
      <c r="A143" s="1523" t="s">
        <v>56</v>
      </c>
      <c r="B143" s="1569" t="s">
        <v>325</v>
      </c>
      <c r="C143" s="1570"/>
      <c r="D143" s="1403" t="s">
        <v>414</v>
      </c>
      <c r="E143" s="1399"/>
      <c r="F143" s="95" t="s">
        <v>361</v>
      </c>
      <c r="G143" s="718" t="s">
        <v>362</v>
      </c>
      <c r="H143" s="718" t="s">
        <v>362</v>
      </c>
      <c r="I143" s="718" t="s">
        <v>362</v>
      </c>
      <c r="J143" s="1420"/>
      <c r="O143" s="1"/>
    </row>
    <row r="144" spans="1:15" ht="15" customHeight="1" x14ac:dyDescent="0.35">
      <c r="A144" s="1523" t="s">
        <v>56</v>
      </c>
      <c r="B144" s="1569" t="s">
        <v>325</v>
      </c>
      <c r="C144" s="1570"/>
      <c r="D144" s="1403" t="s">
        <v>416</v>
      </c>
      <c r="E144" s="1399"/>
      <c r="F144" s="95" t="s">
        <v>361</v>
      </c>
      <c r="G144" s="718" t="s">
        <v>362</v>
      </c>
      <c r="H144" s="718" t="s">
        <v>362</v>
      </c>
      <c r="I144" s="718" t="s">
        <v>362</v>
      </c>
      <c r="J144" s="1420"/>
      <c r="O144" s="1"/>
    </row>
    <row r="145" spans="1:15" ht="15" customHeight="1" x14ac:dyDescent="0.35">
      <c r="A145" s="1523" t="s">
        <v>56</v>
      </c>
      <c r="B145" s="1569" t="s">
        <v>325</v>
      </c>
      <c r="C145" s="1570"/>
      <c r="D145" s="1403" t="s">
        <v>417</v>
      </c>
      <c r="E145" s="1399"/>
      <c r="F145" s="95" t="s">
        <v>361</v>
      </c>
      <c r="G145" s="718" t="s">
        <v>362</v>
      </c>
      <c r="H145" s="718" t="s">
        <v>362</v>
      </c>
      <c r="I145" s="718" t="s">
        <v>362</v>
      </c>
      <c r="J145" s="1420"/>
      <c r="O145" s="1"/>
    </row>
    <row r="146" spans="1:15" ht="15" customHeight="1" x14ac:dyDescent="0.35">
      <c r="A146" s="1523" t="s">
        <v>56</v>
      </c>
      <c r="B146" s="1569" t="s">
        <v>325</v>
      </c>
      <c r="C146" s="1570"/>
      <c r="D146" s="1403" t="s">
        <v>418</v>
      </c>
      <c r="E146" s="1399"/>
      <c r="F146" s="95" t="s">
        <v>361</v>
      </c>
      <c r="G146" s="718" t="s">
        <v>362</v>
      </c>
      <c r="H146" s="718" t="s">
        <v>362</v>
      </c>
      <c r="I146" s="718" t="s">
        <v>362</v>
      </c>
      <c r="J146" s="1422"/>
      <c r="O146" s="1"/>
    </row>
    <row r="147" spans="1:15" ht="15" customHeight="1" x14ac:dyDescent="0.35">
      <c r="A147" s="1548" t="s">
        <v>57</v>
      </c>
      <c r="B147" s="1565" t="s">
        <v>389</v>
      </c>
      <c r="C147" s="1566"/>
      <c r="D147" s="139" t="s">
        <v>415</v>
      </c>
      <c r="E147" s="1399"/>
      <c r="F147" s="140" t="s">
        <v>361</v>
      </c>
      <c r="G147" s="163" t="s">
        <v>362</v>
      </c>
      <c r="H147" s="163" t="s">
        <v>362</v>
      </c>
      <c r="I147" s="163" t="s">
        <v>362</v>
      </c>
      <c r="J147" s="1423"/>
      <c r="O147" s="1"/>
    </row>
    <row r="148" spans="1:15" ht="15" customHeight="1" x14ac:dyDescent="0.35">
      <c r="A148" s="1548" t="s">
        <v>57</v>
      </c>
      <c r="B148" s="1565" t="s">
        <v>284</v>
      </c>
      <c r="C148" s="1566"/>
      <c r="D148" s="1404" t="s">
        <v>413</v>
      </c>
      <c r="E148" s="1399"/>
      <c r="F148" s="101" t="s">
        <v>361</v>
      </c>
      <c r="G148" s="143" t="s">
        <v>362</v>
      </c>
      <c r="H148" s="143" t="s">
        <v>362</v>
      </c>
      <c r="I148" s="143" t="s">
        <v>362</v>
      </c>
      <c r="J148" s="1424"/>
      <c r="O148" s="1"/>
    </row>
    <row r="149" spans="1:15" ht="15" customHeight="1" x14ac:dyDescent="0.35">
      <c r="A149" s="1548" t="s">
        <v>57</v>
      </c>
      <c r="B149" s="1565" t="s">
        <v>284</v>
      </c>
      <c r="C149" s="1566"/>
      <c r="D149" s="1404" t="s">
        <v>414</v>
      </c>
      <c r="E149" s="1399"/>
      <c r="F149" s="101" t="s">
        <v>361</v>
      </c>
      <c r="G149" s="143" t="s">
        <v>362</v>
      </c>
      <c r="H149" s="143" t="s">
        <v>362</v>
      </c>
      <c r="I149" s="143" t="s">
        <v>362</v>
      </c>
      <c r="J149" s="1424"/>
      <c r="O149" s="1"/>
    </row>
    <row r="150" spans="1:15" ht="15" customHeight="1" x14ac:dyDescent="0.35">
      <c r="A150" s="1548" t="s">
        <v>57</v>
      </c>
      <c r="B150" s="1565" t="s">
        <v>284</v>
      </c>
      <c r="C150" s="1566"/>
      <c r="D150" s="1404" t="s">
        <v>416</v>
      </c>
      <c r="E150" s="1399"/>
      <c r="F150" s="101" t="s">
        <v>361</v>
      </c>
      <c r="G150" s="143" t="s">
        <v>362</v>
      </c>
      <c r="H150" s="143" t="s">
        <v>362</v>
      </c>
      <c r="I150" s="143" t="s">
        <v>362</v>
      </c>
      <c r="J150" s="1424"/>
      <c r="O150" s="1"/>
    </row>
    <row r="151" spans="1:15" ht="15" customHeight="1" x14ac:dyDescent="0.35">
      <c r="A151" s="1548" t="s">
        <v>57</v>
      </c>
      <c r="B151" s="1565" t="s">
        <v>284</v>
      </c>
      <c r="C151" s="1566"/>
      <c r="D151" s="1404" t="s">
        <v>417</v>
      </c>
      <c r="E151" s="1399"/>
      <c r="F151" s="101" t="s">
        <v>361</v>
      </c>
      <c r="G151" s="143" t="s">
        <v>362</v>
      </c>
      <c r="H151" s="143" t="s">
        <v>362</v>
      </c>
      <c r="I151" s="143" t="s">
        <v>362</v>
      </c>
      <c r="J151" s="1424"/>
      <c r="O151" s="1"/>
    </row>
    <row r="152" spans="1:15" ht="15" customHeight="1" x14ac:dyDescent="0.35">
      <c r="A152" s="1548" t="s">
        <v>57</v>
      </c>
      <c r="B152" s="1565" t="s">
        <v>284</v>
      </c>
      <c r="C152" s="1566"/>
      <c r="D152" s="1404" t="s">
        <v>418</v>
      </c>
      <c r="E152" s="1399"/>
      <c r="F152" s="101" t="s">
        <v>361</v>
      </c>
      <c r="G152" s="143" t="s">
        <v>362</v>
      </c>
      <c r="H152" s="143" t="s">
        <v>362</v>
      </c>
      <c r="I152" s="143" t="s">
        <v>362</v>
      </c>
      <c r="J152" s="1425"/>
      <c r="O152" s="1"/>
    </row>
    <row r="153" spans="1:15" ht="15" customHeight="1" x14ac:dyDescent="0.35">
      <c r="A153" s="1523" t="s">
        <v>58</v>
      </c>
      <c r="B153" s="1569" t="s">
        <v>406</v>
      </c>
      <c r="C153" s="1570"/>
      <c r="D153" s="1403" t="s">
        <v>415</v>
      </c>
      <c r="E153" s="1399"/>
      <c r="F153" s="95" t="s">
        <v>361</v>
      </c>
      <c r="G153" s="718" t="s">
        <v>362</v>
      </c>
      <c r="H153" s="718" t="s">
        <v>362</v>
      </c>
      <c r="I153" s="718" t="s">
        <v>362</v>
      </c>
      <c r="J153" s="1419"/>
      <c r="O153" s="1"/>
    </row>
    <row r="154" spans="1:15" ht="15" customHeight="1" x14ac:dyDescent="0.35">
      <c r="A154" s="1523" t="s">
        <v>58</v>
      </c>
      <c r="B154" s="1569" t="s">
        <v>285</v>
      </c>
      <c r="C154" s="1570"/>
      <c r="D154" s="1403" t="s">
        <v>413</v>
      </c>
      <c r="E154" s="1399"/>
      <c r="F154" s="95" t="s">
        <v>361</v>
      </c>
      <c r="G154" s="718" t="s">
        <v>362</v>
      </c>
      <c r="H154" s="718" t="s">
        <v>362</v>
      </c>
      <c r="I154" s="718" t="s">
        <v>362</v>
      </c>
      <c r="J154" s="1420"/>
      <c r="O154" s="1"/>
    </row>
    <row r="155" spans="1:15" ht="15" customHeight="1" x14ac:dyDescent="0.35">
      <c r="A155" s="1523" t="s">
        <v>58</v>
      </c>
      <c r="B155" s="1569" t="s">
        <v>285</v>
      </c>
      <c r="C155" s="1570"/>
      <c r="D155" s="1403" t="s">
        <v>414</v>
      </c>
      <c r="E155" s="1399"/>
      <c r="F155" s="95" t="s">
        <v>361</v>
      </c>
      <c r="G155" s="718" t="s">
        <v>362</v>
      </c>
      <c r="H155" s="718" t="s">
        <v>362</v>
      </c>
      <c r="I155" s="718" t="s">
        <v>362</v>
      </c>
      <c r="J155" s="1420"/>
      <c r="O155" s="1"/>
    </row>
    <row r="156" spans="1:15" ht="15" customHeight="1" x14ac:dyDescent="0.35">
      <c r="A156" s="1523" t="s">
        <v>58</v>
      </c>
      <c r="B156" s="1569" t="s">
        <v>285</v>
      </c>
      <c r="C156" s="1570"/>
      <c r="D156" s="1403" t="s">
        <v>416</v>
      </c>
      <c r="E156" s="1399"/>
      <c r="F156" s="95" t="s">
        <v>361</v>
      </c>
      <c r="G156" s="718" t="s">
        <v>362</v>
      </c>
      <c r="H156" s="718" t="s">
        <v>362</v>
      </c>
      <c r="I156" s="718" t="s">
        <v>362</v>
      </c>
      <c r="J156" s="1420"/>
      <c r="O156" s="1"/>
    </row>
    <row r="157" spans="1:15" ht="15" customHeight="1" x14ac:dyDescent="0.35">
      <c r="A157" s="1523" t="s">
        <v>58</v>
      </c>
      <c r="B157" s="1569" t="s">
        <v>285</v>
      </c>
      <c r="C157" s="1570"/>
      <c r="D157" s="1403" t="s">
        <v>417</v>
      </c>
      <c r="E157" s="1399"/>
      <c r="F157" s="95" t="s">
        <v>361</v>
      </c>
      <c r="G157" s="718" t="s">
        <v>362</v>
      </c>
      <c r="H157" s="718" t="s">
        <v>362</v>
      </c>
      <c r="I157" s="718" t="s">
        <v>362</v>
      </c>
      <c r="J157" s="1420"/>
      <c r="O157" s="1"/>
    </row>
    <row r="158" spans="1:15" ht="15" customHeight="1" x14ac:dyDescent="0.35">
      <c r="A158" s="1523" t="s">
        <v>58</v>
      </c>
      <c r="B158" s="1569" t="s">
        <v>285</v>
      </c>
      <c r="C158" s="1570"/>
      <c r="D158" s="1403" t="s">
        <v>418</v>
      </c>
      <c r="E158" s="1399"/>
      <c r="F158" s="95" t="s">
        <v>361</v>
      </c>
      <c r="G158" s="718" t="s">
        <v>362</v>
      </c>
      <c r="H158" s="718" t="s">
        <v>362</v>
      </c>
      <c r="I158" s="718" t="s">
        <v>362</v>
      </c>
      <c r="J158" s="1422"/>
      <c r="O158" s="1"/>
    </row>
    <row r="159" spans="1:15" ht="15" customHeight="1" x14ac:dyDescent="0.35">
      <c r="A159" s="1548" t="s">
        <v>59</v>
      </c>
      <c r="B159" s="1565" t="s">
        <v>391</v>
      </c>
      <c r="C159" s="1566"/>
      <c r="D159" s="1404" t="s">
        <v>415</v>
      </c>
      <c r="E159" s="1399"/>
      <c r="F159" s="101" t="s">
        <v>361</v>
      </c>
      <c r="G159" s="143" t="s">
        <v>362</v>
      </c>
      <c r="H159" s="143" t="s">
        <v>362</v>
      </c>
      <c r="I159" s="143" t="s">
        <v>362</v>
      </c>
      <c r="J159" s="1423"/>
      <c r="O159" s="1"/>
    </row>
    <row r="160" spans="1:15" ht="15" customHeight="1" x14ac:dyDescent="0.35">
      <c r="A160" s="1548" t="s">
        <v>59</v>
      </c>
      <c r="B160" s="1565" t="s">
        <v>324</v>
      </c>
      <c r="C160" s="1566"/>
      <c r="D160" s="1404" t="s">
        <v>413</v>
      </c>
      <c r="E160" s="1399"/>
      <c r="F160" s="101" t="s">
        <v>361</v>
      </c>
      <c r="G160" s="143" t="s">
        <v>362</v>
      </c>
      <c r="H160" s="143" t="s">
        <v>362</v>
      </c>
      <c r="I160" s="143" t="s">
        <v>362</v>
      </c>
      <c r="J160" s="1424"/>
      <c r="O160" s="1"/>
    </row>
    <row r="161" spans="1:15" ht="15" customHeight="1" x14ac:dyDescent="0.35">
      <c r="A161" s="1548" t="s">
        <v>59</v>
      </c>
      <c r="B161" s="1565" t="s">
        <v>324</v>
      </c>
      <c r="C161" s="1566"/>
      <c r="D161" s="1404" t="s">
        <v>414</v>
      </c>
      <c r="E161" s="1399"/>
      <c r="F161" s="101" t="s">
        <v>361</v>
      </c>
      <c r="G161" s="143" t="s">
        <v>362</v>
      </c>
      <c r="H161" s="143" t="s">
        <v>362</v>
      </c>
      <c r="I161" s="143" t="s">
        <v>362</v>
      </c>
      <c r="J161" s="1424"/>
      <c r="O161" s="1"/>
    </row>
    <row r="162" spans="1:15" ht="15" customHeight="1" x14ac:dyDescent="0.35">
      <c r="A162" s="1548" t="s">
        <v>59</v>
      </c>
      <c r="B162" s="1565" t="s">
        <v>324</v>
      </c>
      <c r="C162" s="1566"/>
      <c r="D162" s="1404" t="s">
        <v>416</v>
      </c>
      <c r="E162" s="1399"/>
      <c r="F162" s="101" t="s">
        <v>361</v>
      </c>
      <c r="G162" s="143" t="s">
        <v>362</v>
      </c>
      <c r="H162" s="143" t="s">
        <v>362</v>
      </c>
      <c r="I162" s="143" t="s">
        <v>362</v>
      </c>
      <c r="J162" s="1424"/>
      <c r="O162" s="1"/>
    </row>
    <row r="163" spans="1:15" ht="15" customHeight="1" x14ac:dyDescent="0.35">
      <c r="A163" s="1548" t="s">
        <v>59</v>
      </c>
      <c r="B163" s="1565" t="s">
        <v>324</v>
      </c>
      <c r="C163" s="1566"/>
      <c r="D163" s="1404" t="s">
        <v>417</v>
      </c>
      <c r="E163" s="1399"/>
      <c r="F163" s="101" t="s">
        <v>361</v>
      </c>
      <c r="G163" s="143" t="s">
        <v>362</v>
      </c>
      <c r="H163" s="143" t="s">
        <v>362</v>
      </c>
      <c r="I163" s="143" t="s">
        <v>362</v>
      </c>
      <c r="J163" s="1424"/>
      <c r="O163" s="1"/>
    </row>
    <row r="164" spans="1:15" ht="15" customHeight="1" x14ac:dyDescent="0.35">
      <c r="A164" s="1548" t="s">
        <v>59</v>
      </c>
      <c r="B164" s="1565" t="s">
        <v>324</v>
      </c>
      <c r="C164" s="1566"/>
      <c r="D164" s="1404" t="s">
        <v>418</v>
      </c>
      <c r="E164" s="1399"/>
      <c r="F164" s="101" t="s">
        <v>361</v>
      </c>
      <c r="G164" s="143" t="s">
        <v>362</v>
      </c>
      <c r="H164" s="143" t="s">
        <v>362</v>
      </c>
      <c r="I164" s="143" t="s">
        <v>362</v>
      </c>
      <c r="J164" s="1425"/>
      <c r="O164" s="1"/>
    </row>
    <row r="165" spans="1:15" ht="15" customHeight="1" x14ac:dyDescent="0.35">
      <c r="A165" s="1523" t="s">
        <v>60</v>
      </c>
      <c r="B165" s="1569" t="s">
        <v>407</v>
      </c>
      <c r="C165" s="1570"/>
      <c r="D165" s="1403" t="s">
        <v>415</v>
      </c>
      <c r="E165" s="1399"/>
      <c r="F165" s="95" t="s">
        <v>361</v>
      </c>
      <c r="G165" s="718" t="s">
        <v>362</v>
      </c>
      <c r="H165" s="718" t="s">
        <v>362</v>
      </c>
      <c r="I165" s="718" t="s">
        <v>362</v>
      </c>
      <c r="J165" s="1419"/>
      <c r="O165" s="1"/>
    </row>
    <row r="166" spans="1:15" ht="15" customHeight="1" x14ac:dyDescent="0.35">
      <c r="A166" s="1523" t="s">
        <v>60</v>
      </c>
      <c r="B166" s="1569" t="s">
        <v>323</v>
      </c>
      <c r="C166" s="1570"/>
      <c r="D166" s="1403" t="s">
        <v>413</v>
      </c>
      <c r="E166" s="1399"/>
      <c r="F166" s="95" t="s">
        <v>361</v>
      </c>
      <c r="G166" s="718" t="s">
        <v>362</v>
      </c>
      <c r="H166" s="718" t="s">
        <v>362</v>
      </c>
      <c r="I166" s="718" t="s">
        <v>362</v>
      </c>
      <c r="J166" s="1420"/>
      <c r="O166" s="1"/>
    </row>
    <row r="167" spans="1:15" ht="15" customHeight="1" x14ac:dyDescent="0.35">
      <c r="A167" s="1523" t="s">
        <v>60</v>
      </c>
      <c r="B167" s="1569" t="s">
        <v>323</v>
      </c>
      <c r="C167" s="1570"/>
      <c r="D167" s="1403" t="s">
        <v>414</v>
      </c>
      <c r="E167" s="1399"/>
      <c r="F167" s="95" t="s">
        <v>361</v>
      </c>
      <c r="G167" s="718" t="s">
        <v>362</v>
      </c>
      <c r="H167" s="718" t="s">
        <v>362</v>
      </c>
      <c r="I167" s="718" t="s">
        <v>362</v>
      </c>
      <c r="J167" s="1420"/>
      <c r="O167" s="1"/>
    </row>
    <row r="168" spans="1:15" ht="15" customHeight="1" x14ac:dyDescent="0.35">
      <c r="A168" s="1523" t="s">
        <v>60</v>
      </c>
      <c r="B168" s="1569" t="s">
        <v>323</v>
      </c>
      <c r="C168" s="1570"/>
      <c r="D168" s="1403" t="s">
        <v>416</v>
      </c>
      <c r="E168" s="1399"/>
      <c r="F168" s="95" t="s">
        <v>361</v>
      </c>
      <c r="G168" s="718" t="s">
        <v>362</v>
      </c>
      <c r="H168" s="718" t="s">
        <v>362</v>
      </c>
      <c r="I168" s="718" t="s">
        <v>362</v>
      </c>
      <c r="J168" s="1420"/>
      <c r="O168" s="1"/>
    </row>
    <row r="169" spans="1:15" ht="15" customHeight="1" x14ac:dyDescent="0.35">
      <c r="A169" s="1523" t="s">
        <v>60</v>
      </c>
      <c r="B169" s="1569" t="s">
        <v>323</v>
      </c>
      <c r="C169" s="1570"/>
      <c r="D169" s="1403" t="s">
        <v>417</v>
      </c>
      <c r="E169" s="1399"/>
      <c r="F169" s="95" t="s">
        <v>361</v>
      </c>
      <c r="G169" s="718" t="s">
        <v>362</v>
      </c>
      <c r="H169" s="718" t="s">
        <v>362</v>
      </c>
      <c r="I169" s="718" t="s">
        <v>362</v>
      </c>
      <c r="J169" s="1420"/>
      <c r="O169" s="1"/>
    </row>
    <row r="170" spans="1:15" ht="15" customHeight="1" x14ac:dyDescent="0.35">
      <c r="A170" s="1524" t="s">
        <v>60</v>
      </c>
      <c r="B170" s="1664" t="s">
        <v>323</v>
      </c>
      <c r="C170" s="1665"/>
      <c r="D170" s="1405" t="s">
        <v>418</v>
      </c>
      <c r="E170" s="1400"/>
      <c r="F170" s="98" t="s">
        <v>361</v>
      </c>
      <c r="G170" s="164" t="s">
        <v>362</v>
      </c>
      <c r="H170" s="164" t="s">
        <v>362</v>
      </c>
      <c r="I170" s="164" t="s">
        <v>362</v>
      </c>
      <c r="J170" s="1421"/>
      <c r="O170" s="1"/>
    </row>
    <row r="171" spans="1:15" s="5" customFormat="1" ht="33" customHeight="1" x14ac:dyDescent="0.35">
      <c r="A171" s="1462" t="s">
        <v>481</v>
      </c>
      <c r="B171" s="1463"/>
      <c r="C171" s="1463"/>
      <c r="D171" s="1463"/>
      <c r="E171" s="1463"/>
      <c r="F171" s="1463"/>
      <c r="G171" s="1463"/>
      <c r="H171" s="1463"/>
      <c r="I171" s="1463"/>
      <c r="J171" s="221" t="s">
        <v>698</v>
      </c>
      <c r="K171" s="381"/>
    </row>
    <row r="172" spans="1:15" ht="15" customHeight="1" x14ac:dyDescent="0.35">
      <c r="A172" s="1574" t="s">
        <v>61</v>
      </c>
      <c r="B172" s="1575" t="s">
        <v>408</v>
      </c>
      <c r="C172" s="1576"/>
      <c r="D172" s="440" t="s">
        <v>415</v>
      </c>
      <c r="E172" s="1398" t="s">
        <v>519</v>
      </c>
      <c r="F172" s="441" t="s">
        <v>361</v>
      </c>
      <c r="G172" s="442" t="s">
        <v>362</v>
      </c>
      <c r="H172" s="442" t="s">
        <v>362</v>
      </c>
      <c r="I172" s="442" t="s">
        <v>362</v>
      </c>
      <c r="J172" s="1427"/>
      <c r="O172" s="1"/>
    </row>
    <row r="173" spans="1:15" ht="15" customHeight="1" x14ac:dyDescent="0.35">
      <c r="A173" s="1548" t="s">
        <v>61</v>
      </c>
      <c r="B173" s="1565" t="s">
        <v>322</v>
      </c>
      <c r="C173" s="1566"/>
      <c r="D173" s="1404" t="s">
        <v>413</v>
      </c>
      <c r="E173" s="1399"/>
      <c r="F173" s="101" t="s">
        <v>361</v>
      </c>
      <c r="G173" s="143" t="s">
        <v>362</v>
      </c>
      <c r="H173" s="143" t="s">
        <v>362</v>
      </c>
      <c r="I173" s="143" t="s">
        <v>362</v>
      </c>
      <c r="J173" s="1424"/>
      <c r="O173" s="1"/>
    </row>
    <row r="174" spans="1:15" ht="15" customHeight="1" x14ac:dyDescent="0.35">
      <c r="A174" s="1548" t="s">
        <v>61</v>
      </c>
      <c r="B174" s="1565" t="s">
        <v>322</v>
      </c>
      <c r="C174" s="1566"/>
      <c r="D174" s="1404" t="s">
        <v>414</v>
      </c>
      <c r="E174" s="1399"/>
      <c r="F174" s="101" t="s">
        <v>361</v>
      </c>
      <c r="G174" s="143" t="s">
        <v>362</v>
      </c>
      <c r="H174" s="143" t="s">
        <v>362</v>
      </c>
      <c r="I174" s="143" t="s">
        <v>362</v>
      </c>
      <c r="J174" s="1424"/>
      <c r="O174" s="1"/>
    </row>
    <row r="175" spans="1:15" ht="15" customHeight="1" x14ac:dyDescent="0.35">
      <c r="A175" s="1548" t="s">
        <v>61</v>
      </c>
      <c r="B175" s="1565" t="s">
        <v>322</v>
      </c>
      <c r="C175" s="1566"/>
      <c r="D175" s="1404" t="s">
        <v>416</v>
      </c>
      <c r="E175" s="1399"/>
      <c r="F175" s="101" t="s">
        <v>361</v>
      </c>
      <c r="G175" s="143" t="s">
        <v>362</v>
      </c>
      <c r="H175" s="143" t="s">
        <v>362</v>
      </c>
      <c r="I175" s="143" t="s">
        <v>362</v>
      </c>
      <c r="J175" s="1424"/>
      <c r="O175" s="1"/>
    </row>
    <row r="176" spans="1:15" ht="15" customHeight="1" x14ac:dyDescent="0.35">
      <c r="A176" s="1548" t="s">
        <v>61</v>
      </c>
      <c r="B176" s="1565" t="s">
        <v>322</v>
      </c>
      <c r="C176" s="1566"/>
      <c r="D176" s="1404" t="s">
        <v>417</v>
      </c>
      <c r="E176" s="1399"/>
      <c r="F176" s="101" t="s">
        <v>361</v>
      </c>
      <c r="G176" s="143" t="s">
        <v>362</v>
      </c>
      <c r="H176" s="143" t="s">
        <v>362</v>
      </c>
      <c r="I176" s="143" t="s">
        <v>362</v>
      </c>
      <c r="J176" s="1424"/>
      <c r="O176" s="1"/>
    </row>
    <row r="177" spans="1:15" ht="15" customHeight="1" x14ac:dyDescent="0.35">
      <c r="A177" s="1548" t="s">
        <v>61</v>
      </c>
      <c r="B177" s="1565" t="s">
        <v>322</v>
      </c>
      <c r="C177" s="1566"/>
      <c r="D177" s="1404" t="s">
        <v>418</v>
      </c>
      <c r="E177" s="1399"/>
      <c r="F177" s="101" t="s">
        <v>361</v>
      </c>
      <c r="G177" s="143" t="s">
        <v>362</v>
      </c>
      <c r="H177" s="143" t="s">
        <v>362</v>
      </c>
      <c r="I177" s="143" t="s">
        <v>362</v>
      </c>
      <c r="J177" s="1425"/>
      <c r="O177" s="1"/>
    </row>
    <row r="178" spans="1:15" ht="15" customHeight="1" x14ac:dyDescent="0.35">
      <c r="A178" s="1523" t="s">
        <v>62</v>
      </c>
      <c r="B178" s="1569" t="s">
        <v>409</v>
      </c>
      <c r="C178" s="1570"/>
      <c r="D178" s="1403" t="s">
        <v>415</v>
      </c>
      <c r="E178" s="1399"/>
      <c r="F178" s="138" t="s">
        <v>361</v>
      </c>
      <c r="G178" s="162" t="s">
        <v>362</v>
      </c>
      <c r="H178" s="162" t="s">
        <v>362</v>
      </c>
      <c r="I178" s="162" t="s">
        <v>362</v>
      </c>
      <c r="J178" s="1572"/>
      <c r="O178" s="1"/>
    </row>
    <row r="179" spans="1:15" ht="15" customHeight="1" x14ac:dyDescent="0.35">
      <c r="A179" s="1523" t="s">
        <v>62</v>
      </c>
      <c r="B179" s="1569" t="s">
        <v>329</v>
      </c>
      <c r="C179" s="1570"/>
      <c r="D179" s="1403" t="s">
        <v>413</v>
      </c>
      <c r="E179" s="1399"/>
      <c r="F179" s="95" t="s">
        <v>361</v>
      </c>
      <c r="G179" s="718" t="s">
        <v>362</v>
      </c>
      <c r="H179" s="718" t="s">
        <v>362</v>
      </c>
      <c r="I179" s="718" t="s">
        <v>362</v>
      </c>
      <c r="J179" s="1560"/>
      <c r="O179" s="1"/>
    </row>
    <row r="180" spans="1:15" ht="15" customHeight="1" x14ac:dyDescent="0.35">
      <c r="A180" s="1523" t="s">
        <v>62</v>
      </c>
      <c r="B180" s="1569" t="s">
        <v>329</v>
      </c>
      <c r="C180" s="1570"/>
      <c r="D180" s="1403" t="s">
        <v>414</v>
      </c>
      <c r="E180" s="1399"/>
      <c r="F180" s="95" t="s">
        <v>361</v>
      </c>
      <c r="G180" s="718" t="s">
        <v>362</v>
      </c>
      <c r="H180" s="718" t="s">
        <v>362</v>
      </c>
      <c r="I180" s="718" t="s">
        <v>362</v>
      </c>
      <c r="J180" s="1560"/>
      <c r="O180" s="1"/>
    </row>
    <row r="181" spans="1:15" ht="15" customHeight="1" x14ac:dyDescent="0.35">
      <c r="A181" s="1523" t="s">
        <v>62</v>
      </c>
      <c r="B181" s="1569" t="s">
        <v>329</v>
      </c>
      <c r="C181" s="1570"/>
      <c r="D181" s="1403" t="s">
        <v>416</v>
      </c>
      <c r="E181" s="1399"/>
      <c r="F181" s="95" t="s">
        <v>361</v>
      </c>
      <c r="G181" s="718" t="s">
        <v>362</v>
      </c>
      <c r="H181" s="718" t="s">
        <v>362</v>
      </c>
      <c r="I181" s="718" t="s">
        <v>362</v>
      </c>
      <c r="J181" s="1560"/>
      <c r="O181" s="1"/>
    </row>
    <row r="182" spans="1:15" ht="15" customHeight="1" x14ac:dyDescent="0.35">
      <c r="A182" s="1523" t="s">
        <v>62</v>
      </c>
      <c r="B182" s="1569" t="s">
        <v>329</v>
      </c>
      <c r="C182" s="1570"/>
      <c r="D182" s="1403" t="s">
        <v>417</v>
      </c>
      <c r="E182" s="1399"/>
      <c r="F182" s="95" t="s">
        <v>361</v>
      </c>
      <c r="G182" s="718" t="s">
        <v>362</v>
      </c>
      <c r="H182" s="718" t="s">
        <v>362</v>
      </c>
      <c r="I182" s="718" t="s">
        <v>362</v>
      </c>
      <c r="J182" s="1560"/>
      <c r="O182" s="1"/>
    </row>
    <row r="183" spans="1:15" ht="15" customHeight="1" x14ac:dyDescent="0.35">
      <c r="A183" s="1524" t="s">
        <v>62</v>
      </c>
      <c r="B183" s="1664" t="s">
        <v>329</v>
      </c>
      <c r="C183" s="1665"/>
      <c r="D183" s="1405" t="s">
        <v>418</v>
      </c>
      <c r="E183" s="1400"/>
      <c r="F183" s="98" t="s">
        <v>361</v>
      </c>
      <c r="G183" s="164" t="s">
        <v>362</v>
      </c>
      <c r="H183" s="164" t="s">
        <v>362</v>
      </c>
      <c r="I183" s="164" t="s">
        <v>362</v>
      </c>
      <c r="J183" s="1578"/>
      <c r="O183" s="1"/>
    </row>
    <row r="184" spans="1:15" s="5" customFormat="1" ht="8.15" customHeight="1" x14ac:dyDescent="0.35">
      <c r="A184" s="82"/>
      <c r="B184" s="83"/>
      <c r="C184" s="83"/>
      <c r="D184" s="83"/>
      <c r="E184" s="83"/>
      <c r="F184" s="84"/>
      <c r="G184" s="156"/>
      <c r="H184" s="156"/>
      <c r="I184" s="156"/>
      <c r="J184" s="46"/>
      <c r="K184" s="381"/>
    </row>
    <row r="185" spans="1:15" s="5" customFormat="1" ht="33" customHeight="1" x14ac:dyDescent="0.35">
      <c r="A185" s="1462" t="s">
        <v>419</v>
      </c>
      <c r="B185" s="1463"/>
      <c r="C185" s="1463"/>
      <c r="D185" s="1463"/>
      <c r="E185" s="1463"/>
      <c r="F185" s="1463"/>
      <c r="G185" s="1463"/>
      <c r="H185" s="1463"/>
      <c r="I185" s="1463"/>
      <c r="J185" s="1464"/>
      <c r="K185" s="381"/>
    </row>
    <row r="186" spans="1:15" ht="28" customHeight="1" x14ac:dyDescent="0.35">
      <c r="A186" s="11" t="s">
        <v>63</v>
      </c>
      <c r="B186" s="1579" t="s">
        <v>276</v>
      </c>
      <c r="C186" s="1579"/>
      <c r="D186" s="1579"/>
      <c r="E186" s="85" t="s">
        <v>524</v>
      </c>
      <c r="F186" s="4"/>
      <c r="G186" s="840" t="s">
        <v>362</v>
      </c>
      <c r="H186" s="840" t="s">
        <v>362</v>
      </c>
      <c r="I186" s="840" t="s">
        <v>362</v>
      </c>
      <c r="J186" s="839"/>
      <c r="O186" s="1"/>
    </row>
    <row r="187" spans="1:15" s="5" customFormat="1" ht="8.15" customHeight="1" x14ac:dyDescent="0.35">
      <c r="A187" s="12"/>
      <c r="B187" s="13"/>
      <c r="C187" s="13"/>
      <c r="D187" s="13"/>
      <c r="E187" s="13"/>
      <c r="F187" s="7"/>
      <c r="G187" s="149"/>
      <c r="H187" s="149"/>
      <c r="I187" s="149"/>
      <c r="J187" s="46"/>
      <c r="K187" s="381"/>
    </row>
    <row r="188" spans="1:15" s="5" customFormat="1" ht="33" customHeight="1" x14ac:dyDescent="0.35">
      <c r="A188" s="1462" t="s">
        <v>420</v>
      </c>
      <c r="B188" s="1463"/>
      <c r="C188" s="1463"/>
      <c r="D188" s="1463"/>
      <c r="E188" s="1463"/>
      <c r="F188" s="1463"/>
      <c r="G188" s="1463"/>
      <c r="H188" s="1463"/>
      <c r="I188" s="1463"/>
      <c r="J188" s="1464"/>
      <c r="K188" s="381"/>
    </row>
    <row r="189" spans="1:15" ht="42.75" customHeight="1" x14ac:dyDescent="0.35">
      <c r="A189" s="11" t="s">
        <v>64</v>
      </c>
      <c r="B189" s="1582" t="s">
        <v>4</v>
      </c>
      <c r="C189" s="1582"/>
      <c r="D189" s="1582"/>
      <c r="E189" s="85" t="s">
        <v>524</v>
      </c>
      <c r="F189" s="4"/>
      <c r="G189" s="165" t="s">
        <v>498</v>
      </c>
      <c r="H189" s="165" t="s">
        <v>498</v>
      </c>
      <c r="I189" s="166" t="s">
        <v>499</v>
      </c>
      <c r="J189" s="242"/>
      <c r="O189" s="1"/>
    </row>
    <row r="190" spans="1:15" s="5" customFormat="1" ht="8.15" customHeight="1" x14ac:dyDescent="0.35">
      <c r="A190" s="12"/>
      <c r="B190" s="13"/>
      <c r="C190" s="13"/>
      <c r="D190" s="13"/>
      <c r="E190" s="13"/>
      <c r="F190" s="7"/>
      <c r="G190" s="149"/>
      <c r="H190" s="149"/>
      <c r="I190" s="149"/>
      <c r="J190" s="46"/>
      <c r="K190" s="381"/>
    </row>
    <row r="191" spans="1:15" s="5" customFormat="1" ht="33" customHeight="1" x14ac:dyDescent="0.35">
      <c r="A191" s="1462" t="s">
        <v>421</v>
      </c>
      <c r="B191" s="1463"/>
      <c r="C191" s="1463"/>
      <c r="D191" s="1463"/>
      <c r="E191" s="1463"/>
      <c r="F191" s="1463"/>
      <c r="G191" s="1463"/>
      <c r="H191" s="1463"/>
      <c r="I191" s="1463"/>
      <c r="J191" s="1464"/>
      <c r="K191" s="381"/>
    </row>
    <row r="192" spans="1:15" ht="48" customHeight="1" x14ac:dyDescent="0.35">
      <c r="A192" s="1382" t="s">
        <v>65</v>
      </c>
      <c r="B192" s="1505" t="s">
        <v>530</v>
      </c>
      <c r="C192" s="1506"/>
      <c r="D192" s="213" t="s">
        <v>525</v>
      </c>
      <c r="E192" s="1541" t="s">
        <v>519</v>
      </c>
      <c r="F192" s="212" t="s">
        <v>512</v>
      </c>
      <c r="G192" s="203">
        <v>124</v>
      </c>
      <c r="H192" s="203">
        <v>33</v>
      </c>
      <c r="I192" s="203">
        <v>80</v>
      </c>
      <c r="J192" s="104"/>
      <c r="O192" s="1"/>
    </row>
    <row r="193" spans="1:15" ht="20.149999999999999" customHeight="1" x14ac:dyDescent="0.35">
      <c r="A193" s="1387" t="s">
        <v>66</v>
      </c>
      <c r="B193" s="1487" t="s">
        <v>514</v>
      </c>
      <c r="C193" s="1488"/>
      <c r="D193" s="214" t="s">
        <v>526</v>
      </c>
      <c r="E193" s="1542"/>
      <c r="F193" s="732" t="s">
        <v>512</v>
      </c>
      <c r="G193" s="723">
        <v>27135</v>
      </c>
      <c r="H193" s="723">
        <v>28500</v>
      </c>
      <c r="I193" s="723">
        <v>30946</v>
      </c>
      <c r="J193" s="106"/>
      <c r="O193" s="1"/>
    </row>
    <row r="194" spans="1:15" ht="36.5" customHeight="1" x14ac:dyDescent="0.35">
      <c r="A194" s="1383" t="s">
        <v>67</v>
      </c>
      <c r="B194" s="1545" t="s">
        <v>529</v>
      </c>
      <c r="C194" s="1547"/>
      <c r="D194" s="215" t="s">
        <v>526</v>
      </c>
      <c r="E194" s="1542"/>
      <c r="F194" s="245" t="s">
        <v>398</v>
      </c>
      <c r="G194" s="313">
        <v>0.995</v>
      </c>
      <c r="H194" s="313">
        <v>0.998</v>
      </c>
      <c r="I194" s="313">
        <v>0.99741485167711497</v>
      </c>
      <c r="J194" s="108"/>
      <c r="O194" s="1"/>
    </row>
    <row r="195" spans="1:15" ht="31.5" customHeight="1" x14ac:dyDescent="0.35">
      <c r="A195" s="1387" t="s">
        <v>68</v>
      </c>
      <c r="B195" s="1487" t="s">
        <v>482</v>
      </c>
      <c r="C195" s="1488"/>
      <c r="D195" s="216" t="s">
        <v>527</v>
      </c>
      <c r="E195" s="1542"/>
      <c r="F195" s="732" t="s">
        <v>361</v>
      </c>
      <c r="G195" s="1451">
        <v>55</v>
      </c>
      <c r="H195" s="1451">
        <v>28</v>
      </c>
      <c r="I195" s="1451">
        <v>83.688481809999999</v>
      </c>
      <c r="J195" s="399"/>
      <c r="O195" s="1"/>
    </row>
    <row r="196" spans="1:15" ht="28.5" customHeight="1" x14ac:dyDescent="0.35">
      <c r="A196" s="1402" t="s">
        <v>291</v>
      </c>
      <c r="B196" s="1583" t="s">
        <v>482</v>
      </c>
      <c r="C196" s="1584"/>
      <c r="D196" s="217" t="s">
        <v>677</v>
      </c>
      <c r="E196" s="1543"/>
      <c r="F196" s="110" t="s">
        <v>361</v>
      </c>
      <c r="G196" s="705">
        <v>5</v>
      </c>
      <c r="H196" s="705">
        <v>2</v>
      </c>
      <c r="I196" s="705">
        <v>5.3762830741249994</v>
      </c>
      <c r="J196" s="294"/>
      <c r="O196" s="1"/>
    </row>
    <row r="197" spans="1:15" s="5" customFormat="1" ht="8.15" customHeight="1" x14ac:dyDescent="0.35">
      <c r="A197" s="12"/>
      <c r="B197" s="13"/>
      <c r="C197" s="13"/>
      <c r="D197" s="13"/>
      <c r="E197" s="13"/>
      <c r="F197" s="7"/>
      <c r="G197" s="149"/>
      <c r="H197" s="149"/>
      <c r="I197" s="149"/>
      <c r="J197" s="46"/>
      <c r="K197" s="381"/>
    </row>
    <row r="198" spans="1:15" s="5" customFormat="1" ht="33" customHeight="1" x14ac:dyDescent="0.35">
      <c r="A198" s="1462" t="s">
        <v>422</v>
      </c>
      <c r="B198" s="1463"/>
      <c r="C198" s="1463"/>
      <c r="D198" s="1463"/>
      <c r="E198" s="1463"/>
      <c r="F198" s="1463"/>
      <c r="G198" s="1463"/>
      <c r="H198" s="1463"/>
      <c r="I198" s="1463"/>
      <c r="J198" s="1464"/>
      <c r="K198" s="381"/>
    </row>
    <row r="199" spans="1:15" ht="61.5" customHeight="1" x14ac:dyDescent="0.35">
      <c r="A199" s="11" t="s">
        <v>70</v>
      </c>
      <c r="B199" s="1580" t="s">
        <v>531</v>
      </c>
      <c r="C199" s="1581"/>
      <c r="D199" s="1897" t="s">
        <v>532</v>
      </c>
      <c r="E199" s="85" t="s">
        <v>519</v>
      </c>
      <c r="F199" s="242" t="s">
        <v>361</v>
      </c>
      <c r="G199" s="729">
        <v>2085</v>
      </c>
      <c r="H199" s="729">
        <v>908</v>
      </c>
      <c r="I199" s="729">
        <v>473.13315885147517</v>
      </c>
      <c r="J199" s="1044" t="s">
        <v>685</v>
      </c>
      <c r="O199" s="1"/>
    </row>
    <row r="200" spans="1:15" s="5" customFormat="1" ht="8.15" customHeight="1" x14ac:dyDescent="0.35">
      <c r="A200" s="82"/>
      <c r="B200" s="83"/>
      <c r="C200" s="83"/>
      <c r="D200" s="83"/>
      <c r="E200" s="83"/>
      <c r="F200" s="84"/>
      <c r="G200" s="156"/>
      <c r="H200" s="156"/>
      <c r="I200" s="156"/>
      <c r="J200" s="431"/>
      <c r="K200" s="381"/>
    </row>
    <row r="201" spans="1:15" s="5" customFormat="1" ht="33" customHeight="1" x14ac:dyDescent="0.35">
      <c r="A201" s="1462" t="s">
        <v>423</v>
      </c>
      <c r="B201" s="1463"/>
      <c r="C201" s="1463"/>
      <c r="D201" s="1463"/>
      <c r="E201" s="1463"/>
      <c r="F201" s="1463"/>
      <c r="G201" s="1463"/>
      <c r="H201" s="1463"/>
      <c r="I201" s="1463"/>
      <c r="J201" s="1464"/>
      <c r="K201" s="381"/>
    </row>
    <row r="202" spans="1:15" ht="32.15" customHeight="1" x14ac:dyDescent="0.35">
      <c r="A202" s="11" t="s">
        <v>71</v>
      </c>
      <c r="B202" s="1580" t="s">
        <v>5</v>
      </c>
      <c r="C202" s="1581"/>
      <c r="D202" s="1897" t="s">
        <v>533</v>
      </c>
      <c r="E202" s="85" t="s">
        <v>519</v>
      </c>
      <c r="F202" s="242" t="s">
        <v>361</v>
      </c>
      <c r="G202" s="729">
        <v>4702</v>
      </c>
      <c r="H202" s="729">
        <v>2870</v>
      </c>
      <c r="I202" s="729">
        <v>2658.0047372799986</v>
      </c>
      <c r="J202" s="111" t="s">
        <v>501</v>
      </c>
      <c r="O202" s="1"/>
    </row>
    <row r="203" spans="1:15" s="5" customFormat="1" ht="8.15" customHeight="1" x14ac:dyDescent="0.35">
      <c r="A203" s="82"/>
      <c r="B203" s="83"/>
      <c r="C203" s="83"/>
      <c r="D203" s="83"/>
      <c r="E203" s="83"/>
      <c r="F203" s="84"/>
      <c r="G203" s="156"/>
      <c r="H203" s="156"/>
      <c r="I203" s="156"/>
      <c r="J203" s="46"/>
      <c r="K203" s="381"/>
    </row>
    <row r="204" spans="1:15" s="5" customFormat="1" ht="33" customHeight="1" x14ac:dyDescent="0.35">
      <c r="A204" s="1462" t="s">
        <v>424</v>
      </c>
      <c r="B204" s="1463"/>
      <c r="C204" s="1463"/>
      <c r="D204" s="1463"/>
      <c r="E204" s="1463"/>
      <c r="F204" s="1463"/>
      <c r="G204" s="1463"/>
      <c r="H204" s="1463"/>
      <c r="I204" s="1463"/>
      <c r="J204" s="1464"/>
      <c r="K204" s="381"/>
    </row>
    <row r="205" spans="1:15" ht="46.5" customHeight="1" x14ac:dyDescent="0.35">
      <c r="A205" s="11" t="s">
        <v>72</v>
      </c>
      <c r="B205" s="1580" t="s">
        <v>73</v>
      </c>
      <c r="C205" s="1581"/>
      <c r="D205" s="1897" t="s">
        <v>533</v>
      </c>
      <c r="E205" s="85" t="s">
        <v>519</v>
      </c>
      <c r="F205" s="242" t="s">
        <v>361</v>
      </c>
      <c r="G205" s="729">
        <v>1953</v>
      </c>
      <c r="H205" s="729">
        <v>440</v>
      </c>
      <c r="I205" s="729">
        <v>5174.0850327499993</v>
      </c>
      <c r="J205" s="111" t="s">
        <v>668</v>
      </c>
      <c r="L205" s="235"/>
      <c r="O205" s="1"/>
    </row>
    <row r="206" spans="1:15" s="5" customFormat="1" ht="8.15" customHeight="1" x14ac:dyDescent="0.35">
      <c r="A206" s="82"/>
      <c r="B206" s="83"/>
      <c r="C206" s="83"/>
      <c r="D206" s="83"/>
      <c r="E206" s="83"/>
      <c r="F206" s="84"/>
      <c r="G206" s="156"/>
      <c r="H206" s="156"/>
      <c r="I206" s="156"/>
      <c r="J206" s="46"/>
      <c r="K206" s="381"/>
    </row>
    <row r="207" spans="1:15" s="5" customFormat="1" ht="33" customHeight="1" x14ac:dyDescent="0.35">
      <c r="A207" s="1462" t="s">
        <v>425</v>
      </c>
      <c r="B207" s="1463"/>
      <c r="C207" s="1463"/>
      <c r="D207" s="1463"/>
      <c r="E207" s="1463"/>
      <c r="F207" s="1463"/>
      <c r="G207" s="1463"/>
      <c r="H207" s="1463"/>
      <c r="I207" s="1463"/>
      <c r="J207" s="1464"/>
      <c r="K207" s="381"/>
    </row>
    <row r="208" spans="1:15" ht="26.25" customHeight="1" x14ac:dyDescent="0.35">
      <c r="A208" s="1382" t="s">
        <v>77</v>
      </c>
      <c r="B208" s="1465" t="s">
        <v>74</v>
      </c>
      <c r="C208" s="1465"/>
      <c r="D208" s="1465"/>
      <c r="E208" s="1391" t="s">
        <v>518</v>
      </c>
      <c r="F208" s="243"/>
      <c r="G208" s="151" t="s">
        <v>357</v>
      </c>
      <c r="H208" s="151" t="s">
        <v>357</v>
      </c>
      <c r="I208" s="151" t="s">
        <v>357</v>
      </c>
      <c r="J208" s="243"/>
      <c r="O208" s="1"/>
    </row>
    <row r="209" spans="1:15" ht="31.5" customHeight="1" x14ac:dyDescent="0.35">
      <c r="A209" s="1387" t="s">
        <v>78</v>
      </c>
      <c r="B209" s="1565" t="s">
        <v>330</v>
      </c>
      <c r="C209" s="1585"/>
      <c r="D209" s="1566"/>
      <c r="E209" s="1884"/>
      <c r="F209" s="732" t="s">
        <v>361</v>
      </c>
      <c r="G209" s="1451">
        <v>3129</v>
      </c>
      <c r="H209" s="1451">
        <v>741</v>
      </c>
      <c r="I209" s="1451">
        <v>9715</v>
      </c>
      <c r="J209" s="54"/>
      <c r="O209" s="1"/>
    </row>
    <row r="210" spans="1:15" ht="32.15" customHeight="1" x14ac:dyDescent="0.35">
      <c r="A210" s="1383" t="s">
        <v>79</v>
      </c>
      <c r="B210" s="1591" t="s">
        <v>331</v>
      </c>
      <c r="C210" s="1592"/>
      <c r="D210" s="1593"/>
      <c r="E210" s="1884"/>
      <c r="F210" s="245" t="s">
        <v>361</v>
      </c>
      <c r="G210" s="718" t="s">
        <v>362</v>
      </c>
      <c r="H210" s="718" t="s">
        <v>362</v>
      </c>
      <c r="I210" s="718" t="s">
        <v>362</v>
      </c>
      <c r="J210" s="58"/>
      <c r="O210" s="1"/>
    </row>
    <row r="211" spans="1:15" ht="31.5" customHeight="1" x14ac:dyDescent="0.35">
      <c r="A211" s="1387" t="s">
        <v>80</v>
      </c>
      <c r="B211" s="1565" t="s">
        <v>332</v>
      </c>
      <c r="C211" s="1566"/>
      <c r="D211" s="1396" t="s">
        <v>579</v>
      </c>
      <c r="E211" s="1884"/>
      <c r="F211" s="732" t="s">
        <v>361</v>
      </c>
      <c r="G211" s="1451">
        <v>350</v>
      </c>
      <c r="H211" s="1451">
        <v>100</v>
      </c>
      <c r="I211" s="1451">
        <v>375</v>
      </c>
      <c r="J211" s="399"/>
      <c r="O211" s="1"/>
    </row>
    <row r="212" spans="1:15" ht="30.75" customHeight="1" x14ac:dyDescent="0.35">
      <c r="A212" s="1594" t="s">
        <v>81</v>
      </c>
      <c r="B212" s="1586" t="s">
        <v>333</v>
      </c>
      <c r="C212" s="1588"/>
      <c r="D212" s="1397" t="s">
        <v>577</v>
      </c>
      <c r="E212" s="1884"/>
      <c r="F212" s="245" t="s">
        <v>361</v>
      </c>
      <c r="G212" s="703">
        <v>720</v>
      </c>
      <c r="H212" s="703">
        <v>346</v>
      </c>
      <c r="I212" s="703">
        <v>1921</v>
      </c>
      <c r="J212" s="400"/>
      <c r="O212" s="1"/>
    </row>
    <row r="213" spans="1:15" ht="26.25" customHeight="1" x14ac:dyDescent="0.35">
      <c r="A213" s="1595"/>
      <c r="B213" s="1527"/>
      <c r="C213" s="1528"/>
      <c r="D213" s="1397" t="s">
        <v>578</v>
      </c>
      <c r="E213" s="1884"/>
      <c r="F213" s="245" t="s">
        <v>361</v>
      </c>
      <c r="G213" s="703">
        <v>1142</v>
      </c>
      <c r="H213" s="703">
        <v>111</v>
      </c>
      <c r="I213" s="703">
        <v>1639</v>
      </c>
      <c r="J213" s="400"/>
      <c r="O213" s="1"/>
    </row>
    <row r="214" spans="1:15" ht="26.25" customHeight="1" x14ac:dyDescent="0.35">
      <c r="A214" s="1573"/>
      <c r="B214" s="1596"/>
      <c r="C214" s="1597"/>
      <c r="D214" s="1397" t="s">
        <v>580</v>
      </c>
      <c r="E214" s="1884"/>
      <c r="F214" s="245" t="s">
        <v>361</v>
      </c>
      <c r="G214" s="145" t="s">
        <v>362</v>
      </c>
      <c r="H214" s="703">
        <v>0</v>
      </c>
      <c r="I214" s="145" t="s">
        <v>362</v>
      </c>
      <c r="J214" s="401"/>
      <c r="O214" s="1"/>
    </row>
    <row r="215" spans="1:15" ht="43.5" customHeight="1" x14ac:dyDescent="0.35">
      <c r="A215" s="1387" t="s">
        <v>82</v>
      </c>
      <c r="B215" s="1565" t="s">
        <v>334</v>
      </c>
      <c r="C215" s="1585"/>
      <c r="D215" s="1566"/>
      <c r="E215" s="1884"/>
      <c r="F215" s="732" t="s">
        <v>361</v>
      </c>
      <c r="G215" s="834">
        <v>105099.84665726006</v>
      </c>
      <c r="H215" s="834">
        <v>49062.594361570002</v>
      </c>
      <c r="I215" s="834">
        <v>11359</v>
      </c>
      <c r="J215" s="1264" t="s">
        <v>840</v>
      </c>
      <c r="O215" s="1"/>
    </row>
    <row r="216" spans="1:15" ht="33" customHeight="1" x14ac:dyDescent="0.35">
      <c r="A216" s="1383" t="s">
        <v>83</v>
      </c>
      <c r="B216" s="1591" t="s">
        <v>335</v>
      </c>
      <c r="C216" s="1592"/>
      <c r="D216" s="1593"/>
      <c r="E216" s="1884"/>
      <c r="F216" s="245" t="s">
        <v>361</v>
      </c>
      <c r="G216" s="718" t="s">
        <v>362</v>
      </c>
      <c r="H216" s="718" t="s">
        <v>362</v>
      </c>
      <c r="I216" s="718" t="s">
        <v>362</v>
      </c>
      <c r="J216" s="1046"/>
      <c r="O216" s="1"/>
    </row>
    <row r="217" spans="1:15" ht="54" customHeight="1" x14ac:dyDescent="0.35">
      <c r="A217" s="1388" t="s">
        <v>84</v>
      </c>
      <c r="B217" s="1610" t="s">
        <v>336</v>
      </c>
      <c r="C217" s="1611"/>
      <c r="D217" s="1612"/>
      <c r="E217" s="1885"/>
      <c r="F217" s="246" t="s">
        <v>361</v>
      </c>
      <c r="G217" s="1898">
        <v>12810</v>
      </c>
      <c r="H217" s="1898">
        <v>3358</v>
      </c>
      <c r="I217" s="1898">
        <v>493</v>
      </c>
      <c r="J217" s="1899" t="s">
        <v>683</v>
      </c>
      <c r="O217" s="1"/>
    </row>
    <row r="218" spans="1:15" s="5" customFormat="1" ht="33" customHeight="1" x14ac:dyDescent="0.35">
      <c r="A218" s="1462" t="s">
        <v>842</v>
      </c>
      <c r="B218" s="1463"/>
      <c r="C218" s="1463"/>
      <c r="D218" s="1463"/>
      <c r="E218" s="1463"/>
      <c r="F218" s="1463"/>
      <c r="G218" s="1463"/>
      <c r="H218" s="1463"/>
      <c r="I218" s="1463"/>
      <c r="J218" s="1464"/>
      <c r="K218" s="381"/>
    </row>
    <row r="219" spans="1:15" ht="192" x14ac:dyDescent="0.35">
      <c r="A219" s="1379" t="s">
        <v>85</v>
      </c>
      <c r="B219" s="1525" t="s">
        <v>337</v>
      </c>
      <c r="C219" s="1900"/>
      <c r="D219" s="1526"/>
      <c r="E219" s="1883"/>
      <c r="F219" s="1381" t="s">
        <v>361</v>
      </c>
      <c r="G219" s="1090">
        <v>57545.598656450697</v>
      </c>
      <c r="H219" s="1090">
        <v>514.6489946687999</v>
      </c>
      <c r="I219" s="1090">
        <v>1300</v>
      </c>
      <c r="J219" s="1452" t="s">
        <v>839</v>
      </c>
      <c r="O219" s="1"/>
    </row>
    <row r="220" spans="1:15" ht="22.5" customHeight="1" x14ac:dyDescent="0.35">
      <c r="A220" s="1387" t="s">
        <v>86</v>
      </c>
      <c r="B220" s="1493" t="s">
        <v>75</v>
      </c>
      <c r="C220" s="1493"/>
      <c r="D220" s="1493"/>
      <c r="E220" s="1884"/>
      <c r="F220" s="732"/>
      <c r="G220" s="143" t="s">
        <v>362</v>
      </c>
      <c r="H220" s="143" t="s">
        <v>362</v>
      </c>
      <c r="I220" s="143" t="s">
        <v>362</v>
      </c>
      <c r="J220" s="54"/>
      <c r="O220" s="1"/>
    </row>
    <row r="221" spans="1:15" ht="33.75" customHeight="1" x14ac:dyDescent="0.35">
      <c r="A221" s="1402" t="s">
        <v>87</v>
      </c>
      <c r="B221" s="1589" t="s">
        <v>76</v>
      </c>
      <c r="C221" s="1589"/>
      <c r="D221" s="1589"/>
      <c r="E221" s="1885"/>
      <c r="F221" s="110"/>
      <c r="G221" s="164" t="s">
        <v>362</v>
      </c>
      <c r="H221" s="164" t="s">
        <v>362</v>
      </c>
      <c r="I221" s="164" t="s">
        <v>362</v>
      </c>
      <c r="J221" s="102"/>
      <c r="O221" s="1"/>
    </row>
    <row r="222" spans="1:15" s="5" customFormat="1" ht="8.15" customHeight="1" x14ac:dyDescent="0.35">
      <c r="A222" s="82"/>
      <c r="B222" s="83"/>
      <c r="C222" s="83"/>
      <c r="D222" s="83"/>
      <c r="E222" s="83"/>
      <c r="F222" s="84"/>
      <c r="G222" s="156"/>
      <c r="H222" s="156"/>
      <c r="I222" s="156"/>
      <c r="J222" s="46"/>
      <c r="K222" s="381"/>
    </row>
    <row r="223" spans="1:15" s="5" customFormat="1" ht="33" customHeight="1" x14ac:dyDescent="0.35">
      <c r="A223" s="1462" t="s">
        <v>426</v>
      </c>
      <c r="B223" s="1463"/>
      <c r="C223" s="1463"/>
      <c r="D223" s="1463"/>
      <c r="E223" s="1463"/>
      <c r="F223" s="1463"/>
      <c r="G223" s="1463"/>
      <c r="H223" s="1463"/>
      <c r="I223" s="1463"/>
      <c r="J223" s="1464"/>
      <c r="K223" s="381"/>
    </row>
    <row r="224" spans="1:15" ht="106.5" customHeight="1" x14ac:dyDescent="0.35">
      <c r="A224" s="11" t="s">
        <v>89</v>
      </c>
      <c r="B224" s="1590" t="s">
        <v>88</v>
      </c>
      <c r="C224" s="1590"/>
      <c r="D224" s="1590"/>
      <c r="E224" s="1389" t="s">
        <v>518</v>
      </c>
      <c r="F224" s="242" t="s">
        <v>361</v>
      </c>
      <c r="G224" s="166" t="s">
        <v>358</v>
      </c>
      <c r="H224" s="166" t="s">
        <v>359</v>
      </c>
      <c r="I224" s="166" t="s">
        <v>670</v>
      </c>
      <c r="J224" s="6"/>
      <c r="O224" s="1"/>
    </row>
    <row r="225" spans="1:15" s="5" customFormat="1" ht="8.15" customHeight="1" x14ac:dyDescent="0.35">
      <c r="A225" s="82"/>
      <c r="B225" s="83"/>
      <c r="C225" s="83"/>
      <c r="D225" s="83"/>
      <c r="E225" s="83"/>
      <c r="F225" s="84"/>
      <c r="G225" s="156"/>
      <c r="H225" s="156"/>
      <c r="I225" s="156"/>
      <c r="J225" s="46"/>
      <c r="K225" s="381"/>
    </row>
    <row r="226" spans="1:15" s="5" customFormat="1" ht="33" customHeight="1" x14ac:dyDescent="0.35">
      <c r="A226" s="1462" t="s">
        <v>427</v>
      </c>
      <c r="B226" s="1463"/>
      <c r="C226" s="1463"/>
      <c r="D226" s="1463"/>
      <c r="E226" s="1463"/>
      <c r="F226" s="1463"/>
      <c r="G226" s="1463"/>
      <c r="H226" s="1463"/>
      <c r="I226" s="1463"/>
      <c r="J226" s="1464"/>
      <c r="K226" s="381"/>
    </row>
    <row r="227" spans="1:15" ht="77.25" customHeight="1" x14ac:dyDescent="0.35">
      <c r="A227" s="232" t="s">
        <v>100</v>
      </c>
      <c r="B227" s="1607" t="s">
        <v>543</v>
      </c>
      <c r="C227" s="1608"/>
      <c r="D227" s="1609"/>
      <c r="E227" s="225" t="s">
        <v>535</v>
      </c>
      <c r="F227" s="113" t="s">
        <v>361</v>
      </c>
      <c r="G227" s="177">
        <v>83119.629108909998</v>
      </c>
      <c r="H227" s="177">
        <v>32864.150339675703</v>
      </c>
      <c r="I227" s="177">
        <v>34013.287411680001</v>
      </c>
      <c r="J227" s="1048" t="s">
        <v>841</v>
      </c>
      <c r="O227" s="1"/>
    </row>
    <row r="228" spans="1:15" ht="36.75" customHeight="1" x14ac:dyDescent="0.35">
      <c r="A228" s="1383" t="s">
        <v>101</v>
      </c>
      <c r="B228" s="1591" t="s">
        <v>437</v>
      </c>
      <c r="C228" s="1592"/>
      <c r="D228" s="1593"/>
      <c r="E228" s="95" t="s">
        <v>519</v>
      </c>
      <c r="F228" s="245" t="s">
        <v>548</v>
      </c>
      <c r="G228" s="730" t="s">
        <v>549</v>
      </c>
      <c r="H228" s="730" t="s">
        <v>549</v>
      </c>
      <c r="I228" s="730" t="s">
        <v>549</v>
      </c>
      <c r="J228" s="1049"/>
      <c r="O228" s="1"/>
    </row>
    <row r="229" spans="1:15" ht="72" x14ac:dyDescent="0.35">
      <c r="A229" s="1380" t="s">
        <v>102</v>
      </c>
      <c r="B229" s="1565" t="s">
        <v>353</v>
      </c>
      <c r="C229" s="1585"/>
      <c r="D229" s="1566"/>
      <c r="E229" s="208" t="s">
        <v>526</v>
      </c>
      <c r="F229" s="732" t="s">
        <v>361</v>
      </c>
      <c r="G229" s="1451">
        <v>73418.525682000007</v>
      </c>
      <c r="H229" s="1451">
        <v>32864.150339675703</v>
      </c>
      <c r="I229" s="1451">
        <v>22874.114077999999</v>
      </c>
      <c r="J229" s="1050" t="s">
        <v>777</v>
      </c>
      <c r="O229" s="1"/>
    </row>
    <row r="230" spans="1:15" ht="46.5" customHeight="1" x14ac:dyDescent="0.35">
      <c r="A230" s="1402" t="s">
        <v>103</v>
      </c>
      <c r="B230" s="1901" t="s">
        <v>544</v>
      </c>
      <c r="C230" s="1902"/>
      <c r="D230" s="1903"/>
      <c r="E230" s="110" t="s">
        <v>535</v>
      </c>
      <c r="F230" s="110" t="s">
        <v>361</v>
      </c>
      <c r="G230" s="705">
        <v>83119.629108909998</v>
      </c>
      <c r="H230" s="705">
        <v>32864.150339675703</v>
      </c>
      <c r="I230" s="705">
        <v>34013.287411680001</v>
      </c>
      <c r="J230" s="1378" t="s">
        <v>550</v>
      </c>
      <c r="O230" s="1"/>
    </row>
    <row r="231" spans="1:15" s="5" customFormat="1" ht="33" customHeight="1" x14ac:dyDescent="0.35">
      <c r="A231" s="1462" t="s">
        <v>843</v>
      </c>
      <c r="B231" s="1463"/>
      <c r="C231" s="1463"/>
      <c r="D231" s="1463"/>
      <c r="E231" s="1463"/>
      <c r="F231" s="1463"/>
      <c r="G231" s="1463"/>
      <c r="H231" s="1463"/>
      <c r="I231" s="1463"/>
      <c r="J231" s="1464"/>
      <c r="K231" s="381"/>
    </row>
    <row r="232" spans="1:15" ht="42" customHeight="1" x14ac:dyDescent="0.35">
      <c r="A232" s="1904" t="s">
        <v>289</v>
      </c>
      <c r="B232" s="1905" t="s">
        <v>338</v>
      </c>
      <c r="C232" s="1906"/>
      <c r="D232" s="1907"/>
      <c r="E232" s="1908" t="s">
        <v>519</v>
      </c>
      <c r="F232" s="1908" t="s">
        <v>548</v>
      </c>
      <c r="G232" s="1909" t="s">
        <v>549</v>
      </c>
      <c r="H232" s="1909" t="s">
        <v>549</v>
      </c>
      <c r="I232" s="1909" t="s">
        <v>549</v>
      </c>
      <c r="J232" s="1910" t="s">
        <v>575</v>
      </c>
      <c r="O232" s="1"/>
    </row>
    <row r="233" spans="1:15" s="5" customFormat="1" ht="8.15" customHeight="1" x14ac:dyDescent="0.35">
      <c r="A233" s="65"/>
      <c r="B233" s="66"/>
      <c r="C233" s="66"/>
      <c r="D233" s="66"/>
      <c r="E233" s="66"/>
      <c r="F233" s="67"/>
      <c r="G233" s="155"/>
      <c r="H233" s="155"/>
      <c r="I233" s="155"/>
      <c r="J233" s="46"/>
      <c r="K233" s="381"/>
    </row>
    <row r="234" spans="1:15" s="5" customFormat="1" ht="33" customHeight="1" x14ac:dyDescent="0.35">
      <c r="A234" s="1462" t="s">
        <v>438</v>
      </c>
      <c r="B234" s="1463"/>
      <c r="C234" s="1463"/>
      <c r="D234" s="1463"/>
      <c r="E234" s="1463"/>
      <c r="F234" s="1463"/>
      <c r="G234" s="1463"/>
      <c r="H234" s="1463"/>
      <c r="I234" s="1463"/>
      <c r="J234" s="1464"/>
      <c r="K234" s="381"/>
    </row>
    <row r="235" spans="1:15" ht="30" customHeight="1" x14ac:dyDescent="0.35">
      <c r="A235" s="1382" t="s">
        <v>107</v>
      </c>
      <c r="B235" s="1598" t="s">
        <v>104</v>
      </c>
      <c r="C235" s="1598"/>
      <c r="D235" s="1598"/>
      <c r="E235" s="1599" t="s">
        <v>519</v>
      </c>
      <c r="F235" s="243" t="s">
        <v>398</v>
      </c>
      <c r="G235" s="708">
        <v>1</v>
      </c>
      <c r="H235" s="708">
        <v>1</v>
      </c>
      <c r="I235" s="708">
        <v>1</v>
      </c>
      <c r="J235" s="1813" t="s">
        <v>546</v>
      </c>
      <c r="O235" s="1"/>
    </row>
    <row r="236" spans="1:15" ht="30" customHeight="1" x14ac:dyDescent="0.35">
      <c r="A236" s="1387" t="s">
        <v>108</v>
      </c>
      <c r="B236" s="1605" t="s">
        <v>105</v>
      </c>
      <c r="C236" s="1605"/>
      <c r="D236" s="1605"/>
      <c r="E236" s="1600"/>
      <c r="F236" s="732" t="s">
        <v>398</v>
      </c>
      <c r="G236" s="143" t="s">
        <v>362</v>
      </c>
      <c r="H236" s="143" t="s">
        <v>362</v>
      </c>
      <c r="I236" s="143" t="s">
        <v>362</v>
      </c>
      <c r="J236" s="1814"/>
      <c r="O236" s="1"/>
    </row>
    <row r="237" spans="1:15" ht="30" customHeight="1" x14ac:dyDescent="0.35">
      <c r="A237" s="1402" t="s">
        <v>109</v>
      </c>
      <c r="B237" s="1606" t="s">
        <v>106</v>
      </c>
      <c r="C237" s="1606"/>
      <c r="D237" s="1606"/>
      <c r="E237" s="1601"/>
      <c r="F237" s="110" t="s">
        <v>398</v>
      </c>
      <c r="G237" s="841" t="s">
        <v>362</v>
      </c>
      <c r="H237" s="841" t="s">
        <v>362</v>
      </c>
      <c r="I237" s="841" t="s">
        <v>362</v>
      </c>
      <c r="J237" s="1815"/>
      <c r="O237" s="1"/>
    </row>
    <row r="238" spans="1:15" s="5" customFormat="1" ht="8.15" customHeight="1" x14ac:dyDescent="0.35">
      <c r="A238" s="12"/>
      <c r="B238" s="13"/>
      <c r="C238" s="13"/>
      <c r="D238" s="13"/>
      <c r="E238" s="13"/>
      <c r="F238" s="7"/>
      <c r="G238" s="149"/>
      <c r="H238" s="149"/>
      <c r="I238" s="149"/>
      <c r="J238" s="46"/>
      <c r="K238" s="381"/>
    </row>
    <row r="239" spans="1:15" s="5" customFormat="1" ht="33" customHeight="1" x14ac:dyDescent="0.35">
      <c r="A239" s="1462" t="s">
        <v>440</v>
      </c>
      <c r="B239" s="1463"/>
      <c r="C239" s="1463"/>
      <c r="D239" s="1463"/>
      <c r="E239" s="1463"/>
      <c r="F239" s="1463"/>
      <c r="G239" s="1463"/>
      <c r="H239" s="1463"/>
      <c r="I239" s="1463"/>
      <c r="J239" s="1464"/>
      <c r="K239" s="381"/>
    </row>
    <row r="240" spans="1:15" ht="30" customHeight="1" x14ac:dyDescent="0.35">
      <c r="A240" s="1382" t="s">
        <v>505</v>
      </c>
      <c r="B240" s="1598" t="s">
        <v>502</v>
      </c>
      <c r="C240" s="1598"/>
      <c r="D240" s="1598"/>
      <c r="E240" s="1599" t="s">
        <v>519</v>
      </c>
      <c r="F240" s="243" t="s">
        <v>398</v>
      </c>
      <c r="G240" s="708">
        <v>1</v>
      </c>
      <c r="H240" s="708">
        <v>1</v>
      </c>
      <c r="I240" s="708">
        <v>1</v>
      </c>
      <c r="J240" s="1813" t="s">
        <v>546</v>
      </c>
      <c r="O240" s="1"/>
    </row>
    <row r="241" spans="1:15" ht="30" customHeight="1" x14ac:dyDescent="0.35">
      <c r="A241" s="1387" t="s">
        <v>506</v>
      </c>
      <c r="B241" s="1605" t="s">
        <v>503</v>
      </c>
      <c r="C241" s="1605"/>
      <c r="D241" s="1605"/>
      <c r="E241" s="1600"/>
      <c r="F241" s="732" t="s">
        <v>398</v>
      </c>
      <c r="G241" s="143" t="s">
        <v>362</v>
      </c>
      <c r="H241" s="143" t="s">
        <v>362</v>
      </c>
      <c r="I241" s="143" t="s">
        <v>362</v>
      </c>
      <c r="J241" s="1814"/>
      <c r="O241" s="1"/>
    </row>
    <row r="242" spans="1:15" ht="30" customHeight="1" x14ac:dyDescent="0.35">
      <c r="A242" s="1402" t="s">
        <v>507</v>
      </c>
      <c r="B242" s="1606" t="s">
        <v>504</v>
      </c>
      <c r="C242" s="1606"/>
      <c r="D242" s="1606"/>
      <c r="E242" s="1601"/>
      <c r="F242" s="110" t="s">
        <v>398</v>
      </c>
      <c r="G242" s="841" t="s">
        <v>362</v>
      </c>
      <c r="H242" s="841" t="s">
        <v>362</v>
      </c>
      <c r="I242" s="841" t="s">
        <v>362</v>
      </c>
      <c r="J242" s="1815"/>
      <c r="O242" s="1"/>
    </row>
    <row r="243" spans="1:15" s="5" customFormat="1" ht="8.15" customHeight="1" x14ac:dyDescent="0.35">
      <c r="A243" s="82"/>
      <c r="B243" s="83"/>
      <c r="C243" s="83"/>
      <c r="D243" s="83"/>
      <c r="E243" s="83"/>
      <c r="F243" s="84"/>
      <c r="G243" s="156"/>
      <c r="H243" s="156"/>
      <c r="I243" s="156"/>
      <c r="J243" s="46"/>
      <c r="K243" s="381"/>
    </row>
    <row r="244" spans="1:15" s="5" customFormat="1" ht="33" customHeight="1" x14ac:dyDescent="0.35">
      <c r="A244" s="1462" t="s">
        <v>439</v>
      </c>
      <c r="B244" s="1463"/>
      <c r="C244" s="1463"/>
      <c r="D244" s="1463"/>
      <c r="E244" s="1463"/>
      <c r="F244" s="1463"/>
      <c r="G244" s="1463"/>
      <c r="H244" s="1463"/>
      <c r="I244" s="1463"/>
      <c r="J244" s="1464"/>
      <c r="K244" s="381"/>
    </row>
    <row r="245" spans="1:15" ht="28" customHeight="1" x14ac:dyDescent="0.35">
      <c r="A245" s="1382" t="s">
        <v>90</v>
      </c>
      <c r="B245" s="1465" t="s">
        <v>277</v>
      </c>
      <c r="C245" s="1465"/>
      <c r="D245" s="1465"/>
      <c r="E245" s="1466" t="s">
        <v>536</v>
      </c>
      <c r="F245" s="115"/>
      <c r="G245" s="682" t="s">
        <v>362</v>
      </c>
      <c r="H245" s="682" t="s">
        <v>362</v>
      </c>
      <c r="I245" s="682" t="s">
        <v>362</v>
      </c>
      <c r="J245" s="100"/>
      <c r="O245" s="1"/>
    </row>
    <row r="246" spans="1:15" ht="28" customHeight="1" x14ac:dyDescent="0.35">
      <c r="A246" s="1387" t="s">
        <v>91</v>
      </c>
      <c r="B246" s="1460" t="s">
        <v>278</v>
      </c>
      <c r="C246" s="1460"/>
      <c r="D246" s="1460"/>
      <c r="E246" s="1467"/>
      <c r="F246" s="116"/>
      <c r="G246" s="143" t="s">
        <v>362</v>
      </c>
      <c r="H246" s="143" t="s">
        <v>362</v>
      </c>
      <c r="I246" s="143" t="s">
        <v>362</v>
      </c>
      <c r="J246" s="54"/>
      <c r="O246" s="1"/>
    </row>
    <row r="247" spans="1:15" ht="28" customHeight="1" x14ac:dyDescent="0.35">
      <c r="A247" s="1383" t="s">
        <v>92</v>
      </c>
      <c r="B247" s="1459" t="s">
        <v>279</v>
      </c>
      <c r="C247" s="1459"/>
      <c r="D247" s="1459"/>
      <c r="E247" s="1467"/>
      <c r="F247" s="117"/>
      <c r="G247" s="686" t="s">
        <v>362</v>
      </c>
      <c r="H247" s="686" t="s">
        <v>362</v>
      </c>
      <c r="I247" s="686" t="s">
        <v>362</v>
      </c>
      <c r="J247" s="58"/>
      <c r="O247" s="1"/>
    </row>
    <row r="248" spans="1:15" ht="30" customHeight="1" x14ac:dyDescent="0.35">
      <c r="A248" s="1388" t="s">
        <v>93</v>
      </c>
      <c r="B248" s="1461" t="s">
        <v>280</v>
      </c>
      <c r="C248" s="1461"/>
      <c r="D248" s="1461"/>
      <c r="E248" s="1468"/>
      <c r="F248" s="118"/>
      <c r="G248" s="148" t="s">
        <v>362</v>
      </c>
      <c r="H248" s="148" t="s">
        <v>362</v>
      </c>
      <c r="I248" s="148" t="s">
        <v>362</v>
      </c>
      <c r="J248" s="64"/>
      <c r="O248" s="1"/>
    </row>
    <row r="249" spans="1:15" s="5" customFormat="1" ht="8.15" customHeight="1" x14ac:dyDescent="0.35">
      <c r="A249" s="82"/>
      <c r="B249" s="83"/>
      <c r="C249" s="83"/>
      <c r="D249" s="83"/>
      <c r="E249" s="83"/>
      <c r="F249" s="84"/>
      <c r="G249" s="156"/>
      <c r="H249" s="156"/>
      <c r="I249" s="156"/>
      <c r="J249" s="46"/>
      <c r="K249" s="381"/>
    </row>
    <row r="250" spans="1:15" s="5" customFormat="1" ht="33" customHeight="1" x14ac:dyDescent="0.35">
      <c r="A250" s="1462" t="s">
        <v>441</v>
      </c>
      <c r="B250" s="1463"/>
      <c r="C250" s="1463"/>
      <c r="D250" s="1463"/>
      <c r="E250" s="1463"/>
      <c r="F250" s="1463"/>
      <c r="G250" s="1463"/>
      <c r="H250" s="1463"/>
      <c r="I250" s="1463"/>
      <c r="J250" s="1464"/>
      <c r="K250" s="381"/>
    </row>
    <row r="251" spans="1:15" ht="28" customHeight="1" x14ac:dyDescent="0.35">
      <c r="A251" s="1382" t="s">
        <v>114</v>
      </c>
      <c r="B251" s="1465" t="s">
        <v>110</v>
      </c>
      <c r="C251" s="1465"/>
      <c r="D251" s="1465"/>
      <c r="E251" s="1466" t="s">
        <v>518</v>
      </c>
      <c r="F251" s="115"/>
      <c r="G251" s="682" t="s">
        <v>362</v>
      </c>
      <c r="H251" s="682" t="s">
        <v>362</v>
      </c>
      <c r="I251" s="682" t="s">
        <v>362</v>
      </c>
      <c r="J251" s="1617" t="s">
        <v>563</v>
      </c>
      <c r="O251" s="1"/>
    </row>
    <row r="252" spans="1:15" ht="28" customHeight="1" x14ac:dyDescent="0.35">
      <c r="A252" s="1387" t="s">
        <v>115</v>
      </c>
      <c r="B252" s="1460" t="s">
        <v>111</v>
      </c>
      <c r="C252" s="1460"/>
      <c r="D252" s="1460"/>
      <c r="E252" s="1467"/>
      <c r="F252" s="116"/>
      <c r="G252" s="143" t="s">
        <v>362</v>
      </c>
      <c r="H252" s="143" t="s">
        <v>362</v>
      </c>
      <c r="I252" s="143" t="s">
        <v>362</v>
      </c>
      <c r="J252" s="1618"/>
      <c r="O252" s="1"/>
    </row>
    <row r="253" spans="1:15" ht="28" customHeight="1" x14ac:dyDescent="0.35">
      <c r="A253" s="1383" t="s">
        <v>116</v>
      </c>
      <c r="B253" s="1459" t="s">
        <v>112</v>
      </c>
      <c r="C253" s="1459"/>
      <c r="D253" s="1459"/>
      <c r="E253" s="1467"/>
      <c r="F253" s="117"/>
      <c r="G253" s="686" t="s">
        <v>362</v>
      </c>
      <c r="H253" s="686" t="s">
        <v>362</v>
      </c>
      <c r="I253" s="686" t="s">
        <v>362</v>
      </c>
      <c r="J253" s="1618"/>
      <c r="O253" s="1"/>
    </row>
    <row r="254" spans="1:15" ht="28" customHeight="1" x14ac:dyDescent="0.35">
      <c r="A254" s="1388" t="s">
        <v>117</v>
      </c>
      <c r="B254" s="1461" t="s">
        <v>113</v>
      </c>
      <c r="C254" s="1461"/>
      <c r="D254" s="1461"/>
      <c r="E254" s="1468"/>
      <c r="F254" s="246" t="s">
        <v>398</v>
      </c>
      <c r="G254" s="172">
        <v>1</v>
      </c>
      <c r="H254" s="172">
        <v>1</v>
      </c>
      <c r="I254" s="172">
        <v>1</v>
      </c>
      <c r="J254" s="1619"/>
      <c r="O254" s="1"/>
    </row>
    <row r="255" spans="1:15" s="5" customFormat="1" ht="8.15" customHeight="1" x14ac:dyDescent="0.35">
      <c r="A255" s="82"/>
      <c r="B255" s="83"/>
      <c r="C255" s="83"/>
      <c r="D255" s="83"/>
      <c r="E255" s="83"/>
      <c r="F255" s="84"/>
      <c r="G255" s="156"/>
      <c r="H255" s="156"/>
      <c r="I255" s="156"/>
      <c r="J255" s="431"/>
      <c r="K255" s="381"/>
    </row>
    <row r="256" spans="1:15" s="5" customFormat="1" ht="33" customHeight="1" x14ac:dyDescent="0.35">
      <c r="A256" s="1462" t="s">
        <v>442</v>
      </c>
      <c r="B256" s="1463"/>
      <c r="C256" s="1463"/>
      <c r="D256" s="1463"/>
      <c r="E256" s="1463"/>
      <c r="F256" s="1463"/>
      <c r="G256" s="1463"/>
      <c r="H256" s="1463"/>
      <c r="I256" s="1463"/>
      <c r="J256" s="1375" t="s">
        <v>818</v>
      </c>
      <c r="K256" s="381"/>
    </row>
    <row r="257" spans="1:15" ht="28" customHeight="1" x14ac:dyDescent="0.35">
      <c r="A257" s="1382" t="s">
        <v>120</v>
      </c>
      <c r="B257" s="1465" t="s">
        <v>118</v>
      </c>
      <c r="C257" s="1465"/>
      <c r="D257" s="1465"/>
      <c r="E257" s="1466" t="s">
        <v>537</v>
      </c>
      <c r="F257" s="243" t="s">
        <v>361</v>
      </c>
      <c r="G257" s="1790">
        <v>266</v>
      </c>
      <c r="H257" s="1791"/>
      <c r="I257" s="680">
        <v>446</v>
      </c>
      <c r="J257" s="319"/>
      <c r="O257" s="1"/>
    </row>
    <row r="258" spans="1:15" ht="28" customHeight="1" x14ac:dyDescent="0.35">
      <c r="A258" s="1388" t="s">
        <v>121</v>
      </c>
      <c r="B258" s="1461" t="s">
        <v>119</v>
      </c>
      <c r="C258" s="1461"/>
      <c r="D258" s="1461"/>
      <c r="E258" s="1468"/>
      <c r="F258" s="246" t="s">
        <v>361</v>
      </c>
      <c r="G258" s="1615">
        <v>108</v>
      </c>
      <c r="H258" s="1616"/>
      <c r="I258" s="1449">
        <v>153</v>
      </c>
      <c r="J258" s="81"/>
      <c r="O258" s="1"/>
    </row>
    <row r="259" spans="1:15" s="5" customFormat="1" ht="8.15" customHeight="1" x14ac:dyDescent="0.35">
      <c r="A259" s="12"/>
      <c r="B259" s="13"/>
      <c r="C259" s="13"/>
      <c r="D259" s="13"/>
      <c r="E259" s="13"/>
      <c r="F259" s="7"/>
      <c r="G259" s="149"/>
      <c r="H259" s="149"/>
      <c r="I259" s="149"/>
      <c r="J259" s="46"/>
      <c r="K259" s="381"/>
    </row>
    <row r="260" spans="1:15" s="5" customFormat="1" ht="33" customHeight="1" x14ac:dyDescent="0.35">
      <c r="A260" s="1462" t="s">
        <v>443</v>
      </c>
      <c r="B260" s="1463"/>
      <c r="C260" s="1463"/>
      <c r="D260" s="1463"/>
      <c r="E260" s="1463"/>
      <c r="F260" s="1463"/>
      <c r="G260" s="1463"/>
      <c r="H260" s="1463"/>
      <c r="I260" s="1463"/>
      <c r="J260" s="1375" t="s">
        <v>818</v>
      </c>
      <c r="K260" s="381"/>
    </row>
    <row r="261" spans="1:15" ht="28" customHeight="1" x14ac:dyDescent="0.35">
      <c r="A261" s="1382" t="s">
        <v>152</v>
      </c>
      <c r="B261" s="1465" t="s">
        <v>145</v>
      </c>
      <c r="C261" s="1465"/>
      <c r="D261" s="1465"/>
      <c r="E261" s="1466" t="s">
        <v>537</v>
      </c>
      <c r="F261" s="243" t="s">
        <v>361</v>
      </c>
      <c r="G261" s="1839">
        <v>263</v>
      </c>
      <c r="H261" s="1840"/>
      <c r="I261" s="1273">
        <v>453</v>
      </c>
      <c r="J261" s="94"/>
      <c r="O261" s="1"/>
    </row>
    <row r="262" spans="1:15" ht="28" customHeight="1" x14ac:dyDescent="0.35">
      <c r="A262" s="1387" t="s">
        <v>153</v>
      </c>
      <c r="B262" s="1460" t="s">
        <v>146</v>
      </c>
      <c r="C262" s="1460"/>
      <c r="D262" s="1460"/>
      <c r="E262" s="1467"/>
      <c r="F262" s="732" t="s">
        <v>361</v>
      </c>
      <c r="G262" s="1841">
        <v>224</v>
      </c>
      <c r="H262" s="1842"/>
      <c r="I262" s="834">
        <v>322</v>
      </c>
      <c r="J262" s="59"/>
      <c r="O262" s="1"/>
    </row>
    <row r="263" spans="1:15" ht="28" customHeight="1" x14ac:dyDescent="0.35">
      <c r="A263" s="1416" t="s">
        <v>154</v>
      </c>
      <c r="B263" s="1627" t="s">
        <v>147</v>
      </c>
      <c r="C263" s="1627"/>
      <c r="D263" s="1627"/>
      <c r="E263" s="1467"/>
      <c r="F263" s="1448" t="s">
        <v>361</v>
      </c>
      <c r="G263" s="1837">
        <v>39</v>
      </c>
      <c r="H263" s="1838"/>
      <c r="I263" s="1274">
        <v>131</v>
      </c>
      <c r="J263" s="279"/>
      <c r="O263" s="1"/>
    </row>
    <row r="264" spans="1:15" ht="30" customHeight="1" x14ac:dyDescent="0.35">
      <c r="A264" s="1387" t="s">
        <v>155</v>
      </c>
      <c r="B264" s="1460" t="s">
        <v>148</v>
      </c>
      <c r="C264" s="1460"/>
      <c r="D264" s="1460"/>
      <c r="E264" s="1467"/>
      <c r="F264" s="732" t="s">
        <v>361</v>
      </c>
      <c r="G264" s="1841">
        <v>26835</v>
      </c>
      <c r="H264" s="1842"/>
      <c r="I264" s="834">
        <v>16360</v>
      </c>
      <c r="J264" s="59"/>
      <c r="O264" s="1"/>
    </row>
    <row r="265" spans="1:15" ht="30" customHeight="1" x14ac:dyDescent="0.35">
      <c r="A265" s="1383" t="s">
        <v>156</v>
      </c>
      <c r="B265" s="1459" t="s">
        <v>149</v>
      </c>
      <c r="C265" s="1459"/>
      <c r="D265" s="1459"/>
      <c r="E265" s="1467"/>
      <c r="F265" s="245" t="s">
        <v>361</v>
      </c>
      <c r="G265" s="1837">
        <v>26547</v>
      </c>
      <c r="H265" s="1838"/>
      <c r="I265" s="1275">
        <v>15802</v>
      </c>
      <c r="J265" s="119"/>
      <c r="O265" s="1"/>
    </row>
    <row r="266" spans="1:15" ht="39" customHeight="1" x14ac:dyDescent="0.35">
      <c r="A266" s="1387" t="s">
        <v>157</v>
      </c>
      <c r="B266" s="1460" t="s">
        <v>150</v>
      </c>
      <c r="C266" s="1460"/>
      <c r="D266" s="1460"/>
      <c r="E266" s="1467"/>
      <c r="F266" s="732"/>
      <c r="G266" s="1622" t="s">
        <v>513</v>
      </c>
      <c r="H266" s="1623"/>
      <c r="I266" s="1451" t="s">
        <v>513</v>
      </c>
      <c r="J266" s="59"/>
      <c r="O266" s="1"/>
    </row>
    <row r="267" spans="1:15" ht="30" customHeight="1" x14ac:dyDescent="0.35">
      <c r="A267" s="1402" t="s">
        <v>158</v>
      </c>
      <c r="B267" s="1624" t="s">
        <v>151</v>
      </c>
      <c r="C267" s="1624"/>
      <c r="D267" s="1624"/>
      <c r="E267" s="1468"/>
      <c r="F267" s="110" t="s">
        <v>361</v>
      </c>
      <c r="G267" s="1625" t="s">
        <v>362</v>
      </c>
      <c r="H267" s="1626"/>
      <c r="I267" s="196" t="s">
        <v>362</v>
      </c>
      <c r="J267" s="102"/>
      <c r="O267" s="1"/>
    </row>
    <row r="268" spans="1:15" s="5" customFormat="1" ht="8.15" customHeight="1" x14ac:dyDescent="0.35">
      <c r="A268" s="82"/>
      <c r="B268" s="83"/>
      <c r="C268" s="83"/>
      <c r="D268" s="83"/>
      <c r="E268" s="83"/>
      <c r="F268" s="84"/>
      <c r="G268" s="156"/>
      <c r="H268" s="156"/>
      <c r="I268" s="156"/>
      <c r="J268" s="431"/>
      <c r="K268" s="381"/>
    </row>
    <row r="269" spans="1:15" s="5" customFormat="1" ht="33" customHeight="1" x14ac:dyDescent="0.35">
      <c r="A269" s="1462" t="s">
        <v>444</v>
      </c>
      <c r="B269" s="1463"/>
      <c r="C269" s="1463"/>
      <c r="D269" s="1463"/>
      <c r="E269" s="1463"/>
      <c r="F269" s="1463"/>
      <c r="G269" s="1463"/>
      <c r="H269" s="1463"/>
      <c r="I269" s="1463"/>
      <c r="J269" s="1375" t="s">
        <v>818</v>
      </c>
      <c r="K269" s="381"/>
    </row>
    <row r="270" spans="1:15" ht="30" customHeight="1" x14ac:dyDescent="0.35">
      <c r="A270" s="1382" t="s">
        <v>161</v>
      </c>
      <c r="B270" s="1465" t="s">
        <v>159</v>
      </c>
      <c r="C270" s="1465"/>
      <c r="D270" s="1465"/>
      <c r="E270" s="1466" t="s">
        <v>537</v>
      </c>
      <c r="F270" s="76" t="s">
        <v>398</v>
      </c>
      <c r="G270" s="1794">
        <v>1</v>
      </c>
      <c r="H270" s="1794"/>
      <c r="I270" s="793">
        <v>1</v>
      </c>
      <c r="J270" s="120"/>
      <c r="O270" s="1"/>
    </row>
    <row r="271" spans="1:15" ht="30" customHeight="1" x14ac:dyDescent="0.35">
      <c r="A271" s="1388" t="s">
        <v>162</v>
      </c>
      <c r="B271" s="1461" t="s">
        <v>160</v>
      </c>
      <c r="C271" s="1461"/>
      <c r="D271" s="1461"/>
      <c r="E271" s="1468"/>
      <c r="F271" s="73" t="s">
        <v>398</v>
      </c>
      <c r="G271" s="1631" t="s">
        <v>362</v>
      </c>
      <c r="H271" s="1631"/>
      <c r="I271" s="148" t="s">
        <v>362</v>
      </c>
      <c r="J271" s="64"/>
      <c r="O271" s="1"/>
    </row>
    <row r="272" spans="1:15" s="5" customFormat="1" ht="8.15" customHeight="1" x14ac:dyDescent="0.35">
      <c r="A272" s="82"/>
      <c r="B272" s="83"/>
      <c r="C272" s="83"/>
      <c r="D272" s="83"/>
      <c r="E272" s="83"/>
      <c r="F272" s="84"/>
      <c r="G272" s="156"/>
      <c r="H272" s="156"/>
      <c r="I272" s="156"/>
      <c r="J272" s="46"/>
      <c r="K272" s="381"/>
    </row>
    <row r="273" spans="1:15" s="5" customFormat="1" ht="33" customHeight="1" x14ac:dyDescent="0.35">
      <c r="A273" s="1462" t="s">
        <v>445</v>
      </c>
      <c r="B273" s="1463"/>
      <c r="C273" s="1463"/>
      <c r="D273" s="1463"/>
      <c r="E273" s="1463"/>
      <c r="F273" s="1463"/>
      <c r="G273" s="1463"/>
      <c r="H273" s="1463"/>
      <c r="I273" s="1463"/>
      <c r="J273" s="1464"/>
      <c r="K273" s="381"/>
    </row>
    <row r="274" spans="1:15" ht="30" customHeight="1" x14ac:dyDescent="0.35">
      <c r="A274" s="1382" t="s">
        <v>125</v>
      </c>
      <c r="B274" s="1465" t="s">
        <v>122</v>
      </c>
      <c r="C274" s="1465"/>
      <c r="D274" s="1465"/>
      <c r="E274" s="1466" t="s">
        <v>518</v>
      </c>
      <c r="F274" s="243" t="s">
        <v>361</v>
      </c>
      <c r="G274" s="734">
        <v>5341</v>
      </c>
      <c r="H274" s="734">
        <v>3358</v>
      </c>
      <c r="I274" s="734">
        <v>493</v>
      </c>
      <c r="J274" s="1628" t="s">
        <v>517</v>
      </c>
      <c r="O274" s="1"/>
    </row>
    <row r="275" spans="1:15" ht="27.75" customHeight="1" x14ac:dyDescent="0.35">
      <c r="A275" s="1388" t="s">
        <v>124</v>
      </c>
      <c r="B275" s="1461" t="s">
        <v>123</v>
      </c>
      <c r="C275" s="1461"/>
      <c r="D275" s="1461"/>
      <c r="E275" s="1468"/>
      <c r="F275" s="246" t="s">
        <v>446</v>
      </c>
      <c r="G275" s="1414" t="s">
        <v>362</v>
      </c>
      <c r="H275" s="1414" t="s">
        <v>362</v>
      </c>
      <c r="I275" s="1414" t="s">
        <v>362</v>
      </c>
      <c r="J275" s="1629"/>
      <c r="O275" s="1"/>
    </row>
    <row r="276" spans="1:15" s="5" customFormat="1" ht="8.15" customHeight="1" x14ac:dyDescent="0.35">
      <c r="A276" s="12"/>
      <c r="B276" s="13"/>
      <c r="C276" s="13"/>
      <c r="D276" s="13"/>
      <c r="E276" s="13"/>
      <c r="F276" s="7"/>
      <c r="G276" s="149"/>
      <c r="H276" s="149"/>
      <c r="I276" s="149"/>
      <c r="J276" s="46"/>
      <c r="K276" s="381"/>
    </row>
    <row r="277" spans="1:15" s="5" customFormat="1" ht="33" customHeight="1" x14ac:dyDescent="0.35">
      <c r="A277" s="1462" t="s">
        <v>447</v>
      </c>
      <c r="B277" s="1463"/>
      <c r="C277" s="1463"/>
      <c r="D277" s="1463"/>
      <c r="E277" s="1463"/>
      <c r="F277" s="1463"/>
      <c r="G277" s="1463"/>
      <c r="H277" s="1463"/>
      <c r="I277" s="1463"/>
      <c r="J277" s="1464"/>
      <c r="K277" s="381"/>
    </row>
    <row r="278" spans="1:15" ht="25" customHeight="1" x14ac:dyDescent="0.35">
      <c r="A278" s="1382" t="s">
        <v>163</v>
      </c>
      <c r="B278" s="1465" t="s">
        <v>259</v>
      </c>
      <c r="C278" s="1465"/>
      <c r="D278" s="1465"/>
      <c r="E278" s="1886" t="s">
        <v>518</v>
      </c>
      <c r="F278" s="243" t="s">
        <v>398</v>
      </c>
      <c r="G278" s="181">
        <v>1</v>
      </c>
      <c r="H278" s="181">
        <v>1</v>
      </c>
      <c r="I278" s="181">
        <v>1</v>
      </c>
      <c r="J278" s="319"/>
      <c r="O278" s="1"/>
    </row>
    <row r="279" spans="1:15" ht="30" customHeight="1" x14ac:dyDescent="0.35">
      <c r="A279" s="1387" t="s">
        <v>164</v>
      </c>
      <c r="B279" s="1460" t="s">
        <v>249</v>
      </c>
      <c r="C279" s="1460"/>
      <c r="D279" s="1460"/>
      <c r="E279" s="1884"/>
      <c r="F279" s="732" t="s">
        <v>398</v>
      </c>
      <c r="G279" s="737">
        <v>0.59</v>
      </c>
      <c r="H279" s="737">
        <v>0.56999999999999995</v>
      </c>
      <c r="I279" s="737">
        <v>0.64</v>
      </c>
      <c r="J279" s="121"/>
      <c r="O279" s="1"/>
    </row>
    <row r="280" spans="1:15" ht="30" customHeight="1" x14ac:dyDescent="0.35">
      <c r="A280" s="1383" t="s">
        <v>165</v>
      </c>
      <c r="B280" s="1459" t="s">
        <v>260</v>
      </c>
      <c r="C280" s="1459"/>
      <c r="D280" s="1459"/>
      <c r="E280" s="1884"/>
      <c r="F280" s="245" t="s">
        <v>398</v>
      </c>
      <c r="G280" s="183">
        <v>0</v>
      </c>
      <c r="H280" s="183">
        <v>0</v>
      </c>
      <c r="I280" s="183">
        <v>0</v>
      </c>
      <c r="J280" s="122"/>
      <c r="O280" s="1"/>
    </row>
    <row r="281" spans="1:15" ht="30" customHeight="1" x14ac:dyDescent="0.35">
      <c r="A281" s="1388" t="s">
        <v>166</v>
      </c>
      <c r="B281" s="1461" t="s">
        <v>261</v>
      </c>
      <c r="C281" s="1461"/>
      <c r="D281" s="1461"/>
      <c r="E281" s="1885"/>
      <c r="F281" s="246" t="s">
        <v>398</v>
      </c>
      <c r="G281" s="1911">
        <v>7.0000000000000007E-2</v>
      </c>
      <c r="H281" s="1911">
        <v>0.08</v>
      </c>
      <c r="I281" s="1911">
        <v>0.05</v>
      </c>
      <c r="J281" s="1912"/>
      <c r="O281" s="1"/>
    </row>
    <row r="282" spans="1:15" s="5" customFormat="1" ht="33" customHeight="1" x14ac:dyDescent="0.35">
      <c r="A282" s="1462" t="s">
        <v>844</v>
      </c>
      <c r="B282" s="1463"/>
      <c r="C282" s="1463"/>
      <c r="D282" s="1463"/>
      <c r="E282" s="1463"/>
      <c r="F282" s="1463"/>
      <c r="G282" s="1463"/>
      <c r="H282" s="1463"/>
      <c r="I282" s="1463"/>
      <c r="J282" s="1464"/>
      <c r="K282" s="381"/>
    </row>
    <row r="283" spans="1:15" ht="30" customHeight="1" x14ac:dyDescent="0.35">
      <c r="A283" s="1382" t="s">
        <v>167</v>
      </c>
      <c r="B283" s="1465" t="s">
        <v>262</v>
      </c>
      <c r="C283" s="1465"/>
      <c r="D283" s="1465"/>
      <c r="E283" s="1886" t="s">
        <v>518</v>
      </c>
      <c r="F283" s="243" t="s">
        <v>398</v>
      </c>
      <c r="G283" s="181">
        <v>0.13</v>
      </c>
      <c r="H283" s="181">
        <v>0.27</v>
      </c>
      <c r="I283" s="181">
        <v>0.1</v>
      </c>
      <c r="J283" s="1913"/>
      <c r="O283" s="1"/>
    </row>
    <row r="284" spans="1:15" ht="30" customHeight="1" x14ac:dyDescent="0.35">
      <c r="A284" s="1387" t="s">
        <v>168</v>
      </c>
      <c r="B284" s="1460" t="s">
        <v>263</v>
      </c>
      <c r="C284" s="1460"/>
      <c r="D284" s="1460"/>
      <c r="E284" s="1884"/>
      <c r="F284" s="732" t="s">
        <v>398</v>
      </c>
      <c r="G284" s="737">
        <v>0.21</v>
      </c>
      <c r="H284" s="737">
        <v>0.09</v>
      </c>
      <c r="I284" s="737">
        <v>0.11</v>
      </c>
      <c r="J284" s="320"/>
      <c r="O284" s="1"/>
    </row>
    <row r="285" spans="1:15" ht="25" customHeight="1" x14ac:dyDescent="0.35">
      <c r="A285" s="1383" t="s">
        <v>169</v>
      </c>
      <c r="B285" s="1459" t="s">
        <v>264</v>
      </c>
      <c r="C285" s="1459"/>
      <c r="D285" s="1459"/>
      <c r="E285" s="1884"/>
      <c r="F285" s="245" t="s">
        <v>398</v>
      </c>
      <c r="G285" s="183">
        <v>0</v>
      </c>
      <c r="H285" s="183">
        <v>0</v>
      </c>
      <c r="I285" s="183">
        <v>0</v>
      </c>
      <c r="J285" s="122"/>
      <c r="O285" s="1"/>
    </row>
    <row r="286" spans="1:15" ht="40.5" customHeight="1" x14ac:dyDescent="0.35">
      <c r="A286" s="1387" t="s">
        <v>292</v>
      </c>
      <c r="B286" s="1460" t="s">
        <v>339</v>
      </c>
      <c r="C286" s="1460"/>
      <c r="D286" s="1460"/>
      <c r="E286" s="1884"/>
      <c r="F286" s="732" t="s">
        <v>398</v>
      </c>
      <c r="G286" s="737">
        <v>1</v>
      </c>
      <c r="H286" s="737">
        <v>1</v>
      </c>
      <c r="I286" s="737">
        <v>1</v>
      </c>
      <c r="J286" s="320" t="s">
        <v>446</v>
      </c>
      <c r="O286" s="1"/>
    </row>
    <row r="287" spans="1:15" ht="30" customHeight="1" x14ac:dyDescent="0.35">
      <c r="A287" s="1383" t="s">
        <v>170</v>
      </c>
      <c r="B287" s="1459" t="s">
        <v>265</v>
      </c>
      <c r="C287" s="1459"/>
      <c r="D287" s="1459"/>
      <c r="E287" s="1884"/>
      <c r="F287" s="245" t="s">
        <v>478</v>
      </c>
      <c r="G287" s="721">
        <v>1</v>
      </c>
      <c r="H287" s="721">
        <v>1</v>
      </c>
      <c r="I287" s="721">
        <v>1</v>
      </c>
      <c r="J287" s="122"/>
      <c r="O287" s="1"/>
    </row>
    <row r="288" spans="1:15" ht="30" customHeight="1" x14ac:dyDescent="0.35">
      <c r="A288" s="1387" t="s">
        <v>171</v>
      </c>
      <c r="B288" s="1460" t="s">
        <v>238</v>
      </c>
      <c r="C288" s="1460"/>
      <c r="D288" s="1460"/>
      <c r="E288" s="1884"/>
      <c r="F288" s="732" t="s">
        <v>398</v>
      </c>
      <c r="G288" s="737">
        <v>0</v>
      </c>
      <c r="H288" s="737">
        <v>0</v>
      </c>
      <c r="I288" s="737">
        <v>0</v>
      </c>
      <c r="J288" s="121"/>
      <c r="O288" s="1"/>
    </row>
    <row r="289" spans="1:15" ht="30" customHeight="1" x14ac:dyDescent="0.35">
      <c r="A289" s="1416" t="s">
        <v>172</v>
      </c>
      <c r="B289" s="1627" t="s">
        <v>239</v>
      </c>
      <c r="C289" s="1627"/>
      <c r="D289" s="1627"/>
      <c r="E289" s="1884"/>
      <c r="F289" s="1448" t="s">
        <v>398</v>
      </c>
      <c r="G289" s="738">
        <v>0</v>
      </c>
      <c r="H289" s="738">
        <v>0</v>
      </c>
      <c r="I289" s="738">
        <v>0</v>
      </c>
      <c r="J289" s="277"/>
      <c r="O289" s="1"/>
    </row>
    <row r="290" spans="1:15" ht="25" customHeight="1" x14ac:dyDescent="0.35">
      <c r="A290" s="1387" t="s">
        <v>173</v>
      </c>
      <c r="B290" s="1460" t="s">
        <v>240</v>
      </c>
      <c r="C290" s="1460"/>
      <c r="D290" s="1460"/>
      <c r="E290" s="1884"/>
      <c r="F290" s="732" t="s">
        <v>398</v>
      </c>
      <c r="G290" s="737">
        <v>0</v>
      </c>
      <c r="H290" s="737">
        <v>0</v>
      </c>
      <c r="I290" s="737">
        <v>0</v>
      </c>
      <c r="J290" s="121"/>
      <c r="O290" s="1"/>
    </row>
    <row r="291" spans="1:15" ht="25" customHeight="1" x14ac:dyDescent="0.35">
      <c r="A291" s="1383" t="s">
        <v>174</v>
      </c>
      <c r="B291" s="1459" t="s">
        <v>241</v>
      </c>
      <c r="C291" s="1459"/>
      <c r="D291" s="1459"/>
      <c r="E291" s="1884"/>
      <c r="F291" s="245" t="s">
        <v>398</v>
      </c>
      <c r="G291" s="183">
        <v>0</v>
      </c>
      <c r="H291" s="183">
        <v>0</v>
      </c>
      <c r="I291" s="183">
        <v>0</v>
      </c>
      <c r="J291" s="122"/>
      <c r="O291" s="1"/>
    </row>
    <row r="292" spans="1:15" ht="25" customHeight="1" x14ac:dyDescent="0.35">
      <c r="A292" s="1387" t="s">
        <v>175</v>
      </c>
      <c r="B292" s="1460" t="s">
        <v>242</v>
      </c>
      <c r="C292" s="1460"/>
      <c r="D292" s="1460"/>
      <c r="E292" s="1884"/>
      <c r="F292" s="732" t="s">
        <v>398</v>
      </c>
      <c r="G292" s="737">
        <v>0</v>
      </c>
      <c r="H292" s="737">
        <v>0</v>
      </c>
      <c r="I292" s="737">
        <v>0</v>
      </c>
      <c r="J292" s="121"/>
      <c r="O292" s="1"/>
    </row>
    <row r="293" spans="1:15" ht="30" customHeight="1" x14ac:dyDescent="0.35">
      <c r="A293" s="1383" t="s">
        <v>176</v>
      </c>
      <c r="B293" s="1459" t="s">
        <v>340</v>
      </c>
      <c r="C293" s="1459"/>
      <c r="D293" s="1459"/>
      <c r="E293" s="1884"/>
      <c r="F293" s="245" t="s">
        <v>398</v>
      </c>
      <c r="G293" s="698">
        <v>0</v>
      </c>
      <c r="H293" s="698">
        <v>0</v>
      </c>
      <c r="I293" s="698">
        <v>0</v>
      </c>
      <c r="J293" s="321" t="s">
        <v>446</v>
      </c>
      <c r="O293" s="1"/>
    </row>
    <row r="294" spans="1:15" ht="30" customHeight="1" x14ac:dyDescent="0.35">
      <c r="A294" s="1387" t="s">
        <v>293</v>
      </c>
      <c r="B294" s="1460" t="s">
        <v>341</v>
      </c>
      <c r="C294" s="1460"/>
      <c r="D294" s="1460"/>
      <c r="E294" s="1884"/>
      <c r="F294" s="732" t="s">
        <v>478</v>
      </c>
      <c r="G294" s="722">
        <v>0</v>
      </c>
      <c r="H294" s="722">
        <v>0</v>
      </c>
      <c r="I294" s="722">
        <v>0</v>
      </c>
      <c r="J294" s="121"/>
      <c r="O294" s="1"/>
    </row>
    <row r="295" spans="1:15" ht="30" customHeight="1" x14ac:dyDescent="0.35">
      <c r="A295" s="1402" t="s">
        <v>177</v>
      </c>
      <c r="B295" s="1624" t="s">
        <v>126</v>
      </c>
      <c r="C295" s="1624"/>
      <c r="D295" s="1624"/>
      <c r="E295" s="1885"/>
      <c r="F295" s="110" t="s">
        <v>361</v>
      </c>
      <c r="G295" s="408" t="s">
        <v>565</v>
      </c>
      <c r="H295" s="408" t="s">
        <v>565</v>
      </c>
      <c r="I295" s="408" t="s">
        <v>565</v>
      </c>
      <c r="J295" s="426"/>
      <c r="O295" s="1"/>
    </row>
    <row r="296" spans="1:15" s="5" customFormat="1" ht="33" customHeight="1" x14ac:dyDescent="0.35">
      <c r="A296" s="1462" t="s">
        <v>844</v>
      </c>
      <c r="B296" s="1463"/>
      <c r="C296" s="1463"/>
      <c r="D296" s="1463"/>
      <c r="E296" s="1463"/>
      <c r="F296" s="1463"/>
      <c r="G296" s="1463"/>
      <c r="H296" s="1463"/>
      <c r="I296" s="1463"/>
      <c r="J296" s="1464"/>
      <c r="K296" s="381"/>
    </row>
    <row r="297" spans="1:15" ht="30" customHeight="1" x14ac:dyDescent="0.35">
      <c r="A297" s="1426" t="s">
        <v>178</v>
      </c>
      <c r="B297" s="1914" t="s">
        <v>127</v>
      </c>
      <c r="C297" s="1914"/>
      <c r="D297" s="1914"/>
      <c r="E297" s="1466" t="s">
        <v>518</v>
      </c>
      <c r="F297" s="1915"/>
      <c r="G297" s="177" t="s">
        <v>364</v>
      </c>
      <c r="H297" s="177" t="s">
        <v>364</v>
      </c>
      <c r="I297" s="177" t="s">
        <v>364</v>
      </c>
      <c r="J297" s="1916" t="s">
        <v>566</v>
      </c>
      <c r="O297" s="1"/>
    </row>
    <row r="298" spans="1:15" ht="25" customHeight="1" x14ac:dyDescent="0.35">
      <c r="A298" s="1402" t="s">
        <v>179</v>
      </c>
      <c r="B298" s="1624" t="s">
        <v>128</v>
      </c>
      <c r="C298" s="1624"/>
      <c r="D298" s="1624"/>
      <c r="E298" s="1468"/>
      <c r="F298" s="110" t="s">
        <v>512</v>
      </c>
      <c r="G298" s="705">
        <v>0</v>
      </c>
      <c r="H298" s="705">
        <v>0</v>
      </c>
      <c r="I298" s="705">
        <v>0</v>
      </c>
      <c r="J298" s="99"/>
      <c r="O298" s="1"/>
    </row>
    <row r="299" spans="1:15" s="5" customFormat="1" ht="8.15" customHeight="1" x14ac:dyDescent="0.35">
      <c r="A299" s="82"/>
      <c r="B299" s="83"/>
      <c r="C299" s="83"/>
      <c r="D299" s="83"/>
      <c r="E299" s="83"/>
      <c r="F299" s="84"/>
      <c r="G299" s="156"/>
      <c r="H299" s="156"/>
      <c r="I299" s="156"/>
      <c r="J299" s="431"/>
      <c r="K299" s="381"/>
    </row>
    <row r="300" spans="1:15" s="5" customFormat="1" ht="33" customHeight="1" x14ac:dyDescent="0.35">
      <c r="A300" s="1462" t="s">
        <v>448</v>
      </c>
      <c r="B300" s="1463"/>
      <c r="C300" s="1463"/>
      <c r="D300" s="1463"/>
      <c r="E300" s="1463"/>
      <c r="F300" s="1463"/>
      <c r="G300" s="1463"/>
      <c r="H300" s="1463"/>
      <c r="I300" s="1463"/>
      <c r="J300" s="1464"/>
      <c r="K300" s="381"/>
    </row>
    <row r="301" spans="1:15" ht="24" customHeight="1" x14ac:dyDescent="0.35">
      <c r="A301" s="1382" t="s">
        <v>96</v>
      </c>
      <c r="B301" s="1479" t="s">
        <v>281</v>
      </c>
      <c r="C301" s="1480"/>
      <c r="D301" s="123" t="s">
        <v>365</v>
      </c>
      <c r="E301" s="1483" t="s">
        <v>518</v>
      </c>
      <c r="F301" s="94" t="s">
        <v>361</v>
      </c>
      <c r="G301" s="734">
        <v>0</v>
      </c>
      <c r="H301" s="734">
        <v>0</v>
      </c>
      <c r="I301" s="734">
        <v>0</v>
      </c>
      <c r="J301" s="483" t="s">
        <v>701</v>
      </c>
      <c r="O301" s="1"/>
    </row>
    <row r="302" spans="1:15" ht="24" customHeight="1" x14ac:dyDescent="0.35">
      <c r="A302" s="1387" t="s">
        <v>97</v>
      </c>
      <c r="B302" s="1487" t="s">
        <v>282</v>
      </c>
      <c r="C302" s="1488"/>
      <c r="D302" s="89" t="s">
        <v>365</v>
      </c>
      <c r="E302" s="1637"/>
      <c r="F302" s="59" t="s">
        <v>361</v>
      </c>
      <c r="G302" s="1451">
        <v>0</v>
      </c>
      <c r="H302" s="1451">
        <v>0</v>
      </c>
      <c r="I302" s="1451">
        <v>0</v>
      </c>
      <c r="J302" s="59"/>
      <c r="O302" s="1"/>
    </row>
    <row r="303" spans="1:15" ht="15" customHeight="1" x14ac:dyDescent="0.35">
      <c r="A303" s="1523" t="s">
        <v>98</v>
      </c>
      <c r="B303" s="1639" t="s">
        <v>342</v>
      </c>
      <c r="C303" s="1640"/>
      <c r="D303" s="124" t="s">
        <v>250</v>
      </c>
      <c r="E303" s="1637"/>
      <c r="F303" s="60" t="s">
        <v>361</v>
      </c>
      <c r="G303" s="703">
        <v>0</v>
      </c>
      <c r="H303" s="703">
        <v>0</v>
      </c>
      <c r="I303" s="703">
        <v>0</v>
      </c>
      <c r="J303" s="1645"/>
      <c r="O303" s="1"/>
    </row>
    <row r="304" spans="1:15" ht="15" customHeight="1" x14ac:dyDescent="0.35">
      <c r="A304" s="1523"/>
      <c r="B304" s="1641"/>
      <c r="C304" s="1642"/>
      <c r="D304" s="124" t="s">
        <v>251</v>
      </c>
      <c r="E304" s="1637"/>
      <c r="F304" s="60" t="s">
        <v>361</v>
      </c>
      <c r="G304" s="703">
        <v>0</v>
      </c>
      <c r="H304" s="703">
        <v>0</v>
      </c>
      <c r="I304" s="703">
        <v>0</v>
      </c>
      <c r="J304" s="1646"/>
      <c r="O304" s="1"/>
    </row>
    <row r="305" spans="1:15" ht="15" customHeight="1" x14ac:dyDescent="0.35">
      <c r="A305" s="1523"/>
      <c r="B305" s="1641"/>
      <c r="C305" s="1642"/>
      <c r="D305" s="124" t="s">
        <v>252</v>
      </c>
      <c r="E305" s="1637"/>
      <c r="F305" s="60" t="s">
        <v>361</v>
      </c>
      <c r="G305" s="703">
        <v>0</v>
      </c>
      <c r="H305" s="703">
        <v>0</v>
      </c>
      <c r="I305" s="703">
        <v>0</v>
      </c>
      <c r="J305" s="1646"/>
      <c r="O305" s="1"/>
    </row>
    <row r="306" spans="1:15" ht="15" customHeight="1" x14ac:dyDescent="0.35">
      <c r="A306" s="1523"/>
      <c r="B306" s="1641"/>
      <c r="C306" s="1642"/>
      <c r="D306" s="124" t="s">
        <v>253</v>
      </c>
      <c r="E306" s="1637"/>
      <c r="F306" s="60" t="s">
        <v>361</v>
      </c>
      <c r="G306" s="703">
        <v>0</v>
      </c>
      <c r="H306" s="703">
        <v>0</v>
      </c>
      <c r="I306" s="703">
        <v>0</v>
      </c>
      <c r="J306" s="1646"/>
      <c r="O306" s="1"/>
    </row>
    <row r="307" spans="1:15" ht="15" customHeight="1" x14ac:dyDescent="0.35">
      <c r="A307" s="1523"/>
      <c r="B307" s="1641"/>
      <c r="C307" s="1642"/>
      <c r="D307" s="124" t="s">
        <v>254</v>
      </c>
      <c r="E307" s="1637"/>
      <c r="F307" s="60" t="s">
        <v>361</v>
      </c>
      <c r="G307" s="703">
        <v>0</v>
      </c>
      <c r="H307" s="703">
        <v>0</v>
      </c>
      <c r="I307" s="703">
        <v>0</v>
      </c>
      <c r="J307" s="1646"/>
      <c r="O307" s="1"/>
    </row>
    <row r="308" spans="1:15" ht="15" customHeight="1" x14ac:dyDescent="0.35">
      <c r="A308" s="1523"/>
      <c r="B308" s="1643"/>
      <c r="C308" s="1644"/>
      <c r="D308" s="124" t="s">
        <v>255</v>
      </c>
      <c r="E308" s="1637"/>
      <c r="F308" s="60" t="s">
        <v>361</v>
      </c>
      <c r="G308" s="703">
        <v>0</v>
      </c>
      <c r="H308" s="703">
        <v>0</v>
      </c>
      <c r="I308" s="703">
        <v>0</v>
      </c>
      <c r="J308" s="1647"/>
      <c r="O308" s="1"/>
    </row>
    <row r="309" spans="1:15" ht="15" customHeight="1" x14ac:dyDescent="0.35">
      <c r="A309" s="1548" t="s">
        <v>99</v>
      </c>
      <c r="B309" s="1513" t="s">
        <v>343</v>
      </c>
      <c r="C309" s="1514"/>
      <c r="D309" s="1415" t="s">
        <v>250</v>
      </c>
      <c r="E309" s="1637"/>
      <c r="F309" s="59" t="s">
        <v>361</v>
      </c>
      <c r="G309" s="1451">
        <v>0</v>
      </c>
      <c r="H309" s="1451">
        <v>0</v>
      </c>
      <c r="I309" s="1451">
        <v>0</v>
      </c>
      <c r="J309" s="1474"/>
      <c r="O309" s="1"/>
    </row>
    <row r="310" spans="1:15" ht="15" customHeight="1" x14ac:dyDescent="0.35">
      <c r="A310" s="1548"/>
      <c r="B310" s="1518"/>
      <c r="C310" s="1519"/>
      <c r="D310" s="1415" t="s">
        <v>251</v>
      </c>
      <c r="E310" s="1637"/>
      <c r="F310" s="59" t="s">
        <v>361</v>
      </c>
      <c r="G310" s="1451">
        <v>0</v>
      </c>
      <c r="H310" s="1451">
        <v>0</v>
      </c>
      <c r="I310" s="1451">
        <v>0</v>
      </c>
      <c r="J310" s="1648"/>
      <c r="O310" s="1"/>
    </row>
    <row r="311" spans="1:15" ht="15" customHeight="1" x14ac:dyDescent="0.35">
      <c r="A311" s="1548"/>
      <c r="B311" s="1518"/>
      <c r="C311" s="1519"/>
      <c r="D311" s="1415" t="s">
        <v>252</v>
      </c>
      <c r="E311" s="1637"/>
      <c r="F311" s="59" t="s">
        <v>361</v>
      </c>
      <c r="G311" s="1451">
        <v>0</v>
      </c>
      <c r="H311" s="1451">
        <v>0</v>
      </c>
      <c r="I311" s="1451">
        <v>0</v>
      </c>
      <c r="J311" s="1648"/>
      <c r="O311" s="1"/>
    </row>
    <row r="312" spans="1:15" ht="15" customHeight="1" x14ac:dyDescent="0.35">
      <c r="A312" s="1548"/>
      <c r="B312" s="1518"/>
      <c r="C312" s="1519"/>
      <c r="D312" s="1415" t="s">
        <v>253</v>
      </c>
      <c r="E312" s="1637"/>
      <c r="F312" s="59" t="s">
        <v>361</v>
      </c>
      <c r="G312" s="1451">
        <v>0</v>
      </c>
      <c r="H312" s="1451">
        <v>0</v>
      </c>
      <c r="I312" s="1451">
        <v>0</v>
      </c>
      <c r="J312" s="1648"/>
      <c r="O312" s="1"/>
    </row>
    <row r="313" spans="1:15" ht="15" customHeight="1" x14ac:dyDescent="0.35">
      <c r="A313" s="1548"/>
      <c r="B313" s="1518"/>
      <c r="C313" s="1519"/>
      <c r="D313" s="1415" t="s">
        <v>254</v>
      </c>
      <c r="E313" s="1637"/>
      <c r="F313" s="59" t="s">
        <v>361</v>
      </c>
      <c r="G313" s="1451">
        <v>0</v>
      </c>
      <c r="H313" s="1451">
        <v>0</v>
      </c>
      <c r="I313" s="1451">
        <v>0</v>
      </c>
      <c r="J313" s="1648"/>
      <c r="O313" s="1"/>
    </row>
    <row r="314" spans="1:15" ht="15" customHeight="1" x14ac:dyDescent="0.35">
      <c r="A314" s="1549"/>
      <c r="B314" s="1515"/>
      <c r="C314" s="1516"/>
      <c r="D314" s="91" t="s">
        <v>255</v>
      </c>
      <c r="E314" s="1638"/>
      <c r="F314" s="81" t="s">
        <v>361</v>
      </c>
      <c r="G314" s="1449">
        <v>0</v>
      </c>
      <c r="H314" s="1449">
        <v>0</v>
      </c>
      <c r="I314" s="1449">
        <v>0</v>
      </c>
      <c r="J314" s="1517"/>
      <c r="O314" s="1"/>
    </row>
    <row r="315" spans="1:15" s="5" customFormat="1" ht="8.15" customHeight="1" x14ac:dyDescent="0.35">
      <c r="A315" s="12"/>
      <c r="B315" s="13"/>
      <c r="C315" s="13"/>
      <c r="D315" s="13"/>
      <c r="E315" s="13"/>
      <c r="F315" s="7"/>
      <c r="G315" s="149"/>
      <c r="H315" s="149"/>
      <c r="I315" s="149"/>
      <c r="J315" s="46"/>
      <c r="K315" s="381"/>
    </row>
    <row r="316" spans="1:15" s="5" customFormat="1" ht="33" customHeight="1" x14ac:dyDescent="0.35">
      <c r="A316" s="1462" t="s">
        <v>552</v>
      </c>
      <c r="B316" s="1463"/>
      <c r="C316" s="1463"/>
      <c r="D316" s="1463"/>
      <c r="E316" s="1463"/>
      <c r="F316" s="1463"/>
      <c r="G316" s="1463"/>
      <c r="H316" s="1463"/>
      <c r="I316" s="1463"/>
      <c r="J316" s="1464"/>
      <c r="K316" s="381"/>
    </row>
    <row r="317" spans="1:15" ht="39" customHeight="1" x14ac:dyDescent="0.35">
      <c r="A317" s="11" t="s">
        <v>95</v>
      </c>
      <c r="B317" s="1590" t="s">
        <v>553</v>
      </c>
      <c r="C317" s="1590"/>
      <c r="D317" s="1590"/>
      <c r="E317" s="219" t="s">
        <v>519</v>
      </c>
      <c r="F317" s="242" t="s">
        <v>398</v>
      </c>
      <c r="G317" s="253">
        <v>0.996</v>
      </c>
      <c r="H317" s="253">
        <v>0.996</v>
      </c>
      <c r="I317" s="253">
        <v>0.996</v>
      </c>
      <c r="J317" s="1059" t="s">
        <v>626</v>
      </c>
      <c r="O317" s="1"/>
    </row>
    <row r="318" spans="1:15" s="5" customFormat="1" ht="8.15" customHeight="1" x14ac:dyDescent="0.35">
      <c r="A318" s="82"/>
      <c r="B318" s="83"/>
      <c r="C318" s="83"/>
      <c r="D318" s="83"/>
      <c r="E318" s="83"/>
      <c r="F318" s="84"/>
      <c r="G318" s="156"/>
      <c r="H318" s="156"/>
      <c r="I318" s="156"/>
      <c r="J318" s="46"/>
      <c r="K318" s="381"/>
    </row>
    <row r="319" spans="1:15" s="5" customFormat="1" ht="33" customHeight="1" x14ac:dyDescent="0.35">
      <c r="A319" s="1462" t="s">
        <v>449</v>
      </c>
      <c r="B319" s="1463"/>
      <c r="C319" s="1463"/>
      <c r="D319" s="1463"/>
      <c r="E319" s="1463"/>
      <c r="F319" s="1463"/>
      <c r="G319" s="1463"/>
      <c r="H319" s="1463"/>
      <c r="I319" s="1463"/>
      <c r="J319" s="1464"/>
      <c r="K319" s="381"/>
    </row>
    <row r="320" spans="1:15" ht="55.5" customHeight="1" x14ac:dyDescent="0.35">
      <c r="A320" s="11" t="s">
        <v>182</v>
      </c>
      <c r="B320" s="1633" t="s">
        <v>181</v>
      </c>
      <c r="C320" s="1633"/>
      <c r="D320" s="1633"/>
      <c r="E320" s="219" t="s">
        <v>519</v>
      </c>
      <c r="F320" s="242" t="s">
        <v>398</v>
      </c>
      <c r="G320" s="1758">
        <v>0.99790000000000001</v>
      </c>
      <c r="H320" s="1759"/>
      <c r="I320" s="1760"/>
      <c r="J320" s="1060" t="s">
        <v>558</v>
      </c>
      <c r="O320" s="1"/>
    </row>
    <row r="321" spans="1:15" s="5" customFormat="1" ht="8.15" customHeight="1" x14ac:dyDescent="0.35">
      <c r="A321" s="12"/>
      <c r="B321" s="13"/>
      <c r="C321" s="13"/>
      <c r="D321" s="13"/>
      <c r="E321" s="13"/>
      <c r="F321" s="7"/>
      <c r="G321" s="149"/>
      <c r="H321" s="149"/>
      <c r="I321" s="149"/>
      <c r="J321" s="46"/>
      <c r="K321" s="381"/>
    </row>
    <row r="322" spans="1:15" s="5" customFormat="1" ht="33" customHeight="1" x14ac:dyDescent="0.35">
      <c r="A322" s="1462" t="s">
        <v>450</v>
      </c>
      <c r="B322" s="1463"/>
      <c r="C322" s="1463"/>
      <c r="D322" s="1463"/>
      <c r="E322" s="1463"/>
      <c r="F322" s="1463"/>
      <c r="G322" s="1463"/>
      <c r="H322" s="1463"/>
      <c r="I322" s="1463"/>
      <c r="J322" s="1464"/>
      <c r="K322" s="381"/>
    </row>
    <row r="323" spans="1:15" ht="52.5" customHeight="1" x14ac:dyDescent="0.35">
      <c r="A323" s="11" t="s">
        <v>180</v>
      </c>
      <c r="B323" s="1590" t="s">
        <v>474</v>
      </c>
      <c r="C323" s="1590"/>
      <c r="D323" s="1590"/>
      <c r="E323" s="219" t="s">
        <v>519</v>
      </c>
      <c r="F323" s="242" t="s">
        <v>556</v>
      </c>
      <c r="G323" s="1748" t="s">
        <v>834</v>
      </c>
      <c r="H323" s="1749"/>
      <c r="I323" s="1750"/>
      <c r="J323" s="1060" t="s">
        <v>810</v>
      </c>
      <c r="O323" s="1"/>
    </row>
    <row r="324" spans="1:15" s="5" customFormat="1" ht="8.15" customHeight="1" x14ac:dyDescent="0.35">
      <c r="A324" s="82"/>
      <c r="B324" s="83"/>
      <c r="C324" s="83"/>
      <c r="D324" s="83"/>
      <c r="E324" s="83"/>
      <c r="F324" s="84"/>
      <c r="G324" s="156"/>
      <c r="H324" s="156"/>
      <c r="I324" s="156"/>
      <c r="J324" s="46"/>
      <c r="K324" s="381"/>
    </row>
    <row r="325" spans="1:15" s="5" customFormat="1" ht="33" customHeight="1" x14ac:dyDescent="0.35">
      <c r="A325" s="1462" t="s">
        <v>451</v>
      </c>
      <c r="B325" s="1463"/>
      <c r="C325" s="1463"/>
      <c r="D325" s="1463"/>
      <c r="E325" s="1463"/>
      <c r="F325" s="1463"/>
      <c r="G325" s="1463"/>
      <c r="H325" s="1463"/>
      <c r="I325" s="1463"/>
      <c r="J325" s="1464"/>
      <c r="K325" s="381"/>
    </row>
    <row r="326" spans="1:15" ht="30" customHeight="1" x14ac:dyDescent="0.35">
      <c r="A326" s="11" t="s">
        <v>130</v>
      </c>
      <c r="B326" s="1633" t="s">
        <v>129</v>
      </c>
      <c r="C326" s="1633"/>
      <c r="D326" s="1633"/>
      <c r="E326" s="219" t="s">
        <v>519</v>
      </c>
      <c r="F326" s="242" t="s">
        <v>559</v>
      </c>
      <c r="G326" s="186" t="s">
        <v>511</v>
      </c>
      <c r="H326" s="186" t="s">
        <v>511</v>
      </c>
      <c r="I326" s="186" t="s">
        <v>511</v>
      </c>
      <c r="J326" s="430" t="s">
        <v>557</v>
      </c>
      <c r="O326" s="1"/>
    </row>
    <row r="327" spans="1:15" s="5" customFormat="1" ht="8.15" customHeight="1" x14ac:dyDescent="0.35">
      <c r="A327" s="82"/>
      <c r="B327" s="83"/>
      <c r="C327" s="83"/>
      <c r="D327" s="83"/>
      <c r="E327" s="83"/>
      <c r="F327" s="84"/>
      <c r="G327" s="156"/>
      <c r="H327" s="156"/>
      <c r="I327" s="156"/>
      <c r="J327" s="431"/>
      <c r="K327" s="381"/>
    </row>
    <row r="328" spans="1:15" s="5" customFormat="1" ht="69.75" customHeight="1" x14ac:dyDescent="0.35">
      <c r="A328" s="1462" t="s">
        <v>452</v>
      </c>
      <c r="B328" s="1463"/>
      <c r="C328" s="1463"/>
      <c r="D328" s="1463"/>
      <c r="E328" s="1463"/>
      <c r="F328" s="1463"/>
      <c r="G328" s="1463"/>
      <c r="H328" s="1463"/>
      <c r="I328" s="1463"/>
      <c r="J328" s="436" t="s">
        <v>825</v>
      </c>
      <c r="K328" s="381"/>
    </row>
    <row r="329" spans="1:15" ht="30" customHeight="1" x14ac:dyDescent="0.35">
      <c r="A329" s="1382" t="s">
        <v>298</v>
      </c>
      <c r="B329" s="1652" t="s">
        <v>266</v>
      </c>
      <c r="C329" s="1652"/>
      <c r="D329" s="1652"/>
      <c r="E329" s="1653" t="s">
        <v>518</v>
      </c>
      <c r="F329" s="243" t="s">
        <v>512</v>
      </c>
      <c r="G329" s="1450">
        <v>126</v>
      </c>
      <c r="H329" s="1450">
        <v>80</v>
      </c>
      <c r="I329" s="1450">
        <v>62</v>
      </c>
      <c r="J329" s="1061" t="s">
        <v>554</v>
      </c>
      <c r="O329" s="1"/>
    </row>
    <row r="330" spans="1:15" ht="30" customHeight="1" x14ac:dyDescent="0.35">
      <c r="A330" s="1387" t="s">
        <v>299</v>
      </c>
      <c r="B330" s="1656" t="s">
        <v>267</v>
      </c>
      <c r="C330" s="1656"/>
      <c r="D330" s="1656"/>
      <c r="E330" s="1654"/>
      <c r="F330" s="732" t="s">
        <v>512</v>
      </c>
      <c r="G330" s="733">
        <v>0</v>
      </c>
      <c r="H330" s="733">
        <v>0</v>
      </c>
      <c r="I330" s="733">
        <v>89</v>
      </c>
      <c r="J330" s="1062"/>
      <c r="O330" s="1"/>
    </row>
    <row r="331" spans="1:15" ht="48.5" customHeight="1" x14ac:dyDescent="0.35">
      <c r="A331" s="1383" t="s">
        <v>300</v>
      </c>
      <c r="B331" s="1657" t="s">
        <v>294</v>
      </c>
      <c r="C331" s="1657"/>
      <c r="D331" s="1657"/>
      <c r="E331" s="1654"/>
      <c r="F331" s="245" t="s">
        <v>512</v>
      </c>
      <c r="G331" s="730">
        <v>0</v>
      </c>
      <c r="H331" s="730">
        <v>0</v>
      </c>
      <c r="I331" s="730">
        <v>0</v>
      </c>
      <c r="J331" s="1063" t="s">
        <v>568</v>
      </c>
      <c r="O331" s="1"/>
    </row>
    <row r="332" spans="1:15" ht="30" customHeight="1" x14ac:dyDescent="0.35">
      <c r="A332" s="1387" t="s">
        <v>301</v>
      </c>
      <c r="B332" s="1656" t="s">
        <v>270</v>
      </c>
      <c r="C332" s="1656"/>
      <c r="D332" s="1656"/>
      <c r="E332" s="1654"/>
      <c r="F332" s="732" t="s">
        <v>512</v>
      </c>
      <c r="G332" s="733">
        <v>0</v>
      </c>
      <c r="H332" s="733">
        <v>0</v>
      </c>
      <c r="I332" s="733">
        <v>0</v>
      </c>
      <c r="J332" s="1062"/>
      <c r="O332" s="1"/>
    </row>
    <row r="333" spans="1:15" ht="30" customHeight="1" x14ac:dyDescent="0.35">
      <c r="A333" s="1383" t="s">
        <v>302</v>
      </c>
      <c r="B333" s="1657" t="s">
        <v>268</v>
      </c>
      <c r="C333" s="1657"/>
      <c r="D333" s="1657"/>
      <c r="E333" s="1654"/>
      <c r="F333" s="245" t="s">
        <v>512</v>
      </c>
      <c r="G333" s="730">
        <v>0</v>
      </c>
      <c r="H333" s="730">
        <v>0</v>
      </c>
      <c r="I333" s="730">
        <v>0</v>
      </c>
      <c r="J333" s="1064"/>
      <c r="O333" s="1"/>
    </row>
    <row r="334" spans="1:15" ht="30" customHeight="1" x14ac:dyDescent="0.35">
      <c r="A334" s="1387" t="s">
        <v>303</v>
      </c>
      <c r="B334" s="1656" t="s">
        <v>269</v>
      </c>
      <c r="C334" s="1656"/>
      <c r="D334" s="1656"/>
      <c r="E334" s="1654"/>
      <c r="F334" s="732" t="s">
        <v>512</v>
      </c>
      <c r="G334" s="733">
        <v>41</v>
      </c>
      <c r="H334" s="733">
        <v>16</v>
      </c>
      <c r="I334" s="733">
        <v>12</v>
      </c>
      <c r="J334" s="1065"/>
      <c r="O334" s="1"/>
    </row>
    <row r="335" spans="1:15" ht="30" customHeight="1" x14ac:dyDescent="0.35">
      <c r="A335" s="1383" t="s">
        <v>304</v>
      </c>
      <c r="B335" s="1657" t="s">
        <v>295</v>
      </c>
      <c r="C335" s="1657"/>
      <c r="D335" s="1657"/>
      <c r="E335" s="1654"/>
      <c r="F335" s="245" t="s">
        <v>512</v>
      </c>
      <c r="G335" s="730">
        <v>85</v>
      </c>
      <c r="H335" s="730">
        <v>64</v>
      </c>
      <c r="I335" s="730">
        <v>139</v>
      </c>
      <c r="J335" s="1066" t="s">
        <v>785</v>
      </c>
      <c r="O335" s="1"/>
    </row>
    <row r="336" spans="1:15" ht="30" customHeight="1" x14ac:dyDescent="0.35">
      <c r="A336" s="1387" t="s">
        <v>305</v>
      </c>
      <c r="B336" s="1656" t="s">
        <v>296</v>
      </c>
      <c r="C336" s="1656"/>
      <c r="D336" s="1656"/>
      <c r="E336" s="1654"/>
      <c r="F336" s="732" t="s">
        <v>512</v>
      </c>
      <c r="G336" s="733">
        <v>95</v>
      </c>
      <c r="H336" s="733">
        <v>78</v>
      </c>
      <c r="I336" s="733">
        <v>148</v>
      </c>
      <c r="J336" s="1062"/>
      <c r="O336" s="1"/>
    </row>
    <row r="337" spans="1:15" ht="30" customHeight="1" x14ac:dyDescent="0.35">
      <c r="A337" s="1402" t="s">
        <v>305</v>
      </c>
      <c r="B337" s="1666" t="s">
        <v>297</v>
      </c>
      <c r="C337" s="1666"/>
      <c r="D337" s="1666"/>
      <c r="E337" s="1655"/>
      <c r="F337" s="110" t="s">
        <v>512</v>
      </c>
      <c r="G337" s="188">
        <v>31</v>
      </c>
      <c r="H337" s="188">
        <v>2</v>
      </c>
      <c r="I337" s="188">
        <v>3</v>
      </c>
      <c r="J337" s="1067" t="s">
        <v>542</v>
      </c>
      <c r="O337" s="1"/>
    </row>
    <row r="338" spans="1:15" s="5" customFormat="1" ht="8.15" customHeight="1" x14ac:dyDescent="0.35">
      <c r="A338" s="12"/>
      <c r="B338" s="13"/>
      <c r="C338" s="13"/>
      <c r="D338" s="13"/>
      <c r="E338" s="13"/>
      <c r="F338" s="7"/>
      <c r="G338" s="149"/>
      <c r="H338" s="149"/>
      <c r="I338" s="149"/>
      <c r="J338" s="46"/>
      <c r="K338" s="381"/>
    </row>
    <row r="339" spans="1:15" s="5" customFormat="1" ht="33" customHeight="1" x14ac:dyDescent="0.35">
      <c r="A339" s="1462" t="s">
        <v>453</v>
      </c>
      <c r="B339" s="1463"/>
      <c r="C339" s="1463"/>
      <c r="D339" s="1463"/>
      <c r="E339" s="1463"/>
      <c r="F339" s="1463"/>
      <c r="G339" s="1463"/>
      <c r="H339" s="1463"/>
      <c r="I339" s="1463"/>
      <c r="J339" s="1464"/>
      <c r="K339" s="381"/>
    </row>
    <row r="340" spans="1:15" ht="20.149999999999999" customHeight="1" x14ac:dyDescent="0.35">
      <c r="A340" s="1522" t="s">
        <v>131</v>
      </c>
      <c r="B340" s="1658" t="s">
        <v>454</v>
      </c>
      <c r="C340" s="1659"/>
      <c r="D340" s="1406" t="s">
        <v>538</v>
      </c>
      <c r="E340" s="1556" t="s">
        <v>519</v>
      </c>
      <c r="F340" s="243" t="s">
        <v>398</v>
      </c>
      <c r="G340" s="189" t="s">
        <v>362</v>
      </c>
      <c r="H340" s="189" t="s">
        <v>362</v>
      </c>
      <c r="I340" s="189" t="s">
        <v>362</v>
      </c>
      <c r="J340" s="1661"/>
      <c r="O340" s="1"/>
    </row>
    <row r="341" spans="1:15" ht="20.149999999999999" customHeight="1" x14ac:dyDescent="0.35">
      <c r="A341" s="1523"/>
      <c r="B341" s="1569"/>
      <c r="C341" s="1570"/>
      <c r="D341" s="1403" t="s">
        <v>539</v>
      </c>
      <c r="E341" s="1557"/>
      <c r="F341" s="245" t="s">
        <v>398</v>
      </c>
      <c r="G341" s="145" t="s">
        <v>362</v>
      </c>
      <c r="H341" s="145" t="s">
        <v>362</v>
      </c>
      <c r="I341" s="145" t="s">
        <v>362</v>
      </c>
      <c r="J341" s="1662"/>
      <c r="O341" s="1"/>
    </row>
    <row r="342" spans="1:15" ht="20.149999999999999" customHeight="1" x14ac:dyDescent="0.35">
      <c r="A342" s="1548" t="s">
        <v>132</v>
      </c>
      <c r="B342" s="1565" t="s">
        <v>455</v>
      </c>
      <c r="C342" s="1566"/>
      <c r="D342" s="1404" t="s">
        <v>538</v>
      </c>
      <c r="E342" s="1557"/>
      <c r="F342" s="732" t="s">
        <v>398</v>
      </c>
      <c r="G342" s="731">
        <v>0.23</v>
      </c>
      <c r="H342" s="731">
        <v>0.39</v>
      </c>
      <c r="I342" s="731">
        <v>0.24970000000000001</v>
      </c>
      <c r="J342" s="1662"/>
      <c r="O342" s="1"/>
    </row>
    <row r="343" spans="1:15" ht="20.149999999999999" customHeight="1" x14ac:dyDescent="0.35">
      <c r="A343" s="1548"/>
      <c r="B343" s="1565"/>
      <c r="C343" s="1566"/>
      <c r="D343" s="1404" t="s">
        <v>539</v>
      </c>
      <c r="E343" s="1557"/>
      <c r="F343" s="732" t="s">
        <v>398</v>
      </c>
      <c r="G343" s="731">
        <v>0.24</v>
      </c>
      <c r="H343" s="731">
        <v>0.51</v>
      </c>
      <c r="I343" s="731">
        <v>0.38929999999999998</v>
      </c>
      <c r="J343" s="1662"/>
      <c r="O343" s="1"/>
    </row>
    <row r="344" spans="1:15" ht="20.149999999999999" customHeight="1" x14ac:dyDescent="0.35">
      <c r="A344" s="1523" t="s">
        <v>133</v>
      </c>
      <c r="B344" s="1569" t="s">
        <v>456</v>
      </c>
      <c r="C344" s="1570"/>
      <c r="D344" s="1403" t="s">
        <v>538</v>
      </c>
      <c r="E344" s="1557"/>
      <c r="F344" s="245" t="s">
        <v>398</v>
      </c>
      <c r="G344" s="193">
        <v>0.37</v>
      </c>
      <c r="H344" s="193">
        <v>0.72</v>
      </c>
      <c r="I344" s="193">
        <v>0.3891</v>
      </c>
      <c r="J344" s="1662"/>
      <c r="O344" s="1"/>
    </row>
    <row r="345" spans="1:15" ht="20.149999999999999" customHeight="1" x14ac:dyDescent="0.35">
      <c r="A345" s="1524"/>
      <c r="B345" s="1664"/>
      <c r="C345" s="1665"/>
      <c r="D345" s="1405" t="s">
        <v>539</v>
      </c>
      <c r="E345" s="1660"/>
      <c r="F345" s="110" t="s">
        <v>398</v>
      </c>
      <c r="G345" s="194">
        <v>0.39</v>
      </c>
      <c r="H345" s="194">
        <v>0.9</v>
      </c>
      <c r="I345" s="194">
        <v>0.60160000000000002</v>
      </c>
      <c r="J345" s="1663"/>
      <c r="O345" s="1"/>
    </row>
    <row r="346" spans="1:15" s="5" customFormat="1" ht="8.15" customHeight="1" x14ac:dyDescent="0.35">
      <c r="A346" s="82"/>
      <c r="B346" s="83"/>
      <c r="C346" s="83"/>
      <c r="D346" s="83"/>
      <c r="E346" s="83"/>
      <c r="F346" s="84"/>
      <c r="G346" s="156"/>
      <c r="H346" s="156"/>
      <c r="I346" s="156"/>
      <c r="J346" s="46"/>
      <c r="K346" s="381"/>
    </row>
    <row r="347" spans="1:15" s="5" customFormat="1" ht="33" customHeight="1" x14ac:dyDescent="0.35">
      <c r="A347" s="1462" t="s">
        <v>457</v>
      </c>
      <c r="B347" s="1463"/>
      <c r="C347" s="1463"/>
      <c r="D347" s="1463"/>
      <c r="E347" s="1463"/>
      <c r="F347" s="1463"/>
      <c r="G347" s="1463"/>
      <c r="H347" s="1463"/>
      <c r="I347" s="1463"/>
      <c r="J347" s="1464"/>
      <c r="K347" s="381"/>
    </row>
    <row r="348" spans="1:15" ht="20.149999999999999" customHeight="1" x14ac:dyDescent="0.35">
      <c r="A348" s="1522" t="s">
        <v>183</v>
      </c>
      <c r="B348" s="1658" t="s">
        <v>458</v>
      </c>
      <c r="C348" s="1659"/>
      <c r="D348" s="1406" t="s">
        <v>538</v>
      </c>
      <c r="E348" s="1556" t="s">
        <v>519</v>
      </c>
      <c r="F348" s="243" t="s">
        <v>398</v>
      </c>
      <c r="G348" s="189" t="s">
        <v>362</v>
      </c>
      <c r="H348" s="189" t="s">
        <v>362</v>
      </c>
      <c r="I348" s="189" t="s">
        <v>362</v>
      </c>
      <c r="J348" s="1803" t="s">
        <v>791</v>
      </c>
      <c r="O348" s="1"/>
    </row>
    <row r="349" spans="1:15" ht="20.149999999999999" customHeight="1" x14ac:dyDescent="0.35">
      <c r="A349" s="1523" t="s">
        <v>183</v>
      </c>
      <c r="B349" s="1569" t="s">
        <v>344</v>
      </c>
      <c r="C349" s="1570"/>
      <c r="D349" s="1403" t="s">
        <v>539</v>
      </c>
      <c r="E349" s="1557"/>
      <c r="F349" s="245" t="s">
        <v>398</v>
      </c>
      <c r="G349" s="145" t="s">
        <v>362</v>
      </c>
      <c r="H349" s="145" t="s">
        <v>362</v>
      </c>
      <c r="I349" s="145" t="s">
        <v>362</v>
      </c>
      <c r="J349" s="1804"/>
      <c r="O349" s="1"/>
    </row>
    <row r="350" spans="1:15" ht="20.149999999999999" customHeight="1" x14ac:dyDescent="0.35">
      <c r="A350" s="1548" t="s">
        <v>184</v>
      </c>
      <c r="B350" s="1565" t="s">
        <v>459</v>
      </c>
      <c r="C350" s="1566"/>
      <c r="D350" s="1404" t="s">
        <v>538</v>
      </c>
      <c r="E350" s="1557"/>
      <c r="F350" s="732" t="s">
        <v>398</v>
      </c>
      <c r="G350" s="731">
        <v>0.32</v>
      </c>
      <c r="H350" s="731">
        <v>0.51</v>
      </c>
      <c r="I350" s="735">
        <v>0.3317370737978062</v>
      </c>
      <c r="J350" s="1804"/>
      <c r="O350" s="1"/>
    </row>
    <row r="351" spans="1:15" ht="20.149999999999999" customHeight="1" x14ac:dyDescent="0.35">
      <c r="A351" s="1548" t="s">
        <v>184</v>
      </c>
      <c r="B351" s="1565" t="s">
        <v>345</v>
      </c>
      <c r="C351" s="1566"/>
      <c r="D351" s="1404" t="s">
        <v>539</v>
      </c>
      <c r="E351" s="1557"/>
      <c r="F351" s="732" t="s">
        <v>398</v>
      </c>
      <c r="G351" s="731">
        <v>0.38</v>
      </c>
      <c r="H351" s="731">
        <v>0.65</v>
      </c>
      <c r="I351" s="735">
        <v>0.4150589648473566</v>
      </c>
      <c r="J351" s="1804"/>
      <c r="O351" s="1"/>
    </row>
    <row r="352" spans="1:15" ht="20.149999999999999" customHeight="1" x14ac:dyDescent="0.35">
      <c r="A352" s="1523" t="s">
        <v>185</v>
      </c>
      <c r="B352" s="1569" t="s">
        <v>460</v>
      </c>
      <c r="C352" s="1570"/>
      <c r="D352" s="1403" t="s">
        <v>538</v>
      </c>
      <c r="E352" s="1557"/>
      <c r="F352" s="245" t="s">
        <v>398</v>
      </c>
      <c r="G352" s="193">
        <v>0.48</v>
      </c>
      <c r="H352" s="193">
        <v>0.64</v>
      </c>
      <c r="I352" s="247">
        <v>0.49500581859566739</v>
      </c>
      <c r="J352" s="1804"/>
      <c r="O352" s="1"/>
    </row>
    <row r="353" spans="1:15" ht="20.149999999999999" customHeight="1" x14ac:dyDescent="0.35">
      <c r="A353" s="1524" t="s">
        <v>185</v>
      </c>
      <c r="B353" s="1664" t="s">
        <v>346</v>
      </c>
      <c r="C353" s="1665"/>
      <c r="D353" s="1405" t="s">
        <v>539</v>
      </c>
      <c r="E353" s="1660"/>
      <c r="F353" s="110" t="s">
        <v>398</v>
      </c>
      <c r="G353" s="194">
        <v>0.54</v>
      </c>
      <c r="H353" s="194">
        <v>0.86</v>
      </c>
      <c r="I353" s="248">
        <v>0.55357684863652945</v>
      </c>
      <c r="J353" s="1822"/>
      <c r="O353" s="1"/>
    </row>
    <row r="354" spans="1:15" s="5" customFormat="1" ht="8.15" customHeight="1" x14ac:dyDescent="0.35">
      <c r="A354" s="82"/>
      <c r="B354" s="83"/>
      <c r="C354" s="83"/>
      <c r="D354" s="83"/>
      <c r="E354" s="83"/>
      <c r="F354" s="84"/>
      <c r="G354" s="156"/>
      <c r="H354" s="156"/>
      <c r="I354" s="156"/>
      <c r="J354" s="431"/>
      <c r="K354" s="381"/>
    </row>
    <row r="355" spans="1:15" s="5" customFormat="1" ht="33" customHeight="1" x14ac:dyDescent="0.35">
      <c r="A355" s="1462" t="s">
        <v>461</v>
      </c>
      <c r="B355" s="1463"/>
      <c r="C355" s="1463"/>
      <c r="D355" s="1463"/>
      <c r="E355" s="1463"/>
      <c r="F355" s="1463"/>
      <c r="G355" s="1463"/>
      <c r="H355" s="1463"/>
      <c r="I355" s="1463"/>
      <c r="J355" s="1464"/>
      <c r="K355" s="381"/>
    </row>
    <row r="356" spans="1:15" ht="38.15" customHeight="1" x14ac:dyDescent="0.35">
      <c r="A356" s="1382" t="s">
        <v>190</v>
      </c>
      <c r="B356" s="1668" t="s">
        <v>258</v>
      </c>
      <c r="C356" s="1668"/>
      <c r="D356" s="1668"/>
      <c r="E356" s="1669" t="s">
        <v>518</v>
      </c>
      <c r="F356" s="243" t="s">
        <v>398</v>
      </c>
      <c r="G356" s="189" t="s">
        <v>362</v>
      </c>
      <c r="H356" s="189" t="s">
        <v>362</v>
      </c>
      <c r="I356" s="189" t="s">
        <v>362</v>
      </c>
      <c r="J356" s="1672" t="s">
        <v>516</v>
      </c>
      <c r="O356" s="1"/>
    </row>
    <row r="357" spans="1:15" ht="38.15" customHeight="1" x14ac:dyDescent="0.35">
      <c r="A357" s="1387" t="s">
        <v>191</v>
      </c>
      <c r="B357" s="1493" t="s">
        <v>243</v>
      </c>
      <c r="C357" s="1493"/>
      <c r="D357" s="1493"/>
      <c r="E357" s="1670"/>
      <c r="F357" s="732" t="s">
        <v>398</v>
      </c>
      <c r="G357" s="143" t="s">
        <v>362</v>
      </c>
      <c r="H357" s="143" t="s">
        <v>362</v>
      </c>
      <c r="I357" s="143" t="s">
        <v>362</v>
      </c>
      <c r="J357" s="1673"/>
      <c r="O357" s="1"/>
    </row>
    <row r="358" spans="1:15" ht="38.15" customHeight="1" x14ac:dyDescent="0.35">
      <c r="A358" s="1402" t="s">
        <v>192</v>
      </c>
      <c r="B358" s="1589" t="s">
        <v>244</v>
      </c>
      <c r="C358" s="1589"/>
      <c r="D358" s="1589"/>
      <c r="E358" s="1671"/>
      <c r="F358" s="110" t="s">
        <v>398</v>
      </c>
      <c r="G358" s="196" t="s">
        <v>362</v>
      </c>
      <c r="H358" s="196" t="s">
        <v>362</v>
      </c>
      <c r="I358" s="196" t="s">
        <v>362</v>
      </c>
      <c r="J358" s="1674"/>
      <c r="O358" s="1"/>
    </row>
    <row r="359" spans="1:15" s="5" customFormat="1" ht="8.15" customHeight="1" x14ac:dyDescent="0.35">
      <c r="A359" s="12"/>
      <c r="B359" s="13"/>
      <c r="C359" s="13"/>
      <c r="D359" s="13"/>
      <c r="E359" s="13"/>
      <c r="F359" s="7"/>
      <c r="G359" s="149"/>
      <c r="H359" s="149"/>
      <c r="I359" s="149"/>
      <c r="J359" s="46"/>
      <c r="K359" s="381"/>
    </row>
    <row r="360" spans="1:15" s="5" customFormat="1" ht="33" customHeight="1" x14ac:dyDescent="0.35">
      <c r="A360" s="1462" t="s">
        <v>462</v>
      </c>
      <c r="B360" s="1463"/>
      <c r="C360" s="1463"/>
      <c r="D360" s="1463"/>
      <c r="E360" s="1463"/>
      <c r="F360" s="1463"/>
      <c r="G360" s="1463"/>
      <c r="H360" s="1463"/>
      <c r="I360" s="1463"/>
      <c r="J360" s="1464"/>
      <c r="K360" s="381"/>
    </row>
    <row r="361" spans="1:15" ht="28" customHeight="1" x14ac:dyDescent="0.35">
      <c r="A361" s="1382" t="s">
        <v>186</v>
      </c>
      <c r="B361" s="1668" t="s">
        <v>134</v>
      </c>
      <c r="C361" s="1668"/>
      <c r="D361" s="1668"/>
      <c r="E361" s="1669" t="s">
        <v>518</v>
      </c>
      <c r="F361" s="243" t="s">
        <v>512</v>
      </c>
      <c r="G361" s="189" t="s">
        <v>362</v>
      </c>
      <c r="H361" s="189" t="s">
        <v>362</v>
      </c>
      <c r="I361" s="189" t="s">
        <v>362</v>
      </c>
      <c r="J361" s="250" t="s">
        <v>569</v>
      </c>
      <c r="O361" s="1"/>
    </row>
    <row r="362" spans="1:15" ht="28" customHeight="1" x14ac:dyDescent="0.35">
      <c r="A362" s="1387" t="s">
        <v>187</v>
      </c>
      <c r="B362" s="1493" t="s">
        <v>135</v>
      </c>
      <c r="C362" s="1493"/>
      <c r="D362" s="1493"/>
      <c r="E362" s="1670"/>
      <c r="F362" s="732" t="s">
        <v>512</v>
      </c>
      <c r="G362" s="143" t="s">
        <v>362</v>
      </c>
      <c r="H362" s="143" t="s">
        <v>362</v>
      </c>
      <c r="I362" s="733">
        <v>62</v>
      </c>
      <c r="J362" s="258" t="s">
        <v>570</v>
      </c>
      <c r="O362" s="1"/>
    </row>
    <row r="363" spans="1:15" ht="30" customHeight="1" x14ac:dyDescent="0.35">
      <c r="A363" s="1383" t="s">
        <v>188</v>
      </c>
      <c r="B363" s="1492" t="s">
        <v>136</v>
      </c>
      <c r="C363" s="1492"/>
      <c r="D363" s="1492"/>
      <c r="E363" s="1670"/>
      <c r="F363" s="245" t="s">
        <v>398</v>
      </c>
      <c r="G363" s="145" t="s">
        <v>362</v>
      </c>
      <c r="H363" s="145" t="s">
        <v>362</v>
      </c>
      <c r="I363" s="145" t="s">
        <v>362</v>
      </c>
      <c r="J363" s="323" t="s">
        <v>569</v>
      </c>
      <c r="O363" s="1"/>
    </row>
    <row r="364" spans="1:15" ht="30" customHeight="1" x14ac:dyDescent="0.35">
      <c r="A364" s="1388" t="s">
        <v>189</v>
      </c>
      <c r="B364" s="1504" t="s">
        <v>137</v>
      </c>
      <c r="C364" s="1504"/>
      <c r="D364" s="1504"/>
      <c r="E364" s="1671"/>
      <c r="F364" s="246" t="s">
        <v>398</v>
      </c>
      <c r="G364" s="148" t="s">
        <v>362</v>
      </c>
      <c r="H364" s="148" t="s">
        <v>362</v>
      </c>
      <c r="I364" s="148" t="s">
        <v>362</v>
      </c>
      <c r="J364" s="486" t="s">
        <v>569</v>
      </c>
      <c r="O364" s="1"/>
    </row>
    <row r="365" spans="1:15" s="5" customFormat="1" ht="8.15" customHeight="1" x14ac:dyDescent="0.35">
      <c r="A365" s="12"/>
      <c r="B365" s="13"/>
      <c r="C365" s="13"/>
      <c r="D365" s="13"/>
      <c r="E365" s="13"/>
      <c r="F365" s="7"/>
      <c r="G365" s="149"/>
      <c r="H365" s="149"/>
      <c r="I365" s="149"/>
      <c r="J365" s="46"/>
      <c r="K365" s="381"/>
    </row>
    <row r="366" spans="1:15" s="5" customFormat="1" ht="33" customHeight="1" x14ac:dyDescent="0.35">
      <c r="A366" s="1462" t="s">
        <v>463</v>
      </c>
      <c r="B366" s="1463"/>
      <c r="C366" s="1463"/>
      <c r="D366" s="1463"/>
      <c r="E366" s="1463"/>
      <c r="F366" s="1463"/>
      <c r="G366" s="1463"/>
      <c r="H366" s="1463"/>
      <c r="I366" s="1463"/>
      <c r="J366" s="1464"/>
      <c r="K366" s="381"/>
    </row>
    <row r="367" spans="1:15" ht="91" customHeight="1" x14ac:dyDescent="0.35">
      <c r="A367" s="11" t="s">
        <v>193</v>
      </c>
      <c r="B367" s="1590" t="s">
        <v>541</v>
      </c>
      <c r="C367" s="1590"/>
      <c r="D367" s="1590"/>
      <c r="E367" s="219" t="s">
        <v>519</v>
      </c>
      <c r="F367" s="242" t="s">
        <v>361</v>
      </c>
      <c r="G367" s="150" t="s">
        <v>362</v>
      </c>
      <c r="H367" s="150" t="s">
        <v>362</v>
      </c>
      <c r="I367" s="150" t="s">
        <v>362</v>
      </c>
      <c r="J367" s="1060" t="s">
        <v>623</v>
      </c>
      <c r="O367" s="1"/>
    </row>
    <row r="368" spans="1:15" s="5" customFormat="1" ht="8.15" customHeight="1" x14ac:dyDescent="0.35">
      <c r="A368" s="12"/>
      <c r="B368" s="13"/>
      <c r="C368" s="13"/>
      <c r="D368" s="13"/>
      <c r="E368" s="13"/>
      <c r="F368" s="7"/>
      <c r="G368" s="149"/>
      <c r="H368" s="149"/>
      <c r="I368" s="149"/>
      <c r="J368" s="46"/>
      <c r="K368" s="381"/>
    </row>
    <row r="369" spans="1:15" s="5" customFormat="1" ht="33" customHeight="1" x14ac:dyDescent="0.35">
      <c r="A369" s="1462" t="s">
        <v>464</v>
      </c>
      <c r="B369" s="1463"/>
      <c r="C369" s="1463"/>
      <c r="D369" s="1463"/>
      <c r="E369" s="1463"/>
      <c r="F369" s="1463"/>
      <c r="G369" s="1463"/>
      <c r="H369" s="1463"/>
      <c r="I369" s="1463"/>
      <c r="J369" s="1464"/>
      <c r="K369" s="381"/>
    </row>
    <row r="370" spans="1:15" ht="32.15" customHeight="1" x14ac:dyDescent="0.35">
      <c r="A370" s="11" t="s">
        <v>194</v>
      </c>
      <c r="B370" s="1590" t="s">
        <v>138</v>
      </c>
      <c r="C370" s="1590"/>
      <c r="D370" s="1590"/>
      <c r="E370" s="219" t="s">
        <v>518</v>
      </c>
      <c r="F370" s="242" t="s">
        <v>361</v>
      </c>
      <c r="G370" s="150" t="s">
        <v>362</v>
      </c>
      <c r="H370" s="150" t="s">
        <v>362</v>
      </c>
      <c r="I370" s="150" t="s">
        <v>362</v>
      </c>
      <c r="J370" s="36" t="s">
        <v>510</v>
      </c>
      <c r="O370" s="1"/>
    </row>
    <row r="371" spans="1:15" s="5" customFormat="1" ht="8.15" customHeight="1" x14ac:dyDescent="0.35">
      <c r="A371" s="82"/>
      <c r="B371" s="83"/>
      <c r="C371" s="83"/>
      <c r="D371" s="83"/>
      <c r="E371" s="83"/>
      <c r="F371" s="84"/>
      <c r="G371" s="156"/>
      <c r="H371" s="156"/>
      <c r="I371" s="156"/>
      <c r="J371" s="46"/>
      <c r="K371" s="381"/>
    </row>
    <row r="372" spans="1:15" s="5" customFormat="1" ht="33" customHeight="1" x14ac:dyDescent="0.35">
      <c r="A372" s="1462" t="s">
        <v>465</v>
      </c>
      <c r="B372" s="1463"/>
      <c r="C372" s="1463"/>
      <c r="D372" s="1463"/>
      <c r="E372" s="1463"/>
      <c r="F372" s="1463"/>
      <c r="G372" s="1463"/>
      <c r="H372" s="1463"/>
      <c r="I372" s="1463"/>
      <c r="J372" s="1464"/>
      <c r="K372" s="381"/>
    </row>
    <row r="373" spans="1:15" ht="32.15" customHeight="1" x14ac:dyDescent="0.35">
      <c r="A373" s="11" t="s">
        <v>195</v>
      </c>
      <c r="B373" s="1590" t="s">
        <v>139</v>
      </c>
      <c r="C373" s="1590"/>
      <c r="D373" s="1590"/>
      <c r="E373" s="219" t="s">
        <v>518</v>
      </c>
      <c r="F373" s="242" t="s">
        <v>361</v>
      </c>
      <c r="G373" s="150" t="s">
        <v>362</v>
      </c>
      <c r="H373" s="150" t="s">
        <v>362</v>
      </c>
      <c r="I373" s="150" t="s">
        <v>362</v>
      </c>
      <c r="J373" s="36" t="s">
        <v>510</v>
      </c>
      <c r="O373" s="1"/>
    </row>
    <row r="374" spans="1:15" s="5" customFormat="1" ht="8.15" customHeight="1" x14ac:dyDescent="0.35">
      <c r="A374" s="82"/>
      <c r="B374" s="83"/>
      <c r="C374" s="83"/>
      <c r="D374" s="83"/>
      <c r="E374" s="83"/>
      <c r="F374" s="84"/>
      <c r="G374" s="156"/>
      <c r="H374" s="156"/>
      <c r="I374" s="156"/>
      <c r="J374" s="431"/>
      <c r="K374" s="381"/>
    </row>
    <row r="375" spans="1:15" s="5" customFormat="1" ht="33" customHeight="1" x14ac:dyDescent="0.35">
      <c r="A375" s="1462" t="s">
        <v>466</v>
      </c>
      <c r="B375" s="1463"/>
      <c r="C375" s="1463"/>
      <c r="D375" s="1463"/>
      <c r="E375" s="1463"/>
      <c r="F375" s="1463"/>
      <c r="G375" s="1463"/>
      <c r="H375" s="1463"/>
      <c r="I375" s="1463"/>
      <c r="J375" s="1464"/>
      <c r="K375" s="381"/>
    </row>
    <row r="376" spans="1:15" ht="41.25" customHeight="1" x14ac:dyDescent="0.35">
      <c r="A376" s="1382" t="s">
        <v>196</v>
      </c>
      <c r="B376" s="1465" t="s">
        <v>245</v>
      </c>
      <c r="C376" s="1465"/>
      <c r="D376" s="1465"/>
      <c r="E376" s="1466" t="s">
        <v>519</v>
      </c>
      <c r="F376" s="243" t="s">
        <v>512</v>
      </c>
      <c r="G376" s="161" t="s">
        <v>362</v>
      </c>
      <c r="H376" s="161" t="s">
        <v>362</v>
      </c>
      <c r="I376" s="161" t="s">
        <v>362</v>
      </c>
      <c r="J376" s="1617" t="s">
        <v>510</v>
      </c>
      <c r="O376" s="1"/>
    </row>
    <row r="377" spans="1:15" ht="30" customHeight="1" x14ac:dyDescent="0.35">
      <c r="A377" s="1387" t="s">
        <v>197</v>
      </c>
      <c r="B377" s="1460" t="s">
        <v>246</v>
      </c>
      <c r="C377" s="1460"/>
      <c r="D377" s="1460"/>
      <c r="E377" s="1467"/>
      <c r="F377" s="732" t="s">
        <v>512</v>
      </c>
      <c r="G377" s="143" t="s">
        <v>362</v>
      </c>
      <c r="H377" s="143" t="s">
        <v>362</v>
      </c>
      <c r="I377" s="143" t="s">
        <v>362</v>
      </c>
      <c r="J377" s="1618"/>
      <c r="O377" s="1"/>
    </row>
    <row r="378" spans="1:15" ht="20.25" customHeight="1" x14ac:dyDescent="0.35">
      <c r="A378" s="1402" t="s">
        <v>198</v>
      </c>
      <c r="B378" s="1624" t="s">
        <v>247</v>
      </c>
      <c r="C378" s="1624"/>
      <c r="D378" s="1624"/>
      <c r="E378" s="1468"/>
      <c r="F378" s="110" t="s">
        <v>398</v>
      </c>
      <c r="G378" s="164" t="s">
        <v>362</v>
      </c>
      <c r="H378" s="164" t="s">
        <v>362</v>
      </c>
      <c r="I378" s="164" t="s">
        <v>362</v>
      </c>
      <c r="J378" s="1619"/>
      <c r="O378" s="1"/>
    </row>
    <row r="379" spans="1:15" s="5" customFormat="1" ht="8.15" customHeight="1" x14ac:dyDescent="0.35">
      <c r="A379" s="82"/>
      <c r="B379" s="83"/>
      <c r="C379" s="83"/>
      <c r="D379" s="83"/>
      <c r="E379" s="83"/>
      <c r="F379" s="84"/>
      <c r="G379" s="156"/>
      <c r="H379" s="156"/>
      <c r="I379" s="156"/>
      <c r="J379" s="46"/>
      <c r="K379" s="381"/>
    </row>
    <row r="380" spans="1:15" s="5" customFormat="1" ht="33" customHeight="1" x14ac:dyDescent="0.35">
      <c r="A380" s="1462" t="s">
        <v>467</v>
      </c>
      <c r="B380" s="1463"/>
      <c r="C380" s="1463"/>
      <c r="D380" s="1463"/>
      <c r="E380" s="1463"/>
      <c r="F380" s="1463"/>
      <c r="G380" s="1463"/>
      <c r="H380" s="1463"/>
      <c r="I380" s="1463"/>
      <c r="J380" s="1464"/>
      <c r="K380" s="381"/>
    </row>
    <row r="381" spans="1:15" ht="44.25" customHeight="1" x14ac:dyDescent="0.35">
      <c r="A381" s="11" t="s">
        <v>199</v>
      </c>
      <c r="B381" s="1590" t="s">
        <v>140</v>
      </c>
      <c r="C381" s="1590"/>
      <c r="D381" s="1590"/>
      <c r="E381" s="219" t="s">
        <v>518</v>
      </c>
      <c r="F381" s="242" t="s">
        <v>361</v>
      </c>
      <c r="G381" s="150" t="s">
        <v>362</v>
      </c>
      <c r="H381" s="150" t="s">
        <v>362</v>
      </c>
      <c r="I381" s="150" t="s">
        <v>362</v>
      </c>
      <c r="J381" s="36" t="s">
        <v>510</v>
      </c>
      <c r="O381" s="1"/>
    </row>
    <row r="382" spans="1:15" s="5" customFormat="1" ht="8.15" customHeight="1" x14ac:dyDescent="0.35">
      <c r="A382" s="12"/>
      <c r="B382" s="13"/>
      <c r="C382" s="13"/>
      <c r="D382" s="13"/>
      <c r="E382" s="13"/>
      <c r="F382" s="7"/>
      <c r="G382" s="149"/>
      <c r="H382" s="149"/>
      <c r="I382" s="149"/>
      <c r="J382" s="46"/>
      <c r="K382" s="381"/>
    </row>
    <row r="383" spans="1:15" s="5" customFormat="1" ht="33" customHeight="1" x14ac:dyDescent="0.35">
      <c r="A383" s="1462" t="s">
        <v>468</v>
      </c>
      <c r="B383" s="1463"/>
      <c r="C383" s="1463"/>
      <c r="D383" s="1463"/>
      <c r="E383" s="1463"/>
      <c r="F383" s="1463"/>
      <c r="G383" s="1463"/>
      <c r="H383" s="1463"/>
      <c r="I383" s="1463"/>
      <c r="J383" s="1464"/>
      <c r="K383" s="381"/>
    </row>
    <row r="384" spans="1:15" ht="46.5" customHeight="1" x14ac:dyDescent="0.35">
      <c r="A384" s="11" t="s">
        <v>200</v>
      </c>
      <c r="B384" s="1590" t="s">
        <v>140</v>
      </c>
      <c r="C384" s="1590"/>
      <c r="D384" s="1590"/>
      <c r="E384" s="219" t="s">
        <v>518</v>
      </c>
      <c r="F384" s="242" t="s">
        <v>361</v>
      </c>
      <c r="G384" s="150" t="s">
        <v>362</v>
      </c>
      <c r="H384" s="150" t="s">
        <v>362</v>
      </c>
      <c r="I384" s="150" t="s">
        <v>362</v>
      </c>
      <c r="J384" s="36" t="s">
        <v>510</v>
      </c>
      <c r="O384" s="1"/>
    </row>
    <row r="385" spans="1:15" s="5" customFormat="1" ht="8.15" customHeight="1" x14ac:dyDescent="0.35">
      <c r="A385" s="12"/>
      <c r="B385" s="13"/>
      <c r="C385" s="13"/>
      <c r="D385" s="13"/>
      <c r="E385" s="13"/>
      <c r="F385" s="7"/>
      <c r="G385" s="149"/>
      <c r="H385" s="149"/>
      <c r="I385" s="149"/>
      <c r="J385" s="46"/>
      <c r="K385" s="381"/>
    </row>
    <row r="386" spans="1:15" s="5" customFormat="1" ht="33" customHeight="1" x14ac:dyDescent="0.35">
      <c r="A386" s="1462" t="s">
        <v>469</v>
      </c>
      <c r="B386" s="1463"/>
      <c r="C386" s="1463"/>
      <c r="D386" s="1463"/>
      <c r="E386" s="1463"/>
      <c r="F386" s="1463"/>
      <c r="G386" s="1463"/>
      <c r="H386" s="1463"/>
      <c r="I386" s="1463"/>
      <c r="J386" s="1464"/>
      <c r="K386" s="381"/>
    </row>
    <row r="387" spans="1:15" ht="30" customHeight="1" x14ac:dyDescent="0.35">
      <c r="A387" s="1382" t="s">
        <v>201</v>
      </c>
      <c r="B387" s="1465" t="s">
        <v>141</v>
      </c>
      <c r="C387" s="1465"/>
      <c r="D387" s="1465"/>
      <c r="E387" s="1466" t="s">
        <v>518</v>
      </c>
      <c r="F387" s="243" t="s">
        <v>398</v>
      </c>
      <c r="G387" s="1413">
        <v>0.17899999999999999</v>
      </c>
      <c r="H387" s="161" t="s">
        <v>362</v>
      </c>
      <c r="I387" s="161" t="s">
        <v>362</v>
      </c>
      <c r="J387" s="1803" t="s">
        <v>692</v>
      </c>
      <c r="O387" s="1"/>
    </row>
    <row r="388" spans="1:15" ht="30" customHeight="1" x14ac:dyDescent="0.35">
      <c r="A388" s="1388" t="s">
        <v>202</v>
      </c>
      <c r="B388" s="1461" t="s">
        <v>288</v>
      </c>
      <c r="C388" s="1461"/>
      <c r="D388" s="1461"/>
      <c r="E388" s="1468"/>
      <c r="F388" s="246" t="s">
        <v>398</v>
      </c>
      <c r="G388" s="812">
        <v>6.1000000000000004E-3</v>
      </c>
      <c r="H388" s="148" t="s">
        <v>362</v>
      </c>
      <c r="I388" s="148" t="s">
        <v>362</v>
      </c>
      <c r="J388" s="1822"/>
      <c r="O388" s="1"/>
    </row>
    <row r="389" spans="1:15" s="5" customFormat="1" ht="8.15" customHeight="1" x14ac:dyDescent="0.35">
      <c r="A389" s="12"/>
      <c r="B389" s="13"/>
      <c r="C389" s="13"/>
      <c r="D389" s="13"/>
      <c r="E389" s="13"/>
      <c r="F389" s="7"/>
      <c r="G389" s="149"/>
      <c r="H389" s="149"/>
      <c r="I389" s="149"/>
      <c r="J389" s="46"/>
      <c r="K389" s="381"/>
    </row>
    <row r="390" spans="1:15" s="5" customFormat="1" ht="33" customHeight="1" x14ac:dyDescent="0.35">
      <c r="A390" s="1462" t="s">
        <v>470</v>
      </c>
      <c r="B390" s="1463"/>
      <c r="C390" s="1463"/>
      <c r="D390" s="1463"/>
      <c r="E390" s="1463"/>
      <c r="F390" s="1463"/>
      <c r="G390" s="1463"/>
      <c r="H390" s="1463"/>
      <c r="I390" s="1463"/>
      <c r="J390" s="1464"/>
      <c r="K390" s="381"/>
    </row>
    <row r="391" spans="1:15" ht="20.149999999999999" customHeight="1" x14ac:dyDescent="0.35">
      <c r="A391" s="1522" t="s">
        <v>203</v>
      </c>
      <c r="B391" s="1675" t="s">
        <v>347</v>
      </c>
      <c r="C391" s="1676"/>
      <c r="D391" s="132" t="s">
        <v>485</v>
      </c>
      <c r="E391" s="1679" t="s">
        <v>519</v>
      </c>
      <c r="F391" s="291"/>
      <c r="G391" s="734">
        <v>199785</v>
      </c>
      <c r="H391" s="734">
        <v>16973</v>
      </c>
      <c r="I391" s="734">
        <v>35693270.131147549</v>
      </c>
      <c r="J391" s="1829" t="s">
        <v>811</v>
      </c>
      <c r="O391" s="1"/>
    </row>
    <row r="392" spans="1:15" ht="20.149999999999999" customHeight="1" x14ac:dyDescent="0.35">
      <c r="A392" s="1523"/>
      <c r="B392" s="1677"/>
      <c r="C392" s="1678"/>
      <c r="D392" s="133" t="s">
        <v>508</v>
      </c>
      <c r="E392" s="1680"/>
      <c r="F392" s="245"/>
      <c r="G392" s="296" t="s">
        <v>473</v>
      </c>
      <c r="H392" s="296" t="s">
        <v>473</v>
      </c>
      <c r="I392" s="296">
        <v>84799034.754098356</v>
      </c>
      <c r="J392" s="1825"/>
      <c r="O392" s="1"/>
    </row>
    <row r="393" spans="1:15" ht="20.149999999999999" customHeight="1" x14ac:dyDescent="0.35">
      <c r="A393" s="1548" t="s">
        <v>248</v>
      </c>
      <c r="B393" s="1682" t="s">
        <v>348</v>
      </c>
      <c r="C393" s="1683"/>
      <c r="D393" s="134" t="s">
        <v>485</v>
      </c>
      <c r="E393" s="1680"/>
      <c r="F393" s="732" t="s">
        <v>361</v>
      </c>
      <c r="G393" s="1451">
        <v>4306939</v>
      </c>
      <c r="H393" s="1451">
        <v>395677</v>
      </c>
      <c r="I393" s="784">
        <v>585977817345.21301</v>
      </c>
      <c r="J393" s="1825"/>
      <c r="O393" s="1"/>
    </row>
    <row r="394" spans="1:15" ht="20.149999999999999" customHeight="1" x14ac:dyDescent="0.35">
      <c r="A394" s="1549"/>
      <c r="B394" s="1684"/>
      <c r="C394" s="1685"/>
      <c r="D394" s="135" t="s">
        <v>508</v>
      </c>
      <c r="E394" s="1681"/>
      <c r="F394" s="246" t="s">
        <v>361</v>
      </c>
      <c r="G394" s="202" t="s">
        <v>473</v>
      </c>
      <c r="H394" s="202" t="s">
        <v>473</v>
      </c>
      <c r="I394" s="814">
        <v>509335176463.93439</v>
      </c>
      <c r="J394" s="1826"/>
      <c r="O394" s="1"/>
    </row>
    <row r="395" spans="1:15" s="5" customFormat="1" ht="8.15" customHeight="1" x14ac:dyDescent="0.35">
      <c r="A395" s="12"/>
      <c r="B395" s="13"/>
      <c r="C395" s="13"/>
      <c r="D395" s="13"/>
      <c r="E395" s="13"/>
      <c r="F395" s="7"/>
      <c r="G395" s="149"/>
      <c r="H395" s="149"/>
      <c r="I395" s="149"/>
      <c r="J395" s="46"/>
      <c r="K395" s="381"/>
    </row>
    <row r="396" spans="1:15" s="5" customFormat="1" ht="33" customHeight="1" x14ac:dyDescent="0.35">
      <c r="A396" s="1462" t="s">
        <v>471</v>
      </c>
      <c r="B396" s="1463"/>
      <c r="C396" s="1463"/>
      <c r="D396" s="1463"/>
      <c r="E396" s="1463"/>
      <c r="F396" s="1463"/>
      <c r="G396" s="1463"/>
      <c r="H396" s="1463"/>
      <c r="I396" s="1463"/>
      <c r="J396" s="1464"/>
      <c r="K396" s="381"/>
    </row>
    <row r="397" spans="1:15" ht="33" customHeight="1" x14ac:dyDescent="0.35">
      <c r="A397" s="11" t="s">
        <v>144</v>
      </c>
      <c r="B397" s="1700" t="s">
        <v>349</v>
      </c>
      <c r="C397" s="1701"/>
      <c r="D397" s="38" t="s">
        <v>472</v>
      </c>
      <c r="E397" s="242" t="s">
        <v>518</v>
      </c>
      <c r="F397" s="242" t="s">
        <v>361</v>
      </c>
      <c r="G397" s="729">
        <v>1078</v>
      </c>
      <c r="H397" s="729">
        <v>428</v>
      </c>
      <c r="I397" s="729">
        <v>176</v>
      </c>
      <c r="J397" s="1068" t="s">
        <v>673</v>
      </c>
      <c r="O397" s="1"/>
    </row>
    <row r="398" spans="1:15" s="5" customFormat="1" ht="8.15" customHeight="1" x14ac:dyDescent="0.35">
      <c r="A398" s="82"/>
      <c r="B398" s="83"/>
      <c r="C398" s="83"/>
      <c r="D398" s="83"/>
      <c r="E398" s="83"/>
      <c r="F398" s="84"/>
      <c r="G398" s="156"/>
      <c r="H398" s="156"/>
      <c r="I398" s="156"/>
      <c r="J398" s="431"/>
      <c r="K398" s="381"/>
    </row>
    <row r="399" spans="1:15" s="5" customFormat="1" ht="33" customHeight="1" x14ac:dyDescent="0.35">
      <c r="A399" s="1462" t="s">
        <v>520</v>
      </c>
      <c r="B399" s="1463"/>
      <c r="C399" s="1463"/>
      <c r="D399" s="1463"/>
      <c r="E399" s="1463"/>
      <c r="F399" s="1463"/>
      <c r="G399" s="1463"/>
      <c r="H399" s="1463"/>
      <c r="I399" s="1463"/>
      <c r="J399" s="1464"/>
      <c r="K399" s="381"/>
    </row>
    <row r="400" spans="1:15" ht="39" customHeight="1" x14ac:dyDescent="0.35">
      <c r="A400" s="1382" t="s">
        <v>142</v>
      </c>
      <c r="B400" s="1668" t="s">
        <v>350</v>
      </c>
      <c r="C400" s="1668"/>
      <c r="D400" s="1668"/>
      <c r="E400" s="1669" t="s">
        <v>519</v>
      </c>
      <c r="F400" s="115"/>
      <c r="G400" s="161" t="s">
        <v>362</v>
      </c>
      <c r="H400" s="161" t="s">
        <v>362</v>
      </c>
      <c r="I400" s="203" t="s">
        <v>573</v>
      </c>
      <c r="J400" s="1672" t="s">
        <v>690</v>
      </c>
      <c r="O400" s="1"/>
    </row>
    <row r="401" spans="1:15" ht="39" customHeight="1" x14ac:dyDescent="0.35">
      <c r="A401" s="1388" t="s">
        <v>143</v>
      </c>
      <c r="B401" s="1504" t="s">
        <v>351</v>
      </c>
      <c r="C401" s="1504"/>
      <c r="D401" s="1504"/>
      <c r="E401" s="1671"/>
      <c r="F401" s="246" t="s">
        <v>361</v>
      </c>
      <c r="G401" s="148" t="s">
        <v>362</v>
      </c>
      <c r="H401" s="148" t="s">
        <v>362</v>
      </c>
      <c r="I401" s="204" t="s">
        <v>573</v>
      </c>
      <c r="J401" s="1674"/>
      <c r="O401" s="1"/>
    </row>
    <row r="402" spans="1:15" s="5" customFormat="1" ht="8.15" customHeight="1" x14ac:dyDescent="0.35">
      <c r="A402" s="82"/>
      <c r="B402" s="83"/>
      <c r="C402" s="83"/>
      <c r="D402" s="83"/>
      <c r="E402" s="83"/>
      <c r="F402" s="84"/>
      <c r="G402" s="156"/>
      <c r="H402" s="156"/>
      <c r="I402" s="156"/>
      <c r="J402" s="46"/>
      <c r="K402" s="381"/>
    </row>
    <row r="403" spans="1:15" s="5" customFormat="1" ht="33" customHeight="1" x14ac:dyDescent="0.35">
      <c r="A403" s="1462" t="s">
        <v>618</v>
      </c>
      <c r="B403" s="1463"/>
      <c r="C403" s="1463"/>
      <c r="D403" s="1463"/>
      <c r="E403" s="1463"/>
      <c r="F403" s="1463"/>
      <c r="G403" s="1463"/>
      <c r="H403" s="1463"/>
      <c r="I403" s="1463"/>
      <c r="J403" s="1464"/>
      <c r="K403" s="381"/>
    </row>
    <row r="404" spans="1:15" ht="26.25" customHeight="1" x14ac:dyDescent="0.35">
      <c r="A404" s="1382"/>
      <c r="B404" s="1384" t="s">
        <v>582</v>
      </c>
      <c r="C404" s="1917"/>
      <c r="D404" s="132" t="s">
        <v>583</v>
      </c>
      <c r="E404" s="1686" t="s">
        <v>584</v>
      </c>
      <c r="F404" s="243" t="s">
        <v>361</v>
      </c>
      <c r="G404" s="1918">
        <v>3054750623.29</v>
      </c>
      <c r="H404" s="1918">
        <v>1479487294.0700002</v>
      </c>
      <c r="I404" s="1919">
        <v>1472456481.1200001</v>
      </c>
      <c r="J404" s="1920"/>
      <c r="O404" s="1"/>
    </row>
    <row r="405" spans="1:15" ht="18" customHeight="1" x14ac:dyDescent="0.35">
      <c r="A405" s="1689"/>
      <c r="B405" s="1682" t="s">
        <v>585</v>
      </c>
      <c r="C405" s="1683"/>
      <c r="D405" s="134" t="s">
        <v>586</v>
      </c>
      <c r="E405" s="1687"/>
      <c r="F405" s="732" t="s">
        <v>512</v>
      </c>
      <c r="G405" s="1877">
        <v>0</v>
      </c>
      <c r="H405" s="1877">
        <v>1</v>
      </c>
      <c r="I405" s="832">
        <v>0</v>
      </c>
      <c r="J405" s="1695"/>
      <c r="O405" s="1"/>
    </row>
    <row r="406" spans="1:15" ht="18" customHeight="1" x14ac:dyDescent="0.35">
      <c r="A406" s="1690"/>
      <c r="B406" s="1691"/>
      <c r="C406" s="1692"/>
      <c r="D406" s="134" t="s">
        <v>587</v>
      </c>
      <c r="E406" s="1687"/>
      <c r="F406" s="732" t="s">
        <v>512</v>
      </c>
      <c r="G406" s="1877">
        <v>0</v>
      </c>
      <c r="H406" s="1877">
        <v>1</v>
      </c>
      <c r="I406" s="832">
        <v>0</v>
      </c>
      <c r="J406" s="1696"/>
      <c r="O406" s="1"/>
    </row>
    <row r="407" spans="1:15" ht="18" customHeight="1" x14ac:dyDescent="0.35">
      <c r="A407" s="1690"/>
      <c r="B407" s="1691"/>
      <c r="C407" s="1692"/>
      <c r="D407" s="134" t="s">
        <v>588</v>
      </c>
      <c r="E407" s="1687"/>
      <c r="F407" s="732" t="s">
        <v>512</v>
      </c>
      <c r="G407" s="1877">
        <v>0</v>
      </c>
      <c r="H407" s="1877">
        <v>0</v>
      </c>
      <c r="I407" s="832">
        <v>1</v>
      </c>
      <c r="J407" s="1696"/>
      <c r="O407" s="1"/>
    </row>
    <row r="408" spans="1:15" ht="18" customHeight="1" x14ac:dyDescent="0.35">
      <c r="A408" s="1690"/>
      <c r="B408" s="1691"/>
      <c r="C408" s="1692"/>
      <c r="D408" s="134" t="s">
        <v>589</v>
      </c>
      <c r="E408" s="1687"/>
      <c r="F408" s="732" t="s">
        <v>512</v>
      </c>
      <c r="G408" s="1877">
        <v>3</v>
      </c>
      <c r="H408" s="1877">
        <v>2</v>
      </c>
      <c r="I408" s="832">
        <v>1</v>
      </c>
      <c r="J408" s="1696"/>
      <c r="O408" s="1"/>
    </row>
    <row r="409" spans="1:15" ht="18" customHeight="1" x14ac:dyDescent="0.35">
      <c r="A409" s="1562"/>
      <c r="B409" s="1693"/>
      <c r="C409" s="1694"/>
      <c r="D409" s="134" t="s">
        <v>590</v>
      </c>
      <c r="E409" s="1687"/>
      <c r="F409" s="732" t="s">
        <v>512</v>
      </c>
      <c r="G409" s="1877">
        <v>139</v>
      </c>
      <c r="H409" s="1877">
        <v>99</v>
      </c>
      <c r="I409" s="832">
        <v>149</v>
      </c>
      <c r="J409" s="1697"/>
      <c r="O409" s="1"/>
    </row>
    <row r="410" spans="1:15" ht="18" customHeight="1" x14ac:dyDescent="0.35">
      <c r="A410" s="1402"/>
      <c r="B410" s="1698" t="s">
        <v>599</v>
      </c>
      <c r="C410" s="1699"/>
      <c r="D410" s="289" t="s">
        <v>256</v>
      </c>
      <c r="E410" s="1688"/>
      <c r="F410" s="110" t="s">
        <v>361</v>
      </c>
      <c r="G410" s="1873">
        <v>17665600600.100002</v>
      </c>
      <c r="H410" s="1873">
        <v>4531112299.2399988</v>
      </c>
      <c r="I410" s="1873">
        <v>6998971098.0900021</v>
      </c>
      <c r="J410" s="294"/>
      <c r="O410" s="1"/>
    </row>
    <row r="411" spans="1:15" s="5" customFormat="1" ht="8.15" customHeight="1" x14ac:dyDescent="0.35">
      <c r="A411" s="82"/>
      <c r="B411" s="83"/>
      <c r="C411" s="83"/>
      <c r="D411" s="83"/>
      <c r="E411" s="83"/>
      <c r="F411" s="84"/>
      <c r="G411" s="156"/>
      <c r="H411" s="156"/>
      <c r="I411" s="156"/>
      <c r="J411" s="431"/>
      <c r="K411" s="381"/>
    </row>
    <row r="412" spans="1:15" s="5" customFormat="1" ht="33" customHeight="1" x14ac:dyDescent="0.35">
      <c r="A412" s="1462" t="s">
        <v>619</v>
      </c>
      <c r="B412" s="1463"/>
      <c r="C412" s="1463"/>
      <c r="D412" s="1463"/>
      <c r="E412" s="1463"/>
      <c r="F412" s="1463"/>
      <c r="G412" s="1463"/>
      <c r="H412" s="1463"/>
      <c r="I412" s="1463"/>
      <c r="J412" s="1464"/>
      <c r="K412" s="381"/>
    </row>
    <row r="413" spans="1:15" hidden="1" x14ac:dyDescent="0.35">
      <c r="A413" s="1706"/>
      <c r="B413" s="368" t="s">
        <v>636</v>
      </c>
      <c r="C413" s="1707"/>
      <c r="D413" s="1708"/>
      <c r="E413" s="369"/>
      <c r="F413" s="818" t="s">
        <v>361</v>
      </c>
      <c r="G413" s="1078">
        <f>G414+G416+G417+G421+G422</f>
        <v>12434447899.460007</v>
      </c>
      <c r="H413" s="1078">
        <f>H414+H419+H421+H422</f>
        <v>3193610171.4600005</v>
      </c>
      <c r="I413" s="1079">
        <f>I414+I415+I418+I419+I420+I421+I422</f>
        <v>6321932016.8900013</v>
      </c>
      <c r="J413" s="490" t="s">
        <v>635</v>
      </c>
      <c r="O413" s="1"/>
    </row>
    <row r="414" spans="1:15" ht="60" x14ac:dyDescent="0.35">
      <c r="A414" s="1595"/>
      <c r="B414" s="1709" t="s">
        <v>591</v>
      </c>
      <c r="C414" s="1711" t="s">
        <v>629</v>
      </c>
      <c r="D414" s="1712"/>
      <c r="E414" s="1713" t="s">
        <v>584</v>
      </c>
      <c r="F414" s="815" t="s">
        <v>361</v>
      </c>
      <c r="G414" s="1219">
        <v>12307744684.030006</v>
      </c>
      <c r="H414" s="1219">
        <v>2886351740.8399987</v>
      </c>
      <c r="I414" s="1220">
        <v>3978006119.5917997</v>
      </c>
      <c r="J414" s="1376" t="s">
        <v>826</v>
      </c>
      <c r="O414" s="1"/>
    </row>
    <row r="415" spans="1:15" ht="72" x14ac:dyDescent="0.35">
      <c r="A415" s="1595"/>
      <c r="B415" s="1710"/>
      <c r="C415" s="1702" t="s">
        <v>631</v>
      </c>
      <c r="D415" s="1703"/>
      <c r="E415" s="1714"/>
      <c r="F415" s="816" t="s">
        <v>361</v>
      </c>
      <c r="G415" s="830" t="s">
        <v>362</v>
      </c>
      <c r="H415" s="830" t="s">
        <v>362</v>
      </c>
      <c r="I415" s="1218">
        <v>16372275.52</v>
      </c>
      <c r="J415" s="1051" t="s">
        <v>779</v>
      </c>
      <c r="O415" s="1"/>
    </row>
    <row r="416" spans="1:15" ht="84" x14ac:dyDescent="0.35">
      <c r="A416" s="1595"/>
      <c r="B416" s="1710"/>
      <c r="C416" s="1569" t="s">
        <v>797</v>
      </c>
      <c r="D416" s="1570"/>
      <c r="E416" s="1714"/>
      <c r="F416" s="817" t="s">
        <v>361</v>
      </c>
      <c r="G416" s="1874">
        <v>3663117.2999999821</v>
      </c>
      <c r="H416" s="829" t="s">
        <v>362</v>
      </c>
      <c r="I416" s="829" t="s">
        <v>362</v>
      </c>
      <c r="J416" s="1051" t="s">
        <v>798</v>
      </c>
      <c r="O416" s="1"/>
    </row>
    <row r="417" spans="1:15" ht="36" x14ac:dyDescent="0.35">
      <c r="A417" s="1595"/>
      <c r="B417" s="1710"/>
      <c r="C417" s="1702" t="s">
        <v>592</v>
      </c>
      <c r="D417" s="1703"/>
      <c r="E417" s="1714"/>
      <c r="F417" s="816" t="s">
        <v>361</v>
      </c>
      <c r="G417" s="823">
        <v>-76055532.239999995</v>
      </c>
      <c r="H417" s="830" t="s">
        <v>362</v>
      </c>
      <c r="I417" s="830" t="s">
        <v>362</v>
      </c>
      <c r="J417" s="1377" t="s">
        <v>674</v>
      </c>
      <c r="O417" s="1"/>
    </row>
    <row r="418" spans="1:15" ht="36" x14ac:dyDescent="0.35">
      <c r="A418" s="1595"/>
      <c r="B418" s="1710"/>
      <c r="C418" s="1704" t="s">
        <v>595</v>
      </c>
      <c r="D418" s="1705"/>
      <c r="E418" s="1714"/>
      <c r="F418" s="817" t="s">
        <v>361</v>
      </c>
      <c r="G418" s="829" t="s">
        <v>362</v>
      </c>
      <c r="H418" s="829" t="s">
        <v>362</v>
      </c>
      <c r="I418" s="1221">
        <v>1310519071.2413998</v>
      </c>
      <c r="J418" s="1051" t="s">
        <v>821</v>
      </c>
      <c r="O418" s="1"/>
    </row>
    <row r="419" spans="1:15" ht="168" x14ac:dyDescent="0.35">
      <c r="A419" s="1595"/>
      <c r="B419" s="1710"/>
      <c r="C419" s="1702" t="s">
        <v>596</v>
      </c>
      <c r="D419" s="1703"/>
      <c r="E419" s="1714"/>
      <c r="F419" s="816" t="s">
        <v>361</v>
      </c>
      <c r="G419" s="830" t="s">
        <v>362</v>
      </c>
      <c r="H419" s="1217">
        <v>-0.15000000596046448</v>
      </c>
      <c r="I419" s="1887">
        <v>115589555.98999999</v>
      </c>
      <c r="J419" s="1051" t="s">
        <v>827</v>
      </c>
      <c r="O419" s="1"/>
    </row>
    <row r="420" spans="1:15" ht="36" x14ac:dyDescent="0.35">
      <c r="A420" s="1595"/>
      <c r="B420" s="1710"/>
      <c r="C420" s="1704" t="s">
        <v>593</v>
      </c>
      <c r="D420" s="1705"/>
      <c r="E420" s="1714"/>
      <c r="F420" s="817" t="s">
        <v>361</v>
      </c>
      <c r="G420" s="1259" t="s">
        <v>362</v>
      </c>
      <c r="H420" s="1259" t="s">
        <v>362</v>
      </c>
      <c r="I420" s="1888">
        <v>93492816.25999999</v>
      </c>
      <c r="J420" s="1051" t="s">
        <v>675</v>
      </c>
      <c r="O420" s="1"/>
    </row>
    <row r="421" spans="1:15" x14ac:dyDescent="0.35">
      <c r="A421" s="1595"/>
      <c r="B421" s="1710"/>
      <c r="C421" s="1702" t="s">
        <v>598</v>
      </c>
      <c r="D421" s="1703"/>
      <c r="E421" s="1714"/>
      <c r="F421" s="816" t="s">
        <v>361</v>
      </c>
      <c r="G421" s="823">
        <v>172531664.85000038</v>
      </c>
      <c r="H421" s="1217">
        <v>615662</v>
      </c>
      <c r="I421" s="1218">
        <v>92218411.030000001</v>
      </c>
      <c r="J421" s="1051" t="s">
        <v>801</v>
      </c>
      <c r="O421" s="1"/>
    </row>
    <row r="422" spans="1:15" ht="24" x14ac:dyDescent="0.35">
      <c r="A422" s="1878"/>
      <c r="B422" s="1879"/>
      <c r="C422" s="1880" t="s">
        <v>630</v>
      </c>
      <c r="D422" s="1881"/>
      <c r="E422" s="1882"/>
      <c r="F422" s="1223" t="s">
        <v>361</v>
      </c>
      <c r="G422" s="1875">
        <v>26563965.52</v>
      </c>
      <c r="H422" s="1875">
        <v>306642768.77000189</v>
      </c>
      <c r="I422" s="1876">
        <v>715733767.25680256</v>
      </c>
      <c r="J422" s="1378" t="s">
        <v>822</v>
      </c>
      <c r="O422" s="1"/>
    </row>
    <row r="423" spans="1:15" s="5" customFormat="1" ht="8.15" customHeight="1" x14ac:dyDescent="0.35">
      <c r="A423" s="82"/>
      <c r="B423" s="83"/>
      <c r="C423" s="83"/>
      <c r="D423" s="83"/>
      <c r="E423" s="83"/>
      <c r="F423" s="84"/>
      <c r="G423" s="211"/>
      <c r="H423" s="211"/>
      <c r="I423" s="211"/>
      <c r="J423" s="46"/>
      <c r="K423" s="381"/>
    </row>
    <row r="425" spans="1:15" x14ac:dyDescent="0.35">
      <c r="G425" s="488"/>
      <c r="H425" s="488"/>
      <c r="I425" s="489"/>
    </row>
    <row r="426" spans="1:15" x14ac:dyDescent="0.35">
      <c r="G426" s="381"/>
      <c r="H426" s="381"/>
      <c r="I426" s="381"/>
    </row>
    <row r="427" spans="1:15" x14ac:dyDescent="0.35">
      <c r="G427" s="381"/>
      <c r="H427" s="381"/>
      <c r="I427" s="381"/>
    </row>
    <row r="428" spans="1:15" x14ac:dyDescent="0.35">
      <c r="G428" s="381"/>
      <c r="H428" s="381"/>
      <c r="I428" s="381"/>
    </row>
    <row r="429" spans="1:15" x14ac:dyDescent="0.35">
      <c r="G429" s="381"/>
      <c r="H429" s="381"/>
      <c r="I429" s="381"/>
    </row>
    <row r="430" spans="1:15" x14ac:dyDescent="0.35">
      <c r="G430" s="381"/>
      <c r="H430" s="381"/>
      <c r="I430" s="381"/>
    </row>
  </sheetData>
  <mergeCells count="369">
    <mergeCell ref="J98:J103"/>
    <mergeCell ref="B98:C103"/>
    <mergeCell ref="J92:J97"/>
    <mergeCell ref="B92:C97"/>
    <mergeCell ref="A92:A97"/>
    <mergeCell ref="A218:J218"/>
    <mergeCell ref="A104:A109"/>
    <mergeCell ref="B104:C109"/>
    <mergeCell ref="A98:A103"/>
    <mergeCell ref="B116:C121"/>
    <mergeCell ref="A129:A134"/>
    <mergeCell ref="B129:C134"/>
    <mergeCell ref="A165:A170"/>
    <mergeCell ref="B165:C170"/>
    <mergeCell ref="J116:J121"/>
    <mergeCell ref="A116:A121"/>
    <mergeCell ref="J110:J115"/>
    <mergeCell ref="B110:C115"/>
    <mergeCell ref="A110:A115"/>
    <mergeCell ref="J104:J109"/>
    <mergeCell ref="J122:J127"/>
    <mergeCell ref="B122:C127"/>
    <mergeCell ref="A122:A127"/>
    <mergeCell ref="A1:D1"/>
    <mergeCell ref="E1:F1"/>
    <mergeCell ref="A2:A3"/>
    <mergeCell ref="B2:D3"/>
    <mergeCell ref="E2:E3"/>
    <mergeCell ref="F2:F3"/>
    <mergeCell ref="G2:H2"/>
    <mergeCell ref="I2:I3"/>
    <mergeCell ref="J2:J3"/>
    <mergeCell ref="G1:I1"/>
    <mergeCell ref="A4:J4"/>
    <mergeCell ref="B5:D5"/>
    <mergeCell ref="E5:E14"/>
    <mergeCell ref="G5:H5"/>
    <mergeCell ref="J5:J7"/>
    <mergeCell ref="B6:D6"/>
    <mergeCell ref="B7:D7"/>
    <mergeCell ref="B13:D13"/>
    <mergeCell ref="B14:D14"/>
    <mergeCell ref="A16:J16"/>
    <mergeCell ref="B17:D17"/>
    <mergeCell ref="A19:J19"/>
    <mergeCell ref="A28:J28"/>
    <mergeCell ref="B8:D8"/>
    <mergeCell ref="J8:J9"/>
    <mergeCell ref="B9:D9"/>
    <mergeCell ref="B10:D10"/>
    <mergeCell ref="B11:D11"/>
    <mergeCell ref="B12:D12"/>
    <mergeCell ref="B20:C21"/>
    <mergeCell ref="B22:C23"/>
    <mergeCell ref="A20:A21"/>
    <mergeCell ref="A22:A23"/>
    <mergeCell ref="A24:A25"/>
    <mergeCell ref="B24:C25"/>
    <mergeCell ref="A26:A27"/>
    <mergeCell ref="B26:C27"/>
    <mergeCell ref="A39:A40"/>
    <mergeCell ref="B39:C40"/>
    <mergeCell ref="J39:J40"/>
    <mergeCell ref="A41:A42"/>
    <mergeCell ref="B41:C42"/>
    <mergeCell ref="J41:J42"/>
    <mergeCell ref="E29:E52"/>
    <mergeCell ref="A33:A34"/>
    <mergeCell ref="B33:C34"/>
    <mergeCell ref="J33:J34"/>
    <mergeCell ref="A35:A36"/>
    <mergeCell ref="B35:C36"/>
    <mergeCell ref="J35:J36"/>
    <mergeCell ref="A37:A38"/>
    <mergeCell ref="B37:C38"/>
    <mergeCell ref="J37:J38"/>
    <mergeCell ref="A47:A48"/>
    <mergeCell ref="B47:C48"/>
    <mergeCell ref="J47:J48"/>
    <mergeCell ref="A49:A50"/>
    <mergeCell ref="B49:C50"/>
    <mergeCell ref="J49:J50"/>
    <mergeCell ref="A43:A44"/>
    <mergeCell ref="B43:C44"/>
    <mergeCell ref="J43:J44"/>
    <mergeCell ref="A45:A46"/>
    <mergeCell ref="B45:C46"/>
    <mergeCell ref="J45:J46"/>
    <mergeCell ref="A51:A52"/>
    <mergeCell ref="B51:C52"/>
    <mergeCell ref="J51:J52"/>
    <mergeCell ref="A54:J54"/>
    <mergeCell ref="A63:J63"/>
    <mergeCell ref="B67:C67"/>
    <mergeCell ref="A68:A69"/>
    <mergeCell ref="B68:C69"/>
    <mergeCell ref="J68:J69"/>
    <mergeCell ref="E64:E69"/>
    <mergeCell ref="B81:C83"/>
    <mergeCell ref="J81:J83"/>
    <mergeCell ref="A85:J85"/>
    <mergeCell ref="A86:A89"/>
    <mergeCell ref="B86:C89"/>
    <mergeCell ref="E86:E89"/>
    <mergeCell ref="J86:J89"/>
    <mergeCell ref="A71:J71"/>
    <mergeCell ref="B72:D72"/>
    <mergeCell ref="A74:J74"/>
    <mergeCell ref="B75:D75"/>
    <mergeCell ref="A77:J77"/>
    <mergeCell ref="B78:D78"/>
    <mergeCell ref="E78:E83"/>
    <mergeCell ref="B79:D79"/>
    <mergeCell ref="B80:D80"/>
    <mergeCell ref="A81:A83"/>
    <mergeCell ref="A91:I91"/>
    <mergeCell ref="A153:A158"/>
    <mergeCell ref="B153:C158"/>
    <mergeCell ref="A159:A164"/>
    <mergeCell ref="B159:C164"/>
    <mergeCell ref="A128:I128"/>
    <mergeCell ref="A135:A140"/>
    <mergeCell ref="B135:C140"/>
    <mergeCell ref="A141:A146"/>
    <mergeCell ref="B141:C146"/>
    <mergeCell ref="A147:A152"/>
    <mergeCell ref="B147:C152"/>
    <mergeCell ref="A171:I171"/>
    <mergeCell ref="A178:A183"/>
    <mergeCell ref="B178:C183"/>
    <mergeCell ref="J178:J183"/>
    <mergeCell ref="A185:J185"/>
    <mergeCell ref="A172:A177"/>
    <mergeCell ref="B172:C177"/>
    <mergeCell ref="A198:J198"/>
    <mergeCell ref="B199:C199"/>
    <mergeCell ref="A201:J201"/>
    <mergeCell ref="B202:C202"/>
    <mergeCell ref="A204:J204"/>
    <mergeCell ref="B205:C205"/>
    <mergeCell ref="B186:D186"/>
    <mergeCell ref="A188:J188"/>
    <mergeCell ref="B189:D189"/>
    <mergeCell ref="A191:J191"/>
    <mergeCell ref="B192:C192"/>
    <mergeCell ref="E192:E196"/>
    <mergeCell ref="B193:C193"/>
    <mergeCell ref="B194:C194"/>
    <mergeCell ref="B195:C195"/>
    <mergeCell ref="B196:C196"/>
    <mergeCell ref="B217:D217"/>
    <mergeCell ref="B219:D219"/>
    <mergeCell ref="B220:D220"/>
    <mergeCell ref="B221:D221"/>
    <mergeCell ref="A223:J223"/>
    <mergeCell ref="B224:D224"/>
    <mergeCell ref="A207:J207"/>
    <mergeCell ref="B208:D208"/>
    <mergeCell ref="B209:D209"/>
    <mergeCell ref="B210:D210"/>
    <mergeCell ref="B211:C211"/>
    <mergeCell ref="A212:A214"/>
    <mergeCell ref="B212:C214"/>
    <mergeCell ref="B215:D215"/>
    <mergeCell ref="B216:D216"/>
    <mergeCell ref="A234:J234"/>
    <mergeCell ref="B235:D235"/>
    <mergeCell ref="E235:E237"/>
    <mergeCell ref="J235:J237"/>
    <mergeCell ref="B236:D236"/>
    <mergeCell ref="B237:D237"/>
    <mergeCell ref="A226:J226"/>
    <mergeCell ref="B227:D227"/>
    <mergeCell ref="B228:D228"/>
    <mergeCell ref="B229:D229"/>
    <mergeCell ref="B230:D230"/>
    <mergeCell ref="B232:D232"/>
    <mergeCell ref="A231:J231"/>
    <mergeCell ref="A244:J244"/>
    <mergeCell ref="B245:D245"/>
    <mergeCell ref="E245:E248"/>
    <mergeCell ref="B246:D246"/>
    <mergeCell ref="B247:D247"/>
    <mergeCell ref="B248:D248"/>
    <mergeCell ref="A239:J239"/>
    <mergeCell ref="B240:D240"/>
    <mergeCell ref="E240:E242"/>
    <mergeCell ref="J240:J242"/>
    <mergeCell ref="B241:D241"/>
    <mergeCell ref="B242:D242"/>
    <mergeCell ref="A256:I256"/>
    <mergeCell ref="B257:D257"/>
    <mergeCell ref="E257:E258"/>
    <mergeCell ref="G257:H257"/>
    <mergeCell ref="B258:D258"/>
    <mergeCell ref="G258:H258"/>
    <mergeCell ref="A250:J250"/>
    <mergeCell ref="B251:D251"/>
    <mergeCell ref="E251:E254"/>
    <mergeCell ref="J251:J254"/>
    <mergeCell ref="B252:D252"/>
    <mergeCell ref="B253:D253"/>
    <mergeCell ref="B254:D254"/>
    <mergeCell ref="B265:D265"/>
    <mergeCell ref="G265:H265"/>
    <mergeCell ref="B266:D266"/>
    <mergeCell ref="G266:H266"/>
    <mergeCell ref="B267:D267"/>
    <mergeCell ref="G267:H267"/>
    <mergeCell ref="A260:I260"/>
    <mergeCell ref="B261:D261"/>
    <mergeCell ref="E261:E267"/>
    <mergeCell ref="G261:H261"/>
    <mergeCell ref="B262:D262"/>
    <mergeCell ref="G262:H262"/>
    <mergeCell ref="B263:D263"/>
    <mergeCell ref="G263:H263"/>
    <mergeCell ref="B264:D264"/>
    <mergeCell ref="G264:H264"/>
    <mergeCell ref="A273:J273"/>
    <mergeCell ref="B274:D274"/>
    <mergeCell ref="E274:E275"/>
    <mergeCell ref="J274:J275"/>
    <mergeCell ref="B275:D275"/>
    <mergeCell ref="A277:J277"/>
    <mergeCell ref="A269:I269"/>
    <mergeCell ref="B270:D270"/>
    <mergeCell ref="E270:E271"/>
    <mergeCell ref="G270:H270"/>
    <mergeCell ref="B271:D271"/>
    <mergeCell ref="G271:H271"/>
    <mergeCell ref="B278:D278"/>
    <mergeCell ref="B279:D279"/>
    <mergeCell ref="B280:D280"/>
    <mergeCell ref="B281:D281"/>
    <mergeCell ref="B283:D283"/>
    <mergeCell ref="B284:D284"/>
    <mergeCell ref="B285:D285"/>
    <mergeCell ref="B286:D286"/>
    <mergeCell ref="B287:D287"/>
    <mergeCell ref="B294:D294"/>
    <mergeCell ref="B295:D295"/>
    <mergeCell ref="A282:J282"/>
    <mergeCell ref="A296:J296"/>
    <mergeCell ref="B297:D297"/>
    <mergeCell ref="E297:E298"/>
    <mergeCell ref="B298:D298"/>
    <mergeCell ref="B288:D288"/>
    <mergeCell ref="B289:D289"/>
    <mergeCell ref="B290:D290"/>
    <mergeCell ref="B291:D291"/>
    <mergeCell ref="B292:D292"/>
    <mergeCell ref="B293:D293"/>
    <mergeCell ref="A316:J316"/>
    <mergeCell ref="B317:D317"/>
    <mergeCell ref="A319:J319"/>
    <mergeCell ref="B320:D320"/>
    <mergeCell ref="G320:I320"/>
    <mergeCell ref="A322:J322"/>
    <mergeCell ref="A300:J300"/>
    <mergeCell ref="B301:C301"/>
    <mergeCell ref="E301:E314"/>
    <mergeCell ref="B302:C302"/>
    <mergeCell ref="A303:A308"/>
    <mergeCell ref="B303:C308"/>
    <mergeCell ref="J303:J308"/>
    <mergeCell ref="A309:A314"/>
    <mergeCell ref="B309:C314"/>
    <mergeCell ref="J309:J314"/>
    <mergeCell ref="B323:D323"/>
    <mergeCell ref="G323:I323"/>
    <mergeCell ref="A325:J325"/>
    <mergeCell ref="B326:D326"/>
    <mergeCell ref="A328:I328"/>
    <mergeCell ref="B329:D329"/>
    <mergeCell ref="E329:E337"/>
    <mergeCell ref="B330:D330"/>
    <mergeCell ref="B331:D331"/>
    <mergeCell ref="B332:D332"/>
    <mergeCell ref="A340:A341"/>
    <mergeCell ref="B340:C341"/>
    <mergeCell ref="E340:E345"/>
    <mergeCell ref="J340:J345"/>
    <mergeCell ref="A342:A343"/>
    <mergeCell ref="B342:C343"/>
    <mergeCell ref="A344:A345"/>
    <mergeCell ref="B344:C345"/>
    <mergeCell ref="B333:D333"/>
    <mergeCell ref="B334:D334"/>
    <mergeCell ref="B335:D335"/>
    <mergeCell ref="B336:D336"/>
    <mergeCell ref="B337:D337"/>
    <mergeCell ref="A339:J339"/>
    <mergeCell ref="A347:J347"/>
    <mergeCell ref="A348:A349"/>
    <mergeCell ref="B348:C349"/>
    <mergeCell ref="E348:E353"/>
    <mergeCell ref="J348:J353"/>
    <mergeCell ref="A350:A351"/>
    <mergeCell ref="B350:C351"/>
    <mergeCell ref="A352:A353"/>
    <mergeCell ref="B352:C353"/>
    <mergeCell ref="A360:J360"/>
    <mergeCell ref="B361:D361"/>
    <mergeCell ref="E361:E364"/>
    <mergeCell ref="B362:D362"/>
    <mergeCell ref="B363:D363"/>
    <mergeCell ref="B364:D364"/>
    <mergeCell ref="A355:J355"/>
    <mergeCell ref="B356:D356"/>
    <mergeCell ref="E356:E358"/>
    <mergeCell ref="J356:J358"/>
    <mergeCell ref="B357:D357"/>
    <mergeCell ref="B358:D358"/>
    <mergeCell ref="A375:J375"/>
    <mergeCell ref="B376:D376"/>
    <mergeCell ref="E376:E378"/>
    <mergeCell ref="J376:J378"/>
    <mergeCell ref="B377:D377"/>
    <mergeCell ref="B378:D378"/>
    <mergeCell ref="A366:J366"/>
    <mergeCell ref="B367:D367"/>
    <mergeCell ref="A369:J369"/>
    <mergeCell ref="B370:D370"/>
    <mergeCell ref="A372:J372"/>
    <mergeCell ref="B373:D373"/>
    <mergeCell ref="A390:J390"/>
    <mergeCell ref="A391:A392"/>
    <mergeCell ref="B391:C392"/>
    <mergeCell ref="E391:E394"/>
    <mergeCell ref="J391:J394"/>
    <mergeCell ref="A393:A394"/>
    <mergeCell ref="B393:C394"/>
    <mergeCell ref="A380:J380"/>
    <mergeCell ref="B381:D381"/>
    <mergeCell ref="A383:J383"/>
    <mergeCell ref="B384:D384"/>
    <mergeCell ref="A386:J386"/>
    <mergeCell ref="B387:D387"/>
    <mergeCell ref="E387:E388"/>
    <mergeCell ref="J387:J388"/>
    <mergeCell ref="B388:D388"/>
    <mergeCell ref="A403:J403"/>
    <mergeCell ref="E404:E410"/>
    <mergeCell ref="A405:A409"/>
    <mergeCell ref="B405:C409"/>
    <mergeCell ref="J405:J409"/>
    <mergeCell ref="B410:C410"/>
    <mergeCell ref="A396:J396"/>
    <mergeCell ref="B397:C397"/>
    <mergeCell ref="A399:J399"/>
    <mergeCell ref="B400:D400"/>
    <mergeCell ref="E400:E401"/>
    <mergeCell ref="J400:J401"/>
    <mergeCell ref="B401:D401"/>
    <mergeCell ref="C419:D419"/>
    <mergeCell ref="C420:D420"/>
    <mergeCell ref="C421:D421"/>
    <mergeCell ref="C422:D422"/>
    <mergeCell ref="A412:J412"/>
    <mergeCell ref="A413:A422"/>
    <mergeCell ref="C413:D413"/>
    <mergeCell ref="B414:B422"/>
    <mergeCell ref="C414:D414"/>
    <mergeCell ref="E414:E422"/>
    <mergeCell ref="C415:D415"/>
    <mergeCell ref="C417:D417"/>
    <mergeCell ref="C418:D418"/>
    <mergeCell ref="C416:D416"/>
  </mergeCells>
  <pageMargins left="0.2" right="0.2" top="0.25" bottom="0.25" header="0.2" footer="0.2"/>
  <pageSetup paperSize="5" scale="75" fitToHeight="0" orientation="landscape" r:id="rId1"/>
  <headerFooter>
    <oddFooter>&amp;R&amp;"-,Bold"&amp;8Page &amp;P of &amp;N</oddFooter>
  </headerFooter>
  <rowBreaks count="16" manualBreakCount="16">
    <brk id="27" min="9" max="9" man="1"/>
    <brk id="62" min="9" max="9" man="1"/>
    <brk id="84" min="9" max="9" man="1"/>
    <brk id="127" min="9" max="9" man="1"/>
    <brk id="170" min="9" max="9" man="1"/>
    <brk id="200" min="9" max="9" man="1"/>
    <brk id="217" min="9" max="9" man="1"/>
    <brk id="230" min="9" max="9" man="1"/>
    <brk id="255" min="9" max="9" man="1"/>
    <brk id="281" min="9" max="9" man="1"/>
    <brk id="299" min="9" max="9" man="1"/>
    <brk id="327" min="9" max="9" man="1"/>
    <brk id="354" min="9" max="9" man="1"/>
    <brk id="374" min="9" max="9" man="1"/>
    <brk id="398" min="9" max="9" man="1"/>
    <brk id="411" min="9" max="9"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pageSetUpPr fitToPage="1"/>
  </sheetPr>
  <dimension ref="A1:K427"/>
  <sheetViews>
    <sheetView showGridLines="0" zoomScale="90" zoomScaleNormal="90" workbookViewId="0">
      <pane xSplit="1" ySplit="3" topLeftCell="B4" activePane="bottomRight" state="frozen"/>
      <selection activeCell="B14" sqref="B14"/>
      <selection pane="topRight" activeCell="B14" sqref="B14"/>
      <selection pane="bottomLeft" activeCell="B14" sqref="B14"/>
      <selection pane="bottomRight" activeCell="A2" sqref="A2:A3"/>
    </sheetView>
  </sheetViews>
  <sheetFormatPr defaultColWidth="9.1796875" defaultRowHeight="14.5" x14ac:dyDescent="0.35"/>
  <cols>
    <col min="1" max="1" width="8.26953125" style="3" customWidth="1"/>
    <col min="2" max="2" width="54.81640625" style="3" customWidth="1"/>
    <col min="3" max="3" width="9.453125" style="3" customWidth="1"/>
    <col min="4" max="4" width="19.453125" style="3" customWidth="1"/>
    <col min="5" max="5" width="14.7265625" style="3" customWidth="1"/>
    <col min="6" max="6" width="13" style="3" customWidth="1"/>
    <col min="7" max="8" width="13.81640625" style="15" customWidth="1"/>
    <col min="9" max="9" width="13.81640625" style="14" customWidth="1"/>
    <col min="10" max="10" width="69.7265625" style="3" customWidth="1"/>
    <col min="11" max="11" width="9.1796875" style="381"/>
    <col min="12" max="16384" width="9.1796875" style="1"/>
  </cols>
  <sheetData>
    <row r="1" spans="1:11" ht="29.25" customHeight="1" x14ac:dyDescent="0.35">
      <c r="A1" s="1779" t="s">
        <v>782</v>
      </c>
      <c r="B1" s="1779"/>
      <c r="C1" s="1779"/>
      <c r="D1" s="1779"/>
      <c r="E1" s="1787"/>
      <c r="F1" s="1847"/>
      <c r="G1" s="1848"/>
      <c r="H1" s="1848"/>
      <c r="J1" s="1373" t="s">
        <v>832</v>
      </c>
      <c r="K1" s="1"/>
    </row>
    <row r="2" spans="1:11" ht="15" customHeight="1" x14ac:dyDescent="0.3">
      <c r="A2" s="1457" t="s">
        <v>237</v>
      </c>
      <c r="B2" s="1458" t="s">
        <v>236</v>
      </c>
      <c r="C2" s="1458"/>
      <c r="D2" s="1458"/>
      <c r="E2" s="1458" t="s">
        <v>486</v>
      </c>
      <c r="F2" s="1457" t="s">
        <v>366</v>
      </c>
      <c r="G2" s="1458" t="s">
        <v>377</v>
      </c>
      <c r="H2" s="1458"/>
      <c r="I2" s="1457" t="s">
        <v>356</v>
      </c>
      <c r="J2" s="1457" t="s">
        <v>487</v>
      </c>
      <c r="K2" s="1"/>
    </row>
    <row r="3" spans="1:11" ht="15" customHeight="1" x14ac:dyDescent="0.3">
      <c r="A3" s="1457"/>
      <c r="B3" s="1458"/>
      <c r="C3" s="1458"/>
      <c r="D3" s="1458"/>
      <c r="E3" s="1458"/>
      <c r="F3" s="1457"/>
      <c r="G3" s="988" t="s">
        <v>354</v>
      </c>
      <c r="H3" s="988" t="s">
        <v>355</v>
      </c>
      <c r="I3" s="1457"/>
      <c r="J3" s="1457"/>
      <c r="K3" s="1"/>
    </row>
    <row r="4" spans="1:11" s="5" customFormat="1" ht="33" customHeight="1" x14ac:dyDescent="0.35">
      <c r="A4" s="1462" t="s">
        <v>491</v>
      </c>
      <c r="B4" s="1463"/>
      <c r="C4" s="1463"/>
      <c r="D4" s="1463"/>
      <c r="E4" s="1463"/>
      <c r="F4" s="1463"/>
      <c r="G4" s="1463"/>
      <c r="H4" s="1463"/>
      <c r="I4" s="1463"/>
      <c r="J4" s="1464"/>
    </row>
    <row r="5" spans="1:11" s="5" customFormat="1" ht="26.25" customHeight="1" x14ac:dyDescent="0.35">
      <c r="A5" s="48" t="s">
        <v>7</v>
      </c>
      <c r="B5" s="1465" t="s">
        <v>367</v>
      </c>
      <c r="C5" s="1465"/>
      <c r="D5" s="1465"/>
      <c r="E5" s="1466" t="s">
        <v>518</v>
      </c>
      <c r="F5" s="243" t="s">
        <v>361</v>
      </c>
      <c r="G5" s="1780">
        <f>Q1_19!G5-Q4_18!G5</f>
        <v>278000</v>
      </c>
      <c r="H5" s="1781"/>
      <c r="I5" s="1265">
        <f>Q1_19!I5-Q4_18!I5</f>
        <v>3073000</v>
      </c>
      <c r="J5" s="1849" t="str">
        <f>Q1_19!J5</f>
        <v>The Company maintains an amount referred to as the corporate contribution, to be applied to losses of the Company as provided in the clearing agency rules. The amount of the corporate contribution is generally equal to 50% of the Company’s general business risk capital requirement.</v>
      </c>
    </row>
    <row r="6" spans="1:11" s="5" customFormat="1" ht="26.25" customHeight="1" x14ac:dyDescent="0.35">
      <c r="A6" s="51" t="s">
        <v>8</v>
      </c>
      <c r="B6" s="1460" t="s">
        <v>368</v>
      </c>
      <c r="C6" s="1460"/>
      <c r="D6" s="1460"/>
      <c r="E6" s="1467"/>
      <c r="F6" s="732" t="s">
        <v>361</v>
      </c>
      <c r="G6" s="143" t="s">
        <v>362</v>
      </c>
      <c r="H6" s="143" t="s">
        <v>362</v>
      </c>
      <c r="I6" s="143" t="s">
        <v>362</v>
      </c>
      <c r="J6" s="1850"/>
    </row>
    <row r="7" spans="1:11" s="5" customFormat="1" ht="66.75" customHeight="1" x14ac:dyDescent="0.35">
      <c r="A7" s="55" t="s">
        <v>9</v>
      </c>
      <c r="B7" s="1459" t="s">
        <v>369</v>
      </c>
      <c r="C7" s="1459"/>
      <c r="D7" s="1459"/>
      <c r="E7" s="1467"/>
      <c r="F7" s="245" t="s">
        <v>361</v>
      </c>
      <c r="G7" s="718" t="s">
        <v>362</v>
      </c>
      <c r="H7" s="145" t="s">
        <v>362</v>
      </c>
      <c r="I7" s="145" t="s">
        <v>362</v>
      </c>
      <c r="J7" s="1851"/>
    </row>
    <row r="8" spans="1:11" s="5" customFormat="1" ht="26.25" customHeight="1" x14ac:dyDescent="0.35">
      <c r="A8" s="51" t="s">
        <v>10</v>
      </c>
      <c r="B8" s="1460" t="s">
        <v>370</v>
      </c>
      <c r="C8" s="1460"/>
      <c r="D8" s="1460"/>
      <c r="E8" s="1467"/>
      <c r="F8" s="732" t="s">
        <v>361</v>
      </c>
      <c r="G8" s="992">
        <f>Q1_19!G8-Q4_18!G8</f>
        <v>-2528</v>
      </c>
      <c r="H8" s="1206">
        <f>Q1_19!H8-Q4_18!H8</f>
        <v>-1258</v>
      </c>
      <c r="I8" s="992">
        <f>Q1_19!I8-Q4_18!I8</f>
        <v>-506.02913673999956</v>
      </c>
      <c r="J8" s="1509" t="str">
        <f>Q1_19!J8</f>
        <v>NSCC and each FICC Division calculates and collects Clearing Fund from its Members using a risk-based margin methodology. These amounts (a Member’s “Required Fund Deposit”) operate as the Member’s margin, and the aggregate of all such Members’ deposits is, collectively, the Clearing Fund, which operates as NSCC's/FICC (with respect to each division's) default fund.
For NSCC, on September 5, 2017, the US cash equities markets moved to a T+2 settlement cycle. Accordingly, after that date, the clearing fund has been calculated to take into account the shortened settlement cycle.</v>
      </c>
    </row>
    <row r="9" spans="1:11" s="5" customFormat="1" ht="150" customHeight="1" x14ac:dyDescent="0.35">
      <c r="A9" s="55" t="s">
        <v>11</v>
      </c>
      <c r="B9" s="1459" t="s">
        <v>371</v>
      </c>
      <c r="C9" s="1459"/>
      <c r="D9" s="1459"/>
      <c r="E9" s="1467"/>
      <c r="F9" s="245" t="s">
        <v>361</v>
      </c>
      <c r="G9" s="703">
        <f>Q1_19!G9-Q4_18!G9</f>
        <v>-2402</v>
      </c>
      <c r="H9" s="703">
        <f>Q1_19!H9-Q4_18!H9</f>
        <v>-1182</v>
      </c>
      <c r="I9" s="703">
        <f>Q1_19!I9-Q4_18!I9</f>
        <v>-1227.6699451299992</v>
      </c>
      <c r="J9" s="1510"/>
    </row>
    <row r="10" spans="1:11" s="5" customFormat="1" ht="26.25" customHeight="1" x14ac:dyDescent="0.35">
      <c r="A10" s="51" t="s">
        <v>12</v>
      </c>
      <c r="B10" s="1460" t="s">
        <v>372</v>
      </c>
      <c r="C10" s="1460"/>
      <c r="D10" s="1460"/>
      <c r="E10" s="1467"/>
      <c r="F10" s="732" t="s">
        <v>361</v>
      </c>
      <c r="G10" s="143" t="s">
        <v>362</v>
      </c>
      <c r="H10" s="143" t="s">
        <v>362</v>
      </c>
      <c r="I10" s="143" t="s">
        <v>362</v>
      </c>
      <c r="J10" s="54"/>
    </row>
    <row r="11" spans="1:11" s="5" customFormat="1" ht="26.25" customHeight="1" x14ac:dyDescent="0.35">
      <c r="A11" s="55" t="s">
        <v>13</v>
      </c>
      <c r="B11" s="1459" t="s">
        <v>373</v>
      </c>
      <c r="C11" s="1459"/>
      <c r="D11" s="1459"/>
      <c r="E11" s="1467"/>
      <c r="F11" s="245" t="s">
        <v>361</v>
      </c>
      <c r="G11" s="718" t="s">
        <v>362</v>
      </c>
      <c r="H11" s="718" t="s">
        <v>362</v>
      </c>
      <c r="I11" s="718" t="s">
        <v>362</v>
      </c>
      <c r="J11" s="58"/>
    </row>
    <row r="12" spans="1:11" s="5" customFormat="1" ht="26.25" customHeight="1" x14ac:dyDescent="0.35">
      <c r="A12" s="51" t="s">
        <v>14</v>
      </c>
      <c r="B12" s="1460" t="s">
        <v>374</v>
      </c>
      <c r="C12" s="1460"/>
      <c r="D12" s="1460"/>
      <c r="E12" s="1467"/>
      <c r="F12" s="732" t="s">
        <v>361</v>
      </c>
      <c r="G12" s="147" t="s">
        <v>362</v>
      </c>
      <c r="H12" s="147" t="s">
        <v>362</v>
      </c>
      <c r="I12" s="147" t="s">
        <v>362</v>
      </c>
      <c r="J12" s="54"/>
    </row>
    <row r="13" spans="1:11" s="5" customFormat="1" ht="39.75" customHeight="1" x14ac:dyDescent="0.35">
      <c r="A13" s="55" t="s">
        <v>15</v>
      </c>
      <c r="B13" s="1459" t="s">
        <v>375</v>
      </c>
      <c r="C13" s="1459"/>
      <c r="D13" s="1459"/>
      <c r="E13" s="1467"/>
      <c r="F13" s="245" t="s">
        <v>361</v>
      </c>
      <c r="G13" s="718" t="s">
        <v>362</v>
      </c>
      <c r="H13" s="718" t="s">
        <v>362</v>
      </c>
      <c r="I13" s="718" t="s">
        <v>362</v>
      </c>
      <c r="J13" s="58"/>
    </row>
    <row r="14" spans="1:11" s="5" customFormat="1" ht="30" customHeight="1" x14ac:dyDescent="0.35">
      <c r="A14" s="61" t="s">
        <v>16</v>
      </c>
      <c r="B14" s="1461" t="s">
        <v>376</v>
      </c>
      <c r="C14" s="1461"/>
      <c r="D14" s="1461"/>
      <c r="E14" s="1468"/>
      <c r="F14" s="246" t="s">
        <v>361</v>
      </c>
      <c r="G14" s="148" t="s">
        <v>362</v>
      </c>
      <c r="H14" s="148" t="s">
        <v>362</v>
      </c>
      <c r="I14" s="148" t="s">
        <v>362</v>
      </c>
      <c r="J14" s="64"/>
    </row>
    <row r="15" spans="1:11" s="5" customFormat="1" ht="8.15" customHeight="1" x14ac:dyDescent="0.35">
      <c r="A15" s="12"/>
      <c r="B15" s="13"/>
      <c r="C15" s="13"/>
      <c r="D15" s="13"/>
      <c r="E15" s="13"/>
      <c r="F15" s="7"/>
      <c r="G15" s="149"/>
      <c r="H15" s="149"/>
      <c r="I15" s="149"/>
      <c r="J15" s="46"/>
    </row>
    <row r="16" spans="1:11" s="5" customFormat="1" ht="33" customHeight="1" x14ac:dyDescent="0.35">
      <c r="A16" s="1462" t="s">
        <v>435</v>
      </c>
      <c r="B16" s="1463"/>
      <c r="C16" s="1463"/>
      <c r="D16" s="1463"/>
      <c r="E16" s="1463"/>
      <c r="F16" s="1463"/>
      <c r="G16" s="1463"/>
      <c r="H16" s="1463"/>
      <c r="I16" s="1463"/>
      <c r="J16" s="1464"/>
    </row>
    <row r="17" spans="1:10" s="5" customFormat="1" ht="32.15" customHeight="1" x14ac:dyDescent="0.35">
      <c r="A17" s="9" t="s">
        <v>6</v>
      </c>
      <c r="B17" s="1476" t="s">
        <v>436</v>
      </c>
      <c r="C17" s="1476"/>
      <c r="D17" s="1476"/>
      <c r="E17" s="10" t="s">
        <v>519</v>
      </c>
      <c r="F17" s="242" t="s">
        <v>361</v>
      </c>
      <c r="G17" s="992">
        <f>Q1_19!G17-Q4_18!G17</f>
        <v>16</v>
      </c>
      <c r="H17" s="150" t="s">
        <v>362</v>
      </c>
      <c r="I17" s="150" t="s">
        <v>362</v>
      </c>
      <c r="J17" s="6"/>
    </row>
    <row r="18" spans="1:10" s="5" customFormat="1" ht="8.15" customHeight="1" x14ac:dyDescent="0.35">
      <c r="A18" s="12"/>
      <c r="B18" s="13"/>
      <c r="C18" s="13"/>
      <c r="D18" s="13"/>
      <c r="E18" s="13"/>
      <c r="F18" s="7"/>
      <c r="G18" s="149"/>
      <c r="H18" s="149"/>
      <c r="I18" s="149"/>
      <c r="J18" s="46"/>
    </row>
    <row r="19" spans="1:10" s="5" customFormat="1" ht="33" customHeight="1" x14ac:dyDescent="0.35">
      <c r="A19" s="1462" t="s">
        <v>490</v>
      </c>
      <c r="B19" s="1463"/>
      <c r="C19" s="1463"/>
      <c r="D19" s="1463"/>
      <c r="E19" s="1463"/>
      <c r="F19" s="1463"/>
      <c r="G19" s="1463"/>
      <c r="H19" s="1463"/>
      <c r="I19" s="1463"/>
      <c r="J19" s="1464"/>
    </row>
    <row r="20" spans="1:10" s="5" customFormat="1" ht="15" customHeight="1" x14ac:dyDescent="0.35">
      <c r="A20" s="985" t="s">
        <v>17</v>
      </c>
      <c r="B20" s="968" t="s">
        <v>380</v>
      </c>
      <c r="C20" s="969"/>
      <c r="D20" s="68" t="s">
        <v>379</v>
      </c>
      <c r="E20" s="970" t="s">
        <v>518</v>
      </c>
      <c r="F20" s="69" t="s">
        <v>361</v>
      </c>
      <c r="G20" s="703">
        <f>Q1_19!G20-Q4_18!G20</f>
        <v>-321</v>
      </c>
      <c r="H20" s="703">
        <f>Q1_19!H20-Q4_18!H20</f>
        <v>-209</v>
      </c>
      <c r="I20" s="703">
        <f>Q1_19!I20-Q4_18!I20</f>
        <v>100</v>
      </c>
      <c r="J20" s="962"/>
    </row>
    <row r="21" spans="1:10" s="5" customFormat="1" ht="15" customHeight="1" x14ac:dyDescent="0.35">
      <c r="A21" s="981"/>
      <c r="B21" s="978"/>
      <c r="C21" s="979"/>
      <c r="D21" s="70" t="s">
        <v>378</v>
      </c>
      <c r="E21" s="982"/>
      <c r="F21" s="71" t="s">
        <v>361</v>
      </c>
      <c r="G21" s="703">
        <f>Q1_19!G21-Q4_18!G21</f>
        <v>-321</v>
      </c>
      <c r="H21" s="703">
        <f>Q1_19!H21-Q4_18!H21</f>
        <v>-209</v>
      </c>
      <c r="I21" s="703">
        <f>Q1_19!I21-Q4_18!I21</f>
        <v>100</v>
      </c>
      <c r="J21" s="984"/>
    </row>
    <row r="22" spans="1:10" s="5" customFormat="1" ht="15" customHeight="1" x14ac:dyDescent="0.35">
      <c r="A22" s="980" t="s">
        <v>18</v>
      </c>
      <c r="B22" s="971" t="s">
        <v>381</v>
      </c>
      <c r="C22" s="972"/>
      <c r="D22" s="959" t="s">
        <v>379</v>
      </c>
      <c r="E22" s="982"/>
      <c r="F22" s="72" t="s">
        <v>361</v>
      </c>
      <c r="G22" s="733">
        <v>0</v>
      </c>
      <c r="H22" s="992">
        <f>Q1_19!H22-Q4_18!H22</f>
        <v>0</v>
      </c>
      <c r="I22" s="992">
        <f>Q1_19!I22-Q4_18!I22</f>
        <v>0</v>
      </c>
      <c r="J22" s="976"/>
    </row>
    <row r="23" spans="1:10" s="5" customFormat="1" ht="15" customHeight="1" x14ac:dyDescent="0.35">
      <c r="A23" s="980" t="s">
        <v>18</v>
      </c>
      <c r="B23" s="971" t="s">
        <v>306</v>
      </c>
      <c r="C23" s="972"/>
      <c r="D23" s="959" t="s">
        <v>378</v>
      </c>
      <c r="E23" s="982"/>
      <c r="F23" s="72" t="s">
        <v>361</v>
      </c>
      <c r="G23" s="807">
        <v>0</v>
      </c>
      <c r="H23" s="992">
        <f>Q1_19!H23-Q4_18!H23</f>
        <v>0</v>
      </c>
      <c r="I23" s="992">
        <f>Q1_19!I23-Q4_18!I23</f>
        <v>0</v>
      </c>
      <c r="J23" s="986"/>
    </row>
    <row r="24" spans="1:10" s="5" customFormat="1" ht="15" customHeight="1" x14ac:dyDescent="0.35">
      <c r="A24" s="981" t="s">
        <v>19</v>
      </c>
      <c r="B24" s="978" t="s">
        <v>382</v>
      </c>
      <c r="C24" s="979"/>
      <c r="D24" s="70" t="s">
        <v>379</v>
      </c>
      <c r="E24" s="982"/>
      <c r="F24" s="71" t="s">
        <v>361</v>
      </c>
      <c r="G24" s="703">
        <f>Q1_19!G24-Q4_18!G24</f>
        <v>0</v>
      </c>
      <c r="H24" s="703">
        <f>Q1_19!H24-Q4_18!H24</f>
        <v>0</v>
      </c>
      <c r="I24" s="703">
        <f>Q1_19!I24-Q4_18!I24</f>
        <v>0</v>
      </c>
      <c r="J24" s="895"/>
    </row>
    <row r="25" spans="1:10" s="5" customFormat="1" ht="15" customHeight="1" x14ac:dyDescent="0.35">
      <c r="A25" s="981" t="s">
        <v>19</v>
      </c>
      <c r="B25" s="978" t="s">
        <v>307</v>
      </c>
      <c r="C25" s="979"/>
      <c r="D25" s="70" t="s">
        <v>378</v>
      </c>
      <c r="E25" s="982"/>
      <c r="F25" s="71" t="s">
        <v>361</v>
      </c>
      <c r="G25" s="703">
        <f>Q1_19!G25-Q4_18!G25</f>
        <v>0</v>
      </c>
      <c r="H25" s="703">
        <f>Q1_19!H25-Q4_18!H25</f>
        <v>0</v>
      </c>
      <c r="I25" s="703">
        <f>Q1_19!I25-Q4_18!I25</f>
        <v>0</v>
      </c>
      <c r="J25" s="984"/>
    </row>
    <row r="26" spans="1:10" s="5" customFormat="1" ht="15" customHeight="1" x14ac:dyDescent="0.35">
      <c r="A26" s="980" t="s">
        <v>693</v>
      </c>
      <c r="B26" s="971" t="s">
        <v>383</v>
      </c>
      <c r="C26" s="972"/>
      <c r="D26" s="959" t="s">
        <v>379</v>
      </c>
      <c r="E26" s="982"/>
      <c r="F26" s="72" t="s">
        <v>361</v>
      </c>
      <c r="G26" s="992">
        <f>Q1_19!G26-Q4_18!G26</f>
        <v>-51</v>
      </c>
      <c r="H26" s="992">
        <f>Q1_19!H26-Q4_18!H26</f>
        <v>0</v>
      </c>
      <c r="I26" s="992">
        <f>Q1_19!I26-Q4_18!I26</f>
        <v>1</v>
      </c>
      <c r="J26" s="976" t="s">
        <v>517</v>
      </c>
    </row>
    <row r="27" spans="1:10" s="5" customFormat="1" ht="15" customHeight="1" x14ac:dyDescent="0.35">
      <c r="A27" s="980" t="s">
        <v>20</v>
      </c>
      <c r="B27" s="971" t="s">
        <v>308</v>
      </c>
      <c r="C27" s="972"/>
      <c r="D27" s="959" t="s">
        <v>378</v>
      </c>
      <c r="E27" s="982"/>
      <c r="F27" s="72" t="s">
        <v>361</v>
      </c>
      <c r="G27" s="992">
        <f>Q1_19!G27-Q4_18!G27</f>
        <v>-51</v>
      </c>
      <c r="H27" s="992">
        <f>Q1_19!H27-Q4_18!H27</f>
        <v>0</v>
      </c>
      <c r="I27" s="992">
        <f>Q1_19!I27-Q4_18!I27</f>
        <v>1</v>
      </c>
      <c r="J27" s="986"/>
    </row>
    <row r="28" spans="1:10" s="5" customFormat="1" x14ac:dyDescent="0.35">
      <c r="A28" s="1494" t="s">
        <v>492</v>
      </c>
      <c r="B28" s="1495"/>
      <c r="C28" s="1495"/>
      <c r="D28" s="1495"/>
      <c r="E28" s="1495"/>
      <c r="F28" s="1495"/>
      <c r="G28" s="1495"/>
      <c r="H28" s="1495"/>
      <c r="I28" s="1495"/>
      <c r="J28" s="1496"/>
    </row>
    <row r="29" spans="1:10" s="5" customFormat="1" ht="15" customHeight="1" x14ac:dyDescent="0.35">
      <c r="A29" s="981" t="s">
        <v>694</v>
      </c>
      <c r="B29" s="978" t="s">
        <v>696</v>
      </c>
      <c r="C29" s="979"/>
      <c r="D29" s="70" t="s">
        <v>379</v>
      </c>
      <c r="E29" s="1483" t="s">
        <v>518</v>
      </c>
      <c r="F29" s="71" t="s">
        <v>361</v>
      </c>
      <c r="G29" s="703">
        <f>Q1_19!G29-Q4_18!G29</f>
        <v>311</v>
      </c>
      <c r="H29" s="703">
        <f>Q1_19!H29-Q4_18!H29</f>
        <v>11</v>
      </c>
      <c r="I29" s="703">
        <f>Q1_19!I29-Q4_18!I29</f>
        <v>83</v>
      </c>
      <c r="J29" s="983" t="s">
        <v>517</v>
      </c>
    </row>
    <row r="30" spans="1:10" s="5" customFormat="1" ht="15" customHeight="1" x14ac:dyDescent="0.35">
      <c r="A30" s="981" t="s">
        <v>20</v>
      </c>
      <c r="B30" s="978" t="s">
        <v>308</v>
      </c>
      <c r="C30" s="979"/>
      <c r="D30" s="70" t="s">
        <v>378</v>
      </c>
      <c r="E30" s="1782"/>
      <c r="F30" s="71" t="s">
        <v>361</v>
      </c>
      <c r="G30" s="703">
        <f>Q1_19!G30-Q4_18!G30</f>
        <v>311</v>
      </c>
      <c r="H30" s="703">
        <f>Q1_19!H30-Q4_18!H30</f>
        <v>11</v>
      </c>
      <c r="I30" s="703">
        <f>Q1_19!I30-Q4_18!I30</f>
        <v>83</v>
      </c>
      <c r="J30" s="984"/>
    </row>
    <row r="31" spans="1:10" s="5" customFormat="1" ht="15" customHeight="1" x14ac:dyDescent="0.35">
      <c r="A31" s="980" t="s">
        <v>695</v>
      </c>
      <c r="B31" s="971" t="s">
        <v>697</v>
      </c>
      <c r="C31" s="972"/>
      <c r="D31" s="959" t="s">
        <v>379</v>
      </c>
      <c r="E31" s="1782"/>
      <c r="F31" s="72" t="s">
        <v>361</v>
      </c>
      <c r="G31" s="992">
        <f>Q1_19!G31-Q4_18!G31</f>
        <v>0</v>
      </c>
      <c r="H31" s="992">
        <f>Q1_19!H31-Q4_18!H31</f>
        <v>0</v>
      </c>
      <c r="I31" s="992">
        <f>Q1_19!I31-Q4_18!I31</f>
        <v>0</v>
      </c>
      <c r="J31" s="976" t="s">
        <v>517</v>
      </c>
    </row>
    <row r="32" spans="1:10" s="5" customFormat="1" ht="15" customHeight="1" x14ac:dyDescent="0.35">
      <c r="A32" s="980" t="s">
        <v>20</v>
      </c>
      <c r="B32" s="971" t="s">
        <v>308</v>
      </c>
      <c r="C32" s="972"/>
      <c r="D32" s="959" t="s">
        <v>378</v>
      </c>
      <c r="E32" s="1782"/>
      <c r="F32" s="72" t="s">
        <v>361</v>
      </c>
      <c r="G32" s="992">
        <f>Q1_19!G32-Q4_18!G32</f>
        <v>0</v>
      </c>
      <c r="H32" s="992">
        <f>Q1_19!H32-Q4_18!H32</f>
        <v>0</v>
      </c>
      <c r="I32" s="992">
        <f>Q1_19!I32-Q4_18!I32</f>
        <v>0</v>
      </c>
      <c r="J32" s="986"/>
    </row>
    <row r="33" spans="1:10" s="5" customFormat="1" ht="15" customHeight="1" x14ac:dyDescent="0.35">
      <c r="A33" s="1478" t="s">
        <v>21</v>
      </c>
      <c r="B33" s="1481" t="s">
        <v>384</v>
      </c>
      <c r="C33" s="1482"/>
      <c r="D33" s="70" t="s">
        <v>379</v>
      </c>
      <c r="E33" s="1782"/>
      <c r="F33" s="71" t="s">
        <v>361</v>
      </c>
      <c r="G33" s="703">
        <f>Q1_19!G33-Q4_18!G33</f>
        <v>-2290</v>
      </c>
      <c r="H33" s="703">
        <f>Q1_19!H33-Q4_18!H33</f>
        <v>-824</v>
      </c>
      <c r="I33" s="703">
        <f>Q1_19!I33-Q4_18!I33</f>
        <v>-122</v>
      </c>
      <c r="J33" s="1491" t="s">
        <v>517</v>
      </c>
    </row>
    <row r="34" spans="1:10" s="5" customFormat="1" ht="15" customHeight="1" x14ac:dyDescent="0.35">
      <c r="A34" s="1478" t="s">
        <v>21</v>
      </c>
      <c r="B34" s="1481" t="s">
        <v>309</v>
      </c>
      <c r="C34" s="1482"/>
      <c r="D34" s="70" t="s">
        <v>378</v>
      </c>
      <c r="E34" s="1782"/>
      <c r="F34" s="71" t="s">
        <v>361</v>
      </c>
      <c r="G34" s="703">
        <f>Q1_19!G34-Q4_18!G34</f>
        <v>-2194</v>
      </c>
      <c r="H34" s="703">
        <f>Q1_19!H34-Q4_18!H34</f>
        <v>-778</v>
      </c>
      <c r="I34" s="703">
        <f>Q1_19!I34-Q4_18!I34</f>
        <v>-113</v>
      </c>
      <c r="J34" s="1473"/>
    </row>
    <row r="35" spans="1:10" s="5" customFormat="1" ht="15" customHeight="1" x14ac:dyDescent="0.35">
      <c r="A35" s="1486" t="s">
        <v>22</v>
      </c>
      <c r="B35" s="1487" t="s">
        <v>385</v>
      </c>
      <c r="C35" s="1488"/>
      <c r="D35" s="959" t="s">
        <v>379</v>
      </c>
      <c r="E35" s="1782"/>
      <c r="F35" s="72" t="s">
        <v>361</v>
      </c>
      <c r="G35" s="992">
        <f>Q1_19!G35-Q4_18!G35</f>
        <v>0</v>
      </c>
      <c r="H35" s="992">
        <f>Q1_19!H35-Q4_18!H35</f>
        <v>0</v>
      </c>
      <c r="I35" s="992">
        <f>Q1_19!I35-Q4_18!I35</f>
        <v>0</v>
      </c>
      <c r="J35" s="1493"/>
    </row>
    <row r="36" spans="1:10" s="5" customFormat="1" ht="15" customHeight="1" x14ac:dyDescent="0.35">
      <c r="A36" s="1486" t="s">
        <v>22</v>
      </c>
      <c r="B36" s="1487" t="s">
        <v>310</v>
      </c>
      <c r="C36" s="1488"/>
      <c r="D36" s="959" t="s">
        <v>378</v>
      </c>
      <c r="E36" s="1782"/>
      <c r="F36" s="72" t="s">
        <v>361</v>
      </c>
      <c r="G36" s="992">
        <f>Q1_19!G36-Q4_18!G36</f>
        <v>0</v>
      </c>
      <c r="H36" s="992">
        <f>Q1_19!H36-Q4_18!H36</f>
        <v>0</v>
      </c>
      <c r="I36" s="992">
        <f>Q1_19!I36-Q4_18!I36</f>
        <v>0</v>
      </c>
      <c r="J36" s="1493"/>
    </row>
    <row r="37" spans="1:10" s="5" customFormat="1" ht="15" customHeight="1" x14ac:dyDescent="0.35">
      <c r="A37" s="1498" t="s">
        <v>23</v>
      </c>
      <c r="B37" s="1499" t="s">
        <v>386</v>
      </c>
      <c r="C37" s="1500"/>
      <c r="D37" s="437" t="s">
        <v>379</v>
      </c>
      <c r="E37" s="1782"/>
      <c r="F37" s="71" t="s">
        <v>361</v>
      </c>
      <c r="G37" s="703">
        <f>Q1_19!G37-Q4_18!G37</f>
        <v>-253</v>
      </c>
      <c r="H37" s="703">
        <f>Q1_19!H37-Q4_18!H37</f>
        <v>-238</v>
      </c>
      <c r="I37" s="703">
        <f>Q1_19!I37-Q4_18!I37</f>
        <v>0</v>
      </c>
      <c r="J37" s="1492" t="s">
        <v>517</v>
      </c>
    </row>
    <row r="38" spans="1:10" s="5" customFormat="1" ht="15" customHeight="1" x14ac:dyDescent="0.35">
      <c r="A38" s="1478" t="s">
        <v>23</v>
      </c>
      <c r="B38" s="1481" t="s">
        <v>311</v>
      </c>
      <c r="C38" s="1482"/>
      <c r="D38" s="70" t="s">
        <v>378</v>
      </c>
      <c r="E38" s="1782"/>
      <c r="F38" s="71" t="s">
        <v>361</v>
      </c>
      <c r="G38" s="703">
        <f>Q1_19!G38-Q4_18!G38</f>
        <v>-236</v>
      </c>
      <c r="H38" s="703">
        <f>Q1_19!H38-Q4_18!H38</f>
        <v>-222</v>
      </c>
      <c r="I38" s="703">
        <f>Q1_19!I38-Q4_18!I38</f>
        <v>0</v>
      </c>
      <c r="J38" s="1492"/>
    </row>
    <row r="39" spans="1:10" s="5" customFormat="1" ht="15" customHeight="1" x14ac:dyDescent="0.35">
      <c r="A39" s="1486" t="s">
        <v>24</v>
      </c>
      <c r="B39" s="1487" t="s">
        <v>387</v>
      </c>
      <c r="C39" s="1488"/>
      <c r="D39" s="959" t="s">
        <v>379</v>
      </c>
      <c r="E39" s="1782"/>
      <c r="F39" s="72" t="s">
        <v>361</v>
      </c>
      <c r="G39" s="992">
        <f>Q1_19!G39-Q4_18!G39</f>
        <v>0</v>
      </c>
      <c r="H39" s="992">
        <f>Q1_19!H39-Q4_18!H39</f>
        <v>0</v>
      </c>
      <c r="I39" s="992">
        <f>Q1_19!I39-Q4_18!I39</f>
        <v>0</v>
      </c>
      <c r="J39" s="1493"/>
    </row>
    <row r="40" spans="1:10" s="5" customFormat="1" ht="15" customHeight="1" x14ac:dyDescent="0.35">
      <c r="A40" s="1486" t="s">
        <v>24</v>
      </c>
      <c r="B40" s="1487" t="s">
        <v>312</v>
      </c>
      <c r="C40" s="1488"/>
      <c r="D40" s="959" t="s">
        <v>378</v>
      </c>
      <c r="E40" s="1782"/>
      <c r="F40" s="72" t="s">
        <v>361</v>
      </c>
      <c r="G40" s="992">
        <f>Q1_19!G40-Q4_18!G40</f>
        <v>0</v>
      </c>
      <c r="H40" s="992">
        <f>Q1_19!H40-Q4_18!H40</f>
        <v>0</v>
      </c>
      <c r="I40" s="992">
        <f>Q1_19!I40-Q4_18!I40</f>
        <v>0</v>
      </c>
      <c r="J40" s="1493"/>
    </row>
    <row r="41" spans="1:10" s="5" customFormat="1" ht="15" customHeight="1" x14ac:dyDescent="0.35">
      <c r="A41" s="1478" t="s">
        <v>25</v>
      </c>
      <c r="B41" s="1481" t="s">
        <v>388</v>
      </c>
      <c r="C41" s="1482"/>
      <c r="D41" s="70" t="s">
        <v>379</v>
      </c>
      <c r="E41" s="1782"/>
      <c r="F41" s="71" t="s">
        <v>361</v>
      </c>
      <c r="G41" s="703">
        <f>Q1_19!G41-Q4_18!G41</f>
        <v>0</v>
      </c>
      <c r="H41" s="703">
        <f>Q1_19!H41-Q4_18!H41</f>
        <v>0</v>
      </c>
      <c r="I41" s="703">
        <f>Q1_19!I41-Q4_18!I41</f>
        <v>0</v>
      </c>
      <c r="J41" s="1492"/>
    </row>
    <row r="42" spans="1:10" s="5" customFormat="1" ht="15" customHeight="1" x14ac:dyDescent="0.35">
      <c r="A42" s="1478" t="s">
        <v>25</v>
      </c>
      <c r="B42" s="1481" t="s">
        <v>313</v>
      </c>
      <c r="C42" s="1482"/>
      <c r="D42" s="70" t="s">
        <v>378</v>
      </c>
      <c r="E42" s="1782"/>
      <c r="F42" s="71" t="s">
        <v>361</v>
      </c>
      <c r="G42" s="703">
        <f>Q1_19!G42-Q4_18!G42</f>
        <v>0</v>
      </c>
      <c r="H42" s="703">
        <f>Q1_19!H42-Q4_18!H42</f>
        <v>0</v>
      </c>
      <c r="I42" s="703">
        <f>Q1_19!I42-Q4_18!I42</f>
        <v>0</v>
      </c>
      <c r="J42" s="1492"/>
    </row>
    <row r="43" spans="1:10" s="5" customFormat="1" ht="15" customHeight="1" x14ac:dyDescent="0.35">
      <c r="A43" s="1486" t="s">
        <v>26</v>
      </c>
      <c r="B43" s="1487" t="s">
        <v>389</v>
      </c>
      <c r="C43" s="1488"/>
      <c r="D43" s="959" t="s">
        <v>379</v>
      </c>
      <c r="E43" s="1782"/>
      <c r="F43" s="72" t="s">
        <v>361</v>
      </c>
      <c r="G43" s="992">
        <f>Q1_19!G43-Q4_18!G43</f>
        <v>0</v>
      </c>
      <c r="H43" s="992">
        <f>Q1_19!H43-Q4_18!H43</f>
        <v>0</v>
      </c>
      <c r="I43" s="992">
        <f>Q1_19!I43-Q4_18!I43</f>
        <v>0</v>
      </c>
      <c r="J43" s="1493"/>
    </row>
    <row r="44" spans="1:10" s="5" customFormat="1" ht="15" customHeight="1" x14ac:dyDescent="0.35">
      <c r="A44" s="1486" t="s">
        <v>26</v>
      </c>
      <c r="B44" s="1487" t="s">
        <v>314</v>
      </c>
      <c r="C44" s="1488"/>
      <c r="D44" s="959" t="s">
        <v>378</v>
      </c>
      <c r="E44" s="1782"/>
      <c r="F44" s="72" t="s">
        <v>361</v>
      </c>
      <c r="G44" s="992">
        <f>Q1_19!G44-Q4_18!G44</f>
        <v>0</v>
      </c>
      <c r="H44" s="992">
        <f>Q1_19!H44-Q4_18!H44</f>
        <v>0</v>
      </c>
      <c r="I44" s="992">
        <f>Q1_19!I44-Q4_18!I44</f>
        <v>0</v>
      </c>
      <c r="J44" s="1493"/>
    </row>
    <row r="45" spans="1:10" s="5" customFormat="1" ht="15" customHeight="1" x14ac:dyDescent="0.35">
      <c r="A45" s="1478" t="s">
        <v>27</v>
      </c>
      <c r="B45" s="1481" t="s">
        <v>390</v>
      </c>
      <c r="C45" s="1482"/>
      <c r="D45" s="70" t="s">
        <v>379</v>
      </c>
      <c r="E45" s="1782"/>
      <c r="F45" s="71" t="s">
        <v>361</v>
      </c>
      <c r="G45" s="703">
        <f>Q1_19!G45-Q4_18!G45</f>
        <v>0</v>
      </c>
      <c r="H45" s="703">
        <f>Q1_19!H45-Q4_18!H45</f>
        <v>0</v>
      </c>
      <c r="I45" s="703">
        <f>Q1_19!I45-Q4_18!I45</f>
        <v>0</v>
      </c>
      <c r="J45" s="1492"/>
    </row>
    <row r="46" spans="1:10" s="5" customFormat="1" ht="15" customHeight="1" x14ac:dyDescent="0.35">
      <c r="A46" s="1478" t="s">
        <v>27</v>
      </c>
      <c r="B46" s="1481" t="s">
        <v>315</v>
      </c>
      <c r="C46" s="1482"/>
      <c r="D46" s="70" t="s">
        <v>378</v>
      </c>
      <c r="E46" s="1782"/>
      <c r="F46" s="71" t="s">
        <v>361</v>
      </c>
      <c r="G46" s="703">
        <f>Q1_19!G46-Q4_18!G46</f>
        <v>0</v>
      </c>
      <c r="H46" s="703">
        <f>Q1_19!H46-Q4_18!H46</f>
        <v>0</v>
      </c>
      <c r="I46" s="703">
        <f>Q1_19!I46-Q4_18!I46</f>
        <v>0</v>
      </c>
      <c r="J46" s="1492"/>
    </row>
    <row r="47" spans="1:10" s="5" customFormat="1" ht="15" customHeight="1" x14ac:dyDescent="0.35">
      <c r="A47" s="1486" t="s">
        <v>28</v>
      </c>
      <c r="B47" s="1487" t="s">
        <v>391</v>
      </c>
      <c r="C47" s="1488"/>
      <c r="D47" s="959" t="s">
        <v>379</v>
      </c>
      <c r="E47" s="1782"/>
      <c r="F47" s="72" t="s">
        <v>361</v>
      </c>
      <c r="G47" s="992">
        <f>Q1_19!G47-Q4_18!G47</f>
        <v>0</v>
      </c>
      <c r="H47" s="992">
        <f>Q1_19!H47-Q4_18!H47</f>
        <v>0</v>
      </c>
      <c r="I47" s="992">
        <f>Q1_19!I47-Q4_18!I47</f>
        <v>0</v>
      </c>
      <c r="J47" s="1493"/>
    </row>
    <row r="48" spans="1:10" s="5" customFormat="1" ht="15" customHeight="1" x14ac:dyDescent="0.35">
      <c r="A48" s="1486" t="s">
        <v>28</v>
      </c>
      <c r="B48" s="1487" t="s">
        <v>316</v>
      </c>
      <c r="C48" s="1488"/>
      <c r="D48" s="959" t="s">
        <v>378</v>
      </c>
      <c r="E48" s="1782"/>
      <c r="F48" s="72" t="s">
        <v>361</v>
      </c>
      <c r="G48" s="992">
        <f>Q1_19!G48-Q4_18!G48</f>
        <v>0</v>
      </c>
      <c r="H48" s="992">
        <f>Q1_19!H48-Q4_18!H48</f>
        <v>0</v>
      </c>
      <c r="I48" s="992">
        <f>Q1_19!I48-Q4_18!I48</f>
        <v>0</v>
      </c>
      <c r="J48" s="1493"/>
    </row>
    <row r="49" spans="1:10" s="5" customFormat="1" ht="15" customHeight="1" x14ac:dyDescent="0.35">
      <c r="A49" s="1478" t="s">
        <v>29</v>
      </c>
      <c r="B49" s="1481" t="s">
        <v>392</v>
      </c>
      <c r="C49" s="1482"/>
      <c r="D49" s="70" t="s">
        <v>379</v>
      </c>
      <c r="E49" s="1782"/>
      <c r="F49" s="71" t="s">
        <v>361</v>
      </c>
      <c r="G49" s="703">
        <f>Q1_19!G49-Q4_18!G49</f>
        <v>0</v>
      </c>
      <c r="H49" s="703">
        <f>Q1_19!H49-Q4_18!H49</f>
        <v>0</v>
      </c>
      <c r="I49" s="703">
        <f>Q1_19!I49-Q4_18!I49</f>
        <v>0</v>
      </c>
      <c r="J49" s="1492"/>
    </row>
    <row r="50" spans="1:10" s="5" customFormat="1" ht="15" customHeight="1" x14ac:dyDescent="0.35">
      <c r="A50" s="1478" t="s">
        <v>29</v>
      </c>
      <c r="B50" s="1481" t="s">
        <v>317</v>
      </c>
      <c r="C50" s="1482"/>
      <c r="D50" s="70" t="s">
        <v>378</v>
      </c>
      <c r="E50" s="1782"/>
      <c r="F50" s="71" t="s">
        <v>361</v>
      </c>
      <c r="G50" s="703">
        <f>Q1_19!G50-Q4_18!G50</f>
        <v>0</v>
      </c>
      <c r="H50" s="703">
        <f>Q1_19!H50-Q4_18!H50</f>
        <v>0</v>
      </c>
      <c r="I50" s="703">
        <f>Q1_19!I50-Q4_18!I50</f>
        <v>0</v>
      </c>
      <c r="J50" s="1492"/>
    </row>
    <row r="51" spans="1:10" s="5" customFormat="1" ht="15" customHeight="1" x14ac:dyDescent="0.35">
      <c r="A51" s="1486" t="s">
        <v>30</v>
      </c>
      <c r="B51" s="1487" t="s">
        <v>393</v>
      </c>
      <c r="C51" s="1488"/>
      <c r="D51" s="959" t="s">
        <v>379</v>
      </c>
      <c r="E51" s="1782"/>
      <c r="F51" s="72" t="s">
        <v>361</v>
      </c>
      <c r="G51" s="992">
        <f>Q1_19!G51-Q4_18!G51</f>
        <v>0</v>
      </c>
      <c r="H51" s="992">
        <f>Q1_19!H51-Q4_18!H51</f>
        <v>0</v>
      </c>
      <c r="I51" s="992">
        <f>Q1_19!I51-Q4_18!I51</f>
        <v>0</v>
      </c>
      <c r="J51" s="1493"/>
    </row>
    <row r="52" spans="1:10" s="5" customFormat="1" ht="15" customHeight="1" x14ac:dyDescent="0.35">
      <c r="A52" s="1501" t="s">
        <v>30</v>
      </c>
      <c r="B52" s="1502" t="s">
        <v>318</v>
      </c>
      <c r="C52" s="1503"/>
      <c r="D52" s="958" t="s">
        <v>378</v>
      </c>
      <c r="E52" s="1783"/>
      <c r="F52" s="73" t="s">
        <v>361</v>
      </c>
      <c r="G52" s="991">
        <f>Q1_19!G52-Q4_18!G52</f>
        <v>0</v>
      </c>
      <c r="H52" s="991">
        <f>Q1_19!H52-Q4_18!H52</f>
        <v>0</v>
      </c>
      <c r="I52" s="991">
        <f>Q1_19!I52-Q4_18!I52</f>
        <v>0</v>
      </c>
      <c r="J52" s="1504"/>
    </row>
    <row r="53" spans="1:10" s="5" customFormat="1" ht="8.15" customHeight="1" x14ac:dyDescent="0.35">
      <c r="A53" s="65"/>
      <c r="B53" s="66"/>
      <c r="C53" s="66"/>
      <c r="D53" s="66"/>
      <c r="E53" s="66"/>
      <c r="F53" s="67"/>
      <c r="G53" s="155"/>
      <c r="H53" s="155"/>
      <c r="I53" s="155"/>
      <c r="J53" s="46"/>
    </row>
    <row r="54" spans="1:10" s="5" customFormat="1" ht="33" customHeight="1" x14ac:dyDescent="0.35">
      <c r="A54" s="1462" t="s">
        <v>394</v>
      </c>
      <c r="B54" s="1463"/>
      <c r="C54" s="1463"/>
      <c r="D54" s="1463"/>
      <c r="E54" s="1463"/>
      <c r="F54" s="1463"/>
      <c r="G54" s="1463"/>
      <c r="H54" s="1463"/>
      <c r="I54" s="1463"/>
      <c r="J54" s="1464"/>
    </row>
    <row r="55" spans="1:10" s="5" customFormat="1" ht="30" customHeight="1" x14ac:dyDescent="0.35">
      <c r="A55" s="75" t="s">
        <v>31</v>
      </c>
      <c r="B55" s="1505" t="s">
        <v>0</v>
      </c>
      <c r="C55" s="1506"/>
      <c r="D55" s="957" t="s">
        <v>365</v>
      </c>
      <c r="E55" s="1466" t="s">
        <v>519</v>
      </c>
      <c r="F55" s="76" t="s">
        <v>365</v>
      </c>
      <c r="G55" s="151" t="s">
        <v>360</v>
      </c>
      <c r="H55" s="151" t="s">
        <v>360</v>
      </c>
      <c r="I55" s="151" t="s">
        <v>360</v>
      </c>
      <c r="J55" s="243"/>
    </row>
    <row r="56" spans="1:10" s="5" customFormat="1" ht="40.5" customHeight="1" x14ac:dyDescent="0.35">
      <c r="A56" s="980" t="s">
        <v>32</v>
      </c>
      <c r="B56" s="1487" t="s">
        <v>1</v>
      </c>
      <c r="C56" s="1488"/>
      <c r="D56" s="959"/>
      <c r="E56" s="1467"/>
      <c r="F56" s="72" t="s">
        <v>478</v>
      </c>
      <c r="G56" s="784">
        <f>Q1_19!G56-Q4_18!G56</f>
        <v>0</v>
      </c>
      <c r="H56" s="784">
        <f>Q1_19!H56-Q4_18!H56</f>
        <v>0</v>
      </c>
      <c r="I56" s="784">
        <f>Q1_19!I56-Q4_18!I56</f>
        <v>0</v>
      </c>
      <c r="J56" s="256" t="s">
        <v>702</v>
      </c>
    </row>
    <row r="57" spans="1:10" s="5" customFormat="1" ht="27" customHeight="1" x14ac:dyDescent="0.35">
      <c r="A57" s="1508" t="s">
        <v>33</v>
      </c>
      <c r="B57" s="1481" t="s">
        <v>428</v>
      </c>
      <c r="C57" s="1482"/>
      <c r="D57" s="973" t="s">
        <v>521</v>
      </c>
      <c r="E57" s="1467"/>
      <c r="F57" s="77" t="s">
        <v>361</v>
      </c>
      <c r="G57" s="806">
        <f>Q1_19!G57-Q4_18!G57</f>
        <v>-148588196.51165307</v>
      </c>
      <c r="H57" s="806">
        <f>Q1_19!H57-Q4_18!H57</f>
        <v>0</v>
      </c>
      <c r="I57" s="806">
        <f>Q1_19!I57-Q4_18!I57</f>
        <v>0</v>
      </c>
      <c r="J57" s="1509"/>
    </row>
    <row r="58" spans="1:10" s="5" customFormat="1" ht="27" customHeight="1" x14ac:dyDescent="0.35">
      <c r="A58" s="1508" t="s">
        <v>33</v>
      </c>
      <c r="B58" s="1481"/>
      <c r="C58" s="1482"/>
      <c r="D58" s="973" t="s">
        <v>522</v>
      </c>
      <c r="E58" s="1467"/>
      <c r="F58" s="77" t="s">
        <v>361</v>
      </c>
      <c r="G58" s="806">
        <f>Q1_19!G58-Q4_18!G58</f>
        <v>-39485567.769142032</v>
      </c>
      <c r="H58" s="806">
        <f>Q1_19!H58-Q4_18!H58</f>
        <v>7059919.6885429621</v>
      </c>
      <c r="I58" s="806">
        <f>Q1_19!I58-Q4_18!I58</f>
        <v>-34918279.023777962</v>
      </c>
      <c r="J58" s="1510"/>
    </row>
    <row r="59" spans="1:10" s="5" customFormat="1" ht="30" customHeight="1" x14ac:dyDescent="0.35">
      <c r="A59" s="980" t="s">
        <v>34</v>
      </c>
      <c r="B59" s="1487" t="s">
        <v>257</v>
      </c>
      <c r="C59" s="1488"/>
      <c r="D59" s="959"/>
      <c r="E59" s="1467"/>
      <c r="F59" s="72" t="s">
        <v>478</v>
      </c>
      <c r="G59" s="784">
        <f>Q1_19!G59-Q4_18!G59</f>
        <v>0</v>
      </c>
      <c r="H59" s="784">
        <f>Q1_19!H59-Q4_18!H59</f>
        <v>0</v>
      </c>
      <c r="I59" s="784">
        <f>Q1_19!I59-Q4_18!I59</f>
        <v>0</v>
      </c>
      <c r="J59" s="59"/>
    </row>
    <row r="60" spans="1:10" s="5" customFormat="1" ht="30" customHeight="1" x14ac:dyDescent="0.35">
      <c r="A60" s="977" t="s">
        <v>35</v>
      </c>
      <c r="B60" s="1511" t="s">
        <v>429</v>
      </c>
      <c r="C60" s="1512"/>
      <c r="D60" s="79" t="s">
        <v>523</v>
      </c>
      <c r="E60" s="1467"/>
      <c r="F60" s="80" t="s">
        <v>361</v>
      </c>
      <c r="G60" s="806">
        <f>Q1_19!G60-Q4_18!G60</f>
        <v>0</v>
      </c>
      <c r="H60" s="806">
        <f>Q1_19!H60-Q4_18!H60</f>
        <v>0</v>
      </c>
      <c r="I60" s="806">
        <f>Q1_19!I60-Q4_18!I60</f>
        <v>0</v>
      </c>
      <c r="J60" s="60"/>
    </row>
    <row r="61" spans="1:10" s="5" customFormat="1" ht="24" customHeight="1" x14ac:dyDescent="0.35">
      <c r="A61" s="1486" t="s">
        <v>36</v>
      </c>
      <c r="B61" s="1487" t="s">
        <v>430</v>
      </c>
      <c r="C61" s="1488"/>
      <c r="D61" s="959" t="s">
        <v>521</v>
      </c>
      <c r="E61" s="1467"/>
      <c r="F61" s="72" t="s">
        <v>361</v>
      </c>
      <c r="G61" s="784">
        <f>Q4_18!G61-Q1_19!G61</f>
        <v>0</v>
      </c>
      <c r="H61" s="784">
        <f>IF(Q4_18!H61=Q1_19!H61, 0, "Check")</f>
        <v>0</v>
      </c>
      <c r="I61" s="784">
        <f>Q1_19!I61-Q4_18!I61</f>
        <v>0</v>
      </c>
      <c r="J61" s="1474" t="s">
        <v>712</v>
      </c>
    </row>
    <row r="62" spans="1:10" s="5" customFormat="1" ht="24" customHeight="1" x14ac:dyDescent="0.35">
      <c r="A62" s="1486"/>
      <c r="B62" s="1487"/>
      <c r="C62" s="1488"/>
      <c r="D62" s="959" t="s">
        <v>706</v>
      </c>
      <c r="E62" s="1467"/>
      <c r="F62" s="72" t="s">
        <v>361</v>
      </c>
      <c r="G62" s="784">
        <f>IF(Q4_18!G62=Q1_19!G62, 0, "Check")</f>
        <v>0</v>
      </c>
      <c r="H62" s="784">
        <f>IF(Q4_18!H62=Q1_19!H62, 0, "Check")</f>
        <v>0</v>
      </c>
      <c r="I62" s="784">
        <f>Q1_19!I62-Q4_18!I62</f>
        <v>0</v>
      </c>
      <c r="J62" s="1475"/>
    </row>
    <row r="63" spans="1:10" s="5" customFormat="1" ht="27" customHeight="1" x14ac:dyDescent="0.35">
      <c r="A63" s="1508" t="s">
        <v>37</v>
      </c>
      <c r="B63" s="1481" t="s">
        <v>431</v>
      </c>
      <c r="C63" s="1482"/>
      <c r="D63" s="973" t="s">
        <v>521</v>
      </c>
      <c r="E63" s="1467"/>
      <c r="F63" s="77" t="s">
        <v>361</v>
      </c>
      <c r="G63" s="806">
        <f>Q1_19!G64-Q4_18!G63</f>
        <v>-387245380.84734988</v>
      </c>
      <c r="H63" s="806">
        <f>Q1_19!H64-Q4_18!H63</f>
        <v>0</v>
      </c>
      <c r="I63" s="806">
        <f>Q1_19!I64-Q4_18!I63</f>
        <v>965787832.78068018</v>
      </c>
      <c r="J63" s="1509"/>
    </row>
    <row r="64" spans="1:10" s="5" customFormat="1" ht="27" customHeight="1" x14ac:dyDescent="0.35">
      <c r="A64" s="1508"/>
      <c r="B64" s="1481"/>
      <c r="C64" s="1482"/>
      <c r="D64" s="973" t="s">
        <v>522</v>
      </c>
      <c r="E64" s="1467"/>
      <c r="F64" s="77" t="s">
        <v>361</v>
      </c>
      <c r="G64" s="806">
        <f>Q1_19!G65-Q4_18!G64</f>
        <v>-88893185.962001085</v>
      </c>
      <c r="H64" s="806">
        <f>Q1_19!H65-Q4_18!H64</f>
        <v>-4355011.9938600063</v>
      </c>
      <c r="I64" s="806">
        <f>Q1_19!I65-Q4_18!I64</f>
        <v>-54124016.332906008</v>
      </c>
      <c r="J64" s="1510"/>
    </row>
    <row r="65" spans="1:10" s="5" customFormat="1" ht="30" customHeight="1" x14ac:dyDescent="0.35">
      <c r="A65" s="980" t="s">
        <v>38</v>
      </c>
      <c r="B65" s="1487" t="s">
        <v>678</v>
      </c>
      <c r="C65" s="1488"/>
      <c r="D65" s="959"/>
      <c r="E65" s="1507"/>
      <c r="F65" s="72" t="s">
        <v>478</v>
      </c>
      <c r="G65" s="784">
        <f>Q1_19!G66-Q4_18!G65</f>
        <v>0</v>
      </c>
      <c r="H65" s="784">
        <f>Q1_19!H66-Q4_18!H65</f>
        <v>0</v>
      </c>
      <c r="I65" s="784">
        <f>Q1_19!I66-Q4_18!I65</f>
        <v>0</v>
      </c>
      <c r="J65" s="59"/>
    </row>
    <row r="66" spans="1:10" s="5" customFormat="1" ht="33" customHeight="1" x14ac:dyDescent="0.35">
      <c r="A66" s="1494" t="s">
        <v>699</v>
      </c>
      <c r="B66" s="1495"/>
      <c r="C66" s="1495"/>
      <c r="D66" s="1495"/>
      <c r="E66" s="1495"/>
      <c r="F66" s="1495"/>
      <c r="G66" s="1495"/>
      <c r="H66" s="1495"/>
      <c r="I66" s="1495"/>
      <c r="J66" s="1496"/>
    </row>
    <row r="67" spans="1:10" s="5" customFormat="1" ht="30" customHeight="1" x14ac:dyDescent="0.35">
      <c r="A67" s="977" t="s">
        <v>39</v>
      </c>
      <c r="B67" s="1511" t="s">
        <v>679</v>
      </c>
      <c r="C67" s="1512"/>
      <c r="D67" s="79" t="s">
        <v>523</v>
      </c>
      <c r="E67" s="1466" t="s">
        <v>519</v>
      </c>
      <c r="F67" s="80" t="s">
        <v>361</v>
      </c>
      <c r="G67" s="806">
        <f>Q1_19!G67-Q4_18!G67</f>
        <v>0</v>
      </c>
      <c r="H67" s="806">
        <f>Q1_19!H67-Q4_18!H67</f>
        <v>0</v>
      </c>
      <c r="I67" s="806">
        <f>Q1_19!I67-Q4_18!I67</f>
        <v>0</v>
      </c>
      <c r="J67" s="60"/>
    </row>
    <row r="68" spans="1:10" s="5" customFormat="1" ht="24" customHeight="1" x14ac:dyDescent="0.35">
      <c r="A68" s="1486" t="s">
        <v>40</v>
      </c>
      <c r="B68" s="1513" t="s">
        <v>433</v>
      </c>
      <c r="C68" s="1514"/>
      <c r="D68" s="959" t="s">
        <v>521</v>
      </c>
      <c r="E68" s="1467"/>
      <c r="F68" s="72" t="s">
        <v>361</v>
      </c>
      <c r="G68" s="784">
        <f>Q1_19!G68-Q4_18!G68</f>
        <v>0</v>
      </c>
      <c r="H68" s="784">
        <f>IF(Q4_18!H68=Q1_19!H68, 0, "Check")</f>
        <v>0</v>
      </c>
      <c r="I68" s="784">
        <f>Q1_19!I68-Q4_18!I68</f>
        <v>0</v>
      </c>
      <c r="J68" s="1474" t="s">
        <v>712</v>
      </c>
    </row>
    <row r="69" spans="1:10" s="5" customFormat="1" ht="24" customHeight="1" x14ac:dyDescent="0.35">
      <c r="A69" s="1501" t="s">
        <v>40</v>
      </c>
      <c r="B69" s="1515"/>
      <c r="C69" s="1516"/>
      <c r="D69" s="958" t="s">
        <v>706</v>
      </c>
      <c r="E69" s="1468"/>
      <c r="F69" s="73" t="s">
        <v>361</v>
      </c>
      <c r="G69" s="784">
        <f>IF(Q4_18!G69=Q1_19!G69, 0, "Check")</f>
        <v>0</v>
      </c>
      <c r="H69" s="784">
        <f>IF(Q4_18!H69=Q1_19!H69, 0, "Check")</f>
        <v>0</v>
      </c>
      <c r="I69" s="784">
        <f>Q1_19!I69-Q4_18!I69</f>
        <v>0</v>
      </c>
      <c r="J69" s="1517"/>
    </row>
    <row r="70" spans="1:10" s="5" customFormat="1" ht="8.15" customHeight="1" x14ac:dyDescent="0.35">
      <c r="A70" s="82"/>
      <c r="B70" s="83"/>
      <c r="C70" s="83"/>
      <c r="D70" s="83"/>
      <c r="E70" s="83"/>
      <c r="F70" s="84"/>
      <c r="G70" s="156"/>
      <c r="H70" s="156"/>
      <c r="I70" s="156"/>
      <c r="J70" s="46"/>
    </row>
    <row r="71" spans="1:10" s="5" customFormat="1" ht="33" customHeight="1" x14ac:dyDescent="0.35">
      <c r="A71" s="1462" t="s">
        <v>395</v>
      </c>
      <c r="B71" s="1463"/>
      <c r="C71" s="1463"/>
      <c r="D71" s="1463"/>
      <c r="E71" s="1463"/>
      <c r="F71" s="1463"/>
      <c r="G71" s="1463"/>
      <c r="H71" s="1463"/>
      <c r="I71" s="1463"/>
      <c r="J71" s="1464"/>
    </row>
    <row r="72" spans="1:10" s="5" customFormat="1" ht="188.25" customHeight="1" x14ac:dyDescent="0.35">
      <c r="A72" s="11" t="s">
        <v>41</v>
      </c>
      <c r="B72" s="1537" t="s">
        <v>271</v>
      </c>
      <c r="C72" s="1538"/>
      <c r="D72" s="1539"/>
      <c r="E72" s="85" t="s">
        <v>524</v>
      </c>
      <c r="F72" s="242" t="s">
        <v>434</v>
      </c>
      <c r="G72" s="157" t="s">
        <v>493</v>
      </c>
      <c r="H72" s="157" t="s">
        <v>494</v>
      </c>
      <c r="I72" s="157" t="s">
        <v>495</v>
      </c>
      <c r="J72" s="2"/>
    </row>
    <row r="73" spans="1:10" s="5" customFormat="1" ht="8.15" customHeight="1" x14ac:dyDescent="0.35">
      <c r="A73" s="12"/>
      <c r="B73" s="13"/>
      <c r="C73" s="13"/>
      <c r="D73" s="13"/>
      <c r="E73" s="13"/>
      <c r="F73" s="7"/>
      <c r="G73" s="149"/>
      <c r="H73" s="149"/>
      <c r="I73" s="149"/>
      <c r="J73" s="46"/>
    </row>
    <row r="74" spans="1:10" s="5" customFormat="1" ht="33" customHeight="1" x14ac:dyDescent="0.35">
      <c r="A74" s="1462" t="s">
        <v>396</v>
      </c>
      <c r="B74" s="1463"/>
      <c r="C74" s="1463"/>
      <c r="D74" s="1463"/>
      <c r="E74" s="1463"/>
      <c r="F74" s="1463"/>
      <c r="G74" s="1463"/>
      <c r="H74" s="1463"/>
      <c r="I74" s="1463"/>
      <c r="J74" s="1464"/>
    </row>
    <row r="75" spans="1:10" s="5" customFormat="1" ht="51" customHeight="1" x14ac:dyDescent="0.35">
      <c r="A75" s="11" t="s">
        <v>42</v>
      </c>
      <c r="B75" s="1537" t="s">
        <v>206</v>
      </c>
      <c r="C75" s="1538"/>
      <c r="D75" s="1539"/>
      <c r="E75" s="85" t="s">
        <v>524</v>
      </c>
      <c r="F75" s="4"/>
      <c r="G75" s="158" t="s">
        <v>515</v>
      </c>
      <c r="H75" s="158" t="s">
        <v>515</v>
      </c>
      <c r="I75" s="158" t="s">
        <v>515</v>
      </c>
      <c r="J75" s="36"/>
    </row>
    <row r="76" spans="1:10" s="5" customFormat="1" ht="8.15" customHeight="1" x14ac:dyDescent="0.35">
      <c r="A76" s="12"/>
      <c r="B76" s="13"/>
      <c r="C76" s="13"/>
      <c r="D76" s="13"/>
      <c r="E76" s="13"/>
      <c r="F76" s="7"/>
      <c r="G76" s="149"/>
      <c r="H76" s="149"/>
      <c r="I76" s="149"/>
      <c r="J76" s="46"/>
    </row>
    <row r="77" spans="1:10" s="5" customFormat="1" ht="33" customHeight="1" x14ac:dyDescent="0.35">
      <c r="A77" s="1462" t="s">
        <v>397</v>
      </c>
      <c r="B77" s="1463"/>
      <c r="C77" s="1463"/>
      <c r="D77" s="1463"/>
      <c r="E77" s="1463"/>
      <c r="F77" s="1463"/>
      <c r="G77" s="1463"/>
      <c r="H77" s="1463"/>
      <c r="I77" s="1463"/>
      <c r="J77" s="1464"/>
    </row>
    <row r="78" spans="1:10" s="5" customFormat="1" ht="32.15" customHeight="1" x14ac:dyDescent="0.35">
      <c r="A78" s="951" t="s">
        <v>43</v>
      </c>
      <c r="B78" s="1505" t="s">
        <v>272</v>
      </c>
      <c r="C78" s="1540"/>
      <c r="D78" s="1506"/>
      <c r="E78" s="1541" t="s">
        <v>519</v>
      </c>
      <c r="F78" s="243" t="s">
        <v>398</v>
      </c>
      <c r="G78" s="1041">
        <f>Q1_19!G78-Q4_18!G78</f>
        <v>0</v>
      </c>
      <c r="H78" s="1041">
        <f>Q1_19!H78-Q4_18!H78</f>
        <v>0</v>
      </c>
      <c r="I78" s="1041">
        <f>Q1_19!I78-Q4_18!I78</f>
        <v>0</v>
      </c>
      <c r="J78" s="86"/>
    </row>
    <row r="79" spans="1:10" s="5" customFormat="1" ht="32.15" customHeight="1" x14ac:dyDescent="0.35">
      <c r="A79" s="954" t="s">
        <v>46</v>
      </c>
      <c r="B79" s="1487" t="s">
        <v>273</v>
      </c>
      <c r="C79" s="1544"/>
      <c r="D79" s="1488"/>
      <c r="E79" s="1542"/>
      <c r="F79" s="87" t="s">
        <v>478</v>
      </c>
      <c r="G79" s="733" t="s">
        <v>363</v>
      </c>
      <c r="H79" s="733" t="s">
        <v>363</v>
      </c>
      <c r="I79" s="733" t="s">
        <v>363</v>
      </c>
      <c r="J79" s="960" t="s">
        <v>705</v>
      </c>
    </row>
    <row r="80" spans="1:10" s="5" customFormat="1" ht="32.15" customHeight="1" x14ac:dyDescent="0.35">
      <c r="A80" s="952" t="s">
        <v>47</v>
      </c>
      <c r="B80" s="1545" t="s">
        <v>274</v>
      </c>
      <c r="C80" s="1546"/>
      <c r="D80" s="1547"/>
      <c r="E80" s="1542"/>
      <c r="F80" s="88"/>
      <c r="G80" s="152" t="s">
        <v>496</v>
      </c>
      <c r="H80" s="152" t="s">
        <v>496</v>
      </c>
      <c r="I80" s="152" t="s">
        <v>496</v>
      </c>
      <c r="J80" s="245"/>
    </row>
    <row r="81" spans="1:11" s="5" customFormat="1" ht="15" customHeight="1" x14ac:dyDescent="0.35">
      <c r="A81" s="1548" t="s">
        <v>48</v>
      </c>
      <c r="B81" s="1513" t="s">
        <v>275</v>
      </c>
      <c r="C81" s="1514"/>
      <c r="D81" s="974" t="s">
        <v>475</v>
      </c>
      <c r="E81" s="1542"/>
      <c r="F81" s="87" t="s">
        <v>478</v>
      </c>
      <c r="G81" s="1244">
        <f>Q1_19!G81-Q4_18!G81</f>
        <v>1</v>
      </c>
      <c r="H81" s="733" t="s">
        <v>362</v>
      </c>
      <c r="I81" s="733" t="s">
        <v>362</v>
      </c>
      <c r="J81" s="1489" t="s">
        <v>719</v>
      </c>
    </row>
    <row r="82" spans="1:11" s="5" customFormat="1" ht="15" customHeight="1" x14ac:dyDescent="0.35">
      <c r="A82" s="1548"/>
      <c r="B82" s="1518"/>
      <c r="C82" s="1519"/>
      <c r="D82" s="974" t="s">
        <v>476</v>
      </c>
      <c r="E82" s="1542"/>
      <c r="F82" s="87" t="s">
        <v>478</v>
      </c>
      <c r="G82" s="784">
        <f>Q1_19!G82-Q4_18!G82</f>
        <v>0</v>
      </c>
      <c r="H82" s="784">
        <f>Q1_19!H82-Q4_18!H82</f>
        <v>0</v>
      </c>
      <c r="I82" s="733" t="s">
        <v>362</v>
      </c>
      <c r="J82" s="1520"/>
    </row>
    <row r="83" spans="1:11" s="5" customFormat="1" ht="17.25" customHeight="1" x14ac:dyDescent="0.35">
      <c r="A83" s="1549"/>
      <c r="B83" s="1515"/>
      <c r="C83" s="1516"/>
      <c r="D83" s="91" t="s">
        <v>477</v>
      </c>
      <c r="E83" s="1543"/>
      <c r="F83" s="90" t="s">
        <v>478</v>
      </c>
      <c r="G83" s="784">
        <f>Q1_19!G83-Q4_18!G83</f>
        <v>0</v>
      </c>
      <c r="H83" s="784">
        <f>Q1_19!H83-Q4_18!H83</f>
        <v>0</v>
      </c>
      <c r="I83" s="154" t="s">
        <v>362</v>
      </c>
      <c r="J83" s="1521"/>
    </row>
    <row r="84" spans="1:11" s="5" customFormat="1" ht="8.15" customHeight="1" x14ac:dyDescent="0.35">
      <c r="A84" s="12"/>
      <c r="B84" s="13"/>
      <c r="C84" s="13"/>
      <c r="D84" s="13"/>
      <c r="E84" s="13"/>
      <c r="F84" s="7"/>
      <c r="G84" s="149"/>
      <c r="H84" s="149"/>
      <c r="I84" s="149"/>
      <c r="J84" s="46"/>
    </row>
    <row r="85" spans="1:11" s="5" customFormat="1" ht="33" customHeight="1" x14ac:dyDescent="0.35">
      <c r="A85" s="1462" t="s">
        <v>400</v>
      </c>
      <c r="B85" s="1463"/>
      <c r="C85" s="1463"/>
      <c r="D85" s="1463"/>
      <c r="E85" s="1463"/>
      <c r="F85" s="1463"/>
      <c r="G85" s="1463"/>
      <c r="H85" s="1463"/>
      <c r="I85" s="1463"/>
      <c r="J85" s="1464"/>
    </row>
    <row r="86" spans="1:11" ht="15" customHeight="1" x14ac:dyDescent="0.3">
      <c r="A86" s="1522" t="s">
        <v>44</v>
      </c>
      <c r="B86" s="1525" t="s">
        <v>399</v>
      </c>
      <c r="C86" s="1526"/>
      <c r="D86" s="129" t="s">
        <v>410</v>
      </c>
      <c r="E86" s="1531" t="s">
        <v>519</v>
      </c>
      <c r="F86" s="93" t="s">
        <v>361</v>
      </c>
      <c r="G86" s="703">
        <f>Q1_19!G86-Q4_18!G86</f>
        <v>-2528</v>
      </c>
      <c r="H86" s="703">
        <f>Q1_19!H86-Q4_18!H86</f>
        <v>-1258</v>
      </c>
      <c r="I86" s="703">
        <f>Q1_19!I86-Q4_18!I86</f>
        <v>-506.02913673999956</v>
      </c>
      <c r="J86" s="1534" t="s">
        <v>687</v>
      </c>
      <c r="K86" s="1"/>
    </row>
    <row r="87" spans="1:11" ht="15" customHeight="1" x14ac:dyDescent="0.3">
      <c r="A87" s="1523"/>
      <c r="B87" s="1527"/>
      <c r="C87" s="1528"/>
      <c r="D87" s="130" t="s">
        <v>411</v>
      </c>
      <c r="E87" s="1532"/>
      <c r="F87" s="95" t="s">
        <v>361</v>
      </c>
      <c r="G87" s="686" t="s">
        <v>688</v>
      </c>
      <c r="H87" s="686" t="s">
        <v>688</v>
      </c>
      <c r="I87" s="686" t="s">
        <v>688</v>
      </c>
      <c r="J87" s="1535"/>
      <c r="K87" s="1"/>
    </row>
    <row r="88" spans="1:11" ht="15" customHeight="1" x14ac:dyDescent="0.3">
      <c r="A88" s="1523"/>
      <c r="B88" s="1527"/>
      <c r="C88" s="1528"/>
      <c r="D88" s="961" t="s">
        <v>412</v>
      </c>
      <c r="E88" s="1532"/>
      <c r="F88" s="95" t="s">
        <v>361</v>
      </c>
      <c r="G88" s="686" t="s">
        <v>688</v>
      </c>
      <c r="H88" s="686" t="s">
        <v>688</v>
      </c>
      <c r="I88" s="686" t="s">
        <v>688</v>
      </c>
      <c r="J88" s="1535"/>
      <c r="K88" s="1"/>
    </row>
    <row r="89" spans="1:11" ht="15" customHeight="1" x14ac:dyDescent="0.3">
      <c r="A89" s="1524"/>
      <c r="B89" s="1529"/>
      <c r="C89" s="1530"/>
      <c r="D89" s="97" t="s">
        <v>256</v>
      </c>
      <c r="E89" s="1533"/>
      <c r="F89" s="98" t="s">
        <v>361</v>
      </c>
      <c r="G89" s="705">
        <f>Q1_19!G89-Q4_18!G89</f>
        <v>-2528</v>
      </c>
      <c r="H89" s="705">
        <f>Q1_19!H89-Q4_18!H89</f>
        <v>-1258</v>
      </c>
      <c r="I89" s="705">
        <f>Q1_19!I89-Q4_18!I89</f>
        <v>-506.02913673999956</v>
      </c>
      <c r="J89" s="1536"/>
      <c r="K89" s="1"/>
    </row>
    <row r="90" spans="1:11" s="5" customFormat="1" ht="8.15" customHeight="1" x14ac:dyDescent="0.35">
      <c r="A90" s="209"/>
      <c r="B90" s="210"/>
      <c r="C90" s="210"/>
      <c r="D90" s="210"/>
      <c r="E90" s="210"/>
      <c r="F90" s="47"/>
      <c r="G90" s="211"/>
      <c r="H90" s="211"/>
      <c r="I90" s="211"/>
      <c r="J90" s="46"/>
    </row>
    <row r="91" spans="1:11" s="5" customFormat="1" ht="33" customHeight="1" x14ac:dyDescent="0.35">
      <c r="A91" s="1494" t="s">
        <v>480</v>
      </c>
      <c r="B91" s="1495"/>
      <c r="C91" s="1495"/>
      <c r="D91" s="1495"/>
      <c r="E91" s="1495"/>
      <c r="F91" s="1495"/>
      <c r="G91" s="1495"/>
      <c r="H91" s="1495"/>
      <c r="I91" s="1495"/>
      <c r="J91" s="445" t="s">
        <v>698</v>
      </c>
    </row>
    <row r="92" spans="1:11" ht="15" customHeight="1" x14ac:dyDescent="0.3">
      <c r="A92" s="1522" t="s">
        <v>45</v>
      </c>
      <c r="B92" s="1550" t="s">
        <v>380</v>
      </c>
      <c r="C92" s="1551"/>
      <c r="D92" s="967" t="s">
        <v>415</v>
      </c>
      <c r="E92" s="1556" t="s">
        <v>519</v>
      </c>
      <c r="F92" s="93" t="s">
        <v>361</v>
      </c>
      <c r="G92" s="161" t="s">
        <v>362</v>
      </c>
      <c r="H92" s="161" t="s">
        <v>362</v>
      </c>
      <c r="I92" s="161" t="s">
        <v>362</v>
      </c>
      <c r="J92" s="1559"/>
      <c r="K92" s="1"/>
    </row>
    <row r="93" spans="1:11" ht="15" customHeight="1" x14ac:dyDescent="0.3">
      <c r="A93" s="1523"/>
      <c r="B93" s="1552"/>
      <c r="C93" s="1553"/>
      <c r="D93" s="964" t="s">
        <v>413</v>
      </c>
      <c r="E93" s="1557"/>
      <c r="F93" s="95" t="s">
        <v>361</v>
      </c>
      <c r="G93" s="718" t="s">
        <v>362</v>
      </c>
      <c r="H93" s="718" t="s">
        <v>362</v>
      </c>
      <c r="I93" s="718" t="s">
        <v>362</v>
      </c>
      <c r="J93" s="1560"/>
      <c r="K93" s="1"/>
    </row>
    <row r="94" spans="1:11" ht="15" customHeight="1" x14ac:dyDescent="0.3">
      <c r="A94" s="1523"/>
      <c r="B94" s="1552"/>
      <c r="C94" s="1553"/>
      <c r="D94" s="964" t="s">
        <v>414</v>
      </c>
      <c r="E94" s="1557"/>
      <c r="F94" s="95" t="s">
        <v>361</v>
      </c>
      <c r="G94" s="718" t="s">
        <v>362</v>
      </c>
      <c r="H94" s="718" t="s">
        <v>362</v>
      </c>
      <c r="I94" s="718" t="s">
        <v>362</v>
      </c>
      <c r="J94" s="1560"/>
      <c r="K94" s="1"/>
    </row>
    <row r="95" spans="1:11" ht="15" customHeight="1" x14ac:dyDescent="0.3">
      <c r="A95" s="1523"/>
      <c r="B95" s="1552"/>
      <c r="C95" s="1553"/>
      <c r="D95" s="964" t="s">
        <v>416</v>
      </c>
      <c r="E95" s="1557"/>
      <c r="F95" s="95" t="s">
        <v>361</v>
      </c>
      <c r="G95" s="718" t="s">
        <v>362</v>
      </c>
      <c r="H95" s="718" t="s">
        <v>362</v>
      </c>
      <c r="I95" s="718" t="s">
        <v>362</v>
      </c>
      <c r="J95" s="1560"/>
      <c r="K95" s="1"/>
    </row>
    <row r="96" spans="1:11" ht="15" customHeight="1" x14ac:dyDescent="0.3">
      <c r="A96" s="1523"/>
      <c r="B96" s="1552"/>
      <c r="C96" s="1553"/>
      <c r="D96" s="964" t="s">
        <v>417</v>
      </c>
      <c r="E96" s="1557"/>
      <c r="F96" s="95" t="s">
        <v>361</v>
      </c>
      <c r="G96" s="718" t="s">
        <v>362</v>
      </c>
      <c r="H96" s="718" t="s">
        <v>362</v>
      </c>
      <c r="I96" s="718" t="s">
        <v>362</v>
      </c>
      <c r="J96" s="1560"/>
      <c r="K96" s="1"/>
    </row>
    <row r="97" spans="1:11" ht="15" customHeight="1" x14ac:dyDescent="0.3">
      <c r="A97" s="1523"/>
      <c r="B97" s="1554"/>
      <c r="C97" s="1555"/>
      <c r="D97" s="964" t="s">
        <v>418</v>
      </c>
      <c r="E97" s="1557"/>
      <c r="F97" s="95" t="s">
        <v>361</v>
      </c>
      <c r="G97" s="718" t="s">
        <v>362</v>
      </c>
      <c r="H97" s="718" t="s">
        <v>362</v>
      </c>
      <c r="I97" s="718" t="s">
        <v>362</v>
      </c>
      <c r="J97" s="1561"/>
      <c r="K97" s="1"/>
    </row>
    <row r="98" spans="1:11" ht="15" customHeight="1" x14ac:dyDescent="0.3">
      <c r="A98" s="1562" t="s">
        <v>49</v>
      </c>
      <c r="B98" s="1563" t="s">
        <v>401</v>
      </c>
      <c r="C98" s="1564"/>
      <c r="D98" s="139" t="s">
        <v>415</v>
      </c>
      <c r="E98" s="1557"/>
      <c r="F98" s="140" t="s">
        <v>361</v>
      </c>
      <c r="G98" s="163" t="s">
        <v>362</v>
      </c>
      <c r="H98" s="163" t="s">
        <v>362</v>
      </c>
      <c r="I98" s="163" t="s">
        <v>362</v>
      </c>
      <c r="J98" s="1567"/>
      <c r="K98" s="1"/>
    </row>
    <row r="99" spans="1:11" ht="15" customHeight="1" x14ac:dyDescent="0.3">
      <c r="A99" s="1548" t="s">
        <v>49</v>
      </c>
      <c r="B99" s="1565"/>
      <c r="C99" s="1566"/>
      <c r="D99" s="965" t="s">
        <v>413</v>
      </c>
      <c r="E99" s="1557"/>
      <c r="F99" s="101" t="s">
        <v>361</v>
      </c>
      <c r="G99" s="143" t="s">
        <v>362</v>
      </c>
      <c r="H99" s="143" t="s">
        <v>362</v>
      </c>
      <c r="I99" s="143" t="s">
        <v>362</v>
      </c>
      <c r="J99" s="1567"/>
      <c r="K99" s="1"/>
    </row>
    <row r="100" spans="1:11" ht="15" customHeight="1" x14ac:dyDescent="0.3">
      <c r="A100" s="1548" t="s">
        <v>49</v>
      </c>
      <c r="B100" s="1565"/>
      <c r="C100" s="1566"/>
      <c r="D100" s="965" t="s">
        <v>414</v>
      </c>
      <c r="E100" s="1557"/>
      <c r="F100" s="101" t="s">
        <v>361</v>
      </c>
      <c r="G100" s="143" t="s">
        <v>362</v>
      </c>
      <c r="H100" s="143" t="s">
        <v>362</v>
      </c>
      <c r="I100" s="143" t="s">
        <v>362</v>
      </c>
      <c r="J100" s="1567"/>
      <c r="K100" s="1"/>
    </row>
    <row r="101" spans="1:11" ht="15" customHeight="1" x14ac:dyDescent="0.3">
      <c r="A101" s="1548" t="s">
        <v>49</v>
      </c>
      <c r="B101" s="1565"/>
      <c r="C101" s="1566"/>
      <c r="D101" s="965" t="s">
        <v>416</v>
      </c>
      <c r="E101" s="1557"/>
      <c r="F101" s="101" t="s">
        <v>361</v>
      </c>
      <c r="G101" s="143" t="s">
        <v>362</v>
      </c>
      <c r="H101" s="143" t="s">
        <v>362</v>
      </c>
      <c r="I101" s="143" t="s">
        <v>362</v>
      </c>
      <c r="J101" s="1567"/>
      <c r="K101" s="1"/>
    </row>
    <row r="102" spans="1:11" ht="15" customHeight="1" x14ac:dyDescent="0.3">
      <c r="A102" s="1548" t="s">
        <v>49</v>
      </c>
      <c r="B102" s="1565"/>
      <c r="C102" s="1566"/>
      <c r="D102" s="965" t="s">
        <v>417</v>
      </c>
      <c r="E102" s="1557"/>
      <c r="F102" s="101" t="s">
        <v>361</v>
      </c>
      <c r="G102" s="143" t="s">
        <v>362</v>
      </c>
      <c r="H102" s="143" t="s">
        <v>362</v>
      </c>
      <c r="I102" s="143" t="s">
        <v>362</v>
      </c>
      <c r="J102" s="1567"/>
      <c r="K102" s="1"/>
    </row>
    <row r="103" spans="1:11" ht="15" customHeight="1" x14ac:dyDescent="0.3">
      <c r="A103" s="1548" t="s">
        <v>49</v>
      </c>
      <c r="B103" s="1565"/>
      <c r="C103" s="1566"/>
      <c r="D103" s="965" t="s">
        <v>418</v>
      </c>
      <c r="E103" s="1557"/>
      <c r="F103" s="101" t="s">
        <v>361</v>
      </c>
      <c r="G103" s="143" t="s">
        <v>362</v>
      </c>
      <c r="H103" s="143" t="s">
        <v>362</v>
      </c>
      <c r="I103" s="143" t="s">
        <v>362</v>
      </c>
      <c r="J103" s="1568"/>
      <c r="K103" s="1"/>
    </row>
    <row r="104" spans="1:11" ht="15" customHeight="1" x14ac:dyDescent="0.3">
      <c r="A104" s="1523" t="s">
        <v>50</v>
      </c>
      <c r="B104" s="1569" t="s">
        <v>382</v>
      </c>
      <c r="C104" s="1570"/>
      <c r="D104" s="964" t="s">
        <v>415</v>
      </c>
      <c r="E104" s="1557"/>
      <c r="F104" s="95" t="s">
        <v>361</v>
      </c>
      <c r="G104" s="718" t="s">
        <v>362</v>
      </c>
      <c r="H104" s="718" t="s">
        <v>362</v>
      </c>
      <c r="I104" s="718" t="s">
        <v>362</v>
      </c>
      <c r="J104" s="1572"/>
      <c r="K104" s="1"/>
    </row>
    <row r="105" spans="1:11" ht="15" customHeight="1" x14ac:dyDescent="0.3">
      <c r="A105" s="1523" t="s">
        <v>50</v>
      </c>
      <c r="B105" s="1569" t="s">
        <v>319</v>
      </c>
      <c r="C105" s="1570"/>
      <c r="D105" s="964" t="s">
        <v>413</v>
      </c>
      <c r="E105" s="1557"/>
      <c r="F105" s="95" t="s">
        <v>361</v>
      </c>
      <c r="G105" s="718" t="s">
        <v>362</v>
      </c>
      <c r="H105" s="718" t="s">
        <v>362</v>
      </c>
      <c r="I105" s="718" t="s">
        <v>362</v>
      </c>
      <c r="J105" s="1560"/>
      <c r="K105" s="1"/>
    </row>
    <row r="106" spans="1:11" ht="15" customHeight="1" x14ac:dyDescent="0.3">
      <c r="A106" s="1523" t="s">
        <v>50</v>
      </c>
      <c r="B106" s="1569" t="s">
        <v>319</v>
      </c>
      <c r="C106" s="1570"/>
      <c r="D106" s="964" t="s">
        <v>414</v>
      </c>
      <c r="E106" s="1557"/>
      <c r="F106" s="95" t="s">
        <v>361</v>
      </c>
      <c r="G106" s="718" t="s">
        <v>362</v>
      </c>
      <c r="H106" s="718" t="s">
        <v>362</v>
      </c>
      <c r="I106" s="718" t="s">
        <v>362</v>
      </c>
      <c r="J106" s="1560"/>
      <c r="K106" s="1"/>
    </row>
    <row r="107" spans="1:11" ht="15" customHeight="1" x14ac:dyDescent="0.3">
      <c r="A107" s="1523" t="s">
        <v>50</v>
      </c>
      <c r="B107" s="1569" t="s">
        <v>319</v>
      </c>
      <c r="C107" s="1570"/>
      <c r="D107" s="964" t="s">
        <v>416</v>
      </c>
      <c r="E107" s="1557"/>
      <c r="F107" s="95" t="s">
        <v>361</v>
      </c>
      <c r="G107" s="718" t="s">
        <v>362</v>
      </c>
      <c r="H107" s="718" t="s">
        <v>362</v>
      </c>
      <c r="I107" s="718" t="s">
        <v>362</v>
      </c>
      <c r="J107" s="1560"/>
      <c r="K107" s="1"/>
    </row>
    <row r="108" spans="1:11" ht="15" customHeight="1" x14ac:dyDescent="0.3">
      <c r="A108" s="1523" t="s">
        <v>50</v>
      </c>
      <c r="B108" s="1569" t="s">
        <v>319</v>
      </c>
      <c r="C108" s="1570"/>
      <c r="D108" s="964" t="s">
        <v>417</v>
      </c>
      <c r="E108" s="1557"/>
      <c r="F108" s="95" t="s">
        <v>361</v>
      </c>
      <c r="G108" s="718" t="s">
        <v>362</v>
      </c>
      <c r="H108" s="718" t="s">
        <v>362</v>
      </c>
      <c r="I108" s="718" t="s">
        <v>362</v>
      </c>
      <c r="J108" s="1560"/>
      <c r="K108" s="1"/>
    </row>
    <row r="109" spans="1:11" ht="15" customHeight="1" x14ac:dyDescent="0.3">
      <c r="A109" s="1523" t="s">
        <v>50</v>
      </c>
      <c r="B109" s="1569" t="s">
        <v>319</v>
      </c>
      <c r="C109" s="1570"/>
      <c r="D109" s="964" t="s">
        <v>418</v>
      </c>
      <c r="E109" s="1557"/>
      <c r="F109" s="95" t="s">
        <v>361</v>
      </c>
      <c r="G109" s="718" t="s">
        <v>362</v>
      </c>
      <c r="H109" s="718" t="s">
        <v>362</v>
      </c>
      <c r="I109" s="718" t="s">
        <v>362</v>
      </c>
      <c r="J109" s="1561"/>
      <c r="K109" s="1"/>
    </row>
    <row r="110" spans="1:11" ht="15" customHeight="1" x14ac:dyDescent="0.3">
      <c r="A110" s="1548" t="s">
        <v>51</v>
      </c>
      <c r="B110" s="1565" t="s">
        <v>383</v>
      </c>
      <c r="C110" s="1566"/>
      <c r="D110" s="965" t="s">
        <v>415</v>
      </c>
      <c r="E110" s="1557"/>
      <c r="F110" s="101" t="s">
        <v>361</v>
      </c>
      <c r="G110" s="143" t="s">
        <v>362</v>
      </c>
      <c r="H110" s="143" t="s">
        <v>362</v>
      </c>
      <c r="I110" s="143" t="s">
        <v>362</v>
      </c>
      <c r="J110" s="1571"/>
      <c r="K110" s="1"/>
    </row>
    <row r="111" spans="1:11" ht="15" customHeight="1" x14ac:dyDescent="0.3">
      <c r="A111" s="1548" t="s">
        <v>51</v>
      </c>
      <c r="B111" s="1565" t="s">
        <v>328</v>
      </c>
      <c r="C111" s="1566"/>
      <c r="D111" s="965" t="s">
        <v>413</v>
      </c>
      <c r="E111" s="1557"/>
      <c r="F111" s="101" t="s">
        <v>361</v>
      </c>
      <c r="G111" s="143" t="s">
        <v>362</v>
      </c>
      <c r="H111" s="143" t="s">
        <v>362</v>
      </c>
      <c r="I111" s="143" t="s">
        <v>362</v>
      </c>
      <c r="J111" s="1567"/>
      <c r="K111" s="1"/>
    </row>
    <row r="112" spans="1:11" ht="15" customHeight="1" x14ac:dyDescent="0.3">
      <c r="A112" s="1548" t="s">
        <v>51</v>
      </c>
      <c r="B112" s="1565" t="s">
        <v>328</v>
      </c>
      <c r="C112" s="1566"/>
      <c r="D112" s="965" t="s">
        <v>414</v>
      </c>
      <c r="E112" s="1557"/>
      <c r="F112" s="101" t="s">
        <v>361</v>
      </c>
      <c r="G112" s="143" t="s">
        <v>362</v>
      </c>
      <c r="H112" s="143" t="s">
        <v>362</v>
      </c>
      <c r="I112" s="143" t="s">
        <v>362</v>
      </c>
      <c r="J112" s="1567"/>
      <c r="K112" s="1"/>
    </row>
    <row r="113" spans="1:11" ht="15" customHeight="1" x14ac:dyDescent="0.3">
      <c r="A113" s="1548" t="s">
        <v>51</v>
      </c>
      <c r="B113" s="1565" t="s">
        <v>328</v>
      </c>
      <c r="C113" s="1566"/>
      <c r="D113" s="965" t="s">
        <v>416</v>
      </c>
      <c r="E113" s="1557"/>
      <c r="F113" s="101" t="s">
        <v>361</v>
      </c>
      <c r="G113" s="143" t="s">
        <v>362</v>
      </c>
      <c r="H113" s="143" t="s">
        <v>362</v>
      </c>
      <c r="I113" s="143" t="s">
        <v>362</v>
      </c>
      <c r="J113" s="1567"/>
      <c r="K113" s="1"/>
    </row>
    <row r="114" spans="1:11" ht="15" customHeight="1" x14ac:dyDescent="0.3">
      <c r="A114" s="1548" t="s">
        <v>51</v>
      </c>
      <c r="B114" s="1565" t="s">
        <v>328</v>
      </c>
      <c r="C114" s="1566"/>
      <c r="D114" s="965" t="s">
        <v>417</v>
      </c>
      <c r="E114" s="1557"/>
      <c r="F114" s="101" t="s">
        <v>361</v>
      </c>
      <c r="G114" s="143" t="s">
        <v>362</v>
      </c>
      <c r="H114" s="143" t="s">
        <v>362</v>
      </c>
      <c r="I114" s="143" t="s">
        <v>362</v>
      </c>
      <c r="J114" s="1567"/>
      <c r="K114" s="1"/>
    </row>
    <row r="115" spans="1:11" ht="15" customHeight="1" x14ac:dyDescent="0.3">
      <c r="A115" s="1548" t="s">
        <v>51</v>
      </c>
      <c r="B115" s="1565" t="s">
        <v>328</v>
      </c>
      <c r="C115" s="1566"/>
      <c r="D115" s="965" t="s">
        <v>418</v>
      </c>
      <c r="E115" s="1557"/>
      <c r="F115" s="101" t="s">
        <v>361</v>
      </c>
      <c r="G115" s="143" t="s">
        <v>362</v>
      </c>
      <c r="H115" s="143" t="s">
        <v>362</v>
      </c>
      <c r="I115" s="143" t="s">
        <v>362</v>
      </c>
      <c r="J115" s="1568"/>
      <c r="K115" s="1"/>
    </row>
    <row r="116" spans="1:11" ht="15" customHeight="1" x14ac:dyDescent="0.3">
      <c r="A116" s="1573" t="s">
        <v>52</v>
      </c>
      <c r="B116" s="1569" t="s">
        <v>384</v>
      </c>
      <c r="C116" s="1570"/>
      <c r="D116" s="332" t="s">
        <v>415</v>
      </c>
      <c r="E116" s="1557"/>
      <c r="F116" s="138" t="s">
        <v>361</v>
      </c>
      <c r="G116" s="162" t="s">
        <v>362</v>
      </c>
      <c r="H116" s="162" t="s">
        <v>362</v>
      </c>
      <c r="I116" s="162" t="s">
        <v>362</v>
      </c>
      <c r="J116" s="1572"/>
      <c r="K116" s="1"/>
    </row>
    <row r="117" spans="1:11" ht="15" customHeight="1" x14ac:dyDescent="0.3">
      <c r="A117" s="1523" t="s">
        <v>52</v>
      </c>
      <c r="B117" s="1569" t="s">
        <v>320</v>
      </c>
      <c r="C117" s="1570"/>
      <c r="D117" s="964" t="s">
        <v>413</v>
      </c>
      <c r="E117" s="1557"/>
      <c r="F117" s="95" t="s">
        <v>361</v>
      </c>
      <c r="G117" s="718" t="s">
        <v>362</v>
      </c>
      <c r="H117" s="718" t="s">
        <v>362</v>
      </c>
      <c r="I117" s="718" t="s">
        <v>362</v>
      </c>
      <c r="J117" s="1560"/>
      <c r="K117" s="1"/>
    </row>
    <row r="118" spans="1:11" ht="15" customHeight="1" x14ac:dyDescent="0.3">
      <c r="A118" s="1523" t="s">
        <v>52</v>
      </c>
      <c r="B118" s="1569" t="s">
        <v>320</v>
      </c>
      <c r="C118" s="1570"/>
      <c r="D118" s="964" t="s">
        <v>414</v>
      </c>
      <c r="E118" s="1557"/>
      <c r="F118" s="95" t="s">
        <v>361</v>
      </c>
      <c r="G118" s="718" t="s">
        <v>362</v>
      </c>
      <c r="H118" s="718" t="s">
        <v>362</v>
      </c>
      <c r="I118" s="718" t="s">
        <v>362</v>
      </c>
      <c r="J118" s="1560"/>
      <c r="K118" s="1"/>
    </row>
    <row r="119" spans="1:11" ht="15" customHeight="1" x14ac:dyDescent="0.3">
      <c r="A119" s="1523" t="s">
        <v>52</v>
      </c>
      <c r="B119" s="1569" t="s">
        <v>320</v>
      </c>
      <c r="C119" s="1570"/>
      <c r="D119" s="964" t="s">
        <v>416</v>
      </c>
      <c r="E119" s="1557"/>
      <c r="F119" s="95" t="s">
        <v>361</v>
      </c>
      <c r="G119" s="718" t="s">
        <v>362</v>
      </c>
      <c r="H119" s="718" t="s">
        <v>362</v>
      </c>
      <c r="I119" s="718" t="s">
        <v>362</v>
      </c>
      <c r="J119" s="1560"/>
      <c r="K119" s="1"/>
    </row>
    <row r="120" spans="1:11" ht="15" customHeight="1" x14ac:dyDescent="0.3">
      <c r="A120" s="1523" t="s">
        <v>52</v>
      </c>
      <c r="B120" s="1569" t="s">
        <v>320</v>
      </c>
      <c r="C120" s="1570"/>
      <c r="D120" s="964" t="s">
        <v>417</v>
      </c>
      <c r="E120" s="1557"/>
      <c r="F120" s="95" t="s">
        <v>361</v>
      </c>
      <c r="G120" s="718" t="s">
        <v>362</v>
      </c>
      <c r="H120" s="718" t="s">
        <v>362</v>
      </c>
      <c r="I120" s="718" t="s">
        <v>362</v>
      </c>
      <c r="J120" s="1560"/>
      <c r="K120" s="1"/>
    </row>
    <row r="121" spans="1:11" ht="15" customHeight="1" x14ac:dyDescent="0.3">
      <c r="A121" s="1523" t="s">
        <v>52</v>
      </c>
      <c r="B121" s="1569" t="s">
        <v>320</v>
      </c>
      <c r="C121" s="1570"/>
      <c r="D121" s="964" t="s">
        <v>418</v>
      </c>
      <c r="E121" s="1557"/>
      <c r="F121" s="95" t="s">
        <v>361</v>
      </c>
      <c r="G121" s="718" t="s">
        <v>362</v>
      </c>
      <c r="H121" s="718" t="s">
        <v>362</v>
      </c>
      <c r="I121" s="718" t="s">
        <v>362</v>
      </c>
      <c r="J121" s="1561"/>
      <c r="K121" s="1"/>
    </row>
    <row r="122" spans="1:11" ht="15" customHeight="1" x14ac:dyDescent="0.3">
      <c r="A122" s="1548" t="s">
        <v>53</v>
      </c>
      <c r="B122" s="1565" t="s">
        <v>402</v>
      </c>
      <c r="C122" s="1566"/>
      <c r="D122" s="965" t="s">
        <v>415</v>
      </c>
      <c r="E122" s="1557"/>
      <c r="F122" s="101" t="s">
        <v>361</v>
      </c>
      <c r="G122" s="143" t="s">
        <v>362</v>
      </c>
      <c r="H122" s="143" t="s">
        <v>362</v>
      </c>
      <c r="I122" s="143" t="s">
        <v>362</v>
      </c>
      <c r="J122" s="1571"/>
      <c r="K122" s="1"/>
    </row>
    <row r="123" spans="1:11" ht="15" customHeight="1" x14ac:dyDescent="0.3">
      <c r="A123" s="1548" t="s">
        <v>53</v>
      </c>
      <c r="B123" s="1565" t="s">
        <v>321</v>
      </c>
      <c r="C123" s="1566"/>
      <c r="D123" s="965" t="s">
        <v>413</v>
      </c>
      <c r="E123" s="1557"/>
      <c r="F123" s="101" t="s">
        <v>361</v>
      </c>
      <c r="G123" s="143" t="s">
        <v>362</v>
      </c>
      <c r="H123" s="143" t="s">
        <v>362</v>
      </c>
      <c r="I123" s="143" t="s">
        <v>362</v>
      </c>
      <c r="J123" s="1567"/>
      <c r="K123" s="1"/>
    </row>
    <row r="124" spans="1:11" ht="15" customHeight="1" x14ac:dyDescent="0.3">
      <c r="A124" s="1548" t="s">
        <v>53</v>
      </c>
      <c r="B124" s="1565" t="s">
        <v>321</v>
      </c>
      <c r="C124" s="1566"/>
      <c r="D124" s="965" t="s">
        <v>414</v>
      </c>
      <c r="E124" s="1557"/>
      <c r="F124" s="101" t="s">
        <v>361</v>
      </c>
      <c r="G124" s="143" t="s">
        <v>362</v>
      </c>
      <c r="H124" s="143" t="s">
        <v>362</v>
      </c>
      <c r="I124" s="143" t="s">
        <v>362</v>
      </c>
      <c r="J124" s="1567"/>
      <c r="K124" s="1"/>
    </row>
    <row r="125" spans="1:11" ht="15" customHeight="1" x14ac:dyDescent="0.3">
      <c r="A125" s="1548" t="s">
        <v>53</v>
      </c>
      <c r="B125" s="1565" t="s">
        <v>321</v>
      </c>
      <c r="C125" s="1566"/>
      <c r="D125" s="965" t="s">
        <v>416</v>
      </c>
      <c r="E125" s="1557"/>
      <c r="F125" s="101" t="s">
        <v>361</v>
      </c>
      <c r="G125" s="143" t="s">
        <v>362</v>
      </c>
      <c r="H125" s="143" t="s">
        <v>362</v>
      </c>
      <c r="I125" s="143" t="s">
        <v>362</v>
      </c>
      <c r="J125" s="1567"/>
      <c r="K125" s="1"/>
    </row>
    <row r="126" spans="1:11" ht="15" customHeight="1" x14ac:dyDescent="0.3">
      <c r="A126" s="1548" t="s">
        <v>53</v>
      </c>
      <c r="B126" s="1565" t="s">
        <v>321</v>
      </c>
      <c r="C126" s="1566"/>
      <c r="D126" s="965" t="s">
        <v>417</v>
      </c>
      <c r="E126" s="1557"/>
      <c r="F126" s="101" t="s">
        <v>361</v>
      </c>
      <c r="G126" s="143" t="s">
        <v>362</v>
      </c>
      <c r="H126" s="143" t="s">
        <v>362</v>
      </c>
      <c r="I126" s="143" t="s">
        <v>362</v>
      </c>
      <c r="J126" s="1567"/>
      <c r="K126" s="1"/>
    </row>
    <row r="127" spans="1:11" ht="15" customHeight="1" x14ac:dyDescent="0.3">
      <c r="A127" s="1548" t="s">
        <v>53</v>
      </c>
      <c r="B127" s="1565" t="s">
        <v>321</v>
      </c>
      <c r="C127" s="1566"/>
      <c r="D127" s="965" t="s">
        <v>418</v>
      </c>
      <c r="E127" s="1557"/>
      <c r="F127" s="101" t="s">
        <v>361</v>
      </c>
      <c r="G127" s="143" t="s">
        <v>362</v>
      </c>
      <c r="H127" s="143" t="s">
        <v>362</v>
      </c>
      <c r="I127" s="143" t="s">
        <v>362</v>
      </c>
      <c r="J127" s="1568"/>
      <c r="K127" s="1"/>
    </row>
    <row r="128" spans="1:11" ht="15" customHeight="1" x14ac:dyDescent="0.3">
      <c r="A128" s="1523" t="s">
        <v>54</v>
      </c>
      <c r="B128" s="1569" t="s">
        <v>403</v>
      </c>
      <c r="C128" s="1570"/>
      <c r="D128" s="964" t="s">
        <v>415</v>
      </c>
      <c r="E128" s="1557"/>
      <c r="F128" s="95" t="s">
        <v>361</v>
      </c>
      <c r="G128" s="718" t="s">
        <v>362</v>
      </c>
      <c r="H128" s="718" t="s">
        <v>362</v>
      </c>
      <c r="I128" s="718" t="s">
        <v>362</v>
      </c>
      <c r="J128" s="1572"/>
      <c r="K128" s="1"/>
    </row>
    <row r="129" spans="1:11" ht="15" customHeight="1" x14ac:dyDescent="0.3">
      <c r="A129" s="1523" t="s">
        <v>54</v>
      </c>
      <c r="B129" s="1569" t="s">
        <v>327</v>
      </c>
      <c r="C129" s="1570"/>
      <c r="D129" s="964" t="s">
        <v>413</v>
      </c>
      <c r="E129" s="1557"/>
      <c r="F129" s="95" t="s">
        <v>361</v>
      </c>
      <c r="G129" s="718" t="s">
        <v>362</v>
      </c>
      <c r="H129" s="718" t="s">
        <v>362</v>
      </c>
      <c r="I129" s="718" t="s">
        <v>362</v>
      </c>
      <c r="J129" s="1560"/>
      <c r="K129" s="1"/>
    </row>
    <row r="130" spans="1:11" ht="15" customHeight="1" x14ac:dyDescent="0.3">
      <c r="A130" s="1523" t="s">
        <v>54</v>
      </c>
      <c r="B130" s="1569" t="s">
        <v>327</v>
      </c>
      <c r="C130" s="1570"/>
      <c r="D130" s="964" t="s">
        <v>414</v>
      </c>
      <c r="E130" s="1557"/>
      <c r="F130" s="95" t="s">
        <v>361</v>
      </c>
      <c r="G130" s="718" t="s">
        <v>362</v>
      </c>
      <c r="H130" s="718" t="s">
        <v>362</v>
      </c>
      <c r="I130" s="718" t="s">
        <v>362</v>
      </c>
      <c r="J130" s="1560"/>
      <c r="K130" s="1"/>
    </row>
    <row r="131" spans="1:11" ht="15" customHeight="1" x14ac:dyDescent="0.3">
      <c r="A131" s="1523" t="s">
        <v>54</v>
      </c>
      <c r="B131" s="1569" t="s">
        <v>327</v>
      </c>
      <c r="C131" s="1570"/>
      <c r="D131" s="964" t="s">
        <v>416</v>
      </c>
      <c r="E131" s="1557"/>
      <c r="F131" s="95" t="s">
        <v>361</v>
      </c>
      <c r="G131" s="718" t="s">
        <v>362</v>
      </c>
      <c r="H131" s="718" t="s">
        <v>362</v>
      </c>
      <c r="I131" s="718" t="s">
        <v>362</v>
      </c>
      <c r="J131" s="1560"/>
      <c r="K131" s="1"/>
    </row>
    <row r="132" spans="1:11" ht="15" customHeight="1" x14ac:dyDescent="0.3">
      <c r="A132" s="1523" t="s">
        <v>54</v>
      </c>
      <c r="B132" s="1569" t="s">
        <v>327</v>
      </c>
      <c r="C132" s="1570"/>
      <c r="D132" s="964" t="s">
        <v>417</v>
      </c>
      <c r="E132" s="1557"/>
      <c r="F132" s="95" t="s">
        <v>361</v>
      </c>
      <c r="G132" s="718" t="s">
        <v>362</v>
      </c>
      <c r="H132" s="718" t="s">
        <v>362</v>
      </c>
      <c r="I132" s="718" t="s">
        <v>362</v>
      </c>
      <c r="J132" s="1560"/>
      <c r="K132" s="1"/>
    </row>
    <row r="133" spans="1:11" ht="15" customHeight="1" x14ac:dyDescent="0.3">
      <c r="A133" s="1523" t="s">
        <v>54</v>
      </c>
      <c r="B133" s="1569" t="s">
        <v>327</v>
      </c>
      <c r="C133" s="1570"/>
      <c r="D133" s="964" t="s">
        <v>418</v>
      </c>
      <c r="E133" s="1558"/>
      <c r="F133" s="95" t="s">
        <v>361</v>
      </c>
      <c r="G133" s="718" t="s">
        <v>362</v>
      </c>
      <c r="H133" s="718" t="s">
        <v>362</v>
      </c>
      <c r="I133" s="718" t="s">
        <v>362</v>
      </c>
      <c r="J133" s="1561"/>
      <c r="K133" s="1"/>
    </row>
    <row r="134" spans="1:11" s="5" customFormat="1" ht="33" customHeight="1" x14ac:dyDescent="0.35">
      <c r="A134" s="1462" t="s">
        <v>481</v>
      </c>
      <c r="B134" s="1463"/>
      <c r="C134" s="1463"/>
      <c r="D134" s="1463"/>
      <c r="E134" s="1495"/>
      <c r="F134" s="1463"/>
      <c r="G134" s="1463"/>
      <c r="H134" s="1463"/>
      <c r="I134" s="1463"/>
      <c r="J134" s="221" t="s">
        <v>698</v>
      </c>
    </row>
    <row r="135" spans="1:11" ht="15" customHeight="1" x14ac:dyDescent="0.3">
      <c r="A135" s="1574" t="s">
        <v>55</v>
      </c>
      <c r="B135" s="1575" t="s">
        <v>404</v>
      </c>
      <c r="C135" s="1576"/>
      <c r="D135" s="440" t="s">
        <v>415</v>
      </c>
      <c r="E135" s="1556" t="s">
        <v>519</v>
      </c>
      <c r="F135" s="441" t="s">
        <v>361</v>
      </c>
      <c r="G135" s="442" t="s">
        <v>362</v>
      </c>
      <c r="H135" s="442" t="s">
        <v>362</v>
      </c>
      <c r="I135" s="442" t="s">
        <v>362</v>
      </c>
      <c r="J135" s="1577"/>
      <c r="K135" s="1"/>
    </row>
    <row r="136" spans="1:11" ht="15" customHeight="1" x14ac:dyDescent="0.3">
      <c r="A136" s="1548" t="s">
        <v>55</v>
      </c>
      <c r="B136" s="1565" t="s">
        <v>326</v>
      </c>
      <c r="C136" s="1566"/>
      <c r="D136" s="965" t="s">
        <v>413</v>
      </c>
      <c r="E136" s="1557"/>
      <c r="F136" s="101" t="s">
        <v>361</v>
      </c>
      <c r="G136" s="143" t="s">
        <v>362</v>
      </c>
      <c r="H136" s="143" t="s">
        <v>362</v>
      </c>
      <c r="I136" s="143" t="s">
        <v>362</v>
      </c>
      <c r="J136" s="1567"/>
      <c r="K136" s="1"/>
    </row>
    <row r="137" spans="1:11" ht="15" customHeight="1" x14ac:dyDescent="0.3">
      <c r="A137" s="1548" t="s">
        <v>55</v>
      </c>
      <c r="B137" s="1565" t="s">
        <v>326</v>
      </c>
      <c r="C137" s="1566"/>
      <c r="D137" s="965" t="s">
        <v>414</v>
      </c>
      <c r="E137" s="1557"/>
      <c r="F137" s="101" t="s">
        <v>361</v>
      </c>
      <c r="G137" s="143" t="s">
        <v>362</v>
      </c>
      <c r="H137" s="143" t="s">
        <v>362</v>
      </c>
      <c r="I137" s="143" t="s">
        <v>362</v>
      </c>
      <c r="J137" s="1567"/>
      <c r="K137" s="1"/>
    </row>
    <row r="138" spans="1:11" ht="15" customHeight="1" x14ac:dyDescent="0.3">
      <c r="A138" s="1548" t="s">
        <v>55</v>
      </c>
      <c r="B138" s="1565" t="s">
        <v>326</v>
      </c>
      <c r="C138" s="1566"/>
      <c r="D138" s="965" t="s">
        <v>416</v>
      </c>
      <c r="E138" s="1557"/>
      <c r="F138" s="101" t="s">
        <v>361</v>
      </c>
      <c r="G138" s="143" t="s">
        <v>362</v>
      </c>
      <c r="H138" s="143" t="s">
        <v>362</v>
      </c>
      <c r="I138" s="143" t="s">
        <v>362</v>
      </c>
      <c r="J138" s="1567"/>
      <c r="K138" s="1"/>
    </row>
    <row r="139" spans="1:11" ht="15" customHeight="1" x14ac:dyDescent="0.3">
      <c r="A139" s="1548" t="s">
        <v>55</v>
      </c>
      <c r="B139" s="1565" t="s">
        <v>326</v>
      </c>
      <c r="C139" s="1566"/>
      <c r="D139" s="965" t="s">
        <v>417</v>
      </c>
      <c r="E139" s="1557"/>
      <c r="F139" s="101" t="s">
        <v>361</v>
      </c>
      <c r="G139" s="143" t="s">
        <v>362</v>
      </c>
      <c r="H139" s="143" t="s">
        <v>362</v>
      </c>
      <c r="I139" s="143" t="s">
        <v>362</v>
      </c>
      <c r="J139" s="1567"/>
      <c r="K139" s="1"/>
    </row>
    <row r="140" spans="1:11" ht="15" customHeight="1" x14ac:dyDescent="0.3">
      <c r="A140" s="1548" t="s">
        <v>55</v>
      </c>
      <c r="B140" s="1565" t="s">
        <v>326</v>
      </c>
      <c r="C140" s="1566"/>
      <c r="D140" s="965" t="s">
        <v>418</v>
      </c>
      <c r="E140" s="1557"/>
      <c r="F140" s="101" t="s">
        <v>361</v>
      </c>
      <c r="G140" s="143" t="s">
        <v>362</v>
      </c>
      <c r="H140" s="143" t="s">
        <v>362</v>
      </c>
      <c r="I140" s="143" t="s">
        <v>362</v>
      </c>
      <c r="J140" s="1568"/>
      <c r="K140" s="1"/>
    </row>
    <row r="141" spans="1:11" ht="15" customHeight="1" x14ac:dyDescent="0.3">
      <c r="A141" s="1523" t="s">
        <v>56</v>
      </c>
      <c r="B141" s="1569" t="s">
        <v>405</v>
      </c>
      <c r="C141" s="1570"/>
      <c r="D141" s="332" t="s">
        <v>415</v>
      </c>
      <c r="E141" s="1557"/>
      <c r="F141" s="138" t="s">
        <v>361</v>
      </c>
      <c r="G141" s="162" t="s">
        <v>362</v>
      </c>
      <c r="H141" s="162" t="s">
        <v>362</v>
      </c>
      <c r="I141" s="162" t="s">
        <v>362</v>
      </c>
      <c r="J141" s="1560"/>
      <c r="K141" s="1"/>
    </row>
    <row r="142" spans="1:11" ht="15" customHeight="1" x14ac:dyDescent="0.3">
      <c r="A142" s="1523" t="s">
        <v>56</v>
      </c>
      <c r="B142" s="1569" t="s">
        <v>325</v>
      </c>
      <c r="C142" s="1570"/>
      <c r="D142" s="964" t="s">
        <v>413</v>
      </c>
      <c r="E142" s="1557"/>
      <c r="F142" s="95" t="s">
        <v>361</v>
      </c>
      <c r="G142" s="718" t="s">
        <v>362</v>
      </c>
      <c r="H142" s="718" t="s">
        <v>362</v>
      </c>
      <c r="I142" s="718" t="s">
        <v>362</v>
      </c>
      <c r="J142" s="1560"/>
      <c r="K142" s="1"/>
    </row>
    <row r="143" spans="1:11" ht="15" customHeight="1" x14ac:dyDescent="0.3">
      <c r="A143" s="1523" t="s">
        <v>56</v>
      </c>
      <c r="B143" s="1569" t="s">
        <v>325</v>
      </c>
      <c r="C143" s="1570"/>
      <c r="D143" s="964" t="s">
        <v>414</v>
      </c>
      <c r="E143" s="1557"/>
      <c r="F143" s="95" t="s">
        <v>361</v>
      </c>
      <c r="G143" s="718" t="s">
        <v>362</v>
      </c>
      <c r="H143" s="718" t="s">
        <v>362</v>
      </c>
      <c r="I143" s="718" t="s">
        <v>362</v>
      </c>
      <c r="J143" s="1560"/>
      <c r="K143" s="1"/>
    </row>
    <row r="144" spans="1:11" ht="15" customHeight="1" x14ac:dyDescent="0.3">
      <c r="A144" s="1523" t="s">
        <v>56</v>
      </c>
      <c r="B144" s="1569" t="s">
        <v>325</v>
      </c>
      <c r="C144" s="1570"/>
      <c r="D144" s="964" t="s">
        <v>416</v>
      </c>
      <c r="E144" s="1557"/>
      <c r="F144" s="95" t="s">
        <v>361</v>
      </c>
      <c r="G144" s="718" t="s">
        <v>362</v>
      </c>
      <c r="H144" s="718" t="s">
        <v>362</v>
      </c>
      <c r="I144" s="718" t="s">
        <v>362</v>
      </c>
      <c r="J144" s="1560"/>
      <c r="K144" s="1"/>
    </row>
    <row r="145" spans="1:11" ht="15" customHeight="1" x14ac:dyDescent="0.3">
      <c r="A145" s="1523" t="s">
        <v>56</v>
      </c>
      <c r="B145" s="1569" t="s">
        <v>325</v>
      </c>
      <c r="C145" s="1570"/>
      <c r="D145" s="964" t="s">
        <v>417</v>
      </c>
      <c r="E145" s="1557"/>
      <c r="F145" s="95" t="s">
        <v>361</v>
      </c>
      <c r="G145" s="718" t="s">
        <v>362</v>
      </c>
      <c r="H145" s="718" t="s">
        <v>362</v>
      </c>
      <c r="I145" s="718" t="s">
        <v>362</v>
      </c>
      <c r="J145" s="1560"/>
      <c r="K145" s="1"/>
    </row>
    <row r="146" spans="1:11" ht="15" customHeight="1" x14ac:dyDescent="0.3">
      <c r="A146" s="1523" t="s">
        <v>56</v>
      </c>
      <c r="B146" s="1569" t="s">
        <v>325</v>
      </c>
      <c r="C146" s="1570"/>
      <c r="D146" s="964" t="s">
        <v>418</v>
      </c>
      <c r="E146" s="1557"/>
      <c r="F146" s="95" t="s">
        <v>361</v>
      </c>
      <c r="G146" s="718" t="s">
        <v>362</v>
      </c>
      <c r="H146" s="718" t="s">
        <v>362</v>
      </c>
      <c r="I146" s="718" t="s">
        <v>362</v>
      </c>
      <c r="J146" s="1561"/>
      <c r="K146" s="1"/>
    </row>
    <row r="147" spans="1:11" ht="15" customHeight="1" x14ac:dyDescent="0.3">
      <c r="A147" s="1562" t="s">
        <v>57</v>
      </c>
      <c r="B147" s="1563" t="s">
        <v>389</v>
      </c>
      <c r="C147" s="1564"/>
      <c r="D147" s="139" t="s">
        <v>415</v>
      </c>
      <c r="E147" s="1557"/>
      <c r="F147" s="140" t="s">
        <v>361</v>
      </c>
      <c r="G147" s="163" t="s">
        <v>362</v>
      </c>
      <c r="H147" s="163" t="s">
        <v>362</v>
      </c>
      <c r="I147" s="163" t="s">
        <v>362</v>
      </c>
      <c r="J147" s="1571"/>
      <c r="K147" s="1"/>
    </row>
    <row r="148" spans="1:11" ht="15" customHeight="1" x14ac:dyDescent="0.3">
      <c r="A148" s="1548" t="s">
        <v>57</v>
      </c>
      <c r="B148" s="1565" t="s">
        <v>284</v>
      </c>
      <c r="C148" s="1566"/>
      <c r="D148" s="965" t="s">
        <v>413</v>
      </c>
      <c r="E148" s="1557"/>
      <c r="F148" s="101" t="s">
        <v>361</v>
      </c>
      <c r="G148" s="143" t="s">
        <v>362</v>
      </c>
      <c r="H148" s="143" t="s">
        <v>362</v>
      </c>
      <c r="I148" s="143" t="s">
        <v>362</v>
      </c>
      <c r="J148" s="1567"/>
      <c r="K148" s="1"/>
    </row>
    <row r="149" spans="1:11" ht="15" customHeight="1" x14ac:dyDescent="0.3">
      <c r="A149" s="1548" t="s">
        <v>57</v>
      </c>
      <c r="B149" s="1565" t="s">
        <v>284</v>
      </c>
      <c r="C149" s="1566"/>
      <c r="D149" s="965" t="s">
        <v>414</v>
      </c>
      <c r="E149" s="1557"/>
      <c r="F149" s="101" t="s">
        <v>361</v>
      </c>
      <c r="G149" s="143" t="s">
        <v>362</v>
      </c>
      <c r="H149" s="143" t="s">
        <v>362</v>
      </c>
      <c r="I149" s="143" t="s">
        <v>362</v>
      </c>
      <c r="J149" s="1567"/>
      <c r="K149" s="1"/>
    </row>
    <row r="150" spans="1:11" ht="15" customHeight="1" x14ac:dyDescent="0.3">
      <c r="A150" s="1548" t="s">
        <v>57</v>
      </c>
      <c r="B150" s="1565" t="s">
        <v>284</v>
      </c>
      <c r="C150" s="1566"/>
      <c r="D150" s="965" t="s">
        <v>416</v>
      </c>
      <c r="E150" s="1557"/>
      <c r="F150" s="101" t="s">
        <v>361</v>
      </c>
      <c r="G150" s="143" t="s">
        <v>362</v>
      </c>
      <c r="H150" s="143" t="s">
        <v>362</v>
      </c>
      <c r="I150" s="143" t="s">
        <v>362</v>
      </c>
      <c r="J150" s="1567"/>
      <c r="K150" s="1"/>
    </row>
    <row r="151" spans="1:11" ht="15" customHeight="1" x14ac:dyDescent="0.3">
      <c r="A151" s="1548" t="s">
        <v>57</v>
      </c>
      <c r="B151" s="1565" t="s">
        <v>284</v>
      </c>
      <c r="C151" s="1566"/>
      <c r="D151" s="965" t="s">
        <v>417</v>
      </c>
      <c r="E151" s="1557"/>
      <c r="F151" s="101" t="s">
        <v>361</v>
      </c>
      <c r="G151" s="143" t="s">
        <v>362</v>
      </c>
      <c r="H151" s="143" t="s">
        <v>362</v>
      </c>
      <c r="I151" s="143" t="s">
        <v>362</v>
      </c>
      <c r="J151" s="1567"/>
      <c r="K151" s="1"/>
    </row>
    <row r="152" spans="1:11" ht="15" customHeight="1" x14ac:dyDescent="0.3">
      <c r="A152" s="1548" t="s">
        <v>57</v>
      </c>
      <c r="B152" s="1565" t="s">
        <v>284</v>
      </c>
      <c r="C152" s="1566"/>
      <c r="D152" s="965" t="s">
        <v>418</v>
      </c>
      <c r="E152" s="1557"/>
      <c r="F152" s="101" t="s">
        <v>361</v>
      </c>
      <c r="G152" s="143" t="s">
        <v>362</v>
      </c>
      <c r="H152" s="143" t="s">
        <v>362</v>
      </c>
      <c r="I152" s="143" t="s">
        <v>362</v>
      </c>
      <c r="J152" s="1568"/>
      <c r="K152" s="1"/>
    </row>
    <row r="153" spans="1:11" ht="15" customHeight="1" x14ac:dyDescent="0.3">
      <c r="A153" s="1523" t="s">
        <v>58</v>
      </c>
      <c r="B153" s="1569" t="s">
        <v>406</v>
      </c>
      <c r="C153" s="1570"/>
      <c r="D153" s="964" t="s">
        <v>415</v>
      </c>
      <c r="E153" s="1557"/>
      <c r="F153" s="95" t="s">
        <v>361</v>
      </c>
      <c r="G153" s="718" t="s">
        <v>362</v>
      </c>
      <c r="H153" s="718" t="s">
        <v>362</v>
      </c>
      <c r="I153" s="718" t="s">
        <v>362</v>
      </c>
      <c r="J153" s="1572"/>
      <c r="K153" s="1"/>
    </row>
    <row r="154" spans="1:11" ht="15" customHeight="1" x14ac:dyDescent="0.3">
      <c r="A154" s="1523" t="s">
        <v>58</v>
      </c>
      <c r="B154" s="1569" t="s">
        <v>285</v>
      </c>
      <c r="C154" s="1570"/>
      <c r="D154" s="964" t="s">
        <v>413</v>
      </c>
      <c r="E154" s="1557"/>
      <c r="F154" s="95" t="s">
        <v>361</v>
      </c>
      <c r="G154" s="718" t="s">
        <v>362</v>
      </c>
      <c r="H154" s="718" t="s">
        <v>362</v>
      </c>
      <c r="I154" s="718" t="s">
        <v>362</v>
      </c>
      <c r="J154" s="1560"/>
      <c r="K154" s="1"/>
    </row>
    <row r="155" spans="1:11" ht="15" customHeight="1" x14ac:dyDescent="0.3">
      <c r="A155" s="1523" t="s">
        <v>58</v>
      </c>
      <c r="B155" s="1569" t="s">
        <v>285</v>
      </c>
      <c r="C155" s="1570"/>
      <c r="D155" s="964" t="s">
        <v>414</v>
      </c>
      <c r="E155" s="1557"/>
      <c r="F155" s="95" t="s">
        <v>361</v>
      </c>
      <c r="G155" s="718" t="s">
        <v>362</v>
      </c>
      <c r="H155" s="718" t="s">
        <v>362</v>
      </c>
      <c r="I155" s="718" t="s">
        <v>362</v>
      </c>
      <c r="J155" s="1560"/>
      <c r="K155" s="1"/>
    </row>
    <row r="156" spans="1:11" ht="15" customHeight="1" x14ac:dyDescent="0.3">
      <c r="A156" s="1523" t="s">
        <v>58</v>
      </c>
      <c r="B156" s="1569" t="s">
        <v>285</v>
      </c>
      <c r="C156" s="1570"/>
      <c r="D156" s="964" t="s">
        <v>416</v>
      </c>
      <c r="E156" s="1557"/>
      <c r="F156" s="95" t="s">
        <v>361</v>
      </c>
      <c r="G156" s="718" t="s">
        <v>362</v>
      </c>
      <c r="H156" s="718" t="s">
        <v>362</v>
      </c>
      <c r="I156" s="718" t="s">
        <v>362</v>
      </c>
      <c r="J156" s="1560"/>
      <c r="K156" s="1"/>
    </row>
    <row r="157" spans="1:11" ht="15" customHeight="1" x14ac:dyDescent="0.3">
      <c r="A157" s="1523" t="s">
        <v>58</v>
      </c>
      <c r="B157" s="1569" t="s">
        <v>285</v>
      </c>
      <c r="C157" s="1570"/>
      <c r="D157" s="964" t="s">
        <v>417</v>
      </c>
      <c r="E157" s="1557"/>
      <c r="F157" s="95" t="s">
        <v>361</v>
      </c>
      <c r="G157" s="718" t="s">
        <v>362</v>
      </c>
      <c r="H157" s="718" t="s">
        <v>362</v>
      </c>
      <c r="I157" s="718" t="s">
        <v>362</v>
      </c>
      <c r="J157" s="1560"/>
      <c r="K157" s="1"/>
    </row>
    <row r="158" spans="1:11" ht="15" customHeight="1" x14ac:dyDescent="0.3">
      <c r="A158" s="1523" t="s">
        <v>58</v>
      </c>
      <c r="B158" s="1569" t="s">
        <v>285</v>
      </c>
      <c r="C158" s="1570"/>
      <c r="D158" s="964" t="s">
        <v>418</v>
      </c>
      <c r="E158" s="1557"/>
      <c r="F158" s="95" t="s">
        <v>361</v>
      </c>
      <c r="G158" s="718" t="s">
        <v>362</v>
      </c>
      <c r="H158" s="718" t="s">
        <v>362</v>
      </c>
      <c r="I158" s="718" t="s">
        <v>362</v>
      </c>
      <c r="J158" s="1561"/>
      <c r="K158" s="1"/>
    </row>
    <row r="159" spans="1:11" ht="15" customHeight="1" x14ac:dyDescent="0.3">
      <c r="A159" s="1562" t="s">
        <v>59</v>
      </c>
      <c r="B159" s="1563" t="s">
        <v>391</v>
      </c>
      <c r="C159" s="1564"/>
      <c r="D159" s="965" t="s">
        <v>415</v>
      </c>
      <c r="E159" s="1557"/>
      <c r="F159" s="101" t="s">
        <v>361</v>
      </c>
      <c r="G159" s="143" t="s">
        <v>362</v>
      </c>
      <c r="H159" s="143" t="s">
        <v>362</v>
      </c>
      <c r="I159" s="143" t="s">
        <v>362</v>
      </c>
      <c r="J159" s="1571"/>
      <c r="K159" s="1"/>
    </row>
    <row r="160" spans="1:11" ht="15" customHeight="1" x14ac:dyDescent="0.3">
      <c r="A160" s="1548" t="s">
        <v>59</v>
      </c>
      <c r="B160" s="1565" t="s">
        <v>324</v>
      </c>
      <c r="C160" s="1566"/>
      <c r="D160" s="965" t="s">
        <v>413</v>
      </c>
      <c r="E160" s="1557"/>
      <c r="F160" s="101" t="s">
        <v>361</v>
      </c>
      <c r="G160" s="143" t="s">
        <v>362</v>
      </c>
      <c r="H160" s="143" t="s">
        <v>362</v>
      </c>
      <c r="I160" s="143" t="s">
        <v>362</v>
      </c>
      <c r="J160" s="1567"/>
      <c r="K160" s="1"/>
    </row>
    <row r="161" spans="1:11" ht="15" customHeight="1" x14ac:dyDescent="0.3">
      <c r="A161" s="1548" t="s">
        <v>59</v>
      </c>
      <c r="B161" s="1565" t="s">
        <v>324</v>
      </c>
      <c r="C161" s="1566"/>
      <c r="D161" s="965" t="s">
        <v>414</v>
      </c>
      <c r="E161" s="1557"/>
      <c r="F161" s="101" t="s">
        <v>361</v>
      </c>
      <c r="G161" s="143" t="s">
        <v>362</v>
      </c>
      <c r="H161" s="143" t="s">
        <v>362</v>
      </c>
      <c r="I161" s="143" t="s">
        <v>362</v>
      </c>
      <c r="J161" s="1567"/>
      <c r="K161" s="1"/>
    </row>
    <row r="162" spans="1:11" ht="15" customHeight="1" x14ac:dyDescent="0.3">
      <c r="A162" s="1548" t="s">
        <v>59</v>
      </c>
      <c r="B162" s="1565" t="s">
        <v>324</v>
      </c>
      <c r="C162" s="1566"/>
      <c r="D162" s="965" t="s">
        <v>416</v>
      </c>
      <c r="E162" s="1557"/>
      <c r="F162" s="101" t="s">
        <v>361</v>
      </c>
      <c r="G162" s="143" t="s">
        <v>362</v>
      </c>
      <c r="H162" s="143" t="s">
        <v>362</v>
      </c>
      <c r="I162" s="143" t="s">
        <v>362</v>
      </c>
      <c r="J162" s="1567"/>
      <c r="K162" s="1"/>
    </row>
    <row r="163" spans="1:11" ht="15" customHeight="1" x14ac:dyDescent="0.3">
      <c r="A163" s="1548" t="s">
        <v>59</v>
      </c>
      <c r="B163" s="1565" t="s">
        <v>324</v>
      </c>
      <c r="C163" s="1566"/>
      <c r="D163" s="965" t="s">
        <v>417</v>
      </c>
      <c r="E163" s="1557"/>
      <c r="F163" s="101" t="s">
        <v>361</v>
      </c>
      <c r="G163" s="143" t="s">
        <v>362</v>
      </c>
      <c r="H163" s="143" t="s">
        <v>362</v>
      </c>
      <c r="I163" s="143" t="s">
        <v>362</v>
      </c>
      <c r="J163" s="1567"/>
      <c r="K163" s="1"/>
    </row>
    <row r="164" spans="1:11" ht="15" customHeight="1" x14ac:dyDescent="0.3">
      <c r="A164" s="1548" t="s">
        <v>59</v>
      </c>
      <c r="B164" s="1565" t="s">
        <v>324</v>
      </c>
      <c r="C164" s="1566"/>
      <c r="D164" s="965" t="s">
        <v>418</v>
      </c>
      <c r="E164" s="1557"/>
      <c r="F164" s="101" t="s">
        <v>361</v>
      </c>
      <c r="G164" s="143" t="s">
        <v>362</v>
      </c>
      <c r="H164" s="143" t="s">
        <v>362</v>
      </c>
      <c r="I164" s="143" t="s">
        <v>362</v>
      </c>
      <c r="J164" s="1568"/>
      <c r="K164" s="1"/>
    </row>
    <row r="165" spans="1:11" ht="15" customHeight="1" x14ac:dyDescent="0.3">
      <c r="A165" s="1523" t="s">
        <v>60</v>
      </c>
      <c r="B165" s="1569" t="s">
        <v>407</v>
      </c>
      <c r="C165" s="1570"/>
      <c r="D165" s="964" t="s">
        <v>415</v>
      </c>
      <c r="E165" s="1557"/>
      <c r="F165" s="95" t="s">
        <v>361</v>
      </c>
      <c r="G165" s="718" t="s">
        <v>362</v>
      </c>
      <c r="H165" s="718" t="s">
        <v>362</v>
      </c>
      <c r="I165" s="718" t="s">
        <v>362</v>
      </c>
      <c r="J165" s="1572"/>
      <c r="K165" s="1"/>
    </row>
    <row r="166" spans="1:11" ht="15" customHeight="1" x14ac:dyDescent="0.3">
      <c r="A166" s="1523" t="s">
        <v>60</v>
      </c>
      <c r="B166" s="1569" t="s">
        <v>323</v>
      </c>
      <c r="C166" s="1570"/>
      <c r="D166" s="964" t="s">
        <v>413</v>
      </c>
      <c r="E166" s="1557"/>
      <c r="F166" s="95" t="s">
        <v>361</v>
      </c>
      <c r="G166" s="718" t="s">
        <v>362</v>
      </c>
      <c r="H166" s="718" t="s">
        <v>362</v>
      </c>
      <c r="I166" s="718" t="s">
        <v>362</v>
      </c>
      <c r="J166" s="1560"/>
      <c r="K166" s="1"/>
    </row>
    <row r="167" spans="1:11" ht="15" customHeight="1" x14ac:dyDescent="0.3">
      <c r="A167" s="1523" t="s">
        <v>60</v>
      </c>
      <c r="B167" s="1569" t="s">
        <v>323</v>
      </c>
      <c r="C167" s="1570"/>
      <c r="D167" s="964" t="s">
        <v>414</v>
      </c>
      <c r="E167" s="1557"/>
      <c r="F167" s="95" t="s">
        <v>361</v>
      </c>
      <c r="G167" s="718" t="s">
        <v>362</v>
      </c>
      <c r="H167" s="718" t="s">
        <v>362</v>
      </c>
      <c r="I167" s="718" t="s">
        <v>362</v>
      </c>
      <c r="J167" s="1560"/>
      <c r="K167" s="1"/>
    </row>
    <row r="168" spans="1:11" ht="15" customHeight="1" x14ac:dyDescent="0.3">
      <c r="A168" s="1523" t="s">
        <v>60</v>
      </c>
      <c r="B168" s="1569" t="s">
        <v>323</v>
      </c>
      <c r="C168" s="1570"/>
      <c r="D168" s="964" t="s">
        <v>416</v>
      </c>
      <c r="E168" s="1557"/>
      <c r="F168" s="95" t="s">
        <v>361</v>
      </c>
      <c r="G168" s="718" t="s">
        <v>362</v>
      </c>
      <c r="H168" s="718" t="s">
        <v>362</v>
      </c>
      <c r="I168" s="718" t="s">
        <v>362</v>
      </c>
      <c r="J168" s="1560"/>
      <c r="K168" s="1"/>
    </row>
    <row r="169" spans="1:11" ht="15" customHeight="1" x14ac:dyDescent="0.3">
      <c r="A169" s="1523" t="s">
        <v>60</v>
      </c>
      <c r="B169" s="1569" t="s">
        <v>323</v>
      </c>
      <c r="C169" s="1570"/>
      <c r="D169" s="964" t="s">
        <v>417</v>
      </c>
      <c r="E169" s="1557"/>
      <c r="F169" s="95" t="s">
        <v>361</v>
      </c>
      <c r="G169" s="718" t="s">
        <v>362</v>
      </c>
      <c r="H169" s="718" t="s">
        <v>362</v>
      </c>
      <c r="I169" s="718" t="s">
        <v>362</v>
      </c>
      <c r="J169" s="1560"/>
      <c r="K169" s="1"/>
    </row>
    <row r="170" spans="1:11" ht="15" customHeight="1" x14ac:dyDescent="0.3">
      <c r="A170" s="1523" t="s">
        <v>60</v>
      </c>
      <c r="B170" s="1569" t="s">
        <v>323</v>
      </c>
      <c r="C170" s="1570"/>
      <c r="D170" s="964" t="s">
        <v>418</v>
      </c>
      <c r="E170" s="1557"/>
      <c r="F170" s="95" t="s">
        <v>361</v>
      </c>
      <c r="G170" s="718" t="s">
        <v>362</v>
      </c>
      <c r="H170" s="718" t="s">
        <v>362</v>
      </c>
      <c r="I170" s="718" t="s">
        <v>362</v>
      </c>
      <c r="J170" s="1561"/>
      <c r="K170" s="1"/>
    </row>
    <row r="171" spans="1:11" ht="15" customHeight="1" x14ac:dyDescent="0.3">
      <c r="A171" s="1562" t="s">
        <v>61</v>
      </c>
      <c r="B171" s="1563" t="s">
        <v>408</v>
      </c>
      <c r="C171" s="1564"/>
      <c r="D171" s="965" t="s">
        <v>415</v>
      </c>
      <c r="E171" s="1557"/>
      <c r="F171" s="101" t="s">
        <v>361</v>
      </c>
      <c r="G171" s="143" t="s">
        <v>362</v>
      </c>
      <c r="H171" s="143" t="s">
        <v>362</v>
      </c>
      <c r="I171" s="143" t="s">
        <v>362</v>
      </c>
      <c r="J171" s="1571"/>
      <c r="K171" s="1"/>
    </row>
    <row r="172" spans="1:11" ht="15" customHeight="1" x14ac:dyDescent="0.3">
      <c r="A172" s="1548" t="s">
        <v>61</v>
      </c>
      <c r="B172" s="1565" t="s">
        <v>322</v>
      </c>
      <c r="C172" s="1566"/>
      <c r="D172" s="965" t="s">
        <v>413</v>
      </c>
      <c r="E172" s="1557"/>
      <c r="F172" s="101" t="s">
        <v>361</v>
      </c>
      <c r="G172" s="143" t="s">
        <v>362</v>
      </c>
      <c r="H172" s="143" t="s">
        <v>362</v>
      </c>
      <c r="I172" s="143" t="s">
        <v>362</v>
      </c>
      <c r="J172" s="1567"/>
      <c r="K172" s="1"/>
    </row>
    <row r="173" spans="1:11" ht="15" customHeight="1" x14ac:dyDescent="0.3">
      <c r="A173" s="1548" t="s">
        <v>61</v>
      </c>
      <c r="B173" s="1565" t="s">
        <v>322</v>
      </c>
      <c r="C173" s="1566"/>
      <c r="D173" s="965" t="s">
        <v>414</v>
      </c>
      <c r="E173" s="1557"/>
      <c r="F173" s="101" t="s">
        <v>361</v>
      </c>
      <c r="G173" s="143" t="s">
        <v>362</v>
      </c>
      <c r="H173" s="143" t="s">
        <v>362</v>
      </c>
      <c r="I173" s="143" t="s">
        <v>362</v>
      </c>
      <c r="J173" s="1567"/>
      <c r="K173" s="1"/>
    </row>
    <row r="174" spans="1:11" ht="15" customHeight="1" x14ac:dyDescent="0.3">
      <c r="A174" s="1548" t="s">
        <v>61</v>
      </c>
      <c r="B174" s="1565" t="s">
        <v>322</v>
      </c>
      <c r="C174" s="1566"/>
      <c r="D174" s="965" t="s">
        <v>416</v>
      </c>
      <c r="E174" s="1557"/>
      <c r="F174" s="101" t="s">
        <v>361</v>
      </c>
      <c r="G174" s="143" t="s">
        <v>362</v>
      </c>
      <c r="H174" s="143" t="s">
        <v>362</v>
      </c>
      <c r="I174" s="143" t="s">
        <v>362</v>
      </c>
      <c r="J174" s="1567"/>
      <c r="K174" s="1"/>
    </row>
    <row r="175" spans="1:11" ht="15" customHeight="1" x14ac:dyDescent="0.3">
      <c r="A175" s="1548" t="s">
        <v>61</v>
      </c>
      <c r="B175" s="1565" t="s">
        <v>322</v>
      </c>
      <c r="C175" s="1566"/>
      <c r="D175" s="965" t="s">
        <v>417</v>
      </c>
      <c r="E175" s="1557"/>
      <c r="F175" s="101" t="s">
        <v>361</v>
      </c>
      <c r="G175" s="143" t="s">
        <v>362</v>
      </c>
      <c r="H175" s="143" t="s">
        <v>362</v>
      </c>
      <c r="I175" s="143" t="s">
        <v>362</v>
      </c>
      <c r="J175" s="1567"/>
      <c r="K175" s="1"/>
    </row>
    <row r="176" spans="1:11" ht="15" customHeight="1" x14ac:dyDescent="0.3">
      <c r="A176" s="1548" t="s">
        <v>61</v>
      </c>
      <c r="B176" s="1565" t="s">
        <v>322</v>
      </c>
      <c r="C176" s="1566"/>
      <c r="D176" s="965" t="s">
        <v>418</v>
      </c>
      <c r="E176" s="1558"/>
      <c r="F176" s="101" t="s">
        <v>361</v>
      </c>
      <c r="G176" s="143" t="s">
        <v>362</v>
      </c>
      <c r="H176" s="143" t="s">
        <v>362</v>
      </c>
      <c r="I176" s="143" t="s">
        <v>362</v>
      </c>
      <c r="J176" s="1568"/>
      <c r="K176" s="1"/>
    </row>
    <row r="177" spans="1:11" s="5" customFormat="1" ht="33" customHeight="1" x14ac:dyDescent="0.35">
      <c r="A177" s="1462" t="s">
        <v>481</v>
      </c>
      <c r="B177" s="1463"/>
      <c r="C177" s="1463"/>
      <c r="D177" s="1463"/>
      <c r="E177" s="1495"/>
      <c r="F177" s="1463"/>
      <c r="G177" s="1463"/>
      <c r="H177" s="1463"/>
      <c r="I177" s="1463"/>
      <c r="J177" s="221" t="s">
        <v>698</v>
      </c>
    </row>
    <row r="178" spans="1:11" ht="15" customHeight="1" x14ac:dyDescent="0.3">
      <c r="A178" s="1523" t="s">
        <v>62</v>
      </c>
      <c r="B178" s="1569" t="s">
        <v>409</v>
      </c>
      <c r="C178" s="1570"/>
      <c r="D178" s="964" t="s">
        <v>415</v>
      </c>
      <c r="E178" s="1556" t="s">
        <v>519</v>
      </c>
      <c r="F178" s="138" t="s">
        <v>361</v>
      </c>
      <c r="G178" s="162" t="s">
        <v>362</v>
      </c>
      <c r="H178" s="162" t="s">
        <v>362</v>
      </c>
      <c r="I178" s="162" t="s">
        <v>362</v>
      </c>
      <c r="J178" s="1572"/>
      <c r="K178" s="1"/>
    </row>
    <row r="179" spans="1:11" ht="15" customHeight="1" x14ac:dyDescent="0.3">
      <c r="A179" s="1523" t="s">
        <v>62</v>
      </c>
      <c r="B179" s="1569" t="s">
        <v>329</v>
      </c>
      <c r="C179" s="1570"/>
      <c r="D179" s="964" t="s">
        <v>413</v>
      </c>
      <c r="E179" s="1784"/>
      <c r="F179" s="95" t="s">
        <v>361</v>
      </c>
      <c r="G179" s="718" t="s">
        <v>362</v>
      </c>
      <c r="H179" s="718" t="s">
        <v>362</v>
      </c>
      <c r="I179" s="718" t="s">
        <v>362</v>
      </c>
      <c r="J179" s="1560"/>
      <c r="K179" s="1"/>
    </row>
    <row r="180" spans="1:11" ht="15" customHeight="1" x14ac:dyDescent="0.3">
      <c r="A180" s="1523" t="s">
        <v>62</v>
      </c>
      <c r="B180" s="1569" t="s">
        <v>329</v>
      </c>
      <c r="C180" s="1570"/>
      <c r="D180" s="964" t="s">
        <v>414</v>
      </c>
      <c r="E180" s="1784"/>
      <c r="F180" s="95" t="s">
        <v>361</v>
      </c>
      <c r="G180" s="718" t="s">
        <v>362</v>
      </c>
      <c r="H180" s="718" t="s">
        <v>362</v>
      </c>
      <c r="I180" s="718" t="s">
        <v>362</v>
      </c>
      <c r="J180" s="1560"/>
      <c r="K180" s="1"/>
    </row>
    <row r="181" spans="1:11" ht="15" customHeight="1" x14ac:dyDescent="0.3">
      <c r="A181" s="1523" t="s">
        <v>62</v>
      </c>
      <c r="B181" s="1569" t="s">
        <v>329</v>
      </c>
      <c r="C181" s="1570"/>
      <c r="D181" s="964" t="s">
        <v>416</v>
      </c>
      <c r="E181" s="1784"/>
      <c r="F181" s="95" t="s">
        <v>361</v>
      </c>
      <c r="G181" s="718" t="s">
        <v>362</v>
      </c>
      <c r="H181" s="718" t="s">
        <v>362</v>
      </c>
      <c r="I181" s="718" t="s">
        <v>362</v>
      </c>
      <c r="J181" s="1560"/>
      <c r="K181" s="1"/>
    </row>
    <row r="182" spans="1:11" ht="15" customHeight="1" x14ac:dyDescent="0.3">
      <c r="A182" s="1523" t="s">
        <v>62</v>
      </c>
      <c r="B182" s="1569" t="s">
        <v>329</v>
      </c>
      <c r="C182" s="1570"/>
      <c r="D182" s="964" t="s">
        <v>417</v>
      </c>
      <c r="E182" s="1784"/>
      <c r="F182" s="95" t="s">
        <v>361</v>
      </c>
      <c r="G182" s="718" t="s">
        <v>362</v>
      </c>
      <c r="H182" s="718" t="s">
        <v>362</v>
      </c>
      <c r="I182" s="718" t="s">
        <v>362</v>
      </c>
      <c r="J182" s="1560"/>
      <c r="K182" s="1"/>
    </row>
    <row r="183" spans="1:11" ht="15" customHeight="1" x14ac:dyDescent="0.3">
      <c r="A183" s="1523" t="s">
        <v>62</v>
      </c>
      <c r="B183" s="1569" t="s">
        <v>329</v>
      </c>
      <c r="C183" s="1570"/>
      <c r="D183" s="964" t="s">
        <v>418</v>
      </c>
      <c r="E183" s="1785"/>
      <c r="F183" s="98" t="s">
        <v>361</v>
      </c>
      <c r="G183" s="164" t="s">
        <v>362</v>
      </c>
      <c r="H183" s="164" t="s">
        <v>362</v>
      </c>
      <c r="I183" s="164" t="s">
        <v>362</v>
      </c>
      <c r="J183" s="1578"/>
      <c r="K183" s="1"/>
    </row>
    <row r="184" spans="1:11" s="5" customFormat="1" ht="8.15" customHeight="1" x14ac:dyDescent="0.35">
      <c r="A184" s="82"/>
      <c r="B184" s="83"/>
      <c r="C184" s="83"/>
      <c r="D184" s="83"/>
      <c r="E184" s="83"/>
      <c r="F184" s="84"/>
      <c r="G184" s="156"/>
      <c r="H184" s="156"/>
      <c r="I184" s="156"/>
      <c r="J184" s="46"/>
    </row>
    <row r="185" spans="1:11" s="5" customFormat="1" ht="33" customHeight="1" x14ac:dyDescent="0.35">
      <c r="A185" s="1462" t="s">
        <v>419</v>
      </c>
      <c r="B185" s="1463"/>
      <c r="C185" s="1463"/>
      <c r="D185" s="1463"/>
      <c r="E185" s="1463"/>
      <c r="F185" s="1463"/>
      <c r="G185" s="1463"/>
      <c r="H185" s="1463"/>
      <c r="I185" s="1463"/>
      <c r="J185" s="1464"/>
    </row>
    <row r="186" spans="1:11" ht="28" customHeight="1" x14ac:dyDescent="0.3">
      <c r="A186" s="11" t="s">
        <v>63</v>
      </c>
      <c r="B186" s="1579" t="s">
        <v>276</v>
      </c>
      <c r="C186" s="1579"/>
      <c r="D186" s="1579"/>
      <c r="E186" s="85" t="s">
        <v>524</v>
      </c>
      <c r="F186" s="4"/>
      <c r="G186" s="789" t="s">
        <v>362</v>
      </c>
      <c r="H186" s="789" t="s">
        <v>362</v>
      </c>
      <c r="I186" s="789" t="s">
        <v>362</v>
      </c>
      <c r="J186" s="839"/>
      <c r="K186" s="1"/>
    </row>
    <row r="187" spans="1:11" s="5" customFormat="1" ht="8.15" customHeight="1" x14ac:dyDescent="0.35">
      <c r="A187" s="12"/>
      <c r="B187" s="13"/>
      <c r="C187" s="13"/>
      <c r="D187" s="13"/>
      <c r="E187" s="13"/>
      <c r="F187" s="7"/>
      <c r="G187" s="149"/>
      <c r="H187" s="149"/>
      <c r="I187" s="149"/>
      <c r="J187" s="46"/>
    </row>
    <row r="188" spans="1:11" s="5" customFormat="1" ht="33" customHeight="1" x14ac:dyDescent="0.35">
      <c r="A188" s="1462" t="s">
        <v>420</v>
      </c>
      <c r="B188" s="1463"/>
      <c r="C188" s="1463"/>
      <c r="D188" s="1463"/>
      <c r="E188" s="1463"/>
      <c r="F188" s="1463"/>
      <c r="G188" s="1463"/>
      <c r="H188" s="1463"/>
      <c r="I188" s="1463"/>
      <c r="J188" s="1464"/>
    </row>
    <row r="189" spans="1:11" ht="42.75" customHeight="1" x14ac:dyDescent="0.3">
      <c r="A189" s="11" t="s">
        <v>64</v>
      </c>
      <c r="B189" s="1582" t="s">
        <v>4</v>
      </c>
      <c r="C189" s="1582"/>
      <c r="D189" s="1582"/>
      <c r="E189" s="85" t="s">
        <v>524</v>
      </c>
      <c r="F189" s="4"/>
      <c r="G189" s="165" t="s">
        <v>498</v>
      </c>
      <c r="H189" s="165" t="s">
        <v>498</v>
      </c>
      <c r="I189" s="166" t="s">
        <v>499</v>
      </c>
      <c r="J189" s="242"/>
      <c r="K189" s="1"/>
    </row>
    <row r="190" spans="1:11" s="5" customFormat="1" ht="8.15" customHeight="1" x14ac:dyDescent="0.35">
      <c r="A190" s="12"/>
      <c r="B190" s="13"/>
      <c r="C190" s="13"/>
      <c r="D190" s="13"/>
      <c r="E190" s="13"/>
      <c r="F190" s="7"/>
      <c r="G190" s="149"/>
      <c r="H190" s="149"/>
      <c r="I190" s="149"/>
      <c r="J190" s="46"/>
    </row>
    <row r="191" spans="1:11" s="5" customFormat="1" ht="33" customHeight="1" x14ac:dyDescent="0.35">
      <c r="A191" s="1462" t="s">
        <v>421</v>
      </c>
      <c r="B191" s="1463"/>
      <c r="C191" s="1463"/>
      <c r="D191" s="1463"/>
      <c r="E191" s="1463"/>
      <c r="F191" s="1463"/>
      <c r="G191" s="1463"/>
      <c r="H191" s="1463"/>
      <c r="I191" s="1463"/>
      <c r="J191" s="1464"/>
    </row>
    <row r="192" spans="1:11" ht="61.5" customHeight="1" x14ac:dyDescent="0.3">
      <c r="A192" s="951" t="s">
        <v>65</v>
      </c>
      <c r="B192" s="1505" t="s">
        <v>530</v>
      </c>
      <c r="C192" s="1506"/>
      <c r="D192" s="213" t="s">
        <v>525</v>
      </c>
      <c r="E192" s="1541" t="s">
        <v>519</v>
      </c>
      <c r="F192" s="212" t="s">
        <v>512</v>
      </c>
      <c r="G192" s="794">
        <f>Q1_19!G192-Q4_18!G192</f>
        <v>12</v>
      </c>
      <c r="H192" s="794">
        <f>Q1_19!H192-Q4_18!H192</f>
        <v>8</v>
      </c>
      <c r="I192" s="1129">
        <f>Q1_19!I192-Q4_18!I192</f>
        <v>-52</v>
      </c>
      <c r="J192" s="104"/>
      <c r="K192" s="1"/>
    </row>
    <row r="193" spans="1:11" ht="20.149999999999999" customHeight="1" x14ac:dyDescent="0.3">
      <c r="A193" s="954" t="s">
        <v>66</v>
      </c>
      <c r="B193" s="1487" t="s">
        <v>514</v>
      </c>
      <c r="C193" s="1488"/>
      <c r="D193" s="214" t="s">
        <v>526</v>
      </c>
      <c r="E193" s="1542"/>
      <c r="F193" s="732" t="s">
        <v>512</v>
      </c>
      <c r="G193" s="1124">
        <f>Q1_19!G193-Q4_18!G193</f>
        <v>263</v>
      </c>
      <c r="H193" s="1124">
        <f>Q1_19!H193-Q4_18!H193</f>
        <v>-250</v>
      </c>
      <c r="I193" s="1124">
        <f>Q1_19!I193-Q4_18!I193</f>
        <v>-187</v>
      </c>
      <c r="J193" s="106"/>
      <c r="K193" s="1"/>
    </row>
    <row r="194" spans="1:11" ht="69" customHeight="1" x14ac:dyDescent="0.3">
      <c r="A194" s="952" t="s">
        <v>67</v>
      </c>
      <c r="B194" s="1545" t="s">
        <v>529</v>
      </c>
      <c r="C194" s="1547"/>
      <c r="D194" s="215" t="s">
        <v>526</v>
      </c>
      <c r="E194" s="1542"/>
      <c r="F194" s="245" t="s">
        <v>398</v>
      </c>
      <c r="G194" s="1184">
        <f>Q1_19!G194-Q4_18!G194</f>
        <v>-1.0000000000000009E-3</v>
      </c>
      <c r="H194" s="1185">
        <f>Q1_19!H194-Q4_18!H194</f>
        <v>-1.0000000000000009E-3</v>
      </c>
      <c r="I194" s="1184">
        <f>Q1_19!I194-Q4_18!I194</f>
        <v>1.6547257657026915E-3</v>
      </c>
      <c r="J194" s="108"/>
      <c r="K194" s="1"/>
    </row>
    <row r="195" spans="1:11" ht="31.5" customHeight="1" x14ac:dyDescent="0.3">
      <c r="A195" s="954" t="s">
        <v>68</v>
      </c>
      <c r="B195" s="1487" t="s">
        <v>482</v>
      </c>
      <c r="C195" s="1488"/>
      <c r="D195" s="216" t="s">
        <v>527</v>
      </c>
      <c r="E195" s="1542"/>
      <c r="F195" s="732" t="s">
        <v>361</v>
      </c>
      <c r="G195" s="1130">
        <f>Q1_19!G195-Q4_18!G195</f>
        <v>0</v>
      </c>
      <c r="H195" s="1119">
        <f>Q1_19!H195-Q4_18!H195</f>
        <v>0</v>
      </c>
      <c r="I195" s="1130">
        <f>Q1_19!I195-Q4_18!I195</f>
        <v>-53.549502029999999</v>
      </c>
      <c r="J195" s="399"/>
      <c r="K195" s="1"/>
    </row>
    <row r="196" spans="1:11" ht="28.5" customHeight="1" x14ac:dyDescent="0.3">
      <c r="A196" s="963" t="s">
        <v>291</v>
      </c>
      <c r="B196" s="1583" t="s">
        <v>482</v>
      </c>
      <c r="C196" s="1584"/>
      <c r="D196" s="217" t="s">
        <v>677</v>
      </c>
      <c r="E196" s="1543"/>
      <c r="F196" s="110" t="s">
        <v>361</v>
      </c>
      <c r="G196" s="1131">
        <f>Q1_19!G196-Q4_18!G196</f>
        <v>-1</v>
      </c>
      <c r="H196" s="1131">
        <f>Q1_19!H196-Q4_18!H196</f>
        <v>0</v>
      </c>
      <c r="I196" s="1131">
        <f>Q1_19!I196-Q4_18!I196</f>
        <v>-4.5516823018598371</v>
      </c>
      <c r="J196" s="294"/>
      <c r="K196" s="1"/>
    </row>
    <row r="197" spans="1:11" s="5" customFormat="1" ht="8.15" customHeight="1" x14ac:dyDescent="0.35">
      <c r="A197" s="12"/>
      <c r="B197" s="13"/>
      <c r="C197" s="13"/>
      <c r="D197" s="13"/>
      <c r="E197" s="13"/>
      <c r="F197" s="7"/>
      <c r="G197" s="149"/>
      <c r="H197" s="149"/>
      <c r="I197" s="149"/>
      <c r="J197" s="46"/>
    </row>
    <row r="198" spans="1:11" s="5" customFormat="1" ht="33" customHeight="1" x14ac:dyDescent="0.35">
      <c r="A198" s="1462" t="s">
        <v>422</v>
      </c>
      <c r="B198" s="1463"/>
      <c r="C198" s="1463"/>
      <c r="D198" s="1463"/>
      <c r="E198" s="1463"/>
      <c r="F198" s="1463"/>
      <c r="G198" s="1463"/>
      <c r="H198" s="1463"/>
      <c r="I198" s="1463"/>
      <c r="J198" s="1464"/>
    </row>
    <row r="199" spans="1:11" ht="61.5" customHeight="1" x14ac:dyDescent="0.3">
      <c r="A199" s="11" t="s">
        <v>70</v>
      </c>
      <c r="B199" s="1580" t="s">
        <v>531</v>
      </c>
      <c r="C199" s="1581"/>
      <c r="D199" s="220" t="s">
        <v>532</v>
      </c>
      <c r="E199" s="85" t="s">
        <v>519</v>
      </c>
      <c r="F199" s="242" t="s">
        <v>361</v>
      </c>
      <c r="G199" s="684">
        <f>Q1_19!G199-Q4_18!G199</f>
        <v>75</v>
      </c>
      <c r="H199" s="684">
        <f>Q1_19!H199-Q4_18!H199</f>
        <v>-262</v>
      </c>
      <c r="I199" s="684">
        <f>Q1_19!I199-Q4_18!I199</f>
        <v>-353.14862516400865</v>
      </c>
      <c r="J199" s="111" t="s">
        <v>685</v>
      </c>
      <c r="K199" s="1"/>
    </row>
    <row r="200" spans="1:11" s="5" customFormat="1" ht="8.15" customHeight="1" x14ac:dyDescent="0.35">
      <c r="A200" s="12"/>
      <c r="B200" s="13"/>
      <c r="C200" s="13"/>
      <c r="D200" s="13"/>
      <c r="E200" s="13"/>
      <c r="F200" s="7"/>
      <c r="G200" s="149"/>
      <c r="H200" s="149"/>
      <c r="I200" s="149"/>
      <c r="J200" s="46"/>
    </row>
    <row r="201" spans="1:11" s="5" customFormat="1" ht="33" customHeight="1" x14ac:dyDescent="0.35">
      <c r="A201" s="1462" t="s">
        <v>423</v>
      </c>
      <c r="B201" s="1463"/>
      <c r="C201" s="1463"/>
      <c r="D201" s="1463"/>
      <c r="E201" s="1463"/>
      <c r="F201" s="1463"/>
      <c r="G201" s="1463"/>
      <c r="H201" s="1463"/>
      <c r="I201" s="1463"/>
      <c r="J201" s="1464"/>
    </row>
    <row r="202" spans="1:11" ht="32.15" customHeight="1" x14ac:dyDescent="0.3">
      <c r="A202" s="11" t="s">
        <v>71</v>
      </c>
      <c r="B202" s="1580" t="s">
        <v>5</v>
      </c>
      <c r="C202" s="1581"/>
      <c r="D202" s="220" t="s">
        <v>533</v>
      </c>
      <c r="E202" s="85" t="s">
        <v>519</v>
      </c>
      <c r="F202" s="242" t="s">
        <v>361</v>
      </c>
      <c r="G202" s="705">
        <f>Q1_19!G202-Q4_18!G202</f>
        <v>1621</v>
      </c>
      <c r="H202" s="705">
        <f>Q1_19!H202-Q4_18!H202</f>
        <v>642</v>
      </c>
      <c r="I202" s="705">
        <f>Q1_19!I202-Q4_18!I202</f>
        <v>-743.07811443000037</v>
      </c>
      <c r="J202" s="111" t="s">
        <v>501</v>
      </c>
      <c r="K202" s="1"/>
    </row>
    <row r="203" spans="1:11" s="5" customFormat="1" ht="8.15" customHeight="1" x14ac:dyDescent="0.35">
      <c r="A203" s="82"/>
      <c r="B203" s="83"/>
      <c r="C203" s="83"/>
      <c r="D203" s="83"/>
      <c r="E203" s="83"/>
      <c r="F203" s="84"/>
      <c r="G203" s="156"/>
      <c r="H203" s="156"/>
      <c r="I203" s="156"/>
      <c r="J203" s="46"/>
    </row>
    <row r="204" spans="1:11" s="5" customFormat="1" ht="33" customHeight="1" x14ac:dyDescent="0.35">
      <c r="A204" s="1494" t="s">
        <v>424</v>
      </c>
      <c r="B204" s="1495"/>
      <c r="C204" s="1495"/>
      <c r="D204" s="1495"/>
      <c r="E204" s="1495"/>
      <c r="F204" s="1495"/>
      <c r="G204" s="1495"/>
      <c r="H204" s="1495"/>
      <c r="I204" s="1495"/>
      <c r="J204" s="1496"/>
    </row>
    <row r="205" spans="1:11" ht="46.5" customHeight="1" x14ac:dyDescent="0.3">
      <c r="A205" s="11" t="s">
        <v>72</v>
      </c>
      <c r="B205" s="1580" t="s">
        <v>73</v>
      </c>
      <c r="C205" s="1581"/>
      <c r="D205" s="220" t="s">
        <v>533</v>
      </c>
      <c r="E205" s="85" t="s">
        <v>519</v>
      </c>
      <c r="F205" s="242" t="s">
        <v>361</v>
      </c>
      <c r="G205" s="705">
        <f>Q1_19!G205-Q4_18!G205</f>
        <v>-7</v>
      </c>
      <c r="H205" s="705">
        <f>Q1_19!H205-Q4_18!H205</f>
        <v>-477</v>
      </c>
      <c r="I205" s="705">
        <f>Q1_19!I205-Q4_18!I205</f>
        <v>1871.6803920099997</v>
      </c>
      <c r="J205" s="111" t="s">
        <v>668</v>
      </c>
      <c r="K205" s="1"/>
    </row>
    <row r="206" spans="1:11" s="5" customFormat="1" ht="8.15" customHeight="1" x14ac:dyDescent="0.35">
      <c r="A206" s="82"/>
      <c r="B206" s="83"/>
      <c r="C206" s="83"/>
      <c r="D206" s="83"/>
      <c r="E206" s="83"/>
      <c r="F206" s="84"/>
      <c r="G206" s="156"/>
      <c r="H206" s="156"/>
      <c r="I206" s="156"/>
      <c r="J206" s="46"/>
    </row>
    <row r="207" spans="1:11" s="5" customFormat="1" ht="33" customHeight="1" x14ac:dyDescent="0.35">
      <c r="A207" s="1462" t="s">
        <v>425</v>
      </c>
      <c r="B207" s="1463"/>
      <c r="C207" s="1463"/>
      <c r="D207" s="1463"/>
      <c r="E207" s="1463"/>
      <c r="F207" s="1463"/>
      <c r="G207" s="1463"/>
      <c r="H207" s="1463"/>
      <c r="I207" s="1463"/>
      <c r="J207" s="1464"/>
    </row>
    <row r="208" spans="1:11" ht="26.25" customHeight="1" x14ac:dyDescent="0.3">
      <c r="A208" s="951" t="s">
        <v>77</v>
      </c>
      <c r="B208" s="1465" t="s">
        <v>74</v>
      </c>
      <c r="C208" s="1465"/>
      <c r="D208" s="1465"/>
      <c r="E208" s="1466" t="s">
        <v>518</v>
      </c>
      <c r="F208" s="243"/>
      <c r="G208" s="151" t="s">
        <v>357</v>
      </c>
      <c r="H208" s="151" t="s">
        <v>357</v>
      </c>
      <c r="I208" s="151" t="s">
        <v>357</v>
      </c>
      <c r="J208" s="243"/>
      <c r="K208" s="1"/>
    </row>
    <row r="209" spans="1:11" ht="31.5" customHeight="1" x14ac:dyDescent="0.3">
      <c r="A209" s="954" t="s">
        <v>78</v>
      </c>
      <c r="B209" s="1565" t="s">
        <v>330</v>
      </c>
      <c r="C209" s="1585"/>
      <c r="D209" s="1566"/>
      <c r="E209" s="1467"/>
      <c r="F209" s="732" t="s">
        <v>361</v>
      </c>
      <c r="G209" s="1097">
        <f>Q1_19!G209-Q4_18!G209</f>
        <v>-321</v>
      </c>
      <c r="H209" s="1097">
        <f>Q1_19!H209-Q4_18!H209</f>
        <v>-209</v>
      </c>
      <c r="I209" s="1086">
        <f>Q1_19!I209-Q4_18!I209</f>
        <v>-1492</v>
      </c>
      <c r="J209" s="54"/>
      <c r="K209" s="1"/>
    </row>
    <row r="210" spans="1:11" ht="32.15" customHeight="1" x14ac:dyDescent="0.3">
      <c r="A210" s="952" t="s">
        <v>79</v>
      </c>
      <c r="B210" s="1591" t="s">
        <v>331</v>
      </c>
      <c r="C210" s="1592"/>
      <c r="D210" s="1593"/>
      <c r="E210" s="1467"/>
      <c r="F210" s="245" t="s">
        <v>361</v>
      </c>
      <c r="G210" s="1189" t="s">
        <v>362</v>
      </c>
      <c r="H210" s="1193" t="s">
        <v>362</v>
      </c>
      <c r="I210" s="1187" t="s">
        <v>362</v>
      </c>
      <c r="J210" s="58"/>
      <c r="K210" s="1"/>
    </row>
    <row r="211" spans="1:11" ht="31.5" customHeight="1" x14ac:dyDescent="0.3">
      <c r="A211" s="954" t="s">
        <v>80</v>
      </c>
      <c r="B211" s="1565" t="s">
        <v>332</v>
      </c>
      <c r="C211" s="1566"/>
      <c r="D211" s="960" t="s">
        <v>579</v>
      </c>
      <c r="E211" s="1467"/>
      <c r="F211" s="732" t="s">
        <v>361</v>
      </c>
      <c r="G211" s="1119">
        <f>Q1_19!G211-Q4_18!G211</f>
        <v>0</v>
      </c>
      <c r="H211" s="1124">
        <f>Q1_19!H211-Q4_18!H211</f>
        <v>0</v>
      </c>
      <c r="I211" s="1124">
        <f>Q1_19!I211-Q4_18!I211</f>
        <v>0</v>
      </c>
      <c r="J211" s="399"/>
      <c r="K211" s="1"/>
    </row>
    <row r="212" spans="1:11" ht="30.75" customHeight="1" x14ac:dyDescent="0.3">
      <c r="A212" s="1594" t="s">
        <v>81</v>
      </c>
      <c r="B212" s="1586" t="s">
        <v>333</v>
      </c>
      <c r="C212" s="1588"/>
      <c r="D212" s="961" t="s">
        <v>577</v>
      </c>
      <c r="E212" s="1467"/>
      <c r="F212" s="245" t="s">
        <v>361</v>
      </c>
      <c r="G212" s="1132">
        <f>Q1_19!G212-Q4_18!G212</f>
        <v>-1</v>
      </c>
      <c r="H212" s="1089">
        <f>Q1_19!H212-Q4_18!H212</f>
        <v>0</v>
      </c>
      <c r="I212" s="1148">
        <f>Q1_19!I212-Q4_18!I212</f>
        <v>1</v>
      </c>
      <c r="J212" s="400"/>
      <c r="K212" s="1"/>
    </row>
    <row r="213" spans="1:11" ht="26.25" customHeight="1" x14ac:dyDescent="0.3">
      <c r="A213" s="1595"/>
      <c r="B213" s="1527"/>
      <c r="C213" s="1528"/>
      <c r="D213" s="961" t="s">
        <v>578</v>
      </c>
      <c r="E213" s="1467"/>
      <c r="F213" s="245" t="s">
        <v>361</v>
      </c>
      <c r="G213" s="1148">
        <f>Q1_19!G213-Q4_18!G213</f>
        <v>311</v>
      </c>
      <c r="H213" s="1148">
        <f>Q1_19!H213-Q4_18!H213</f>
        <v>11</v>
      </c>
      <c r="I213" s="1089">
        <f>Q1_19!I213-Q4_18!I213</f>
        <v>83</v>
      </c>
      <c r="J213" s="400"/>
      <c r="K213" s="1"/>
    </row>
    <row r="214" spans="1:11" ht="26.25" customHeight="1" x14ac:dyDescent="0.3">
      <c r="A214" s="1573"/>
      <c r="B214" s="1596"/>
      <c r="C214" s="1597"/>
      <c r="D214" s="961" t="s">
        <v>580</v>
      </c>
      <c r="E214" s="1467"/>
      <c r="F214" s="245" t="s">
        <v>361</v>
      </c>
      <c r="G214" s="1192" t="s">
        <v>362</v>
      </c>
      <c r="H214" s="1132">
        <f>Q1_19!H214-Q4_18!H214</f>
        <v>0</v>
      </c>
      <c r="I214" s="1188" t="s">
        <v>362</v>
      </c>
      <c r="J214" s="401"/>
      <c r="K214" s="1"/>
    </row>
    <row r="215" spans="1:11" ht="43.5" customHeight="1" x14ac:dyDescent="0.3">
      <c r="A215" s="954" t="s">
        <v>82</v>
      </c>
      <c r="B215" s="1565" t="s">
        <v>334</v>
      </c>
      <c r="C215" s="1585"/>
      <c r="D215" s="1566"/>
      <c r="E215" s="1467"/>
      <c r="F215" s="732" t="s">
        <v>361</v>
      </c>
      <c r="G215" s="1190" t="s">
        <v>362</v>
      </c>
      <c r="H215" s="1124">
        <f>Q1_19!H215-Q4_18!H215</f>
        <v>7319.5943615700016</v>
      </c>
      <c r="I215" s="1119">
        <f>Q1_19!I215-Q4_18!I215</f>
        <v>0</v>
      </c>
      <c r="J215" s="1264" t="s">
        <v>828</v>
      </c>
      <c r="K215" s="1"/>
    </row>
    <row r="216" spans="1:11" ht="33" customHeight="1" x14ac:dyDescent="0.3">
      <c r="A216" s="952" t="s">
        <v>83</v>
      </c>
      <c r="B216" s="1591" t="s">
        <v>335</v>
      </c>
      <c r="C216" s="1592"/>
      <c r="D216" s="1593"/>
      <c r="E216" s="1467"/>
      <c r="F216" s="245" t="s">
        <v>361</v>
      </c>
      <c r="G216" s="1189" t="s">
        <v>362</v>
      </c>
      <c r="H216" s="1191" t="s">
        <v>362</v>
      </c>
      <c r="I216" s="1189" t="s">
        <v>362</v>
      </c>
      <c r="J216" s="141"/>
      <c r="K216" s="1"/>
    </row>
    <row r="217" spans="1:11" ht="54" customHeight="1" x14ac:dyDescent="0.3">
      <c r="A217" s="954" t="s">
        <v>84</v>
      </c>
      <c r="B217" s="1565" t="s">
        <v>336</v>
      </c>
      <c r="C217" s="1585"/>
      <c r="D217" s="1566"/>
      <c r="E217" s="1467"/>
      <c r="F217" s="732" t="s">
        <v>361</v>
      </c>
      <c r="G217" s="1124">
        <f>Q1_19!G217-Q4_18!G217</f>
        <v>-2543</v>
      </c>
      <c r="H217" s="1119">
        <f>Q1_19!H217-Q4_18!H217</f>
        <v>-1061</v>
      </c>
      <c r="I217" s="1119">
        <f>Q1_19!I217-Q4_18!I217</f>
        <v>-122</v>
      </c>
      <c r="J217" s="237" t="s">
        <v>683</v>
      </c>
      <c r="K217" s="1"/>
    </row>
    <row r="218" spans="1:11" ht="192" x14ac:dyDescent="0.3">
      <c r="A218" s="947" t="s">
        <v>85</v>
      </c>
      <c r="B218" s="1586" t="s">
        <v>337</v>
      </c>
      <c r="C218" s="1587"/>
      <c r="D218" s="1588"/>
      <c r="E218" s="1467"/>
      <c r="F218" s="989" t="s">
        <v>361</v>
      </c>
      <c r="G218" s="1089">
        <f>Q1_19!G219-Q4_18!G218</f>
        <v>-15885.249576602298</v>
      </c>
      <c r="H218" s="1132">
        <f>Q1_19!H219-Q4_18!H218</f>
        <v>-36.309349276800162</v>
      </c>
      <c r="I218" s="1132">
        <f>Q1_19!I219-Q4_18!I218</f>
        <v>1300</v>
      </c>
      <c r="J218" s="707" t="s">
        <v>789</v>
      </c>
      <c r="K218" s="1"/>
    </row>
    <row r="219" spans="1:11" ht="22.5" customHeight="1" x14ac:dyDescent="0.3">
      <c r="A219" s="954" t="s">
        <v>86</v>
      </c>
      <c r="B219" s="1493" t="s">
        <v>75</v>
      </c>
      <c r="C219" s="1493"/>
      <c r="D219" s="1493"/>
      <c r="E219" s="1467"/>
      <c r="F219" s="732"/>
      <c r="G219" s="1194" t="s">
        <v>362</v>
      </c>
      <c r="H219" s="1190" t="s">
        <v>362</v>
      </c>
      <c r="I219" s="1190" t="s">
        <v>362</v>
      </c>
      <c r="J219" s="54"/>
      <c r="K219" s="1"/>
    </row>
    <row r="220" spans="1:11" ht="33.75" customHeight="1" x14ac:dyDescent="0.3">
      <c r="A220" s="963" t="s">
        <v>87</v>
      </c>
      <c r="B220" s="1589" t="s">
        <v>76</v>
      </c>
      <c r="C220" s="1589"/>
      <c r="D220" s="1589"/>
      <c r="E220" s="1468"/>
      <c r="F220" s="110"/>
      <c r="G220" s="1040" t="s">
        <v>362</v>
      </c>
      <c r="H220" s="1186" t="s">
        <v>362</v>
      </c>
      <c r="I220" s="1186" t="s">
        <v>362</v>
      </c>
      <c r="J220" s="102"/>
      <c r="K220" s="1"/>
    </row>
    <row r="221" spans="1:11" s="5" customFormat="1" ht="8.15" customHeight="1" x14ac:dyDescent="0.35">
      <c r="A221" s="82"/>
      <c r="B221" s="83"/>
      <c r="C221" s="83"/>
      <c r="D221" s="83"/>
      <c r="E221" s="83"/>
      <c r="F221" s="84"/>
      <c r="G221" s="156"/>
      <c r="H221" s="156"/>
      <c r="I221" s="156"/>
      <c r="J221" s="46"/>
    </row>
    <row r="222" spans="1:11" s="5" customFormat="1" ht="33" customHeight="1" x14ac:dyDescent="0.35">
      <c r="A222" s="1462" t="s">
        <v>426</v>
      </c>
      <c r="B222" s="1463"/>
      <c r="C222" s="1463"/>
      <c r="D222" s="1463"/>
      <c r="E222" s="1463"/>
      <c r="F222" s="1463"/>
      <c r="G222" s="1463"/>
      <c r="H222" s="1463"/>
      <c r="I222" s="1463"/>
      <c r="J222" s="1464"/>
    </row>
    <row r="223" spans="1:11" ht="106.5" customHeight="1" x14ac:dyDescent="0.3">
      <c r="A223" s="11" t="s">
        <v>89</v>
      </c>
      <c r="B223" s="1590" t="s">
        <v>88</v>
      </c>
      <c r="C223" s="1590"/>
      <c r="D223" s="1590"/>
      <c r="E223" s="956" t="s">
        <v>518</v>
      </c>
      <c r="F223" s="242" t="s">
        <v>361</v>
      </c>
      <c r="G223" s="166" t="s">
        <v>358</v>
      </c>
      <c r="H223" s="166" t="s">
        <v>359</v>
      </c>
      <c r="I223" s="166" t="s">
        <v>670</v>
      </c>
      <c r="J223" s="6"/>
      <c r="K223" s="1"/>
    </row>
    <row r="224" spans="1:11" s="5" customFormat="1" ht="8.15" customHeight="1" x14ac:dyDescent="0.35">
      <c r="A224" s="82"/>
      <c r="B224" s="83"/>
      <c r="C224" s="83"/>
      <c r="D224" s="83"/>
      <c r="E224" s="83"/>
      <c r="F224" s="84"/>
      <c r="G224" s="156"/>
      <c r="H224" s="156"/>
      <c r="I224" s="156"/>
      <c r="J224" s="46"/>
    </row>
    <row r="225" spans="1:11" s="5" customFormat="1" ht="33" customHeight="1" x14ac:dyDescent="0.35">
      <c r="A225" s="1462" t="s">
        <v>427</v>
      </c>
      <c r="B225" s="1463"/>
      <c r="C225" s="1463"/>
      <c r="D225" s="1463"/>
      <c r="E225" s="1463"/>
      <c r="F225" s="1463"/>
      <c r="G225" s="1463"/>
      <c r="H225" s="1463"/>
      <c r="I225" s="1463"/>
      <c r="J225" s="1464"/>
    </row>
    <row r="226" spans="1:11" ht="77.25" customHeight="1" x14ac:dyDescent="0.3">
      <c r="A226" s="232" t="s">
        <v>100</v>
      </c>
      <c r="B226" s="1607" t="s">
        <v>543</v>
      </c>
      <c r="C226" s="1608"/>
      <c r="D226" s="1609"/>
      <c r="E226" s="225" t="s">
        <v>535</v>
      </c>
      <c r="F226" s="113" t="s">
        <v>361</v>
      </c>
      <c r="G226" s="1122">
        <f>Q1_19!G227-Q4_18!G226</f>
        <v>447.3749775000033</v>
      </c>
      <c r="H226" s="1122">
        <f>Q1_19!H227-Q4_18!H226</f>
        <v>8745.3747496657052</v>
      </c>
      <c r="I226" s="1122">
        <f>Q1_19!I227-Q4_18!I226</f>
        <v>8794.2874116800012</v>
      </c>
      <c r="J226" s="484" t="s">
        <v>778</v>
      </c>
      <c r="K226" s="1"/>
    </row>
    <row r="227" spans="1:11" ht="36.75" customHeight="1" x14ac:dyDescent="0.3">
      <c r="A227" s="952" t="s">
        <v>101</v>
      </c>
      <c r="B227" s="1591" t="s">
        <v>437</v>
      </c>
      <c r="C227" s="1592"/>
      <c r="D227" s="1593"/>
      <c r="E227" s="95" t="s">
        <v>519</v>
      </c>
      <c r="F227" s="1117" t="s">
        <v>548</v>
      </c>
      <c r="G227" s="1123" t="s">
        <v>549</v>
      </c>
      <c r="H227" s="1123" t="s">
        <v>549</v>
      </c>
      <c r="I227" s="1123" t="s">
        <v>549</v>
      </c>
      <c r="J227" s="245"/>
      <c r="K227" s="1"/>
    </row>
    <row r="228" spans="1:11" ht="72" x14ac:dyDescent="0.3">
      <c r="A228" s="948" t="s">
        <v>102</v>
      </c>
      <c r="B228" s="1565" t="s">
        <v>353</v>
      </c>
      <c r="C228" s="1585"/>
      <c r="D228" s="1566"/>
      <c r="E228" s="208" t="s">
        <v>526</v>
      </c>
      <c r="F228" s="732" t="s">
        <v>361</v>
      </c>
      <c r="G228" s="1124">
        <f>Q1_19!G229-Q4_18!G228</f>
        <v>9408.5256820000068</v>
      </c>
      <c r="H228" s="1124">
        <f>Q1_19!H229-Q4_18!H228</f>
        <v>7851.1503396757034</v>
      </c>
      <c r="I228" s="1124">
        <f>Q1_19!I229-Q4_18!I228</f>
        <v>12814.114077999999</v>
      </c>
      <c r="J228" s="485" t="s">
        <v>777</v>
      </c>
      <c r="K228" s="1"/>
    </row>
    <row r="229" spans="1:11" ht="46.5" customHeight="1" x14ac:dyDescent="0.3">
      <c r="A229" s="952" t="s">
        <v>103</v>
      </c>
      <c r="B229" s="1591" t="s">
        <v>544</v>
      </c>
      <c r="C229" s="1592"/>
      <c r="D229" s="1593"/>
      <c r="E229" s="245" t="s">
        <v>535</v>
      </c>
      <c r="F229" s="1117" t="s">
        <v>361</v>
      </c>
      <c r="G229" s="1125">
        <f>Q1_19!G230-Q4_18!G229</f>
        <v>447.37497749998874</v>
      </c>
      <c r="H229" s="1125">
        <f>Q1_19!H230-Q4_18!H229</f>
        <v>8745.3747496657052</v>
      </c>
      <c r="I229" s="1125">
        <f>Q1_19!I230-Q4_18!I229</f>
        <v>8794.2874116800012</v>
      </c>
      <c r="J229" s="1118" t="s">
        <v>550</v>
      </c>
      <c r="K229" s="1"/>
    </row>
    <row r="230" spans="1:11" ht="42" customHeight="1" x14ac:dyDescent="0.3">
      <c r="A230" s="955" t="s">
        <v>289</v>
      </c>
      <c r="B230" s="1610" t="s">
        <v>338</v>
      </c>
      <c r="C230" s="1611"/>
      <c r="D230" s="1612"/>
      <c r="E230" s="246" t="s">
        <v>519</v>
      </c>
      <c r="F230" s="246" t="s">
        <v>548</v>
      </c>
      <c r="G230" s="1120" t="s">
        <v>549</v>
      </c>
      <c r="H230" s="1120" t="s">
        <v>549</v>
      </c>
      <c r="I230" s="1120" t="s">
        <v>549</v>
      </c>
      <c r="J230" s="950" t="s">
        <v>575</v>
      </c>
      <c r="K230" s="1"/>
    </row>
    <row r="231" spans="1:11" s="5" customFormat="1" ht="8.15" customHeight="1" x14ac:dyDescent="0.35">
      <c r="A231" s="65"/>
      <c r="B231" s="66"/>
      <c r="C231" s="66"/>
      <c r="D231" s="66"/>
      <c r="E231" s="66"/>
      <c r="F231" s="67"/>
      <c r="G231" s="155"/>
      <c r="H231" s="155"/>
      <c r="I231" s="155"/>
      <c r="J231" s="46"/>
    </row>
    <row r="232" spans="1:11" s="5" customFormat="1" ht="33" customHeight="1" x14ac:dyDescent="0.35">
      <c r="A232" s="1462" t="s">
        <v>438</v>
      </c>
      <c r="B232" s="1463"/>
      <c r="C232" s="1463"/>
      <c r="D232" s="1463"/>
      <c r="E232" s="1463"/>
      <c r="F232" s="1463"/>
      <c r="G232" s="1463"/>
      <c r="H232" s="1463"/>
      <c r="I232" s="1463"/>
      <c r="J232" s="1464"/>
    </row>
    <row r="233" spans="1:11" ht="30" customHeight="1" x14ac:dyDescent="0.3">
      <c r="A233" s="951" t="s">
        <v>107</v>
      </c>
      <c r="B233" s="1598" t="s">
        <v>104</v>
      </c>
      <c r="C233" s="1598"/>
      <c r="D233" s="1598"/>
      <c r="E233" s="1599" t="s">
        <v>519</v>
      </c>
      <c r="F233" s="243" t="s">
        <v>398</v>
      </c>
      <c r="G233" s="793">
        <f>Q1_19!G235-Q4_18!G233</f>
        <v>0</v>
      </c>
      <c r="H233" s="793">
        <f>Q1_19!H235-Q4_18!H233</f>
        <v>0</v>
      </c>
      <c r="I233" s="793">
        <f>Q1_19!I235-Q4_18!I233</f>
        <v>0</v>
      </c>
      <c r="J233" s="1602" t="s">
        <v>546</v>
      </c>
      <c r="K233" s="1"/>
    </row>
    <row r="234" spans="1:11" ht="30" customHeight="1" x14ac:dyDescent="0.3">
      <c r="A234" s="954" t="s">
        <v>108</v>
      </c>
      <c r="B234" s="1605" t="s">
        <v>105</v>
      </c>
      <c r="C234" s="1605"/>
      <c r="D234" s="1605"/>
      <c r="E234" s="1600"/>
      <c r="F234" s="732" t="s">
        <v>398</v>
      </c>
      <c r="G234" s="143" t="s">
        <v>362</v>
      </c>
      <c r="H234" s="143" t="s">
        <v>362</v>
      </c>
      <c r="I234" s="143" t="s">
        <v>362</v>
      </c>
      <c r="J234" s="1603"/>
      <c r="K234" s="1"/>
    </row>
    <row r="235" spans="1:11" ht="30" customHeight="1" x14ac:dyDescent="0.3">
      <c r="A235" s="963" t="s">
        <v>109</v>
      </c>
      <c r="B235" s="1606" t="s">
        <v>106</v>
      </c>
      <c r="C235" s="1606"/>
      <c r="D235" s="1606"/>
      <c r="E235" s="1601"/>
      <c r="F235" s="110" t="s">
        <v>398</v>
      </c>
      <c r="G235" s="841" t="s">
        <v>362</v>
      </c>
      <c r="H235" s="841" t="s">
        <v>362</v>
      </c>
      <c r="I235" s="841" t="s">
        <v>362</v>
      </c>
      <c r="J235" s="1604"/>
      <c r="K235" s="1"/>
    </row>
    <row r="236" spans="1:11" s="5" customFormat="1" ht="8.15" customHeight="1" x14ac:dyDescent="0.35">
      <c r="A236" s="12"/>
      <c r="B236" s="13"/>
      <c r="C236" s="13"/>
      <c r="D236" s="13"/>
      <c r="E236" s="13"/>
      <c r="F236" s="7"/>
      <c r="G236" s="149"/>
      <c r="H236" s="149"/>
      <c r="I236" s="149"/>
      <c r="J236" s="46"/>
    </row>
    <row r="237" spans="1:11" s="5" customFormat="1" ht="33" customHeight="1" x14ac:dyDescent="0.35">
      <c r="A237" s="1462" t="s">
        <v>440</v>
      </c>
      <c r="B237" s="1463"/>
      <c r="C237" s="1463"/>
      <c r="D237" s="1463"/>
      <c r="E237" s="1463"/>
      <c r="F237" s="1463"/>
      <c r="G237" s="1463"/>
      <c r="H237" s="1463"/>
      <c r="I237" s="1463"/>
      <c r="J237" s="1464"/>
    </row>
    <row r="238" spans="1:11" ht="30" customHeight="1" x14ac:dyDescent="0.3">
      <c r="A238" s="951" t="s">
        <v>505</v>
      </c>
      <c r="B238" s="1598" t="s">
        <v>502</v>
      </c>
      <c r="C238" s="1598"/>
      <c r="D238" s="1598"/>
      <c r="E238" s="1599" t="s">
        <v>519</v>
      </c>
      <c r="F238" s="243" t="s">
        <v>398</v>
      </c>
      <c r="G238" s="793">
        <f>Q1_19!G240-Q4_18!G238</f>
        <v>0</v>
      </c>
      <c r="H238" s="793">
        <f>Q1_19!H240-Q4_18!H238</f>
        <v>0</v>
      </c>
      <c r="I238" s="793">
        <f>Q1_19!I240-Q4_18!I238</f>
        <v>0</v>
      </c>
      <c r="J238" s="1602" t="s">
        <v>546</v>
      </c>
      <c r="K238" s="1"/>
    </row>
    <row r="239" spans="1:11" ht="30" customHeight="1" x14ac:dyDescent="0.3">
      <c r="A239" s="954" t="s">
        <v>506</v>
      </c>
      <c r="B239" s="1605" t="s">
        <v>503</v>
      </c>
      <c r="C239" s="1605"/>
      <c r="D239" s="1605"/>
      <c r="E239" s="1600"/>
      <c r="F239" s="732" t="s">
        <v>398</v>
      </c>
      <c r="G239" s="143" t="s">
        <v>362</v>
      </c>
      <c r="H239" s="143" t="s">
        <v>362</v>
      </c>
      <c r="I239" s="143" t="s">
        <v>362</v>
      </c>
      <c r="J239" s="1603"/>
      <c r="K239" s="1"/>
    </row>
    <row r="240" spans="1:11" ht="30" customHeight="1" x14ac:dyDescent="0.3">
      <c r="A240" s="963" t="s">
        <v>507</v>
      </c>
      <c r="B240" s="1606" t="s">
        <v>504</v>
      </c>
      <c r="C240" s="1606"/>
      <c r="D240" s="1606"/>
      <c r="E240" s="1601"/>
      <c r="F240" s="110" t="s">
        <v>398</v>
      </c>
      <c r="G240" s="841" t="s">
        <v>362</v>
      </c>
      <c r="H240" s="841" t="s">
        <v>362</v>
      </c>
      <c r="I240" s="841" t="s">
        <v>362</v>
      </c>
      <c r="J240" s="1604"/>
      <c r="K240" s="1"/>
    </row>
    <row r="241" spans="1:11" s="5" customFormat="1" ht="8.15" customHeight="1" x14ac:dyDescent="0.35">
      <c r="A241" s="82"/>
      <c r="B241" s="83"/>
      <c r="C241" s="83"/>
      <c r="D241" s="83"/>
      <c r="E241" s="83"/>
      <c r="F241" s="84"/>
      <c r="G241" s="156"/>
      <c r="H241" s="156"/>
      <c r="I241" s="156"/>
      <c r="J241" s="46"/>
    </row>
    <row r="242" spans="1:11" s="5" customFormat="1" ht="33" customHeight="1" x14ac:dyDescent="0.35">
      <c r="A242" s="1494" t="s">
        <v>439</v>
      </c>
      <c r="B242" s="1495"/>
      <c r="C242" s="1495"/>
      <c r="D242" s="1495"/>
      <c r="E242" s="1495"/>
      <c r="F242" s="1495"/>
      <c r="G242" s="1495"/>
      <c r="H242" s="1495"/>
      <c r="I242" s="1495"/>
      <c r="J242" s="1496"/>
    </row>
    <row r="243" spans="1:11" ht="28" customHeight="1" x14ac:dyDescent="0.3">
      <c r="A243" s="951" t="s">
        <v>90</v>
      </c>
      <c r="B243" s="1465" t="s">
        <v>277</v>
      </c>
      <c r="C243" s="1465"/>
      <c r="D243" s="1465"/>
      <c r="E243" s="1466" t="s">
        <v>536</v>
      </c>
      <c r="F243" s="115"/>
      <c r="G243" s="682" t="s">
        <v>362</v>
      </c>
      <c r="H243" s="682" t="s">
        <v>362</v>
      </c>
      <c r="I243" s="682" t="s">
        <v>362</v>
      </c>
      <c r="J243" s="100"/>
      <c r="K243" s="1"/>
    </row>
    <row r="244" spans="1:11" ht="28" customHeight="1" x14ac:dyDescent="0.3">
      <c r="A244" s="954" t="s">
        <v>91</v>
      </c>
      <c r="B244" s="1460" t="s">
        <v>278</v>
      </c>
      <c r="C244" s="1460"/>
      <c r="D244" s="1460"/>
      <c r="E244" s="1467"/>
      <c r="F244" s="116"/>
      <c r="G244" s="143" t="s">
        <v>362</v>
      </c>
      <c r="H244" s="143" t="s">
        <v>362</v>
      </c>
      <c r="I244" s="143" t="s">
        <v>362</v>
      </c>
      <c r="J244" s="54"/>
      <c r="K244" s="1"/>
    </row>
    <row r="245" spans="1:11" ht="28" customHeight="1" x14ac:dyDescent="0.3">
      <c r="A245" s="952" t="s">
        <v>92</v>
      </c>
      <c r="B245" s="1459" t="s">
        <v>279</v>
      </c>
      <c r="C245" s="1459"/>
      <c r="D245" s="1459"/>
      <c r="E245" s="1467"/>
      <c r="F245" s="117"/>
      <c r="G245" s="686" t="s">
        <v>362</v>
      </c>
      <c r="H245" s="686" t="s">
        <v>362</v>
      </c>
      <c r="I245" s="686" t="s">
        <v>362</v>
      </c>
      <c r="J245" s="58"/>
      <c r="K245" s="1"/>
    </row>
    <row r="246" spans="1:11" ht="30" customHeight="1" x14ac:dyDescent="0.3">
      <c r="A246" s="955" t="s">
        <v>93</v>
      </c>
      <c r="B246" s="1461" t="s">
        <v>280</v>
      </c>
      <c r="C246" s="1461"/>
      <c r="D246" s="1461"/>
      <c r="E246" s="1468"/>
      <c r="F246" s="118"/>
      <c r="G246" s="148" t="s">
        <v>362</v>
      </c>
      <c r="H246" s="148" t="s">
        <v>362</v>
      </c>
      <c r="I246" s="148" t="s">
        <v>362</v>
      </c>
      <c r="J246" s="64"/>
      <c r="K246" s="1"/>
    </row>
    <row r="247" spans="1:11" s="5" customFormat="1" ht="8.15" customHeight="1" x14ac:dyDescent="0.35">
      <c r="A247" s="82"/>
      <c r="B247" s="83"/>
      <c r="C247" s="83"/>
      <c r="D247" s="83"/>
      <c r="E247" s="83"/>
      <c r="F247" s="84"/>
      <c r="G247" s="156"/>
      <c r="H247" s="156"/>
      <c r="I247" s="156"/>
      <c r="J247" s="46"/>
    </row>
    <row r="248" spans="1:11" s="5" customFormat="1" ht="33" customHeight="1" x14ac:dyDescent="0.35">
      <c r="A248" s="1462" t="s">
        <v>441</v>
      </c>
      <c r="B248" s="1463"/>
      <c r="C248" s="1463"/>
      <c r="D248" s="1463"/>
      <c r="E248" s="1463"/>
      <c r="F248" s="1463"/>
      <c r="G248" s="1463"/>
      <c r="H248" s="1463"/>
      <c r="I248" s="1463"/>
      <c r="J248" s="1464"/>
    </row>
    <row r="249" spans="1:11" ht="51.75" customHeight="1" x14ac:dyDescent="0.3">
      <c r="A249" s="951" t="s">
        <v>114</v>
      </c>
      <c r="B249" s="1465" t="s">
        <v>110</v>
      </c>
      <c r="C249" s="1465"/>
      <c r="D249" s="1465"/>
      <c r="E249" s="1466" t="s">
        <v>518</v>
      </c>
      <c r="F249" s="115"/>
      <c r="G249" s="682" t="s">
        <v>362</v>
      </c>
      <c r="H249" s="682" t="s">
        <v>362</v>
      </c>
      <c r="I249" s="682" t="s">
        <v>362</v>
      </c>
      <c r="J249" s="1617" t="s">
        <v>563</v>
      </c>
      <c r="K249" s="1"/>
    </row>
    <row r="250" spans="1:11" ht="28" customHeight="1" x14ac:dyDescent="0.3">
      <c r="A250" s="954" t="s">
        <v>115</v>
      </c>
      <c r="B250" s="1460" t="s">
        <v>111</v>
      </c>
      <c r="C250" s="1460"/>
      <c r="D250" s="1460"/>
      <c r="E250" s="1467"/>
      <c r="F250" s="116"/>
      <c r="G250" s="143" t="s">
        <v>362</v>
      </c>
      <c r="H250" s="143" t="s">
        <v>362</v>
      </c>
      <c r="I250" s="143" t="s">
        <v>362</v>
      </c>
      <c r="J250" s="1618"/>
      <c r="K250" s="1"/>
    </row>
    <row r="251" spans="1:11" ht="28" customHeight="1" x14ac:dyDescent="0.3">
      <c r="A251" s="952" t="s">
        <v>116</v>
      </c>
      <c r="B251" s="1459" t="s">
        <v>112</v>
      </c>
      <c r="C251" s="1459"/>
      <c r="D251" s="1459"/>
      <c r="E251" s="1467"/>
      <c r="F251" s="117"/>
      <c r="G251" s="1126" t="s">
        <v>362</v>
      </c>
      <c r="H251" s="1126" t="s">
        <v>362</v>
      </c>
      <c r="I251" s="1126" t="s">
        <v>362</v>
      </c>
      <c r="J251" s="1618"/>
      <c r="K251" s="1"/>
    </row>
    <row r="252" spans="1:11" ht="28" customHeight="1" x14ac:dyDescent="0.3">
      <c r="A252" s="955" t="s">
        <v>117</v>
      </c>
      <c r="B252" s="1461" t="s">
        <v>113</v>
      </c>
      <c r="C252" s="1461"/>
      <c r="D252" s="1461"/>
      <c r="E252" s="1468"/>
      <c r="F252" s="246" t="s">
        <v>398</v>
      </c>
      <c r="G252" s="1127">
        <f>Q1_19!G254-Q4_18!G252</f>
        <v>0</v>
      </c>
      <c r="H252" s="1128">
        <f>Q1_19!H254-Q4_18!H252</f>
        <v>0</v>
      </c>
      <c r="I252" s="1128">
        <f>Q1_19!I254-Q4_18!I252</f>
        <v>0</v>
      </c>
      <c r="J252" s="1619"/>
      <c r="K252" s="1"/>
    </row>
    <row r="253" spans="1:11" s="5" customFormat="1" ht="8.15" customHeight="1" x14ac:dyDescent="0.35">
      <c r="A253" s="65"/>
      <c r="B253" s="66"/>
      <c r="C253" s="66"/>
      <c r="D253" s="66"/>
      <c r="E253" s="66"/>
      <c r="F253" s="67"/>
      <c r="G253" s="149"/>
      <c r="H253" s="155"/>
      <c r="I253" s="155"/>
      <c r="J253" s="46"/>
    </row>
    <row r="254" spans="1:11" s="5" customFormat="1" ht="33" customHeight="1" x14ac:dyDescent="0.35">
      <c r="A254" s="1462" t="s">
        <v>442</v>
      </c>
      <c r="B254" s="1463"/>
      <c r="C254" s="1463"/>
      <c r="D254" s="1463"/>
      <c r="E254" s="1463"/>
      <c r="F254" s="1463"/>
      <c r="G254" s="1463"/>
      <c r="H254" s="1463"/>
      <c r="I254" s="1463"/>
      <c r="J254" s="255" t="s">
        <v>787</v>
      </c>
    </row>
    <row r="255" spans="1:11" ht="28" customHeight="1" x14ac:dyDescent="0.3">
      <c r="A255" s="951" t="s">
        <v>120</v>
      </c>
      <c r="B255" s="1465" t="s">
        <v>118</v>
      </c>
      <c r="C255" s="1465"/>
      <c r="D255" s="1465"/>
      <c r="E255" s="1466" t="s">
        <v>537</v>
      </c>
      <c r="F255" s="243" t="s">
        <v>361</v>
      </c>
      <c r="G255" s="1852">
        <f>Q1_19!G257-Q4_18!G255</f>
        <v>0</v>
      </c>
      <c r="H255" s="1853"/>
      <c r="I255" s="1129">
        <f>Q1_19!I257-Q4_18!I255</f>
        <v>0</v>
      </c>
      <c r="J255" s="319"/>
      <c r="K255" s="1"/>
    </row>
    <row r="256" spans="1:11" ht="28" customHeight="1" x14ac:dyDescent="0.3">
      <c r="A256" s="955" t="s">
        <v>121</v>
      </c>
      <c r="B256" s="1461" t="s">
        <v>119</v>
      </c>
      <c r="C256" s="1461"/>
      <c r="D256" s="1461"/>
      <c r="E256" s="1468"/>
      <c r="F256" s="246" t="s">
        <v>361</v>
      </c>
      <c r="G256" s="1854">
        <f>Q1_19!G258-Q4_18!G256</f>
        <v>0</v>
      </c>
      <c r="H256" s="1855"/>
      <c r="I256" s="1039">
        <f>Q1_19!I258-Q4_18!I256</f>
        <v>0</v>
      </c>
      <c r="J256" s="81"/>
      <c r="K256" s="1"/>
    </row>
    <row r="257" spans="1:11" s="5" customFormat="1" ht="8.15" customHeight="1" x14ac:dyDescent="0.35">
      <c r="A257" s="12"/>
      <c r="B257" s="13"/>
      <c r="C257" s="13"/>
      <c r="D257" s="13"/>
      <c r="E257" s="13"/>
      <c r="F257" s="7"/>
      <c r="G257" s="149"/>
      <c r="H257" s="149"/>
      <c r="I257" s="149"/>
      <c r="J257" s="46"/>
    </row>
    <row r="258" spans="1:11" s="5" customFormat="1" ht="33" customHeight="1" x14ac:dyDescent="0.35">
      <c r="A258" s="1462" t="s">
        <v>443</v>
      </c>
      <c r="B258" s="1463"/>
      <c r="C258" s="1463"/>
      <c r="D258" s="1463"/>
      <c r="E258" s="1463"/>
      <c r="F258" s="1463"/>
      <c r="G258" s="1463"/>
      <c r="H258" s="1463"/>
      <c r="I258" s="1463"/>
      <c r="J258" s="255" t="s">
        <v>787</v>
      </c>
    </row>
    <row r="259" spans="1:11" ht="28" customHeight="1" x14ac:dyDescent="0.3">
      <c r="A259" s="951" t="s">
        <v>152</v>
      </c>
      <c r="B259" s="1465" t="s">
        <v>145</v>
      </c>
      <c r="C259" s="1465"/>
      <c r="D259" s="1465"/>
      <c r="E259" s="1466" t="s">
        <v>537</v>
      </c>
      <c r="F259" s="243" t="s">
        <v>361</v>
      </c>
      <c r="G259" s="1852">
        <f>Q1_19!G261-Q4_18!G259</f>
        <v>0</v>
      </c>
      <c r="H259" s="1853"/>
      <c r="I259" s="794">
        <f>Q1_19!I261-Q4_18!I259</f>
        <v>0</v>
      </c>
      <c r="J259" s="94"/>
      <c r="K259" s="1"/>
    </row>
    <row r="260" spans="1:11" ht="28" customHeight="1" x14ac:dyDescent="0.3">
      <c r="A260" s="954" t="s">
        <v>153</v>
      </c>
      <c r="B260" s="1460" t="s">
        <v>146</v>
      </c>
      <c r="C260" s="1460"/>
      <c r="D260" s="1460"/>
      <c r="E260" s="1467"/>
      <c r="F260" s="732" t="s">
        <v>361</v>
      </c>
      <c r="G260" s="1858">
        <f>Q1_19!G262-Q4_18!G260</f>
        <v>0</v>
      </c>
      <c r="H260" s="1859"/>
      <c r="I260" s="1130">
        <f>Q1_19!I262-Q4_18!I260</f>
        <v>0</v>
      </c>
      <c r="J260" s="59"/>
      <c r="K260" s="1"/>
    </row>
    <row r="261" spans="1:11" ht="28" customHeight="1" x14ac:dyDescent="0.3">
      <c r="A261" s="975" t="s">
        <v>154</v>
      </c>
      <c r="B261" s="1627" t="s">
        <v>147</v>
      </c>
      <c r="C261" s="1627"/>
      <c r="D261" s="1627"/>
      <c r="E261" s="1467"/>
      <c r="F261" s="990" t="s">
        <v>361</v>
      </c>
      <c r="G261" s="1860">
        <f>Q1_19!G263-Q4_18!G261</f>
        <v>0</v>
      </c>
      <c r="H261" s="1861"/>
      <c r="I261" s="1132">
        <f>Q1_19!I263-Q4_18!I261</f>
        <v>0</v>
      </c>
      <c r="J261" s="279"/>
      <c r="K261" s="1"/>
    </row>
    <row r="262" spans="1:11" ht="30" customHeight="1" x14ac:dyDescent="0.3">
      <c r="A262" s="954" t="s">
        <v>155</v>
      </c>
      <c r="B262" s="1460" t="s">
        <v>148</v>
      </c>
      <c r="C262" s="1460"/>
      <c r="D262" s="1460"/>
      <c r="E262" s="1467"/>
      <c r="F262" s="732" t="s">
        <v>361</v>
      </c>
      <c r="G262" s="1858">
        <f>Q1_19!G264-Q4_18!G262</f>
        <v>0</v>
      </c>
      <c r="H262" s="1859"/>
      <c r="I262" s="1130">
        <f>Q1_19!I264-Q4_18!I262</f>
        <v>0</v>
      </c>
      <c r="J262" s="59"/>
      <c r="K262" s="1"/>
    </row>
    <row r="263" spans="1:11" ht="30" customHeight="1" x14ac:dyDescent="0.3">
      <c r="A263" s="952" t="s">
        <v>156</v>
      </c>
      <c r="B263" s="1459" t="s">
        <v>149</v>
      </c>
      <c r="C263" s="1459"/>
      <c r="D263" s="1459"/>
      <c r="E263" s="1467"/>
      <c r="F263" s="245" t="s">
        <v>361</v>
      </c>
      <c r="G263" s="1856">
        <f>Q1_19!G265-Q4_18!G263</f>
        <v>0</v>
      </c>
      <c r="H263" s="1857"/>
      <c r="I263" s="1132">
        <f>Q1_19!I265-Q4_18!I263</f>
        <v>0</v>
      </c>
      <c r="J263" s="119"/>
      <c r="K263" s="1"/>
    </row>
    <row r="264" spans="1:11" ht="39" customHeight="1" x14ac:dyDescent="0.3">
      <c r="A264" s="954" t="s">
        <v>157</v>
      </c>
      <c r="B264" s="1460" t="s">
        <v>150</v>
      </c>
      <c r="C264" s="1460"/>
      <c r="D264" s="1460"/>
      <c r="E264" s="1467"/>
      <c r="F264" s="732"/>
      <c r="G264" s="1622" t="s">
        <v>513</v>
      </c>
      <c r="H264" s="1623"/>
      <c r="I264" s="1100" t="s">
        <v>513</v>
      </c>
      <c r="J264" s="59"/>
      <c r="K264" s="1"/>
    </row>
    <row r="265" spans="1:11" ht="30" customHeight="1" x14ac:dyDescent="0.3">
      <c r="A265" s="963" t="s">
        <v>158</v>
      </c>
      <c r="B265" s="1624" t="s">
        <v>151</v>
      </c>
      <c r="C265" s="1624"/>
      <c r="D265" s="1624"/>
      <c r="E265" s="1468"/>
      <c r="F265" s="110" t="s">
        <v>361</v>
      </c>
      <c r="G265" s="1625" t="s">
        <v>362</v>
      </c>
      <c r="H265" s="1626"/>
      <c r="I265" s="196" t="s">
        <v>362</v>
      </c>
      <c r="J265" s="102"/>
      <c r="K265" s="1"/>
    </row>
    <row r="266" spans="1:11" s="5" customFormat="1" ht="8.15" customHeight="1" x14ac:dyDescent="0.35">
      <c r="A266" s="82"/>
      <c r="B266" s="83"/>
      <c r="C266" s="83"/>
      <c r="D266" s="83"/>
      <c r="E266" s="83"/>
      <c r="F266" s="84"/>
      <c r="G266" s="156"/>
      <c r="H266" s="156"/>
      <c r="I266" s="156"/>
      <c r="J266" s="431"/>
    </row>
    <row r="267" spans="1:11" s="5" customFormat="1" ht="33" customHeight="1" x14ac:dyDescent="0.35">
      <c r="A267" s="1494" t="s">
        <v>444</v>
      </c>
      <c r="B267" s="1495"/>
      <c r="C267" s="1495"/>
      <c r="D267" s="1495"/>
      <c r="E267" s="1495"/>
      <c r="F267" s="1495"/>
      <c r="G267" s="1495"/>
      <c r="H267" s="1495"/>
      <c r="I267" s="1495"/>
      <c r="J267" s="425" t="s">
        <v>787</v>
      </c>
    </row>
    <row r="268" spans="1:11" ht="30" customHeight="1" x14ac:dyDescent="0.3">
      <c r="A268" s="951" t="s">
        <v>161</v>
      </c>
      <c r="B268" s="1465" t="s">
        <v>159</v>
      </c>
      <c r="C268" s="1465"/>
      <c r="D268" s="1465"/>
      <c r="E268" s="1466" t="s">
        <v>537</v>
      </c>
      <c r="F268" s="76" t="s">
        <v>398</v>
      </c>
      <c r="G268" s="1794">
        <v>0</v>
      </c>
      <c r="H268" s="1794"/>
      <c r="I268" s="1042">
        <f>Q1_19!I270-Q4_18!I268</f>
        <v>0</v>
      </c>
      <c r="J268" s="120"/>
      <c r="K268" s="1"/>
    </row>
    <row r="269" spans="1:11" ht="30" customHeight="1" x14ac:dyDescent="0.3">
      <c r="A269" s="955" t="s">
        <v>162</v>
      </c>
      <c r="B269" s="1461" t="s">
        <v>160</v>
      </c>
      <c r="C269" s="1461"/>
      <c r="D269" s="1461"/>
      <c r="E269" s="1468"/>
      <c r="F269" s="73" t="s">
        <v>398</v>
      </c>
      <c r="G269" s="1631" t="s">
        <v>362</v>
      </c>
      <c r="H269" s="1631"/>
      <c r="I269" s="148" t="s">
        <v>362</v>
      </c>
      <c r="J269" s="64"/>
      <c r="K269" s="1"/>
    </row>
    <row r="270" spans="1:11" s="5" customFormat="1" ht="8.15" customHeight="1" x14ac:dyDescent="0.35">
      <c r="A270" s="82"/>
      <c r="B270" s="83"/>
      <c r="C270" s="83"/>
      <c r="D270" s="83"/>
      <c r="E270" s="83"/>
      <c r="F270" s="84"/>
      <c r="G270" s="156"/>
      <c r="H270" s="156"/>
      <c r="I270" s="156"/>
      <c r="J270" s="46"/>
    </row>
    <row r="271" spans="1:11" s="5" customFormat="1" ht="33" customHeight="1" x14ac:dyDescent="0.35">
      <c r="A271" s="1462" t="s">
        <v>445</v>
      </c>
      <c r="B271" s="1463"/>
      <c r="C271" s="1463"/>
      <c r="D271" s="1463"/>
      <c r="E271" s="1463"/>
      <c r="F271" s="1463"/>
      <c r="G271" s="1463"/>
      <c r="H271" s="1463"/>
      <c r="I271" s="1463"/>
      <c r="J271" s="1464"/>
    </row>
    <row r="272" spans="1:11" ht="30" customHeight="1" x14ac:dyDescent="0.3">
      <c r="A272" s="951" t="s">
        <v>125</v>
      </c>
      <c r="B272" s="1465" t="s">
        <v>122</v>
      </c>
      <c r="C272" s="1465"/>
      <c r="D272" s="1465"/>
      <c r="E272" s="1466" t="s">
        <v>518</v>
      </c>
      <c r="F272" s="243" t="s">
        <v>361</v>
      </c>
      <c r="G272" s="794">
        <f>Q1_19!G274-Q4_18!G272</f>
        <v>-11</v>
      </c>
      <c r="H272" s="794">
        <f>Q1_19!H274-Q4_18!H272</f>
        <v>1862</v>
      </c>
      <c r="I272" s="794">
        <f>Q1_19!I274-Q4_18!I272</f>
        <v>-7158</v>
      </c>
      <c r="J272" s="1628" t="s">
        <v>517</v>
      </c>
      <c r="K272" s="1"/>
    </row>
    <row r="273" spans="1:11" ht="27.75" customHeight="1" x14ac:dyDescent="0.3">
      <c r="A273" s="955" t="s">
        <v>124</v>
      </c>
      <c r="B273" s="1461" t="s">
        <v>123</v>
      </c>
      <c r="C273" s="1461"/>
      <c r="D273" s="1461"/>
      <c r="E273" s="1468"/>
      <c r="F273" s="246" t="s">
        <v>446</v>
      </c>
      <c r="G273" s="1133" t="s">
        <v>362</v>
      </c>
      <c r="H273" s="1133" t="s">
        <v>362</v>
      </c>
      <c r="I273" s="1133" t="s">
        <v>362</v>
      </c>
      <c r="J273" s="1629"/>
      <c r="K273" s="1"/>
    </row>
    <row r="274" spans="1:11" s="5" customFormat="1" ht="8.15" customHeight="1" x14ac:dyDescent="0.35">
      <c r="A274" s="12"/>
      <c r="B274" s="13"/>
      <c r="C274" s="13"/>
      <c r="D274" s="13"/>
      <c r="E274" s="13"/>
      <c r="F274" s="7"/>
      <c r="G274" s="149"/>
      <c r="H274" s="149"/>
      <c r="I274" s="149"/>
      <c r="J274" s="46"/>
    </row>
    <row r="275" spans="1:11" s="5" customFormat="1" ht="33" customHeight="1" x14ac:dyDescent="0.35">
      <c r="A275" s="1462" t="s">
        <v>447</v>
      </c>
      <c r="B275" s="1463"/>
      <c r="C275" s="1463"/>
      <c r="D275" s="1463"/>
      <c r="E275" s="1463"/>
      <c r="F275" s="1463"/>
      <c r="G275" s="1463"/>
      <c r="H275" s="1463"/>
      <c r="I275" s="1463"/>
      <c r="J275" s="1464"/>
    </row>
    <row r="276" spans="1:11" ht="25" customHeight="1" x14ac:dyDescent="0.3">
      <c r="A276" s="951" t="s">
        <v>163</v>
      </c>
      <c r="B276" s="1465" t="s">
        <v>259</v>
      </c>
      <c r="C276" s="1465"/>
      <c r="D276" s="1465"/>
      <c r="E276" s="1466" t="s">
        <v>518</v>
      </c>
      <c r="F276" s="243" t="s">
        <v>398</v>
      </c>
      <c r="G276" s="1134">
        <f>Q1_19!G278-Q4_18!G276</f>
        <v>0</v>
      </c>
      <c r="H276" s="1135">
        <f>Q1_19!H278-Q4_18!H276</f>
        <v>0</v>
      </c>
      <c r="I276" s="1134">
        <f>Q1_19!I278-Q4_18!I276</f>
        <v>0</v>
      </c>
      <c r="J276" s="319"/>
      <c r="K276" s="1"/>
    </row>
    <row r="277" spans="1:11" ht="30" customHeight="1" x14ac:dyDescent="0.3">
      <c r="A277" s="954" t="s">
        <v>164</v>
      </c>
      <c r="B277" s="1460" t="s">
        <v>249</v>
      </c>
      <c r="C277" s="1460"/>
      <c r="D277" s="1460"/>
      <c r="E277" s="1467"/>
      <c r="F277" s="732" t="s">
        <v>398</v>
      </c>
      <c r="G277" s="1136">
        <f>Q1_19!G279-Q4_18!G277</f>
        <v>-5.0000000000000044E-2</v>
      </c>
      <c r="H277" s="1137">
        <f>Q1_19!H279-Q4_18!H277</f>
        <v>-7.0000000000000062E-2</v>
      </c>
      <c r="I277" s="1136">
        <f>Q1_19!I279-Q4_18!I277</f>
        <v>0</v>
      </c>
      <c r="J277" s="121"/>
      <c r="K277" s="1"/>
    </row>
    <row r="278" spans="1:11" ht="30" customHeight="1" x14ac:dyDescent="0.3">
      <c r="A278" s="952" t="s">
        <v>165</v>
      </c>
      <c r="B278" s="1459" t="s">
        <v>260</v>
      </c>
      <c r="C278" s="1459"/>
      <c r="D278" s="1459"/>
      <c r="E278" s="1467"/>
      <c r="F278" s="245" t="s">
        <v>398</v>
      </c>
      <c r="G278" s="1138">
        <f>Q1_19!G280-Q4_18!G278</f>
        <v>0</v>
      </c>
      <c r="H278" s="1139">
        <f>Q1_19!H280-Q4_18!H278</f>
        <v>0</v>
      </c>
      <c r="I278" s="1139">
        <f>Q1_19!I280-Q4_18!I278</f>
        <v>0</v>
      </c>
      <c r="J278" s="122"/>
      <c r="K278" s="1"/>
    </row>
    <row r="279" spans="1:11" ht="30" customHeight="1" x14ac:dyDescent="0.3">
      <c r="A279" s="954" t="s">
        <v>166</v>
      </c>
      <c r="B279" s="1460" t="s">
        <v>261</v>
      </c>
      <c r="C279" s="1460"/>
      <c r="D279" s="1460"/>
      <c r="E279" s="1467"/>
      <c r="F279" s="732" t="s">
        <v>398</v>
      </c>
      <c r="G279" s="1140">
        <f>Q1_19!G281-Q4_18!G279</f>
        <v>0</v>
      </c>
      <c r="H279" s="1136">
        <f>Q1_19!H281-Q4_18!H279</f>
        <v>9.999999999999995E-3</v>
      </c>
      <c r="I279" s="1136">
        <f>Q1_19!I281-Q4_18!I279</f>
        <v>0</v>
      </c>
      <c r="J279" s="121"/>
      <c r="K279" s="1"/>
    </row>
    <row r="280" spans="1:11" ht="30" customHeight="1" x14ac:dyDescent="0.3">
      <c r="A280" s="952" t="s">
        <v>167</v>
      </c>
      <c r="B280" s="1459" t="s">
        <v>262</v>
      </c>
      <c r="C280" s="1459"/>
      <c r="D280" s="1459"/>
      <c r="E280" s="1467"/>
      <c r="F280" s="245" t="s">
        <v>398</v>
      </c>
      <c r="G280" s="1141">
        <f>Q1_19!G283-Q4_18!G280</f>
        <v>0</v>
      </c>
      <c r="H280" s="1139">
        <f>Q1_19!H283-Q4_18!H280</f>
        <v>4.0000000000000008E-2</v>
      </c>
      <c r="I280" s="1139">
        <f>Q1_19!I283-Q4_18!I280</f>
        <v>-9.999999999999995E-3</v>
      </c>
      <c r="J280" s="122"/>
      <c r="K280" s="1"/>
    </row>
    <row r="281" spans="1:11" ht="30" customHeight="1" x14ac:dyDescent="0.3">
      <c r="A281" s="954" t="s">
        <v>168</v>
      </c>
      <c r="B281" s="1460" t="s">
        <v>263</v>
      </c>
      <c r="C281" s="1460"/>
      <c r="D281" s="1460"/>
      <c r="E281" s="1467"/>
      <c r="F281" s="732" t="s">
        <v>398</v>
      </c>
      <c r="G281" s="1140">
        <f>Q1_19!G284-Q4_18!G281</f>
        <v>4.9999999999999989E-2</v>
      </c>
      <c r="H281" s="1140">
        <f>Q1_19!H284-Q4_18!H281</f>
        <v>1.999999999999999E-2</v>
      </c>
      <c r="I281" s="1140">
        <f>Q1_19!I284-Q4_18!I281</f>
        <v>-9.0000000000000011E-2</v>
      </c>
      <c r="J281" s="320"/>
      <c r="K281" s="1"/>
    </row>
    <row r="282" spans="1:11" ht="25" customHeight="1" x14ac:dyDescent="0.3">
      <c r="A282" s="952" t="s">
        <v>169</v>
      </c>
      <c r="B282" s="1459" t="s">
        <v>264</v>
      </c>
      <c r="C282" s="1459"/>
      <c r="D282" s="1459"/>
      <c r="E282" s="1467"/>
      <c r="F282" s="245" t="s">
        <v>398</v>
      </c>
      <c r="G282" s="1138">
        <f>Q1_19!G285-Q4_18!G282</f>
        <v>0</v>
      </c>
      <c r="H282" s="1141">
        <f>Q1_19!H285-Q4_18!H282</f>
        <v>0</v>
      </c>
      <c r="I282" s="1138">
        <f>Q1_19!I285-Q4_18!I282</f>
        <v>0</v>
      </c>
      <c r="J282" s="122"/>
      <c r="K282" s="1"/>
    </row>
    <row r="283" spans="1:11" ht="40.5" customHeight="1" x14ac:dyDescent="0.3">
      <c r="A283" s="954" t="s">
        <v>292</v>
      </c>
      <c r="B283" s="1460" t="s">
        <v>339</v>
      </c>
      <c r="C283" s="1460"/>
      <c r="D283" s="1460"/>
      <c r="E283" s="1467"/>
      <c r="F283" s="732" t="s">
        <v>398</v>
      </c>
      <c r="G283" s="1140">
        <f>Q1_19!G286-Q4_18!G283</f>
        <v>0</v>
      </c>
      <c r="H283" s="1136">
        <f>Q1_19!H286-Q4_18!H283</f>
        <v>0</v>
      </c>
      <c r="I283" s="1137">
        <f>Q1_19!I286-Q4_18!I283</f>
        <v>0</v>
      </c>
      <c r="J283" s="320" t="s">
        <v>446</v>
      </c>
      <c r="K283" s="1"/>
    </row>
    <row r="284" spans="1:11" ht="30" customHeight="1" x14ac:dyDescent="0.3">
      <c r="A284" s="952" t="s">
        <v>170</v>
      </c>
      <c r="B284" s="1459" t="s">
        <v>265</v>
      </c>
      <c r="C284" s="1459"/>
      <c r="D284" s="1459"/>
      <c r="E284" s="1467"/>
      <c r="F284" s="245" t="s">
        <v>478</v>
      </c>
      <c r="G284" s="1142">
        <f>Q1_19!G287-Q4_18!G284</f>
        <v>0</v>
      </c>
      <c r="H284" s="1144">
        <f>Q1_19!H287-Q4_18!H284</f>
        <v>0</v>
      </c>
      <c r="I284" s="1144">
        <f>Q1_19!I287-Q4_18!I284</f>
        <v>0</v>
      </c>
      <c r="J284" s="122"/>
      <c r="K284" s="1"/>
    </row>
    <row r="285" spans="1:11" ht="30" customHeight="1" x14ac:dyDescent="0.3">
      <c r="A285" s="954" t="s">
        <v>171</v>
      </c>
      <c r="B285" s="1460" t="s">
        <v>238</v>
      </c>
      <c r="C285" s="1460"/>
      <c r="D285" s="1460"/>
      <c r="E285" s="1467"/>
      <c r="F285" s="732" t="s">
        <v>398</v>
      </c>
      <c r="G285" s="1136">
        <f>Q1_19!G288-Q4_18!G285</f>
        <v>0</v>
      </c>
      <c r="H285" s="1136">
        <f>Q1_19!H288-Q4_18!H285</f>
        <v>0</v>
      </c>
      <c r="I285" s="1140">
        <f>Q1_19!I288-Q4_18!I285</f>
        <v>0</v>
      </c>
      <c r="J285" s="121"/>
      <c r="K285" s="1"/>
    </row>
    <row r="286" spans="1:11" ht="30" customHeight="1" x14ac:dyDescent="0.3">
      <c r="A286" s="975" t="s">
        <v>172</v>
      </c>
      <c r="B286" s="1627" t="s">
        <v>239</v>
      </c>
      <c r="C286" s="1627"/>
      <c r="D286" s="1627"/>
      <c r="E286" s="1467"/>
      <c r="F286" s="990" t="s">
        <v>398</v>
      </c>
      <c r="G286" s="1139">
        <f>Q1_19!G289-Q4_18!G286</f>
        <v>0</v>
      </c>
      <c r="H286" s="1139">
        <f>Q1_19!H289-Q4_18!H286</f>
        <v>0</v>
      </c>
      <c r="I286" s="1138">
        <f>Q1_19!I289-Q4_18!I286</f>
        <v>0</v>
      </c>
      <c r="J286" s="277"/>
      <c r="K286" s="1"/>
    </row>
    <row r="287" spans="1:11" ht="25" customHeight="1" x14ac:dyDescent="0.3">
      <c r="A287" s="954" t="s">
        <v>173</v>
      </c>
      <c r="B287" s="1460" t="s">
        <v>240</v>
      </c>
      <c r="C287" s="1460"/>
      <c r="D287" s="1460"/>
      <c r="E287" s="1467"/>
      <c r="F287" s="732" t="s">
        <v>398</v>
      </c>
      <c r="G287" s="1140">
        <f>Q1_19!G290-Q4_18!G287</f>
        <v>0</v>
      </c>
      <c r="H287" s="1136">
        <f>Q1_19!H290-Q4_18!H287</f>
        <v>0</v>
      </c>
      <c r="I287" s="1140">
        <f>Q1_19!I290-Q4_18!I287</f>
        <v>0</v>
      </c>
      <c r="J287" s="121"/>
      <c r="K287" s="1"/>
    </row>
    <row r="288" spans="1:11" ht="25" customHeight="1" x14ac:dyDescent="0.3">
      <c r="A288" s="952" t="s">
        <v>174</v>
      </c>
      <c r="B288" s="1459" t="s">
        <v>241</v>
      </c>
      <c r="C288" s="1459"/>
      <c r="D288" s="1459"/>
      <c r="E288" s="1467"/>
      <c r="F288" s="245" t="s">
        <v>398</v>
      </c>
      <c r="G288" s="1141">
        <f>Q1_19!G291-Q4_18!G288</f>
        <v>0</v>
      </c>
      <c r="H288" s="1138">
        <f>Q1_19!H291-Q4_18!H288</f>
        <v>0</v>
      </c>
      <c r="I288" s="1141">
        <f>Q1_19!I291-Q4_18!I288</f>
        <v>0</v>
      </c>
      <c r="J288" s="122"/>
      <c r="K288" s="1"/>
    </row>
    <row r="289" spans="1:11" ht="25" customHeight="1" x14ac:dyDescent="0.3">
      <c r="A289" s="954" t="s">
        <v>175</v>
      </c>
      <c r="B289" s="1460" t="s">
        <v>242</v>
      </c>
      <c r="C289" s="1460"/>
      <c r="D289" s="1460"/>
      <c r="E289" s="1467"/>
      <c r="F289" s="732" t="s">
        <v>398</v>
      </c>
      <c r="G289" s="1136">
        <f>Q1_19!G292-Q4_18!G289</f>
        <v>0</v>
      </c>
      <c r="H289" s="1137">
        <f>Q1_19!H292-Q4_18!H289</f>
        <v>0</v>
      </c>
      <c r="I289" s="1140">
        <f>Q1_19!I292-Q4_18!I289</f>
        <v>0</v>
      </c>
      <c r="J289" s="121"/>
      <c r="K289" s="1"/>
    </row>
    <row r="290" spans="1:11" ht="30" customHeight="1" x14ac:dyDescent="0.3">
      <c r="A290" s="952" t="s">
        <v>176</v>
      </c>
      <c r="B290" s="1459" t="s">
        <v>340</v>
      </c>
      <c r="C290" s="1459"/>
      <c r="D290" s="1459"/>
      <c r="E290" s="1467"/>
      <c r="F290" s="245" t="s">
        <v>398</v>
      </c>
      <c r="G290" s="1139">
        <f>Q1_19!G293-Q4_18!G290</f>
        <v>0</v>
      </c>
      <c r="H290" s="1139">
        <f>Q1_19!H293-Q4_18!H290</f>
        <v>0</v>
      </c>
      <c r="I290" s="1146">
        <f>Q1_19!I293-Q4_18!I290</f>
        <v>0</v>
      </c>
      <c r="J290" s="321" t="s">
        <v>446</v>
      </c>
      <c r="K290" s="1"/>
    </row>
    <row r="291" spans="1:11" ht="30" customHeight="1" x14ac:dyDescent="0.3">
      <c r="A291" s="954" t="s">
        <v>293</v>
      </c>
      <c r="B291" s="1460" t="s">
        <v>341</v>
      </c>
      <c r="C291" s="1460"/>
      <c r="D291" s="1460"/>
      <c r="E291" s="1467"/>
      <c r="F291" s="732" t="s">
        <v>478</v>
      </c>
      <c r="G291" s="1143">
        <f>Q1_19!G294-Q4_18!G291</f>
        <v>0</v>
      </c>
      <c r="H291" s="1143">
        <f>Q1_19!H294-Q4_18!H291</f>
        <v>0</v>
      </c>
      <c r="I291" s="1145">
        <f>Q1_19!I294-Q4_18!I291</f>
        <v>0</v>
      </c>
      <c r="J291" s="121"/>
      <c r="K291" s="1"/>
    </row>
    <row r="292" spans="1:11" ht="30" customHeight="1" x14ac:dyDescent="0.3">
      <c r="A292" s="952" t="s">
        <v>177</v>
      </c>
      <c r="B292" s="1459" t="s">
        <v>126</v>
      </c>
      <c r="C292" s="1459"/>
      <c r="D292" s="1459"/>
      <c r="E292" s="1507"/>
      <c r="F292" s="245" t="s">
        <v>361</v>
      </c>
      <c r="G292" s="926" t="s">
        <v>565</v>
      </c>
      <c r="H292" s="926" t="s">
        <v>565</v>
      </c>
      <c r="I292" s="926" t="s">
        <v>565</v>
      </c>
      <c r="J292" s="324"/>
      <c r="K292" s="1"/>
    </row>
    <row r="293" spans="1:11" s="5" customFormat="1" ht="33" customHeight="1" x14ac:dyDescent="0.35">
      <c r="A293" s="1494" t="s">
        <v>625</v>
      </c>
      <c r="B293" s="1495"/>
      <c r="C293" s="1495"/>
      <c r="D293" s="1495"/>
      <c r="E293" s="1495"/>
      <c r="F293" s="1495"/>
      <c r="G293" s="1495"/>
      <c r="H293" s="1495"/>
      <c r="I293" s="1495"/>
      <c r="J293" s="1496"/>
    </row>
    <row r="294" spans="1:11" ht="30" customHeight="1" x14ac:dyDescent="0.3">
      <c r="A294" s="949" t="s">
        <v>178</v>
      </c>
      <c r="B294" s="1632" t="s">
        <v>127</v>
      </c>
      <c r="C294" s="1632"/>
      <c r="D294" s="1632"/>
      <c r="E294" s="1466" t="s">
        <v>518</v>
      </c>
      <c r="F294" s="443"/>
      <c r="G294" s="724" t="s">
        <v>364</v>
      </c>
      <c r="H294" s="724" t="s">
        <v>364</v>
      </c>
      <c r="I294" s="724" t="s">
        <v>364</v>
      </c>
      <c r="J294" s="987" t="s">
        <v>566</v>
      </c>
      <c r="K294" s="1"/>
    </row>
    <row r="295" spans="1:11" ht="25" customHeight="1" x14ac:dyDescent="0.3">
      <c r="A295" s="963" t="s">
        <v>179</v>
      </c>
      <c r="B295" s="1624" t="s">
        <v>128</v>
      </c>
      <c r="C295" s="1624"/>
      <c r="D295" s="1624"/>
      <c r="E295" s="1468"/>
      <c r="F295" s="110" t="s">
        <v>512</v>
      </c>
      <c r="G295" s="705">
        <v>0</v>
      </c>
      <c r="H295" s="705">
        <v>0</v>
      </c>
      <c r="I295" s="705">
        <v>0</v>
      </c>
      <c r="J295" s="99"/>
      <c r="K295" s="1"/>
    </row>
    <row r="296" spans="1:11" s="5" customFormat="1" ht="8.15" customHeight="1" x14ac:dyDescent="0.35">
      <c r="A296" s="209"/>
      <c r="B296" s="210"/>
      <c r="C296" s="210"/>
      <c r="D296" s="210"/>
      <c r="E296" s="210"/>
      <c r="F296" s="47"/>
      <c r="G296" s="211"/>
      <c r="H296" s="211"/>
      <c r="I296" s="211"/>
      <c r="J296" s="46"/>
    </row>
    <row r="297" spans="1:11" s="5" customFormat="1" ht="33" customHeight="1" x14ac:dyDescent="0.35">
      <c r="A297" s="1462" t="s">
        <v>448</v>
      </c>
      <c r="B297" s="1463"/>
      <c r="C297" s="1463"/>
      <c r="D297" s="1463"/>
      <c r="E297" s="1463"/>
      <c r="F297" s="1463"/>
      <c r="G297" s="1463"/>
      <c r="H297" s="1463"/>
      <c r="I297" s="1463"/>
      <c r="J297" s="1464"/>
    </row>
    <row r="298" spans="1:11" ht="24" customHeight="1" x14ac:dyDescent="0.3">
      <c r="A298" s="951" t="s">
        <v>96</v>
      </c>
      <c r="B298" s="1479" t="s">
        <v>281</v>
      </c>
      <c r="C298" s="1480"/>
      <c r="D298" s="123" t="s">
        <v>365</v>
      </c>
      <c r="E298" s="1483" t="s">
        <v>518</v>
      </c>
      <c r="F298" s="94" t="s">
        <v>361</v>
      </c>
      <c r="G298" s="734">
        <v>0</v>
      </c>
      <c r="H298" s="734">
        <v>0</v>
      </c>
      <c r="I298" s="734">
        <v>0</v>
      </c>
      <c r="J298" s="483" t="s">
        <v>701</v>
      </c>
      <c r="K298" s="1"/>
    </row>
    <row r="299" spans="1:11" ht="24" customHeight="1" x14ac:dyDescent="0.3">
      <c r="A299" s="954" t="s">
        <v>97</v>
      </c>
      <c r="B299" s="1487" t="s">
        <v>282</v>
      </c>
      <c r="C299" s="1488"/>
      <c r="D299" s="89" t="s">
        <v>365</v>
      </c>
      <c r="E299" s="1637"/>
      <c r="F299" s="59" t="s">
        <v>361</v>
      </c>
      <c r="G299" s="992">
        <v>0</v>
      </c>
      <c r="H299" s="992">
        <v>0</v>
      </c>
      <c r="I299" s="992">
        <v>0</v>
      </c>
      <c r="J299" s="59"/>
      <c r="K299" s="1"/>
    </row>
    <row r="300" spans="1:11" ht="15" customHeight="1" x14ac:dyDescent="0.3">
      <c r="A300" s="1523" t="s">
        <v>98</v>
      </c>
      <c r="B300" s="1639" t="s">
        <v>342</v>
      </c>
      <c r="C300" s="1640"/>
      <c r="D300" s="124" t="s">
        <v>250</v>
      </c>
      <c r="E300" s="1637"/>
      <c r="F300" s="60" t="s">
        <v>361</v>
      </c>
      <c r="G300" s="703">
        <v>0</v>
      </c>
      <c r="H300" s="703">
        <v>0</v>
      </c>
      <c r="I300" s="703">
        <v>0</v>
      </c>
      <c r="J300" s="1645"/>
      <c r="K300" s="1"/>
    </row>
    <row r="301" spans="1:11" ht="15" customHeight="1" x14ac:dyDescent="0.3">
      <c r="A301" s="1523"/>
      <c r="B301" s="1641"/>
      <c r="C301" s="1642"/>
      <c r="D301" s="124" t="s">
        <v>251</v>
      </c>
      <c r="E301" s="1637"/>
      <c r="F301" s="60" t="s">
        <v>361</v>
      </c>
      <c r="G301" s="703">
        <v>0</v>
      </c>
      <c r="H301" s="703">
        <v>0</v>
      </c>
      <c r="I301" s="703">
        <v>0</v>
      </c>
      <c r="J301" s="1646"/>
      <c r="K301" s="1"/>
    </row>
    <row r="302" spans="1:11" ht="15" customHeight="1" x14ac:dyDescent="0.3">
      <c r="A302" s="1523"/>
      <c r="B302" s="1641"/>
      <c r="C302" s="1642"/>
      <c r="D302" s="124" t="s">
        <v>252</v>
      </c>
      <c r="E302" s="1637"/>
      <c r="F302" s="60" t="s">
        <v>361</v>
      </c>
      <c r="G302" s="703">
        <v>0</v>
      </c>
      <c r="H302" s="703">
        <v>0</v>
      </c>
      <c r="I302" s="703">
        <v>0</v>
      </c>
      <c r="J302" s="1646"/>
      <c r="K302" s="1"/>
    </row>
    <row r="303" spans="1:11" ht="15" customHeight="1" x14ac:dyDescent="0.3">
      <c r="A303" s="1523"/>
      <c r="B303" s="1641"/>
      <c r="C303" s="1642"/>
      <c r="D303" s="124" t="s">
        <v>253</v>
      </c>
      <c r="E303" s="1637"/>
      <c r="F303" s="60" t="s">
        <v>361</v>
      </c>
      <c r="G303" s="703">
        <v>0</v>
      </c>
      <c r="H303" s="703">
        <v>0</v>
      </c>
      <c r="I303" s="703">
        <v>0</v>
      </c>
      <c r="J303" s="1646"/>
      <c r="K303" s="1"/>
    </row>
    <row r="304" spans="1:11" ht="15" customHeight="1" x14ac:dyDescent="0.3">
      <c r="A304" s="1523"/>
      <c r="B304" s="1641"/>
      <c r="C304" s="1642"/>
      <c r="D304" s="124" t="s">
        <v>254</v>
      </c>
      <c r="E304" s="1637"/>
      <c r="F304" s="60" t="s">
        <v>361</v>
      </c>
      <c r="G304" s="703">
        <v>0</v>
      </c>
      <c r="H304" s="703">
        <v>0</v>
      </c>
      <c r="I304" s="703">
        <v>0</v>
      </c>
      <c r="J304" s="1646"/>
      <c r="K304" s="1"/>
    </row>
    <row r="305" spans="1:11" ht="15" customHeight="1" x14ac:dyDescent="0.3">
      <c r="A305" s="1523"/>
      <c r="B305" s="1643"/>
      <c r="C305" s="1644"/>
      <c r="D305" s="124" t="s">
        <v>255</v>
      </c>
      <c r="E305" s="1637"/>
      <c r="F305" s="60" t="s">
        <v>361</v>
      </c>
      <c r="G305" s="703">
        <v>0</v>
      </c>
      <c r="H305" s="703">
        <v>0</v>
      </c>
      <c r="I305" s="703">
        <v>0</v>
      </c>
      <c r="J305" s="1647"/>
      <c r="K305" s="1"/>
    </row>
    <row r="306" spans="1:11" ht="15" customHeight="1" x14ac:dyDescent="0.3">
      <c r="A306" s="1548" t="s">
        <v>99</v>
      </c>
      <c r="B306" s="1513" t="s">
        <v>343</v>
      </c>
      <c r="C306" s="1514"/>
      <c r="D306" s="974" t="s">
        <v>250</v>
      </c>
      <c r="E306" s="1637"/>
      <c r="F306" s="59" t="s">
        <v>361</v>
      </c>
      <c r="G306" s="992">
        <v>0</v>
      </c>
      <c r="H306" s="992">
        <v>0</v>
      </c>
      <c r="I306" s="992">
        <v>0</v>
      </c>
      <c r="J306" s="1474"/>
      <c r="K306" s="1"/>
    </row>
    <row r="307" spans="1:11" ht="15" customHeight="1" x14ac:dyDescent="0.3">
      <c r="A307" s="1548"/>
      <c r="B307" s="1518"/>
      <c r="C307" s="1519"/>
      <c r="D307" s="974" t="s">
        <v>251</v>
      </c>
      <c r="E307" s="1637"/>
      <c r="F307" s="59" t="s">
        <v>361</v>
      </c>
      <c r="G307" s="992">
        <v>0</v>
      </c>
      <c r="H307" s="992">
        <v>0</v>
      </c>
      <c r="I307" s="992">
        <v>0</v>
      </c>
      <c r="J307" s="1648"/>
      <c r="K307" s="1"/>
    </row>
    <row r="308" spans="1:11" ht="15" customHeight="1" x14ac:dyDescent="0.3">
      <c r="A308" s="1548"/>
      <c r="B308" s="1518"/>
      <c r="C308" s="1519"/>
      <c r="D308" s="974" t="s">
        <v>252</v>
      </c>
      <c r="E308" s="1637"/>
      <c r="F308" s="59" t="s">
        <v>361</v>
      </c>
      <c r="G308" s="992">
        <v>0</v>
      </c>
      <c r="H308" s="992">
        <v>0</v>
      </c>
      <c r="I308" s="992">
        <v>0</v>
      </c>
      <c r="J308" s="1648"/>
      <c r="K308" s="1"/>
    </row>
    <row r="309" spans="1:11" ht="15" customHeight="1" x14ac:dyDescent="0.3">
      <c r="A309" s="1548"/>
      <c r="B309" s="1518"/>
      <c r="C309" s="1519"/>
      <c r="D309" s="974" t="s">
        <v>253</v>
      </c>
      <c r="E309" s="1637"/>
      <c r="F309" s="59" t="s">
        <v>361</v>
      </c>
      <c r="G309" s="992">
        <v>0</v>
      </c>
      <c r="H309" s="992">
        <v>0</v>
      </c>
      <c r="I309" s="992">
        <v>0</v>
      </c>
      <c r="J309" s="1648"/>
      <c r="K309" s="1"/>
    </row>
    <row r="310" spans="1:11" ht="15" customHeight="1" x14ac:dyDescent="0.3">
      <c r="A310" s="1548"/>
      <c r="B310" s="1518"/>
      <c r="C310" s="1519"/>
      <c r="D310" s="974" t="s">
        <v>254</v>
      </c>
      <c r="E310" s="1637"/>
      <c r="F310" s="59" t="s">
        <v>361</v>
      </c>
      <c r="G310" s="992">
        <v>0</v>
      </c>
      <c r="H310" s="992">
        <v>0</v>
      </c>
      <c r="I310" s="992">
        <v>0</v>
      </c>
      <c r="J310" s="1648"/>
      <c r="K310" s="1"/>
    </row>
    <row r="311" spans="1:11" ht="15" customHeight="1" x14ac:dyDescent="0.3">
      <c r="A311" s="1549"/>
      <c r="B311" s="1515"/>
      <c r="C311" s="1516"/>
      <c r="D311" s="91" t="s">
        <v>255</v>
      </c>
      <c r="E311" s="1638"/>
      <c r="F311" s="81" t="s">
        <v>361</v>
      </c>
      <c r="G311" s="991">
        <v>0</v>
      </c>
      <c r="H311" s="991">
        <v>0</v>
      </c>
      <c r="I311" s="991">
        <v>0</v>
      </c>
      <c r="J311" s="1517"/>
      <c r="K311" s="1"/>
    </row>
    <row r="312" spans="1:11" s="5" customFormat="1" ht="8.15" customHeight="1" x14ac:dyDescent="0.35">
      <c r="A312" s="12"/>
      <c r="B312" s="13"/>
      <c r="C312" s="13"/>
      <c r="D312" s="13"/>
      <c r="E312" s="13"/>
      <c r="F312" s="7"/>
      <c r="G312" s="149"/>
      <c r="H312" s="149"/>
      <c r="I312" s="149"/>
      <c r="J312" s="46"/>
    </row>
    <row r="313" spans="1:11" s="5" customFormat="1" ht="33" customHeight="1" x14ac:dyDescent="0.35">
      <c r="A313" s="1462" t="s">
        <v>552</v>
      </c>
      <c r="B313" s="1463"/>
      <c r="C313" s="1463"/>
      <c r="D313" s="1463"/>
      <c r="E313" s="1463"/>
      <c r="F313" s="1463"/>
      <c r="G313" s="1463"/>
      <c r="H313" s="1463"/>
      <c r="I313" s="1463"/>
      <c r="J313" s="1464"/>
    </row>
    <row r="314" spans="1:11" ht="39" customHeight="1" x14ac:dyDescent="0.3">
      <c r="A314" s="11" t="s">
        <v>95</v>
      </c>
      <c r="B314" s="1590" t="s">
        <v>553</v>
      </c>
      <c r="C314" s="1590"/>
      <c r="D314" s="1590"/>
      <c r="E314" s="219" t="s">
        <v>519</v>
      </c>
      <c r="F314" s="242" t="s">
        <v>398</v>
      </c>
      <c r="G314" s="694">
        <f>Q1_19!G317-Q4_18!G314</f>
        <v>0</v>
      </c>
      <c r="H314" s="694">
        <f>Q1_19!H317-Q4_18!H314</f>
        <v>0</v>
      </c>
      <c r="I314" s="694">
        <f>Q1_19!I317-Q4_18!I314</f>
        <v>0</v>
      </c>
      <c r="J314" s="414" t="s">
        <v>626</v>
      </c>
      <c r="K314" s="1"/>
    </row>
    <row r="315" spans="1:11" s="5" customFormat="1" ht="8.15" customHeight="1" x14ac:dyDescent="0.35">
      <c r="A315" s="82"/>
      <c r="B315" s="83"/>
      <c r="C315" s="83"/>
      <c r="D315" s="83"/>
      <c r="E315" s="83"/>
      <c r="F315" s="84"/>
      <c r="G315" s="156"/>
      <c r="H315" s="156"/>
      <c r="I315" s="156"/>
      <c r="J315" s="46"/>
    </row>
    <row r="316" spans="1:11" s="5" customFormat="1" ht="33" customHeight="1" x14ac:dyDescent="0.35">
      <c r="A316" s="1462" t="s">
        <v>449</v>
      </c>
      <c r="B316" s="1463"/>
      <c r="C316" s="1463"/>
      <c r="D316" s="1463"/>
      <c r="E316" s="1463"/>
      <c r="F316" s="1463"/>
      <c r="G316" s="1463"/>
      <c r="H316" s="1463"/>
      <c r="I316" s="1463"/>
      <c r="J316" s="1464"/>
    </row>
    <row r="317" spans="1:11" ht="55.5" customHeight="1" x14ac:dyDescent="0.3">
      <c r="A317" s="11" t="s">
        <v>182</v>
      </c>
      <c r="B317" s="1633" t="s">
        <v>181</v>
      </c>
      <c r="C317" s="1633"/>
      <c r="D317" s="1633"/>
      <c r="E317" s="219" t="s">
        <v>519</v>
      </c>
      <c r="F317" s="242" t="s">
        <v>398</v>
      </c>
      <c r="G317" s="1795">
        <f>Q1_19!G320-Q4_18!G317</f>
        <v>1.9999999999997797E-4</v>
      </c>
      <c r="H317" s="1796"/>
      <c r="I317" s="1797"/>
      <c r="J317" s="430" t="s">
        <v>558</v>
      </c>
      <c r="K317" s="1"/>
    </row>
    <row r="318" spans="1:11" s="5" customFormat="1" ht="8.15" customHeight="1" x14ac:dyDescent="0.35">
      <c r="A318" s="12"/>
      <c r="B318" s="13"/>
      <c r="C318" s="13"/>
      <c r="D318" s="13"/>
      <c r="E318" s="13"/>
      <c r="F318" s="7"/>
      <c r="G318" s="149"/>
      <c r="H318" s="149"/>
      <c r="I318" s="149"/>
      <c r="J318" s="46"/>
    </row>
    <row r="319" spans="1:11" s="5" customFormat="1" ht="33" customHeight="1" x14ac:dyDescent="0.35">
      <c r="A319" s="1462" t="s">
        <v>450</v>
      </c>
      <c r="B319" s="1463"/>
      <c r="C319" s="1463"/>
      <c r="D319" s="1463"/>
      <c r="E319" s="1463"/>
      <c r="F319" s="1463"/>
      <c r="G319" s="1463"/>
      <c r="H319" s="1463"/>
      <c r="I319" s="1463"/>
      <c r="J319" s="1464"/>
    </row>
    <row r="320" spans="1:11" ht="52.5" customHeight="1" x14ac:dyDescent="0.3">
      <c r="A320" s="11" t="s">
        <v>180</v>
      </c>
      <c r="B320" s="1590" t="s">
        <v>474</v>
      </c>
      <c r="C320" s="1590"/>
      <c r="D320" s="1590"/>
      <c r="E320" s="219" t="s">
        <v>519</v>
      </c>
      <c r="F320" s="242" t="s">
        <v>556</v>
      </c>
      <c r="G320" s="1795" t="str">
        <f>Q4_18!G320 &amp; " vs " &amp; Q1_19!G323</f>
        <v>3 / 28:55:00 vs 5 / 31:03:00</v>
      </c>
      <c r="H320" s="1796"/>
      <c r="I320" s="1797"/>
      <c r="J320" s="430" t="s">
        <v>722</v>
      </c>
      <c r="K320" s="1"/>
    </row>
    <row r="321" spans="1:11" s="5" customFormat="1" ht="8.15" customHeight="1" x14ac:dyDescent="0.35">
      <c r="A321" s="82"/>
      <c r="B321" s="83"/>
      <c r="C321" s="83"/>
      <c r="D321" s="83"/>
      <c r="E321" s="83"/>
      <c r="F321" s="84"/>
      <c r="G321" s="156"/>
      <c r="H321" s="156"/>
      <c r="I321" s="156"/>
      <c r="J321" s="46"/>
    </row>
    <row r="322" spans="1:11" s="5" customFormat="1" ht="33" customHeight="1" x14ac:dyDescent="0.35">
      <c r="A322" s="1462" t="s">
        <v>451</v>
      </c>
      <c r="B322" s="1463"/>
      <c r="C322" s="1463"/>
      <c r="D322" s="1463"/>
      <c r="E322" s="1463"/>
      <c r="F322" s="1463"/>
      <c r="G322" s="1463"/>
      <c r="H322" s="1463"/>
      <c r="I322" s="1463"/>
      <c r="J322" s="1464"/>
    </row>
    <row r="323" spans="1:11" ht="30" customHeight="1" x14ac:dyDescent="0.3">
      <c r="A323" s="11" t="s">
        <v>130</v>
      </c>
      <c r="B323" s="1633" t="s">
        <v>129</v>
      </c>
      <c r="C323" s="1633"/>
      <c r="D323" s="1633"/>
      <c r="E323" s="219" t="s">
        <v>519</v>
      </c>
      <c r="F323" s="242" t="s">
        <v>559</v>
      </c>
      <c r="G323" s="186" t="s">
        <v>511</v>
      </c>
      <c r="H323" s="186" t="s">
        <v>511</v>
      </c>
      <c r="I323" s="186" t="s">
        <v>511</v>
      </c>
      <c r="J323" s="430" t="s">
        <v>557</v>
      </c>
      <c r="K323" s="1"/>
    </row>
    <row r="324" spans="1:11" s="5" customFormat="1" ht="8.15" customHeight="1" x14ac:dyDescent="0.35">
      <c r="A324" s="82"/>
      <c r="B324" s="83"/>
      <c r="C324" s="83"/>
      <c r="D324" s="83"/>
      <c r="E324" s="83"/>
      <c r="F324" s="84"/>
      <c r="G324" s="156"/>
      <c r="H324" s="156"/>
      <c r="I324" s="156"/>
      <c r="J324" s="46"/>
    </row>
    <row r="325" spans="1:11" s="5" customFormat="1" ht="69.75" customHeight="1" x14ac:dyDescent="0.35">
      <c r="A325" s="1462" t="s">
        <v>452</v>
      </c>
      <c r="B325" s="1463"/>
      <c r="C325" s="1463"/>
      <c r="D325" s="1463"/>
      <c r="E325" s="1463"/>
      <c r="F325" s="1463"/>
      <c r="G325" s="1463"/>
      <c r="H325" s="1463"/>
      <c r="I325" s="1463"/>
      <c r="J325" s="436" t="s">
        <v>576</v>
      </c>
    </row>
    <row r="326" spans="1:11" ht="30" customHeight="1" x14ac:dyDescent="0.3">
      <c r="A326" s="951" t="s">
        <v>298</v>
      </c>
      <c r="B326" s="1652" t="s">
        <v>266</v>
      </c>
      <c r="C326" s="1652"/>
      <c r="D326" s="1652"/>
      <c r="E326" s="1653" t="s">
        <v>518</v>
      </c>
      <c r="F326" s="243" t="s">
        <v>512</v>
      </c>
      <c r="G326" s="1129">
        <f>Q1_19!G329-Q4_18!G326</f>
        <v>6</v>
      </c>
      <c r="H326" s="794">
        <f>Q1_19!H329-Q4_18!H326</f>
        <v>2</v>
      </c>
      <c r="I326" s="1129">
        <f>Q1_19!I329-Q4_18!I326</f>
        <v>1</v>
      </c>
      <c r="J326" s="223" t="s">
        <v>554</v>
      </c>
      <c r="K326" s="1"/>
    </row>
    <row r="327" spans="1:11" ht="30" customHeight="1" x14ac:dyDescent="0.3">
      <c r="A327" s="954" t="s">
        <v>299</v>
      </c>
      <c r="B327" s="1656" t="s">
        <v>267</v>
      </c>
      <c r="C327" s="1656"/>
      <c r="D327" s="1656"/>
      <c r="E327" s="1654"/>
      <c r="F327" s="732" t="s">
        <v>512</v>
      </c>
      <c r="G327" s="1124">
        <f>Q1_19!G330-Q4_18!G327</f>
        <v>0</v>
      </c>
      <c r="H327" s="1124">
        <f>Q1_19!H330-Q4_18!H327</f>
        <v>0</v>
      </c>
      <c r="I327" s="1119">
        <f>Q1_19!I330-Q4_18!I327</f>
        <v>0</v>
      </c>
      <c r="J327" s="960"/>
      <c r="K327" s="1"/>
    </row>
    <row r="328" spans="1:11" ht="66" customHeight="1" x14ac:dyDescent="0.3">
      <c r="A328" s="952" t="s">
        <v>300</v>
      </c>
      <c r="B328" s="1657" t="s">
        <v>294</v>
      </c>
      <c r="C328" s="1657"/>
      <c r="D328" s="1657"/>
      <c r="E328" s="1654"/>
      <c r="F328" s="245" t="s">
        <v>512</v>
      </c>
      <c r="G328" s="1089">
        <f>Q1_19!G331-Q4_18!G328</f>
        <v>0</v>
      </c>
      <c r="H328" s="1089">
        <f>Q1_19!H331-Q4_18!H328</f>
        <v>0</v>
      </c>
      <c r="I328" s="1132">
        <f>Q1_19!I331-Q4_18!I328</f>
        <v>0</v>
      </c>
      <c r="J328" s="273" t="s">
        <v>568</v>
      </c>
      <c r="K328" s="1"/>
    </row>
    <row r="329" spans="1:11" ht="30" customHeight="1" x14ac:dyDescent="0.3">
      <c r="A329" s="954" t="s">
        <v>301</v>
      </c>
      <c r="B329" s="1656" t="s">
        <v>270</v>
      </c>
      <c r="C329" s="1656"/>
      <c r="D329" s="1656"/>
      <c r="E329" s="1654"/>
      <c r="F329" s="732" t="s">
        <v>512</v>
      </c>
      <c r="G329" s="1124">
        <f>Q1_19!G332-Q4_18!G329</f>
        <v>0</v>
      </c>
      <c r="H329" s="1130">
        <f>Q1_19!H332-Q4_18!H329</f>
        <v>0</v>
      </c>
      <c r="I329" s="1130">
        <f>Q1_19!I332-Q4_18!I329</f>
        <v>0</v>
      </c>
      <c r="J329" s="960"/>
      <c r="K329" s="1"/>
    </row>
    <row r="330" spans="1:11" ht="30" customHeight="1" x14ac:dyDescent="0.3">
      <c r="A330" s="952" t="s">
        <v>302</v>
      </c>
      <c r="B330" s="1657" t="s">
        <v>268</v>
      </c>
      <c r="C330" s="1657"/>
      <c r="D330" s="1657"/>
      <c r="E330" s="1654"/>
      <c r="F330" s="245" t="s">
        <v>512</v>
      </c>
      <c r="G330" s="1148">
        <f>Q1_19!G333-Q4_18!G330</f>
        <v>0</v>
      </c>
      <c r="H330" s="1132">
        <f>Q1_19!H333-Q4_18!H330</f>
        <v>0</v>
      </c>
      <c r="I330" s="1132">
        <f>Q1_19!I333-Q4_18!I330</f>
        <v>0</v>
      </c>
      <c r="J330" s="266"/>
      <c r="K330" s="1"/>
    </row>
    <row r="331" spans="1:11" ht="30" customHeight="1" x14ac:dyDescent="0.3">
      <c r="A331" s="954" t="s">
        <v>303</v>
      </c>
      <c r="B331" s="1656" t="s">
        <v>269</v>
      </c>
      <c r="C331" s="1656"/>
      <c r="D331" s="1656"/>
      <c r="E331" s="1654"/>
      <c r="F331" s="732" t="s">
        <v>512</v>
      </c>
      <c r="G331" s="1119">
        <f>Q1_19!G334-Q4_18!G331</f>
        <v>0</v>
      </c>
      <c r="H331" s="1130">
        <f>Q1_19!H334-Q4_18!H331</f>
        <v>0</v>
      </c>
      <c r="I331" s="1130">
        <f>Q1_19!I334-Q4_18!I331</f>
        <v>0</v>
      </c>
      <c r="J331" s="415"/>
      <c r="K331" s="1"/>
    </row>
    <row r="332" spans="1:11" ht="30" customHeight="1" x14ac:dyDescent="0.3">
      <c r="A332" s="952" t="s">
        <v>304</v>
      </c>
      <c r="B332" s="1657" t="s">
        <v>295</v>
      </c>
      <c r="C332" s="1657"/>
      <c r="D332" s="1657"/>
      <c r="E332" s="1654"/>
      <c r="F332" s="245" t="s">
        <v>512</v>
      </c>
      <c r="G332" s="1132">
        <f>Q1_19!G335-Q4_18!G332</f>
        <v>6</v>
      </c>
      <c r="H332" s="1132">
        <f>Q1_19!H335-Q4_18!H332</f>
        <v>2</v>
      </c>
      <c r="I332" s="1148">
        <f>Q1_19!I335-Q4_18!I332</f>
        <v>1</v>
      </c>
      <c r="J332" s="249" t="s">
        <v>785</v>
      </c>
      <c r="K332" s="1"/>
    </row>
    <row r="333" spans="1:11" ht="30" customHeight="1" x14ac:dyDescent="0.3">
      <c r="A333" s="954" t="s">
        <v>305</v>
      </c>
      <c r="B333" s="1656" t="s">
        <v>296</v>
      </c>
      <c r="C333" s="1656"/>
      <c r="D333" s="1656"/>
      <c r="E333" s="1654"/>
      <c r="F333" s="732" t="s">
        <v>512</v>
      </c>
      <c r="G333" s="1130">
        <f>Q1_19!G336-Q4_18!G333</f>
        <v>4</v>
      </c>
      <c r="H333" s="1124">
        <f>Q1_19!H336-Q4_18!H333</f>
        <v>2</v>
      </c>
      <c r="I333" s="1119">
        <f>Q1_19!I336-Q4_18!I333</f>
        <v>1</v>
      </c>
      <c r="J333" s="960"/>
      <c r="K333" s="1"/>
    </row>
    <row r="334" spans="1:11" ht="30" customHeight="1" x14ac:dyDescent="0.3">
      <c r="A334" s="963" t="s">
        <v>305</v>
      </c>
      <c r="B334" s="1666" t="s">
        <v>297</v>
      </c>
      <c r="C334" s="1666"/>
      <c r="D334" s="1666"/>
      <c r="E334" s="1655"/>
      <c r="F334" s="110" t="s">
        <v>512</v>
      </c>
      <c r="G334" s="1131">
        <f>Q1_19!G337-Q4_18!G334</f>
        <v>2</v>
      </c>
      <c r="H334" s="1147">
        <f>Q1_19!H337-Q4_18!H334</f>
        <v>0</v>
      </c>
      <c r="I334" s="1131">
        <f>Q1_19!I337-Q4_18!I334</f>
        <v>0</v>
      </c>
      <c r="J334" s="264" t="s">
        <v>542</v>
      </c>
      <c r="K334" s="1"/>
    </row>
    <row r="335" spans="1:11" s="5" customFormat="1" ht="8.15" customHeight="1" x14ac:dyDescent="0.35">
      <c r="A335" s="12"/>
      <c r="B335" s="13"/>
      <c r="C335" s="13"/>
      <c r="D335" s="13"/>
      <c r="E335" s="13"/>
      <c r="F335" s="7"/>
      <c r="G335" s="149"/>
      <c r="H335" s="149"/>
      <c r="I335" s="149"/>
      <c r="J335" s="46"/>
    </row>
    <row r="336" spans="1:11" s="5" customFormat="1" ht="33" customHeight="1" x14ac:dyDescent="0.35">
      <c r="A336" s="1462" t="s">
        <v>453</v>
      </c>
      <c r="B336" s="1463"/>
      <c r="C336" s="1463"/>
      <c r="D336" s="1463"/>
      <c r="E336" s="1463"/>
      <c r="F336" s="1463"/>
      <c r="G336" s="1463"/>
      <c r="H336" s="1463"/>
      <c r="I336" s="1463"/>
      <c r="J336" s="1464"/>
    </row>
    <row r="337" spans="1:11" ht="20.149999999999999" customHeight="1" x14ac:dyDescent="0.3">
      <c r="A337" s="1522" t="s">
        <v>131</v>
      </c>
      <c r="B337" s="1658" t="s">
        <v>454</v>
      </c>
      <c r="C337" s="1659"/>
      <c r="D337" s="967" t="s">
        <v>538</v>
      </c>
      <c r="E337" s="1556" t="s">
        <v>519</v>
      </c>
      <c r="F337" s="243" t="s">
        <v>398</v>
      </c>
      <c r="G337" s="189" t="s">
        <v>362</v>
      </c>
      <c r="H337" s="189" t="s">
        <v>362</v>
      </c>
      <c r="I337" s="189" t="s">
        <v>362</v>
      </c>
      <c r="J337" s="1661"/>
      <c r="K337" s="1"/>
    </row>
    <row r="338" spans="1:11" ht="20.149999999999999" customHeight="1" x14ac:dyDescent="0.3">
      <c r="A338" s="1523"/>
      <c r="B338" s="1569"/>
      <c r="C338" s="1570"/>
      <c r="D338" s="964" t="s">
        <v>539</v>
      </c>
      <c r="E338" s="1557"/>
      <c r="F338" s="245" t="s">
        <v>398</v>
      </c>
      <c r="G338" s="145" t="s">
        <v>362</v>
      </c>
      <c r="H338" s="145" t="s">
        <v>362</v>
      </c>
      <c r="I338" s="145" t="s">
        <v>362</v>
      </c>
      <c r="J338" s="1662"/>
      <c r="K338" s="1"/>
    </row>
    <row r="339" spans="1:11" ht="20.149999999999999" customHeight="1" x14ac:dyDescent="0.3">
      <c r="A339" s="1548" t="s">
        <v>132</v>
      </c>
      <c r="B339" s="1565" t="s">
        <v>455</v>
      </c>
      <c r="C339" s="1566"/>
      <c r="D339" s="965" t="s">
        <v>538</v>
      </c>
      <c r="E339" s="1557"/>
      <c r="F339" s="732" t="s">
        <v>398</v>
      </c>
      <c r="G339" s="1150">
        <f>Q1_19!G342-Q4_18!G339</f>
        <v>0</v>
      </c>
      <c r="H339" s="1151">
        <f>Q1_19!H342-Q4_18!H339</f>
        <v>-1.9999999999999962E-2</v>
      </c>
      <c r="I339" s="1151">
        <f>Q1_19!I342-Q4_18!I339</f>
        <v>-2.9999999999999472E-4</v>
      </c>
      <c r="J339" s="1662"/>
      <c r="K339" s="1"/>
    </row>
    <row r="340" spans="1:11" ht="20.149999999999999" customHeight="1" x14ac:dyDescent="0.3">
      <c r="A340" s="1548"/>
      <c r="B340" s="1565"/>
      <c r="C340" s="1566"/>
      <c r="D340" s="965" t="s">
        <v>539</v>
      </c>
      <c r="E340" s="1557"/>
      <c r="F340" s="732" t="s">
        <v>398</v>
      </c>
      <c r="G340" s="1154">
        <f>Q1_19!G343-Q4_18!G340</f>
        <v>-1.0000000000000009E-2</v>
      </c>
      <c r="H340" s="1153">
        <f>Q1_19!H343-Q4_18!H340</f>
        <v>0.06</v>
      </c>
      <c r="I340" s="1153">
        <f>Q1_19!I343-Q4_18!I340</f>
        <v>2.3899999999999977E-2</v>
      </c>
      <c r="J340" s="1662"/>
      <c r="K340" s="1"/>
    </row>
    <row r="341" spans="1:11" ht="20.149999999999999" customHeight="1" x14ac:dyDescent="0.3">
      <c r="A341" s="1523" t="s">
        <v>133</v>
      </c>
      <c r="B341" s="1569" t="s">
        <v>456</v>
      </c>
      <c r="C341" s="1570"/>
      <c r="D341" s="964" t="s">
        <v>538</v>
      </c>
      <c r="E341" s="1557"/>
      <c r="F341" s="245" t="s">
        <v>398</v>
      </c>
      <c r="G341" s="1155">
        <f>Q1_19!G344-Q4_18!G341</f>
        <v>1.0000000000000009E-2</v>
      </c>
      <c r="H341" s="1153">
        <f>Q1_19!H344-Q4_18!H341</f>
        <v>2.0000000000000018E-2</v>
      </c>
      <c r="I341" s="1153">
        <f>Q1_19!I344-Q4_18!I341</f>
        <v>-3.3000000000000251E-3</v>
      </c>
      <c r="J341" s="1662"/>
      <c r="K341" s="1"/>
    </row>
    <row r="342" spans="1:11" ht="20.149999999999999" customHeight="1" x14ac:dyDescent="0.3">
      <c r="A342" s="1524"/>
      <c r="B342" s="1664"/>
      <c r="C342" s="1665"/>
      <c r="D342" s="966" t="s">
        <v>539</v>
      </c>
      <c r="E342" s="1660"/>
      <c r="F342" s="110" t="s">
        <v>398</v>
      </c>
      <c r="G342" s="1152">
        <f>Q1_19!G345-Q4_18!G342</f>
        <v>0</v>
      </c>
      <c r="H342" s="1149">
        <f>Q1_19!H345-Q4_18!H342</f>
        <v>0.18000000000000005</v>
      </c>
      <c r="I342" s="1149">
        <f>Q1_19!I345-Q4_18!I342</f>
        <v>2.849999999999997E-2</v>
      </c>
      <c r="J342" s="1663"/>
      <c r="K342" s="1"/>
    </row>
    <row r="343" spans="1:11" s="5" customFormat="1" ht="8.15" customHeight="1" x14ac:dyDescent="0.35">
      <c r="A343" s="82"/>
      <c r="B343" s="83"/>
      <c r="C343" s="83"/>
      <c r="D343" s="83"/>
      <c r="E343" s="83"/>
      <c r="F343" s="84"/>
      <c r="G343" s="156"/>
      <c r="H343" s="156"/>
      <c r="I343" s="156"/>
      <c r="J343" s="46"/>
    </row>
    <row r="344" spans="1:11" s="5" customFormat="1" ht="33" customHeight="1" x14ac:dyDescent="0.35">
      <c r="A344" s="1462" t="s">
        <v>457</v>
      </c>
      <c r="B344" s="1463"/>
      <c r="C344" s="1463"/>
      <c r="D344" s="1463"/>
      <c r="E344" s="1463"/>
      <c r="F344" s="1463"/>
      <c r="G344" s="1463"/>
      <c r="H344" s="1463"/>
      <c r="I344" s="1463"/>
      <c r="J344" s="1464"/>
    </row>
    <row r="345" spans="1:11" ht="20.149999999999999" customHeight="1" x14ac:dyDescent="0.3">
      <c r="A345" s="1522" t="s">
        <v>183</v>
      </c>
      <c r="B345" s="1658" t="s">
        <v>458</v>
      </c>
      <c r="C345" s="1659"/>
      <c r="D345" s="967" t="s">
        <v>538</v>
      </c>
      <c r="E345" s="1556" t="s">
        <v>519</v>
      </c>
      <c r="F345" s="243" t="s">
        <v>398</v>
      </c>
      <c r="G345" s="1156" t="s">
        <v>362</v>
      </c>
      <c r="H345" s="1160" t="s">
        <v>362</v>
      </c>
      <c r="I345" s="1156" t="s">
        <v>362</v>
      </c>
      <c r="J345" s="1471" t="s">
        <v>551</v>
      </c>
      <c r="K345" s="1"/>
    </row>
    <row r="346" spans="1:11" ht="20.149999999999999" customHeight="1" x14ac:dyDescent="0.3">
      <c r="A346" s="1523" t="s">
        <v>183</v>
      </c>
      <c r="B346" s="1569" t="s">
        <v>344</v>
      </c>
      <c r="C346" s="1570"/>
      <c r="D346" s="964" t="s">
        <v>539</v>
      </c>
      <c r="E346" s="1557"/>
      <c r="F346" s="245" t="s">
        <v>398</v>
      </c>
      <c r="G346" s="1157" t="s">
        <v>362</v>
      </c>
      <c r="H346" s="1157" t="s">
        <v>362</v>
      </c>
      <c r="I346" s="1161" t="s">
        <v>362</v>
      </c>
      <c r="J346" s="1472"/>
      <c r="K346" s="1"/>
    </row>
    <row r="347" spans="1:11" ht="20.149999999999999" customHeight="1" x14ac:dyDescent="0.3">
      <c r="A347" s="1548" t="s">
        <v>184</v>
      </c>
      <c r="B347" s="1565" t="s">
        <v>459</v>
      </c>
      <c r="C347" s="1566"/>
      <c r="D347" s="965" t="s">
        <v>538</v>
      </c>
      <c r="E347" s="1557"/>
      <c r="F347" s="732" t="s">
        <v>398</v>
      </c>
      <c r="G347" s="1158">
        <f>Q1_19!G350-Q4_18!G347</f>
        <v>1.0000000000000009E-2</v>
      </c>
      <c r="H347" s="1158">
        <f>Q1_19!H350-Q4_18!H347</f>
        <v>0</v>
      </c>
      <c r="I347" s="1162">
        <f>Q1_19!I350-Q4_18!I347</f>
        <v>1.4515781635017821E-2</v>
      </c>
      <c r="J347" s="1472"/>
      <c r="K347" s="1"/>
    </row>
    <row r="348" spans="1:11" ht="20.149999999999999" customHeight="1" x14ac:dyDescent="0.3">
      <c r="A348" s="1548" t="s">
        <v>184</v>
      </c>
      <c r="B348" s="1565" t="s">
        <v>345</v>
      </c>
      <c r="C348" s="1566"/>
      <c r="D348" s="965" t="s">
        <v>539</v>
      </c>
      <c r="E348" s="1557"/>
      <c r="F348" s="732" t="s">
        <v>398</v>
      </c>
      <c r="G348" s="1159">
        <f>Q1_19!G351-Q4_18!G348</f>
        <v>2.0000000000000018E-2</v>
      </c>
      <c r="H348" s="1158">
        <f>Q1_19!H351-Q4_18!H348</f>
        <v>2.0000000000000018E-2</v>
      </c>
      <c r="I348" s="1162">
        <f>Q1_19!I351-Q4_18!I348</f>
        <v>4.0556014684056507E-2</v>
      </c>
      <c r="J348" s="1472"/>
      <c r="K348" s="1"/>
    </row>
    <row r="349" spans="1:11" ht="20.149999999999999" customHeight="1" x14ac:dyDescent="0.3">
      <c r="A349" s="1523" t="s">
        <v>185</v>
      </c>
      <c r="B349" s="1569" t="s">
        <v>460</v>
      </c>
      <c r="C349" s="1570"/>
      <c r="D349" s="964" t="s">
        <v>538</v>
      </c>
      <c r="E349" s="1557"/>
      <c r="F349" s="245" t="s">
        <v>398</v>
      </c>
      <c r="G349" s="1153">
        <f>Q1_19!G352-Q4_18!G349</f>
        <v>1.0000000000000009E-2</v>
      </c>
      <c r="H349" s="1153">
        <f>Q1_19!H352-Q4_18!H349</f>
        <v>-4.0000000000000036E-2</v>
      </c>
      <c r="I349" s="1155">
        <f>Q1_19!I352-Q4_18!I349</f>
        <v>1.7992445683024161E-2</v>
      </c>
      <c r="J349" s="1472"/>
      <c r="K349" s="1"/>
    </row>
    <row r="350" spans="1:11" ht="20.149999999999999" customHeight="1" x14ac:dyDescent="0.3">
      <c r="A350" s="1524" t="s">
        <v>185</v>
      </c>
      <c r="B350" s="1664" t="s">
        <v>346</v>
      </c>
      <c r="C350" s="1665"/>
      <c r="D350" s="966" t="s">
        <v>539</v>
      </c>
      <c r="E350" s="1660"/>
      <c r="F350" s="110" t="s">
        <v>398</v>
      </c>
      <c r="G350" s="1149">
        <f>Q1_19!G353-Q4_18!G350</f>
        <v>3.0000000000000027E-2</v>
      </c>
      <c r="H350" s="1152">
        <f>Q1_19!H353-Q4_18!H350</f>
        <v>7.999999999999996E-2</v>
      </c>
      <c r="I350" s="1152">
        <f>Q1_19!I353-Q4_18!I350</f>
        <v>1.7623284678373041E-2</v>
      </c>
      <c r="J350" s="1667"/>
      <c r="K350" s="1"/>
    </row>
    <row r="351" spans="1:11" s="5" customFormat="1" ht="8.15" customHeight="1" x14ac:dyDescent="0.35">
      <c r="A351" s="82"/>
      <c r="B351" s="83"/>
      <c r="C351" s="83"/>
      <c r="D351" s="83"/>
      <c r="E351" s="83"/>
      <c r="F351" s="84"/>
      <c r="G351" s="156"/>
      <c r="H351" s="156"/>
      <c r="I351" s="156"/>
      <c r="J351" s="46"/>
    </row>
    <row r="352" spans="1:11" s="5" customFormat="1" ht="33" customHeight="1" x14ac:dyDescent="0.35">
      <c r="A352" s="1462" t="s">
        <v>461</v>
      </c>
      <c r="B352" s="1463"/>
      <c r="C352" s="1463"/>
      <c r="D352" s="1463"/>
      <c r="E352" s="1463"/>
      <c r="F352" s="1463"/>
      <c r="G352" s="1463"/>
      <c r="H352" s="1463"/>
      <c r="I352" s="1463"/>
      <c r="J352" s="1464"/>
    </row>
    <row r="353" spans="1:11" ht="38.15" customHeight="1" x14ac:dyDescent="0.3">
      <c r="A353" s="951" t="s">
        <v>190</v>
      </c>
      <c r="B353" s="1668" t="s">
        <v>258</v>
      </c>
      <c r="C353" s="1668"/>
      <c r="D353" s="1668"/>
      <c r="E353" s="1669" t="s">
        <v>518</v>
      </c>
      <c r="F353" s="243" t="s">
        <v>398</v>
      </c>
      <c r="G353" s="189" t="s">
        <v>362</v>
      </c>
      <c r="H353" s="189" t="s">
        <v>362</v>
      </c>
      <c r="I353" s="189" t="s">
        <v>362</v>
      </c>
      <c r="J353" s="1672" t="s">
        <v>516</v>
      </c>
      <c r="K353" s="1"/>
    </row>
    <row r="354" spans="1:11" ht="38.15" customHeight="1" x14ac:dyDescent="0.3">
      <c r="A354" s="954" t="s">
        <v>191</v>
      </c>
      <c r="B354" s="1493" t="s">
        <v>243</v>
      </c>
      <c r="C354" s="1493"/>
      <c r="D354" s="1493"/>
      <c r="E354" s="1670"/>
      <c r="F354" s="732" t="s">
        <v>398</v>
      </c>
      <c r="G354" s="143" t="s">
        <v>362</v>
      </c>
      <c r="H354" s="143" t="s">
        <v>362</v>
      </c>
      <c r="I354" s="143" t="s">
        <v>362</v>
      </c>
      <c r="J354" s="1673"/>
      <c r="K354" s="1"/>
    </row>
    <row r="355" spans="1:11" ht="38.15" customHeight="1" x14ac:dyDescent="0.3">
      <c r="A355" s="963" t="s">
        <v>192</v>
      </c>
      <c r="B355" s="1589" t="s">
        <v>244</v>
      </c>
      <c r="C355" s="1589"/>
      <c r="D355" s="1589"/>
      <c r="E355" s="1671"/>
      <c r="F355" s="110" t="s">
        <v>398</v>
      </c>
      <c r="G355" s="196" t="s">
        <v>362</v>
      </c>
      <c r="H355" s="196" t="s">
        <v>362</v>
      </c>
      <c r="I355" s="196" t="s">
        <v>362</v>
      </c>
      <c r="J355" s="1674"/>
      <c r="K355" s="1"/>
    </row>
    <row r="356" spans="1:11" s="5" customFormat="1" ht="8.15" customHeight="1" x14ac:dyDescent="0.35">
      <c r="A356" s="12"/>
      <c r="B356" s="13"/>
      <c r="C356" s="13"/>
      <c r="D356" s="13"/>
      <c r="E356" s="13"/>
      <c r="F356" s="7"/>
      <c r="G356" s="149"/>
      <c r="H356" s="149"/>
      <c r="I356" s="149"/>
      <c r="J356" s="46"/>
    </row>
    <row r="357" spans="1:11" s="5" customFormat="1" ht="33" customHeight="1" x14ac:dyDescent="0.35">
      <c r="A357" s="1462" t="s">
        <v>462</v>
      </c>
      <c r="B357" s="1463"/>
      <c r="C357" s="1463"/>
      <c r="D357" s="1463"/>
      <c r="E357" s="1463"/>
      <c r="F357" s="1463"/>
      <c r="G357" s="1463"/>
      <c r="H357" s="1463"/>
      <c r="I357" s="1463"/>
      <c r="J357" s="1464"/>
    </row>
    <row r="358" spans="1:11" ht="28" customHeight="1" x14ac:dyDescent="0.3">
      <c r="A358" s="951" t="s">
        <v>186</v>
      </c>
      <c r="B358" s="1668" t="s">
        <v>134</v>
      </c>
      <c r="C358" s="1668"/>
      <c r="D358" s="1668"/>
      <c r="E358" s="1669" t="s">
        <v>518</v>
      </c>
      <c r="F358" s="243" t="s">
        <v>512</v>
      </c>
      <c r="G358" s="189" t="s">
        <v>362</v>
      </c>
      <c r="H358" s="189" t="s">
        <v>362</v>
      </c>
      <c r="I358" s="189" t="s">
        <v>362</v>
      </c>
      <c r="J358" s="250" t="s">
        <v>569</v>
      </c>
      <c r="K358" s="1"/>
    </row>
    <row r="359" spans="1:11" ht="28" customHeight="1" x14ac:dyDescent="0.3">
      <c r="A359" s="954" t="s">
        <v>187</v>
      </c>
      <c r="B359" s="1493" t="s">
        <v>135</v>
      </c>
      <c r="C359" s="1493"/>
      <c r="D359" s="1493"/>
      <c r="E359" s="1670"/>
      <c r="F359" s="732" t="s">
        <v>512</v>
      </c>
      <c r="G359" s="143" t="s">
        <v>362</v>
      </c>
      <c r="H359" s="143" t="s">
        <v>362</v>
      </c>
      <c r="I359" s="733">
        <f>Q1_19!I362-Q4_18!I359</f>
        <v>1</v>
      </c>
      <c r="J359" s="258" t="s">
        <v>570</v>
      </c>
      <c r="K359" s="1"/>
    </row>
    <row r="360" spans="1:11" ht="30" customHeight="1" x14ac:dyDescent="0.3">
      <c r="A360" s="952" t="s">
        <v>188</v>
      </c>
      <c r="B360" s="1492" t="s">
        <v>136</v>
      </c>
      <c r="C360" s="1492"/>
      <c r="D360" s="1492"/>
      <c r="E360" s="1670"/>
      <c r="F360" s="245" t="s">
        <v>398</v>
      </c>
      <c r="G360" s="145" t="s">
        <v>362</v>
      </c>
      <c r="H360" s="145" t="s">
        <v>362</v>
      </c>
      <c r="I360" s="145" t="s">
        <v>362</v>
      </c>
      <c r="J360" s="323" t="s">
        <v>569</v>
      </c>
      <c r="K360" s="1"/>
    </row>
    <row r="361" spans="1:11" ht="30" customHeight="1" x14ac:dyDescent="0.3">
      <c r="A361" s="955" t="s">
        <v>189</v>
      </c>
      <c r="B361" s="1504" t="s">
        <v>137</v>
      </c>
      <c r="C361" s="1504"/>
      <c r="D361" s="1504"/>
      <c r="E361" s="1671"/>
      <c r="F361" s="246" t="s">
        <v>398</v>
      </c>
      <c r="G361" s="148" t="s">
        <v>362</v>
      </c>
      <c r="H361" s="148" t="s">
        <v>362</v>
      </c>
      <c r="I361" s="148" t="s">
        <v>362</v>
      </c>
      <c r="J361" s="486" t="s">
        <v>569</v>
      </c>
      <c r="K361" s="1"/>
    </row>
    <row r="362" spans="1:11" s="5" customFormat="1" ht="8.15" customHeight="1" x14ac:dyDescent="0.35">
      <c r="A362" s="12"/>
      <c r="B362" s="13"/>
      <c r="C362" s="13"/>
      <c r="D362" s="13"/>
      <c r="E362" s="13"/>
      <c r="F362" s="7"/>
      <c r="G362" s="149"/>
      <c r="H362" s="149"/>
      <c r="I362" s="149"/>
      <c r="J362" s="46"/>
    </row>
    <row r="363" spans="1:11" s="5" customFormat="1" ht="33" customHeight="1" x14ac:dyDescent="0.35">
      <c r="A363" s="1462" t="s">
        <v>463</v>
      </c>
      <c r="B363" s="1463"/>
      <c r="C363" s="1463"/>
      <c r="D363" s="1463"/>
      <c r="E363" s="1463"/>
      <c r="F363" s="1463"/>
      <c r="G363" s="1463"/>
      <c r="H363" s="1463"/>
      <c r="I363" s="1463"/>
      <c r="J363" s="1464"/>
    </row>
    <row r="364" spans="1:11" ht="101.25" customHeight="1" x14ac:dyDescent="0.3">
      <c r="A364" s="11" t="s">
        <v>193</v>
      </c>
      <c r="B364" s="1590" t="s">
        <v>541</v>
      </c>
      <c r="C364" s="1590"/>
      <c r="D364" s="1590"/>
      <c r="E364" s="219" t="s">
        <v>519</v>
      </c>
      <c r="F364" s="242" t="s">
        <v>361</v>
      </c>
      <c r="G364" s="150" t="s">
        <v>362</v>
      </c>
      <c r="H364" s="150" t="s">
        <v>362</v>
      </c>
      <c r="I364" s="150" t="s">
        <v>362</v>
      </c>
      <c r="J364" s="317" t="s">
        <v>623</v>
      </c>
      <c r="K364" s="1"/>
    </row>
    <row r="365" spans="1:11" s="5" customFormat="1" ht="8.15" customHeight="1" x14ac:dyDescent="0.35">
      <c r="A365" s="12"/>
      <c r="B365" s="13"/>
      <c r="C365" s="13"/>
      <c r="D365" s="13"/>
      <c r="E365" s="13"/>
      <c r="F365" s="7"/>
      <c r="G365" s="149"/>
      <c r="H365" s="149"/>
      <c r="I365" s="149"/>
      <c r="J365" s="46"/>
    </row>
    <row r="366" spans="1:11" s="5" customFormat="1" ht="33" customHeight="1" x14ac:dyDescent="0.35">
      <c r="A366" s="1462" t="s">
        <v>464</v>
      </c>
      <c r="B366" s="1463"/>
      <c r="C366" s="1463"/>
      <c r="D366" s="1463"/>
      <c r="E366" s="1463"/>
      <c r="F366" s="1463"/>
      <c r="G366" s="1463"/>
      <c r="H366" s="1463"/>
      <c r="I366" s="1463"/>
      <c r="J366" s="1464"/>
    </row>
    <row r="367" spans="1:11" ht="32.15" customHeight="1" x14ac:dyDescent="0.3">
      <c r="A367" s="11" t="s">
        <v>194</v>
      </c>
      <c r="B367" s="1590" t="s">
        <v>138</v>
      </c>
      <c r="C367" s="1590"/>
      <c r="D367" s="1590"/>
      <c r="E367" s="219" t="s">
        <v>518</v>
      </c>
      <c r="F367" s="242" t="s">
        <v>361</v>
      </c>
      <c r="G367" s="150" t="s">
        <v>362</v>
      </c>
      <c r="H367" s="150" t="s">
        <v>362</v>
      </c>
      <c r="I367" s="150" t="s">
        <v>362</v>
      </c>
      <c r="J367" s="36" t="s">
        <v>510</v>
      </c>
      <c r="K367" s="1"/>
    </row>
    <row r="368" spans="1:11" s="5" customFormat="1" ht="8.15" customHeight="1" x14ac:dyDescent="0.35">
      <c r="A368" s="82"/>
      <c r="B368" s="83"/>
      <c r="C368" s="83"/>
      <c r="D368" s="83"/>
      <c r="E368" s="83"/>
      <c r="F368" s="84"/>
      <c r="G368" s="156"/>
      <c r="H368" s="156"/>
      <c r="I368" s="156"/>
      <c r="J368" s="46"/>
    </row>
    <row r="369" spans="1:11" s="5" customFormat="1" ht="33" customHeight="1" x14ac:dyDescent="0.35">
      <c r="A369" s="1462" t="s">
        <v>465</v>
      </c>
      <c r="B369" s="1463"/>
      <c r="C369" s="1463"/>
      <c r="D369" s="1463"/>
      <c r="E369" s="1463"/>
      <c r="F369" s="1463"/>
      <c r="G369" s="1463"/>
      <c r="H369" s="1463"/>
      <c r="I369" s="1463"/>
      <c r="J369" s="1464"/>
    </row>
    <row r="370" spans="1:11" ht="32.15" customHeight="1" x14ac:dyDescent="0.3">
      <c r="A370" s="11" t="s">
        <v>195</v>
      </c>
      <c r="B370" s="1590" t="s">
        <v>139</v>
      </c>
      <c r="C370" s="1590"/>
      <c r="D370" s="1590"/>
      <c r="E370" s="219" t="s">
        <v>518</v>
      </c>
      <c r="F370" s="242" t="s">
        <v>361</v>
      </c>
      <c r="G370" s="150" t="s">
        <v>362</v>
      </c>
      <c r="H370" s="150" t="s">
        <v>362</v>
      </c>
      <c r="I370" s="150" t="s">
        <v>362</v>
      </c>
      <c r="J370" s="36" t="s">
        <v>510</v>
      </c>
      <c r="K370" s="1"/>
    </row>
    <row r="371" spans="1:11" s="5" customFormat="1" ht="8.15" customHeight="1" x14ac:dyDescent="0.35">
      <c r="A371" s="82"/>
      <c r="B371" s="83"/>
      <c r="C371" s="83"/>
      <c r="D371" s="83"/>
      <c r="E371" s="83"/>
      <c r="F371" s="84"/>
      <c r="G371" s="156"/>
      <c r="H371" s="156"/>
      <c r="I371" s="156"/>
      <c r="J371" s="431"/>
    </row>
    <row r="372" spans="1:11" s="5" customFormat="1" ht="33" customHeight="1" x14ac:dyDescent="0.35">
      <c r="A372" s="1494" t="s">
        <v>466</v>
      </c>
      <c r="B372" s="1495"/>
      <c r="C372" s="1495"/>
      <c r="D372" s="1495"/>
      <c r="E372" s="1495"/>
      <c r="F372" s="1495"/>
      <c r="G372" s="1495"/>
      <c r="H372" s="1495"/>
      <c r="I372" s="1495"/>
      <c r="J372" s="1496"/>
    </row>
    <row r="373" spans="1:11" ht="41.25" customHeight="1" x14ac:dyDescent="0.3">
      <c r="A373" s="951" t="s">
        <v>196</v>
      </c>
      <c r="B373" s="1465" t="s">
        <v>245</v>
      </c>
      <c r="C373" s="1465"/>
      <c r="D373" s="1465"/>
      <c r="E373" s="1466" t="s">
        <v>519</v>
      </c>
      <c r="F373" s="243" t="s">
        <v>512</v>
      </c>
      <c r="G373" s="161" t="s">
        <v>362</v>
      </c>
      <c r="H373" s="161" t="s">
        <v>362</v>
      </c>
      <c r="I373" s="161" t="s">
        <v>362</v>
      </c>
      <c r="J373" s="1617" t="s">
        <v>510</v>
      </c>
      <c r="K373" s="1"/>
    </row>
    <row r="374" spans="1:11" ht="30" customHeight="1" x14ac:dyDescent="0.3">
      <c r="A374" s="954" t="s">
        <v>197</v>
      </c>
      <c r="B374" s="1460" t="s">
        <v>246</v>
      </c>
      <c r="C374" s="1460"/>
      <c r="D374" s="1460"/>
      <c r="E374" s="1467"/>
      <c r="F374" s="732" t="s">
        <v>512</v>
      </c>
      <c r="G374" s="143" t="s">
        <v>362</v>
      </c>
      <c r="H374" s="143" t="s">
        <v>362</v>
      </c>
      <c r="I374" s="143" t="s">
        <v>362</v>
      </c>
      <c r="J374" s="1618"/>
      <c r="K374" s="1"/>
    </row>
    <row r="375" spans="1:11" ht="20.25" customHeight="1" x14ac:dyDescent="0.3">
      <c r="A375" s="963" t="s">
        <v>198</v>
      </c>
      <c r="B375" s="1624" t="s">
        <v>247</v>
      </c>
      <c r="C375" s="1624"/>
      <c r="D375" s="1624"/>
      <c r="E375" s="1468"/>
      <c r="F375" s="110" t="s">
        <v>398</v>
      </c>
      <c r="G375" s="164" t="s">
        <v>362</v>
      </c>
      <c r="H375" s="164" t="s">
        <v>362</v>
      </c>
      <c r="I375" s="164" t="s">
        <v>362</v>
      </c>
      <c r="J375" s="1619"/>
      <c r="K375" s="1"/>
    </row>
    <row r="376" spans="1:11" s="5" customFormat="1" ht="8.15" customHeight="1" x14ac:dyDescent="0.35">
      <c r="A376" s="82"/>
      <c r="B376" s="83"/>
      <c r="C376" s="83"/>
      <c r="D376" s="83"/>
      <c r="E376" s="83"/>
      <c r="F376" s="84"/>
      <c r="G376" s="156"/>
      <c r="H376" s="156"/>
      <c r="I376" s="156"/>
      <c r="J376" s="46"/>
    </row>
    <row r="377" spans="1:11" s="5" customFormat="1" ht="33" customHeight="1" x14ac:dyDescent="0.35">
      <c r="A377" s="1462" t="s">
        <v>467</v>
      </c>
      <c r="B377" s="1463"/>
      <c r="C377" s="1463"/>
      <c r="D377" s="1463"/>
      <c r="E377" s="1463"/>
      <c r="F377" s="1463"/>
      <c r="G377" s="1463"/>
      <c r="H377" s="1463"/>
      <c r="I377" s="1463"/>
      <c r="J377" s="1464"/>
    </row>
    <row r="378" spans="1:11" ht="44.25" customHeight="1" x14ac:dyDescent="0.3">
      <c r="A378" s="11" t="s">
        <v>199</v>
      </c>
      <c r="B378" s="1590" t="s">
        <v>140</v>
      </c>
      <c r="C378" s="1590"/>
      <c r="D378" s="1590"/>
      <c r="E378" s="219" t="s">
        <v>518</v>
      </c>
      <c r="F378" s="242" t="s">
        <v>361</v>
      </c>
      <c r="G378" s="150" t="s">
        <v>362</v>
      </c>
      <c r="H378" s="150" t="s">
        <v>362</v>
      </c>
      <c r="I378" s="150" t="s">
        <v>362</v>
      </c>
      <c r="J378" s="36" t="s">
        <v>510</v>
      </c>
      <c r="K378" s="1"/>
    </row>
    <row r="379" spans="1:11" s="5" customFormat="1" ht="8.15" customHeight="1" x14ac:dyDescent="0.35">
      <c r="A379" s="12"/>
      <c r="B379" s="13"/>
      <c r="C379" s="13"/>
      <c r="D379" s="13"/>
      <c r="E379" s="13"/>
      <c r="F379" s="7"/>
      <c r="G379" s="149"/>
      <c r="H379" s="149"/>
      <c r="I379" s="149"/>
      <c r="J379" s="46"/>
    </row>
    <row r="380" spans="1:11" s="5" customFormat="1" ht="33" customHeight="1" x14ac:dyDescent="0.35">
      <c r="A380" s="1462" t="s">
        <v>468</v>
      </c>
      <c r="B380" s="1463"/>
      <c r="C380" s="1463"/>
      <c r="D380" s="1463"/>
      <c r="E380" s="1463"/>
      <c r="F380" s="1463"/>
      <c r="G380" s="1463"/>
      <c r="H380" s="1463"/>
      <c r="I380" s="1463"/>
      <c r="J380" s="1464"/>
    </row>
    <row r="381" spans="1:11" ht="46.5" customHeight="1" x14ac:dyDescent="0.3">
      <c r="A381" s="11" t="s">
        <v>200</v>
      </c>
      <c r="B381" s="1590" t="s">
        <v>140</v>
      </c>
      <c r="C381" s="1590"/>
      <c r="D381" s="1590"/>
      <c r="E381" s="219" t="s">
        <v>518</v>
      </c>
      <c r="F381" s="242" t="s">
        <v>361</v>
      </c>
      <c r="G381" s="150" t="s">
        <v>362</v>
      </c>
      <c r="H381" s="150" t="s">
        <v>362</v>
      </c>
      <c r="I381" s="150" t="s">
        <v>362</v>
      </c>
      <c r="J381" s="36" t="s">
        <v>510</v>
      </c>
      <c r="K381" s="1"/>
    </row>
    <row r="382" spans="1:11" s="5" customFormat="1" ht="8.15" customHeight="1" x14ac:dyDescent="0.35">
      <c r="A382" s="12"/>
      <c r="B382" s="13"/>
      <c r="C382" s="13"/>
      <c r="D382" s="13"/>
      <c r="E382" s="13"/>
      <c r="F382" s="7"/>
      <c r="G382" s="149"/>
      <c r="H382" s="149"/>
      <c r="I382" s="149"/>
      <c r="J382" s="46"/>
    </row>
    <row r="383" spans="1:11" s="5" customFormat="1" ht="33" customHeight="1" x14ac:dyDescent="0.35">
      <c r="A383" s="1462" t="s">
        <v>469</v>
      </c>
      <c r="B383" s="1463"/>
      <c r="C383" s="1463"/>
      <c r="D383" s="1463"/>
      <c r="E383" s="1463"/>
      <c r="F383" s="1463"/>
      <c r="G383" s="1463"/>
      <c r="H383" s="1463"/>
      <c r="I383" s="1463"/>
      <c r="J383" s="1464"/>
    </row>
    <row r="384" spans="1:11" ht="30" customHeight="1" x14ac:dyDescent="0.3">
      <c r="A384" s="951" t="s">
        <v>201</v>
      </c>
      <c r="B384" s="1465" t="s">
        <v>141</v>
      </c>
      <c r="C384" s="1465"/>
      <c r="D384" s="1465"/>
      <c r="E384" s="1466" t="s">
        <v>518</v>
      </c>
      <c r="F384" s="243" t="s">
        <v>398</v>
      </c>
      <c r="G384" s="1151">
        <f>Q1_19!G387-Q4_18!G384</f>
        <v>8.9999999999999802E-3</v>
      </c>
      <c r="H384" s="161" t="s">
        <v>362</v>
      </c>
      <c r="I384" s="161" t="s">
        <v>362</v>
      </c>
      <c r="J384" s="1617" t="s">
        <v>692</v>
      </c>
      <c r="K384" s="1"/>
    </row>
    <row r="385" spans="1:11" ht="30" customHeight="1" x14ac:dyDescent="0.3">
      <c r="A385" s="955" t="s">
        <v>202</v>
      </c>
      <c r="B385" s="1461" t="s">
        <v>288</v>
      </c>
      <c r="C385" s="1461"/>
      <c r="D385" s="1461"/>
      <c r="E385" s="1468"/>
      <c r="F385" s="246" t="s">
        <v>398</v>
      </c>
      <c r="G385" s="1163">
        <f>Q1_19!G388-Q4_18!G385</f>
        <v>2.2000000000000006E-3</v>
      </c>
      <c r="H385" s="148" t="s">
        <v>362</v>
      </c>
      <c r="I385" s="148" t="s">
        <v>362</v>
      </c>
      <c r="J385" s="1619"/>
      <c r="K385" s="1"/>
    </row>
    <row r="386" spans="1:11" s="5" customFormat="1" ht="8.15" customHeight="1" x14ac:dyDescent="0.35">
      <c r="A386" s="12"/>
      <c r="B386" s="13"/>
      <c r="C386" s="13"/>
      <c r="D386" s="13"/>
      <c r="E386" s="13"/>
      <c r="F386" s="7"/>
      <c r="G386" s="149"/>
      <c r="H386" s="149"/>
      <c r="I386" s="149"/>
      <c r="J386" s="46"/>
    </row>
    <row r="387" spans="1:11" s="5" customFormat="1" ht="33" customHeight="1" x14ac:dyDescent="0.35">
      <c r="A387" s="1462" t="s">
        <v>470</v>
      </c>
      <c r="B387" s="1463"/>
      <c r="C387" s="1463"/>
      <c r="D387" s="1463"/>
      <c r="E387" s="1463"/>
      <c r="F387" s="1463"/>
      <c r="G387" s="1463"/>
      <c r="H387" s="1463"/>
      <c r="I387" s="1463"/>
      <c r="J387" s="1464"/>
    </row>
    <row r="388" spans="1:11" ht="20.149999999999999" customHeight="1" x14ac:dyDescent="0.3">
      <c r="A388" s="1522" t="s">
        <v>203</v>
      </c>
      <c r="B388" s="1675" t="s">
        <v>347</v>
      </c>
      <c r="C388" s="1676"/>
      <c r="D388" s="132" t="s">
        <v>485</v>
      </c>
      <c r="E388" s="1679" t="s">
        <v>519</v>
      </c>
      <c r="F388" s="291"/>
      <c r="G388" s="680">
        <f>Q1_19!G391-Q4_18!G388</f>
        <v>9039</v>
      </c>
      <c r="H388" s="680">
        <f>Q1_19!H391-Q4_18!H388</f>
        <v>3019</v>
      </c>
      <c r="I388" s="1164">
        <f>Q1_19!I391-Q4_18!I388</f>
        <v>-2761841.4001024514</v>
      </c>
      <c r="J388" s="1534" t="s">
        <v>689</v>
      </c>
      <c r="K388" s="1"/>
    </row>
    <row r="389" spans="1:11" ht="20.149999999999999" customHeight="1" x14ac:dyDescent="0.3">
      <c r="A389" s="1523"/>
      <c r="B389" s="1677"/>
      <c r="C389" s="1678"/>
      <c r="D389" s="133" t="s">
        <v>508</v>
      </c>
      <c r="E389" s="1680"/>
      <c r="F389" s="245"/>
      <c r="G389" s="1165" t="s">
        <v>473</v>
      </c>
      <c r="H389" s="1165" t="s">
        <v>473</v>
      </c>
      <c r="I389" s="1121">
        <f>Q1_19!I392-Q4_18!I389</f>
        <v>-14438418.058401644</v>
      </c>
      <c r="J389" s="1535"/>
      <c r="K389" s="1"/>
    </row>
    <row r="390" spans="1:11" ht="20.149999999999999" customHeight="1" x14ac:dyDescent="0.3">
      <c r="A390" s="1548" t="s">
        <v>248</v>
      </c>
      <c r="B390" s="1682" t="s">
        <v>348</v>
      </c>
      <c r="C390" s="1683"/>
      <c r="D390" s="134" t="s">
        <v>485</v>
      </c>
      <c r="E390" s="1680"/>
      <c r="F390" s="732" t="s">
        <v>361</v>
      </c>
      <c r="G390" s="724">
        <f>Q1_19!G393-Q4_18!G390</f>
        <v>425698</v>
      </c>
      <c r="H390" s="724">
        <f>Q1_19!H393-Q4_18!H390</f>
        <v>67985</v>
      </c>
      <c r="I390" s="1168">
        <f>Q1_19!I393-Q4_18!I390</f>
        <v>-68160951556.630737</v>
      </c>
      <c r="J390" s="1535"/>
      <c r="K390" s="1"/>
    </row>
    <row r="391" spans="1:11" ht="20.149999999999999" customHeight="1" x14ac:dyDescent="0.3">
      <c r="A391" s="1549"/>
      <c r="B391" s="1684"/>
      <c r="C391" s="1685"/>
      <c r="D391" s="135" t="s">
        <v>508</v>
      </c>
      <c r="E391" s="1681"/>
      <c r="F391" s="246" t="s">
        <v>361</v>
      </c>
      <c r="G391" s="202" t="s">
        <v>473</v>
      </c>
      <c r="H391" s="202" t="s">
        <v>473</v>
      </c>
      <c r="I391" s="1167">
        <f>Q1_19!I394-Q4_18!I391</f>
        <v>-107645596090.67621</v>
      </c>
      <c r="J391" s="1536"/>
      <c r="K391" s="1"/>
    </row>
    <row r="392" spans="1:11" s="5" customFormat="1" ht="8.15" customHeight="1" x14ac:dyDescent="0.35">
      <c r="A392" s="12"/>
      <c r="B392" s="13"/>
      <c r="C392" s="13"/>
      <c r="D392" s="13"/>
      <c r="E392" s="13"/>
      <c r="F392" s="7"/>
      <c r="G392" s="149"/>
      <c r="H392" s="149"/>
      <c r="I392" s="149"/>
      <c r="J392" s="46"/>
    </row>
    <row r="393" spans="1:11" s="5" customFormat="1" ht="33" customHeight="1" x14ac:dyDescent="0.35">
      <c r="A393" s="1462" t="s">
        <v>471</v>
      </c>
      <c r="B393" s="1463"/>
      <c r="C393" s="1463"/>
      <c r="D393" s="1463"/>
      <c r="E393" s="1463"/>
      <c r="F393" s="1463"/>
      <c r="G393" s="1463"/>
      <c r="H393" s="1463"/>
      <c r="I393" s="1463"/>
      <c r="J393" s="1464"/>
    </row>
    <row r="394" spans="1:11" ht="78" customHeight="1" x14ac:dyDescent="0.3">
      <c r="A394" s="11" t="s">
        <v>144</v>
      </c>
      <c r="B394" s="1700" t="s">
        <v>349</v>
      </c>
      <c r="C394" s="1701"/>
      <c r="D394" s="38" t="s">
        <v>472</v>
      </c>
      <c r="E394" s="242" t="s">
        <v>518</v>
      </c>
      <c r="F394" s="242" t="s">
        <v>361</v>
      </c>
      <c r="G394" s="683">
        <f>Q1_19!G397-Q4_18!G394</f>
        <v>-1158922</v>
      </c>
      <c r="H394" s="683">
        <f>Q1_19!H397-Q4_18!H394</f>
        <v>-332572</v>
      </c>
      <c r="I394" s="683">
        <f>Q1_19!I397-Q4_18!I394</f>
        <v>-175824</v>
      </c>
      <c r="J394" s="257" t="s">
        <v>673</v>
      </c>
      <c r="K394" s="1"/>
    </row>
    <row r="395" spans="1:11" s="5" customFormat="1" ht="8.15" customHeight="1" x14ac:dyDescent="0.35">
      <c r="A395" s="82"/>
      <c r="B395" s="83"/>
      <c r="C395" s="83"/>
      <c r="D395" s="83"/>
      <c r="E395" s="83"/>
      <c r="F395" s="84"/>
      <c r="G395" s="156"/>
      <c r="H395" s="156"/>
      <c r="I395" s="156"/>
      <c r="J395" s="46"/>
    </row>
    <row r="396" spans="1:11" s="5" customFormat="1" ht="33" customHeight="1" x14ac:dyDescent="0.35">
      <c r="A396" s="1462" t="s">
        <v>520</v>
      </c>
      <c r="B396" s="1463"/>
      <c r="C396" s="1463"/>
      <c r="D396" s="1463"/>
      <c r="E396" s="1463"/>
      <c r="F396" s="1463"/>
      <c r="G396" s="1463"/>
      <c r="H396" s="1463"/>
      <c r="I396" s="1463"/>
      <c r="J396" s="1464"/>
    </row>
    <row r="397" spans="1:11" ht="39" customHeight="1" x14ac:dyDescent="0.3">
      <c r="A397" s="951" t="s">
        <v>142</v>
      </c>
      <c r="B397" s="1668" t="s">
        <v>350</v>
      </c>
      <c r="C397" s="1668"/>
      <c r="D397" s="1668"/>
      <c r="E397" s="1669" t="s">
        <v>519</v>
      </c>
      <c r="F397" s="115"/>
      <c r="G397" s="161" t="s">
        <v>362</v>
      </c>
      <c r="H397" s="161" t="s">
        <v>362</v>
      </c>
      <c r="I397" s="203" t="s">
        <v>573</v>
      </c>
      <c r="J397" s="1672" t="s">
        <v>690</v>
      </c>
      <c r="K397" s="1"/>
    </row>
    <row r="398" spans="1:11" ht="39" customHeight="1" x14ac:dyDescent="0.3">
      <c r="A398" s="955" t="s">
        <v>143</v>
      </c>
      <c r="B398" s="1504" t="s">
        <v>351</v>
      </c>
      <c r="C398" s="1504"/>
      <c r="D398" s="1504"/>
      <c r="E398" s="1671"/>
      <c r="F398" s="246" t="s">
        <v>361</v>
      </c>
      <c r="G398" s="148" t="s">
        <v>362</v>
      </c>
      <c r="H398" s="148" t="s">
        <v>362</v>
      </c>
      <c r="I398" s="204" t="s">
        <v>573</v>
      </c>
      <c r="J398" s="1674"/>
      <c r="K398" s="1"/>
    </row>
    <row r="399" spans="1:11" s="5" customFormat="1" ht="8.15" customHeight="1" x14ac:dyDescent="0.35">
      <c r="A399" s="82"/>
      <c r="B399" s="83"/>
      <c r="C399" s="83"/>
      <c r="D399" s="83"/>
      <c r="E399" s="83"/>
      <c r="F399" s="84"/>
      <c r="G399" s="156"/>
      <c r="H399" s="156"/>
      <c r="I399" s="156"/>
      <c r="J399" s="46"/>
    </row>
    <row r="400" spans="1:11" s="5" customFormat="1" ht="33" customHeight="1" x14ac:dyDescent="0.35">
      <c r="A400" s="1462" t="s">
        <v>618</v>
      </c>
      <c r="B400" s="1463"/>
      <c r="C400" s="1463"/>
      <c r="D400" s="1463"/>
      <c r="E400" s="1463"/>
      <c r="F400" s="1463"/>
      <c r="G400" s="1463"/>
      <c r="H400" s="1463"/>
      <c r="I400" s="1463"/>
      <c r="J400" s="1464"/>
    </row>
    <row r="401" spans="1:11" ht="26.25" customHeight="1" x14ac:dyDescent="0.3">
      <c r="A401" s="975"/>
      <c r="B401" s="953" t="s">
        <v>582</v>
      </c>
      <c r="C401" s="334"/>
      <c r="D401" s="133" t="s">
        <v>583</v>
      </c>
      <c r="E401" s="1686" t="s">
        <v>584</v>
      </c>
      <c r="F401" s="245" t="s">
        <v>361</v>
      </c>
      <c r="G401" s="1166">
        <f>Q1_19!G404-Q4_18!G401</f>
        <v>34548041.179999828</v>
      </c>
      <c r="H401" s="1166">
        <f>Q1_19!H404-Q4_18!H401</f>
        <v>-433877499.65999985</v>
      </c>
      <c r="I401" s="1166">
        <f>Q1_19!I404-Q4_18!I401</f>
        <v>-4874346.5699999332</v>
      </c>
      <c r="J401" s="424"/>
      <c r="K401" s="1"/>
    </row>
    <row r="402" spans="1:11" ht="18" customHeight="1" x14ac:dyDescent="0.3">
      <c r="A402" s="1689"/>
      <c r="B402" s="1682" t="s">
        <v>585</v>
      </c>
      <c r="C402" s="1683"/>
      <c r="D402" s="134" t="s">
        <v>586</v>
      </c>
      <c r="E402" s="1687"/>
      <c r="F402" s="732" t="s">
        <v>512</v>
      </c>
      <c r="G402" s="1130">
        <f>Q1_19!G405-Q4_18!G402</f>
        <v>0</v>
      </c>
      <c r="H402" s="1124">
        <f>Q1_19!H405-Q4_18!H402</f>
        <v>1</v>
      </c>
      <c r="I402" s="1130">
        <f>Q1_19!I405-Q4_18!I402</f>
        <v>0</v>
      </c>
      <c r="J402" s="1695"/>
      <c r="K402" s="1"/>
    </row>
    <row r="403" spans="1:11" ht="18" customHeight="1" x14ac:dyDescent="0.3">
      <c r="A403" s="1690"/>
      <c r="B403" s="1691"/>
      <c r="C403" s="1692"/>
      <c r="D403" s="134" t="s">
        <v>587</v>
      </c>
      <c r="E403" s="1687"/>
      <c r="F403" s="732" t="s">
        <v>512</v>
      </c>
      <c r="G403" s="1124">
        <f>Q1_19!G406-Q4_18!G403</f>
        <v>0</v>
      </c>
      <c r="H403" s="1124">
        <f>Q1_19!H406-Q4_18!H403</f>
        <v>-1</v>
      </c>
      <c r="I403" s="1130">
        <f>Q1_19!I406-Q4_18!I403</f>
        <v>0</v>
      </c>
      <c r="J403" s="1696"/>
      <c r="K403" s="1"/>
    </row>
    <row r="404" spans="1:11" ht="18" customHeight="1" x14ac:dyDescent="0.3">
      <c r="A404" s="1690"/>
      <c r="B404" s="1691"/>
      <c r="C404" s="1692"/>
      <c r="D404" s="134" t="s">
        <v>588</v>
      </c>
      <c r="E404" s="1687"/>
      <c r="F404" s="732" t="s">
        <v>512</v>
      </c>
      <c r="G404" s="1124">
        <f>Q1_19!G407-Q4_18!G404</f>
        <v>0</v>
      </c>
      <c r="H404" s="1119">
        <f>Q1_19!H407-Q4_18!H404</f>
        <v>0</v>
      </c>
      <c r="I404" s="1124">
        <f>Q1_19!I407-Q4_18!I404</f>
        <v>0</v>
      </c>
      <c r="J404" s="1696"/>
      <c r="K404" s="1"/>
    </row>
    <row r="405" spans="1:11" ht="18" customHeight="1" x14ac:dyDescent="0.3">
      <c r="A405" s="1690"/>
      <c r="B405" s="1691"/>
      <c r="C405" s="1692"/>
      <c r="D405" s="134" t="s">
        <v>589</v>
      </c>
      <c r="E405" s="1687"/>
      <c r="F405" s="732" t="s">
        <v>512</v>
      </c>
      <c r="G405" s="1119">
        <f>Q1_19!G408-Q4_18!G405</f>
        <v>1</v>
      </c>
      <c r="H405" s="1124">
        <f>Q1_19!H408-Q4_18!H405</f>
        <v>0</v>
      </c>
      <c r="I405" s="1119">
        <f>Q1_19!I408-Q4_18!I405</f>
        <v>-1</v>
      </c>
      <c r="J405" s="1696"/>
      <c r="K405" s="1"/>
    </row>
    <row r="406" spans="1:11" ht="18" customHeight="1" x14ac:dyDescent="0.3">
      <c r="A406" s="1562"/>
      <c r="B406" s="1693"/>
      <c r="C406" s="1694"/>
      <c r="D406" s="134" t="s">
        <v>590</v>
      </c>
      <c r="E406" s="1687"/>
      <c r="F406" s="732" t="s">
        <v>512</v>
      </c>
      <c r="G406" s="1124">
        <f>Q1_19!G409-Q4_18!G406</f>
        <v>6</v>
      </c>
      <c r="H406" s="1124">
        <f>Q1_19!H409-Q4_18!H406</f>
        <v>0</v>
      </c>
      <c r="I406" s="1124">
        <f>Q1_19!I409-Q4_18!I406</f>
        <v>2</v>
      </c>
      <c r="J406" s="1697"/>
      <c r="K406" s="1"/>
    </row>
    <row r="407" spans="1:11" ht="18" customHeight="1" x14ac:dyDescent="0.3">
      <c r="A407" s="963"/>
      <c r="B407" s="1698" t="s">
        <v>599</v>
      </c>
      <c r="C407" s="1699"/>
      <c r="D407" s="289" t="s">
        <v>256</v>
      </c>
      <c r="E407" s="1688"/>
      <c r="F407" s="110" t="s">
        <v>361</v>
      </c>
      <c r="G407" s="1170">
        <f>Q1_19!G410-Q4_18!G407</f>
        <v>-2939391460.2899971</v>
      </c>
      <c r="H407" s="1170">
        <f>Q1_19!H410-Q4_18!H407</f>
        <v>-1385547574.6699991</v>
      </c>
      <c r="I407" s="1170">
        <f>Q1_19!I410-Q4_18!I407</f>
        <v>-1252250956.8599977</v>
      </c>
      <c r="J407" s="294"/>
      <c r="K407" s="1"/>
    </row>
    <row r="408" spans="1:11" s="5" customFormat="1" ht="8.15" customHeight="1" x14ac:dyDescent="0.35">
      <c r="A408" s="65"/>
      <c r="B408" s="66"/>
      <c r="C408" s="66"/>
      <c r="D408" s="66"/>
      <c r="E408" s="66"/>
      <c r="F408" s="67"/>
      <c r="G408" s="155"/>
      <c r="H408" s="155"/>
      <c r="I408" s="155"/>
      <c r="J408" s="46"/>
    </row>
    <row r="409" spans="1:11" s="5" customFormat="1" ht="33" customHeight="1" x14ac:dyDescent="0.35">
      <c r="A409" s="1462" t="s">
        <v>619</v>
      </c>
      <c r="B409" s="1463"/>
      <c r="C409" s="1463"/>
      <c r="D409" s="1463"/>
      <c r="E409" s="1463"/>
      <c r="F409" s="1463"/>
      <c r="G409" s="1786"/>
      <c r="H409" s="1786"/>
      <c r="I409" s="1786"/>
      <c r="J409" s="1464"/>
    </row>
    <row r="410" spans="1:11" ht="12" x14ac:dyDescent="0.3">
      <c r="A410" s="1706"/>
      <c r="B410" s="368" t="s">
        <v>636</v>
      </c>
      <c r="C410" s="1707"/>
      <c r="D410" s="1708"/>
      <c r="E410" s="369"/>
      <c r="F410" s="818" t="s">
        <v>361</v>
      </c>
      <c r="G410" s="1261">
        <f>Q1_19!G413-Q4_18!G410</f>
        <v>-2527055276.5399895</v>
      </c>
      <c r="H410" s="1261">
        <f>Q1_19!H413-Q4_18!H410</f>
        <v>-1258350707.3199992</v>
      </c>
      <c r="I410" s="1261">
        <f>Q1_19!I413-Q4_18!I410</f>
        <v>-506029136.73999596</v>
      </c>
      <c r="J410" s="490" t="s">
        <v>635</v>
      </c>
      <c r="K410" s="1"/>
    </row>
    <row r="411" spans="1:11" ht="60" x14ac:dyDescent="0.3">
      <c r="A411" s="1595"/>
      <c r="B411" s="1709" t="s">
        <v>591</v>
      </c>
      <c r="C411" s="1711" t="s">
        <v>629</v>
      </c>
      <c r="D411" s="1712"/>
      <c r="E411" s="1713" t="s">
        <v>584</v>
      </c>
      <c r="F411" s="815" t="s">
        <v>361</v>
      </c>
      <c r="G411" s="1166">
        <f>Q1_19!G414-Q4_18!G411</f>
        <v>-2537732353.8199921</v>
      </c>
      <c r="H411" s="1166">
        <f>Q1_19!H414-Q4_18!H411</f>
        <v>-1324558228.6900024</v>
      </c>
      <c r="I411" s="1166">
        <f>Q1_19!I414-Q4_18!I411</f>
        <v>208702469.62539864</v>
      </c>
      <c r="J411" s="1113" t="s">
        <v>799</v>
      </c>
      <c r="K411" s="1"/>
    </row>
    <row r="412" spans="1:11" ht="72" x14ac:dyDescent="0.3">
      <c r="A412" s="1595"/>
      <c r="B412" s="1710"/>
      <c r="C412" s="1702" t="s">
        <v>631</v>
      </c>
      <c r="D412" s="1703"/>
      <c r="E412" s="1714"/>
      <c r="F412" s="816" t="s">
        <v>361</v>
      </c>
      <c r="G412" s="1234" t="s">
        <v>362</v>
      </c>
      <c r="H412" s="1234" t="s">
        <v>362</v>
      </c>
      <c r="I412" s="1168">
        <f>Q1_19!I415-Q4_18!I412</f>
        <v>-53521627.061000004</v>
      </c>
      <c r="J412" s="1222" t="s">
        <v>779</v>
      </c>
      <c r="K412" s="1"/>
    </row>
    <row r="413" spans="1:11" ht="100.5" customHeight="1" x14ac:dyDescent="0.3">
      <c r="A413" s="1595"/>
      <c r="B413" s="1710"/>
      <c r="C413" s="1569" t="s">
        <v>797</v>
      </c>
      <c r="D413" s="1570"/>
      <c r="E413" s="1714"/>
      <c r="F413" s="817" t="s">
        <v>361</v>
      </c>
      <c r="G413" s="1242" t="s">
        <v>803</v>
      </c>
      <c r="H413" s="1235" t="s">
        <v>362</v>
      </c>
      <c r="I413" s="1236" t="s">
        <v>362</v>
      </c>
      <c r="J413" s="1114" t="s">
        <v>798</v>
      </c>
      <c r="K413" s="1"/>
    </row>
    <row r="414" spans="1:11" ht="42.75" customHeight="1" x14ac:dyDescent="0.3">
      <c r="A414" s="1595"/>
      <c r="B414" s="1710"/>
      <c r="C414" s="1702" t="s">
        <v>592</v>
      </c>
      <c r="D414" s="1703"/>
      <c r="E414" s="1714"/>
      <c r="F414" s="816" t="s">
        <v>361</v>
      </c>
      <c r="G414" s="1168">
        <f>Q1_19!G417-Q4_18!G414</f>
        <v>-17681468.929999992</v>
      </c>
      <c r="H414" s="1237" t="s">
        <v>362</v>
      </c>
      <c r="I414" s="1238" t="s">
        <v>362</v>
      </c>
      <c r="J414" s="1225" t="s">
        <v>674</v>
      </c>
      <c r="K414" s="1"/>
    </row>
    <row r="415" spans="1:11" ht="42" customHeight="1" x14ac:dyDescent="0.3">
      <c r="A415" s="1595"/>
      <c r="B415" s="1710"/>
      <c r="C415" s="1704" t="s">
        <v>595</v>
      </c>
      <c r="D415" s="1705"/>
      <c r="E415" s="1714"/>
      <c r="F415" s="817" t="s">
        <v>361</v>
      </c>
      <c r="G415" s="1239" t="s">
        <v>362</v>
      </c>
      <c r="H415" s="1240" t="s">
        <v>362</v>
      </c>
      <c r="I415" s="1171">
        <f>Q1_19!I418-Q4_18!I415</f>
        <v>-293382498.81080008</v>
      </c>
      <c r="J415" s="1114" t="s">
        <v>640</v>
      </c>
      <c r="K415" s="1"/>
    </row>
    <row r="416" spans="1:11" ht="32.25" customHeight="1" x14ac:dyDescent="0.3">
      <c r="A416" s="1595"/>
      <c r="B416" s="1710"/>
      <c r="C416" s="1702" t="s">
        <v>596</v>
      </c>
      <c r="D416" s="1703"/>
      <c r="E416" s="1714"/>
      <c r="F416" s="816" t="s">
        <v>361</v>
      </c>
      <c r="G416" s="1241" t="s">
        <v>362</v>
      </c>
      <c r="H416" s="1119">
        <f>Q1_19!H419-Q4_18!H416</f>
        <v>-6.000007688999176E-2</v>
      </c>
      <c r="I416" s="1172">
        <f>Q1_19!I419-Q4_18!I416</f>
        <v>-115077964.71999998</v>
      </c>
      <c r="J416" s="1222" t="s">
        <v>641</v>
      </c>
      <c r="K416" s="1"/>
    </row>
    <row r="417" spans="1:11" ht="41.25" customHeight="1" x14ac:dyDescent="0.3">
      <c r="A417" s="1595"/>
      <c r="B417" s="1710"/>
      <c r="C417" s="1704" t="s">
        <v>593</v>
      </c>
      <c r="D417" s="1705"/>
      <c r="E417" s="1714"/>
      <c r="F417" s="817" t="s">
        <v>361</v>
      </c>
      <c r="G417" s="1239" t="s">
        <v>362</v>
      </c>
      <c r="H417" s="1239" t="s">
        <v>362</v>
      </c>
      <c r="I417" s="1169">
        <f>Q1_19!I420-Q4_18!I417</f>
        <v>11997237.879999995</v>
      </c>
      <c r="J417" s="1114" t="s">
        <v>675</v>
      </c>
      <c r="K417" s="1"/>
    </row>
    <row r="418" spans="1:11" ht="19.5" customHeight="1" x14ac:dyDescent="0.3">
      <c r="A418" s="1595"/>
      <c r="B418" s="1710"/>
      <c r="C418" s="1704" t="s">
        <v>598</v>
      </c>
      <c r="D418" s="1705"/>
      <c r="E418" s="1714"/>
      <c r="F418" s="817" t="s">
        <v>361</v>
      </c>
      <c r="G418" s="1169" t="e">
        <f>Q1_19!#REF!-Q4_18!G418</f>
        <v>#REF!</v>
      </c>
      <c r="H418" s="1169" t="e">
        <f>Q1_19!#REF!-Q4_18!H418</f>
        <v>#REF!</v>
      </c>
      <c r="I418" s="1169" t="e">
        <f>Q1_19!#REF!-Q4_18!I418</f>
        <v>#REF!</v>
      </c>
      <c r="J418" s="1222" t="s">
        <v>801</v>
      </c>
      <c r="K418" s="1"/>
    </row>
    <row r="419" spans="1:11" ht="36" customHeight="1" x14ac:dyDescent="0.3">
      <c r="A419" s="1595"/>
      <c r="B419" s="1710"/>
      <c r="C419" s="1702" t="s">
        <v>630</v>
      </c>
      <c r="D419" s="1703"/>
      <c r="E419" s="1714"/>
      <c r="F419" s="821" t="s">
        <v>361</v>
      </c>
      <c r="G419" s="1167">
        <f>Q1_19!G421-Q4_18!G419</f>
        <v>151125101.59000039</v>
      </c>
      <c r="H419" s="1167">
        <f>Q1_19!H421-Q4_18!H419</f>
        <v>-239819585.33999872</v>
      </c>
      <c r="I419" s="1167">
        <f>Q1_19!I421-Q4_18!I419</f>
        <v>-862678936.08039641</v>
      </c>
      <c r="J419" s="1116" t="s">
        <v>802</v>
      </c>
      <c r="K419" s="1"/>
    </row>
    <row r="420" spans="1:11" s="5" customFormat="1" ht="8.15" customHeight="1" x14ac:dyDescent="0.35">
      <c r="A420" s="82"/>
      <c r="B420" s="83"/>
      <c r="C420" s="83"/>
      <c r="D420" s="83"/>
      <c r="E420" s="83"/>
      <c r="F420" s="84"/>
      <c r="G420" s="211"/>
      <c r="H420" s="211"/>
      <c r="I420" s="211"/>
      <c r="J420" s="46"/>
    </row>
    <row r="422" spans="1:11" x14ac:dyDescent="0.35">
      <c r="G422" s="488"/>
      <c r="H422" s="488"/>
      <c r="I422" s="489"/>
    </row>
    <row r="423" spans="1:11" x14ac:dyDescent="0.35">
      <c r="G423" s="381"/>
      <c r="H423" s="381"/>
      <c r="I423" s="381"/>
    </row>
    <row r="424" spans="1:11" x14ac:dyDescent="0.35">
      <c r="G424" s="381"/>
      <c r="H424" s="381"/>
      <c r="I424" s="381"/>
    </row>
    <row r="425" spans="1:11" x14ac:dyDescent="0.35">
      <c r="G425" s="381"/>
      <c r="H425" s="381"/>
      <c r="I425" s="381"/>
    </row>
    <row r="426" spans="1:11" x14ac:dyDescent="0.35">
      <c r="G426" s="381"/>
      <c r="H426" s="381"/>
      <c r="I426" s="381"/>
    </row>
    <row r="427" spans="1:11" x14ac:dyDescent="0.35">
      <c r="G427" s="381"/>
      <c r="H427" s="381"/>
      <c r="I427" s="381"/>
    </row>
  </sheetData>
  <mergeCells count="385">
    <mergeCell ref="C416:D416"/>
    <mergeCell ref="C417:D417"/>
    <mergeCell ref="C418:D418"/>
    <mergeCell ref="C419:D419"/>
    <mergeCell ref="A409:J409"/>
    <mergeCell ref="A410:A419"/>
    <mergeCell ref="C410:D410"/>
    <mergeCell ref="B411:B419"/>
    <mergeCell ref="C411:D411"/>
    <mergeCell ref="E411:E419"/>
    <mergeCell ref="C412:D412"/>
    <mergeCell ref="C413:D413"/>
    <mergeCell ref="C414:D414"/>
    <mergeCell ref="C415:D415"/>
    <mergeCell ref="A400:J400"/>
    <mergeCell ref="E401:E407"/>
    <mergeCell ref="A402:A406"/>
    <mergeCell ref="B402:C406"/>
    <mergeCell ref="J402:J406"/>
    <mergeCell ref="B407:C407"/>
    <mergeCell ref="A393:J393"/>
    <mergeCell ref="B394:C394"/>
    <mergeCell ref="A396:J396"/>
    <mergeCell ref="B397:D397"/>
    <mergeCell ref="E397:E398"/>
    <mergeCell ref="J397:J398"/>
    <mergeCell ref="B398:D398"/>
    <mergeCell ref="A387:J387"/>
    <mergeCell ref="A388:A389"/>
    <mergeCell ref="B388:C389"/>
    <mergeCell ref="E388:E391"/>
    <mergeCell ref="J388:J391"/>
    <mergeCell ref="A390:A391"/>
    <mergeCell ref="B390:C391"/>
    <mergeCell ref="A377:J377"/>
    <mergeCell ref="B378:D378"/>
    <mergeCell ref="A380:J380"/>
    <mergeCell ref="B381:D381"/>
    <mergeCell ref="A383:J383"/>
    <mergeCell ref="B384:D384"/>
    <mergeCell ref="E384:E385"/>
    <mergeCell ref="J384:J385"/>
    <mergeCell ref="B385:D385"/>
    <mergeCell ref="A372:J372"/>
    <mergeCell ref="B373:D373"/>
    <mergeCell ref="E373:E375"/>
    <mergeCell ref="J373:J375"/>
    <mergeCell ref="B374:D374"/>
    <mergeCell ref="B375:D375"/>
    <mergeCell ref="A363:J363"/>
    <mergeCell ref="B364:D364"/>
    <mergeCell ref="A366:J366"/>
    <mergeCell ref="B367:D367"/>
    <mergeCell ref="A369:J369"/>
    <mergeCell ref="B370:D370"/>
    <mergeCell ref="A357:J357"/>
    <mergeCell ref="B358:D358"/>
    <mergeCell ref="E358:E361"/>
    <mergeCell ref="B359:D359"/>
    <mergeCell ref="B360:D360"/>
    <mergeCell ref="B361:D361"/>
    <mergeCell ref="A352:J352"/>
    <mergeCell ref="B353:D353"/>
    <mergeCell ref="E353:E355"/>
    <mergeCell ref="J353:J355"/>
    <mergeCell ref="B354:D354"/>
    <mergeCell ref="B355:D355"/>
    <mergeCell ref="A344:J344"/>
    <mergeCell ref="A345:A346"/>
    <mergeCell ref="B345:C346"/>
    <mergeCell ref="E345:E350"/>
    <mergeCell ref="J345:J350"/>
    <mergeCell ref="A347:A348"/>
    <mergeCell ref="B347:C348"/>
    <mergeCell ref="A349:A350"/>
    <mergeCell ref="B349:C350"/>
    <mergeCell ref="A337:A338"/>
    <mergeCell ref="B337:C338"/>
    <mergeCell ref="E337:E342"/>
    <mergeCell ref="J337:J342"/>
    <mergeCell ref="A339:A340"/>
    <mergeCell ref="B339:C340"/>
    <mergeCell ref="A341:A342"/>
    <mergeCell ref="B341:C342"/>
    <mergeCell ref="B330:D330"/>
    <mergeCell ref="B331:D331"/>
    <mergeCell ref="B332:D332"/>
    <mergeCell ref="B333:D333"/>
    <mergeCell ref="B334:D334"/>
    <mergeCell ref="A336:J336"/>
    <mergeCell ref="B320:D320"/>
    <mergeCell ref="G320:I320"/>
    <mergeCell ref="A322:J322"/>
    <mergeCell ref="B323:D323"/>
    <mergeCell ref="A325:I325"/>
    <mergeCell ref="B326:D326"/>
    <mergeCell ref="E326:E334"/>
    <mergeCell ref="B327:D327"/>
    <mergeCell ref="B328:D328"/>
    <mergeCell ref="B329:D329"/>
    <mergeCell ref="A313:J313"/>
    <mergeCell ref="B314:D314"/>
    <mergeCell ref="A316:J316"/>
    <mergeCell ref="B317:D317"/>
    <mergeCell ref="G317:I317"/>
    <mergeCell ref="A319:J319"/>
    <mergeCell ref="A297:J297"/>
    <mergeCell ref="B298:C298"/>
    <mergeCell ref="E298:E311"/>
    <mergeCell ref="B299:C299"/>
    <mergeCell ref="A300:A305"/>
    <mergeCell ref="B300:C305"/>
    <mergeCell ref="J300:J305"/>
    <mergeCell ref="A306:A311"/>
    <mergeCell ref="B306:C311"/>
    <mergeCell ref="J306:J311"/>
    <mergeCell ref="A293:J293"/>
    <mergeCell ref="B294:D294"/>
    <mergeCell ref="E294:E295"/>
    <mergeCell ref="B295:D295"/>
    <mergeCell ref="B285:D285"/>
    <mergeCell ref="B286:D286"/>
    <mergeCell ref="B287:D287"/>
    <mergeCell ref="B288:D288"/>
    <mergeCell ref="B289:D289"/>
    <mergeCell ref="B290:D290"/>
    <mergeCell ref="B276:D276"/>
    <mergeCell ref="E276:E292"/>
    <mergeCell ref="B277:D277"/>
    <mergeCell ref="B278:D278"/>
    <mergeCell ref="B279:D279"/>
    <mergeCell ref="B280:D280"/>
    <mergeCell ref="B281:D281"/>
    <mergeCell ref="B282:D282"/>
    <mergeCell ref="B283:D283"/>
    <mergeCell ref="B284:D284"/>
    <mergeCell ref="B291:D291"/>
    <mergeCell ref="B292:D292"/>
    <mergeCell ref="A271:J271"/>
    <mergeCell ref="B272:D272"/>
    <mergeCell ref="E272:E273"/>
    <mergeCell ref="J272:J273"/>
    <mergeCell ref="B273:D273"/>
    <mergeCell ref="A275:J275"/>
    <mergeCell ref="A267:I267"/>
    <mergeCell ref="B268:D268"/>
    <mergeCell ref="E268:E269"/>
    <mergeCell ref="G268:H268"/>
    <mergeCell ref="B269:D269"/>
    <mergeCell ref="G269:H269"/>
    <mergeCell ref="B263:D263"/>
    <mergeCell ref="G263:H263"/>
    <mergeCell ref="B264:D264"/>
    <mergeCell ref="G264:H264"/>
    <mergeCell ref="B265:D265"/>
    <mergeCell ref="G265:H265"/>
    <mergeCell ref="A258:I258"/>
    <mergeCell ref="B259:D259"/>
    <mergeCell ref="E259:E265"/>
    <mergeCell ref="G259:H259"/>
    <mergeCell ref="B260:D260"/>
    <mergeCell ref="G260:H260"/>
    <mergeCell ref="B261:D261"/>
    <mergeCell ref="G261:H261"/>
    <mergeCell ref="B262:D262"/>
    <mergeCell ref="G262:H262"/>
    <mergeCell ref="A254:I254"/>
    <mergeCell ref="B255:D255"/>
    <mergeCell ref="E255:E256"/>
    <mergeCell ref="G255:H255"/>
    <mergeCell ref="B256:D256"/>
    <mergeCell ref="G256:H256"/>
    <mergeCell ref="A248:J248"/>
    <mergeCell ref="B249:D249"/>
    <mergeCell ref="E249:E252"/>
    <mergeCell ref="J249:J252"/>
    <mergeCell ref="B250:D250"/>
    <mergeCell ref="B251:D251"/>
    <mergeCell ref="B252:D252"/>
    <mergeCell ref="A242:J242"/>
    <mergeCell ref="B243:D243"/>
    <mergeCell ref="E243:E246"/>
    <mergeCell ref="B244:D244"/>
    <mergeCell ref="B245:D245"/>
    <mergeCell ref="B246:D246"/>
    <mergeCell ref="A237:J237"/>
    <mergeCell ref="B238:D238"/>
    <mergeCell ref="E238:E240"/>
    <mergeCell ref="J238:J240"/>
    <mergeCell ref="B239:D239"/>
    <mergeCell ref="B240:D240"/>
    <mergeCell ref="A232:J232"/>
    <mergeCell ref="B233:D233"/>
    <mergeCell ref="E233:E235"/>
    <mergeCell ref="J233:J235"/>
    <mergeCell ref="B234:D234"/>
    <mergeCell ref="B235:D235"/>
    <mergeCell ref="A225:J225"/>
    <mergeCell ref="B226:D226"/>
    <mergeCell ref="B227:D227"/>
    <mergeCell ref="B228:D228"/>
    <mergeCell ref="B229:D229"/>
    <mergeCell ref="B230:D230"/>
    <mergeCell ref="B217:D217"/>
    <mergeCell ref="B218:D218"/>
    <mergeCell ref="B219:D219"/>
    <mergeCell ref="B220:D220"/>
    <mergeCell ref="A222:J222"/>
    <mergeCell ref="B223:D223"/>
    <mergeCell ref="A207:J207"/>
    <mergeCell ref="B208:D208"/>
    <mergeCell ref="E208:E220"/>
    <mergeCell ref="B209:D209"/>
    <mergeCell ref="B210:D210"/>
    <mergeCell ref="B211:C211"/>
    <mergeCell ref="A212:A214"/>
    <mergeCell ref="B212:C214"/>
    <mergeCell ref="B215:D215"/>
    <mergeCell ref="B216:D216"/>
    <mergeCell ref="A198:J198"/>
    <mergeCell ref="B199:C199"/>
    <mergeCell ref="A201:J201"/>
    <mergeCell ref="B202:C202"/>
    <mergeCell ref="A204:J204"/>
    <mergeCell ref="B205:C205"/>
    <mergeCell ref="B186:D186"/>
    <mergeCell ref="A188:J188"/>
    <mergeCell ref="B189:D189"/>
    <mergeCell ref="A191:J191"/>
    <mergeCell ref="B192:C192"/>
    <mergeCell ref="E192:E196"/>
    <mergeCell ref="B193:C193"/>
    <mergeCell ref="B194:C194"/>
    <mergeCell ref="B195:C195"/>
    <mergeCell ref="B196:C196"/>
    <mergeCell ref="A177:I177"/>
    <mergeCell ref="A178:A183"/>
    <mergeCell ref="B178:C183"/>
    <mergeCell ref="E178:E183"/>
    <mergeCell ref="J178:J183"/>
    <mergeCell ref="A185:J185"/>
    <mergeCell ref="A165:A170"/>
    <mergeCell ref="B165:C170"/>
    <mergeCell ref="J165:J170"/>
    <mergeCell ref="A171:A176"/>
    <mergeCell ref="B171:C176"/>
    <mergeCell ref="J171:J176"/>
    <mergeCell ref="J147:J152"/>
    <mergeCell ref="A153:A158"/>
    <mergeCell ref="B153:C158"/>
    <mergeCell ref="J153:J158"/>
    <mergeCell ref="A159:A164"/>
    <mergeCell ref="B159:C164"/>
    <mergeCell ref="J159:J164"/>
    <mergeCell ref="A134:I134"/>
    <mergeCell ref="A135:A140"/>
    <mergeCell ref="B135:C140"/>
    <mergeCell ref="E135:E176"/>
    <mergeCell ref="J135:J140"/>
    <mergeCell ref="A141:A146"/>
    <mergeCell ref="B141:C146"/>
    <mergeCell ref="J141:J146"/>
    <mergeCell ref="A147:A152"/>
    <mergeCell ref="B147:C152"/>
    <mergeCell ref="A91:I91"/>
    <mergeCell ref="A92:A97"/>
    <mergeCell ref="B92:C97"/>
    <mergeCell ref="E92:E133"/>
    <mergeCell ref="J92:J97"/>
    <mergeCell ref="A98:A103"/>
    <mergeCell ref="B98:C103"/>
    <mergeCell ref="J98:J103"/>
    <mergeCell ref="A104:A109"/>
    <mergeCell ref="B104:C109"/>
    <mergeCell ref="A122:A127"/>
    <mergeCell ref="B122:C127"/>
    <mergeCell ref="J122:J127"/>
    <mergeCell ref="A128:A133"/>
    <mergeCell ref="B128:C133"/>
    <mergeCell ref="J128:J133"/>
    <mergeCell ref="J104:J109"/>
    <mergeCell ref="A110:A115"/>
    <mergeCell ref="B110:C115"/>
    <mergeCell ref="J110:J115"/>
    <mergeCell ref="A116:A121"/>
    <mergeCell ref="B116:C121"/>
    <mergeCell ref="J116:J121"/>
    <mergeCell ref="B81:C83"/>
    <mergeCell ref="J81:J83"/>
    <mergeCell ref="A85:J85"/>
    <mergeCell ref="A86:A89"/>
    <mergeCell ref="B86:C89"/>
    <mergeCell ref="E86:E89"/>
    <mergeCell ref="J86:J89"/>
    <mergeCell ref="A71:J71"/>
    <mergeCell ref="B72:D72"/>
    <mergeCell ref="A74:J74"/>
    <mergeCell ref="B75:D75"/>
    <mergeCell ref="A77:J77"/>
    <mergeCell ref="B78:D78"/>
    <mergeCell ref="E78:E83"/>
    <mergeCell ref="B79:D79"/>
    <mergeCell ref="B80:D80"/>
    <mergeCell ref="A81:A83"/>
    <mergeCell ref="A66:J66"/>
    <mergeCell ref="B67:C67"/>
    <mergeCell ref="E67:E69"/>
    <mergeCell ref="A68:A69"/>
    <mergeCell ref="B68:C69"/>
    <mergeCell ref="J68:J69"/>
    <mergeCell ref="B59:C59"/>
    <mergeCell ref="B60:C60"/>
    <mergeCell ref="A61:A62"/>
    <mergeCell ref="B61:C62"/>
    <mergeCell ref="J61:J62"/>
    <mergeCell ref="A63:A64"/>
    <mergeCell ref="B63:C64"/>
    <mergeCell ref="J63:J64"/>
    <mergeCell ref="J43:J44"/>
    <mergeCell ref="A45:A46"/>
    <mergeCell ref="B45:C46"/>
    <mergeCell ref="J45:J46"/>
    <mergeCell ref="A51:A52"/>
    <mergeCell ref="B51:C52"/>
    <mergeCell ref="J51:J52"/>
    <mergeCell ref="A54:J54"/>
    <mergeCell ref="B55:C55"/>
    <mergeCell ref="E55:E65"/>
    <mergeCell ref="B56:C56"/>
    <mergeCell ref="A57:A58"/>
    <mergeCell ref="B57:C58"/>
    <mergeCell ref="J57:J58"/>
    <mergeCell ref="B65:C65"/>
    <mergeCell ref="A39:A40"/>
    <mergeCell ref="B39:C40"/>
    <mergeCell ref="J39:J40"/>
    <mergeCell ref="A41:A42"/>
    <mergeCell ref="B41:C42"/>
    <mergeCell ref="J41:J42"/>
    <mergeCell ref="E29:E52"/>
    <mergeCell ref="A33:A34"/>
    <mergeCell ref="B33:C34"/>
    <mergeCell ref="J33:J34"/>
    <mergeCell ref="A35:A36"/>
    <mergeCell ref="B35:C36"/>
    <mergeCell ref="J35:J36"/>
    <mergeCell ref="A37:A38"/>
    <mergeCell ref="B37:C38"/>
    <mergeCell ref="J37:J38"/>
    <mergeCell ref="A47:A48"/>
    <mergeCell ref="B47:C48"/>
    <mergeCell ref="J47:J48"/>
    <mergeCell ref="A49:A50"/>
    <mergeCell ref="B49:C50"/>
    <mergeCell ref="J49:J50"/>
    <mergeCell ref="A43:A44"/>
    <mergeCell ref="B43:C44"/>
    <mergeCell ref="A16:J16"/>
    <mergeCell ref="B17:D17"/>
    <mergeCell ref="A19:J19"/>
    <mergeCell ref="A28:J28"/>
    <mergeCell ref="B8:D8"/>
    <mergeCell ref="J8:J9"/>
    <mergeCell ref="B9:D9"/>
    <mergeCell ref="B10:D10"/>
    <mergeCell ref="B11:D11"/>
    <mergeCell ref="B12:D12"/>
    <mergeCell ref="A4:J4"/>
    <mergeCell ref="B5:D5"/>
    <mergeCell ref="E5:E14"/>
    <mergeCell ref="G5:H5"/>
    <mergeCell ref="J5:J7"/>
    <mergeCell ref="B6:D6"/>
    <mergeCell ref="B7:D7"/>
    <mergeCell ref="B13:D13"/>
    <mergeCell ref="B14:D14"/>
    <mergeCell ref="A1:D1"/>
    <mergeCell ref="A2:A3"/>
    <mergeCell ref="B2:D3"/>
    <mergeCell ref="E2:E3"/>
    <mergeCell ref="F2:F3"/>
    <mergeCell ref="E1:H1"/>
    <mergeCell ref="G2:H2"/>
    <mergeCell ref="I2:I3"/>
    <mergeCell ref="J2:J3"/>
  </mergeCells>
  <pageMargins left="0.2" right="0.2" top="0.5" bottom="0.25" header="0.2" footer="0.05"/>
  <pageSetup paperSize="5" scale="72" fitToHeight="0" orientation="landscape" r:id="rId1"/>
  <headerFooter>
    <oddHeader xml:space="preserve">&amp;R&amp;"-,Bold"&amp;16 </oddHeader>
    <oddFooter>&amp;R&amp;"-,Bold"&amp;8Page &amp;P of &amp;N</oddFooter>
  </headerFooter>
  <rowBreaks count="14" manualBreakCount="14">
    <brk id="27" max="9" man="1"/>
    <brk id="65" max="9" man="1"/>
    <brk id="90" max="9" man="1"/>
    <brk id="133" max="9" man="1"/>
    <brk id="176" max="9" man="1"/>
    <brk id="203" max="9" man="1"/>
    <brk id="221" max="9" man="1"/>
    <brk id="241" max="9" man="1"/>
    <brk id="266" max="9" man="1"/>
    <brk id="292" max="9" man="1"/>
    <brk id="324" max="9" man="1"/>
    <brk id="351" max="9" man="1"/>
    <brk id="375" max="9" man="1"/>
    <brk id="399" max="9"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O428"/>
  <sheetViews>
    <sheetView showGridLines="0" zoomScale="90" zoomScaleNormal="90" workbookViewId="0">
      <pane xSplit="1" ySplit="3" topLeftCell="B4" activePane="bottomRight" state="frozen"/>
      <selection activeCell="J2" sqref="J2:J3"/>
      <selection pane="topRight" activeCell="J2" sqref="J2:J3"/>
      <selection pane="bottomLeft" activeCell="J2" sqref="J2:J3"/>
      <selection pane="bottomRight" sqref="A1:D1"/>
    </sheetView>
  </sheetViews>
  <sheetFormatPr defaultColWidth="9.1796875" defaultRowHeight="14.5" x14ac:dyDescent="0.35"/>
  <cols>
    <col min="1" max="1" width="8.26953125" style="3" customWidth="1"/>
    <col min="2" max="2" width="54.81640625" style="3" customWidth="1"/>
    <col min="3" max="3" width="9.453125" style="3" customWidth="1"/>
    <col min="4" max="4" width="19.453125" style="3" customWidth="1"/>
    <col min="5" max="5" width="14.7265625" style="3" customWidth="1"/>
    <col min="6" max="6" width="13" style="3" customWidth="1"/>
    <col min="7" max="8" width="13.81640625" style="15" customWidth="1"/>
    <col min="9" max="9" width="13.81640625" style="14" customWidth="1"/>
    <col min="10" max="10" width="69.7265625" style="3" customWidth="1"/>
    <col min="11" max="11" width="21.453125" style="381" customWidth="1"/>
    <col min="12" max="12" width="20.54296875" style="1" customWidth="1"/>
    <col min="13" max="14" width="9.1796875" style="1"/>
    <col min="15" max="15" width="9.1796875" style="381"/>
    <col min="16" max="16384" width="9.1796875" style="1"/>
  </cols>
  <sheetData>
    <row r="1" spans="1:15" ht="29.25" customHeight="1" x14ac:dyDescent="0.3">
      <c r="A1" s="1779" t="s">
        <v>782</v>
      </c>
      <c r="B1" s="1779"/>
      <c r="C1" s="1779"/>
      <c r="D1" s="1779"/>
      <c r="E1" s="1454"/>
      <c r="F1" s="1455"/>
      <c r="J1" s="896" t="s">
        <v>830</v>
      </c>
      <c r="K1" s="1"/>
      <c r="O1" s="1"/>
    </row>
    <row r="2" spans="1:15" ht="15" customHeight="1" x14ac:dyDescent="0.35">
      <c r="A2" s="1457" t="s">
        <v>237</v>
      </c>
      <c r="B2" s="1458" t="s">
        <v>236</v>
      </c>
      <c r="C2" s="1458"/>
      <c r="D2" s="1458"/>
      <c r="E2" s="1458" t="s">
        <v>486</v>
      </c>
      <c r="F2" s="1457" t="s">
        <v>366</v>
      </c>
      <c r="G2" s="1458" t="s">
        <v>377</v>
      </c>
      <c r="H2" s="1458"/>
      <c r="I2" s="1457" t="s">
        <v>356</v>
      </c>
      <c r="J2" s="1457" t="s">
        <v>487</v>
      </c>
      <c r="O2" s="1"/>
    </row>
    <row r="3" spans="1:15" ht="15" customHeight="1" x14ac:dyDescent="0.35">
      <c r="A3" s="1457"/>
      <c r="B3" s="1458"/>
      <c r="C3" s="1458"/>
      <c r="D3" s="1458"/>
      <c r="E3" s="1458"/>
      <c r="F3" s="1457"/>
      <c r="G3" s="1320" t="s">
        <v>354</v>
      </c>
      <c r="H3" s="1320" t="s">
        <v>355</v>
      </c>
      <c r="I3" s="1457"/>
      <c r="J3" s="1457"/>
      <c r="L3" s="381"/>
      <c r="M3" s="381"/>
      <c r="O3" s="1"/>
    </row>
    <row r="4" spans="1:15" s="5" customFormat="1" ht="33" customHeight="1" x14ac:dyDescent="0.35">
      <c r="A4" s="1462" t="s">
        <v>491</v>
      </c>
      <c r="B4" s="1463"/>
      <c r="C4" s="1463"/>
      <c r="D4" s="1463"/>
      <c r="E4" s="1463"/>
      <c r="F4" s="1463"/>
      <c r="G4" s="1463"/>
      <c r="H4" s="1463"/>
      <c r="I4" s="1463"/>
      <c r="J4" s="1464"/>
      <c r="K4" s="381"/>
    </row>
    <row r="5" spans="1:15" s="5" customFormat="1" ht="26.25" customHeight="1" x14ac:dyDescent="0.35">
      <c r="A5" s="48" t="s">
        <v>7</v>
      </c>
      <c r="B5" s="1465" t="s">
        <v>367</v>
      </c>
      <c r="C5" s="1465"/>
      <c r="D5" s="1465"/>
      <c r="E5" s="1466" t="s">
        <v>518</v>
      </c>
      <c r="F5" s="243" t="s">
        <v>361</v>
      </c>
      <c r="G5" s="1862"/>
      <c r="H5" s="1863"/>
      <c r="I5" s="636"/>
      <c r="J5" s="1803" t="s">
        <v>488</v>
      </c>
      <c r="K5" s="381"/>
    </row>
    <row r="6" spans="1:15" s="5" customFormat="1" ht="26.25" customHeight="1" x14ac:dyDescent="0.35">
      <c r="A6" s="51" t="s">
        <v>8</v>
      </c>
      <c r="B6" s="1460" t="s">
        <v>368</v>
      </c>
      <c r="C6" s="1460"/>
      <c r="D6" s="1460"/>
      <c r="E6" s="1467"/>
      <c r="F6" s="732" t="s">
        <v>361</v>
      </c>
      <c r="G6" s="143" t="s">
        <v>362</v>
      </c>
      <c r="H6" s="143" t="s">
        <v>362</v>
      </c>
      <c r="I6" s="143" t="s">
        <v>362</v>
      </c>
      <c r="J6" s="1804"/>
      <c r="K6" s="381"/>
    </row>
    <row r="7" spans="1:15" s="5" customFormat="1" ht="66.75" customHeight="1" x14ac:dyDescent="0.35">
      <c r="A7" s="55" t="s">
        <v>9</v>
      </c>
      <c r="B7" s="1459" t="s">
        <v>369</v>
      </c>
      <c r="C7" s="1459"/>
      <c r="D7" s="1459"/>
      <c r="E7" s="1467"/>
      <c r="F7" s="245" t="s">
        <v>361</v>
      </c>
      <c r="G7" s="718" t="s">
        <v>362</v>
      </c>
      <c r="H7" s="145" t="s">
        <v>362</v>
      </c>
      <c r="I7" s="145" t="s">
        <v>362</v>
      </c>
      <c r="J7" s="1805"/>
      <c r="K7" s="381"/>
    </row>
    <row r="8" spans="1:15" s="5" customFormat="1" ht="26.25" customHeight="1" x14ac:dyDescent="0.35">
      <c r="A8" s="51" t="s">
        <v>10</v>
      </c>
      <c r="B8" s="1460" t="s">
        <v>370</v>
      </c>
      <c r="C8" s="1460"/>
      <c r="D8" s="1460"/>
      <c r="E8" s="1467"/>
      <c r="F8" s="732" t="s">
        <v>361</v>
      </c>
      <c r="G8" s="612"/>
      <c r="H8" s="612"/>
      <c r="I8" s="612"/>
      <c r="J8" s="1806" t="s">
        <v>774</v>
      </c>
      <c r="K8" s="381"/>
    </row>
    <row r="9" spans="1:15" s="5" customFormat="1" ht="150" customHeight="1" x14ac:dyDescent="0.35">
      <c r="A9" s="55" t="s">
        <v>11</v>
      </c>
      <c r="B9" s="1459" t="s">
        <v>371</v>
      </c>
      <c r="C9" s="1459"/>
      <c r="D9" s="1459"/>
      <c r="E9" s="1467"/>
      <c r="F9" s="245" t="s">
        <v>361</v>
      </c>
      <c r="G9" s="612"/>
      <c r="H9" s="612"/>
      <c r="I9" s="612"/>
      <c r="J9" s="1807"/>
      <c r="K9" s="381"/>
    </row>
    <row r="10" spans="1:15" s="5" customFormat="1" ht="26.25" customHeight="1" x14ac:dyDescent="0.35">
      <c r="A10" s="51" t="s">
        <v>12</v>
      </c>
      <c r="B10" s="1460" t="s">
        <v>372</v>
      </c>
      <c r="C10" s="1460"/>
      <c r="D10" s="1460"/>
      <c r="E10" s="1467"/>
      <c r="F10" s="732" t="s">
        <v>361</v>
      </c>
      <c r="G10" s="143" t="s">
        <v>362</v>
      </c>
      <c r="H10" s="143" t="s">
        <v>362</v>
      </c>
      <c r="I10" s="143" t="s">
        <v>362</v>
      </c>
      <c r="J10" s="54"/>
      <c r="K10" s="381"/>
    </row>
    <row r="11" spans="1:15" s="5" customFormat="1" ht="26.25" customHeight="1" x14ac:dyDescent="0.35">
      <c r="A11" s="55" t="s">
        <v>13</v>
      </c>
      <c r="B11" s="1459" t="s">
        <v>373</v>
      </c>
      <c r="C11" s="1459"/>
      <c r="D11" s="1459"/>
      <c r="E11" s="1467"/>
      <c r="F11" s="245" t="s">
        <v>361</v>
      </c>
      <c r="G11" s="718" t="s">
        <v>362</v>
      </c>
      <c r="H11" s="718" t="s">
        <v>362</v>
      </c>
      <c r="I11" s="718" t="s">
        <v>362</v>
      </c>
      <c r="J11" s="58"/>
      <c r="K11" s="381"/>
    </row>
    <row r="12" spans="1:15" s="5" customFormat="1" ht="26.25" customHeight="1" x14ac:dyDescent="0.35">
      <c r="A12" s="51" t="s">
        <v>14</v>
      </c>
      <c r="B12" s="1460" t="s">
        <v>374</v>
      </c>
      <c r="C12" s="1460"/>
      <c r="D12" s="1460"/>
      <c r="E12" s="1467"/>
      <c r="F12" s="732" t="s">
        <v>361</v>
      </c>
      <c r="G12" s="147" t="s">
        <v>362</v>
      </c>
      <c r="H12" s="147" t="s">
        <v>362</v>
      </c>
      <c r="I12" s="147" t="s">
        <v>362</v>
      </c>
      <c r="J12" s="54"/>
      <c r="K12" s="381"/>
    </row>
    <row r="13" spans="1:15" s="5" customFormat="1" ht="39.75" customHeight="1" x14ac:dyDescent="0.35">
      <c r="A13" s="55" t="s">
        <v>15</v>
      </c>
      <c r="B13" s="1459" t="s">
        <v>375</v>
      </c>
      <c r="C13" s="1459"/>
      <c r="D13" s="1459"/>
      <c r="E13" s="1467"/>
      <c r="F13" s="245" t="s">
        <v>361</v>
      </c>
      <c r="G13" s="718" t="s">
        <v>362</v>
      </c>
      <c r="H13" s="718" t="s">
        <v>362</v>
      </c>
      <c r="I13" s="718" t="s">
        <v>362</v>
      </c>
      <c r="J13" s="58"/>
      <c r="K13" s="381"/>
    </row>
    <row r="14" spans="1:15" s="5" customFormat="1" ht="30" customHeight="1" x14ac:dyDescent="0.35">
      <c r="A14" s="61" t="s">
        <v>16</v>
      </c>
      <c r="B14" s="1461" t="s">
        <v>376</v>
      </c>
      <c r="C14" s="1461"/>
      <c r="D14" s="1461"/>
      <c r="E14" s="1468"/>
      <c r="F14" s="246" t="s">
        <v>361</v>
      </c>
      <c r="G14" s="148" t="s">
        <v>362</v>
      </c>
      <c r="H14" s="148" t="s">
        <v>362</v>
      </c>
      <c r="I14" s="148" t="s">
        <v>362</v>
      </c>
      <c r="J14" s="64"/>
      <c r="K14" s="381"/>
    </row>
    <row r="15" spans="1:15" s="5" customFormat="1" ht="8.15" customHeight="1" x14ac:dyDescent="0.35">
      <c r="A15" s="12"/>
      <c r="B15" s="13"/>
      <c r="C15" s="13"/>
      <c r="D15" s="13"/>
      <c r="E15" s="13"/>
      <c r="F15" s="7"/>
      <c r="G15" s="149"/>
      <c r="H15" s="149"/>
      <c r="I15" s="149"/>
      <c r="J15" s="46"/>
      <c r="K15" s="381"/>
    </row>
    <row r="16" spans="1:15" s="5" customFormat="1" ht="33" customHeight="1" x14ac:dyDescent="0.35">
      <c r="A16" s="1462" t="s">
        <v>435</v>
      </c>
      <c r="B16" s="1463"/>
      <c r="C16" s="1463"/>
      <c r="D16" s="1463"/>
      <c r="E16" s="1463"/>
      <c r="F16" s="1463"/>
      <c r="G16" s="1463"/>
      <c r="H16" s="1463"/>
      <c r="I16" s="1463"/>
      <c r="J16" s="1464"/>
      <c r="K16" s="381"/>
    </row>
    <row r="17" spans="1:11" s="5" customFormat="1" ht="32.15" customHeight="1" x14ac:dyDescent="0.35">
      <c r="A17" s="9" t="s">
        <v>6</v>
      </c>
      <c r="B17" s="1476" t="s">
        <v>436</v>
      </c>
      <c r="C17" s="1476"/>
      <c r="D17" s="1476"/>
      <c r="E17" s="10" t="s">
        <v>519</v>
      </c>
      <c r="F17" s="242" t="s">
        <v>361</v>
      </c>
      <c r="G17" s="897"/>
      <c r="H17" s="150" t="s">
        <v>362</v>
      </c>
      <c r="I17" s="150" t="s">
        <v>362</v>
      </c>
      <c r="J17" s="6"/>
      <c r="K17" s="381"/>
    </row>
    <row r="18" spans="1:11" s="5" customFormat="1" ht="8.15" customHeight="1" x14ac:dyDescent="0.35">
      <c r="A18" s="12"/>
      <c r="B18" s="13"/>
      <c r="C18" s="13"/>
      <c r="D18" s="13"/>
      <c r="E18" s="13"/>
      <c r="F18" s="7"/>
      <c r="G18" s="149"/>
      <c r="H18" s="149"/>
      <c r="I18" s="149"/>
      <c r="J18" s="46"/>
      <c r="K18" s="381"/>
    </row>
    <row r="19" spans="1:11" s="5" customFormat="1" ht="33" customHeight="1" x14ac:dyDescent="0.35">
      <c r="A19" s="1462" t="s">
        <v>490</v>
      </c>
      <c r="B19" s="1463"/>
      <c r="C19" s="1463"/>
      <c r="D19" s="1463"/>
      <c r="E19" s="1463"/>
      <c r="F19" s="1463"/>
      <c r="G19" s="1463"/>
      <c r="H19" s="1463"/>
      <c r="I19" s="1463"/>
      <c r="J19" s="1464"/>
      <c r="K19" s="381"/>
    </row>
    <row r="20" spans="1:11" s="5" customFormat="1" ht="15" customHeight="1" x14ac:dyDescent="0.35">
      <c r="A20" s="1317" t="s">
        <v>17</v>
      </c>
      <c r="B20" s="1299" t="s">
        <v>380</v>
      </c>
      <c r="C20" s="1300"/>
      <c r="D20" s="68" t="s">
        <v>379</v>
      </c>
      <c r="E20" s="1301" t="s">
        <v>518</v>
      </c>
      <c r="F20" s="69" t="s">
        <v>361</v>
      </c>
      <c r="G20" s="633"/>
      <c r="H20" s="633"/>
      <c r="I20" s="633"/>
      <c r="J20" s="1293"/>
      <c r="K20" s="381"/>
    </row>
    <row r="21" spans="1:11" s="5" customFormat="1" ht="15" customHeight="1" x14ac:dyDescent="0.35">
      <c r="A21" s="1313"/>
      <c r="B21" s="1310"/>
      <c r="C21" s="1311"/>
      <c r="D21" s="70" t="s">
        <v>378</v>
      </c>
      <c r="E21" s="1314"/>
      <c r="F21" s="71" t="s">
        <v>361</v>
      </c>
      <c r="G21" s="634"/>
      <c r="H21" s="634"/>
      <c r="I21" s="634"/>
      <c r="J21" s="1316"/>
      <c r="K21" s="381"/>
    </row>
    <row r="22" spans="1:11" s="5" customFormat="1" ht="15" customHeight="1" x14ac:dyDescent="0.35">
      <c r="A22" s="1312" t="s">
        <v>18</v>
      </c>
      <c r="B22" s="1302" t="s">
        <v>381</v>
      </c>
      <c r="C22" s="1303"/>
      <c r="D22" s="1290" t="s">
        <v>379</v>
      </c>
      <c r="E22" s="1314"/>
      <c r="F22" s="72" t="s">
        <v>361</v>
      </c>
      <c r="G22" s="733">
        <v>0</v>
      </c>
      <c r="H22" s="733">
        <v>0</v>
      </c>
      <c r="I22" s="733">
        <v>0</v>
      </c>
      <c r="J22" s="1308"/>
      <c r="K22" s="381"/>
    </row>
    <row r="23" spans="1:11" s="5" customFormat="1" ht="15" customHeight="1" x14ac:dyDescent="0.35">
      <c r="A23" s="1312" t="s">
        <v>18</v>
      </c>
      <c r="B23" s="1302" t="s">
        <v>306</v>
      </c>
      <c r="C23" s="1303"/>
      <c r="D23" s="1290" t="s">
        <v>378</v>
      </c>
      <c r="E23" s="1314"/>
      <c r="F23" s="72" t="s">
        <v>361</v>
      </c>
      <c r="G23" s="807">
        <v>0</v>
      </c>
      <c r="H23" s="807">
        <v>0</v>
      </c>
      <c r="I23" s="807">
        <v>0</v>
      </c>
      <c r="J23" s="1318"/>
      <c r="K23" s="381"/>
    </row>
    <row r="24" spans="1:11" s="5" customFormat="1" ht="15" customHeight="1" x14ac:dyDescent="0.35">
      <c r="A24" s="1313" t="s">
        <v>19</v>
      </c>
      <c r="B24" s="1310" t="s">
        <v>382</v>
      </c>
      <c r="C24" s="1311"/>
      <c r="D24" s="70" t="s">
        <v>379</v>
      </c>
      <c r="E24" s="1314"/>
      <c r="F24" s="71" t="s">
        <v>361</v>
      </c>
      <c r="G24" s="634"/>
      <c r="H24" s="634"/>
      <c r="I24" s="634"/>
      <c r="J24" s="895"/>
      <c r="K24" s="381"/>
    </row>
    <row r="25" spans="1:11" s="5" customFormat="1" ht="15" customHeight="1" x14ac:dyDescent="0.35">
      <c r="A25" s="1313" t="s">
        <v>19</v>
      </c>
      <c r="B25" s="1310" t="s">
        <v>307</v>
      </c>
      <c r="C25" s="1311"/>
      <c r="D25" s="70" t="s">
        <v>378</v>
      </c>
      <c r="E25" s="1314"/>
      <c r="F25" s="71" t="s">
        <v>361</v>
      </c>
      <c r="G25" s="634"/>
      <c r="H25" s="634"/>
      <c r="I25" s="634"/>
      <c r="J25" s="1316"/>
      <c r="K25" s="381"/>
    </row>
    <row r="26" spans="1:11" s="5" customFormat="1" ht="15" customHeight="1" x14ac:dyDescent="0.35">
      <c r="A26" s="1312" t="s">
        <v>693</v>
      </c>
      <c r="B26" s="1302" t="s">
        <v>383</v>
      </c>
      <c r="C26" s="1303"/>
      <c r="D26" s="1290" t="s">
        <v>379</v>
      </c>
      <c r="E26" s="1314"/>
      <c r="F26" s="72" t="s">
        <v>361</v>
      </c>
      <c r="G26" s="617"/>
      <c r="H26" s="617"/>
      <c r="I26" s="617"/>
      <c r="J26" s="1308" t="s">
        <v>517</v>
      </c>
      <c r="K26" s="381"/>
    </row>
    <row r="27" spans="1:11" s="5" customFormat="1" ht="15" customHeight="1" x14ac:dyDescent="0.35">
      <c r="A27" s="1312" t="s">
        <v>20</v>
      </c>
      <c r="B27" s="1302" t="s">
        <v>308</v>
      </c>
      <c r="C27" s="1303"/>
      <c r="D27" s="1290" t="s">
        <v>378</v>
      </c>
      <c r="E27" s="1314"/>
      <c r="F27" s="72" t="s">
        <v>361</v>
      </c>
      <c r="G27" s="617"/>
      <c r="H27" s="617"/>
      <c r="I27" s="617"/>
      <c r="J27" s="1318"/>
      <c r="K27" s="381"/>
    </row>
    <row r="28" spans="1:11" s="5" customFormat="1" x14ac:dyDescent="0.35">
      <c r="A28" s="1494" t="s">
        <v>492</v>
      </c>
      <c r="B28" s="1495"/>
      <c r="C28" s="1495"/>
      <c r="D28" s="1495"/>
      <c r="E28" s="1495"/>
      <c r="F28" s="1495"/>
      <c r="G28" s="1495"/>
      <c r="H28" s="1495"/>
      <c r="I28" s="1495"/>
      <c r="J28" s="1496"/>
      <c r="K28" s="381"/>
    </row>
    <row r="29" spans="1:11" s="5" customFormat="1" ht="15" customHeight="1" x14ac:dyDescent="0.35">
      <c r="A29" s="1313" t="s">
        <v>694</v>
      </c>
      <c r="B29" s="1310" t="s">
        <v>696</v>
      </c>
      <c r="C29" s="1311"/>
      <c r="D29" s="70" t="s">
        <v>379</v>
      </c>
      <c r="E29" s="1483" t="s">
        <v>518</v>
      </c>
      <c r="F29" s="71" t="s">
        <v>361</v>
      </c>
      <c r="G29" s="898"/>
      <c r="H29" s="634"/>
      <c r="I29" s="898"/>
      <c r="J29" s="1315" t="s">
        <v>517</v>
      </c>
      <c r="K29" s="381"/>
    </row>
    <row r="30" spans="1:11" s="5" customFormat="1" ht="15" customHeight="1" x14ac:dyDescent="0.35">
      <c r="A30" s="1313" t="s">
        <v>20</v>
      </c>
      <c r="B30" s="1310" t="s">
        <v>308</v>
      </c>
      <c r="C30" s="1311"/>
      <c r="D30" s="70" t="s">
        <v>378</v>
      </c>
      <c r="E30" s="1782"/>
      <c r="F30" s="71" t="s">
        <v>361</v>
      </c>
      <c r="G30" s="634"/>
      <c r="H30" s="634"/>
      <c r="I30" s="634"/>
      <c r="J30" s="1316"/>
      <c r="K30" s="381"/>
    </row>
    <row r="31" spans="1:11" s="5" customFormat="1" ht="15" customHeight="1" x14ac:dyDescent="0.35">
      <c r="A31" s="1312" t="s">
        <v>695</v>
      </c>
      <c r="B31" s="1302" t="s">
        <v>697</v>
      </c>
      <c r="C31" s="1303"/>
      <c r="D31" s="1290" t="s">
        <v>379</v>
      </c>
      <c r="E31" s="1782"/>
      <c r="F31" s="72" t="s">
        <v>361</v>
      </c>
      <c r="G31" s="1324">
        <v>0</v>
      </c>
      <c r="H31" s="899"/>
      <c r="I31" s="1324">
        <v>0</v>
      </c>
      <c r="J31" s="1308" t="s">
        <v>517</v>
      </c>
      <c r="K31" s="381"/>
    </row>
    <row r="32" spans="1:11" s="5" customFormat="1" ht="15" customHeight="1" x14ac:dyDescent="0.35">
      <c r="A32" s="1312" t="s">
        <v>20</v>
      </c>
      <c r="B32" s="1302" t="s">
        <v>308</v>
      </c>
      <c r="C32" s="1303"/>
      <c r="D32" s="1290" t="s">
        <v>378</v>
      </c>
      <c r="E32" s="1782"/>
      <c r="F32" s="72" t="s">
        <v>361</v>
      </c>
      <c r="G32" s="1324">
        <v>0</v>
      </c>
      <c r="H32" s="899"/>
      <c r="I32" s="1324">
        <v>0</v>
      </c>
      <c r="J32" s="1318"/>
      <c r="K32" s="381"/>
    </row>
    <row r="33" spans="1:11" s="5" customFormat="1" ht="15" customHeight="1" x14ac:dyDescent="0.35">
      <c r="A33" s="1478" t="s">
        <v>21</v>
      </c>
      <c r="B33" s="1481" t="s">
        <v>384</v>
      </c>
      <c r="C33" s="1482"/>
      <c r="D33" s="70" t="s">
        <v>379</v>
      </c>
      <c r="E33" s="1782"/>
      <c r="F33" s="71" t="s">
        <v>361</v>
      </c>
      <c r="G33" s="900"/>
      <c r="H33" s="634"/>
      <c r="I33" s="901"/>
      <c r="J33" s="1491" t="s">
        <v>517</v>
      </c>
      <c r="K33" s="381"/>
    </row>
    <row r="34" spans="1:11" s="5" customFormat="1" ht="15" customHeight="1" x14ac:dyDescent="0.35">
      <c r="A34" s="1478" t="s">
        <v>21</v>
      </c>
      <c r="B34" s="1481" t="s">
        <v>309</v>
      </c>
      <c r="C34" s="1482"/>
      <c r="D34" s="70" t="s">
        <v>378</v>
      </c>
      <c r="E34" s="1782"/>
      <c r="F34" s="71" t="s">
        <v>361</v>
      </c>
      <c r="G34" s="634"/>
      <c r="H34" s="634"/>
      <c r="I34" s="634"/>
      <c r="J34" s="1473"/>
      <c r="K34" s="381"/>
    </row>
    <row r="35" spans="1:11" s="5" customFormat="1" ht="15" customHeight="1" x14ac:dyDescent="0.35">
      <c r="A35" s="1486" t="s">
        <v>22</v>
      </c>
      <c r="B35" s="1487" t="s">
        <v>385</v>
      </c>
      <c r="C35" s="1488"/>
      <c r="D35" s="1290" t="s">
        <v>379</v>
      </c>
      <c r="E35" s="1782"/>
      <c r="F35" s="72" t="s">
        <v>361</v>
      </c>
      <c r="G35" s="733">
        <v>0</v>
      </c>
      <c r="H35" s="733">
        <v>0</v>
      </c>
      <c r="I35" s="733">
        <v>0</v>
      </c>
      <c r="J35" s="1493"/>
      <c r="K35" s="381"/>
    </row>
    <row r="36" spans="1:11" s="5" customFormat="1" ht="15" customHeight="1" x14ac:dyDescent="0.35">
      <c r="A36" s="1486" t="s">
        <v>22</v>
      </c>
      <c r="B36" s="1487" t="s">
        <v>310</v>
      </c>
      <c r="C36" s="1488"/>
      <c r="D36" s="1290" t="s">
        <v>378</v>
      </c>
      <c r="E36" s="1782"/>
      <c r="F36" s="72" t="s">
        <v>361</v>
      </c>
      <c r="G36" s="733">
        <v>0</v>
      </c>
      <c r="H36" s="733">
        <v>0</v>
      </c>
      <c r="I36" s="733">
        <v>0</v>
      </c>
      <c r="J36" s="1493"/>
      <c r="K36" s="381"/>
    </row>
    <row r="37" spans="1:11" s="5" customFormat="1" ht="15" customHeight="1" x14ac:dyDescent="0.35">
      <c r="A37" s="1498" t="s">
        <v>23</v>
      </c>
      <c r="B37" s="1499" t="s">
        <v>386</v>
      </c>
      <c r="C37" s="1500"/>
      <c r="D37" s="437" t="s">
        <v>379</v>
      </c>
      <c r="E37" s="1782"/>
      <c r="F37" s="71" t="s">
        <v>361</v>
      </c>
      <c r="G37" s="900"/>
      <c r="H37" s="634"/>
      <c r="I37" s="901"/>
      <c r="J37" s="1492" t="s">
        <v>517</v>
      </c>
      <c r="K37" s="381"/>
    </row>
    <row r="38" spans="1:11" s="5" customFormat="1" ht="15" customHeight="1" x14ac:dyDescent="0.35">
      <c r="A38" s="1478" t="s">
        <v>23</v>
      </c>
      <c r="B38" s="1481" t="s">
        <v>311</v>
      </c>
      <c r="C38" s="1482"/>
      <c r="D38" s="70" t="s">
        <v>378</v>
      </c>
      <c r="E38" s="1782"/>
      <c r="F38" s="71" t="s">
        <v>361</v>
      </c>
      <c r="G38" s="634"/>
      <c r="H38" s="634"/>
      <c r="I38" s="634"/>
      <c r="J38" s="1492"/>
      <c r="K38" s="381"/>
    </row>
    <row r="39" spans="1:11" s="5" customFormat="1" ht="15" customHeight="1" x14ac:dyDescent="0.35">
      <c r="A39" s="1486" t="s">
        <v>24</v>
      </c>
      <c r="B39" s="1487" t="s">
        <v>387</v>
      </c>
      <c r="C39" s="1488"/>
      <c r="D39" s="1290" t="s">
        <v>379</v>
      </c>
      <c r="E39" s="1782"/>
      <c r="F39" s="72" t="s">
        <v>361</v>
      </c>
      <c r="G39" s="733">
        <v>0</v>
      </c>
      <c r="H39" s="733">
        <v>0</v>
      </c>
      <c r="I39" s="733">
        <v>0</v>
      </c>
      <c r="J39" s="1493"/>
      <c r="K39" s="381"/>
    </row>
    <row r="40" spans="1:11" s="5" customFormat="1" ht="15" customHeight="1" x14ac:dyDescent="0.35">
      <c r="A40" s="1486" t="s">
        <v>24</v>
      </c>
      <c r="B40" s="1487" t="s">
        <v>312</v>
      </c>
      <c r="C40" s="1488"/>
      <c r="D40" s="1290" t="s">
        <v>378</v>
      </c>
      <c r="E40" s="1782"/>
      <c r="F40" s="72" t="s">
        <v>361</v>
      </c>
      <c r="G40" s="733">
        <v>0</v>
      </c>
      <c r="H40" s="733">
        <v>0</v>
      </c>
      <c r="I40" s="733">
        <v>0</v>
      </c>
      <c r="J40" s="1493"/>
      <c r="K40" s="381"/>
    </row>
    <row r="41" spans="1:11" s="5" customFormat="1" ht="15" customHeight="1" x14ac:dyDescent="0.35">
      <c r="A41" s="1478" t="s">
        <v>25</v>
      </c>
      <c r="B41" s="1481" t="s">
        <v>388</v>
      </c>
      <c r="C41" s="1482"/>
      <c r="D41" s="70" t="s">
        <v>379</v>
      </c>
      <c r="E41" s="1782"/>
      <c r="F41" s="71" t="s">
        <v>361</v>
      </c>
      <c r="G41" s="152">
        <v>0</v>
      </c>
      <c r="H41" s="152">
        <v>0</v>
      </c>
      <c r="I41" s="152">
        <v>0</v>
      </c>
      <c r="J41" s="1492"/>
      <c r="K41" s="381"/>
    </row>
    <row r="42" spans="1:11" s="5" customFormat="1" ht="15" customHeight="1" x14ac:dyDescent="0.35">
      <c r="A42" s="1478" t="s">
        <v>25</v>
      </c>
      <c r="B42" s="1481" t="s">
        <v>313</v>
      </c>
      <c r="C42" s="1482"/>
      <c r="D42" s="70" t="s">
        <v>378</v>
      </c>
      <c r="E42" s="1782"/>
      <c r="F42" s="71" t="s">
        <v>361</v>
      </c>
      <c r="G42" s="152">
        <v>0</v>
      </c>
      <c r="H42" s="152">
        <v>0</v>
      </c>
      <c r="I42" s="152">
        <v>0</v>
      </c>
      <c r="J42" s="1492"/>
      <c r="K42" s="381"/>
    </row>
    <row r="43" spans="1:11" s="5" customFormat="1" ht="15" customHeight="1" x14ac:dyDescent="0.35">
      <c r="A43" s="1486" t="s">
        <v>26</v>
      </c>
      <c r="B43" s="1487" t="s">
        <v>389</v>
      </c>
      <c r="C43" s="1488"/>
      <c r="D43" s="1290" t="s">
        <v>379</v>
      </c>
      <c r="E43" s="1782"/>
      <c r="F43" s="72" t="s">
        <v>361</v>
      </c>
      <c r="G43" s="733">
        <v>0</v>
      </c>
      <c r="H43" s="733">
        <v>0</v>
      </c>
      <c r="I43" s="733">
        <v>0</v>
      </c>
      <c r="J43" s="1493"/>
      <c r="K43" s="381"/>
    </row>
    <row r="44" spans="1:11" s="5" customFormat="1" ht="15" customHeight="1" x14ac:dyDescent="0.35">
      <c r="A44" s="1486" t="s">
        <v>26</v>
      </c>
      <c r="B44" s="1487" t="s">
        <v>314</v>
      </c>
      <c r="C44" s="1488"/>
      <c r="D44" s="1290" t="s">
        <v>378</v>
      </c>
      <c r="E44" s="1782"/>
      <c r="F44" s="72" t="s">
        <v>361</v>
      </c>
      <c r="G44" s="733">
        <v>0</v>
      </c>
      <c r="H44" s="733">
        <v>0</v>
      </c>
      <c r="I44" s="733">
        <v>0</v>
      </c>
      <c r="J44" s="1493"/>
      <c r="K44" s="381"/>
    </row>
    <row r="45" spans="1:11" s="5" customFormat="1" ht="15" customHeight="1" x14ac:dyDescent="0.35">
      <c r="A45" s="1478" t="s">
        <v>27</v>
      </c>
      <c r="B45" s="1481" t="s">
        <v>390</v>
      </c>
      <c r="C45" s="1482"/>
      <c r="D45" s="70" t="s">
        <v>379</v>
      </c>
      <c r="E45" s="1782"/>
      <c r="F45" s="71" t="s">
        <v>361</v>
      </c>
      <c r="G45" s="152">
        <v>0</v>
      </c>
      <c r="H45" s="152">
        <v>0</v>
      </c>
      <c r="I45" s="152">
        <v>0</v>
      </c>
      <c r="J45" s="1492"/>
      <c r="K45" s="381"/>
    </row>
    <row r="46" spans="1:11" s="5" customFormat="1" ht="15" customHeight="1" x14ac:dyDescent="0.35">
      <c r="A46" s="1478" t="s">
        <v>27</v>
      </c>
      <c r="B46" s="1481" t="s">
        <v>315</v>
      </c>
      <c r="C46" s="1482"/>
      <c r="D46" s="70" t="s">
        <v>378</v>
      </c>
      <c r="E46" s="1782"/>
      <c r="F46" s="71" t="s">
        <v>361</v>
      </c>
      <c r="G46" s="152">
        <v>0</v>
      </c>
      <c r="H46" s="152">
        <v>0</v>
      </c>
      <c r="I46" s="152">
        <v>0</v>
      </c>
      <c r="J46" s="1492"/>
      <c r="K46" s="381"/>
    </row>
    <row r="47" spans="1:11" s="5" customFormat="1" ht="15" customHeight="1" x14ac:dyDescent="0.35">
      <c r="A47" s="1486" t="s">
        <v>28</v>
      </c>
      <c r="B47" s="1487" t="s">
        <v>391</v>
      </c>
      <c r="C47" s="1488"/>
      <c r="D47" s="1290" t="s">
        <v>379</v>
      </c>
      <c r="E47" s="1782"/>
      <c r="F47" s="72" t="s">
        <v>361</v>
      </c>
      <c r="G47" s="733">
        <v>0</v>
      </c>
      <c r="H47" s="733">
        <v>0</v>
      </c>
      <c r="I47" s="733">
        <v>0</v>
      </c>
      <c r="J47" s="1493"/>
      <c r="K47" s="381"/>
    </row>
    <row r="48" spans="1:11" s="5" customFormat="1" ht="15" customHeight="1" x14ac:dyDescent="0.35">
      <c r="A48" s="1486" t="s">
        <v>28</v>
      </c>
      <c r="B48" s="1487" t="s">
        <v>316</v>
      </c>
      <c r="C48" s="1488"/>
      <c r="D48" s="1290" t="s">
        <v>378</v>
      </c>
      <c r="E48" s="1782"/>
      <c r="F48" s="72" t="s">
        <v>361</v>
      </c>
      <c r="G48" s="733">
        <v>0</v>
      </c>
      <c r="H48" s="733">
        <v>0</v>
      </c>
      <c r="I48" s="733">
        <v>0</v>
      </c>
      <c r="J48" s="1493"/>
      <c r="K48" s="381"/>
    </row>
    <row r="49" spans="1:11" s="5" customFormat="1" ht="15" customHeight="1" x14ac:dyDescent="0.35">
      <c r="A49" s="1478" t="s">
        <v>29</v>
      </c>
      <c r="B49" s="1481" t="s">
        <v>392</v>
      </c>
      <c r="C49" s="1482"/>
      <c r="D49" s="70" t="s">
        <v>379</v>
      </c>
      <c r="E49" s="1782"/>
      <c r="F49" s="71" t="s">
        <v>361</v>
      </c>
      <c r="G49" s="152">
        <v>0</v>
      </c>
      <c r="H49" s="152">
        <v>0</v>
      </c>
      <c r="I49" s="152">
        <v>0</v>
      </c>
      <c r="J49" s="1492"/>
      <c r="K49" s="381"/>
    </row>
    <row r="50" spans="1:11" s="5" customFormat="1" ht="15" customHeight="1" x14ac:dyDescent="0.35">
      <c r="A50" s="1478" t="s">
        <v>29</v>
      </c>
      <c r="B50" s="1481" t="s">
        <v>317</v>
      </c>
      <c r="C50" s="1482"/>
      <c r="D50" s="70" t="s">
        <v>378</v>
      </c>
      <c r="E50" s="1782"/>
      <c r="F50" s="71" t="s">
        <v>361</v>
      </c>
      <c r="G50" s="152">
        <v>0</v>
      </c>
      <c r="H50" s="152">
        <v>0</v>
      </c>
      <c r="I50" s="152">
        <v>0</v>
      </c>
      <c r="J50" s="1492"/>
      <c r="K50" s="381"/>
    </row>
    <row r="51" spans="1:11" s="5" customFormat="1" ht="15" customHeight="1" x14ac:dyDescent="0.35">
      <c r="A51" s="1486" t="s">
        <v>30</v>
      </c>
      <c r="B51" s="1487" t="s">
        <v>393</v>
      </c>
      <c r="C51" s="1488"/>
      <c r="D51" s="1290" t="s">
        <v>379</v>
      </c>
      <c r="E51" s="1782"/>
      <c r="F51" s="72" t="s">
        <v>361</v>
      </c>
      <c r="G51" s="733">
        <v>0</v>
      </c>
      <c r="H51" s="733">
        <v>0</v>
      </c>
      <c r="I51" s="733">
        <v>0</v>
      </c>
      <c r="J51" s="1493"/>
      <c r="K51" s="381"/>
    </row>
    <row r="52" spans="1:11" s="5" customFormat="1" ht="15" customHeight="1" x14ac:dyDescent="0.35">
      <c r="A52" s="1501" t="s">
        <v>30</v>
      </c>
      <c r="B52" s="1502" t="s">
        <v>318</v>
      </c>
      <c r="C52" s="1503"/>
      <c r="D52" s="1289" t="s">
        <v>378</v>
      </c>
      <c r="E52" s="1783"/>
      <c r="F52" s="73" t="s">
        <v>361</v>
      </c>
      <c r="G52" s="154">
        <v>0</v>
      </c>
      <c r="H52" s="154">
        <v>0</v>
      </c>
      <c r="I52" s="154">
        <v>0</v>
      </c>
      <c r="J52" s="1504"/>
      <c r="K52" s="381"/>
    </row>
    <row r="53" spans="1:11" s="5" customFormat="1" ht="8.15" customHeight="1" x14ac:dyDescent="0.35">
      <c r="A53" s="65"/>
      <c r="B53" s="66"/>
      <c r="C53" s="66"/>
      <c r="D53" s="66"/>
      <c r="E53" s="66"/>
      <c r="F53" s="67"/>
      <c r="G53" s="155"/>
      <c r="H53" s="155"/>
      <c r="I53" s="155"/>
      <c r="J53" s="46"/>
      <c r="K53" s="381"/>
    </row>
    <row r="54" spans="1:11" s="5" customFormat="1" ht="33" customHeight="1" x14ac:dyDescent="0.35">
      <c r="A54" s="1462" t="s">
        <v>394</v>
      </c>
      <c r="B54" s="1463"/>
      <c r="C54" s="1463"/>
      <c r="D54" s="1463"/>
      <c r="E54" s="1463"/>
      <c r="F54" s="1463"/>
      <c r="G54" s="1463"/>
      <c r="H54" s="1463"/>
      <c r="I54" s="1463"/>
      <c r="J54" s="1464"/>
      <c r="K54" s="381"/>
    </row>
    <row r="55" spans="1:11" s="5" customFormat="1" ht="30" customHeight="1" x14ac:dyDescent="0.35">
      <c r="A55" s="75" t="s">
        <v>31</v>
      </c>
      <c r="B55" s="1505" t="s">
        <v>0</v>
      </c>
      <c r="C55" s="1506"/>
      <c r="D55" s="1288" t="s">
        <v>365</v>
      </c>
      <c r="E55" s="1466" t="s">
        <v>519</v>
      </c>
      <c r="F55" s="76" t="s">
        <v>365</v>
      </c>
      <c r="G55" s="151" t="s">
        <v>360</v>
      </c>
      <c r="H55" s="151" t="s">
        <v>360</v>
      </c>
      <c r="I55" s="151" t="s">
        <v>360</v>
      </c>
      <c r="J55" s="243"/>
      <c r="K55" s="381"/>
    </row>
    <row r="56" spans="1:11" s="5" customFormat="1" ht="40.5" customHeight="1" x14ac:dyDescent="0.35">
      <c r="A56" s="1312" t="s">
        <v>32</v>
      </c>
      <c r="B56" s="1487" t="s">
        <v>1</v>
      </c>
      <c r="C56" s="1488"/>
      <c r="D56" s="1290"/>
      <c r="E56" s="1467"/>
      <c r="F56" s="72" t="s">
        <v>478</v>
      </c>
      <c r="G56" s="1324">
        <v>3</v>
      </c>
      <c r="H56" s="1324">
        <v>3</v>
      </c>
      <c r="I56" s="1324">
        <v>3</v>
      </c>
      <c r="J56" s="256" t="s">
        <v>702</v>
      </c>
      <c r="K56" s="381"/>
    </row>
    <row r="57" spans="1:11" s="5" customFormat="1" ht="27" customHeight="1" x14ac:dyDescent="0.35">
      <c r="A57" s="1508" t="s">
        <v>33</v>
      </c>
      <c r="B57" s="1481" t="s">
        <v>428</v>
      </c>
      <c r="C57" s="1482"/>
      <c r="D57" s="1304" t="s">
        <v>521</v>
      </c>
      <c r="E57" s="1467"/>
      <c r="F57" s="77" t="s">
        <v>361</v>
      </c>
      <c r="G57" s="902"/>
      <c r="H57" s="902"/>
      <c r="I57" s="902"/>
      <c r="J57" s="1509"/>
      <c r="K57" s="381"/>
    </row>
    <row r="58" spans="1:11" s="5" customFormat="1" ht="27" customHeight="1" x14ac:dyDescent="0.35">
      <c r="A58" s="1508" t="s">
        <v>33</v>
      </c>
      <c r="B58" s="1481"/>
      <c r="C58" s="1482"/>
      <c r="D58" s="1304" t="s">
        <v>522</v>
      </c>
      <c r="E58" s="1467"/>
      <c r="F58" s="77" t="s">
        <v>361</v>
      </c>
      <c r="G58" s="902"/>
      <c r="H58" s="902"/>
      <c r="I58" s="902"/>
      <c r="J58" s="1510"/>
      <c r="K58" s="381"/>
    </row>
    <row r="59" spans="1:11" s="5" customFormat="1" ht="30" customHeight="1" x14ac:dyDescent="0.35">
      <c r="A59" s="1312" t="s">
        <v>34</v>
      </c>
      <c r="B59" s="1487" t="s">
        <v>257</v>
      </c>
      <c r="C59" s="1488"/>
      <c r="D59" s="1290"/>
      <c r="E59" s="1467"/>
      <c r="F59" s="72" t="s">
        <v>478</v>
      </c>
      <c r="G59" s="1324">
        <v>0</v>
      </c>
      <c r="H59" s="1324">
        <v>0</v>
      </c>
      <c r="I59" s="1324">
        <v>0</v>
      </c>
      <c r="J59" s="59"/>
      <c r="K59" s="381"/>
    </row>
    <row r="60" spans="1:11" s="5" customFormat="1" ht="30" customHeight="1" x14ac:dyDescent="0.35">
      <c r="A60" s="1309" t="s">
        <v>35</v>
      </c>
      <c r="B60" s="1511" t="s">
        <v>429</v>
      </c>
      <c r="C60" s="1512"/>
      <c r="D60" s="79" t="s">
        <v>523</v>
      </c>
      <c r="E60" s="1467"/>
      <c r="F60" s="80" t="s">
        <v>361</v>
      </c>
      <c r="G60" s="703">
        <v>0</v>
      </c>
      <c r="H60" s="703">
        <v>0</v>
      </c>
      <c r="I60" s="703">
        <v>0</v>
      </c>
      <c r="J60" s="60"/>
      <c r="K60" s="381"/>
    </row>
    <row r="61" spans="1:11" s="5" customFormat="1" ht="24" customHeight="1" x14ac:dyDescent="0.35">
      <c r="A61" s="1486" t="s">
        <v>36</v>
      </c>
      <c r="B61" s="1487" t="s">
        <v>430</v>
      </c>
      <c r="C61" s="1488"/>
      <c r="D61" s="1290" t="s">
        <v>521</v>
      </c>
      <c r="E61" s="1467"/>
      <c r="F61" s="72" t="s">
        <v>361</v>
      </c>
      <c r="G61" s="902"/>
      <c r="H61" s="902"/>
      <c r="I61" s="902"/>
      <c r="J61" s="1509" t="s">
        <v>712</v>
      </c>
      <c r="K61" s="381"/>
    </row>
    <row r="62" spans="1:11" s="5" customFormat="1" ht="24" customHeight="1" x14ac:dyDescent="0.35">
      <c r="A62" s="1486"/>
      <c r="B62" s="1487"/>
      <c r="C62" s="1488"/>
      <c r="D62" s="1290" t="s">
        <v>706</v>
      </c>
      <c r="E62" s="1467"/>
      <c r="F62" s="72" t="s">
        <v>361</v>
      </c>
      <c r="G62" s="902"/>
      <c r="H62" s="902"/>
      <c r="I62" s="902"/>
      <c r="J62" s="1510"/>
      <c r="K62" s="381"/>
    </row>
    <row r="63" spans="1:11" s="5" customFormat="1" ht="27" customHeight="1" x14ac:dyDescent="0.35">
      <c r="A63" s="1508" t="s">
        <v>37</v>
      </c>
      <c r="B63" s="1481" t="s">
        <v>431</v>
      </c>
      <c r="C63" s="1482"/>
      <c r="D63" s="1304" t="s">
        <v>521</v>
      </c>
      <c r="E63" s="1467"/>
      <c r="F63" s="77" t="s">
        <v>361</v>
      </c>
      <c r="G63" s="902"/>
      <c r="H63" s="902"/>
      <c r="I63" s="902"/>
      <c r="J63" s="1509"/>
      <c r="K63" s="381"/>
    </row>
    <row r="64" spans="1:11" s="5" customFormat="1" ht="27" customHeight="1" x14ac:dyDescent="0.35">
      <c r="A64" s="1508"/>
      <c r="B64" s="1481"/>
      <c r="C64" s="1482"/>
      <c r="D64" s="1304" t="s">
        <v>522</v>
      </c>
      <c r="E64" s="1467"/>
      <c r="F64" s="77" t="s">
        <v>361</v>
      </c>
      <c r="G64" s="902"/>
      <c r="H64" s="902"/>
      <c r="I64" s="902"/>
      <c r="J64" s="1510"/>
      <c r="K64" s="381"/>
    </row>
    <row r="65" spans="1:11" s="5" customFormat="1" ht="30" customHeight="1" x14ac:dyDescent="0.35">
      <c r="A65" s="1312" t="s">
        <v>38</v>
      </c>
      <c r="B65" s="1487" t="s">
        <v>678</v>
      </c>
      <c r="C65" s="1488"/>
      <c r="D65" s="1290"/>
      <c r="E65" s="1507"/>
      <c r="F65" s="72" t="s">
        <v>478</v>
      </c>
      <c r="G65" s="1324">
        <v>0</v>
      </c>
      <c r="H65" s="1324">
        <v>0</v>
      </c>
      <c r="I65" s="1324">
        <v>0</v>
      </c>
      <c r="J65" s="59"/>
      <c r="K65" s="381"/>
    </row>
    <row r="66" spans="1:11" s="5" customFormat="1" ht="33" customHeight="1" x14ac:dyDescent="0.35">
      <c r="A66" s="1494" t="s">
        <v>699</v>
      </c>
      <c r="B66" s="1495"/>
      <c r="C66" s="1495"/>
      <c r="D66" s="1495"/>
      <c r="E66" s="1495"/>
      <c r="F66" s="1495"/>
      <c r="G66" s="1495"/>
      <c r="H66" s="1495"/>
      <c r="I66" s="1495"/>
      <c r="J66" s="1496"/>
      <c r="K66" s="381"/>
    </row>
    <row r="67" spans="1:11" s="5" customFormat="1" ht="30" customHeight="1" x14ac:dyDescent="0.35">
      <c r="A67" s="1309" t="s">
        <v>39</v>
      </c>
      <c r="B67" s="1511" t="s">
        <v>679</v>
      </c>
      <c r="C67" s="1512"/>
      <c r="D67" s="79" t="s">
        <v>523</v>
      </c>
      <c r="E67" s="1466" t="s">
        <v>519</v>
      </c>
      <c r="F67" s="80" t="s">
        <v>361</v>
      </c>
      <c r="G67" s="703">
        <v>0</v>
      </c>
      <c r="H67" s="703">
        <v>0</v>
      </c>
      <c r="I67" s="703">
        <v>0</v>
      </c>
      <c r="J67" s="60"/>
      <c r="K67" s="381"/>
    </row>
    <row r="68" spans="1:11" s="5" customFormat="1" ht="24" customHeight="1" x14ac:dyDescent="0.35">
      <c r="A68" s="1486" t="s">
        <v>40</v>
      </c>
      <c r="B68" s="1513" t="s">
        <v>433</v>
      </c>
      <c r="C68" s="1514"/>
      <c r="D68" s="1290" t="s">
        <v>521</v>
      </c>
      <c r="E68" s="1467"/>
      <c r="F68" s="72" t="s">
        <v>361</v>
      </c>
      <c r="G68" s="902"/>
      <c r="H68" s="902"/>
      <c r="I68" s="902"/>
      <c r="J68" s="1474" t="s">
        <v>712</v>
      </c>
      <c r="K68" s="381"/>
    </row>
    <row r="69" spans="1:11" s="5" customFormat="1" ht="24" customHeight="1" x14ac:dyDescent="0.35">
      <c r="A69" s="1501" t="s">
        <v>40</v>
      </c>
      <c r="B69" s="1515"/>
      <c r="C69" s="1516"/>
      <c r="D69" s="1289" t="s">
        <v>706</v>
      </c>
      <c r="E69" s="1468"/>
      <c r="F69" s="73" t="s">
        <v>361</v>
      </c>
      <c r="G69" s="902"/>
      <c r="H69" s="902"/>
      <c r="I69" s="902"/>
      <c r="J69" s="1517"/>
      <c r="K69" s="381"/>
    </row>
    <row r="70" spans="1:11" s="5" customFormat="1" ht="8.15" customHeight="1" x14ac:dyDescent="0.35">
      <c r="A70" s="82"/>
      <c r="B70" s="83"/>
      <c r="C70" s="83"/>
      <c r="D70" s="83"/>
      <c r="E70" s="83"/>
      <c r="F70" s="84"/>
      <c r="G70" s="156"/>
      <c r="H70" s="156"/>
      <c r="I70" s="156"/>
      <c r="J70" s="46"/>
      <c r="K70" s="381"/>
    </row>
    <row r="71" spans="1:11" s="5" customFormat="1" ht="33" customHeight="1" x14ac:dyDescent="0.35">
      <c r="A71" s="1462" t="s">
        <v>395</v>
      </c>
      <c r="B71" s="1463"/>
      <c r="C71" s="1463"/>
      <c r="D71" s="1463"/>
      <c r="E71" s="1463"/>
      <c r="F71" s="1463"/>
      <c r="G71" s="1463"/>
      <c r="H71" s="1463"/>
      <c r="I71" s="1463"/>
      <c r="J71" s="1464"/>
      <c r="K71" s="381"/>
    </row>
    <row r="72" spans="1:11" s="5" customFormat="1" ht="188.25" customHeight="1" x14ac:dyDescent="0.35">
      <c r="A72" s="11" t="s">
        <v>41</v>
      </c>
      <c r="B72" s="1537" t="s">
        <v>271</v>
      </c>
      <c r="C72" s="1538"/>
      <c r="D72" s="1539"/>
      <c r="E72" s="85" t="s">
        <v>524</v>
      </c>
      <c r="F72" s="242" t="s">
        <v>434</v>
      </c>
      <c r="G72" s="157" t="s">
        <v>493</v>
      </c>
      <c r="H72" s="157" t="s">
        <v>494</v>
      </c>
      <c r="I72" s="157" t="s">
        <v>495</v>
      </c>
      <c r="J72" s="2"/>
      <c r="K72" s="381"/>
    </row>
    <row r="73" spans="1:11" s="5" customFormat="1" ht="8.15" customHeight="1" x14ac:dyDescent="0.35">
      <c r="A73" s="12"/>
      <c r="B73" s="13"/>
      <c r="C73" s="13"/>
      <c r="D73" s="13"/>
      <c r="E73" s="13"/>
      <c r="F73" s="7"/>
      <c r="G73" s="149"/>
      <c r="H73" s="149"/>
      <c r="I73" s="149"/>
      <c r="J73" s="46"/>
      <c r="K73" s="381"/>
    </row>
    <row r="74" spans="1:11" s="5" customFormat="1" ht="33" customHeight="1" x14ac:dyDescent="0.35">
      <c r="A74" s="1462" t="s">
        <v>396</v>
      </c>
      <c r="B74" s="1463"/>
      <c r="C74" s="1463"/>
      <c r="D74" s="1463"/>
      <c r="E74" s="1463"/>
      <c r="F74" s="1463"/>
      <c r="G74" s="1463"/>
      <c r="H74" s="1463"/>
      <c r="I74" s="1463"/>
      <c r="J74" s="1464"/>
      <c r="K74" s="381"/>
    </row>
    <row r="75" spans="1:11" s="5" customFormat="1" ht="51" customHeight="1" x14ac:dyDescent="0.35">
      <c r="A75" s="11" t="s">
        <v>42</v>
      </c>
      <c r="B75" s="1537" t="s">
        <v>206</v>
      </c>
      <c r="C75" s="1538"/>
      <c r="D75" s="1539"/>
      <c r="E75" s="85" t="s">
        <v>524</v>
      </c>
      <c r="F75" s="4"/>
      <c r="G75" s="158" t="s">
        <v>515</v>
      </c>
      <c r="H75" s="158" t="s">
        <v>515</v>
      </c>
      <c r="I75" s="158" t="s">
        <v>515</v>
      </c>
      <c r="J75" s="36"/>
      <c r="K75" s="381"/>
    </row>
    <row r="76" spans="1:11" s="5" customFormat="1" ht="8.15" customHeight="1" x14ac:dyDescent="0.35">
      <c r="A76" s="12"/>
      <c r="B76" s="13"/>
      <c r="C76" s="13"/>
      <c r="D76" s="13"/>
      <c r="E76" s="13"/>
      <c r="F76" s="7"/>
      <c r="G76" s="149"/>
      <c r="H76" s="149"/>
      <c r="I76" s="149"/>
      <c r="J76" s="46"/>
      <c r="K76" s="381"/>
    </row>
    <row r="77" spans="1:11" s="5" customFormat="1" ht="33" customHeight="1" x14ac:dyDescent="0.35">
      <c r="A77" s="1462" t="s">
        <v>397</v>
      </c>
      <c r="B77" s="1463"/>
      <c r="C77" s="1463"/>
      <c r="D77" s="1463"/>
      <c r="E77" s="1463"/>
      <c r="F77" s="1463"/>
      <c r="G77" s="1463"/>
      <c r="H77" s="1463"/>
      <c r="I77" s="1463"/>
      <c r="J77" s="1464"/>
      <c r="K77" s="381"/>
    </row>
    <row r="78" spans="1:11" s="5" customFormat="1" ht="32.15" customHeight="1" x14ac:dyDescent="0.35">
      <c r="A78" s="1282" t="s">
        <v>43</v>
      </c>
      <c r="B78" s="1505" t="s">
        <v>272</v>
      </c>
      <c r="C78" s="1540"/>
      <c r="D78" s="1506"/>
      <c r="E78" s="1541" t="s">
        <v>519</v>
      </c>
      <c r="F78" s="243" t="s">
        <v>398</v>
      </c>
      <c r="G78" s="170">
        <v>0.99</v>
      </c>
      <c r="H78" s="170">
        <v>0.99</v>
      </c>
      <c r="I78" s="170">
        <v>0.99</v>
      </c>
      <c r="J78" s="86"/>
      <c r="K78" s="381"/>
    </row>
    <row r="79" spans="1:11" s="5" customFormat="1" ht="32.15" customHeight="1" x14ac:dyDescent="0.35">
      <c r="A79" s="1285" t="s">
        <v>46</v>
      </c>
      <c r="B79" s="1487" t="s">
        <v>273</v>
      </c>
      <c r="C79" s="1544"/>
      <c r="D79" s="1488"/>
      <c r="E79" s="1542"/>
      <c r="F79" s="87" t="s">
        <v>478</v>
      </c>
      <c r="G79" s="733" t="s">
        <v>363</v>
      </c>
      <c r="H79" s="733" t="s">
        <v>363</v>
      </c>
      <c r="I79" s="733" t="s">
        <v>363</v>
      </c>
      <c r="J79" s="1291" t="s">
        <v>705</v>
      </c>
      <c r="K79" s="381"/>
    </row>
    <row r="80" spans="1:11" s="5" customFormat="1" ht="32.15" customHeight="1" x14ac:dyDescent="0.35">
      <c r="A80" s="1283" t="s">
        <v>47</v>
      </c>
      <c r="B80" s="1545" t="s">
        <v>274</v>
      </c>
      <c r="C80" s="1546"/>
      <c r="D80" s="1547"/>
      <c r="E80" s="1542"/>
      <c r="F80" s="88"/>
      <c r="G80" s="152" t="s">
        <v>496</v>
      </c>
      <c r="H80" s="152" t="s">
        <v>496</v>
      </c>
      <c r="I80" s="152" t="s">
        <v>496</v>
      </c>
      <c r="J80" s="245"/>
      <c r="K80" s="381"/>
    </row>
    <row r="81" spans="1:15" s="5" customFormat="1" ht="15" customHeight="1" x14ac:dyDescent="0.35">
      <c r="A81" s="1548" t="s">
        <v>48</v>
      </c>
      <c r="B81" s="1513" t="s">
        <v>275</v>
      </c>
      <c r="C81" s="1514"/>
      <c r="D81" s="1306" t="s">
        <v>475</v>
      </c>
      <c r="E81" s="1542"/>
      <c r="F81" s="87" t="s">
        <v>478</v>
      </c>
      <c r="G81" s="733">
        <v>11</v>
      </c>
      <c r="H81" s="733" t="s">
        <v>362</v>
      </c>
      <c r="I81" s="733" t="s">
        <v>362</v>
      </c>
      <c r="J81" s="1810" t="s">
        <v>719</v>
      </c>
      <c r="K81" s="381"/>
    </row>
    <row r="82" spans="1:15" s="5" customFormat="1" ht="15" customHeight="1" x14ac:dyDescent="0.35">
      <c r="A82" s="1548"/>
      <c r="B82" s="1518"/>
      <c r="C82" s="1519"/>
      <c r="D82" s="1306" t="s">
        <v>476</v>
      </c>
      <c r="E82" s="1542"/>
      <c r="F82" s="87" t="s">
        <v>478</v>
      </c>
      <c r="G82" s="733">
        <v>0</v>
      </c>
      <c r="H82" s="733">
        <v>0</v>
      </c>
      <c r="I82" s="733" t="s">
        <v>362</v>
      </c>
      <c r="J82" s="1811"/>
      <c r="K82" s="381"/>
    </row>
    <row r="83" spans="1:15" s="5" customFormat="1" ht="17.25" customHeight="1" x14ac:dyDescent="0.35">
      <c r="A83" s="1549"/>
      <c r="B83" s="1515"/>
      <c r="C83" s="1516"/>
      <c r="D83" s="91" t="s">
        <v>477</v>
      </c>
      <c r="E83" s="1543"/>
      <c r="F83" s="90" t="s">
        <v>478</v>
      </c>
      <c r="G83" s="154">
        <v>0</v>
      </c>
      <c r="H83" s="154">
        <v>0</v>
      </c>
      <c r="I83" s="154" t="s">
        <v>362</v>
      </c>
      <c r="J83" s="1812"/>
      <c r="K83" s="381"/>
    </row>
    <row r="84" spans="1:15" s="5" customFormat="1" ht="8.15" customHeight="1" x14ac:dyDescent="0.35">
      <c r="A84" s="12"/>
      <c r="B84" s="13"/>
      <c r="C84" s="13"/>
      <c r="D84" s="13"/>
      <c r="E84" s="13"/>
      <c r="F84" s="7"/>
      <c r="G84" s="149"/>
      <c r="H84" s="149"/>
      <c r="I84" s="149"/>
      <c r="J84" s="46"/>
      <c r="K84" s="381"/>
    </row>
    <row r="85" spans="1:15" s="5" customFormat="1" ht="33" customHeight="1" x14ac:dyDescent="0.35">
      <c r="A85" s="1462" t="s">
        <v>400</v>
      </c>
      <c r="B85" s="1463"/>
      <c r="C85" s="1463"/>
      <c r="D85" s="1463"/>
      <c r="E85" s="1463"/>
      <c r="F85" s="1463"/>
      <c r="G85" s="1463"/>
      <c r="H85" s="1463"/>
      <c r="I85" s="1463"/>
      <c r="J85" s="1464"/>
      <c r="K85" s="381"/>
    </row>
    <row r="86" spans="1:15" ht="15" customHeight="1" x14ac:dyDescent="0.35">
      <c r="A86" s="1522" t="s">
        <v>44</v>
      </c>
      <c r="B86" s="1525" t="s">
        <v>399</v>
      </c>
      <c r="C86" s="1526"/>
      <c r="D86" s="129" t="s">
        <v>410</v>
      </c>
      <c r="E86" s="1531" t="s">
        <v>519</v>
      </c>
      <c r="F86" s="93" t="s">
        <v>361</v>
      </c>
      <c r="G86" s="612"/>
      <c r="H86" s="612"/>
      <c r="I86" s="612"/>
      <c r="J86" s="1534" t="s">
        <v>687</v>
      </c>
      <c r="O86" s="1"/>
    </row>
    <row r="87" spans="1:15" ht="15" customHeight="1" x14ac:dyDescent="0.35">
      <c r="A87" s="1523"/>
      <c r="B87" s="1527"/>
      <c r="C87" s="1528"/>
      <c r="D87" s="130" t="s">
        <v>411</v>
      </c>
      <c r="E87" s="1532"/>
      <c r="F87" s="95" t="s">
        <v>361</v>
      </c>
      <c r="G87" s="686" t="s">
        <v>688</v>
      </c>
      <c r="H87" s="686" t="s">
        <v>688</v>
      </c>
      <c r="I87" s="686" t="s">
        <v>688</v>
      </c>
      <c r="J87" s="1535"/>
      <c r="O87" s="1"/>
    </row>
    <row r="88" spans="1:15" ht="15" customHeight="1" x14ac:dyDescent="0.35">
      <c r="A88" s="1523"/>
      <c r="B88" s="1527"/>
      <c r="C88" s="1528"/>
      <c r="D88" s="1292" t="s">
        <v>412</v>
      </c>
      <c r="E88" s="1532"/>
      <c r="F88" s="95" t="s">
        <v>361</v>
      </c>
      <c r="G88" s="686" t="s">
        <v>688</v>
      </c>
      <c r="H88" s="686" t="s">
        <v>688</v>
      </c>
      <c r="I88" s="686" t="s">
        <v>688</v>
      </c>
      <c r="J88" s="1535"/>
      <c r="O88" s="1"/>
    </row>
    <row r="89" spans="1:15" ht="15" customHeight="1" x14ac:dyDescent="0.35">
      <c r="A89" s="1524"/>
      <c r="B89" s="1529"/>
      <c r="C89" s="1530"/>
      <c r="D89" s="97" t="s">
        <v>256</v>
      </c>
      <c r="E89" s="1533"/>
      <c r="F89" s="98" t="s">
        <v>361</v>
      </c>
      <c r="G89" s="613"/>
      <c r="H89" s="613"/>
      <c r="I89" s="613"/>
      <c r="J89" s="1536"/>
      <c r="O89" s="1"/>
    </row>
    <row r="90" spans="1:15" s="5" customFormat="1" ht="8.15" customHeight="1" x14ac:dyDescent="0.35">
      <c r="A90" s="209"/>
      <c r="B90" s="210"/>
      <c r="C90" s="210"/>
      <c r="D90" s="210"/>
      <c r="E90" s="210"/>
      <c r="F90" s="47"/>
      <c r="G90" s="211"/>
      <c r="H90" s="211"/>
      <c r="I90" s="211"/>
      <c r="J90" s="46"/>
      <c r="K90" s="381"/>
    </row>
    <row r="91" spans="1:15" s="5" customFormat="1" ht="33" customHeight="1" x14ac:dyDescent="0.35">
      <c r="A91" s="1494" t="s">
        <v>480</v>
      </c>
      <c r="B91" s="1495"/>
      <c r="C91" s="1495"/>
      <c r="D91" s="1495"/>
      <c r="E91" s="1495"/>
      <c r="F91" s="1495"/>
      <c r="G91" s="1495"/>
      <c r="H91" s="1495"/>
      <c r="I91" s="1495"/>
      <c r="J91" s="445" t="s">
        <v>698</v>
      </c>
      <c r="K91" s="381"/>
    </row>
    <row r="92" spans="1:15" ht="15" customHeight="1" x14ac:dyDescent="0.35">
      <c r="A92" s="1522" t="s">
        <v>45</v>
      </c>
      <c r="B92" s="1550" t="s">
        <v>380</v>
      </c>
      <c r="C92" s="1551"/>
      <c r="D92" s="1298" t="s">
        <v>415</v>
      </c>
      <c r="E92" s="1556" t="s">
        <v>519</v>
      </c>
      <c r="F92" s="93" t="s">
        <v>361</v>
      </c>
      <c r="G92" s="161" t="s">
        <v>362</v>
      </c>
      <c r="H92" s="161" t="s">
        <v>362</v>
      </c>
      <c r="I92" s="161" t="s">
        <v>362</v>
      </c>
      <c r="J92" s="1559"/>
      <c r="O92" s="1"/>
    </row>
    <row r="93" spans="1:15" ht="15" customHeight="1" x14ac:dyDescent="0.35">
      <c r="A93" s="1523"/>
      <c r="B93" s="1552"/>
      <c r="C93" s="1553"/>
      <c r="D93" s="1295" t="s">
        <v>413</v>
      </c>
      <c r="E93" s="1557"/>
      <c r="F93" s="95" t="s">
        <v>361</v>
      </c>
      <c r="G93" s="718" t="s">
        <v>362</v>
      </c>
      <c r="H93" s="718" t="s">
        <v>362</v>
      </c>
      <c r="I93" s="718" t="s">
        <v>362</v>
      </c>
      <c r="J93" s="1560"/>
      <c r="O93" s="1"/>
    </row>
    <row r="94" spans="1:15" ht="15" customHeight="1" x14ac:dyDescent="0.35">
      <c r="A94" s="1523"/>
      <c r="B94" s="1552"/>
      <c r="C94" s="1553"/>
      <c r="D94" s="1295" t="s">
        <v>414</v>
      </c>
      <c r="E94" s="1557"/>
      <c r="F94" s="95" t="s">
        <v>361</v>
      </c>
      <c r="G94" s="718" t="s">
        <v>362</v>
      </c>
      <c r="H94" s="718" t="s">
        <v>362</v>
      </c>
      <c r="I94" s="718" t="s">
        <v>362</v>
      </c>
      <c r="J94" s="1560"/>
      <c r="O94" s="1"/>
    </row>
    <row r="95" spans="1:15" ht="15" customHeight="1" x14ac:dyDescent="0.35">
      <c r="A95" s="1523"/>
      <c r="B95" s="1552"/>
      <c r="C95" s="1553"/>
      <c r="D95" s="1295" t="s">
        <v>416</v>
      </c>
      <c r="E95" s="1557"/>
      <c r="F95" s="95" t="s">
        <v>361</v>
      </c>
      <c r="G95" s="718" t="s">
        <v>362</v>
      </c>
      <c r="H95" s="718" t="s">
        <v>362</v>
      </c>
      <c r="I95" s="718" t="s">
        <v>362</v>
      </c>
      <c r="J95" s="1560"/>
      <c r="O95" s="1"/>
    </row>
    <row r="96" spans="1:15" ht="15" customHeight="1" x14ac:dyDescent="0.35">
      <c r="A96" s="1523"/>
      <c r="B96" s="1552"/>
      <c r="C96" s="1553"/>
      <c r="D96" s="1295" t="s">
        <v>417</v>
      </c>
      <c r="E96" s="1557"/>
      <c r="F96" s="95" t="s">
        <v>361</v>
      </c>
      <c r="G96" s="718" t="s">
        <v>362</v>
      </c>
      <c r="H96" s="718" t="s">
        <v>362</v>
      </c>
      <c r="I96" s="718" t="s">
        <v>362</v>
      </c>
      <c r="J96" s="1560"/>
      <c r="O96" s="1"/>
    </row>
    <row r="97" spans="1:15" ht="15" customHeight="1" x14ac:dyDescent="0.35">
      <c r="A97" s="1523"/>
      <c r="B97" s="1554"/>
      <c r="C97" s="1555"/>
      <c r="D97" s="1295" t="s">
        <v>418</v>
      </c>
      <c r="E97" s="1557"/>
      <c r="F97" s="95" t="s">
        <v>361</v>
      </c>
      <c r="G97" s="718" t="s">
        <v>362</v>
      </c>
      <c r="H97" s="718" t="s">
        <v>362</v>
      </c>
      <c r="I97" s="718" t="s">
        <v>362</v>
      </c>
      <c r="J97" s="1561"/>
      <c r="O97" s="1"/>
    </row>
    <row r="98" spans="1:15" ht="15" customHeight="1" x14ac:dyDescent="0.35">
      <c r="A98" s="1562" t="s">
        <v>49</v>
      </c>
      <c r="B98" s="1563" t="s">
        <v>401</v>
      </c>
      <c r="C98" s="1564"/>
      <c r="D98" s="139" t="s">
        <v>415</v>
      </c>
      <c r="E98" s="1557"/>
      <c r="F98" s="140" t="s">
        <v>361</v>
      </c>
      <c r="G98" s="163" t="s">
        <v>362</v>
      </c>
      <c r="H98" s="163" t="s">
        <v>362</v>
      </c>
      <c r="I98" s="163" t="s">
        <v>362</v>
      </c>
      <c r="J98" s="1567"/>
      <c r="O98" s="1"/>
    </row>
    <row r="99" spans="1:15" ht="15" customHeight="1" x14ac:dyDescent="0.35">
      <c r="A99" s="1548" t="s">
        <v>49</v>
      </c>
      <c r="B99" s="1565"/>
      <c r="C99" s="1566"/>
      <c r="D99" s="1296" t="s">
        <v>413</v>
      </c>
      <c r="E99" s="1557"/>
      <c r="F99" s="101" t="s">
        <v>361</v>
      </c>
      <c r="G99" s="143" t="s">
        <v>362</v>
      </c>
      <c r="H99" s="143" t="s">
        <v>362</v>
      </c>
      <c r="I99" s="143" t="s">
        <v>362</v>
      </c>
      <c r="J99" s="1567"/>
      <c r="O99" s="1"/>
    </row>
    <row r="100" spans="1:15" ht="15" customHeight="1" x14ac:dyDescent="0.35">
      <c r="A100" s="1548" t="s">
        <v>49</v>
      </c>
      <c r="B100" s="1565"/>
      <c r="C100" s="1566"/>
      <c r="D100" s="1296" t="s">
        <v>414</v>
      </c>
      <c r="E100" s="1557"/>
      <c r="F100" s="101" t="s">
        <v>361</v>
      </c>
      <c r="G100" s="143" t="s">
        <v>362</v>
      </c>
      <c r="H100" s="143" t="s">
        <v>362</v>
      </c>
      <c r="I100" s="143" t="s">
        <v>362</v>
      </c>
      <c r="J100" s="1567"/>
      <c r="O100" s="1"/>
    </row>
    <row r="101" spans="1:15" ht="15" customHeight="1" x14ac:dyDescent="0.35">
      <c r="A101" s="1548" t="s">
        <v>49</v>
      </c>
      <c r="B101" s="1565"/>
      <c r="C101" s="1566"/>
      <c r="D101" s="1296" t="s">
        <v>416</v>
      </c>
      <c r="E101" s="1557"/>
      <c r="F101" s="101" t="s">
        <v>361</v>
      </c>
      <c r="G101" s="143" t="s">
        <v>362</v>
      </c>
      <c r="H101" s="143" t="s">
        <v>362</v>
      </c>
      <c r="I101" s="143" t="s">
        <v>362</v>
      </c>
      <c r="J101" s="1567"/>
      <c r="O101" s="1"/>
    </row>
    <row r="102" spans="1:15" ht="15" customHeight="1" x14ac:dyDescent="0.35">
      <c r="A102" s="1548" t="s">
        <v>49</v>
      </c>
      <c r="B102" s="1565"/>
      <c r="C102" s="1566"/>
      <c r="D102" s="1296" t="s">
        <v>417</v>
      </c>
      <c r="E102" s="1557"/>
      <c r="F102" s="101" t="s">
        <v>361</v>
      </c>
      <c r="G102" s="143" t="s">
        <v>362</v>
      </c>
      <c r="H102" s="143" t="s">
        <v>362</v>
      </c>
      <c r="I102" s="143" t="s">
        <v>362</v>
      </c>
      <c r="J102" s="1567"/>
      <c r="O102" s="1"/>
    </row>
    <row r="103" spans="1:15" ht="15" customHeight="1" x14ac:dyDescent="0.35">
      <c r="A103" s="1548" t="s">
        <v>49</v>
      </c>
      <c r="B103" s="1565"/>
      <c r="C103" s="1566"/>
      <c r="D103" s="1296" t="s">
        <v>418</v>
      </c>
      <c r="E103" s="1557"/>
      <c r="F103" s="101" t="s">
        <v>361</v>
      </c>
      <c r="G103" s="143" t="s">
        <v>362</v>
      </c>
      <c r="H103" s="143" t="s">
        <v>362</v>
      </c>
      <c r="I103" s="143" t="s">
        <v>362</v>
      </c>
      <c r="J103" s="1568"/>
      <c r="O103" s="1"/>
    </row>
    <row r="104" spans="1:15" ht="15" customHeight="1" x14ac:dyDescent="0.35">
      <c r="A104" s="1523" t="s">
        <v>50</v>
      </c>
      <c r="B104" s="1569" t="s">
        <v>382</v>
      </c>
      <c r="C104" s="1570"/>
      <c r="D104" s="1295" t="s">
        <v>415</v>
      </c>
      <c r="E104" s="1557"/>
      <c r="F104" s="95" t="s">
        <v>361</v>
      </c>
      <c r="G104" s="718" t="s">
        <v>362</v>
      </c>
      <c r="H104" s="718" t="s">
        <v>362</v>
      </c>
      <c r="I104" s="718" t="s">
        <v>362</v>
      </c>
      <c r="J104" s="1572"/>
      <c r="O104" s="1"/>
    </row>
    <row r="105" spans="1:15" ht="15" customHeight="1" x14ac:dyDescent="0.35">
      <c r="A105" s="1523" t="s">
        <v>50</v>
      </c>
      <c r="B105" s="1569" t="s">
        <v>319</v>
      </c>
      <c r="C105" s="1570"/>
      <c r="D105" s="1295" t="s">
        <v>413</v>
      </c>
      <c r="E105" s="1557"/>
      <c r="F105" s="95" t="s">
        <v>361</v>
      </c>
      <c r="G105" s="718" t="s">
        <v>362</v>
      </c>
      <c r="H105" s="718" t="s">
        <v>362</v>
      </c>
      <c r="I105" s="718" t="s">
        <v>362</v>
      </c>
      <c r="J105" s="1560"/>
      <c r="O105" s="1"/>
    </row>
    <row r="106" spans="1:15" ht="15" customHeight="1" x14ac:dyDescent="0.35">
      <c r="A106" s="1523" t="s">
        <v>50</v>
      </c>
      <c r="B106" s="1569" t="s">
        <v>319</v>
      </c>
      <c r="C106" s="1570"/>
      <c r="D106" s="1295" t="s">
        <v>414</v>
      </c>
      <c r="E106" s="1557"/>
      <c r="F106" s="95" t="s">
        <v>361</v>
      </c>
      <c r="G106" s="718" t="s">
        <v>362</v>
      </c>
      <c r="H106" s="718" t="s">
        <v>362</v>
      </c>
      <c r="I106" s="718" t="s">
        <v>362</v>
      </c>
      <c r="J106" s="1560"/>
      <c r="O106" s="1"/>
    </row>
    <row r="107" spans="1:15" ht="15" customHeight="1" x14ac:dyDescent="0.35">
      <c r="A107" s="1523" t="s">
        <v>50</v>
      </c>
      <c r="B107" s="1569" t="s">
        <v>319</v>
      </c>
      <c r="C107" s="1570"/>
      <c r="D107" s="1295" t="s">
        <v>416</v>
      </c>
      <c r="E107" s="1557"/>
      <c r="F107" s="95" t="s">
        <v>361</v>
      </c>
      <c r="G107" s="718" t="s">
        <v>362</v>
      </c>
      <c r="H107" s="718" t="s">
        <v>362</v>
      </c>
      <c r="I107" s="718" t="s">
        <v>362</v>
      </c>
      <c r="J107" s="1560"/>
      <c r="O107" s="1"/>
    </row>
    <row r="108" spans="1:15" ht="15" customHeight="1" x14ac:dyDescent="0.35">
      <c r="A108" s="1523" t="s">
        <v>50</v>
      </c>
      <c r="B108" s="1569" t="s">
        <v>319</v>
      </c>
      <c r="C108" s="1570"/>
      <c r="D108" s="1295" t="s">
        <v>417</v>
      </c>
      <c r="E108" s="1557"/>
      <c r="F108" s="95" t="s">
        <v>361</v>
      </c>
      <c r="G108" s="718" t="s">
        <v>362</v>
      </c>
      <c r="H108" s="718" t="s">
        <v>362</v>
      </c>
      <c r="I108" s="718" t="s">
        <v>362</v>
      </c>
      <c r="J108" s="1560"/>
      <c r="O108" s="1"/>
    </row>
    <row r="109" spans="1:15" ht="15" customHeight="1" x14ac:dyDescent="0.35">
      <c r="A109" s="1523" t="s">
        <v>50</v>
      </c>
      <c r="B109" s="1569" t="s">
        <v>319</v>
      </c>
      <c r="C109" s="1570"/>
      <c r="D109" s="1295" t="s">
        <v>418</v>
      </c>
      <c r="E109" s="1557"/>
      <c r="F109" s="95" t="s">
        <v>361</v>
      </c>
      <c r="G109" s="718" t="s">
        <v>362</v>
      </c>
      <c r="H109" s="718" t="s">
        <v>362</v>
      </c>
      <c r="I109" s="718" t="s">
        <v>362</v>
      </c>
      <c r="J109" s="1561"/>
      <c r="O109" s="1"/>
    </row>
    <row r="110" spans="1:15" ht="15" customHeight="1" x14ac:dyDescent="0.35">
      <c r="A110" s="1548" t="s">
        <v>51</v>
      </c>
      <c r="B110" s="1565" t="s">
        <v>383</v>
      </c>
      <c r="C110" s="1566"/>
      <c r="D110" s="1296" t="s">
        <v>415</v>
      </c>
      <c r="E110" s="1557"/>
      <c r="F110" s="101" t="s">
        <v>361</v>
      </c>
      <c r="G110" s="143" t="s">
        <v>362</v>
      </c>
      <c r="H110" s="143" t="s">
        <v>362</v>
      </c>
      <c r="I110" s="143" t="s">
        <v>362</v>
      </c>
      <c r="J110" s="1571"/>
      <c r="O110" s="1"/>
    </row>
    <row r="111" spans="1:15" ht="15" customHeight="1" x14ac:dyDescent="0.35">
      <c r="A111" s="1548" t="s">
        <v>51</v>
      </c>
      <c r="B111" s="1565" t="s">
        <v>328</v>
      </c>
      <c r="C111" s="1566"/>
      <c r="D111" s="1296" t="s">
        <v>413</v>
      </c>
      <c r="E111" s="1557"/>
      <c r="F111" s="101" t="s">
        <v>361</v>
      </c>
      <c r="G111" s="143" t="s">
        <v>362</v>
      </c>
      <c r="H111" s="143" t="s">
        <v>362</v>
      </c>
      <c r="I111" s="143" t="s">
        <v>362</v>
      </c>
      <c r="J111" s="1567"/>
      <c r="O111" s="1"/>
    </row>
    <row r="112" spans="1:15" ht="15" customHeight="1" x14ac:dyDescent="0.35">
      <c r="A112" s="1548" t="s">
        <v>51</v>
      </c>
      <c r="B112" s="1565" t="s">
        <v>328</v>
      </c>
      <c r="C112" s="1566"/>
      <c r="D112" s="1296" t="s">
        <v>414</v>
      </c>
      <c r="E112" s="1557"/>
      <c r="F112" s="101" t="s">
        <v>361</v>
      </c>
      <c r="G112" s="143" t="s">
        <v>362</v>
      </c>
      <c r="H112" s="143" t="s">
        <v>362</v>
      </c>
      <c r="I112" s="143" t="s">
        <v>362</v>
      </c>
      <c r="J112" s="1567"/>
      <c r="O112" s="1"/>
    </row>
    <row r="113" spans="1:15" ht="15" customHeight="1" x14ac:dyDescent="0.35">
      <c r="A113" s="1548" t="s">
        <v>51</v>
      </c>
      <c r="B113" s="1565" t="s">
        <v>328</v>
      </c>
      <c r="C113" s="1566"/>
      <c r="D113" s="1296" t="s">
        <v>416</v>
      </c>
      <c r="E113" s="1557"/>
      <c r="F113" s="101" t="s">
        <v>361</v>
      </c>
      <c r="G113" s="143" t="s">
        <v>362</v>
      </c>
      <c r="H113" s="143" t="s">
        <v>362</v>
      </c>
      <c r="I113" s="143" t="s">
        <v>362</v>
      </c>
      <c r="J113" s="1567"/>
      <c r="O113" s="1"/>
    </row>
    <row r="114" spans="1:15" ht="15" customHeight="1" x14ac:dyDescent="0.35">
      <c r="A114" s="1548" t="s">
        <v>51</v>
      </c>
      <c r="B114" s="1565" t="s">
        <v>328</v>
      </c>
      <c r="C114" s="1566"/>
      <c r="D114" s="1296" t="s">
        <v>417</v>
      </c>
      <c r="E114" s="1557"/>
      <c r="F114" s="101" t="s">
        <v>361</v>
      </c>
      <c r="G114" s="143" t="s">
        <v>362</v>
      </c>
      <c r="H114" s="143" t="s">
        <v>362</v>
      </c>
      <c r="I114" s="143" t="s">
        <v>362</v>
      </c>
      <c r="J114" s="1567"/>
      <c r="O114" s="1"/>
    </row>
    <row r="115" spans="1:15" ht="15" customHeight="1" x14ac:dyDescent="0.35">
      <c r="A115" s="1548" t="s">
        <v>51</v>
      </c>
      <c r="B115" s="1565" t="s">
        <v>328</v>
      </c>
      <c r="C115" s="1566"/>
      <c r="D115" s="1296" t="s">
        <v>418</v>
      </c>
      <c r="E115" s="1557"/>
      <c r="F115" s="101" t="s">
        <v>361</v>
      </c>
      <c r="G115" s="143" t="s">
        <v>362</v>
      </c>
      <c r="H115" s="143" t="s">
        <v>362</v>
      </c>
      <c r="I115" s="143" t="s">
        <v>362</v>
      </c>
      <c r="J115" s="1568"/>
      <c r="O115" s="1"/>
    </row>
    <row r="116" spans="1:15" ht="15" customHeight="1" x14ac:dyDescent="0.35">
      <c r="A116" s="1573" t="s">
        <v>52</v>
      </c>
      <c r="B116" s="1569" t="s">
        <v>384</v>
      </c>
      <c r="C116" s="1570"/>
      <c r="D116" s="332" t="s">
        <v>415</v>
      </c>
      <c r="E116" s="1557"/>
      <c r="F116" s="138" t="s">
        <v>361</v>
      </c>
      <c r="G116" s="162" t="s">
        <v>362</v>
      </c>
      <c r="H116" s="162" t="s">
        <v>362</v>
      </c>
      <c r="I116" s="162" t="s">
        <v>362</v>
      </c>
      <c r="J116" s="1572"/>
      <c r="O116" s="1"/>
    </row>
    <row r="117" spans="1:15" ht="15" customHeight="1" x14ac:dyDescent="0.35">
      <c r="A117" s="1523" t="s">
        <v>52</v>
      </c>
      <c r="B117" s="1569" t="s">
        <v>320</v>
      </c>
      <c r="C117" s="1570"/>
      <c r="D117" s="1295" t="s">
        <v>413</v>
      </c>
      <c r="E117" s="1557"/>
      <c r="F117" s="95" t="s">
        <v>361</v>
      </c>
      <c r="G117" s="718" t="s">
        <v>362</v>
      </c>
      <c r="H117" s="718" t="s">
        <v>362</v>
      </c>
      <c r="I117" s="718" t="s">
        <v>362</v>
      </c>
      <c r="J117" s="1560"/>
      <c r="O117" s="1"/>
    </row>
    <row r="118" spans="1:15" ht="15" customHeight="1" x14ac:dyDescent="0.35">
      <c r="A118" s="1523" t="s">
        <v>52</v>
      </c>
      <c r="B118" s="1569" t="s">
        <v>320</v>
      </c>
      <c r="C118" s="1570"/>
      <c r="D118" s="1295" t="s">
        <v>414</v>
      </c>
      <c r="E118" s="1557"/>
      <c r="F118" s="95" t="s">
        <v>361</v>
      </c>
      <c r="G118" s="718" t="s">
        <v>362</v>
      </c>
      <c r="H118" s="718" t="s">
        <v>362</v>
      </c>
      <c r="I118" s="718" t="s">
        <v>362</v>
      </c>
      <c r="J118" s="1560"/>
      <c r="O118" s="1"/>
    </row>
    <row r="119" spans="1:15" ht="15" customHeight="1" x14ac:dyDescent="0.35">
      <c r="A119" s="1523" t="s">
        <v>52</v>
      </c>
      <c r="B119" s="1569" t="s">
        <v>320</v>
      </c>
      <c r="C119" s="1570"/>
      <c r="D119" s="1295" t="s">
        <v>416</v>
      </c>
      <c r="E119" s="1557"/>
      <c r="F119" s="95" t="s">
        <v>361</v>
      </c>
      <c r="G119" s="718" t="s">
        <v>362</v>
      </c>
      <c r="H119" s="718" t="s">
        <v>362</v>
      </c>
      <c r="I119" s="718" t="s">
        <v>362</v>
      </c>
      <c r="J119" s="1560"/>
      <c r="O119" s="1"/>
    </row>
    <row r="120" spans="1:15" ht="15" customHeight="1" x14ac:dyDescent="0.35">
      <c r="A120" s="1523" t="s">
        <v>52</v>
      </c>
      <c r="B120" s="1569" t="s">
        <v>320</v>
      </c>
      <c r="C120" s="1570"/>
      <c r="D120" s="1295" t="s">
        <v>417</v>
      </c>
      <c r="E120" s="1557"/>
      <c r="F120" s="95" t="s">
        <v>361</v>
      </c>
      <c r="G120" s="718" t="s">
        <v>362</v>
      </c>
      <c r="H120" s="718" t="s">
        <v>362</v>
      </c>
      <c r="I120" s="718" t="s">
        <v>362</v>
      </c>
      <c r="J120" s="1560"/>
      <c r="O120" s="1"/>
    </row>
    <row r="121" spans="1:15" ht="15" customHeight="1" x14ac:dyDescent="0.35">
      <c r="A121" s="1523" t="s">
        <v>52</v>
      </c>
      <c r="B121" s="1569" t="s">
        <v>320</v>
      </c>
      <c r="C121" s="1570"/>
      <c r="D121" s="1295" t="s">
        <v>418</v>
      </c>
      <c r="E121" s="1557"/>
      <c r="F121" s="95" t="s">
        <v>361</v>
      </c>
      <c r="G121" s="718" t="s">
        <v>362</v>
      </c>
      <c r="H121" s="718" t="s">
        <v>362</v>
      </c>
      <c r="I121" s="718" t="s">
        <v>362</v>
      </c>
      <c r="J121" s="1561"/>
      <c r="O121" s="1"/>
    </row>
    <row r="122" spans="1:15" ht="15" customHeight="1" x14ac:dyDescent="0.35">
      <c r="A122" s="1548" t="s">
        <v>53</v>
      </c>
      <c r="B122" s="1565" t="s">
        <v>402</v>
      </c>
      <c r="C122" s="1566"/>
      <c r="D122" s="1296" t="s">
        <v>415</v>
      </c>
      <c r="E122" s="1557"/>
      <c r="F122" s="101" t="s">
        <v>361</v>
      </c>
      <c r="G122" s="143" t="s">
        <v>362</v>
      </c>
      <c r="H122" s="143" t="s">
        <v>362</v>
      </c>
      <c r="I122" s="143" t="s">
        <v>362</v>
      </c>
      <c r="J122" s="1571"/>
      <c r="O122" s="1"/>
    </row>
    <row r="123" spans="1:15" ht="15" customHeight="1" x14ac:dyDescent="0.35">
      <c r="A123" s="1548" t="s">
        <v>53</v>
      </c>
      <c r="B123" s="1565" t="s">
        <v>321</v>
      </c>
      <c r="C123" s="1566"/>
      <c r="D123" s="1296" t="s">
        <v>413</v>
      </c>
      <c r="E123" s="1557"/>
      <c r="F123" s="101" t="s">
        <v>361</v>
      </c>
      <c r="G123" s="143" t="s">
        <v>362</v>
      </c>
      <c r="H123" s="143" t="s">
        <v>362</v>
      </c>
      <c r="I123" s="143" t="s">
        <v>362</v>
      </c>
      <c r="J123" s="1567"/>
      <c r="O123" s="1"/>
    </row>
    <row r="124" spans="1:15" ht="15" customHeight="1" x14ac:dyDescent="0.35">
      <c r="A124" s="1548" t="s">
        <v>53</v>
      </c>
      <c r="B124" s="1565" t="s">
        <v>321</v>
      </c>
      <c r="C124" s="1566"/>
      <c r="D124" s="1296" t="s">
        <v>414</v>
      </c>
      <c r="E124" s="1557"/>
      <c r="F124" s="101" t="s">
        <v>361</v>
      </c>
      <c r="G124" s="143" t="s">
        <v>362</v>
      </c>
      <c r="H124" s="143" t="s">
        <v>362</v>
      </c>
      <c r="I124" s="143" t="s">
        <v>362</v>
      </c>
      <c r="J124" s="1567"/>
      <c r="O124" s="1"/>
    </row>
    <row r="125" spans="1:15" ht="15" customHeight="1" x14ac:dyDescent="0.35">
      <c r="A125" s="1548" t="s">
        <v>53</v>
      </c>
      <c r="B125" s="1565" t="s">
        <v>321</v>
      </c>
      <c r="C125" s="1566"/>
      <c r="D125" s="1296" t="s">
        <v>416</v>
      </c>
      <c r="E125" s="1557"/>
      <c r="F125" s="101" t="s">
        <v>361</v>
      </c>
      <c r="G125" s="143" t="s">
        <v>362</v>
      </c>
      <c r="H125" s="143" t="s">
        <v>362</v>
      </c>
      <c r="I125" s="143" t="s">
        <v>362</v>
      </c>
      <c r="J125" s="1567"/>
      <c r="O125" s="1"/>
    </row>
    <row r="126" spans="1:15" ht="15" customHeight="1" x14ac:dyDescent="0.35">
      <c r="A126" s="1548" t="s">
        <v>53</v>
      </c>
      <c r="B126" s="1565" t="s">
        <v>321</v>
      </c>
      <c r="C126" s="1566"/>
      <c r="D126" s="1296" t="s">
        <v>417</v>
      </c>
      <c r="E126" s="1557"/>
      <c r="F126" s="101" t="s">
        <v>361</v>
      </c>
      <c r="G126" s="143" t="s">
        <v>362</v>
      </c>
      <c r="H126" s="143" t="s">
        <v>362</v>
      </c>
      <c r="I126" s="143" t="s">
        <v>362</v>
      </c>
      <c r="J126" s="1567"/>
      <c r="O126" s="1"/>
    </row>
    <row r="127" spans="1:15" ht="15" customHeight="1" x14ac:dyDescent="0.35">
      <c r="A127" s="1548" t="s">
        <v>53</v>
      </c>
      <c r="B127" s="1565" t="s">
        <v>321</v>
      </c>
      <c r="C127" s="1566"/>
      <c r="D127" s="1296" t="s">
        <v>418</v>
      </c>
      <c r="E127" s="1557"/>
      <c r="F127" s="101" t="s">
        <v>361</v>
      </c>
      <c r="G127" s="143" t="s">
        <v>362</v>
      </c>
      <c r="H127" s="143" t="s">
        <v>362</v>
      </c>
      <c r="I127" s="143" t="s">
        <v>362</v>
      </c>
      <c r="J127" s="1568"/>
      <c r="O127" s="1"/>
    </row>
    <row r="128" spans="1:15" ht="15" customHeight="1" x14ac:dyDescent="0.35">
      <c r="A128" s="1523" t="s">
        <v>54</v>
      </c>
      <c r="B128" s="1569" t="s">
        <v>403</v>
      </c>
      <c r="C128" s="1570"/>
      <c r="D128" s="1295" t="s">
        <v>415</v>
      </c>
      <c r="E128" s="1557"/>
      <c r="F128" s="95" t="s">
        <v>361</v>
      </c>
      <c r="G128" s="718" t="s">
        <v>362</v>
      </c>
      <c r="H128" s="718" t="s">
        <v>362</v>
      </c>
      <c r="I128" s="718" t="s">
        <v>362</v>
      </c>
      <c r="J128" s="1572"/>
      <c r="O128" s="1"/>
    </row>
    <row r="129" spans="1:15" ht="15" customHeight="1" x14ac:dyDescent="0.35">
      <c r="A129" s="1523" t="s">
        <v>54</v>
      </c>
      <c r="B129" s="1569" t="s">
        <v>327</v>
      </c>
      <c r="C129" s="1570"/>
      <c r="D129" s="1295" t="s">
        <v>413</v>
      </c>
      <c r="E129" s="1557"/>
      <c r="F129" s="95" t="s">
        <v>361</v>
      </c>
      <c r="G129" s="718" t="s">
        <v>362</v>
      </c>
      <c r="H129" s="718" t="s">
        <v>362</v>
      </c>
      <c r="I129" s="718" t="s">
        <v>362</v>
      </c>
      <c r="J129" s="1560"/>
      <c r="O129" s="1"/>
    </row>
    <row r="130" spans="1:15" ht="15" customHeight="1" x14ac:dyDescent="0.35">
      <c r="A130" s="1523" t="s">
        <v>54</v>
      </c>
      <c r="B130" s="1569" t="s">
        <v>327</v>
      </c>
      <c r="C130" s="1570"/>
      <c r="D130" s="1295" t="s">
        <v>414</v>
      </c>
      <c r="E130" s="1557"/>
      <c r="F130" s="95" t="s">
        <v>361</v>
      </c>
      <c r="G130" s="718" t="s">
        <v>362</v>
      </c>
      <c r="H130" s="718" t="s">
        <v>362</v>
      </c>
      <c r="I130" s="718" t="s">
        <v>362</v>
      </c>
      <c r="J130" s="1560"/>
      <c r="O130" s="1"/>
    </row>
    <row r="131" spans="1:15" ht="15" customHeight="1" x14ac:dyDescent="0.35">
      <c r="A131" s="1523" t="s">
        <v>54</v>
      </c>
      <c r="B131" s="1569" t="s">
        <v>327</v>
      </c>
      <c r="C131" s="1570"/>
      <c r="D131" s="1295" t="s">
        <v>416</v>
      </c>
      <c r="E131" s="1557"/>
      <c r="F131" s="95" t="s">
        <v>361</v>
      </c>
      <c r="G131" s="718" t="s">
        <v>362</v>
      </c>
      <c r="H131" s="718" t="s">
        <v>362</v>
      </c>
      <c r="I131" s="718" t="s">
        <v>362</v>
      </c>
      <c r="J131" s="1560"/>
      <c r="O131" s="1"/>
    </row>
    <row r="132" spans="1:15" ht="15" customHeight="1" x14ac:dyDescent="0.35">
      <c r="A132" s="1523" t="s">
        <v>54</v>
      </c>
      <c r="B132" s="1569" t="s">
        <v>327</v>
      </c>
      <c r="C132" s="1570"/>
      <c r="D132" s="1295" t="s">
        <v>417</v>
      </c>
      <c r="E132" s="1557"/>
      <c r="F132" s="95" t="s">
        <v>361</v>
      </c>
      <c r="G132" s="718" t="s">
        <v>362</v>
      </c>
      <c r="H132" s="718" t="s">
        <v>362</v>
      </c>
      <c r="I132" s="718" t="s">
        <v>362</v>
      </c>
      <c r="J132" s="1560"/>
      <c r="O132" s="1"/>
    </row>
    <row r="133" spans="1:15" ht="15" customHeight="1" x14ac:dyDescent="0.35">
      <c r="A133" s="1523" t="s">
        <v>54</v>
      </c>
      <c r="B133" s="1569" t="s">
        <v>327</v>
      </c>
      <c r="C133" s="1570"/>
      <c r="D133" s="1295" t="s">
        <v>418</v>
      </c>
      <c r="E133" s="1558"/>
      <c r="F133" s="95" t="s">
        <v>361</v>
      </c>
      <c r="G133" s="718" t="s">
        <v>362</v>
      </c>
      <c r="H133" s="718" t="s">
        <v>362</v>
      </c>
      <c r="I133" s="718" t="s">
        <v>362</v>
      </c>
      <c r="J133" s="1561"/>
      <c r="O133" s="1"/>
    </row>
    <row r="134" spans="1:15" s="5" customFormat="1" ht="33" customHeight="1" x14ac:dyDescent="0.35">
      <c r="A134" s="1462" t="s">
        <v>481</v>
      </c>
      <c r="B134" s="1463"/>
      <c r="C134" s="1463"/>
      <c r="D134" s="1463"/>
      <c r="E134" s="1495"/>
      <c r="F134" s="1463"/>
      <c r="G134" s="1463"/>
      <c r="H134" s="1463"/>
      <c r="I134" s="1463"/>
      <c r="J134" s="221" t="s">
        <v>698</v>
      </c>
      <c r="K134" s="381"/>
    </row>
    <row r="135" spans="1:15" ht="15" customHeight="1" x14ac:dyDescent="0.35">
      <c r="A135" s="1574" t="s">
        <v>55</v>
      </c>
      <c r="B135" s="1575" t="s">
        <v>404</v>
      </c>
      <c r="C135" s="1576"/>
      <c r="D135" s="440" t="s">
        <v>415</v>
      </c>
      <c r="E135" s="1556" t="s">
        <v>519</v>
      </c>
      <c r="F135" s="441" t="s">
        <v>361</v>
      </c>
      <c r="G135" s="442" t="s">
        <v>362</v>
      </c>
      <c r="H135" s="442" t="s">
        <v>362</v>
      </c>
      <c r="I135" s="442" t="s">
        <v>362</v>
      </c>
      <c r="J135" s="1577"/>
      <c r="O135" s="1"/>
    </row>
    <row r="136" spans="1:15" ht="15" customHeight="1" x14ac:dyDescent="0.35">
      <c r="A136" s="1548" t="s">
        <v>55</v>
      </c>
      <c r="B136" s="1565" t="s">
        <v>326</v>
      </c>
      <c r="C136" s="1566"/>
      <c r="D136" s="1296" t="s">
        <v>413</v>
      </c>
      <c r="E136" s="1557"/>
      <c r="F136" s="101" t="s">
        <v>361</v>
      </c>
      <c r="G136" s="143" t="s">
        <v>362</v>
      </c>
      <c r="H136" s="143" t="s">
        <v>362</v>
      </c>
      <c r="I136" s="143" t="s">
        <v>362</v>
      </c>
      <c r="J136" s="1567"/>
      <c r="O136" s="1"/>
    </row>
    <row r="137" spans="1:15" ht="15" customHeight="1" x14ac:dyDescent="0.35">
      <c r="A137" s="1548" t="s">
        <v>55</v>
      </c>
      <c r="B137" s="1565" t="s">
        <v>326</v>
      </c>
      <c r="C137" s="1566"/>
      <c r="D137" s="1296" t="s">
        <v>414</v>
      </c>
      <c r="E137" s="1557"/>
      <c r="F137" s="101" t="s">
        <v>361</v>
      </c>
      <c r="G137" s="143" t="s">
        <v>362</v>
      </c>
      <c r="H137" s="143" t="s">
        <v>362</v>
      </c>
      <c r="I137" s="143" t="s">
        <v>362</v>
      </c>
      <c r="J137" s="1567"/>
      <c r="O137" s="1"/>
    </row>
    <row r="138" spans="1:15" ht="15" customHeight="1" x14ac:dyDescent="0.35">
      <c r="A138" s="1548" t="s">
        <v>55</v>
      </c>
      <c r="B138" s="1565" t="s">
        <v>326</v>
      </c>
      <c r="C138" s="1566"/>
      <c r="D138" s="1296" t="s">
        <v>416</v>
      </c>
      <c r="E138" s="1557"/>
      <c r="F138" s="101" t="s">
        <v>361</v>
      </c>
      <c r="G138" s="143" t="s">
        <v>362</v>
      </c>
      <c r="H138" s="143" t="s">
        <v>362</v>
      </c>
      <c r="I138" s="143" t="s">
        <v>362</v>
      </c>
      <c r="J138" s="1567"/>
      <c r="O138" s="1"/>
    </row>
    <row r="139" spans="1:15" ht="15" customHeight="1" x14ac:dyDescent="0.35">
      <c r="A139" s="1548" t="s">
        <v>55</v>
      </c>
      <c r="B139" s="1565" t="s">
        <v>326</v>
      </c>
      <c r="C139" s="1566"/>
      <c r="D139" s="1296" t="s">
        <v>417</v>
      </c>
      <c r="E139" s="1557"/>
      <c r="F139" s="101" t="s">
        <v>361</v>
      </c>
      <c r="G139" s="143" t="s">
        <v>362</v>
      </c>
      <c r="H139" s="143" t="s">
        <v>362</v>
      </c>
      <c r="I139" s="143" t="s">
        <v>362</v>
      </c>
      <c r="J139" s="1567"/>
      <c r="O139" s="1"/>
    </row>
    <row r="140" spans="1:15" ht="15" customHeight="1" x14ac:dyDescent="0.35">
      <c r="A140" s="1548" t="s">
        <v>55</v>
      </c>
      <c r="B140" s="1565" t="s">
        <v>326</v>
      </c>
      <c r="C140" s="1566"/>
      <c r="D140" s="1296" t="s">
        <v>418</v>
      </c>
      <c r="E140" s="1557"/>
      <c r="F140" s="101" t="s">
        <v>361</v>
      </c>
      <c r="G140" s="143" t="s">
        <v>362</v>
      </c>
      <c r="H140" s="143" t="s">
        <v>362</v>
      </c>
      <c r="I140" s="143" t="s">
        <v>362</v>
      </c>
      <c r="J140" s="1568"/>
      <c r="O140" s="1"/>
    </row>
    <row r="141" spans="1:15" ht="15" customHeight="1" x14ac:dyDescent="0.35">
      <c r="A141" s="1523" t="s">
        <v>56</v>
      </c>
      <c r="B141" s="1569" t="s">
        <v>405</v>
      </c>
      <c r="C141" s="1570"/>
      <c r="D141" s="332" t="s">
        <v>415</v>
      </c>
      <c r="E141" s="1557"/>
      <c r="F141" s="138" t="s">
        <v>361</v>
      </c>
      <c r="G141" s="162" t="s">
        <v>362</v>
      </c>
      <c r="H141" s="162" t="s">
        <v>362</v>
      </c>
      <c r="I141" s="162" t="s">
        <v>362</v>
      </c>
      <c r="J141" s="1560"/>
      <c r="O141" s="1"/>
    </row>
    <row r="142" spans="1:15" ht="15" customHeight="1" x14ac:dyDescent="0.35">
      <c r="A142" s="1523" t="s">
        <v>56</v>
      </c>
      <c r="B142" s="1569" t="s">
        <v>325</v>
      </c>
      <c r="C142" s="1570"/>
      <c r="D142" s="1295" t="s">
        <v>413</v>
      </c>
      <c r="E142" s="1557"/>
      <c r="F142" s="95" t="s">
        <v>361</v>
      </c>
      <c r="G142" s="718" t="s">
        <v>362</v>
      </c>
      <c r="H142" s="718" t="s">
        <v>362</v>
      </c>
      <c r="I142" s="718" t="s">
        <v>362</v>
      </c>
      <c r="J142" s="1560"/>
      <c r="O142" s="1"/>
    </row>
    <row r="143" spans="1:15" ht="15" customHeight="1" x14ac:dyDescent="0.35">
      <c r="A143" s="1523" t="s">
        <v>56</v>
      </c>
      <c r="B143" s="1569" t="s">
        <v>325</v>
      </c>
      <c r="C143" s="1570"/>
      <c r="D143" s="1295" t="s">
        <v>414</v>
      </c>
      <c r="E143" s="1557"/>
      <c r="F143" s="95" t="s">
        <v>361</v>
      </c>
      <c r="G143" s="718" t="s">
        <v>362</v>
      </c>
      <c r="H143" s="718" t="s">
        <v>362</v>
      </c>
      <c r="I143" s="718" t="s">
        <v>362</v>
      </c>
      <c r="J143" s="1560"/>
      <c r="O143" s="1"/>
    </row>
    <row r="144" spans="1:15" ht="15" customHeight="1" x14ac:dyDescent="0.35">
      <c r="A144" s="1523" t="s">
        <v>56</v>
      </c>
      <c r="B144" s="1569" t="s">
        <v>325</v>
      </c>
      <c r="C144" s="1570"/>
      <c r="D144" s="1295" t="s">
        <v>416</v>
      </c>
      <c r="E144" s="1557"/>
      <c r="F144" s="95" t="s">
        <v>361</v>
      </c>
      <c r="G144" s="718" t="s">
        <v>362</v>
      </c>
      <c r="H144" s="718" t="s">
        <v>362</v>
      </c>
      <c r="I144" s="718" t="s">
        <v>362</v>
      </c>
      <c r="J144" s="1560"/>
      <c r="O144" s="1"/>
    </row>
    <row r="145" spans="1:15" ht="15" customHeight="1" x14ac:dyDescent="0.35">
      <c r="A145" s="1523" t="s">
        <v>56</v>
      </c>
      <c r="B145" s="1569" t="s">
        <v>325</v>
      </c>
      <c r="C145" s="1570"/>
      <c r="D145" s="1295" t="s">
        <v>417</v>
      </c>
      <c r="E145" s="1557"/>
      <c r="F145" s="95" t="s">
        <v>361</v>
      </c>
      <c r="G145" s="718" t="s">
        <v>362</v>
      </c>
      <c r="H145" s="718" t="s">
        <v>362</v>
      </c>
      <c r="I145" s="718" t="s">
        <v>362</v>
      </c>
      <c r="J145" s="1560"/>
      <c r="O145" s="1"/>
    </row>
    <row r="146" spans="1:15" ht="15" customHeight="1" x14ac:dyDescent="0.35">
      <c r="A146" s="1523" t="s">
        <v>56</v>
      </c>
      <c r="B146" s="1569" t="s">
        <v>325</v>
      </c>
      <c r="C146" s="1570"/>
      <c r="D146" s="1295" t="s">
        <v>418</v>
      </c>
      <c r="E146" s="1557"/>
      <c r="F146" s="95" t="s">
        <v>361</v>
      </c>
      <c r="G146" s="718" t="s">
        <v>362</v>
      </c>
      <c r="H146" s="718" t="s">
        <v>362</v>
      </c>
      <c r="I146" s="718" t="s">
        <v>362</v>
      </c>
      <c r="J146" s="1561"/>
      <c r="O146" s="1"/>
    </row>
    <row r="147" spans="1:15" ht="15" customHeight="1" x14ac:dyDescent="0.35">
      <c r="A147" s="1562" t="s">
        <v>57</v>
      </c>
      <c r="B147" s="1563" t="s">
        <v>389</v>
      </c>
      <c r="C147" s="1564"/>
      <c r="D147" s="139" t="s">
        <v>415</v>
      </c>
      <c r="E147" s="1557"/>
      <c r="F147" s="140" t="s">
        <v>361</v>
      </c>
      <c r="G147" s="163" t="s">
        <v>362</v>
      </c>
      <c r="H147" s="163" t="s">
        <v>362</v>
      </c>
      <c r="I147" s="163" t="s">
        <v>362</v>
      </c>
      <c r="J147" s="1571"/>
      <c r="O147" s="1"/>
    </row>
    <row r="148" spans="1:15" ht="15" customHeight="1" x14ac:dyDescent="0.35">
      <c r="A148" s="1548" t="s">
        <v>57</v>
      </c>
      <c r="B148" s="1565" t="s">
        <v>284</v>
      </c>
      <c r="C148" s="1566"/>
      <c r="D148" s="1296" t="s">
        <v>413</v>
      </c>
      <c r="E148" s="1557"/>
      <c r="F148" s="101" t="s">
        <v>361</v>
      </c>
      <c r="G148" s="143" t="s">
        <v>362</v>
      </c>
      <c r="H148" s="143" t="s">
        <v>362</v>
      </c>
      <c r="I148" s="143" t="s">
        <v>362</v>
      </c>
      <c r="J148" s="1567"/>
      <c r="O148" s="1"/>
    </row>
    <row r="149" spans="1:15" ht="15" customHeight="1" x14ac:dyDescent="0.35">
      <c r="A149" s="1548" t="s">
        <v>57</v>
      </c>
      <c r="B149" s="1565" t="s">
        <v>284</v>
      </c>
      <c r="C149" s="1566"/>
      <c r="D149" s="1296" t="s">
        <v>414</v>
      </c>
      <c r="E149" s="1557"/>
      <c r="F149" s="101" t="s">
        <v>361</v>
      </c>
      <c r="G149" s="143" t="s">
        <v>362</v>
      </c>
      <c r="H149" s="143" t="s">
        <v>362</v>
      </c>
      <c r="I149" s="143" t="s">
        <v>362</v>
      </c>
      <c r="J149" s="1567"/>
      <c r="O149" s="1"/>
    </row>
    <row r="150" spans="1:15" ht="15" customHeight="1" x14ac:dyDescent="0.35">
      <c r="A150" s="1548" t="s">
        <v>57</v>
      </c>
      <c r="B150" s="1565" t="s">
        <v>284</v>
      </c>
      <c r="C150" s="1566"/>
      <c r="D150" s="1296" t="s">
        <v>416</v>
      </c>
      <c r="E150" s="1557"/>
      <c r="F150" s="101" t="s">
        <v>361</v>
      </c>
      <c r="G150" s="143" t="s">
        <v>362</v>
      </c>
      <c r="H150" s="143" t="s">
        <v>362</v>
      </c>
      <c r="I150" s="143" t="s">
        <v>362</v>
      </c>
      <c r="J150" s="1567"/>
      <c r="O150" s="1"/>
    </row>
    <row r="151" spans="1:15" ht="15" customHeight="1" x14ac:dyDescent="0.35">
      <c r="A151" s="1548" t="s">
        <v>57</v>
      </c>
      <c r="B151" s="1565" t="s">
        <v>284</v>
      </c>
      <c r="C151" s="1566"/>
      <c r="D151" s="1296" t="s">
        <v>417</v>
      </c>
      <c r="E151" s="1557"/>
      <c r="F151" s="101" t="s">
        <v>361</v>
      </c>
      <c r="G151" s="143" t="s">
        <v>362</v>
      </c>
      <c r="H151" s="143" t="s">
        <v>362</v>
      </c>
      <c r="I151" s="143" t="s">
        <v>362</v>
      </c>
      <c r="J151" s="1567"/>
      <c r="O151" s="1"/>
    </row>
    <row r="152" spans="1:15" ht="15" customHeight="1" x14ac:dyDescent="0.35">
      <c r="A152" s="1548" t="s">
        <v>57</v>
      </c>
      <c r="B152" s="1565" t="s">
        <v>284</v>
      </c>
      <c r="C152" s="1566"/>
      <c r="D152" s="1296" t="s">
        <v>418</v>
      </c>
      <c r="E152" s="1557"/>
      <c r="F152" s="101" t="s">
        <v>361</v>
      </c>
      <c r="G152" s="143" t="s">
        <v>362</v>
      </c>
      <c r="H152" s="143" t="s">
        <v>362</v>
      </c>
      <c r="I152" s="143" t="s">
        <v>362</v>
      </c>
      <c r="J152" s="1568"/>
      <c r="O152" s="1"/>
    </row>
    <row r="153" spans="1:15" ht="15" customHeight="1" x14ac:dyDescent="0.35">
      <c r="A153" s="1523" t="s">
        <v>58</v>
      </c>
      <c r="B153" s="1569" t="s">
        <v>406</v>
      </c>
      <c r="C153" s="1570"/>
      <c r="D153" s="1295" t="s">
        <v>415</v>
      </c>
      <c r="E153" s="1557"/>
      <c r="F153" s="95" t="s">
        <v>361</v>
      </c>
      <c r="G153" s="718" t="s">
        <v>362</v>
      </c>
      <c r="H153" s="718" t="s">
        <v>362</v>
      </c>
      <c r="I153" s="718" t="s">
        <v>362</v>
      </c>
      <c r="J153" s="1572"/>
      <c r="O153" s="1"/>
    </row>
    <row r="154" spans="1:15" ht="15" customHeight="1" x14ac:dyDescent="0.35">
      <c r="A154" s="1523" t="s">
        <v>58</v>
      </c>
      <c r="B154" s="1569" t="s">
        <v>285</v>
      </c>
      <c r="C154" s="1570"/>
      <c r="D154" s="1295" t="s">
        <v>413</v>
      </c>
      <c r="E154" s="1557"/>
      <c r="F154" s="95" t="s">
        <v>361</v>
      </c>
      <c r="G154" s="718" t="s">
        <v>362</v>
      </c>
      <c r="H154" s="718" t="s">
        <v>362</v>
      </c>
      <c r="I154" s="718" t="s">
        <v>362</v>
      </c>
      <c r="J154" s="1560"/>
      <c r="O154" s="1"/>
    </row>
    <row r="155" spans="1:15" ht="15" customHeight="1" x14ac:dyDescent="0.35">
      <c r="A155" s="1523" t="s">
        <v>58</v>
      </c>
      <c r="B155" s="1569" t="s">
        <v>285</v>
      </c>
      <c r="C155" s="1570"/>
      <c r="D155" s="1295" t="s">
        <v>414</v>
      </c>
      <c r="E155" s="1557"/>
      <c r="F155" s="95" t="s">
        <v>361</v>
      </c>
      <c r="G155" s="718" t="s">
        <v>362</v>
      </c>
      <c r="H155" s="718" t="s">
        <v>362</v>
      </c>
      <c r="I155" s="718" t="s">
        <v>362</v>
      </c>
      <c r="J155" s="1560"/>
      <c r="O155" s="1"/>
    </row>
    <row r="156" spans="1:15" ht="15" customHeight="1" x14ac:dyDescent="0.35">
      <c r="A156" s="1523" t="s">
        <v>58</v>
      </c>
      <c r="B156" s="1569" t="s">
        <v>285</v>
      </c>
      <c r="C156" s="1570"/>
      <c r="D156" s="1295" t="s">
        <v>416</v>
      </c>
      <c r="E156" s="1557"/>
      <c r="F156" s="95" t="s">
        <v>361</v>
      </c>
      <c r="G156" s="718" t="s">
        <v>362</v>
      </c>
      <c r="H156" s="718" t="s">
        <v>362</v>
      </c>
      <c r="I156" s="718" t="s">
        <v>362</v>
      </c>
      <c r="J156" s="1560"/>
      <c r="O156" s="1"/>
    </row>
    <row r="157" spans="1:15" ht="15" customHeight="1" x14ac:dyDescent="0.35">
      <c r="A157" s="1523" t="s">
        <v>58</v>
      </c>
      <c r="B157" s="1569" t="s">
        <v>285</v>
      </c>
      <c r="C157" s="1570"/>
      <c r="D157" s="1295" t="s">
        <v>417</v>
      </c>
      <c r="E157" s="1557"/>
      <c r="F157" s="95" t="s">
        <v>361</v>
      </c>
      <c r="G157" s="718" t="s">
        <v>362</v>
      </c>
      <c r="H157" s="718" t="s">
        <v>362</v>
      </c>
      <c r="I157" s="718" t="s">
        <v>362</v>
      </c>
      <c r="J157" s="1560"/>
      <c r="O157" s="1"/>
    </row>
    <row r="158" spans="1:15" ht="15" customHeight="1" x14ac:dyDescent="0.35">
      <c r="A158" s="1523" t="s">
        <v>58</v>
      </c>
      <c r="B158" s="1569" t="s">
        <v>285</v>
      </c>
      <c r="C158" s="1570"/>
      <c r="D158" s="1295" t="s">
        <v>418</v>
      </c>
      <c r="E158" s="1557"/>
      <c r="F158" s="95" t="s">
        <v>361</v>
      </c>
      <c r="G158" s="718" t="s">
        <v>362</v>
      </c>
      <c r="H158" s="718" t="s">
        <v>362</v>
      </c>
      <c r="I158" s="718" t="s">
        <v>362</v>
      </c>
      <c r="J158" s="1561"/>
      <c r="O158" s="1"/>
    </row>
    <row r="159" spans="1:15" ht="15" customHeight="1" x14ac:dyDescent="0.35">
      <c r="A159" s="1562" t="s">
        <v>59</v>
      </c>
      <c r="B159" s="1563" t="s">
        <v>391</v>
      </c>
      <c r="C159" s="1564"/>
      <c r="D159" s="1296" t="s">
        <v>415</v>
      </c>
      <c r="E159" s="1557"/>
      <c r="F159" s="101" t="s">
        <v>361</v>
      </c>
      <c r="G159" s="143" t="s">
        <v>362</v>
      </c>
      <c r="H159" s="143" t="s">
        <v>362</v>
      </c>
      <c r="I159" s="143" t="s">
        <v>362</v>
      </c>
      <c r="J159" s="1571"/>
      <c r="O159" s="1"/>
    </row>
    <row r="160" spans="1:15" ht="15" customHeight="1" x14ac:dyDescent="0.35">
      <c r="A160" s="1548" t="s">
        <v>59</v>
      </c>
      <c r="B160" s="1565" t="s">
        <v>324</v>
      </c>
      <c r="C160" s="1566"/>
      <c r="D160" s="1296" t="s">
        <v>413</v>
      </c>
      <c r="E160" s="1557"/>
      <c r="F160" s="101" t="s">
        <v>361</v>
      </c>
      <c r="G160" s="143" t="s">
        <v>362</v>
      </c>
      <c r="H160" s="143" t="s">
        <v>362</v>
      </c>
      <c r="I160" s="143" t="s">
        <v>362</v>
      </c>
      <c r="J160" s="1567"/>
      <c r="O160" s="1"/>
    </row>
    <row r="161" spans="1:15" ht="15" customHeight="1" x14ac:dyDescent="0.35">
      <c r="A161" s="1548" t="s">
        <v>59</v>
      </c>
      <c r="B161" s="1565" t="s">
        <v>324</v>
      </c>
      <c r="C161" s="1566"/>
      <c r="D161" s="1296" t="s">
        <v>414</v>
      </c>
      <c r="E161" s="1557"/>
      <c r="F161" s="101" t="s">
        <v>361</v>
      </c>
      <c r="G161" s="143" t="s">
        <v>362</v>
      </c>
      <c r="H161" s="143" t="s">
        <v>362</v>
      </c>
      <c r="I161" s="143" t="s">
        <v>362</v>
      </c>
      <c r="J161" s="1567"/>
      <c r="O161" s="1"/>
    </row>
    <row r="162" spans="1:15" ht="15" customHeight="1" x14ac:dyDescent="0.35">
      <c r="A162" s="1548" t="s">
        <v>59</v>
      </c>
      <c r="B162" s="1565" t="s">
        <v>324</v>
      </c>
      <c r="C162" s="1566"/>
      <c r="D162" s="1296" t="s">
        <v>416</v>
      </c>
      <c r="E162" s="1557"/>
      <c r="F162" s="101" t="s">
        <v>361</v>
      </c>
      <c r="G162" s="143" t="s">
        <v>362</v>
      </c>
      <c r="H162" s="143" t="s">
        <v>362</v>
      </c>
      <c r="I162" s="143" t="s">
        <v>362</v>
      </c>
      <c r="J162" s="1567"/>
      <c r="O162" s="1"/>
    </row>
    <row r="163" spans="1:15" ht="15" customHeight="1" x14ac:dyDescent="0.35">
      <c r="A163" s="1548" t="s">
        <v>59</v>
      </c>
      <c r="B163" s="1565" t="s">
        <v>324</v>
      </c>
      <c r="C163" s="1566"/>
      <c r="D163" s="1296" t="s">
        <v>417</v>
      </c>
      <c r="E163" s="1557"/>
      <c r="F163" s="101" t="s">
        <v>361</v>
      </c>
      <c r="G163" s="143" t="s">
        <v>362</v>
      </c>
      <c r="H163" s="143" t="s">
        <v>362</v>
      </c>
      <c r="I163" s="143" t="s">
        <v>362</v>
      </c>
      <c r="J163" s="1567"/>
      <c r="O163" s="1"/>
    </row>
    <row r="164" spans="1:15" ht="15" customHeight="1" x14ac:dyDescent="0.35">
      <c r="A164" s="1548" t="s">
        <v>59</v>
      </c>
      <c r="B164" s="1565" t="s">
        <v>324</v>
      </c>
      <c r="C164" s="1566"/>
      <c r="D164" s="1296" t="s">
        <v>418</v>
      </c>
      <c r="E164" s="1557"/>
      <c r="F164" s="101" t="s">
        <v>361</v>
      </c>
      <c r="G164" s="143" t="s">
        <v>362</v>
      </c>
      <c r="H164" s="143" t="s">
        <v>362</v>
      </c>
      <c r="I164" s="143" t="s">
        <v>362</v>
      </c>
      <c r="J164" s="1568"/>
      <c r="O164" s="1"/>
    </row>
    <row r="165" spans="1:15" ht="15" customHeight="1" x14ac:dyDescent="0.35">
      <c r="A165" s="1523" t="s">
        <v>60</v>
      </c>
      <c r="B165" s="1569" t="s">
        <v>407</v>
      </c>
      <c r="C165" s="1570"/>
      <c r="D165" s="1295" t="s">
        <v>415</v>
      </c>
      <c r="E165" s="1557"/>
      <c r="F165" s="95" t="s">
        <v>361</v>
      </c>
      <c r="G165" s="718" t="s">
        <v>362</v>
      </c>
      <c r="H165" s="718" t="s">
        <v>362</v>
      </c>
      <c r="I165" s="718" t="s">
        <v>362</v>
      </c>
      <c r="J165" s="1572"/>
      <c r="O165" s="1"/>
    </row>
    <row r="166" spans="1:15" ht="15" customHeight="1" x14ac:dyDescent="0.35">
      <c r="A166" s="1523" t="s">
        <v>60</v>
      </c>
      <c r="B166" s="1569" t="s">
        <v>323</v>
      </c>
      <c r="C166" s="1570"/>
      <c r="D166" s="1295" t="s">
        <v>413</v>
      </c>
      <c r="E166" s="1557"/>
      <c r="F166" s="95" t="s">
        <v>361</v>
      </c>
      <c r="G166" s="718" t="s">
        <v>362</v>
      </c>
      <c r="H166" s="718" t="s">
        <v>362</v>
      </c>
      <c r="I166" s="718" t="s">
        <v>362</v>
      </c>
      <c r="J166" s="1560"/>
      <c r="O166" s="1"/>
    </row>
    <row r="167" spans="1:15" ht="15" customHeight="1" x14ac:dyDescent="0.35">
      <c r="A167" s="1523" t="s">
        <v>60</v>
      </c>
      <c r="B167" s="1569" t="s">
        <v>323</v>
      </c>
      <c r="C167" s="1570"/>
      <c r="D167" s="1295" t="s">
        <v>414</v>
      </c>
      <c r="E167" s="1557"/>
      <c r="F167" s="95" t="s">
        <v>361</v>
      </c>
      <c r="G167" s="718" t="s">
        <v>362</v>
      </c>
      <c r="H167" s="718" t="s">
        <v>362</v>
      </c>
      <c r="I167" s="718" t="s">
        <v>362</v>
      </c>
      <c r="J167" s="1560"/>
      <c r="O167" s="1"/>
    </row>
    <row r="168" spans="1:15" ht="15" customHeight="1" x14ac:dyDescent="0.35">
      <c r="A168" s="1523" t="s">
        <v>60</v>
      </c>
      <c r="B168" s="1569" t="s">
        <v>323</v>
      </c>
      <c r="C168" s="1570"/>
      <c r="D168" s="1295" t="s">
        <v>416</v>
      </c>
      <c r="E168" s="1557"/>
      <c r="F168" s="95" t="s">
        <v>361</v>
      </c>
      <c r="G168" s="718" t="s">
        <v>362</v>
      </c>
      <c r="H168" s="718" t="s">
        <v>362</v>
      </c>
      <c r="I168" s="718" t="s">
        <v>362</v>
      </c>
      <c r="J168" s="1560"/>
      <c r="O168" s="1"/>
    </row>
    <row r="169" spans="1:15" ht="15" customHeight="1" x14ac:dyDescent="0.35">
      <c r="A169" s="1523" t="s">
        <v>60</v>
      </c>
      <c r="B169" s="1569" t="s">
        <v>323</v>
      </c>
      <c r="C169" s="1570"/>
      <c r="D169" s="1295" t="s">
        <v>417</v>
      </c>
      <c r="E169" s="1557"/>
      <c r="F169" s="95" t="s">
        <v>361</v>
      </c>
      <c r="G169" s="718" t="s">
        <v>362</v>
      </c>
      <c r="H169" s="718" t="s">
        <v>362</v>
      </c>
      <c r="I169" s="718" t="s">
        <v>362</v>
      </c>
      <c r="J169" s="1560"/>
      <c r="O169" s="1"/>
    </row>
    <row r="170" spans="1:15" ht="15" customHeight="1" x14ac:dyDescent="0.35">
      <c r="A170" s="1523" t="s">
        <v>60</v>
      </c>
      <c r="B170" s="1569" t="s">
        <v>323</v>
      </c>
      <c r="C170" s="1570"/>
      <c r="D170" s="1295" t="s">
        <v>418</v>
      </c>
      <c r="E170" s="1557"/>
      <c r="F170" s="95" t="s">
        <v>361</v>
      </c>
      <c r="G170" s="718" t="s">
        <v>362</v>
      </c>
      <c r="H170" s="718" t="s">
        <v>362</v>
      </c>
      <c r="I170" s="718" t="s">
        <v>362</v>
      </c>
      <c r="J170" s="1561"/>
      <c r="O170" s="1"/>
    </row>
    <row r="171" spans="1:15" ht="15" customHeight="1" x14ac:dyDescent="0.35">
      <c r="A171" s="1562" t="s">
        <v>61</v>
      </c>
      <c r="B171" s="1563" t="s">
        <v>408</v>
      </c>
      <c r="C171" s="1564"/>
      <c r="D171" s="1296" t="s">
        <v>415</v>
      </c>
      <c r="E171" s="1557"/>
      <c r="F171" s="101" t="s">
        <v>361</v>
      </c>
      <c r="G171" s="143" t="s">
        <v>362</v>
      </c>
      <c r="H171" s="143" t="s">
        <v>362</v>
      </c>
      <c r="I171" s="143" t="s">
        <v>362</v>
      </c>
      <c r="J171" s="1571"/>
      <c r="O171" s="1"/>
    </row>
    <row r="172" spans="1:15" ht="15" customHeight="1" x14ac:dyDescent="0.35">
      <c r="A172" s="1548" t="s">
        <v>61</v>
      </c>
      <c r="B172" s="1565" t="s">
        <v>322</v>
      </c>
      <c r="C172" s="1566"/>
      <c r="D172" s="1296" t="s">
        <v>413</v>
      </c>
      <c r="E172" s="1557"/>
      <c r="F172" s="101" t="s">
        <v>361</v>
      </c>
      <c r="G172" s="143" t="s">
        <v>362</v>
      </c>
      <c r="H172" s="143" t="s">
        <v>362</v>
      </c>
      <c r="I172" s="143" t="s">
        <v>362</v>
      </c>
      <c r="J172" s="1567"/>
      <c r="O172" s="1"/>
    </row>
    <row r="173" spans="1:15" ht="15" customHeight="1" x14ac:dyDescent="0.35">
      <c r="A173" s="1548" t="s">
        <v>61</v>
      </c>
      <c r="B173" s="1565" t="s">
        <v>322</v>
      </c>
      <c r="C173" s="1566"/>
      <c r="D173" s="1296" t="s">
        <v>414</v>
      </c>
      <c r="E173" s="1557"/>
      <c r="F173" s="101" t="s">
        <v>361</v>
      </c>
      <c r="G173" s="143" t="s">
        <v>362</v>
      </c>
      <c r="H173" s="143" t="s">
        <v>362</v>
      </c>
      <c r="I173" s="143" t="s">
        <v>362</v>
      </c>
      <c r="J173" s="1567"/>
      <c r="O173" s="1"/>
    </row>
    <row r="174" spans="1:15" ht="15" customHeight="1" x14ac:dyDescent="0.35">
      <c r="A174" s="1548" t="s">
        <v>61</v>
      </c>
      <c r="B174" s="1565" t="s">
        <v>322</v>
      </c>
      <c r="C174" s="1566"/>
      <c r="D174" s="1296" t="s">
        <v>416</v>
      </c>
      <c r="E174" s="1557"/>
      <c r="F174" s="101" t="s">
        <v>361</v>
      </c>
      <c r="G174" s="143" t="s">
        <v>362</v>
      </c>
      <c r="H174" s="143" t="s">
        <v>362</v>
      </c>
      <c r="I174" s="143" t="s">
        <v>362</v>
      </c>
      <c r="J174" s="1567"/>
      <c r="O174" s="1"/>
    </row>
    <row r="175" spans="1:15" ht="15" customHeight="1" x14ac:dyDescent="0.35">
      <c r="A175" s="1548" t="s">
        <v>61</v>
      </c>
      <c r="B175" s="1565" t="s">
        <v>322</v>
      </c>
      <c r="C175" s="1566"/>
      <c r="D175" s="1296" t="s">
        <v>417</v>
      </c>
      <c r="E175" s="1557"/>
      <c r="F175" s="101" t="s">
        <v>361</v>
      </c>
      <c r="G175" s="143" t="s">
        <v>362</v>
      </c>
      <c r="H175" s="143" t="s">
        <v>362</v>
      </c>
      <c r="I175" s="143" t="s">
        <v>362</v>
      </c>
      <c r="J175" s="1567"/>
      <c r="O175" s="1"/>
    </row>
    <row r="176" spans="1:15" ht="15" customHeight="1" x14ac:dyDescent="0.35">
      <c r="A176" s="1548" t="s">
        <v>61</v>
      </c>
      <c r="B176" s="1565" t="s">
        <v>322</v>
      </c>
      <c r="C176" s="1566"/>
      <c r="D176" s="1296" t="s">
        <v>418</v>
      </c>
      <c r="E176" s="1558"/>
      <c r="F176" s="101" t="s">
        <v>361</v>
      </c>
      <c r="G176" s="143" t="s">
        <v>362</v>
      </c>
      <c r="H176" s="143" t="s">
        <v>362</v>
      </c>
      <c r="I176" s="143" t="s">
        <v>362</v>
      </c>
      <c r="J176" s="1568"/>
      <c r="O176" s="1"/>
    </row>
    <row r="177" spans="1:15" s="5" customFormat="1" ht="33" customHeight="1" x14ac:dyDescent="0.35">
      <c r="A177" s="1462" t="s">
        <v>481</v>
      </c>
      <c r="B177" s="1463"/>
      <c r="C177" s="1463"/>
      <c r="D177" s="1463"/>
      <c r="E177" s="1495"/>
      <c r="F177" s="1463"/>
      <c r="G177" s="1463"/>
      <c r="H177" s="1463"/>
      <c r="I177" s="1463"/>
      <c r="J177" s="221" t="s">
        <v>698</v>
      </c>
      <c r="K177" s="381"/>
    </row>
    <row r="178" spans="1:15" ht="15" customHeight="1" x14ac:dyDescent="0.35">
      <c r="A178" s="1523" t="s">
        <v>62</v>
      </c>
      <c r="B178" s="1569" t="s">
        <v>409</v>
      </c>
      <c r="C178" s="1570"/>
      <c r="D178" s="1295" t="s">
        <v>415</v>
      </c>
      <c r="E178" s="1556" t="s">
        <v>519</v>
      </c>
      <c r="F178" s="138" t="s">
        <v>361</v>
      </c>
      <c r="G178" s="162" t="s">
        <v>362</v>
      </c>
      <c r="H178" s="162" t="s">
        <v>362</v>
      </c>
      <c r="I178" s="162" t="s">
        <v>362</v>
      </c>
      <c r="J178" s="1572"/>
      <c r="O178" s="1"/>
    </row>
    <row r="179" spans="1:15" ht="15" customHeight="1" x14ac:dyDescent="0.35">
      <c r="A179" s="1523" t="s">
        <v>62</v>
      </c>
      <c r="B179" s="1569" t="s">
        <v>329</v>
      </c>
      <c r="C179" s="1570"/>
      <c r="D179" s="1295" t="s">
        <v>413</v>
      </c>
      <c r="E179" s="1784"/>
      <c r="F179" s="95" t="s">
        <v>361</v>
      </c>
      <c r="G179" s="718" t="s">
        <v>362</v>
      </c>
      <c r="H179" s="718" t="s">
        <v>362</v>
      </c>
      <c r="I179" s="718" t="s">
        <v>362</v>
      </c>
      <c r="J179" s="1560"/>
      <c r="O179" s="1"/>
    </row>
    <row r="180" spans="1:15" ht="15" customHeight="1" x14ac:dyDescent="0.35">
      <c r="A180" s="1523" t="s">
        <v>62</v>
      </c>
      <c r="B180" s="1569" t="s">
        <v>329</v>
      </c>
      <c r="C180" s="1570"/>
      <c r="D180" s="1295" t="s">
        <v>414</v>
      </c>
      <c r="E180" s="1784"/>
      <c r="F180" s="95" t="s">
        <v>361</v>
      </c>
      <c r="G180" s="718" t="s">
        <v>362</v>
      </c>
      <c r="H180" s="718" t="s">
        <v>362</v>
      </c>
      <c r="I180" s="718" t="s">
        <v>362</v>
      </c>
      <c r="J180" s="1560"/>
      <c r="O180" s="1"/>
    </row>
    <row r="181" spans="1:15" ht="15" customHeight="1" x14ac:dyDescent="0.35">
      <c r="A181" s="1523" t="s">
        <v>62</v>
      </c>
      <c r="B181" s="1569" t="s">
        <v>329</v>
      </c>
      <c r="C181" s="1570"/>
      <c r="D181" s="1295" t="s">
        <v>416</v>
      </c>
      <c r="E181" s="1784"/>
      <c r="F181" s="95" t="s">
        <v>361</v>
      </c>
      <c r="G181" s="718" t="s">
        <v>362</v>
      </c>
      <c r="H181" s="718" t="s">
        <v>362</v>
      </c>
      <c r="I181" s="718" t="s">
        <v>362</v>
      </c>
      <c r="J181" s="1560"/>
      <c r="O181" s="1"/>
    </row>
    <row r="182" spans="1:15" ht="15" customHeight="1" x14ac:dyDescent="0.35">
      <c r="A182" s="1523" t="s">
        <v>62</v>
      </c>
      <c r="B182" s="1569" t="s">
        <v>329</v>
      </c>
      <c r="C182" s="1570"/>
      <c r="D182" s="1295" t="s">
        <v>417</v>
      </c>
      <c r="E182" s="1784"/>
      <c r="F182" s="95" t="s">
        <v>361</v>
      </c>
      <c r="G182" s="718" t="s">
        <v>362</v>
      </c>
      <c r="H182" s="718" t="s">
        <v>362</v>
      </c>
      <c r="I182" s="718" t="s">
        <v>362</v>
      </c>
      <c r="J182" s="1560"/>
      <c r="O182" s="1"/>
    </row>
    <row r="183" spans="1:15" ht="15" customHeight="1" x14ac:dyDescent="0.35">
      <c r="A183" s="1523" t="s">
        <v>62</v>
      </c>
      <c r="B183" s="1569" t="s">
        <v>329</v>
      </c>
      <c r="C183" s="1570"/>
      <c r="D183" s="1295" t="s">
        <v>418</v>
      </c>
      <c r="E183" s="1785"/>
      <c r="F183" s="98" t="s">
        <v>361</v>
      </c>
      <c r="G183" s="164" t="s">
        <v>362</v>
      </c>
      <c r="H183" s="164" t="s">
        <v>362</v>
      </c>
      <c r="I183" s="164" t="s">
        <v>362</v>
      </c>
      <c r="J183" s="1578"/>
      <c r="O183" s="1"/>
    </row>
    <row r="184" spans="1:15" s="5" customFormat="1" ht="8.15" customHeight="1" x14ac:dyDescent="0.35">
      <c r="A184" s="82"/>
      <c r="B184" s="83"/>
      <c r="C184" s="83"/>
      <c r="D184" s="83"/>
      <c r="E184" s="83"/>
      <c r="F184" s="84"/>
      <c r="G184" s="156"/>
      <c r="H184" s="156"/>
      <c r="I184" s="156"/>
      <c r="J184" s="46"/>
      <c r="K184" s="381"/>
    </row>
    <row r="185" spans="1:15" s="5" customFormat="1" ht="33" customHeight="1" x14ac:dyDescent="0.35">
      <c r="A185" s="1462" t="s">
        <v>419</v>
      </c>
      <c r="B185" s="1463"/>
      <c r="C185" s="1463"/>
      <c r="D185" s="1463"/>
      <c r="E185" s="1463"/>
      <c r="F185" s="1463"/>
      <c r="G185" s="1463"/>
      <c r="H185" s="1463"/>
      <c r="I185" s="1463"/>
      <c r="J185" s="1464"/>
      <c r="K185" s="381"/>
    </row>
    <row r="186" spans="1:15" ht="28" customHeight="1" x14ac:dyDescent="0.35">
      <c r="A186" s="11" t="s">
        <v>63</v>
      </c>
      <c r="B186" s="1579" t="s">
        <v>276</v>
      </c>
      <c r="C186" s="1579"/>
      <c r="D186" s="1579"/>
      <c r="E186" s="85" t="s">
        <v>524</v>
      </c>
      <c r="F186" s="4"/>
      <c r="G186" s="917" t="s">
        <v>362</v>
      </c>
      <c r="H186" s="917" t="s">
        <v>362</v>
      </c>
      <c r="I186" s="917" t="s">
        <v>362</v>
      </c>
      <c r="J186" s="839"/>
      <c r="O186" s="1"/>
    </row>
    <row r="187" spans="1:15" s="5" customFormat="1" ht="8.15" customHeight="1" x14ac:dyDescent="0.35">
      <c r="A187" s="12"/>
      <c r="B187" s="13"/>
      <c r="C187" s="13"/>
      <c r="D187" s="13"/>
      <c r="E187" s="13"/>
      <c r="F187" s="7"/>
      <c r="G187" s="149"/>
      <c r="H187" s="149"/>
      <c r="I187" s="149"/>
      <c r="J187" s="46"/>
      <c r="K187" s="381"/>
    </row>
    <row r="188" spans="1:15" s="5" customFormat="1" ht="33" customHeight="1" x14ac:dyDescent="0.35">
      <c r="A188" s="1462" t="s">
        <v>420</v>
      </c>
      <c r="B188" s="1463"/>
      <c r="C188" s="1463"/>
      <c r="D188" s="1463"/>
      <c r="E188" s="1463"/>
      <c r="F188" s="1463"/>
      <c r="G188" s="1463"/>
      <c r="H188" s="1463"/>
      <c r="I188" s="1463"/>
      <c r="J188" s="1464"/>
      <c r="K188" s="381"/>
    </row>
    <row r="189" spans="1:15" ht="42.75" customHeight="1" x14ac:dyDescent="0.35">
      <c r="A189" s="11" t="s">
        <v>64</v>
      </c>
      <c r="B189" s="1582" t="s">
        <v>4</v>
      </c>
      <c r="C189" s="1582"/>
      <c r="D189" s="1582"/>
      <c r="E189" s="85" t="s">
        <v>524</v>
      </c>
      <c r="F189" s="4"/>
      <c r="G189" s="165" t="s">
        <v>498</v>
      </c>
      <c r="H189" s="165" t="s">
        <v>498</v>
      </c>
      <c r="I189" s="166" t="s">
        <v>499</v>
      </c>
      <c r="J189" s="242"/>
      <c r="O189" s="1"/>
    </row>
    <row r="190" spans="1:15" s="5" customFormat="1" ht="8.15" customHeight="1" x14ac:dyDescent="0.35">
      <c r="A190" s="12"/>
      <c r="B190" s="13"/>
      <c r="C190" s="13"/>
      <c r="D190" s="13"/>
      <c r="E190" s="13"/>
      <c r="F190" s="7"/>
      <c r="G190" s="149"/>
      <c r="H190" s="149"/>
      <c r="I190" s="149"/>
      <c r="J190" s="46"/>
      <c r="K190" s="381"/>
    </row>
    <row r="191" spans="1:15" s="5" customFormat="1" ht="33" customHeight="1" x14ac:dyDescent="0.35">
      <c r="A191" s="1462" t="s">
        <v>421</v>
      </c>
      <c r="B191" s="1463"/>
      <c r="C191" s="1463"/>
      <c r="D191" s="1463"/>
      <c r="E191" s="1463"/>
      <c r="F191" s="1463"/>
      <c r="G191" s="1463"/>
      <c r="H191" s="1463"/>
      <c r="I191" s="1463"/>
      <c r="J191" s="1464"/>
      <c r="K191" s="381"/>
    </row>
    <row r="192" spans="1:15" ht="61.5" customHeight="1" x14ac:dyDescent="0.35">
      <c r="A192" s="1282" t="s">
        <v>65</v>
      </c>
      <c r="B192" s="1505" t="s">
        <v>530</v>
      </c>
      <c r="C192" s="1506"/>
      <c r="D192" s="213" t="s">
        <v>525</v>
      </c>
      <c r="E192" s="1541" t="s">
        <v>519</v>
      </c>
      <c r="F192" s="212" t="s">
        <v>512</v>
      </c>
      <c r="G192" s="631"/>
      <c r="H192" s="631"/>
      <c r="I192" s="631"/>
      <c r="J192" s="104"/>
      <c r="O192" s="1"/>
    </row>
    <row r="193" spans="1:15" ht="20.149999999999999" customHeight="1" x14ac:dyDescent="0.35">
      <c r="A193" s="1285" t="s">
        <v>66</v>
      </c>
      <c r="B193" s="1487" t="s">
        <v>514</v>
      </c>
      <c r="C193" s="1488"/>
      <c r="D193" s="214" t="s">
        <v>526</v>
      </c>
      <c r="E193" s="1542"/>
      <c r="F193" s="732" t="s">
        <v>512</v>
      </c>
      <c r="G193" s="629"/>
      <c r="H193" s="629"/>
      <c r="I193" s="629"/>
      <c r="J193" s="106"/>
      <c r="O193" s="1"/>
    </row>
    <row r="194" spans="1:15" ht="69" customHeight="1" x14ac:dyDescent="0.35">
      <c r="A194" s="1283" t="s">
        <v>67</v>
      </c>
      <c r="B194" s="1545" t="s">
        <v>529</v>
      </c>
      <c r="C194" s="1547"/>
      <c r="D194" s="215" t="s">
        <v>526</v>
      </c>
      <c r="E194" s="1542"/>
      <c r="F194" s="245" t="s">
        <v>398</v>
      </c>
      <c r="G194" s="632"/>
      <c r="H194" s="632"/>
      <c r="I194" s="632"/>
      <c r="J194" s="108"/>
      <c r="O194" s="1"/>
    </row>
    <row r="195" spans="1:15" ht="31.5" customHeight="1" x14ac:dyDescent="0.35">
      <c r="A195" s="1285" t="s">
        <v>68</v>
      </c>
      <c r="B195" s="1487" t="s">
        <v>482</v>
      </c>
      <c r="C195" s="1488"/>
      <c r="D195" s="216" t="s">
        <v>527</v>
      </c>
      <c r="E195" s="1542"/>
      <c r="F195" s="732" t="s">
        <v>361</v>
      </c>
      <c r="G195" s="612"/>
      <c r="H195" s="612"/>
      <c r="I195" s="612"/>
      <c r="J195" s="399"/>
      <c r="O195" s="1"/>
    </row>
    <row r="196" spans="1:15" ht="28.5" customHeight="1" x14ac:dyDescent="0.35">
      <c r="A196" s="1294" t="s">
        <v>291</v>
      </c>
      <c r="B196" s="1583" t="s">
        <v>482</v>
      </c>
      <c r="C196" s="1584"/>
      <c r="D196" s="217" t="s">
        <v>677</v>
      </c>
      <c r="E196" s="1543"/>
      <c r="F196" s="110" t="s">
        <v>361</v>
      </c>
      <c r="G196" s="613"/>
      <c r="H196" s="613"/>
      <c r="I196" s="613"/>
      <c r="J196" s="294"/>
      <c r="O196" s="1"/>
    </row>
    <row r="197" spans="1:15" s="5" customFormat="1" ht="8.15" customHeight="1" x14ac:dyDescent="0.35">
      <c r="A197" s="12"/>
      <c r="B197" s="13"/>
      <c r="C197" s="13"/>
      <c r="D197" s="13"/>
      <c r="E197" s="13"/>
      <c r="F197" s="7"/>
      <c r="G197" s="149"/>
      <c r="H197" s="149"/>
      <c r="I197" s="149"/>
      <c r="J197" s="46"/>
      <c r="K197" s="381"/>
    </row>
    <row r="198" spans="1:15" s="5" customFormat="1" ht="33" customHeight="1" x14ac:dyDescent="0.35">
      <c r="A198" s="1462" t="s">
        <v>422</v>
      </c>
      <c r="B198" s="1463"/>
      <c r="C198" s="1463"/>
      <c r="D198" s="1463"/>
      <c r="E198" s="1463"/>
      <c r="F198" s="1463"/>
      <c r="G198" s="1463"/>
      <c r="H198" s="1463"/>
      <c r="I198" s="1463"/>
      <c r="J198" s="1464"/>
      <c r="K198" s="381"/>
    </row>
    <row r="199" spans="1:15" ht="61.5" customHeight="1" x14ac:dyDescent="0.35">
      <c r="A199" s="11" t="s">
        <v>70</v>
      </c>
      <c r="B199" s="1580" t="s">
        <v>531</v>
      </c>
      <c r="C199" s="1581"/>
      <c r="D199" s="220" t="s">
        <v>532</v>
      </c>
      <c r="E199" s="85" t="s">
        <v>519</v>
      </c>
      <c r="F199" s="242" t="s">
        <v>361</v>
      </c>
      <c r="G199" s="614"/>
      <c r="H199" s="614"/>
      <c r="I199" s="614"/>
      <c r="J199" s="1044" t="s">
        <v>685</v>
      </c>
      <c r="O199" s="1"/>
    </row>
    <row r="200" spans="1:15" s="5" customFormat="1" ht="8.15" customHeight="1" x14ac:dyDescent="0.35">
      <c r="A200" s="12"/>
      <c r="B200" s="13"/>
      <c r="C200" s="13"/>
      <c r="D200" s="13"/>
      <c r="E200" s="13"/>
      <c r="F200" s="7"/>
      <c r="G200" s="149"/>
      <c r="H200" s="149"/>
      <c r="I200" s="149"/>
      <c r="J200" s="46"/>
      <c r="K200" s="381"/>
    </row>
    <row r="201" spans="1:15" s="5" customFormat="1" ht="33" customHeight="1" x14ac:dyDescent="0.35">
      <c r="A201" s="1462" t="s">
        <v>423</v>
      </c>
      <c r="B201" s="1463"/>
      <c r="C201" s="1463"/>
      <c r="D201" s="1463"/>
      <c r="E201" s="1463"/>
      <c r="F201" s="1463"/>
      <c r="G201" s="1463"/>
      <c r="H201" s="1463"/>
      <c r="I201" s="1463"/>
      <c r="J201" s="1464"/>
      <c r="K201" s="381"/>
    </row>
    <row r="202" spans="1:15" ht="32.15" customHeight="1" x14ac:dyDescent="0.35">
      <c r="A202" s="11" t="s">
        <v>71</v>
      </c>
      <c r="B202" s="1580" t="s">
        <v>5</v>
      </c>
      <c r="C202" s="1581"/>
      <c r="D202" s="220" t="s">
        <v>533</v>
      </c>
      <c r="E202" s="85" t="s">
        <v>519</v>
      </c>
      <c r="F202" s="242" t="s">
        <v>361</v>
      </c>
      <c r="G202" s="614"/>
      <c r="H202" s="614"/>
      <c r="I202" s="614"/>
      <c r="J202" s="111" t="s">
        <v>501</v>
      </c>
      <c r="O202" s="1"/>
    </row>
    <row r="203" spans="1:15" s="5" customFormat="1" ht="8.15" customHeight="1" x14ac:dyDescent="0.35">
      <c r="A203" s="82"/>
      <c r="B203" s="83"/>
      <c r="C203" s="83"/>
      <c r="D203" s="83"/>
      <c r="E203" s="83"/>
      <c r="F203" s="84"/>
      <c r="G203" s="156"/>
      <c r="H203" s="156"/>
      <c r="I203" s="156"/>
      <c r="J203" s="46"/>
      <c r="K203" s="381"/>
    </row>
    <row r="204" spans="1:15" s="5" customFormat="1" ht="33" customHeight="1" x14ac:dyDescent="0.35">
      <c r="A204" s="1494" t="s">
        <v>424</v>
      </c>
      <c r="B204" s="1495"/>
      <c r="C204" s="1495"/>
      <c r="D204" s="1495"/>
      <c r="E204" s="1495"/>
      <c r="F204" s="1495"/>
      <c r="G204" s="1495"/>
      <c r="H204" s="1495"/>
      <c r="I204" s="1495"/>
      <c r="J204" s="1496"/>
      <c r="K204" s="381"/>
    </row>
    <row r="205" spans="1:15" ht="46.5" customHeight="1" x14ac:dyDescent="0.35">
      <c r="A205" s="11" t="s">
        <v>72</v>
      </c>
      <c r="B205" s="1580" t="s">
        <v>73</v>
      </c>
      <c r="C205" s="1581"/>
      <c r="D205" s="220" t="s">
        <v>533</v>
      </c>
      <c r="E205" s="85" t="s">
        <v>519</v>
      </c>
      <c r="F205" s="242" t="s">
        <v>361</v>
      </c>
      <c r="G205" s="614"/>
      <c r="H205" s="614"/>
      <c r="I205" s="614"/>
      <c r="J205" s="111" t="s">
        <v>668</v>
      </c>
      <c r="L205" s="235"/>
      <c r="O205" s="1"/>
    </row>
    <row r="206" spans="1:15" s="5" customFormat="1" ht="8.15" customHeight="1" x14ac:dyDescent="0.35">
      <c r="A206" s="82"/>
      <c r="B206" s="83"/>
      <c r="C206" s="83"/>
      <c r="D206" s="83"/>
      <c r="E206" s="83"/>
      <c r="F206" s="84"/>
      <c r="G206" s="156"/>
      <c r="H206" s="156"/>
      <c r="I206" s="156"/>
      <c r="J206" s="46"/>
      <c r="K206" s="381"/>
    </row>
    <row r="207" spans="1:15" s="5" customFormat="1" ht="33" customHeight="1" x14ac:dyDescent="0.35">
      <c r="A207" s="1462" t="s">
        <v>425</v>
      </c>
      <c r="B207" s="1463"/>
      <c r="C207" s="1463"/>
      <c r="D207" s="1463"/>
      <c r="E207" s="1463"/>
      <c r="F207" s="1463"/>
      <c r="G207" s="1463"/>
      <c r="H207" s="1463"/>
      <c r="I207" s="1463"/>
      <c r="J207" s="1464"/>
      <c r="K207" s="381"/>
    </row>
    <row r="208" spans="1:15" ht="26.25" customHeight="1" x14ac:dyDescent="0.35">
      <c r="A208" s="1282" t="s">
        <v>77</v>
      </c>
      <c r="B208" s="1465" t="s">
        <v>74</v>
      </c>
      <c r="C208" s="1465"/>
      <c r="D208" s="1465"/>
      <c r="E208" s="1466" t="s">
        <v>518</v>
      </c>
      <c r="F208" s="243"/>
      <c r="G208" s="151" t="s">
        <v>357</v>
      </c>
      <c r="H208" s="151" t="s">
        <v>357</v>
      </c>
      <c r="I208" s="151" t="s">
        <v>357</v>
      </c>
      <c r="J208" s="243"/>
      <c r="O208" s="1"/>
    </row>
    <row r="209" spans="1:15" ht="31.5" customHeight="1" x14ac:dyDescent="0.35">
      <c r="A209" s="1285" t="s">
        <v>78</v>
      </c>
      <c r="B209" s="1565" t="s">
        <v>330</v>
      </c>
      <c r="C209" s="1585"/>
      <c r="D209" s="1566"/>
      <c r="E209" s="1467"/>
      <c r="F209" s="732" t="s">
        <v>361</v>
      </c>
      <c r="G209" s="612"/>
      <c r="H209" s="612"/>
      <c r="I209" s="612"/>
      <c r="J209" s="54"/>
      <c r="O209" s="1"/>
    </row>
    <row r="210" spans="1:15" ht="32.15" customHeight="1" x14ac:dyDescent="0.35">
      <c r="A210" s="1283" t="s">
        <v>79</v>
      </c>
      <c r="B210" s="1591" t="s">
        <v>331</v>
      </c>
      <c r="C210" s="1592"/>
      <c r="D210" s="1593"/>
      <c r="E210" s="1467"/>
      <c r="F210" s="245" t="s">
        <v>361</v>
      </c>
      <c r="G210" s="718" t="s">
        <v>362</v>
      </c>
      <c r="H210" s="718" t="s">
        <v>362</v>
      </c>
      <c r="I210" s="718" t="s">
        <v>362</v>
      </c>
      <c r="J210" s="58"/>
      <c r="O210" s="1"/>
    </row>
    <row r="211" spans="1:15" ht="31.5" customHeight="1" x14ac:dyDescent="0.35">
      <c r="A211" s="1285" t="s">
        <v>80</v>
      </c>
      <c r="B211" s="1565" t="s">
        <v>332</v>
      </c>
      <c r="C211" s="1566"/>
      <c r="D211" s="1291" t="s">
        <v>579</v>
      </c>
      <c r="E211" s="1467"/>
      <c r="F211" s="732" t="s">
        <v>361</v>
      </c>
      <c r="G211" s="612"/>
      <c r="H211" s="612"/>
      <c r="I211" s="612"/>
      <c r="J211" s="399"/>
      <c r="O211" s="1"/>
    </row>
    <row r="212" spans="1:15" ht="30.75" customHeight="1" x14ac:dyDescent="0.35">
      <c r="A212" s="1594" t="s">
        <v>81</v>
      </c>
      <c r="B212" s="1586" t="s">
        <v>333</v>
      </c>
      <c r="C212" s="1588"/>
      <c r="D212" s="1292" t="s">
        <v>577</v>
      </c>
      <c r="E212" s="1467"/>
      <c r="F212" s="245" t="s">
        <v>361</v>
      </c>
      <c r="G212" s="612"/>
      <c r="H212" s="612"/>
      <c r="I212" s="612"/>
      <c r="J212" s="400"/>
      <c r="O212" s="1"/>
    </row>
    <row r="213" spans="1:15" ht="26.25" customHeight="1" x14ac:dyDescent="0.35">
      <c r="A213" s="1595"/>
      <c r="B213" s="1527"/>
      <c r="C213" s="1528"/>
      <c r="D213" s="1292" t="s">
        <v>578</v>
      </c>
      <c r="E213" s="1467"/>
      <c r="F213" s="245" t="s">
        <v>361</v>
      </c>
      <c r="G213" s="612"/>
      <c r="H213" s="612"/>
      <c r="I213" s="612"/>
      <c r="J213" s="400"/>
      <c r="O213" s="1"/>
    </row>
    <row r="214" spans="1:15" ht="26.25" customHeight="1" x14ac:dyDescent="0.35">
      <c r="A214" s="1573"/>
      <c r="B214" s="1596"/>
      <c r="C214" s="1597"/>
      <c r="D214" s="1292" t="s">
        <v>580</v>
      </c>
      <c r="E214" s="1467"/>
      <c r="F214" s="245" t="s">
        <v>361</v>
      </c>
      <c r="G214" s="686" t="s">
        <v>362</v>
      </c>
      <c r="H214" s="612"/>
      <c r="I214" s="686" t="s">
        <v>362</v>
      </c>
      <c r="J214" s="401"/>
      <c r="O214" s="1"/>
    </row>
    <row r="215" spans="1:15" ht="43.5" customHeight="1" x14ac:dyDescent="0.35">
      <c r="A215" s="1285" t="s">
        <v>82</v>
      </c>
      <c r="B215" s="1565" t="s">
        <v>334</v>
      </c>
      <c r="C215" s="1585"/>
      <c r="D215" s="1566"/>
      <c r="E215" s="1467"/>
      <c r="F215" s="732" t="s">
        <v>361</v>
      </c>
      <c r="G215" s="143" t="s">
        <v>362</v>
      </c>
      <c r="H215" s="903"/>
      <c r="I215" s="903"/>
      <c r="J215" s="1045" t="s">
        <v>574</v>
      </c>
      <c r="O215" s="1"/>
    </row>
    <row r="216" spans="1:15" ht="33" customHeight="1" x14ac:dyDescent="0.35">
      <c r="A216" s="1283" t="s">
        <v>83</v>
      </c>
      <c r="B216" s="1591" t="s">
        <v>335</v>
      </c>
      <c r="C216" s="1592"/>
      <c r="D216" s="1593"/>
      <c r="E216" s="1467"/>
      <c r="F216" s="245" t="s">
        <v>361</v>
      </c>
      <c r="G216" s="718" t="s">
        <v>362</v>
      </c>
      <c r="H216" s="718" t="s">
        <v>362</v>
      </c>
      <c r="I216" s="718" t="s">
        <v>362</v>
      </c>
      <c r="J216" s="1046"/>
      <c r="O216" s="1"/>
    </row>
    <row r="217" spans="1:15" ht="54" customHeight="1" x14ac:dyDescent="0.35">
      <c r="A217" s="1285" t="s">
        <v>84</v>
      </c>
      <c r="B217" s="1565" t="s">
        <v>336</v>
      </c>
      <c r="C217" s="1585"/>
      <c r="D217" s="1566"/>
      <c r="E217" s="1467"/>
      <c r="F217" s="732" t="s">
        <v>361</v>
      </c>
      <c r="G217" s="629"/>
      <c r="H217" s="629"/>
      <c r="I217" s="629"/>
      <c r="J217" s="1045" t="s">
        <v>683</v>
      </c>
      <c r="O217" s="1"/>
    </row>
    <row r="218" spans="1:15" ht="192" x14ac:dyDescent="0.35">
      <c r="A218" s="1279" t="s">
        <v>85</v>
      </c>
      <c r="B218" s="1586" t="s">
        <v>337</v>
      </c>
      <c r="C218" s="1587"/>
      <c r="D218" s="1588"/>
      <c r="E218" s="1467"/>
      <c r="F218" s="1321" t="s">
        <v>361</v>
      </c>
      <c r="G218" s="904"/>
      <c r="H218" s="904"/>
      <c r="I218" s="904"/>
      <c r="J218" s="1047" t="s">
        <v>789</v>
      </c>
      <c r="O218" s="1"/>
    </row>
    <row r="219" spans="1:15" ht="22.5" customHeight="1" x14ac:dyDescent="0.35">
      <c r="A219" s="1285" t="s">
        <v>86</v>
      </c>
      <c r="B219" s="1493" t="s">
        <v>75</v>
      </c>
      <c r="C219" s="1493"/>
      <c r="D219" s="1493"/>
      <c r="E219" s="1467"/>
      <c r="F219" s="732"/>
      <c r="G219" s="143" t="s">
        <v>362</v>
      </c>
      <c r="H219" s="143" t="s">
        <v>362</v>
      </c>
      <c r="I219" s="143" t="s">
        <v>362</v>
      </c>
      <c r="J219" s="54"/>
      <c r="O219" s="1"/>
    </row>
    <row r="220" spans="1:15" ht="33.75" customHeight="1" x14ac:dyDescent="0.35">
      <c r="A220" s="1294" t="s">
        <v>87</v>
      </c>
      <c r="B220" s="1589" t="s">
        <v>76</v>
      </c>
      <c r="C220" s="1589"/>
      <c r="D220" s="1589"/>
      <c r="E220" s="1468"/>
      <c r="F220" s="110"/>
      <c r="G220" s="164" t="s">
        <v>362</v>
      </c>
      <c r="H220" s="164" t="s">
        <v>362</v>
      </c>
      <c r="I220" s="164" t="s">
        <v>362</v>
      </c>
      <c r="J220" s="102"/>
      <c r="O220" s="1"/>
    </row>
    <row r="221" spans="1:15" s="5" customFormat="1" ht="8.15" customHeight="1" x14ac:dyDescent="0.35">
      <c r="A221" s="82"/>
      <c r="B221" s="83"/>
      <c r="C221" s="83"/>
      <c r="D221" s="83"/>
      <c r="E221" s="83"/>
      <c r="F221" s="84"/>
      <c r="G221" s="156"/>
      <c r="H221" s="156"/>
      <c r="I221" s="156"/>
      <c r="J221" s="46"/>
      <c r="K221" s="381"/>
    </row>
    <row r="222" spans="1:15" s="5" customFormat="1" ht="33" customHeight="1" x14ac:dyDescent="0.35">
      <c r="A222" s="1462" t="s">
        <v>426</v>
      </c>
      <c r="B222" s="1463"/>
      <c r="C222" s="1463"/>
      <c r="D222" s="1463"/>
      <c r="E222" s="1463"/>
      <c r="F222" s="1463"/>
      <c r="G222" s="1463"/>
      <c r="H222" s="1463"/>
      <c r="I222" s="1463"/>
      <c r="J222" s="1464"/>
      <c r="K222" s="381"/>
    </row>
    <row r="223" spans="1:15" ht="106.5" customHeight="1" x14ac:dyDescent="0.35">
      <c r="A223" s="11" t="s">
        <v>89</v>
      </c>
      <c r="B223" s="1590" t="s">
        <v>88</v>
      </c>
      <c r="C223" s="1590"/>
      <c r="D223" s="1590"/>
      <c r="E223" s="1287" t="s">
        <v>518</v>
      </c>
      <c r="F223" s="242" t="s">
        <v>361</v>
      </c>
      <c r="G223" s="166" t="s">
        <v>358</v>
      </c>
      <c r="H223" s="166" t="s">
        <v>359</v>
      </c>
      <c r="I223" s="166" t="s">
        <v>670</v>
      </c>
      <c r="J223" s="6"/>
      <c r="O223" s="1"/>
    </row>
    <row r="224" spans="1:15" s="5" customFormat="1" ht="8.15" customHeight="1" x14ac:dyDescent="0.35">
      <c r="A224" s="82"/>
      <c r="B224" s="83"/>
      <c r="C224" s="83"/>
      <c r="D224" s="83"/>
      <c r="E224" s="83"/>
      <c r="F224" s="84"/>
      <c r="G224" s="156"/>
      <c r="H224" s="156"/>
      <c r="I224" s="156"/>
      <c r="J224" s="46"/>
      <c r="K224" s="381"/>
    </row>
    <row r="225" spans="1:15" s="5" customFormat="1" ht="33" customHeight="1" x14ac:dyDescent="0.35">
      <c r="A225" s="1462" t="s">
        <v>427</v>
      </c>
      <c r="B225" s="1463"/>
      <c r="C225" s="1463"/>
      <c r="D225" s="1463"/>
      <c r="E225" s="1463"/>
      <c r="F225" s="1463"/>
      <c r="G225" s="1463"/>
      <c r="H225" s="1463"/>
      <c r="I225" s="1463"/>
      <c r="J225" s="1464"/>
      <c r="K225" s="381"/>
    </row>
    <row r="226" spans="1:15" ht="77.25" customHeight="1" x14ac:dyDescent="0.35">
      <c r="A226" s="232" t="s">
        <v>100</v>
      </c>
      <c r="B226" s="1607" t="s">
        <v>543</v>
      </c>
      <c r="C226" s="1608"/>
      <c r="D226" s="1609"/>
      <c r="E226" s="225" t="s">
        <v>535</v>
      </c>
      <c r="F226" s="113" t="s">
        <v>361</v>
      </c>
      <c r="G226" s="610"/>
      <c r="H226" s="610"/>
      <c r="I226" s="610"/>
      <c r="J226" s="1048" t="s">
        <v>778</v>
      </c>
      <c r="O226" s="1"/>
    </row>
    <row r="227" spans="1:15" ht="36.75" customHeight="1" x14ac:dyDescent="0.35">
      <c r="A227" s="1283" t="s">
        <v>101</v>
      </c>
      <c r="B227" s="1591" t="s">
        <v>437</v>
      </c>
      <c r="C227" s="1592"/>
      <c r="D227" s="1593"/>
      <c r="E227" s="95" t="s">
        <v>519</v>
      </c>
      <c r="F227" s="245" t="s">
        <v>548</v>
      </c>
      <c r="G227" s="730" t="s">
        <v>549</v>
      </c>
      <c r="H227" s="730" t="s">
        <v>549</v>
      </c>
      <c r="I227" s="730" t="s">
        <v>549</v>
      </c>
      <c r="J227" s="1049"/>
      <c r="O227" s="1"/>
    </row>
    <row r="228" spans="1:15" ht="72" x14ac:dyDescent="0.35">
      <c r="A228" s="1280" t="s">
        <v>102</v>
      </c>
      <c r="B228" s="1565" t="s">
        <v>353</v>
      </c>
      <c r="C228" s="1585"/>
      <c r="D228" s="1566"/>
      <c r="E228" s="208" t="s">
        <v>526</v>
      </c>
      <c r="F228" s="732" t="s">
        <v>361</v>
      </c>
      <c r="G228" s="612"/>
      <c r="H228" s="612"/>
      <c r="I228" s="612"/>
      <c r="J228" s="1050" t="s">
        <v>777</v>
      </c>
      <c r="O228" s="1"/>
    </row>
    <row r="229" spans="1:15" ht="46.5" customHeight="1" x14ac:dyDescent="0.35">
      <c r="A229" s="1283" t="s">
        <v>103</v>
      </c>
      <c r="B229" s="1591" t="s">
        <v>544</v>
      </c>
      <c r="C229" s="1592"/>
      <c r="D229" s="1593"/>
      <c r="E229" s="245" t="s">
        <v>535</v>
      </c>
      <c r="F229" s="245" t="s">
        <v>361</v>
      </c>
      <c r="G229" s="612"/>
      <c r="H229" s="612"/>
      <c r="I229" s="612"/>
      <c r="J229" s="1051" t="s">
        <v>550</v>
      </c>
      <c r="O229" s="1"/>
    </row>
    <row r="230" spans="1:15" ht="42" customHeight="1" x14ac:dyDescent="0.35">
      <c r="A230" s="1286" t="s">
        <v>289</v>
      </c>
      <c r="B230" s="1610" t="s">
        <v>338</v>
      </c>
      <c r="C230" s="1611"/>
      <c r="D230" s="1612"/>
      <c r="E230" s="246" t="s">
        <v>519</v>
      </c>
      <c r="F230" s="246" t="s">
        <v>548</v>
      </c>
      <c r="G230" s="154" t="s">
        <v>549</v>
      </c>
      <c r="H230" s="154" t="s">
        <v>549</v>
      </c>
      <c r="I230" s="154" t="s">
        <v>549</v>
      </c>
      <c r="J230" s="1052" t="s">
        <v>575</v>
      </c>
      <c r="O230" s="1"/>
    </row>
    <row r="231" spans="1:15" s="5" customFormat="1" ht="8.15" customHeight="1" x14ac:dyDescent="0.35">
      <c r="A231" s="65"/>
      <c r="B231" s="66"/>
      <c r="C231" s="66"/>
      <c r="D231" s="66"/>
      <c r="E231" s="66"/>
      <c r="F231" s="67"/>
      <c r="G231" s="155"/>
      <c r="H231" s="155"/>
      <c r="I231" s="155"/>
      <c r="J231" s="46"/>
      <c r="K231" s="381"/>
    </row>
    <row r="232" spans="1:15" s="5" customFormat="1" ht="33" customHeight="1" x14ac:dyDescent="0.35">
      <c r="A232" s="1462" t="s">
        <v>438</v>
      </c>
      <c r="B232" s="1463"/>
      <c r="C232" s="1463"/>
      <c r="D232" s="1463"/>
      <c r="E232" s="1463"/>
      <c r="F232" s="1463"/>
      <c r="G232" s="1463"/>
      <c r="H232" s="1463"/>
      <c r="I232" s="1463"/>
      <c r="J232" s="1464"/>
      <c r="K232" s="381"/>
    </row>
    <row r="233" spans="1:15" ht="30" customHeight="1" x14ac:dyDescent="0.35">
      <c r="A233" s="1282" t="s">
        <v>107</v>
      </c>
      <c r="B233" s="1598" t="s">
        <v>104</v>
      </c>
      <c r="C233" s="1598"/>
      <c r="D233" s="1598"/>
      <c r="E233" s="1599" t="s">
        <v>519</v>
      </c>
      <c r="F233" s="243" t="s">
        <v>398</v>
      </c>
      <c r="G233" s="628"/>
      <c r="H233" s="628"/>
      <c r="I233" s="628"/>
      <c r="J233" s="1813" t="s">
        <v>546</v>
      </c>
      <c r="O233" s="1"/>
    </row>
    <row r="234" spans="1:15" ht="30" customHeight="1" x14ac:dyDescent="0.35">
      <c r="A234" s="1285" t="s">
        <v>108</v>
      </c>
      <c r="B234" s="1605" t="s">
        <v>105</v>
      </c>
      <c r="C234" s="1605"/>
      <c r="D234" s="1605"/>
      <c r="E234" s="1600"/>
      <c r="F234" s="732" t="s">
        <v>398</v>
      </c>
      <c r="G234" s="143" t="s">
        <v>362</v>
      </c>
      <c r="H234" s="143" t="s">
        <v>362</v>
      </c>
      <c r="I234" s="143" t="s">
        <v>362</v>
      </c>
      <c r="J234" s="1814"/>
      <c r="O234" s="1"/>
    </row>
    <row r="235" spans="1:15" ht="30" customHeight="1" x14ac:dyDescent="0.35">
      <c r="A235" s="1294" t="s">
        <v>109</v>
      </c>
      <c r="B235" s="1606" t="s">
        <v>106</v>
      </c>
      <c r="C235" s="1606"/>
      <c r="D235" s="1606"/>
      <c r="E235" s="1601"/>
      <c r="F235" s="110" t="s">
        <v>398</v>
      </c>
      <c r="G235" s="841" t="s">
        <v>362</v>
      </c>
      <c r="H235" s="841" t="s">
        <v>362</v>
      </c>
      <c r="I235" s="841" t="s">
        <v>362</v>
      </c>
      <c r="J235" s="1815"/>
      <c r="O235" s="1"/>
    </row>
    <row r="236" spans="1:15" s="5" customFormat="1" ht="8.15" customHeight="1" x14ac:dyDescent="0.35">
      <c r="A236" s="12"/>
      <c r="B236" s="13"/>
      <c r="C236" s="13"/>
      <c r="D236" s="13"/>
      <c r="E236" s="13"/>
      <c r="F236" s="7"/>
      <c r="G236" s="149"/>
      <c r="H236" s="149"/>
      <c r="I236" s="149"/>
      <c r="J236" s="46"/>
      <c r="K236" s="381"/>
    </row>
    <row r="237" spans="1:15" s="5" customFormat="1" ht="33" customHeight="1" x14ac:dyDescent="0.35">
      <c r="A237" s="1462" t="s">
        <v>440</v>
      </c>
      <c r="B237" s="1463"/>
      <c r="C237" s="1463"/>
      <c r="D237" s="1463"/>
      <c r="E237" s="1463"/>
      <c r="F237" s="1463"/>
      <c r="G237" s="1463"/>
      <c r="H237" s="1463"/>
      <c r="I237" s="1463"/>
      <c r="J237" s="1464"/>
      <c r="K237" s="381"/>
    </row>
    <row r="238" spans="1:15" ht="30" customHeight="1" x14ac:dyDescent="0.35">
      <c r="A238" s="1282" t="s">
        <v>505</v>
      </c>
      <c r="B238" s="1598" t="s">
        <v>502</v>
      </c>
      <c r="C238" s="1598"/>
      <c r="D238" s="1598"/>
      <c r="E238" s="1599" t="s">
        <v>519</v>
      </c>
      <c r="F238" s="243" t="s">
        <v>398</v>
      </c>
      <c r="G238" s="628"/>
      <c r="H238" s="628"/>
      <c r="I238" s="628"/>
      <c r="J238" s="1813" t="s">
        <v>546</v>
      </c>
      <c r="O238" s="1"/>
    </row>
    <row r="239" spans="1:15" ht="30" customHeight="1" x14ac:dyDescent="0.35">
      <c r="A239" s="1285" t="s">
        <v>506</v>
      </c>
      <c r="B239" s="1605" t="s">
        <v>503</v>
      </c>
      <c r="C239" s="1605"/>
      <c r="D239" s="1605"/>
      <c r="E239" s="1600"/>
      <c r="F239" s="732" t="s">
        <v>398</v>
      </c>
      <c r="G239" s="143" t="s">
        <v>362</v>
      </c>
      <c r="H239" s="143" t="s">
        <v>362</v>
      </c>
      <c r="I239" s="143" t="s">
        <v>362</v>
      </c>
      <c r="J239" s="1814"/>
      <c r="O239" s="1"/>
    </row>
    <row r="240" spans="1:15" ht="30" customHeight="1" x14ac:dyDescent="0.35">
      <c r="A240" s="1294" t="s">
        <v>507</v>
      </c>
      <c r="B240" s="1606" t="s">
        <v>504</v>
      </c>
      <c r="C240" s="1606"/>
      <c r="D240" s="1606"/>
      <c r="E240" s="1601"/>
      <c r="F240" s="110" t="s">
        <v>398</v>
      </c>
      <c r="G240" s="841" t="s">
        <v>362</v>
      </c>
      <c r="H240" s="841" t="s">
        <v>362</v>
      </c>
      <c r="I240" s="841" t="s">
        <v>362</v>
      </c>
      <c r="J240" s="1815"/>
      <c r="O240" s="1"/>
    </row>
    <row r="241" spans="1:15" s="5" customFormat="1" ht="8.15" customHeight="1" x14ac:dyDescent="0.35">
      <c r="A241" s="82"/>
      <c r="B241" s="83"/>
      <c r="C241" s="83"/>
      <c r="D241" s="83"/>
      <c r="E241" s="83"/>
      <c r="F241" s="84"/>
      <c r="G241" s="156"/>
      <c r="H241" s="156"/>
      <c r="I241" s="156"/>
      <c r="J241" s="46"/>
      <c r="K241" s="381"/>
    </row>
    <row r="242" spans="1:15" s="5" customFormat="1" ht="33" customHeight="1" x14ac:dyDescent="0.35">
      <c r="A242" s="1494" t="s">
        <v>439</v>
      </c>
      <c r="B242" s="1495"/>
      <c r="C242" s="1495"/>
      <c r="D242" s="1495"/>
      <c r="E242" s="1495"/>
      <c r="F242" s="1495"/>
      <c r="G242" s="1495"/>
      <c r="H242" s="1495"/>
      <c r="I242" s="1495"/>
      <c r="J242" s="1496"/>
      <c r="K242" s="381"/>
    </row>
    <row r="243" spans="1:15" ht="28" customHeight="1" x14ac:dyDescent="0.35">
      <c r="A243" s="1282" t="s">
        <v>90</v>
      </c>
      <c r="B243" s="1465" t="s">
        <v>277</v>
      </c>
      <c r="C243" s="1465"/>
      <c r="D243" s="1465"/>
      <c r="E243" s="1466" t="s">
        <v>536</v>
      </c>
      <c r="F243" s="115"/>
      <c r="G243" s="682" t="s">
        <v>362</v>
      </c>
      <c r="H243" s="682" t="s">
        <v>362</v>
      </c>
      <c r="I243" s="682" t="s">
        <v>362</v>
      </c>
      <c r="J243" s="100"/>
      <c r="O243" s="1"/>
    </row>
    <row r="244" spans="1:15" ht="28" customHeight="1" x14ac:dyDescent="0.35">
      <c r="A244" s="1285" t="s">
        <v>91</v>
      </c>
      <c r="B244" s="1460" t="s">
        <v>278</v>
      </c>
      <c r="C244" s="1460"/>
      <c r="D244" s="1460"/>
      <c r="E244" s="1467"/>
      <c r="F244" s="116"/>
      <c r="G244" s="143" t="s">
        <v>362</v>
      </c>
      <c r="H244" s="143" t="s">
        <v>362</v>
      </c>
      <c r="I244" s="143" t="s">
        <v>362</v>
      </c>
      <c r="J244" s="54"/>
      <c r="O244" s="1"/>
    </row>
    <row r="245" spans="1:15" ht="28" customHeight="1" x14ac:dyDescent="0.35">
      <c r="A245" s="1283" t="s">
        <v>92</v>
      </c>
      <c r="B245" s="1459" t="s">
        <v>279</v>
      </c>
      <c r="C245" s="1459"/>
      <c r="D245" s="1459"/>
      <c r="E245" s="1467"/>
      <c r="F245" s="117"/>
      <c r="G245" s="686" t="s">
        <v>362</v>
      </c>
      <c r="H245" s="686" t="s">
        <v>362</v>
      </c>
      <c r="I245" s="686" t="s">
        <v>362</v>
      </c>
      <c r="J245" s="58"/>
      <c r="O245" s="1"/>
    </row>
    <row r="246" spans="1:15" ht="30" customHeight="1" x14ac:dyDescent="0.35">
      <c r="A246" s="1286" t="s">
        <v>93</v>
      </c>
      <c r="B246" s="1461" t="s">
        <v>280</v>
      </c>
      <c r="C246" s="1461"/>
      <c r="D246" s="1461"/>
      <c r="E246" s="1468"/>
      <c r="F246" s="118"/>
      <c r="G246" s="148" t="s">
        <v>362</v>
      </c>
      <c r="H246" s="148" t="s">
        <v>362</v>
      </c>
      <c r="I246" s="148" t="s">
        <v>362</v>
      </c>
      <c r="J246" s="64"/>
      <c r="O246" s="1"/>
    </row>
    <row r="247" spans="1:15" s="5" customFormat="1" ht="8.15" customHeight="1" x14ac:dyDescent="0.35">
      <c r="A247" s="82"/>
      <c r="B247" s="83"/>
      <c r="C247" s="83"/>
      <c r="D247" s="83"/>
      <c r="E247" s="83"/>
      <c r="F247" s="84"/>
      <c r="G247" s="156"/>
      <c r="H247" s="156"/>
      <c r="I247" s="156"/>
      <c r="J247" s="46"/>
      <c r="K247" s="381"/>
    </row>
    <row r="248" spans="1:15" s="5" customFormat="1" ht="33" customHeight="1" x14ac:dyDescent="0.35">
      <c r="A248" s="1462" t="s">
        <v>441</v>
      </c>
      <c r="B248" s="1463"/>
      <c r="C248" s="1463"/>
      <c r="D248" s="1463"/>
      <c r="E248" s="1463"/>
      <c r="F248" s="1463"/>
      <c r="G248" s="1463"/>
      <c r="H248" s="1463"/>
      <c r="I248" s="1463"/>
      <c r="J248" s="1464"/>
      <c r="K248" s="381"/>
    </row>
    <row r="249" spans="1:15" ht="51.75" customHeight="1" x14ac:dyDescent="0.35">
      <c r="A249" s="1282" t="s">
        <v>114</v>
      </c>
      <c r="B249" s="1465" t="s">
        <v>110</v>
      </c>
      <c r="C249" s="1465"/>
      <c r="D249" s="1465"/>
      <c r="E249" s="1466" t="s">
        <v>518</v>
      </c>
      <c r="F249" s="115"/>
      <c r="G249" s="682" t="s">
        <v>362</v>
      </c>
      <c r="H249" s="682" t="s">
        <v>362</v>
      </c>
      <c r="I249" s="682" t="s">
        <v>362</v>
      </c>
      <c r="J249" s="1617" t="s">
        <v>563</v>
      </c>
      <c r="O249" s="1"/>
    </row>
    <row r="250" spans="1:15" ht="28" customHeight="1" x14ac:dyDescent="0.35">
      <c r="A250" s="1285" t="s">
        <v>115</v>
      </c>
      <c r="B250" s="1460" t="s">
        <v>111</v>
      </c>
      <c r="C250" s="1460"/>
      <c r="D250" s="1460"/>
      <c r="E250" s="1467"/>
      <c r="F250" s="116"/>
      <c r="G250" s="143" t="s">
        <v>362</v>
      </c>
      <c r="H250" s="143" t="s">
        <v>362</v>
      </c>
      <c r="I250" s="143" t="s">
        <v>362</v>
      </c>
      <c r="J250" s="1618"/>
      <c r="O250" s="1"/>
    </row>
    <row r="251" spans="1:15" ht="28" customHeight="1" x14ac:dyDescent="0.35">
      <c r="A251" s="1283" t="s">
        <v>116</v>
      </c>
      <c r="B251" s="1459" t="s">
        <v>112</v>
      </c>
      <c r="C251" s="1459"/>
      <c r="D251" s="1459"/>
      <c r="E251" s="1467"/>
      <c r="F251" s="117"/>
      <c r="G251" s="686" t="s">
        <v>362</v>
      </c>
      <c r="H251" s="686" t="s">
        <v>362</v>
      </c>
      <c r="I251" s="686" t="s">
        <v>362</v>
      </c>
      <c r="J251" s="1618"/>
      <c r="O251" s="1"/>
    </row>
    <row r="252" spans="1:15" ht="28" customHeight="1" x14ac:dyDescent="0.35">
      <c r="A252" s="1286" t="s">
        <v>117</v>
      </c>
      <c r="B252" s="1461" t="s">
        <v>113</v>
      </c>
      <c r="C252" s="1461"/>
      <c r="D252" s="1461"/>
      <c r="E252" s="1468"/>
      <c r="F252" s="246" t="s">
        <v>398</v>
      </c>
      <c r="G252" s="620"/>
      <c r="H252" s="620"/>
      <c r="I252" s="620"/>
      <c r="J252" s="1619"/>
      <c r="O252" s="1"/>
    </row>
    <row r="253" spans="1:15" s="5" customFormat="1" ht="8.15" customHeight="1" x14ac:dyDescent="0.35">
      <c r="A253" s="65"/>
      <c r="B253" s="66"/>
      <c r="C253" s="66"/>
      <c r="D253" s="66"/>
      <c r="E253" s="66"/>
      <c r="F253" s="67"/>
      <c r="G253" s="155"/>
      <c r="H253" s="155"/>
      <c r="I253" s="155"/>
      <c r="J253" s="46"/>
      <c r="K253" s="381"/>
    </row>
    <row r="254" spans="1:15" s="5" customFormat="1" ht="33" customHeight="1" x14ac:dyDescent="0.35">
      <c r="A254" s="1462" t="s">
        <v>442</v>
      </c>
      <c r="B254" s="1463"/>
      <c r="C254" s="1463"/>
      <c r="D254" s="1463"/>
      <c r="E254" s="1463"/>
      <c r="F254" s="1463"/>
      <c r="G254" s="1463"/>
      <c r="H254" s="1463"/>
      <c r="I254" s="1463"/>
      <c r="J254" s="1074" t="s">
        <v>787</v>
      </c>
      <c r="K254" s="381"/>
    </row>
    <row r="255" spans="1:15" ht="28" customHeight="1" x14ac:dyDescent="0.35">
      <c r="A255" s="1282" t="s">
        <v>120</v>
      </c>
      <c r="B255" s="1465" t="s">
        <v>118</v>
      </c>
      <c r="C255" s="1465"/>
      <c r="D255" s="1465"/>
      <c r="E255" s="1466" t="s">
        <v>537</v>
      </c>
      <c r="F255" s="243" t="s">
        <v>361</v>
      </c>
      <c r="G255" s="1613"/>
      <c r="H255" s="1614"/>
      <c r="I255" s="734"/>
      <c r="J255" s="319"/>
      <c r="O255" s="1"/>
    </row>
    <row r="256" spans="1:15" ht="28" customHeight="1" x14ac:dyDescent="0.35">
      <c r="A256" s="1286" t="s">
        <v>121</v>
      </c>
      <c r="B256" s="1461" t="s">
        <v>119</v>
      </c>
      <c r="C256" s="1461"/>
      <c r="D256" s="1461"/>
      <c r="E256" s="1468"/>
      <c r="F256" s="246" t="s">
        <v>361</v>
      </c>
      <c r="G256" s="1615"/>
      <c r="H256" s="1616"/>
      <c r="I256" s="1323"/>
      <c r="J256" s="81"/>
      <c r="O256" s="1"/>
    </row>
    <row r="257" spans="1:15" s="5" customFormat="1" ht="8.15" customHeight="1" x14ac:dyDescent="0.35">
      <c r="A257" s="12"/>
      <c r="B257" s="13"/>
      <c r="C257" s="13"/>
      <c r="D257" s="13"/>
      <c r="E257" s="13"/>
      <c r="F257" s="7"/>
      <c r="G257" s="149"/>
      <c r="H257" s="149"/>
      <c r="I257" s="149"/>
      <c r="J257" s="46"/>
      <c r="K257" s="381"/>
    </row>
    <row r="258" spans="1:15" s="5" customFormat="1" ht="33" customHeight="1" x14ac:dyDescent="0.35">
      <c r="A258" s="1462" t="s">
        <v>443</v>
      </c>
      <c r="B258" s="1463"/>
      <c r="C258" s="1463"/>
      <c r="D258" s="1463"/>
      <c r="E258" s="1463"/>
      <c r="F258" s="1463"/>
      <c r="G258" s="1463"/>
      <c r="H258" s="1463"/>
      <c r="I258" s="1463"/>
      <c r="J258" s="1074" t="s">
        <v>787</v>
      </c>
      <c r="K258" s="381"/>
    </row>
    <row r="259" spans="1:15" ht="28" customHeight="1" x14ac:dyDescent="0.35">
      <c r="A259" s="1282" t="s">
        <v>152</v>
      </c>
      <c r="B259" s="1465" t="s">
        <v>145</v>
      </c>
      <c r="C259" s="1465"/>
      <c r="D259" s="1465"/>
      <c r="E259" s="1466" t="s">
        <v>537</v>
      </c>
      <c r="F259" s="243" t="s">
        <v>361</v>
      </c>
      <c r="G259" s="1866"/>
      <c r="H259" s="1867"/>
      <c r="I259" s="1075"/>
      <c r="J259" s="94"/>
      <c r="O259" s="1"/>
    </row>
    <row r="260" spans="1:15" ht="28" customHeight="1" x14ac:dyDescent="0.35">
      <c r="A260" s="1285" t="s">
        <v>153</v>
      </c>
      <c r="B260" s="1460" t="s">
        <v>146</v>
      </c>
      <c r="C260" s="1460"/>
      <c r="D260" s="1460"/>
      <c r="E260" s="1467"/>
      <c r="F260" s="732" t="s">
        <v>361</v>
      </c>
      <c r="G260" s="1864"/>
      <c r="H260" s="1865"/>
      <c r="I260" s="903"/>
      <c r="J260" s="59"/>
      <c r="O260" s="1"/>
    </row>
    <row r="261" spans="1:15" ht="28" customHeight="1" x14ac:dyDescent="0.35">
      <c r="A261" s="1307" t="s">
        <v>154</v>
      </c>
      <c r="B261" s="1627" t="s">
        <v>147</v>
      </c>
      <c r="C261" s="1627"/>
      <c r="D261" s="1627"/>
      <c r="E261" s="1467"/>
      <c r="F261" s="1322" t="s">
        <v>361</v>
      </c>
      <c r="G261" s="1864"/>
      <c r="H261" s="1865"/>
      <c r="I261" s="1076"/>
      <c r="J261" s="279"/>
      <c r="O261" s="1"/>
    </row>
    <row r="262" spans="1:15" ht="30" customHeight="1" x14ac:dyDescent="0.35">
      <c r="A262" s="1285" t="s">
        <v>155</v>
      </c>
      <c r="B262" s="1460" t="s">
        <v>148</v>
      </c>
      <c r="C262" s="1460"/>
      <c r="D262" s="1460"/>
      <c r="E262" s="1467"/>
      <c r="F262" s="732" t="s">
        <v>361</v>
      </c>
      <c r="G262" s="1864"/>
      <c r="H262" s="1865"/>
      <c r="I262" s="903"/>
      <c r="J262" s="59"/>
      <c r="O262" s="1"/>
    </row>
    <row r="263" spans="1:15" ht="30" customHeight="1" x14ac:dyDescent="0.35">
      <c r="A263" s="1283" t="s">
        <v>156</v>
      </c>
      <c r="B263" s="1459" t="s">
        <v>149</v>
      </c>
      <c r="C263" s="1459"/>
      <c r="D263" s="1459"/>
      <c r="E263" s="1467"/>
      <c r="F263" s="245" t="s">
        <v>361</v>
      </c>
      <c r="G263" s="1864"/>
      <c r="H263" s="1865"/>
      <c r="I263" s="1077"/>
      <c r="J263" s="119"/>
      <c r="O263" s="1"/>
    </row>
    <row r="264" spans="1:15" ht="39" customHeight="1" x14ac:dyDescent="0.35">
      <c r="A264" s="1285" t="s">
        <v>157</v>
      </c>
      <c r="B264" s="1460" t="s">
        <v>150</v>
      </c>
      <c r="C264" s="1460"/>
      <c r="D264" s="1460"/>
      <c r="E264" s="1467"/>
      <c r="F264" s="732"/>
      <c r="G264" s="1622" t="s">
        <v>513</v>
      </c>
      <c r="H264" s="1623"/>
      <c r="I264" s="1324" t="s">
        <v>513</v>
      </c>
      <c r="J264" s="59"/>
      <c r="O264" s="1"/>
    </row>
    <row r="265" spans="1:15" ht="30" customHeight="1" x14ac:dyDescent="0.35">
      <c r="A265" s="1294" t="s">
        <v>158</v>
      </c>
      <c r="B265" s="1624" t="s">
        <v>151</v>
      </c>
      <c r="C265" s="1624"/>
      <c r="D265" s="1624"/>
      <c r="E265" s="1468"/>
      <c r="F265" s="110" t="s">
        <v>361</v>
      </c>
      <c r="G265" s="1625" t="s">
        <v>362</v>
      </c>
      <c r="H265" s="1626"/>
      <c r="I265" s="196" t="s">
        <v>362</v>
      </c>
      <c r="J265" s="102"/>
      <c r="O265" s="1"/>
    </row>
    <row r="266" spans="1:15" s="5" customFormat="1" ht="8.15" customHeight="1" x14ac:dyDescent="0.35">
      <c r="A266" s="82"/>
      <c r="B266" s="83"/>
      <c r="C266" s="83"/>
      <c r="D266" s="83"/>
      <c r="E266" s="83"/>
      <c r="F266" s="84"/>
      <c r="G266" s="156"/>
      <c r="H266" s="156"/>
      <c r="I266" s="156"/>
      <c r="J266" s="431"/>
      <c r="K266" s="381"/>
    </row>
    <row r="267" spans="1:15" s="5" customFormat="1" ht="33" customHeight="1" x14ac:dyDescent="0.35">
      <c r="A267" s="1494" t="s">
        <v>444</v>
      </c>
      <c r="B267" s="1495"/>
      <c r="C267" s="1495"/>
      <c r="D267" s="1495"/>
      <c r="E267" s="1495"/>
      <c r="F267" s="1495"/>
      <c r="G267" s="1495"/>
      <c r="H267" s="1495"/>
      <c r="I267" s="1495"/>
      <c r="J267" s="1073" t="s">
        <v>787</v>
      </c>
      <c r="K267" s="381"/>
    </row>
    <row r="268" spans="1:15" ht="30" customHeight="1" x14ac:dyDescent="0.35">
      <c r="A268" s="1282" t="s">
        <v>161</v>
      </c>
      <c r="B268" s="1465" t="s">
        <v>159</v>
      </c>
      <c r="C268" s="1465"/>
      <c r="D268" s="1465"/>
      <c r="E268" s="1466" t="s">
        <v>537</v>
      </c>
      <c r="F268" s="76" t="s">
        <v>398</v>
      </c>
      <c r="G268" s="1868"/>
      <c r="H268" s="1868"/>
      <c r="I268" s="905"/>
      <c r="J268" s="120"/>
      <c r="O268" s="1"/>
    </row>
    <row r="269" spans="1:15" ht="30" customHeight="1" x14ac:dyDescent="0.35">
      <c r="A269" s="1286" t="s">
        <v>162</v>
      </c>
      <c r="B269" s="1461" t="s">
        <v>160</v>
      </c>
      <c r="C269" s="1461"/>
      <c r="D269" s="1461"/>
      <c r="E269" s="1468"/>
      <c r="F269" s="73" t="s">
        <v>398</v>
      </c>
      <c r="G269" s="1631" t="s">
        <v>362</v>
      </c>
      <c r="H269" s="1631"/>
      <c r="I269" s="148" t="s">
        <v>362</v>
      </c>
      <c r="J269" s="64"/>
      <c r="O269" s="1"/>
    </row>
    <row r="270" spans="1:15" s="5" customFormat="1" ht="8.15" customHeight="1" x14ac:dyDescent="0.35">
      <c r="A270" s="82"/>
      <c r="B270" s="83"/>
      <c r="C270" s="83"/>
      <c r="D270" s="83"/>
      <c r="E270" s="83"/>
      <c r="F270" s="84"/>
      <c r="G270" s="156"/>
      <c r="H270" s="156"/>
      <c r="I270" s="156"/>
      <c r="J270" s="46"/>
      <c r="K270" s="381"/>
    </row>
    <row r="271" spans="1:15" s="5" customFormat="1" ht="33" customHeight="1" x14ac:dyDescent="0.35">
      <c r="A271" s="1462" t="s">
        <v>445</v>
      </c>
      <c r="B271" s="1463"/>
      <c r="C271" s="1463"/>
      <c r="D271" s="1463"/>
      <c r="E271" s="1463"/>
      <c r="F271" s="1463"/>
      <c r="G271" s="1463"/>
      <c r="H271" s="1463"/>
      <c r="I271" s="1463"/>
      <c r="J271" s="1464"/>
      <c r="K271" s="381"/>
    </row>
    <row r="272" spans="1:15" ht="30" customHeight="1" x14ac:dyDescent="0.35">
      <c r="A272" s="1282" t="s">
        <v>125</v>
      </c>
      <c r="B272" s="1465" t="s">
        <v>122</v>
      </c>
      <c r="C272" s="1465"/>
      <c r="D272" s="1465"/>
      <c r="E272" s="1466" t="s">
        <v>518</v>
      </c>
      <c r="F272" s="243" t="s">
        <v>361</v>
      </c>
      <c r="G272" s="610"/>
      <c r="H272" s="610"/>
      <c r="I272" s="610"/>
      <c r="J272" s="1628" t="s">
        <v>517</v>
      </c>
      <c r="O272" s="1"/>
    </row>
    <row r="273" spans="1:15" ht="27.75" customHeight="1" x14ac:dyDescent="0.35">
      <c r="A273" s="1286" t="s">
        <v>124</v>
      </c>
      <c r="B273" s="1461" t="s">
        <v>123</v>
      </c>
      <c r="C273" s="1461"/>
      <c r="D273" s="1461"/>
      <c r="E273" s="1468"/>
      <c r="F273" s="246" t="s">
        <v>446</v>
      </c>
      <c r="G273" s="1305" t="s">
        <v>362</v>
      </c>
      <c r="H273" s="1305" t="s">
        <v>362</v>
      </c>
      <c r="I273" s="1305" t="s">
        <v>362</v>
      </c>
      <c r="J273" s="1629"/>
      <c r="O273" s="1"/>
    </row>
    <row r="274" spans="1:15" s="5" customFormat="1" ht="8.15" customHeight="1" x14ac:dyDescent="0.35">
      <c r="A274" s="12"/>
      <c r="B274" s="13"/>
      <c r="C274" s="13"/>
      <c r="D274" s="13"/>
      <c r="E274" s="13"/>
      <c r="F274" s="7"/>
      <c r="G274" s="149"/>
      <c r="H274" s="149"/>
      <c r="I274" s="149"/>
      <c r="J274" s="46"/>
      <c r="K274" s="381"/>
    </row>
    <row r="275" spans="1:15" s="5" customFormat="1" ht="33" customHeight="1" x14ac:dyDescent="0.35">
      <c r="A275" s="1462" t="s">
        <v>447</v>
      </c>
      <c r="B275" s="1463"/>
      <c r="C275" s="1463"/>
      <c r="D275" s="1463"/>
      <c r="E275" s="1463"/>
      <c r="F275" s="1463"/>
      <c r="G275" s="1463"/>
      <c r="H275" s="1463"/>
      <c r="I275" s="1463"/>
      <c r="J275" s="1464"/>
      <c r="K275" s="381"/>
    </row>
    <row r="276" spans="1:15" ht="25" customHeight="1" x14ac:dyDescent="0.35">
      <c r="A276" s="1282" t="s">
        <v>163</v>
      </c>
      <c r="B276" s="1465" t="s">
        <v>259</v>
      </c>
      <c r="C276" s="1465"/>
      <c r="D276" s="1465"/>
      <c r="E276" s="1466" t="s">
        <v>518</v>
      </c>
      <c r="F276" s="243" t="s">
        <v>398</v>
      </c>
      <c r="G276" s="627"/>
      <c r="H276" s="627"/>
      <c r="I276" s="627"/>
      <c r="J276" s="319"/>
      <c r="O276" s="1"/>
    </row>
    <row r="277" spans="1:15" ht="30" customHeight="1" x14ac:dyDescent="0.35">
      <c r="A277" s="1285" t="s">
        <v>164</v>
      </c>
      <c r="B277" s="1460" t="s">
        <v>249</v>
      </c>
      <c r="C277" s="1460"/>
      <c r="D277" s="1460"/>
      <c r="E277" s="1467"/>
      <c r="F277" s="732" t="s">
        <v>398</v>
      </c>
      <c r="G277" s="626"/>
      <c r="H277" s="626"/>
      <c r="I277" s="626"/>
      <c r="J277" s="121"/>
      <c r="O277" s="1"/>
    </row>
    <row r="278" spans="1:15" ht="30" customHeight="1" x14ac:dyDescent="0.35">
      <c r="A278" s="1283" t="s">
        <v>165</v>
      </c>
      <c r="B278" s="1459" t="s">
        <v>260</v>
      </c>
      <c r="C278" s="1459"/>
      <c r="D278" s="1459"/>
      <c r="E278" s="1467"/>
      <c r="F278" s="245" t="s">
        <v>398</v>
      </c>
      <c r="G278" s="626"/>
      <c r="H278" s="626"/>
      <c r="I278" s="626"/>
      <c r="J278" s="122"/>
      <c r="O278" s="1"/>
    </row>
    <row r="279" spans="1:15" ht="30" customHeight="1" x14ac:dyDescent="0.35">
      <c r="A279" s="1285" t="s">
        <v>166</v>
      </c>
      <c r="B279" s="1460" t="s">
        <v>261</v>
      </c>
      <c r="C279" s="1460"/>
      <c r="D279" s="1460"/>
      <c r="E279" s="1467"/>
      <c r="F279" s="732" t="s">
        <v>398</v>
      </c>
      <c r="G279" s="626"/>
      <c r="H279" s="626"/>
      <c r="I279" s="626"/>
      <c r="J279" s="121"/>
      <c r="O279" s="1"/>
    </row>
    <row r="280" spans="1:15" ht="30" customHeight="1" x14ac:dyDescent="0.35">
      <c r="A280" s="1283" t="s">
        <v>167</v>
      </c>
      <c r="B280" s="1459" t="s">
        <v>262</v>
      </c>
      <c r="C280" s="1459"/>
      <c r="D280" s="1459"/>
      <c r="E280" s="1467"/>
      <c r="F280" s="245" t="s">
        <v>398</v>
      </c>
      <c r="G280" s="626"/>
      <c r="H280" s="626"/>
      <c r="I280" s="626"/>
      <c r="J280" s="122"/>
      <c r="O280" s="1"/>
    </row>
    <row r="281" spans="1:15" ht="30" customHeight="1" x14ac:dyDescent="0.35">
      <c r="A281" s="1285" t="s">
        <v>168</v>
      </c>
      <c r="B281" s="1460" t="s">
        <v>263</v>
      </c>
      <c r="C281" s="1460"/>
      <c r="D281" s="1460"/>
      <c r="E281" s="1467"/>
      <c r="F281" s="732" t="s">
        <v>398</v>
      </c>
      <c r="G281" s="626"/>
      <c r="H281" s="626"/>
      <c r="I281" s="626"/>
      <c r="J281" s="320"/>
      <c r="O281" s="1"/>
    </row>
    <row r="282" spans="1:15" ht="25" customHeight="1" x14ac:dyDescent="0.35">
      <c r="A282" s="1283" t="s">
        <v>169</v>
      </c>
      <c r="B282" s="1459" t="s">
        <v>264</v>
      </c>
      <c r="C282" s="1459"/>
      <c r="D282" s="1459"/>
      <c r="E282" s="1467"/>
      <c r="F282" s="245" t="s">
        <v>398</v>
      </c>
      <c r="G282" s="626"/>
      <c r="H282" s="626"/>
      <c r="I282" s="626"/>
      <c r="J282" s="122"/>
      <c r="O282" s="1"/>
    </row>
    <row r="283" spans="1:15" ht="40.5" customHeight="1" x14ac:dyDescent="0.35">
      <c r="A283" s="1285" t="s">
        <v>292</v>
      </c>
      <c r="B283" s="1460" t="s">
        <v>339</v>
      </c>
      <c r="C283" s="1460"/>
      <c r="D283" s="1460"/>
      <c r="E283" s="1467"/>
      <c r="F283" s="732" t="s">
        <v>398</v>
      </c>
      <c r="G283" s="626"/>
      <c r="H283" s="626"/>
      <c r="I283" s="626"/>
      <c r="J283" s="320" t="s">
        <v>446</v>
      </c>
      <c r="O283" s="1"/>
    </row>
    <row r="284" spans="1:15" ht="30" customHeight="1" x14ac:dyDescent="0.35">
      <c r="A284" s="1283" t="s">
        <v>170</v>
      </c>
      <c r="B284" s="1459" t="s">
        <v>265</v>
      </c>
      <c r="C284" s="1459"/>
      <c r="D284" s="1459"/>
      <c r="E284" s="1467"/>
      <c r="F284" s="245" t="s">
        <v>478</v>
      </c>
      <c r="G284" s="625"/>
      <c r="H284" s="625"/>
      <c r="I284" s="625"/>
      <c r="J284" s="122"/>
      <c r="O284" s="1"/>
    </row>
    <row r="285" spans="1:15" ht="30" customHeight="1" x14ac:dyDescent="0.35">
      <c r="A285" s="1285" t="s">
        <v>171</v>
      </c>
      <c r="B285" s="1460" t="s">
        <v>238</v>
      </c>
      <c r="C285" s="1460"/>
      <c r="D285" s="1460"/>
      <c r="E285" s="1467"/>
      <c r="F285" s="732" t="s">
        <v>398</v>
      </c>
      <c r="G285" s="737">
        <v>0</v>
      </c>
      <c r="H285" s="626"/>
      <c r="I285" s="737">
        <v>0</v>
      </c>
      <c r="J285" s="121"/>
      <c r="O285" s="1"/>
    </row>
    <row r="286" spans="1:15" ht="30" customHeight="1" x14ac:dyDescent="0.35">
      <c r="A286" s="1307" t="s">
        <v>172</v>
      </c>
      <c r="B286" s="1627" t="s">
        <v>239</v>
      </c>
      <c r="C286" s="1627"/>
      <c r="D286" s="1627"/>
      <c r="E286" s="1467"/>
      <c r="F286" s="1322" t="s">
        <v>398</v>
      </c>
      <c r="G286" s="738">
        <v>0</v>
      </c>
      <c r="H286" s="738">
        <v>0</v>
      </c>
      <c r="I286" s="738">
        <v>0</v>
      </c>
      <c r="J286" s="277"/>
      <c r="O286" s="1"/>
    </row>
    <row r="287" spans="1:15" ht="25" customHeight="1" x14ac:dyDescent="0.35">
      <c r="A287" s="1285" t="s">
        <v>173</v>
      </c>
      <c r="B287" s="1460" t="s">
        <v>240</v>
      </c>
      <c r="C287" s="1460"/>
      <c r="D287" s="1460"/>
      <c r="E287" s="1467"/>
      <c r="F287" s="732" t="s">
        <v>398</v>
      </c>
      <c r="G287" s="737">
        <v>0</v>
      </c>
      <c r="H287" s="737">
        <v>0</v>
      </c>
      <c r="I287" s="737">
        <v>0</v>
      </c>
      <c r="J287" s="121"/>
      <c r="O287" s="1"/>
    </row>
    <row r="288" spans="1:15" ht="25" customHeight="1" x14ac:dyDescent="0.35">
      <c r="A288" s="1283" t="s">
        <v>174</v>
      </c>
      <c r="B288" s="1459" t="s">
        <v>241</v>
      </c>
      <c r="C288" s="1459"/>
      <c r="D288" s="1459"/>
      <c r="E288" s="1467"/>
      <c r="F288" s="245" t="s">
        <v>398</v>
      </c>
      <c r="G288" s="183">
        <v>0</v>
      </c>
      <c r="H288" s="183">
        <v>0</v>
      </c>
      <c r="I288" s="183">
        <v>0</v>
      </c>
      <c r="J288" s="122"/>
      <c r="O288" s="1"/>
    </row>
    <row r="289" spans="1:15" ht="25" customHeight="1" x14ac:dyDescent="0.35">
      <c r="A289" s="1285" t="s">
        <v>175</v>
      </c>
      <c r="B289" s="1460" t="s">
        <v>242</v>
      </c>
      <c r="C289" s="1460"/>
      <c r="D289" s="1460"/>
      <c r="E289" s="1467"/>
      <c r="F289" s="732" t="s">
        <v>398</v>
      </c>
      <c r="G289" s="737">
        <v>0</v>
      </c>
      <c r="H289" s="737">
        <v>0</v>
      </c>
      <c r="I289" s="737">
        <v>0</v>
      </c>
      <c r="J289" s="121"/>
      <c r="O289" s="1"/>
    </row>
    <row r="290" spans="1:15" ht="30" customHeight="1" x14ac:dyDescent="0.35">
      <c r="A290" s="1283" t="s">
        <v>176</v>
      </c>
      <c r="B290" s="1459" t="s">
        <v>340</v>
      </c>
      <c r="C290" s="1459"/>
      <c r="D290" s="1459"/>
      <c r="E290" s="1467"/>
      <c r="F290" s="245" t="s">
        <v>398</v>
      </c>
      <c r="G290" s="698">
        <v>0</v>
      </c>
      <c r="H290" s="626"/>
      <c r="I290" s="698">
        <v>0</v>
      </c>
      <c r="J290" s="321" t="s">
        <v>446</v>
      </c>
      <c r="O290" s="1"/>
    </row>
    <row r="291" spans="1:15" ht="30" customHeight="1" x14ac:dyDescent="0.35">
      <c r="A291" s="1285" t="s">
        <v>293</v>
      </c>
      <c r="B291" s="1460" t="s">
        <v>341</v>
      </c>
      <c r="C291" s="1460"/>
      <c r="D291" s="1460"/>
      <c r="E291" s="1467"/>
      <c r="F291" s="732" t="s">
        <v>478</v>
      </c>
      <c r="G291" s="625"/>
      <c r="H291" s="625"/>
      <c r="I291" s="625"/>
      <c r="J291" s="121"/>
      <c r="O291" s="1"/>
    </row>
    <row r="292" spans="1:15" ht="30" customHeight="1" x14ac:dyDescent="0.35">
      <c r="A292" s="1283" t="s">
        <v>177</v>
      </c>
      <c r="B292" s="1459" t="s">
        <v>126</v>
      </c>
      <c r="C292" s="1459"/>
      <c r="D292" s="1459"/>
      <c r="E292" s="1507"/>
      <c r="F292" s="245" t="s">
        <v>361</v>
      </c>
      <c r="G292" s="919" t="s">
        <v>565</v>
      </c>
      <c r="H292" s="919" t="s">
        <v>565</v>
      </c>
      <c r="I292" s="919" t="s">
        <v>565</v>
      </c>
      <c r="J292" s="324"/>
      <c r="O292" s="1"/>
    </row>
    <row r="293" spans="1:15" s="5" customFormat="1" ht="33" customHeight="1" x14ac:dyDescent="0.35">
      <c r="A293" s="1494" t="s">
        <v>625</v>
      </c>
      <c r="B293" s="1495"/>
      <c r="C293" s="1495"/>
      <c r="D293" s="1495"/>
      <c r="E293" s="1495"/>
      <c r="F293" s="1495"/>
      <c r="G293" s="1495"/>
      <c r="H293" s="1495"/>
      <c r="I293" s="1495"/>
      <c r="J293" s="1496"/>
      <c r="K293" s="381"/>
    </row>
    <row r="294" spans="1:15" ht="30" customHeight="1" x14ac:dyDescent="0.35">
      <c r="A294" s="1281" t="s">
        <v>178</v>
      </c>
      <c r="B294" s="1632" t="s">
        <v>127</v>
      </c>
      <c r="C294" s="1632"/>
      <c r="D294" s="1632"/>
      <c r="E294" s="1466" t="s">
        <v>518</v>
      </c>
      <c r="F294" s="443"/>
      <c r="G294" s="624"/>
      <c r="H294" s="624"/>
      <c r="I294" s="624"/>
      <c r="J294" s="1319" t="s">
        <v>566</v>
      </c>
      <c r="O294" s="1"/>
    </row>
    <row r="295" spans="1:15" ht="25" customHeight="1" x14ac:dyDescent="0.35">
      <c r="A295" s="1294" t="s">
        <v>179</v>
      </c>
      <c r="B295" s="1624" t="s">
        <v>128</v>
      </c>
      <c r="C295" s="1624"/>
      <c r="D295" s="1624"/>
      <c r="E295" s="1468"/>
      <c r="F295" s="110" t="s">
        <v>512</v>
      </c>
      <c r="G295" s="705">
        <v>0</v>
      </c>
      <c r="H295" s="705">
        <v>0</v>
      </c>
      <c r="I295" s="705">
        <v>0</v>
      </c>
      <c r="J295" s="99"/>
      <c r="O295" s="1"/>
    </row>
    <row r="296" spans="1:15" s="5" customFormat="1" ht="8.15" customHeight="1" x14ac:dyDescent="0.35">
      <c r="A296" s="209"/>
      <c r="B296" s="210"/>
      <c r="C296" s="210"/>
      <c r="D296" s="210"/>
      <c r="E296" s="210"/>
      <c r="F296" s="47"/>
      <c r="G296" s="211"/>
      <c r="H296" s="211"/>
      <c r="I296" s="211"/>
      <c r="J296" s="46"/>
      <c r="K296" s="381"/>
    </row>
    <row r="297" spans="1:15" s="5" customFormat="1" ht="33" customHeight="1" x14ac:dyDescent="0.35">
      <c r="A297" s="1462" t="s">
        <v>448</v>
      </c>
      <c r="B297" s="1463"/>
      <c r="C297" s="1463"/>
      <c r="D297" s="1463"/>
      <c r="E297" s="1463"/>
      <c r="F297" s="1463"/>
      <c r="G297" s="1463"/>
      <c r="H297" s="1463"/>
      <c r="I297" s="1463"/>
      <c r="J297" s="1464"/>
      <c r="K297" s="381"/>
    </row>
    <row r="298" spans="1:15" ht="24" customHeight="1" x14ac:dyDescent="0.35">
      <c r="A298" s="1282" t="s">
        <v>96</v>
      </c>
      <c r="B298" s="1479" t="s">
        <v>281</v>
      </c>
      <c r="C298" s="1480"/>
      <c r="D298" s="123" t="s">
        <v>365</v>
      </c>
      <c r="E298" s="1483" t="s">
        <v>518</v>
      </c>
      <c r="F298" s="94" t="s">
        <v>361</v>
      </c>
      <c r="G298" s="734">
        <v>0</v>
      </c>
      <c r="H298" s="734">
        <v>0</v>
      </c>
      <c r="I298" s="734">
        <v>0</v>
      </c>
      <c r="J298" s="483" t="s">
        <v>701</v>
      </c>
      <c r="O298" s="1"/>
    </row>
    <row r="299" spans="1:15" ht="24" customHeight="1" x14ac:dyDescent="0.35">
      <c r="A299" s="1285" t="s">
        <v>97</v>
      </c>
      <c r="B299" s="1487" t="s">
        <v>282</v>
      </c>
      <c r="C299" s="1488"/>
      <c r="D299" s="89" t="s">
        <v>365</v>
      </c>
      <c r="E299" s="1637"/>
      <c r="F299" s="59" t="s">
        <v>361</v>
      </c>
      <c r="G299" s="1324">
        <v>0</v>
      </c>
      <c r="H299" s="1324">
        <v>0</v>
      </c>
      <c r="I299" s="1324">
        <v>0</v>
      </c>
      <c r="J299" s="59"/>
      <c r="O299" s="1"/>
    </row>
    <row r="300" spans="1:15" ht="15" customHeight="1" x14ac:dyDescent="0.35">
      <c r="A300" s="1523" t="s">
        <v>98</v>
      </c>
      <c r="B300" s="1639" t="s">
        <v>342</v>
      </c>
      <c r="C300" s="1640"/>
      <c r="D300" s="124" t="s">
        <v>250</v>
      </c>
      <c r="E300" s="1637"/>
      <c r="F300" s="60" t="s">
        <v>361</v>
      </c>
      <c r="G300" s="703">
        <v>0</v>
      </c>
      <c r="H300" s="703">
        <v>0</v>
      </c>
      <c r="I300" s="703">
        <v>0</v>
      </c>
      <c r="J300" s="1645"/>
      <c r="O300" s="1"/>
    </row>
    <row r="301" spans="1:15" ht="15" customHeight="1" x14ac:dyDescent="0.35">
      <c r="A301" s="1523"/>
      <c r="B301" s="1641"/>
      <c r="C301" s="1642"/>
      <c r="D301" s="124" t="s">
        <v>251</v>
      </c>
      <c r="E301" s="1637"/>
      <c r="F301" s="60" t="s">
        <v>361</v>
      </c>
      <c r="G301" s="703">
        <v>0</v>
      </c>
      <c r="H301" s="703">
        <v>0</v>
      </c>
      <c r="I301" s="703">
        <v>0</v>
      </c>
      <c r="J301" s="1646"/>
      <c r="O301" s="1"/>
    </row>
    <row r="302" spans="1:15" ht="15" customHeight="1" x14ac:dyDescent="0.35">
      <c r="A302" s="1523"/>
      <c r="B302" s="1641"/>
      <c r="C302" s="1642"/>
      <c r="D302" s="124" t="s">
        <v>252</v>
      </c>
      <c r="E302" s="1637"/>
      <c r="F302" s="60" t="s">
        <v>361</v>
      </c>
      <c r="G302" s="703">
        <v>0</v>
      </c>
      <c r="H302" s="703">
        <v>0</v>
      </c>
      <c r="I302" s="703">
        <v>0</v>
      </c>
      <c r="J302" s="1646"/>
      <c r="O302" s="1"/>
    </row>
    <row r="303" spans="1:15" ht="15" customHeight="1" x14ac:dyDescent="0.35">
      <c r="A303" s="1523"/>
      <c r="B303" s="1641"/>
      <c r="C303" s="1642"/>
      <c r="D303" s="124" t="s">
        <v>253</v>
      </c>
      <c r="E303" s="1637"/>
      <c r="F303" s="60" t="s">
        <v>361</v>
      </c>
      <c r="G303" s="703">
        <v>0</v>
      </c>
      <c r="H303" s="703">
        <v>0</v>
      </c>
      <c r="I303" s="703">
        <v>0</v>
      </c>
      <c r="J303" s="1646"/>
      <c r="O303" s="1"/>
    </row>
    <row r="304" spans="1:15" ht="15" customHeight="1" x14ac:dyDescent="0.35">
      <c r="A304" s="1523"/>
      <c r="B304" s="1641"/>
      <c r="C304" s="1642"/>
      <c r="D304" s="124" t="s">
        <v>254</v>
      </c>
      <c r="E304" s="1637"/>
      <c r="F304" s="60" t="s">
        <v>361</v>
      </c>
      <c r="G304" s="703">
        <v>0</v>
      </c>
      <c r="H304" s="703">
        <v>0</v>
      </c>
      <c r="I304" s="703">
        <v>0</v>
      </c>
      <c r="J304" s="1646"/>
      <c r="O304" s="1"/>
    </row>
    <row r="305" spans="1:15" ht="15" customHeight="1" x14ac:dyDescent="0.35">
      <c r="A305" s="1523"/>
      <c r="B305" s="1643"/>
      <c r="C305" s="1644"/>
      <c r="D305" s="124" t="s">
        <v>255</v>
      </c>
      <c r="E305" s="1637"/>
      <c r="F305" s="60" t="s">
        <v>361</v>
      </c>
      <c r="G305" s="703">
        <v>0</v>
      </c>
      <c r="H305" s="703">
        <v>0</v>
      </c>
      <c r="I305" s="703">
        <v>0</v>
      </c>
      <c r="J305" s="1647"/>
      <c r="O305" s="1"/>
    </row>
    <row r="306" spans="1:15" ht="15" customHeight="1" x14ac:dyDescent="0.35">
      <c r="A306" s="1548" t="s">
        <v>99</v>
      </c>
      <c r="B306" s="1513" t="s">
        <v>343</v>
      </c>
      <c r="C306" s="1514"/>
      <c r="D306" s="1306" t="s">
        <v>250</v>
      </c>
      <c r="E306" s="1637"/>
      <c r="F306" s="59" t="s">
        <v>361</v>
      </c>
      <c r="G306" s="1324">
        <v>0</v>
      </c>
      <c r="H306" s="1324">
        <v>0</v>
      </c>
      <c r="I306" s="1324">
        <v>0</v>
      </c>
      <c r="J306" s="1474"/>
      <c r="O306" s="1"/>
    </row>
    <row r="307" spans="1:15" ht="15" customHeight="1" x14ac:dyDescent="0.35">
      <c r="A307" s="1548"/>
      <c r="B307" s="1518"/>
      <c r="C307" s="1519"/>
      <c r="D307" s="1306" t="s">
        <v>251</v>
      </c>
      <c r="E307" s="1637"/>
      <c r="F307" s="59" t="s">
        <v>361</v>
      </c>
      <c r="G307" s="1324">
        <v>0</v>
      </c>
      <c r="H307" s="1324">
        <v>0</v>
      </c>
      <c r="I307" s="1324">
        <v>0</v>
      </c>
      <c r="J307" s="1648"/>
      <c r="O307" s="1"/>
    </row>
    <row r="308" spans="1:15" ht="15" customHeight="1" x14ac:dyDescent="0.35">
      <c r="A308" s="1548"/>
      <c r="B308" s="1518"/>
      <c r="C308" s="1519"/>
      <c r="D308" s="1306" t="s">
        <v>252</v>
      </c>
      <c r="E308" s="1637"/>
      <c r="F308" s="59" t="s">
        <v>361</v>
      </c>
      <c r="G308" s="1324">
        <v>0</v>
      </c>
      <c r="H308" s="1324">
        <v>0</v>
      </c>
      <c r="I308" s="1324">
        <v>0</v>
      </c>
      <c r="J308" s="1648"/>
      <c r="O308" s="1"/>
    </row>
    <row r="309" spans="1:15" ht="15" customHeight="1" x14ac:dyDescent="0.35">
      <c r="A309" s="1548"/>
      <c r="B309" s="1518"/>
      <c r="C309" s="1519"/>
      <c r="D309" s="1306" t="s">
        <v>253</v>
      </c>
      <c r="E309" s="1637"/>
      <c r="F309" s="59" t="s">
        <v>361</v>
      </c>
      <c r="G309" s="1324">
        <v>0</v>
      </c>
      <c r="H309" s="1324">
        <v>0</v>
      </c>
      <c r="I309" s="1324">
        <v>0</v>
      </c>
      <c r="J309" s="1648"/>
      <c r="O309" s="1"/>
    </row>
    <row r="310" spans="1:15" ht="15" customHeight="1" x14ac:dyDescent="0.35">
      <c r="A310" s="1548"/>
      <c r="B310" s="1518"/>
      <c r="C310" s="1519"/>
      <c r="D310" s="1306" t="s">
        <v>254</v>
      </c>
      <c r="E310" s="1637"/>
      <c r="F310" s="59" t="s">
        <v>361</v>
      </c>
      <c r="G310" s="1324">
        <v>0</v>
      </c>
      <c r="H310" s="1324">
        <v>0</v>
      </c>
      <c r="I310" s="1324">
        <v>0</v>
      </c>
      <c r="J310" s="1648"/>
      <c r="O310" s="1"/>
    </row>
    <row r="311" spans="1:15" ht="15" customHeight="1" x14ac:dyDescent="0.35">
      <c r="A311" s="1549"/>
      <c r="B311" s="1515"/>
      <c r="C311" s="1516"/>
      <c r="D311" s="91" t="s">
        <v>255</v>
      </c>
      <c r="E311" s="1638"/>
      <c r="F311" s="81" t="s">
        <v>361</v>
      </c>
      <c r="G311" s="1323">
        <v>0</v>
      </c>
      <c r="H311" s="1323">
        <v>0</v>
      </c>
      <c r="I311" s="1323">
        <v>0</v>
      </c>
      <c r="J311" s="1517"/>
      <c r="O311" s="1"/>
    </row>
    <row r="312" spans="1:15" s="5" customFormat="1" ht="8.15" customHeight="1" x14ac:dyDescent="0.35">
      <c r="A312" s="12"/>
      <c r="B312" s="13"/>
      <c r="C312" s="13"/>
      <c r="D312" s="13"/>
      <c r="E312" s="13"/>
      <c r="F312" s="7"/>
      <c r="G312" s="149"/>
      <c r="H312" s="149"/>
      <c r="I312" s="149"/>
      <c r="J312" s="46"/>
      <c r="K312" s="381"/>
    </row>
    <row r="313" spans="1:15" s="5" customFormat="1" ht="33" customHeight="1" x14ac:dyDescent="0.35">
      <c r="A313" s="1462" t="s">
        <v>552</v>
      </c>
      <c r="B313" s="1463"/>
      <c r="C313" s="1463"/>
      <c r="D313" s="1463"/>
      <c r="E313" s="1463"/>
      <c r="F313" s="1463"/>
      <c r="G313" s="1463"/>
      <c r="H313" s="1463"/>
      <c r="I313" s="1463"/>
      <c r="J313" s="1464"/>
      <c r="K313" s="381"/>
    </row>
    <row r="314" spans="1:15" ht="39" customHeight="1" x14ac:dyDescent="0.35">
      <c r="A314" s="11" t="s">
        <v>95</v>
      </c>
      <c r="B314" s="1590" t="s">
        <v>553</v>
      </c>
      <c r="C314" s="1590"/>
      <c r="D314" s="1590"/>
      <c r="E314" s="219" t="s">
        <v>519</v>
      </c>
      <c r="F314" s="242" t="s">
        <v>398</v>
      </c>
      <c r="G314" s="623">
        <v>0.996</v>
      </c>
      <c r="H314" s="623">
        <v>0.996</v>
      </c>
      <c r="I314" s="623">
        <v>0.996</v>
      </c>
      <c r="J314" s="1059" t="s">
        <v>626</v>
      </c>
      <c r="O314" s="1"/>
    </row>
    <row r="315" spans="1:15" s="5" customFormat="1" ht="8.15" customHeight="1" x14ac:dyDescent="0.35">
      <c r="A315" s="82"/>
      <c r="B315" s="83"/>
      <c r="C315" s="83"/>
      <c r="D315" s="83"/>
      <c r="E315" s="83"/>
      <c r="F315" s="84"/>
      <c r="G315" s="156"/>
      <c r="H315" s="156"/>
      <c r="I315" s="156"/>
      <c r="J315" s="46"/>
      <c r="K315" s="381"/>
    </row>
    <row r="316" spans="1:15" s="5" customFormat="1" ht="33" customHeight="1" x14ac:dyDescent="0.35">
      <c r="A316" s="1462" t="s">
        <v>449</v>
      </c>
      <c r="B316" s="1463"/>
      <c r="C316" s="1463"/>
      <c r="D316" s="1463"/>
      <c r="E316" s="1463"/>
      <c r="F316" s="1463"/>
      <c r="G316" s="1463"/>
      <c r="H316" s="1463"/>
      <c r="I316" s="1463"/>
      <c r="J316" s="1464"/>
      <c r="K316" s="381"/>
    </row>
    <row r="317" spans="1:15" ht="55.5" customHeight="1" x14ac:dyDescent="0.35">
      <c r="A317" s="11" t="s">
        <v>182</v>
      </c>
      <c r="B317" s="1633" t="s">
        <v>181</v>
      </c>
      <c r="C317" s="1633"/>
      <c r="D317" s="1633"/>
      <c r="E317" s="219" t="s">
        <v>519</v>
      </c>
      <c r="F317" s="242" t="s">
        <v>398</v>
      </c>
      <c r="G317" s="1634"/>
      <c r="H317" s="1635"/>
      <c r="I317" s="1636"/>
      <c r="J317" s="1060" t="s">
        <v>558</v>
      </c>
      <c r="O317" s="1"/>
    </row>
    <row r="318" spans="1:15" s="5" customFormat="1" ht="8.15" customHeight="1" x14ac:dyDescent="0.35">
      <c r="A318" s="12"/>
      <c r="B318" s="13"/>
      <c r="C318" s="13"/>
      <c r="D318" s="13"/>
      <c r="E318" s="13"/>
      <c r="F318" s="7"/>
      <c r="G318" s="149"/>
      <c r="H318" s="149"/>
      <c r="I318" s="149"/>
      <c r="J318" s="46"/>
      <c r="K318" s="381"/>
    </row>
    <row r="319" spans="1:15" s="5" customFormat="1" ht="33" customHeight="1" x14ac:dyDescent="0.35">
      <c r="A319" s="1462" t="s">
        <v>450</v>
      </c>
      <c r="B319" s="1463"/>
      <c r="C319" s="1463"/>
      <c r="D319" s="1463"/>
      <c r="E319" s="1463"/>
      <c r="F319" s="1463"/>
      <c r="G319" s="1463"/>
      <c r="H319" s="1463"/>
      <c r="I319" s="1463"/>
      <c r="J319" s="1464"/>
      <c r="K319" s="381"/>
    </row>
    <row r="320" spans="1:15" ht="52.5" customHeight="1" x14ac:dyDescent="0.35">
      <c r="A320" s="11" t="s">
        <v>180</v>
      </c>
      <c r="B320" s="1590" t="s">
        <v>474</v>
      </c>
      <c r="C320" s="1590"/>
      <c r="D320" s="1590"/>
      <c r="E320" s="219" t="s">
        <v>519</v>
      </c>
      <c r="F320" s="242" t="s">
        <v>556</v>
      </c>
      <c r="G320" s="1649"/>
      <c r="H320" s="1650"/>
      <c r="I320" s="1651"/>
      <c r="J320" s="1060" t="s">
        <v>722</v>
      </c>
      <c r="O320" s="1"/>
    </row>
    <row r="321" spans="1:15" s="5" customFormat="1" ht="8.15" customHeight="1" x14ac:dyDescent="0.35">
      <c r="A321" s="82"/>
      <c r="B321" s="83"/>
      <c r="C321" s="83"/>
      <c r="D321" s="83"/>
      <c r="E321" s="83"/>
      <c r="F321" s="84"/>
      <c r="G321" s="156"/>
      <c r="H321" s="156"/>
      <c r="I321" s="156"/>
      <c r="J321" s="46"/>
      <c r="K321" s="381"/>
    </row>
    <row r="322" spans="1:15" s="5" customFormat="1" ht="33" customHeight="1" x14ac:dyDescent="0.35">
      <c r="A322" s="1462" t="s">
        <v>451</v>
      </c>
      <c r="B322" s="1463"/>
      <c r="C322" s="1463"/>
      <c r="D322" s="1463"/>
      <c r="E322" s="1463"/>
      <c r="F322" s="1463"/>
      <c r="G322" s="1463"/>
      <c r="H322" s="1463"/>
      <c r="I322" s="1463"/>
      <c r="J322" s="1464"/>
      <c r="K322" s="381"/>
    </row>
    <row r="323" spans="1:15" ht="30" customHeight="1" x14ac:dyDescent="0.35">
      <c r="A323" s="11" t="s">
        <v>130</v>
      </c>
      <c r="B323" s="1633" t="s">
        <v>129</v>
      </c>
      <c r="C323" s="1633"/>
      <c r="D323" s="1633"/>
      <c r="E323" s="219" t="s">
        <v>519</v>
      </c>
      <c r="F323" s="242" t="s">
        <v>559</v>
      </c>
      <c r="G323" s="186" t="s">
        <v>511</v>
      </c>
      <c r="H323" s="186" t="s">
        <v>511</v>
      </c>
      <c r="I323" s="186" t="s">
        <v>511</v>
      </c>
      <c r="J323" s="430" t="s">
        <v>557</v>
      </c>
      <c r="O323" s="1"/>
    </row>
    <row r="324" spans="1:15" s="5" customFormat="1" ht="8.15" customHeight="1" x14ac:dyDescent="0.35">
      <c r="A324" s="82"/>
      <c r="B324" s="83"/>
      <c r="C324" s="83"/>
      <c r="D324" s="83"/>
      <c r="E324" s="83"/>
      <c r="F324" s="84"/>
      <c r="G324" s="156"/>
      <c r="H324" s="156"/>
      <c r="I324" s="156"/>
      <c r="J324" s="46"/>
      <c r="K324" s="381"/>
    </row>
    <row r="325" spans="1:15" s="5" customFormat="1" ht="69.75" customHeight="1" x14ac:dyDescent="0.35">
      <c r="A325" s="1462" t="s">
        <v>452</v>
      </c>
      <c r="B325" s="1463"/>
      <c r="C325" s="1463"/>
      <c r="D325" s="1463"/>
      <c r="E325" s="1463"/>
      <c r="F325" s="1463"/>
      <c r="G325" s="1463"/>
      <c r="H325" s="1463"/>
      <c r="I325" s="1463"/>
      <c r="J325" s="436" t="s">
        <v>576</v>
      </c>
      <c r="K325" s="381"/>
    </row>
    <row r="326" spans="1:15" ht="30" customHeight="1" x14ac:dyDescent="0.35">
      <c r="A326" s="1282" t="s">
        <v>298</v>
      </c>
      <c r="B326" s="1652" t="s">
        <v>266</v>
      </c>
      <c r="C326" s="1652"/>
      <c r="D326" s="1652"/>
      <c r="E326" s="1653" t="s">
        <v>518</v>
      </c>
      <c r="F326" s="243" t="s">
        <v>512</v>
      </c>
      <c r="G326" s="622"/>
      <c r="H326" s="622"/>
      <c r="I326" s="622"/>
      <c r="J326" s="1061" t="s">
        <v>554</v>
      </c>
      <c r="O326" s="1"/>
    </row>
    <row r="327" spans="1:15" ht="30" customHeight="1" x14ac:dyDescent="0.35">
      <c r="A327" s="1285" t="s">
        <v>299</v>
      </c>
      <c r="B327" s="1656" t="s">
        <v>267</v>
      </c>
      <c r="C327" s="1656"/>
      <c r="D327" s="1656"/>
      <c r="E327" s="1654"/>
      <c r="F327" s="732" t="s">
        <v>512</v>
      </c>
      <c r="G327" s="733">
        <v>0</v>
      </c>
      <c r="H327" s="733">
        <v>0</v>
      </c>
      <c r="I327" s="617"/>
      <c r="J327" s="1062"/>
      <c r="O327" s="1"/>
    </row>
    <row r="328" spans="1:15" ht="66" customHeight="1" x14ac:dyDescent="0.35">
      <c r="A328" s="1283" t="s">
        <v>300</v>
      </c>
      <c r="B328" s="1657" t="s">
        <v>294</v>
      </c>
      <c r="C328" s="1657"/>
      <c r="D328" s="1657"/>
      <c r="E328" s="1654"/>
      <c r="F328" s="245" t="s">
        <v>512</v>
      </c>
      <c r="G328" s="730">
        <v>0</v>
      </c>
      <c r="H328" s="730">
        <v>0</v>
      </c>
      <c r="I328" s="730">
        <v>0</v>
      </c>
      <c r="J328" s="1063" t="s">
        <v>568</v>
      </c>
      <c r="O328" s="1"/>
    </row>
    <row r="329" spans="1:15" ht="30" customHeight="1" x14ac:dyDescent="0.35">
      <c r="A329" s="1285" t="s">
        <v>301</v>
      </c>
      <c r="B329" s="1656" t="s">
        <v>270</v>
      </c>
      <c r="C329" s="1656"/>
      <c r="D329" s="1656"/>
      <c r="E329" s="1654"/>
      <c r="F329" s="732" t="s">
        <v>512</v>
      </c>
      <c r="G329" s="733">
        <v>0</v>
      </c>
      <c r="H329" s="733">
        <v>0</v>
      </c>
      <c r="I329" s="733">
        <v>0</v>
      </c>
      <c r="J329" s="1062"/>
      <c r="O329" s="1"/>
    </row>
    <row r="330" spans="1:15" ht="30" customHeight="1" x14ac:dyDescent="0.35">
      <c r="A330" s="1283" t="s">
        <v>302</v>
      </c>
      <c r="B330" s="1657" t="s">
        <v>268</v>
      </c>
      <c r="C330" s="1657"/>
      <c r="D330" s="1657"/>
      <c r="E330" s="1654"/>
      <c r="F330" s="245" t="s">
        <v>512</v>
      </c>
      <c r="G330" s="730">
        <v>0</v>
      </c>
      <c r="H330" s="730">
        <v>0</v>
      </c>
      <c r="I330" s="730">
        <v>0</v>
      </c>
      <c r="J330" s="1064"/>
      <c r="O330" s="1"/>
    </row>
    <row r="331" spans="1:15" ht="30" customHeight="1" x14ac:dyDescent="0.35">
      <c r="A331" s="1285" t="s">
        <v>303</v>
      </c>
      <c r="B331" s="1656" t="s">
        <v>269</v>
      </c>
      <c r="C331" s="1656"/>
      <c r="D331" s="1656"/>
      <c r="E331" s="1654"/>
      <c r="F331" s="732" t="s">
        <v>512</v>
      </c>
      <c r="G331" s="617"/>
      <c r="H331" s="617"/>
      <c r="I331" s="617"/>
      <c r="J331" s="1065"/>
      <c r="O331" s="1"/>
    </row>
    <row r="332" spans="1:15" ht="30" customHeight="1" x14ac:dyDescent="0.35">
      <c r="A332" s="1283" t="s">
        <v>304</v>
      </c>
      <c r="B332" s="1657" t="s">
        <v>295</v>
      </c>
      <c r="C332" s="1657"/>
      <c r="D332" s="1657"/>
      <c r="E332" s="1654"/>
      <c r="F332" s="245" t="s">
        <v>512</v>
      </c>
      <c r="G332" s="617"/>
      <c r="H332" s="617"/>
      <c r="I332" s="617"/>
      <c r="J332" s="1066" t="s">
        <v>785</v>
      </c>
      <c r="O332" s="1"/>
    </row>
    <row r="333" spans="1:15" ht="30" customHeight="1" x14ac:dyDescent="0.35">
      <c r="A333" s="1285" t="s">
        <v>305</v>
      </c>
      <c r="B333" s="1656" t="s">
        <v>296</v>
      </c>
      <c r="C333" s="1656"/>
      <c r="D333" s="1656"/>
      <c r="E333" s="1654"/>
      <c r="F333" s="732" t="s">
        <v>512</v>
      </c>
      <c r="G333" s="617"/>
      <c r="H333" s="617"/>
      <c r="I333" s="617"/>
      <c r="J333" s="1062"/>
      <c r="O333" s="1"/>
    </row>
    <row r="334" spans="1:15" ht="30" customHeight="1" x14ac:dyDescent="0.35">
      <c r="A334" s="1294" t="s">
        <v>305</v>
      </c>
      <c r="B334" s="1666" t="s">
        <v>297</v>
      </c>
      <c r="C334" s="1666"/>
      <c r="D334" s="1666"/>
      <c r="E334" s="1655"/>
      <c r="F334" s="110" t="s">
        <v>512</v>
      </c>
      <c r="G334" s="621"/>
      <c r="H334" s="621"/>
      <c r="I334" s="621"/>
      <c r="J334" s="1067" t="s">
        <v>542</v>
      </c>
      <c r="O334" s="1"/>
    </row>
    <row r="335" spans="1:15" s="5" customFormat="1" ht="8.15" customHeight="1" x14ac:dyDescent="0.35">
      <c r="A335" s="12"/>
      <c r="B335" s="13"/>
      <c r="C335" s="13"/>
      <c r="D335" s="13"/>
      <c r="E335" s="13"/>
      <c r="F335" s="7"/>
      <c r="G335" s="149"/>
      <c r="H335" s="149"/>
      <c r="I335" s="149"/>
      <c r="J335" s="46"/>
      <c r="K335" s="381"/>
    </row>
    <row r="336" spans="1:15" s="5" customFormat="1" ht="33" customHeight="1" x14ac:dyDescent="0.35">
      <c r="A336" s="1462" t="s">
        <v>453</v>
      </c>
      <c r="B336" s="1463"/>
      <c r="C336" s="1463"/>
      <c r="D336" s="1463"/>
      <c r="E336" s="1463"/>
      <c r="F336" s="1463"/>
      <c r="G336" s="1463"/>
      <c r="H336" s="1463"/>
      <c r="I336" s="1463"/>
      <c r="J336" s="1464"/>
      <c r="K336" s="381"/>
    </row>
    <row r="337" spans="1:15" ht="20.149999999999999" customHeight="1" x14ac:dyDescent="0.35">
      <c r="A337" s="1522" t="s">
        <v>131</v>
      </c>
      <c r="B337" s="1658" t="s">
        <v>454</v>
      </c>
      <c r="C337" s="1659"/>
      <c r="D337" s="1298" t="s">
        <v>538</v>
      </c>
      <c r="E337" s="1556" t="s">
        <v>519</v>
      </c>
      <c r="F337" s="243" t="s">
        <v>398</v>
      </c>
      <c r="G337" s="189" t="s">
        <v>362</v>
      </c>
      <c r="H337" s="189" t="s">
        <v>362</v>
      </c>
      <c r="I337" s="189" t="s">
        <v>362</v>
      </c>
      <c r="J337" s="1661"/>
      <c r="O337" s="1"/>
    </row>
    <row r="338" spans="1:15" ht="20.149999999999999" customHeight="1" x14ac:dyDescent="0.35">
      <c r="A338" s="1523"/>
      <c r="B338" s="1569"/>
      <c r="C338" s="1570"/>
      <c r="D338" s="1295" t="s">
        <v>539</v>
      </c>
      <c r="E338" s="1557"/>
      <c r="F338" s="245" t="s">
        <v>398</v>
      </c>
      <c r="G338" s="145" t="s">
        <v>362</v>
      </c>
      <c r="H338" s="145" t="s">
        <v>362</v>
      </c>
      <c r="I338" s="145" t="s">
        <v>362</v>
      </c>
      <c r="J338" s="1662"/>
      <c r="O338" s="1"/>
    </row>
    <row r="339" spans="1:15" ht="20.149999999999999" customHeight="1" x14ac:dyDescent="0.35">
      <c r="A339" s="1548" t="s">
        <v>132</v>
      </c>
      <c r="B339" s="1565" t="s">
        <v>455</v>
      </c>
      <c r="C339" s="1566"/>
      <c r="D339" s="1296" t="s">
        <v>538</v>
      </c>
      <c r="E339" s="1557"/>
      <c r="F339" s="732" t="s">
        <v>398</v>
      </c>
      <c r="G339" s="618"/>
      <c r="H339" s="618"/>
      <c r="I339" s="618"/>
      <c r="J339" s="1662"/>
      <c r="O339" s="1"/>
    </row>
    <row r="340" spans="1:15" ht="20.149999999999999" customHeight="1" x14ac:dyDescent="0.35">
      <c r="A340" s="1548"/>
      <c r="B340" s="1565"/>
      <c r="C340" s="1566"/>
      <c r="D340" s="1296" t="s">
        <v>539</v>
      </c>
      <c r="E340" s="1557"/>
      <c r="F340" s="732" t="s">
        <v>398</v>
      </c>
      <c r="G340" s="618"/>
      <c r="H340" s="618"/>
      <c r="I340" s="618"/>
      <c r="J340" s="1662"/>
      <c r="O340" s="1"/>
    </row>
    <row r="341" spans="1:15" ht="20.149999999999999" customHeight="1" x14ac:dyDescent="0.35">
      <c r="A341" s="1523" t="s">
        <v>133</v>
      </c>
      <c r="B341" s="1569" t="s">
        <v>456</v>
      </c>
      <c r="C341" s="1570"/>
      <c r="D341" s="1295" t="s">
        <v>538</v>
      </c>
      <c r="E341" s="1557"/>
      <c r="F341" s="245" t="s">
        <v>398</v>
      </c>
      <c r="G341" s="618"/>
      <c r="H341" s="618"/>
      <c r="I341" s="618"/>
      <c r="J341" s="1662"/>
      <c r="O341" s="1"/>
    </row>
    <row r="342" spans="1:15" ht="20.149999999999999" customHeight="1" x14ac:dyDescent="0.35">
      <c r="A342" s="1524"/>
      <c r="B342" s="1664"/>
      <c r="C342" s="1665"/>
      <c r="D342" s="1297" t="s">
        <v>539</v>
      </c>
      <c r="E342" s="1660"/>
      <c r="F342" s="110" t="s">
        <v>398</v>
      </c>
      <c r="G342" s="616"/>
      <c r="H342" s="616"/>
      <c r="I342" s="616"/>
      <c r="J342" s="1663"/>
      <c r="O342" s="1"/>
    </row>
    <row r="343" spans="1:15" s="5" customFormat="1" ht="8.15" customHeight="1" x14ac:dyDescent="0.35">
      <c r="A343" s="82"/>
      <c r="B343" s="83"/>
      <c r="C343" s="83"/>
      <c r="D343" s="83"/>
      <c r="E343" s="83"/>
      <c r="F343" s="84"/>
      <c r="G343" s="156"/>
      <c r="H343" s="156"/>
      <c r="I343" s="156"/>
      <c r="J343" s="46"/>
      <c r="K343" s="381"/>
    </row>
    <row r="344" spans="1:15" s="5" customFormat="1" ht="33" customHeight="1" x14ac:dyDescent="0.35">
      <c r="A344" s="1462" t="s">
        <v>457</v>
      </c>
      <c r="B344" s="1463"/>
      <c r="C344" s="1463"/>
      <c r="D344" s="1463"/>
      <c r="E344" s="1463"/>
      <c r="F344" s="1463"/>
      <c r="G344" s="1463"/>
      <c r="H344" s="1463"/>
      <c r="I344" s="1463"/>
      <c r="J344" s="1464"/>
      <c r="K344" s="381"/>
    </row>
    <row r="345" spans="1:15" ht="20.149999999999999" customHeight="1" x14ac:dyDescent="0.35">
      <c r="A345" s="1522" t="s">
        <v>183</v>
      </c>
      <c r="B345" s="1658" t="s">
        <v>458</v>
      </c>
      <c r="C345" s="1659"/>
      <c r="D345" s="1298" t="s">
        <v>538</v>
      </c>
      <c r="E345" s="1556" t="s">
        <v>519</v>
      </c>
      <c r="F345" s="243" t="s">
        <v>398</v>
      </c>
      <c r="G345" s="189" t="s">
        <v>362</v>
      </c>
      <c r="H345" s="189" t="s">
        <v>362</v>
      </c>
      <c r="I345" s="189" t="s">
        <v>362</v>
      </c>
      <c r="J345" s="1803" t="s">
        <v>791</v>
      </c>
      <c r="O345" s="1"/>
    </row>
    <row r="346" spans="1:15" ht="20.149999999999999" customHeight="1" x14ac:dyDescent="0.35">
      <c r="A346" s="1523" t="s">
        <v>183</v>
      </c>
      <c r="B346" s="1569" t="s">
        <v>344</v>
      </c>
      <c r="C346" s="1570"/>
      <c r="D346" s="1295" t="s">
        <v>539</v>
      </c>
      <c r="E346" s="1557"/>
      <c r="F346" s="245" t="s">
        <v>398</v>
      </c>
      <c r="G346" s="145" t="s">
        <v>362</v>
      </c>
      <c r="H346" s="145" t="s">
        <v>362</v>
      </c>
      <c r="I346" s="145" t="s">
        <v>362</v>
      </c>
      <c r="J346" s="1804"/>
      <c r="O346" s="1"/>
    </row>
    <row r="347" spans="1:15" ht="20.149999999999999" customHeight="1" x14ac:dyDescent="0.35">
      <c r="A347" s="1548" t="s">
        <v>184</v>
      </c>
      <c r="B347" s="1565" t="s">
        <v>459</v>
      </c>
      <c r="C347" s="1566"/>
      <c r="D347" s="1296" t="s">
        <v>538</v>
      </c>
      <c r="E347" s="1557"/>
      <c r="F347" s="732" t="s">
        <v>398</v>
      </c>
      <c r="G347" s="618"/>
      <c r="H347" s="618"/>
      <c r="I347" s="619"/>
      <c r="J347" s="1804"/>
      <c r="O347" s="1"/>
    </row>
    <row r="348" spans="1:15" ht="20.149999999999999" customHeight="1" x14ac:dyDescent="0.35">
      <c r="A348" s="1548" t="s">
        <v>184</v>
      </c>
      <c r="B348" s="1565" t="s">
        <v>345</v>
      </c>
      <c r="C348" s="1566"/>
      <c r="D348" s="1296" t="s">
        <v>539</v>
      </c>
      <c r="E348" s="1557"/>
      <c r="F348" s="732" t="s">
        <v>398</v>
      </c>
      <c r="G348" s="618"/>
      <c r="H348" s="618"/>
      <c r="I348" s="619"/>
      <c r="J348" s="1804"/>
      <c r="O348" s="1"/>
    </row>
    <row r="349" spans="1:15" ht="20.149999999999999" customHeight="1" x14ac:dyDescent="0.35">
      <c r="A349" s="1523" t="s">
        <v>185</v>
      </c>
      <c r="B349" s="1569" t="s">
        <v>460</v>
      </c>
      <c r="C349" s="1570"/>
      <c r="D349" s="1295" t="s">
        <v>538</v>
      </c>
      <c r="E349" s="1557"/>
      <c r="F349" s="245" t="s">
        <v>398</v>
      </c>
      <c r="G349" s="618"/>
      <c r="H349" s="618"/>
      <c r="I349" s="619"/>
      <c r="J349" s="1804"/>
      <c r="O349" s="1"/>
    </row>
    <row r="350" spans="1:15" ht="20.149999999999999" customHeight="1" x14ac:dyDescent="0.35">
      <c r="A350" s="1524" t="s">
        <v>185</v>
      </c>
      <c r="B350" s="1664" t="s">
        <v>346</v>
      </c>
      <c r="C350" s="1665"/>
      <c r="D350" s="1297" t="s">
        <v>539</v>
      </c>
      <c r="E350" s="1660"/>
      <c r="F350" s="110" t="s">
        <v>398</v>
      </c>
      <c r="G350" s="616"/>
      <c r="H350" s="616"/>
      <c r="I350" s="620"/>
      <c r="J350" s="1822"/>
      <c r="O350" s="1"/>
    </row>
    <row r="351" spans="1:15" s="5" customFormat="1" ht="8.15" customHeight="1" x14ac:dyDescent="0.35">
      <c r="A351" s="82"/>
      <c r="B351" s="83"/>
      <c r="C351" s="83"/>
      <c r="D351" s="83"/>
      <c r="E351" s="83"/>
      <c r="F351" s="84"/>
      <c r="G351" s="156"/>
      <c r="H351" s="156"/>
      <c r="I351" s="156"/>
      <c r="J351" s="46"/>
      <c r="K351" s="381"/>
    </row>
    <row r="352" spans="1:15" s="5" customFormat="1" ht="33" customHeight="1" x14ac:dyDescent="0.35">
      <c r="A352" s="1462" t="s">
        <v>461</v>
      </c>
      <c r="B352" s="1463"/>
      <c r="C352" s="1463"/>
      <c r="D352" s="1463"/>
      <c r="E352" s="1463"/>
      <c r="F352" s="1463"/>
      <c r="G352" s="1463"/>
      <c r="H352" s="1463"/>
      <c r="I352" s="1463"/>
      <c r="J352" s="1464"/>
      <c r="K352" s="381"/>
    </row>
    <row r="353" spans="1:15" ht="38.15" customHeight="1" x14ac:dyDescent="0.35">
      <c r="A353" s="1282" t="s">
        <v>190</v>
      </c>
      <c r="B353" s="1668" t="s">
        <v>258</v>
      </c>
      <c r="C353" s="1668"/>
      <c r="D353" s="1668"/>
      <c r="E353" s="1669" t="s">
        <v>518</v>
      </c>
      <c r="F353" s="243" t="s">
        <v>398</v>
      </c>
      <c r="G353" s="189" t="s">
        <v>362</v>
      </c>
      <c r="H353" s="189" t="s">
        <v>362</v>
      </c>
      <c r="I353" s="189" t="s">
        <v>362</v>
      </c>
      <c r="J353" s="1672" t="s">
        <v>516</v>
      </c>
      <c r="O353" s="1"/>
    </row>
    <row r="354" spans="1:15" ht="38.15" customHeight="1" x14ac:dyDescent="0.35">
      <c r="A354" s="1285" t="s">
        <v>191</v>
      </c>
      <c r="B354" s="1493" t="s">
        <v>243</v>
      </c>
      <c r="C354" s="1493"/>
      <c r="D354" s="1493"/>
      <c r="E354" s="1670"/>
      <c r="F354" s="732" t="s">
        <v>398</v>
      </c>
      <c r="G354" s="143" t="s">
        <v>362</v>
      </c>
      <c r="H354" s="143" t="s">
        <v>362</v>
      </c>
      <c r="I354" s="143" t="s">
        <v>362</v>
      </c>
      <c r="J354" s="1673"/>
      <c r="O354" s="1"/>
    </row>
    <row r="355" spans="1:15" ht="38.15" customHeight="1" x14ac:dyDescent="0.35">
      <c r="A355" s="1294" t="s">
        <v>192</v>
      </c>
      <c r="B355" s="1589" t="s">
        <v>244</v>
      </c>
      <c r="C355" s="1589"/>
      <c r="D355" s="1589"/>
      <c r="E355" s="1671"/>
      <c r="F355" s="110" t="s">
        <v>398</v>
      </c>
      <c r="G355" s="196" t="s">
        <v>362</v>
      </c>
      <c r="H355" s="196" t="s">
        <v>362</v>
      </c>
      <c r="I355" s="196" t="s">
        <v>362</v>
      </c>
      <c r="J355" s="1674"/>
      <c r="O355" s="1"/>
    </row>
    <row r="356" spans="1:15" s="5" customFormat="1" ht="8.15" customHeight="1" x14ac:dyDescent="0.35">
      <c r="A356" s="12"/>
      <c r="B356" s="13"/>
      <c r="C356" s="13"/>
      <c r="D356" s="13"/>
      <c r="E356" s="13"/>
      <c r="F356" s="7"/>
      <c r="G356" s="149"/>
      <c r="H356" s="149"/>
      <c r="I356" s="149"/>
      <c r="J356" s="46"/>
      <c r="K356" s="381"/>
    </row>
    <row r="357" spans="1:15" s="5" customFormat="1" ht="33" customHeight="1" x14ac:dyDescent="0.35">
      <c r="A357" s="1462" t="s">
        <v>462</v>
      </c>
      <c r="B357" s="1463"/>
      <c r="C357" s="1463"/>
      <c r="D357" s="1463"/>
      <c r="E357" s="1463"/>
      <c r="F357" s="1463"/>
      <c r="G357" s="1463"/>
      <c r="H357" s="1463"/>
      <c r="I357" s="1463"/>
      <c r="J357" s="1464"/>
      <c r="K357" s="381"/>
    </row>
    <row r="358" spans="1:15" ht="28" customHeight="1" x14ac:dyDescent="0.35">
      <c r="A358" s="1282" t="s">
        <v>186</v>
      </c>
      <c r="B358" s="1668" t="s">
        <v>134</v>
      </c>
      <c r="C358" s="1668"/>
      <c r="D358" s="1668"/>
      <c r="E358" s="1669" t="s">
        <v>518</v>
      </c>
      <c r="F358" s="243" t="s">
        <v>512</v>
      </c>
      <c r="G358" s="189" t="s">
        <v>362</v>
      </c>
      <c r="H358" s="189" t="s">
        <v>362</v>
      </c>
      <c r="I358" s="189" t="s">
        <v>362</v>
      </c>
      <c r="J358" s="250" t="s">
        <v>569</v>
      </c>
      <c r="O358" s="1"/>
    </row>
    <row r="359" spans="1:15" ht="28" customHeight="1" x14ac:dyDescent="0.35">
      <c r="A359" s="1285" t="s">
        <v>187</v>
      </c>
      <c r="B359" s="1493" t="s">
        <v>135</v>
      </c>
      <c r="C359" s="1493"/>
      <c r="D359" s="1493"/>
      <c r="E359" s="1670"/>
      <c r="F359" s="732" t="s">
        <v>512</v>
      </c>
      <c r="G359" s="143" t="s">
        <v>362</v>
      </c>
      <c r="H359" s="143" t="s">
        <v>362</v>
      </c>
      <c r="I359" s="617"/>
      <c r="J359" s="258" t="s">
        <v>570</v>
      </c>
      <c r="O359" s="1"/>
    </row>
    <row r="360" spans="1:15" ht="30" customHeight="1" x14ac:dyDescent="0.35">
      <c r="A360" s="1283" t="s">
        <v>188</v>
      </c>
      <c r="B360" s="1492" t="s">
        <v>136</v>
      </c>
      <c r="C360" s="1492"/>
      <c r="D360" s="1492"/>
      <c r="E360" s="1670"/>
      <c r="F360" s="245" t="s">
        <v>398</v>
      </c>
      <c r="G360" s="145" t="s">
        <v>362</v>
      </c>
      <c r="H360" s="145" t="s">
        <v>362</v>
      </c>
      <c r="I360" s="145" t="s">
        <v>362</v>
      </c>
      <c r="J360" s="323" t="s">
        <v>569</v>
      </c>
      <c r="O360" s="1"/>
    </row>
    <row r="361" spans="1:15" ht="30" customHeight="1" x14ac:dyDescent="0.35">
      <c r="A361" s="1286" t="s">
        <v>189</v>
      </c>
      <c r="B361" s="1504" t="s">
        <v>137</v>
      </c>
      <c r="C361" s="1504"/>
      <c r="D361" s="1504"/>
      <c r="E361" s="1671"/>
      <c r="F361" s="246" t="s">
        <v>398</v>
      </c>
      <c r="G361" s="148" t="s">
        <v>362</v>
      </c>
      <c r="H361" s="148" t="s">
        <v>362</v>
      </c>
      <c r="I361" s="148" t="s">
        <v>362</v>
      </c>
      <c r="J361" s="486" t="s">
        <v>569</v>
      </c>
      <c r="O361" s="1"/>
    </row>
    <row r="362" spans="1:15" s="5" customFormat="1" ht="8.15" customHeight="1" x14ac:dyDescent="0.35">
      <c r="A362" s="12"/>
      <c r="B362" s="13"/>
      <c r="C362" s="13"/>
      <c r="D362" s="13"/>
      <c r="E362" s="13"/>
      <c r="F362" s="7"/>
      <c r="G362" s="149"/>
      <c r="H362" s="149"/>
      <c r="I362" s="149"/>
      <c r="J362" s="46"/>
      <c r="K362" s="381"/>
    </row>
    <row r="363" spans="1:15" s="5" customFormat="1" ht="33" customHeight="1" x14ac:dyDescent="0.35">
      <c r="A363" s="1462" t="s">
        <v>463</v>
      </c>
      <c r="B363" s="1463"/>
      <c r="C363" s="1463"/>
      <c r="D363" s="1463"/>
      <c r="E363" s="1463"/>
      <c r="F363" s="1463"/>
      <c r="G363" s="1463"/>
      <c r="H363" s="1463"/>
      <c r="I363" s="1463"/>
      <c r="J363" s="1464"/>
      <c r="K363" s="381"/>
    </row>
    <row r="364" spans="1:15" ht="101.25" customHeight="1" x14ac:dyDescent="0.35">
      <c r="A364" s="11" t="s">
        <v>193</v>
      </c>
      <c r="B364" s="1590" t="s">
        <v>541</v>
      </c>
      <c r="C364" s="1590"/>
      <c r="D364" s="1590"/>
      <c r="E364" s="219" t="s">
        <v>519</v>
      </c>
      <c r="F364" s="242" t="s">
        <v>361</v>
      </c>
      <c r="G364" s="150" t="s">
        <v>362</v>
      </c>
      <c r="H364" s="150" t="s">
        <v>362</v>
      </c>
      <c r="I364" s="150" t="s">
        <v>362</v>
      </c>
      <c r="J364" s="1060" t="s">
        <v>623</v>
      </c>
      <c r="O364" s="1"/>
    </row>
    <row r="365" spans="1:15" s="5" customFormat="1" ht="8.15" customHeight="1" x14ac:dyDescent="0.35">
      <c r="A365" s="12"/>
      <c r="B365" s="13"/>
      <c r="C365" s="13"/>
      <c r="D365" s="13"/>
      <c r="E365" s="13"/>
      <c r="F365" s="7"/>
      <c r="G365" s="149"/>
      <c r="H365" s="149"/>
      <c r="I365" s="149"/>
      <c r="J365" s="46"/>
      <c r="K365" s="381"/>
    </row>
    <row r="366" spans="1:15" s="5" customFormat="1" ht="33" customHeight="1" x14ac:dyDescent="0.35">
      <c r="A366" s="1462" t="s">
        <v>464</v>
      </c>
      <c r="B366" s="1463"/>
      <c r="C366" s="1463"/>
      <c r="D366" s="1463"/>
      <c r="E366" s="1463"/>
      <c r="F366" s="1463"/>
      <c r="G366" s="1463"/>
      <c r="H366" s="1463"/>
      <c r="I366" s="1463"/>
      <c r="J366" s="1464"/>
      <c r="K366" s="381"/>
    </row>
    <row r="367" spans="1:15" ht="32.15" customHeight="1" x14ac:dyDescent="0.35">
      <c r="A367" s="11" t="s">
        <v>194</v>
      </c>
      <c r="B367" s="1590" t="s">
        <v>138</v>
      </c>
      <c r="C367" s="1590"/>
      <c r="D367" s="1590"/>
      <c r="E367" s="219" t="s">
        <v>518</v>
      </c>
      <c r="F367" s="242" t="s">
        <v>361</v>
      </c>
      <c r="G367" s="150" t="s">
        <v>362</v>
      </c>
      <c r="H367" s="150" t="s">
        <v>362</v>
      </c>
      <c r="I367" s="150" t="s">
        <v>362</v>
      </c>
      <c r="J367" s="36" t="s">
        <v>510</v>
      </c>
      <c r="O367" s="1"/>
    </row>
    <row r="368" spans="1:15" s="5" customFormat="1" ht="8.15" customHeight="1" x14ac:dyDescent="0.35">
      <c r="A368" s="82"/>
      <c r="B368" s="83"/>
      <c r="C368" s="83"/>
      <c r="D368" s="83"/>
      <c r="E368" s="83"/>
      <c r="F368" s="84"/>
      <c r="G368" s="156"/>
      <c r="H368" s="156"/>
      <c r="I368" s="156"/>
      <c r="J368" s="46"/>
      <c r="K368" s="381"/>
    </row>
    <row r="369" spans="1:15" s="5" customFormat="1" ht="33" customHeight="1" x14ac:dyDescent="0.35">
      <c r="A369" s="1462" t="s">
        <v>465</v>
      </c>
      <c r="B369" s="1463"/>
      <c r="C369" s="1463"/>
      <c r="D369" s="1463"/>
      <c r="E369" s="1463"/>
      <c r="F369" s="1463"/>
      <c r="G369" s="1463"/>
      <c r="H369" s="1463"/>
      <c r="I369" s="1463"/>
      <c r="J369" s="1464"/>
      <c r="K369" s="381"/>
    </row>
    <row r="370" spans="1:15" ht="32.15" customHeight="1" x14ac:dyDescent="0.35">
      <c r="A370" s="11" t="s">
        <v>195</v>
      </c>
      <c r="B370" s="1590" t="s">
        <v>139</v>
      </c>
      <c r="C370" s="1590"/>
      <c r="D370" s="1590"/>
      <c r="E370" s="219" t="s">
        <v>518</v>
      </c>
      <c r="F370" s="242" t="s">
        <v>361</v>
      </c>
      <c r="G370" s="150" t="s">
        <v>362</v>
      </c>
      <c r="H370" s="150" t="s">
        <v>362</v>
      </c>
      <c r="I370" s="150" t="s">
        <v>362</v>
      </c>
      <c r="J370" s="36" t="s">
        <v>510</v>
      </c>
      <c r="O370" s="1"/>
    </row>
    <row r="371" spans="1:15" s="5" customFormat="1" ht="8.15" customHeight="1" x14ac:dyDescent="0.35">
      <c r="A371" s="82"/>
      <c r="B371" s="83"/>
      <c r="C371" s="83"/>
      <c r="D371" s="83"/>
      <c r="E371" s="83"/>
      <c r="F371" s="84"/>
      <c r="G371" s="156"/>
      <c r="H371" s="156"/>
      <c r="I371" s="156"/>
      <c r="J371" s="431"/>
      <c r="K371" s="381"/>
    </row>
    <row r="372" spans="1:15" s="5" customFormat="1" ht="33" customHeight="1" x14ac:dyDescent="0.35">
      <c r="A372" s="1494" t="s">
        <v>466</v>
      </c>
      <c r="B372" s="1495"/>
      <c r="C372" s="1495"/>
      <c r="D372" s="1495"/>
      <c r="E372" s="1495"/>
      <c r="F372" s="1495"/>
      <c r="G372" s="1495"/>
      <c r="H372" s="1495"/>
      <c r="I372" s="1495"/>
      <c r="J372" s="1496"/>
      <c r="K372" s="381"/>
    </row>
    <row r="373" spans="1:15" ht="41.25" customHeight="1" x14ac:dyDescent="0.35">
      <c r="A373" s="1282" t="s">
        <v>196</v>
      </c>
      <c r="B373" s="1465" t="s">
        <v>245</v>
      </c>
      <c r="C373" s="1465"/>
      <c r="D373" s="1465"/>
      <c r="E373" s="1466" t="s">
        <v>519</v>
      </c>
      <c r="F373" s="243" t="s">
        <v>512</v>
      </c>
      <c r="G373" s="161" t="s">
        <v>362</v>
      </c>
      <c r="H373" s="161" t="s">
        <v>362</v>
      </c>
      <c r="I373" s="161" t="s">
        <v>362</v>
      </c>
      <c r="J373" s="1617" t="s">
        <v>510</v>
      </c>
      <c r="O373" s="1"/>
    </row>
    <row r="374" spans="1:15" ht="30" customHeight="1" x14ac:dyDescent="0.35">
      <c r="A374" s="1285" t="s">
        <v>197</v>
      </c>
      <c r="B374" s="1460" t="s">
        <v>246</v>
      </c>
      <c r="C374" s="1460"/>
      <c r="D374" s="1460"/>
      <c r="E374" s="1467"/>
      <c r="F374" s="732" t="s">
        <v>512</v>
      </c>
      <c r="G374" s="143" t="s">
        <v>362</v>
      </c>
      <c r="H374" s="143" t="s">
        <v>362</v>
      </c>
      <c r="I374" s="143" t="s">
        <v>362</v>
      </c>
      <c r="J374" s="1618"/>
      <c r="O374" s="1"/>
    </row>
    <row r="375" spans="1:15" ht="20.25" customHeight="1" x14ac:dyDescent="0.35">
      <c r="A375" s="1294" t="s">
        <v>198</v>
      </c>
      <c r="B375" s="1624" t="s">
        <v>247</v>
      </c>
      <c r="C375" s="1624"/>
      <c r="D375" s="1624"/>
      <c r="E375" s="1468"/>
      <c r="F375" s="110" t="s">
        <v>398</v>
      </c>
      <c r="G375" s="164" t="s">
        <v>362</v>
      </c>
      <c r="H375" s="164" t="s">
        <v>362</v>
      </c>
      <c r="I375" s="164" t="s">
        <v>362</v>
      </c>
      <c r="J375" s="1619"/>
      <c r="O375" s="1"/>
    </row>
    <row r="376" spans="1:15" s="5" customFormat="1" ht="8.15" customHeight="1" x14ac:dyDescent="0.35">
      <c r="A376" s="82"/>
      <c r="B376" s="83"/>
      <c r="C376" s="83"/>
      <c r="D376" s="83"/>
      <c r="E376" s="83"/>
      <c r="F376" s="84"/>
      <c r="G376" s="156"/>
      <c r="H376" s="156"/>
      <c r="I376" s="156"/>
      <c r="J376" s="46"/>
      <c r="K376" s="381"/>
    </row>
    <row r="377" spans="1:15" s="5" customFormat="1" ht="33" customHeight="1" x14ac:dyDescent="0.35">
      <c r="A377" s="1462" t="s">
        <v>467</v>
      </c>
      <c r="B377" s="1463"/>
      <c r="C377" s="1463"/>
      <c r="D377" s="1463"/>
      <c r="E377" s="1463"/>
      <c r="F377" s="1463"/>
      <c r="G377" s="1463"/>
      <c r="H377" s="1463"/>
      <c r="I377" s="1463"/>
      <c r="J377" s="1464"/>
      <c r="K377" s="381"/>
    </row>
    <row r="378" spans="1:15" ht="44.25" customHeight="1" x14ac:dyDescent="0.35">
      <c r="A378" s="11" t="s">
        <v>199</v>
      </c>
      <c r="B378" s="1590" t="s">
        <v>140</v>
      </c>
      <c r="C378" s="1590"/>
      <c r="D378" s="1590"/>
      <c r="E378" s="219" t="s">
        <v>518</v>
      </c>
      <c r="F378" s="242" t="s">
        <v>361</v>
      </c>
      <c r="G378" s="150" t="s">
        <v>362</v>
      </c>
      <c r="H378" s="150" t="s">
        <v>362</v>
      </c>
      <c r="I378" s="150" t="s">
        <v>362</v>
      </c>
      <c r="J378" s="36" t="s">
        <v>510</v>
      </c>
      <c r="O378" s="1"/>
    </row>
    <row r="379" spans="1:15" s="5" customFormat="1" ht="8.15" customHeight="1" x14ac:dyDescent="0.35">
      <c r="A379" s="12"/>
      <c r="B379" s="13"/>
      <c r="C379" s="13"/>
      <c r="D379" s="13"/>
      <c r="E379" s="13"/>
      <c r="F379" s="7"/>
      <c r="G379" s="149"/>
      <c r="H379" s="149"/>
      <c r="I379" s="149"/>
      <c r="J379" s="46"/>
      <c r="K379" s="381"/>
    </row>
    <row r="380" spans="1:15" s="5" customFormat="1" ht="33" customHeight="1" x14ac:dyDescent="0.35">
      <c r="A380" s="1462" t="s">
        <v>468</v>
      </c>
      <c r="B380" s="1463"/>
      <c r="C380" s="1463"/>
      <c r="D380" s="1463"/>
      <c r="E380" s="1463"/>
      <c r="F380" s="1463"/>
      <c r="G380" s="1463"/>
      <c r="H380" s="1463"/>
      <c r="I380" s="1463"/>
      <c r="J380" s="1464"/>
      <c r="K380" s="381"/>
    </row>
    <row r="381" spans="1:15" ht="46.5" customHeight="1" x14ac:dyDescent="0.35">
      <c r="A381" s="11" t="s">
        <v>200</v>
      </c>
      <c r="B381" s="1590" t="s">
        <v>140</v>
      </c>
      <c r="C381" s="1590"/>
      <c r="D381" s="1590"/>
      <c r="E381" s="219" t="s">
        <v>518</v>
      </c>
      <c r="F381" s="242" t="s">
        <v>361</v>
      </c>
      <c r="G381" s="150" t="s">
        <v>362</v>
      </c>
      <c r="H381" s="150" t="s">
        <v>362</v>
      </c>
      <c r="I381" s="150" t="s">
        <v>362</v>
      </c>
      <c r="J381" s="36" t="s">
        <v>510</v>
      </c>
      <c r="O381" s="1"/>
    </row>
    <row r="382" spans="1:15" s="5" customFormat="1" ht="8.15" customHeight="1" x14ac:dyDescent="0.35">
      <c r="A382" s="12"/>
      <c r="B382" s="13"/>
      <c r="C382" s="13"/>
      <c r="D382" s="13"/>
      <c r="E382" s="13"/>
      <c r="F382" s="7"/>
      <c r="G382" s="149"/>
      <c r="H382" s="149"/>
      <c r="I382" s="149"/>
      <c r="J382" s="46"/>
      <c r="K382" s="381"/>
    </row>
    <row r="383" spans="1:15" s="5" customFormat="1" ht="33" customHeight="1" x14ac:dyDescent="0.35">
      <c r="A383" s="1462" t="s">
        <v>469</v>
      </c>
      <c r="B383" s="1463"/>
      <c r="C383" s="1463"/>
      <c r="D383" s="1463"/>
      <c r="E383" s="1463"/>
      <c r="F383" s="1463"/>
      <c r="G383" s="1463"/>
      <c r="H383" s="1463"/>
      <c r="I383" s="1463"/>
      <c r="J383" s="1464"/>
      <c r="K383" s="381"/>
    </row>
    <row r="384" spans="1:15" ht="30" customHeight="1" x14ac:dyDescent="0.35">
      <c r="A384" s="1282" t="s">
        <v>201</v>
      </c>
      <c r="B384" s="1465" t="s">
        <v>141</v>
      </c>
      <c r="C384" s="1465"/>
      <c r="D384" s="1465"/>
      <c r="E384" s="1466" t="s">
        <v>518</v>
      </c>
      <c r="F384" s="243" t="s">
        <v>398</v>
      </c>
      <c r="G384" s="1325"/>
      <c r="H384" s="161" t="s">
        <v>362</v>
      </c>
      <c r="I384" s="161" t="s">
        <v>362</v>
      </c>
      <c r="J384" s="1803" t="s">
        <v>692</v>
      </c>
      <c r="O384" s="1"/>
    </row>
    <row r="385" spans="1:15" ht="30" customHeight="1" x14ac:dyDescent="0.35">
      <c r="A385" s="1286" t="s">
        <v>202</v>
      </c>
      <c r="B385" s="1461" t="s">
        <v>288</v>
      </c>
      <c r="C385" s="1461"/>
      <c r="D385" s="1461"/>
      <c r="E385" s="1468"/>
      <c r="F385" s="246" t="s">
        <v>398</v>
      </c>
      <c r="G385" s="906"/>
      <c r="H385" s="148" t="s">
        <v>362</v>
      </c>
      <c r="I385" s="148" t="s">
        <v>362</v>
      </c>
      <c r="J385" s="1822"/>
      <c r="O385" s="1"/>
    </row>
    <row r="386" spans="1:15" s="5" customFormat="1" ht="8.15" customHeight="1" x14ac:dyDescent="0.35">
      <c r="A386" s="12"/>
      <c r="B386" s="13"/>
      <c r="C386" s="13"/>
      <c r="D386" s="13"/>
      <c r="E386" s="13"/>
      <c r="F386" s="7"/>
      <c r="G386" s="149"/>
      <c r="H386" s="149"/>
      <c r="I386" s="149"/>
      <c r="J386" s="46"/>
      <c r="K386" s="381"/>
    </row>
    <row r="387" spans="1:15" s="5" customFormat="1" ht="33" customHeight="1" x14ac:dyDescent="0.35">
      <c r="A387" s="1462" t="s">
        <v>470</v>
      </c>
      <c r="B387" s="1463"/>
      <c r="C387" s="1463"/>
      <c r="D387" s="1463"/>
      <c r="E387" s="1463"/>
      <c r="F387" s="1463"/>
      <c r="G387" s="1463"/>
      <c r="H387" s="1463"/>
      <c r="I387" s="1463"/>
      <c r="J387" s="1464"/>
      <c r="K387" s="381"/>
    </row>
    <row r="388" spans="1:15" ht="20.149999999999999" customHeight="1" x14ac:dyDescent="0.35">
      <c r="A388" s="1522" t="s">
        <v>203</v>
      </c>
      <c r="B388" s="1675" t="s">
        <v>347</v>
      </c>
      <c r="C388" s="1676"/>
      <c r="D388" s="132" t="s">
        <v>485</v>
      </c>
      <c r="E388" s="1679" t="s">
        <v>519</v>
      </c>
      <c r="F388" s="291"/>
      <c r="G388" s="610"/>
      <c r="H388" s="610"/>
      <c r="I388" s="610"/>
      <c r="J388" s="1829" t="s">
        <v>689</v>
      </c>
      <c r="O388" s="1"/>
    </row>
    <row r="389" spans="1:15" ht="20.149999999999999" customHeight="1" x14ac:dyDescent="0.35">
      <c r="A389" s="1523"/>
      <c r="B389" s="1677"/>
      <c r="C389" s="1678"/>
      <c r="D389" s="133" t="s">
        <v>508</v>
      </c>
      <c r="E389" s="1680"/>
      <c r="F389" s="245"/>
      <c r="G389" s="296" t="s">
        <v>473</v>
      </c>
      <c r="H389" s="296" t="s">
        <v>473</v>
      </c>
      <c r="I389" s="611"/>
      <c r="J389" s="1825"/>
      <c r="O389" s="1"/>
    </row>
    <row r="390" spans="1:15" ht="20.149999999999999" customHeight="1" x14ac:dyDescent="0.35">
      <c r="A390" s="1548" t="s">
        <v>248</v>
      </c>
      <c r="B390" s="1682" t="s">
        <v>348</v>
      </c>
      <c r="C390" s="1683"/>
      <c r="D390" s="134" t="s">
        <v>485</v>
      </c>
      <c r="E390" s="1680"/>
      <c r="F390" s="732" t="s">
        <v>361</v>
      </c>
      <c r="G390" s="612"/>
      <c r="H390" s="612"/>
      <c r="I390" s="902"/>
      <c r="J390" s="1825"/>
      <c r="O390" s="1"/>
    </row>
    <row r="391" spans="1:15" ht="20.149999999999999" customHeight="1" x14ac:dyDescent="0.35">
      <c r="A391" s="1549"/>
      <c r="B391" s="1684"/>
      <c r="C391" s="1685"/>
      <c r="D391" s="135" t="s">
        <v>508</v>
      </c>
      <c r="E391" s="1681"/>
      <c r="F391" s="246" t="s">
        <v>361</v>
      </c>
      <c r="G391" s="202" t="s">
        <v>473</v>
      </c>
      <c r="H391" s="202" t="s">
        <v>473</v>
      </c>
      <c r="I391" s="907"/>
      <c r="J391" s="1826"/>
      <c r="O391" s="1"/>
    </row>
    <row r="392" spans="1:15" s="5" customFormat="1" ht="8.15" customHeight="1" x14ac:dyDescent="0.35">
      <c r="A392" s="12"/>
      <c r="B392" s="13"/>
      <c r="C392" s="13"/>
      <c r="D392" s="13"/>
      <c r="E392" s="13"/>
      <c r="F392" s="7"/>
      <c r="G392" s="149"/>
      <c r="H392" s="149"/>
      <c r="I392" s="149"/>
      <c r="J392" s="46"/>
      <c r="K392" s="381"/>
    </row>
    <row r="393" spans="1:15" s="5" customFormat="1" ht="33" customHeight="1" x14ac:dyDescent="0.35">
      <c r="A393" s="1462" t="s">
        <v>471</v>
      </c>
      <c r="B393" s="1463"/>
      <c r="C393" s="1463"/>
      <c r="D393" s="1463"/>
      <c r="E393" s="1463"/>
      <c r="F393" s="1463"/>
      <c r="G393" s="1463"/>
      <c r="H393" s="1463"/>
      <c r="I393" s="1463"/>
      <c r="J393" s="1464"/>
      <c r="K393" s="381"/>
    </row>
    <row r="394" spans="1:15" ht="78" customHeight="1" x14ac:dyDescent="0.35">
      <c r="A394" s="11" t="s">
        <v>144</v>
      </c>
      <c r="B394" s="1700" t="s">
        <v>349</v>
      </c>
      <c r="C394" s="1701"/>
      <c r="D394" s="38" t="s">
        <v>472</v>
      </c>
      <c r="E394" s="242" t="s">
        <v>518</v>
      </c>
      <c r="F394" s="242" t="s">
        <v>361</v>
      </c>
      <c r="G394" s="614"/>
      <c r="H394" s="614"/>
      <c r="I394" s="614"/>
      <c r="J394" s="1068" t="s">
        <v>673</v>
      </c>
      <c r="O394" s="1"/>
    </row>
    <row r="395" spans="1:15" s="5" customFormat="1" ht="8.15" customHeight="1" x14ac:dyDescent="0.35">
      <c r="A395" s="82"/>
      <c r="B395" s="83"/>
      <c r="C395" s="83"/>
      <c r="D395" s="83"/>
      <c r="E395" s="83"/>
      <c r="F395" s="84"/>
      <c r="G395" s="156"/>
      <c r="H395" s="156"/>
      <c r="I395" s="156"/>
      <c r="J395" s="46"/>
      <c r="K395" s="381"/>
    </row>
    <row r="396" spans="1:15" s="5" customFormat="1" ht="33" customHeight="1" x14ac:dyDescent="0.35">
      <c r="A396" s="1462" t="s">
        <v>520</v>
      </c>
      <c r="B396" s="1463"/>
      <c r="C396" s="1463"/>
      <c r="D396" s="1463"/>
      <c r="E396" s="1463"/>
      <c r="F396" s="1463"/>
      <c r="G396" s="1463"/>
      <c r="H396" s="1463"/>
      <c r="I396" s="1463"/>
      <c r="J396" s="1464"/>
      <c r="K396" s="381"/>
    </row>
    <row r="397" spans="1:15" ht="39" customHeight="1" x14ac:dyDescent="0.35">
      <c r="A397" s="1282" t="s">
        <v>142</v>
      </c>
      <c r="B397" s="1668" t="s">
        <v>350</v>
      </c>
      <c r="C397" s="1668"/>
      <c r="D397" s="1668"/>
      <c r="E397" s="1669" t="s">
        <v>519</v>
      </c>
      <c r="F397" s="115"/>
      <c r="G397" s="161" t="s">
        <v>362</v>
      </c>
      <c r="H397" s="161" t="s">
        <v>362</v>
      </c>
      <c r="I397" s="203" t="s">
        <v>573</v>
      </c>
      <c r="J397" s="1672" t="s">
        <v>690</v>
      </c>
      <c r="O397" s="1"/>
    </row>
    <row r="398" spans="1:15" ht="39" customHeight="1" x14ac:dyDescent="0.35">
      <c r="A398" s="1286" t="s">
        <v>143</v>
      </c>
      <c r="B398" s="1504" t="s">
        <v>351</v>
      </c>
      <c r="C398" s="1504"/>
      <c r="D398" s="1504"/>
      <c r="E398" s="1671"/>
      <c r="F398" s="246" t="s">
        <v>361</v>
      </c>
      <c r="G398" s="148" t="s">
        <v>362</v>
      </c>
      <c r="H398" s="148" t="s">
        <v>362</v>
      </c>
      <c r="I398" s="204" t="s">
        <v>573</v>
      </c>
      <c r="J398" s="1674"/>
      <c r="O398" s="1"/>
    </row>
    <row r="399" spans="1:15" s="5" customFormat="1" ht="8.15" customHeight="1" x14ac:dyDescent="0.35">
      <c r="A399" s="82"/>
      <c r="B399" s="83"/>
      <c r="C399" s="83"/>
      <c r="D399" s="83"/>
      <c r="E399" s="83"/>
      <c r="F399" s="84"/>
      <c r="G399" s="156"/>
      <c r="H399" s="156"/>
      <c r="I399" s="156"/>
      <c r="J399" s="46"/>
      <c r="K399" s="381"/>
    </row>
    <row r="400" spans="1:15" s="5" customFormat="1" ht="33" customHeight="1" x14ac:dyDescent="0.35">
      <c r="A400" s="1462" t="s">
        <v>618</v>
      </c>
      <c r="B400" s="1463"/>
      <c r="C400" s="1463"/>
      <c r="D400" s="1463"/>
      <c r="E400" s="1463"/>
      <c r="F400" s="1463"/>
      <c r="G400" s="1463"/>
      <c r="H400" s="1463"/>
      <c r="I400" s="1463"/>
      <c r="J400" s="1464"/>
      <c r="K400" s="381"/>
    </row>
    <row r="401" spans="1:15" ht="26.25" customHeight="1" x14ac:dyDescent="0.35">
      <c r="A401" s="1307"/>
      <c r="B401" s="1284" t="s">
        <v>582</v>
      </c>
      <c r="C401" s="334"/>
      <c r="D401" s="133" t="s">
        <v>583</v>
      </c>
      <c r="E401" s="1686" t="s">
        <v>584</v>
      </c>
      <c r="F401" s="245" t="s">
        <v>361</v>
      </c>
      <c r="G401" s="611"/>
      <c r="H401" s="611"/>
      <c r="I401" s="612"/>
      <c r="J401" s="424"/>
      <c r="O401" s="1"/>
    </row>
    <row r="402" spans="1:15" ht="18" customHeight="1" x14ac:dyDescent="0.35">
      <c r="A402" s="1689"/>
      <c r="B402" s="1682" t="s">
        <v>585</v>
      </c>
      <c r="C402" s="1683"/>
      <c r="D402" s="134" t="s">
        <v>586</v>
      </c>
      <c r="E402" s="1687"/>
      <c r="F402" s="732" t="s">
        <v>512</v>
      </c>
      <c r="G402" s="611"/>
      <c r="H402" s="611"/>
      <c r="I402" s="612"/>
      <c r="J402" s="1695"/>
      <c r="O402" s="1"/>
    </row>
    <row r="403" spans="1:15" ht="18" customHeight="1" x14ac:dyDescent="0.35">
      <c r="A403" s="1690"/>
      <c r="B403" s="1691"/>
      <c r="C403" s="1692"/>
      <c r="D403" s="134" t="s">
        <v>587</v>
      </c>
      <c r="E403" s="1687"/>
      <c r="F403" s="732" t="s">
        <v>512</v>
      </c>
      <c r="G403" s="611"/>
      <c r="H403" s="611"/>
      <c r="I403" s="612"/>
      <c r="J403" s="1696"/>
      <c r="O403" s="1"/>
    </row>
    <row r="404" spans="1:15" ht="18" customHeight="1" x14ac:dyDescent="0.35">
      <c r="A404" s="1690"/>
      <c r="B404" s="1691"/>
      <c r="C404" s="1692"/>
      <c r="D404" s="134" t="s">
        <v>588</v>
      </c>
      <c r="E404" s="1687"/>
      <c r="F404" s="732" t="s">
        <v>512</v>
      </c>
      <c r="G404" s="611"/>
      <c r="H404" s="611"/>
      <c r="I404" s="612"/>
      <c r="J404" s="1696"/>
      <c r="O404" s="1"/>
    </row>
    <row r="405" spans="1:15" ht="18" customHeight="1" x14ac:dyDescent="0.35">
      <c r="A405" s="1690"/>
      <c r="B405" s="1691"/>
      <c r="C405" s="1692"/>
      <c r="D405" s="134" t="s">
        <v>589</v>
      </c>
      <c r="E405" s="1687"/>
      <c r="F405" s="732" t="s">
        <v>512</v>
      </c>
      <c r="G405" s="611"/>
      <c r="H405" s="611"/>
      <c r="I405" s="612"/>
      <c r="J405" s="1696"/>
      <c r="O405" s="1"/>
    </row>
    <row r="406" spans="1:15" ht="18" customHeight="1" x14ac:dyDescent="0.35">
      <c r="A406" s="1562"/>
      <c r="B406" s="1693"/>
      <c r="C406" s="1694"/>
      <c r="D406" s="134" t="s">
        <v>590</v>
      </c>
      <c r="E406" s="1687"/>
      <c r="F406" s="732" t="s">
        <v>512</v>
      </c>
      <c r="G406" s="611"/>
      <c r="H406" s="611"/>
      <c r="I406" s="612"/>
      <c r="J406" s="1697"/>
      <c r="O406" s="1"/>
    </row>
    <row r="407" spans="1:15" ht="18" customHeight="1" x14ac:dyDescent="0.35">
      <c r="A407" s="1294"/>
      <c r="B407" s="1698" t="s">
        <v>599</v>
      </c>
      <c r="C407" s="1699"/>
      <c r="D407" s="289" t="s">
        <v>256</v>
      </c>
      <c r="E407" s="1688"/>
      <c r="F407" s="110" t="s">
        <v>361</v>
      </c>
      <c r="G407" s="613"/>
      <c r="H407" s="613"/>
      <c r="I407" s="613"/>
      <c r="J407" s="294"/>
      <c r="O407" s="1"/>
    </row>
    <row r="408" spans="1:15" s="5" customFormat="1" ht="8.15" customHeight="1" x14ac:dyDescent="0.35">
      <c r="A408" s="65"/>
      <c r="B408" s="66"/>
      <c r="C408" s="66"/>
      <c r="D408" s="66"/>
      <c r="E408" s="66"/>
      <c r="F408" s="67"/>
      <c r="G408" s="155"/>
      <c r="H408" s="155"/>
      <c r="I408" s="155"/>
      <c r="J408" s="46"/>
      <c r="K408" s="381"/>
    </row>
    <row r="409" spans="1:15" s="5" customFormat="1" ht="33" customHeight="1" x14ac:dyDescent="0.35">
      <c r="A409" s="1462" t="s">
        <v>619</v>
      </c>
      <c r="B409" s="1463"/>
      <c r="C409" s="1463"/>
      <c r="D409" s="1463"/>
      <c r="E409" s="1463"/>
      <c r="F409" s="1463"/>
      <c r="G409" s="1786"/>
      <c r="H409" s="1786"/>
      <c r="I409" s="1786"/>
      <c r="J409" s="1464"/>
      <c r="K409" s="381"/>
    </row>
    <row r="410" spans="1:15" x14ac:dyDescent="0.35">
      <c r="A410" s="1706"/>
      <c r="B410" s="368" t="s">
        <v>636</v>
      </c>
      <c r="C410" s="1707"/>
      <c r="D410" s="1708"/>
      <c r="E410" s="369"/>
      <c r="F410" s="818" t="s">
        <v>361</v>
      </c>
      <c r="G410" s="819">
        <f>G411+G412+G413+G414+G419+G420</f>
        <v>0</v>
      </c>
      <c r="H410" s="819">
        <f>H411+H416+H419+H420</f>
        <v>0</v>
      </c>
      <c r="I410" s="820">
        <f>I411+I412+I415+I416+I417+I419+I420</f>
        <v>0</v>
      </c>
      <c r="J410" s="490" t="s">
        <v>635</v>
      </c>
      <c r="O410" s="1"/>
    </row>
    <row r="411" spans="1:15" ht="60" x14ac:dyDescent="0.35">
      <c r="A411" s="1595"/>
      <c r="B411" s="1709" t="s">
        <v>591</v>
      </c>
      <c r="C411" s="1711" t="s">
        <v>629</v>
      </c>
      <c r="D411" s="1712"/>
      <c r="E411" s="1713" t="s">
        <v>584</v>
      </c>
      <c r="F411" s="815" t="s">
        <v>361</v>
      </c>
      <c r="G411" s="908"/>
      <c r="H411" s="908"/>
      <c r="I411" s="909"/>
      <c r="J411" s="1069" t="s">
        <v>775</v>
      </c>
      <c r="O411" s="1"/>
    </row>
    <row r="412" spans="1:15" ht="72" x14ac:dyDescent="0.35">
      <c r="A412" s="1595"/>
      <c r="B412" s="1710"/>
      <c r="C412" s="1702" t="s">
        <v>631</v>
      </c>
      <c r="D412" s="1703"/>
      <c r="E412" s="1714"/>
      <c r="F412" s="816" t="s">
        <v>361</v>
      </c>
      <c r="G412" s="910"/>
      <c r="H412" s="830" t="s">
        <v>362</v>
      </c>
      <c r="I412" s="911"/>
      <c r="J412" s="1070" t="s">
        <v>779</v>
      </c>
      <c r="O412" s="1"/>
    </row>
    <row r="413" spans="1:15" ht="41.25" customHeight="1" x14ac:dyDescent="0.35">
      <c r="A413" s="1595"/>
      <c r="B413" s="1710"/>
      <c r="C413" s="1704" t="s">
        <v>594</v>
      </c>
      <c r="D413" s="1705"/>
      <c r="E413" s="1714"/>
      <c r="F413" s="817" t="s">
        <v>361</v>
      </c>
      <c r="G413" s="910"/>
      <c r="H413" s="829" t="s">
        <v>362</v>
      </c>
      <c r="I413" s="829" t="s">
        <v>362</v>
      </c>
      <c r="J413" s="1070" t="s">
        <v>639</v>
      </c>
      <c r="O413" s="1"/>
    </row>
    <row r="414" spans="1:15" ht="42.75" customHeight="1" x14ac:dyDescent="0.35">
      <c r="A414" s="1595"/>
      <c r="B414" s="1710"/>
      <c r="C414" s="1702" t="s">
        <v>592</v>
      </c>
      <c r="D414" s="1703"/>
      <c r="E414" s="1714"/>
      <c r="F414" s="816" t="s">
        <v>361</v>
      </c>
      <c r="G414" s="910"/>
      <c r="H414" s="830" t="s">
        <v>362</v>
      </c>
      <c r="I414" s="830" t="s">
        <v>362</v>
      </c>
      <c r="J414" s="1071" t="s">
        <v>674</v>
      </c>
      <c r="O414" s="1"/>
    </row>
    <row r="415" spans="1:15" ht="42" customHeight="1" x14ac:dyDescent="0.35">
      <c r="A415" s="1595"/>
      <c r="B415" s="1710"/>
      <c r="C415" s="1704" t="s">
        <v>595</v>
      </c>
      <c r="D415" s="1705"/>
      <c r="E415" s="1714"/>
      <c r="F415" s="817" t="s">
        <v>361</v>
      </c>
      <c r="G415" s="829" t="s">
        <v>362</v>
      </c>
      <c r="H415" s="829" t="s">
        <v>362</v>
      </c>
      <c r="I415" s="911"/>
      <c r="J415" s="1070" t="s">
        <v>640</v>
      </c>
      <c r="O415" s="1"/>
    </row>
    <row r="416" spans="1:15" ht="32.25" customHeight="1" x14ac:dyDescent="0.35">
      <c r="A416" s="1595"/>
      <c r="B416" s="1710"/>
      <c r="C416" s="1702" t="s">
        <v>596</v>
      </c>
      <c r="D416" s="1703"/>
      <c r="E416" s="1714"/>
      <c r="F416" s="816" t="s">
        <v>361</v>
      </c>
      <c r="G416" s="830" t="s">
        <v>362</v>
      </c>
      <c r="H416" s="912"/>
      <c r="I416" s="913"/>
      <c r="J416" s="1070" t="s">
        <v>641</v>
      </c>
      <c r="O416" s="1"/>
    </row>
    <row r="417" spans="1:15" ht="41.25" customHeight="1" x14ac:dyDescent="0.35">
      <c r="A417" s="1595"/>
      <c r="B417" s="1710"/>
      <c r="C417" s="1704" t="s">
        <v>593</v>
      </c>
      <c r="D417" s="1705"/>
      <c r="E417" s="1714"/>
      <c r="F417" s="817" t="s">
        <v>361</v>
      </c>
      <c r="G417" s="829" t="s">
        <v>362</v>
      </c>
      <c r="H417" s="829" t="s">
        <v>362</v>
      </c>
      <c r="I417" s="913"/>
      <c r="J417" s="1070" t="s">
        <v>675</v>
      </c>
      <c r="O417" s="1"/>
    </row>
    <row r="418" spans="1:15" ht="39.75" customHeight="1" x14ac:dyDescent="0.35">
      <c r="A418" s="1595"/>
      <c r="B418" s="1710"/>
      <c r="C418" s="1702" t="s">
        <v>597</v>
      </c>
      <c r="D418" s="1703"/>
      <c r="E418" s="1714"/>
      <c r="F418" s="816" t="s">
        <v>361</v>
      </c>
      <c r="G418" s="830" t="s">
        <v>362</v>
      </c>
      <c r="H418" s="830" t="s">
        <v>362</v>
      </c>
      <c r="I418" s="830" t="s">
        <v>362</v>
      </c>
      <c r="J418" s="1070"/>
      <c r="O418" s="1"/>
    </row>
    <row r="419" spans="1:15" ht="48" x14ac:dyDescent="0.35">
      <c r="A419" s="1595"/>
      <c r="B419" s="1710"/>
      <c r="C419" s="1704" t="s">
        <v>598</v>
      </c>
      <c r="D419" s="1705"/>
      <c r="E419" s="1714"/>
      <c r="F419" s="817" t="s">
        <v>361</v>
      </c>
      <c r="G419" s="910"/>
      <c r="H419" s="910"/>
      <c r="I419" s="914"/>
      <c r="J419" s="1070" t="s">
        <v>780</v>
      </c>
      <c r="O419" s="1"/>
    </row>
    <row r="420" spans="1:15" ht="18" customHeight="1" x14ac:dyDescent="0.35">
      <c r="A420" s="1595"/>
      <c r="B420" s="1710"/>
      <c r="C420" s="1702" t="s">
        <v>630</v>
      </c>
      <c r="D420" s="1703"/>
      <c r="E420" s="1714"/>
      <c r="F420" s="821" t="s">
        <v>361</v>
      </c>
      <c r="G420" s="915"/>
      <c r="H420" s="915"/>
      <c r="I420" s="916"/>
      <c r="J420" s="1072" t="s">
        <v>786</v>
      </c>
      <c r="O420" s="1"/>
    </row>
    <row r="421" spans="1:15" s="5" customFormat="1" ht="8.15" customHeight="1" x14ac:dyDescent="0.35">
      <c r="A421" s="82"/>
      <c r="B421" s="83"/>
      <c r="C421" s="83"/>
      <c r="D421" s="83"/>
      <c r="E421" s="83"/>
      <c r="F421" s="84"/>
      <c r="G421" s="211"/>
      <c r="H421" s="211"/>
      <c r="I421" s="211"/>
      <c r="J421" s="46"/>
      <c r="K421" s="381"/>
    </row>
    <row r="423" spans="1:15" x14ac:dyDescent="0.35">
      <c r="G423" s="488"/>
      <c r="H423" s="488"/>
      <c r="I423" s="489"/>
    </row>
    <row r="424" spans="1:15" x14ac:dyDescent="0.35">
      <c r="G424" s="381"/>
      <c r="H424" s="381"/>
      <c r="I424" s="381"/>
    </row>
    <row r="425" spans="1:15" x14ac:dyDescent="0.35">
      <c r="G425" s="381"/>
      <c r="H425" s="381"/>
      <c r="I425" s="381"/>
    </row>
    <row r="426" spans="1:15" x14ac:dyDescent="0.35">
      <c r="G426" s="381"/>
      <c r="H426" s="381"/>
      <c r="I426" s="381"/>
    </row>
    <row r="427" spans="1:15" x14ac:dyDescent="0.35">
      <c r="G427" s="381"/>
      <c r="H427" s="381"/>
      <c r="I427" s="381"/>
    </row>
    <row r="428" spans="1:15" x14ac:dyDescent="0.35">
      <c r="G428" s="381"/>
      <c r="H428" s="381"/>
      <c r="I428" s="381"/>
    </row>
  </sheetData>
  <mergeCells count="386">
    <mergeCell ref="C416:D416"/>
    <mergeCell ref="C417:D417"/>
    <mergeCell ref="C418:D418"/>
    <mergeCell ref="C419:D419"/>
    <mergeCell ref="C420:D420"/>
    <mergeCell ref="A409:J409"/>
    <mergeCell ref="A410:A420"/>
    <mergeCell ref="C410:D410"/>
    <mergeCell ref="B411:B420"/>
    <mergeCell ref="C411:D411"/>
    <mergeCell ref="E411:E420"/>
    <mergeCell ref="C412:D412"/>
    <mergeCell ref="C413:D413"/>
    <mergeCell ref="C414:D414"/>
    <mergeCell ref="C415:D415"/>
    <mergeCell ref="A400:J400"/>
    <mergeCell ref="E401:E407"/>
    <mergeCell ref="A402:A406"/>
    <mergeCell ref="B402:C406"/>
    <mergeCell ref="J402:J406"/>
    <mergeCell ref="B407:C407"/>
    <mergeCell ref="A393:J393"/>
    <mergeCell ref="B394:C394"/>
    <mergeCell ref="A396:J396"/>
    <mergeCell ref="B397:D397"/>
    <mergeCell ref="E397:E398"/>
    <mergeCell ref="J397:J398"/>
    <mergeCell ref="B398:D398"/>
    <mergeCell ref="A387:J387"/>
    <mergeCell ref="A388:A389"/>
    <mergeCell ref="B388:C389"/>
    <mergeCell ref="E388:E391"/>
    <mergeCell ref="J388:J391"/>
    <mergeCell ref="A390:A391"/>
    <mergeCell ref="B390:C391"/>
    <mergeCell ref="A377:J377"/>
    <mergeCell ref="B378:D378"/>
    <mergeCell ref="A380:J380"/>
    <mergeCell ref="B381:D381"/>
    <mergeCell ref="A383:J383"/>
    <mergeCell ref="B384:D384"/>
    <mergeCell ref="E384:E385"/>
    <mergeCell ref="J384:J385"/>
    <mergeCell ref="B385:D385"/>
    <mergeCell ref="A372:J372"/>
    <mergeCell ref="B373:D373"/>
    <mergeCell ref="E373:E375"/>
    <mergeCell ref="J373:J375"/>
    <mergeCell ref="B374:D374"/>
    <mergeCell ref="B375:D375"/>
    <mergeCell ref="A363:J363"/>
    <mergeCell ref="B364:D364"/>
    <mergeCell ref="A366:J366"/>
    <mergeCell ref="B367:D367"/>
    <mergeCell ref="A369:J369"/>
    <mergeCell ref="B370:D370"/>
    <mergeCell ref="A357:J357"/>
    <mergeCell ref="B358:D358"/>
    <mergeCell ref="E358:E361"/>
    <mergeCell ref="B359:D359"/>
    <mergeCell ref="B360:D360"/>
    <mergeCell ref="B361:D361"/>
    <mergeCell ref="A352:J352"/>
    <mergeCell ref="B353:D353"/>
    <mergeCell ref="E353:E355"/>
    <mergeCell ref="J353:J355"/>
    <mergeCell ref="B354:D354"/>
    <mergeCell ref="B355:D355"/>
    <mergeCell ref="A344:J344"/>
    <mergeCell ref="A345:A346"/>
    <mergeCell ref="B345:C346"/>
    <mergeCell ref="E345:E350"/>
    <mergeCell ref="J345:J350"/>
    <mergeCell ref="A347:A348"/>
    <mergeCell ref="B347:C348"/>
    <mergeCell ref="A349:A350"/>
    <mergeCell ref="B349:C350"/>
    <mergeCell ref="A337:A338"/>
    <mergeCell ref="B337:C338"/>
    <mergeCell ref="E337:E342"/>
    <mergeCell ref="J337:J342"/>
    <mergeCell ref="A339:A340"/>
    <mergeCell ref="B339:C340"/>
    <mergeCell ref="A341:A342"/>
    <mergeCell ref="B341:C342"/>
    <mergeCell ref="B330:D330"/>
    <mergeCell ref="B331:D331"/>
    <mergeCell ref="B332:D332"/>
    <mergeCell ref="B333:D333"/>
    <mergeCell ref="B334:D334"/>
    <mergeCell ref="A336:J336"/>
    <mergeCell ref="B320:D320"/>
    <mergeCell ref="G320:I320"/>
    <mergeCell ref="A322:J322"/>
    <mergeCell ref="B323:D323"/>
    <mergeCell ref="A325:I325"/>
    <mergeCell ref="B326:D326"/>
    <mergeCell ref="E326:E334"/>
    <mergeCell ref="B327:D327"/>
    <mergeCell ref="B328:D328"/>
    <mergeCell ref="B329:D329"/>
    <mergeCell ref="A313:J313"/>
    <mergeCell ref="B314:D314"/>
    <mergeCell ref="A316:J316"/>
    <mergeCell ref="B317:D317"/>
    <mergeCell ref="G317:I317"/>
    <mergeCell ref="A319:J319"/>
    <mergeCell ref="A297:J297"/>
    <mergeCell ref="B298:C298"/>
    <mergeCell ref="E298:E311"/>
    <mergeCell ref="B299:C299"/>
    <mergeCell ref="A300:A305"/>
    <mergeCell ref="B300:C305"/>
    <mergeCell ref="J300:J305"/>
    <mergeCell ref="A306:A311"/>
    <mergeCell ref="B306:C311"/>
    <mergeCell ref="J306:J311"/>
    <mergeCell ref="A293:J293"/>
    <mergeCell ref="B294:D294"/>
    <mergeCell ref="E294:E295"/>
    <mergeCell ref="B295:D295"/>
    <mergeCell ref="B285:D285"/>
    <mergeCell ref="B286:D286"/>
    <mergeCell ref="B287:D287"/>
    <mergeCell ref="B288:D288"/>
    <mergeCell ref="B289:D289"/>
    <mergeCell ref="B290:D290"/>
    <mergeCell ref="B276:D276"/>
    <mergeCell ref="E276:E292"/>
    <mergeCell ref="B277:D277"/>
    <mergeCell ref="B278:D278"/>
    <mergeCell ref="B279:D279"/>
    <mergeCell ref="B280:D280"/>
    <mergeCell ref="B281:D281"/>
    <mergeCell ref="B282:D282"/>
    <mergeCell ref="B283:D283"/>
    <mergeCell ref="B284:D284"/>
    <mergeCell ref="B291:D291"/>
    <mergeCell ref="B292:D292"/>
    <mergeCell ref="A271:J271"/>
    <mergeCell ref="B272:D272"/>
    <mergeCell ref="E272:E273"/>
    <mergeCell ref="J272:J273"/>
    <mergeCell ref="B273:D273"/>
    <mergeCell ref="A275:J275"/>
    <mergeCell ref="A267:I267"/>
    <mergeCell ref="B268:D268"/>
    <mergeCell ref="E268:E269"/>
    <mergeCell ref="G268:H268"/>
    <mergeCell ref="B269:D269"/>
    <mergeCell ref="G269:H269"/>
    <mergeCell ref="B263:D263"/>
    <mergeCell ref="G263:H263"/>
    <mergeCell ref="B264:D264"/>
    <mergeCell ref="G264:H264"/>
    <mergeCell ref="B265:D265"/>
    <mergeCell ref="G265:H265"/>
    <mergeCell ref="A258:I258"/>
    <mergeCell ref="B259:D259"/>
    <mergeCell ref="E259:E265"/>
    <mergeCell ref="G259:H259"/>
    <mergeCell ref="B260:D260"/>
    <mergeCell ref="G260:H260"/>
    <mergeCell ref="B261:D261"/>
    <mergeCell ref="G261:H261"/>
    <mergeCell ref="B262:D262"/>
    <mergeCell ref="G262:H262"/>
    <mergeCell ref="A254:I254"/>
    <mergeCell ref="B255:D255"/>
    <mergeCell ref="E255:E256"/>
    <mergeCell ref="G255:H255"/>
    <mergeCell ref="B256:D256"/>
    <mergeCell ref="G256:H256"/>
    <mergeCell ref="A248:J248"/>
    <mergeCell ref="B249:D249"/>
    <mergeCell ref="E249:E252"/>
    <mergeCell ref="J249:J252"/>
    <mergeCell ref="B250:D250"/>
    <mergeCell ref="B251:D251"/>
    <mergeCell ref="B252:D252"/>
    <mergeCell ref="A242:J242"/>
    <mergeCell ref="B243:D243"/>
    <mergeCell ref="E243:E246"/>
    <mergeCell ref="B244:D244"/>
    <mergeCell ref="B245:D245"/>
    <mergeCell ref="B246:D246"/>
    <mergeCell ref="A237:J237"/>
    <mergeCell ref="B238:D238"/>
    <mergeCell ref="E238:E240"/>
    <mergeCell ref="J238:J240"/>
    <mergeCell ref="B239:D239"/>
    <mergeCell ref="B240:D240"/>
    <mergeCell ref="A232:J232"/>
    <mergeCell ref="B233:D233"/>
    <mergeCell ref="E233:E235"/>
    <mergeCell ref="J233:J235"/>
    <mergeCell ref="B234:D234"/>
    <mergeCell ref="B235:D235"/>
    <mergeCell ref="A225:J225"/>
    <mergeCell ref="B226:D226"/>
    <mergeCell ref="B227:D227"/>
    <mergeCell ref="B228:D228"/>
    <mergeCell ref="B229:D229"/>
    <mergeCell ref="B230:D230"/>
    <mergeCell ref="B217:D217"/>
    <mergeCell ref="B218:D218"/>
    <mergeCell ref="B219:D219"/>
    <mergeCell ref="B220:D220"/>
    <mergeCell ref="A222:J222"/>
    <mergeCell ref="B223:D223"/>
    <mergeCell ref="A207:J207"/>
    <mergeCell ref="B208:D208"/>
    <mergeCell ref="E208:E220"/>
    <mergeCell ref="B209:D209"/>
    <mergeCell ref="B210:D210"/>
    <mergeCell ref="B211:C211"/>
    <mergeCell ref="A212:A214"/>
    <mergeCell ref="B212:C214"/>
    <mergeCell ref="B215:D215"/>
    <mergeCell ref="B216:D216"/>
    <mergeCell ref="A198:J198"/>
    <mergeCell ref="B199:C199"/>
    <mergeCell ref="A201:J201"/>
    <mergeCell ref="B202:C202"/>
    <mergeCell ref="A204:J204"/>
    <mergeCell ref="B205:C205"/>
    <mergeCell ref="B186:D186"/>
    <mergeCell ref="A188:J188"/>
    <mergeCell ref="B189:D189"/>
    <mergeCell ref="A191:J191"/>
    <mergeCell ref="B192:C192"/>
    <mergeCell ref="E192:E196"/>
    <mergeCell ref="B193:C193"/>
    <mergeCell ref="B194:C194"/>
    <mergeCell ref="B195:C195"/>
    <mergeCell ref="B196:C196"/>
    <mergeCell ref="A177:I177"/>
    <mergeCell ref="A178:A183"/>
    <mergeCell ref="B178:C183"/>
    <mergeCell ref="E178:E183"/>
    <mergeCell ref="J178:J183"/>
    <mergeCell ref="A185:J185"/>
    <mergeCell ref="A165:A170"/>
    <mergeCell ref="B165:C170"/>
    <mergeCell ref="J165:J170"/>
    <mergeCell ref="A171:A176"/>
    <mergeCell ref="B171:C176"/>
    <mergeCell ref="J171:J176"/>
    <mergeCell ref="J147:J152"/>
    <mergeCell ref="A153:A158"/>
    <mergeCell ref="B153:C158"/>
    <mergeCell ref="J153:J158"/>
    <mergeCell ref="A159:A164"/>
    <mergeCell ref="B159:C164"/>
    <mergeCell ref="J159:J164"/>
    <mergeCell ref="A134:I134"/>
    <mergeCell ref="A135:A140"/>
    <mergeCell ref="B135:C140"/>
    <mergeCell ref="E135:E176"/>
    <mergeCell ref="J135:J140"/>
    <mergeCell ref="A141:A146"/>
    <mergeCell ref="B141:C146"/>
    <mergeCell ref="J141:J146"/>
    <mergeCell ref="A147:A152"/>
    <mergeCell ref="B147:C152"/>
    <mergeCell ref="A91:I91"/>
    <mergeCell ref="A92:A97"/>
    <mergeCell ref="B92:C97"/>
    <mergeCell ref="E92:E133"/>
    <mergeCell ref="J92:J97"/>
    <mergeCell ref="A98:A103"/>
    <mergeCell ref="B98:C103"/>
    <mergeCell ref="J98:J103"/>
    <mergeCell ref="A104:A109"/>
    <mergeCell ref="B104:C109"/>
    <mergeCell ref="A122:A127"/>
    <mergeCell ref="B122:C127"/>
    <mergeCell ref="J122:J127"/>
    <mergeCell ref="A128:A133"/>
    <mergeCell ref="B128:C133"/>
    <mergeCell ref="J128:J133"/>
    <mergeCell ref="J104:J109"/>
    <mergeCell ref="A110:A115"/>
    <mergeCell ref="B110:C115"/>
    <mergeCell ref="J110:J115"/>
    <mergeCell ref="A116:A121"/>
    <mergeCell ref="B116:C121"/>
    <mergeCell ref="J116:J121"/>
    <mergeCell ref="B81:C83"/>
    <mergeCell ref="J81:J83"/>
    <mergeCell ref="A85:J85"/>
    <mergeCell ref="A86:A89"/>
    <mergeCell ref="B86:C89"/>
    <mergeCell ref="E86:E89"/>
    <mergeCell ref="J86:J89"/>
    <mergeCell ref="A71:J71"/>
    <mergeCell ref="B72:D72"/>
    <mergeCell ref="A74:J74"/>
    <mergeCell ref="B75:D75"/>
    <mergeCell ref="A77:J77"/>
    <mergeCell ref="B78:D78"/>
    <mergeCell ref="E78:E83"/>
    <mergeCell ref="B79:D79"/>
    <mergeCell ref="B80:D80"/>
    <mergeCell ref="A81:A83"/>
    <mergeCell ref="A66:J66"/>
    <mergeCell ref="B67:C67"/>
    <mergeCell ref="E67:E69"/>
    <mergeCell ref="A68:A69"/>
    <mergeCell ref="B68:C69"/>
    <mergeCell ref="J68:J69"/>
    <mergeCell ref="B59:C59"/>
    <mergeCell ref="B60:C60"/>
    <mergeCell ref="A61:A62"/>
    <mergeCell ref="B61:C62"/>
    <mergeCell ref="J61:J62"/>
    <mergeCell ref="A63:A64"/>
    <mergeCell ref="B63:C64"/>
    <mergeCell ref="J63:J64"/>
    <mergeCell ref="J43:J44"/>
    <mergeCell ref="A45:A46"/>
    <mergeCell ref="B45:C46"/>
    <mergeCell ref="J45:J46"/>
    <mergeCell ref="A51:A52"/>
    <mergeCell ref="B51:C52"/>
    <mergeCell ref="J51:J52"/>
    <mergeCell ref="A54:J54"/>
    <mergeCell ref="B55:C55"/>
    <mergeCell ref="E55:E65"/>
    <mergeCell ref="B56:C56"/>
    <mergeCell ref="A57:A58"/>
    <mergeCell ref="B57:C58"/>
    <mergeCell ref="J57:J58"/>
    <mergeCell ref="B65:C65"/>
    <mergeCell ref="A39:A40"/>
    <mergeCell ref="B39:C40"/>
    <mergeCell ref="J39:J40"/>
    <mergeCell ref="A41:A42"/>
    <mergeCell ref="B41:C42"/>
    <mergeCell ref="J41:J42"/>
    <mergeCell ref="E29:E52"/>
    <mergeCell ref="A33:A34"/>
    <mergeCell ref="B33:C34"/>
    <mergeCell ref="J33:J34"/>
    <mergeCell ref="A35:A36"/>
    <mergeCell ref="B35:C36"/>
    <mergeCell ref="J35:J36"/>
    <mergeCell ref="A37:A38"/>
    <mergeCell ref="B37:C38"/>
    <mergeCell ref="J37:J38"/>
    <mergeCell ref="A47:A48"/>
    <mergeCell ref="B47:C48"/>
    <mergeCell ref="J47:J48"/>
    <mergeCell ref="A49:A50"/>
    <mergeCell ref="B49:C50"/>
    <mergeCell ref="J49:J50"/>
    <mergeCell ref="A43:A44"/>
    <mergeCell ref="B43:C44"/>
    <mergeCell ref="A16:J16"/>
    <mergeCell ref="B17:D17"/>
    <mergeCell ref="A19:J19"/>
    <mergeCell ref="A28:J28"/>
    <mergeCell ref="B8:D8"/>
    <mergeCell ref="J8:J9"/>
    <mergeCell ref="B9:D9"/>
    <mergeCell ref="B10:D10"/>
    <mergeCell ref="B11:D11"/>
    <mergeCell ref="B12:D12"/>
    <mergeCell ref="A4:J4"/>
    <mergeCell ref="B5:D5"/>
    <mergeCell ref="E5:E14"/>
    <mergeCell ref="G5:H5"/>
    <mergeCell ref="J5:J7"/>
    <mergeCell ref="B6:D6"/>
    <mergeCell ref="B7:D7"/>
    <mergeCell ref="B13:D13"/>
    <mergeCell ref="B14:D14"/>
    <mergeCell ref="A1:D1"/>
    <mergeCell ref="E1:F1"/>
    <mergeCell ref="A2:A3"/>
    <mergeCell ref="B2:D3"/>
    <mergeCell ref="E2:E3"/>
    <mergeCell ref="F2:F3"/>
    <mergeCell ref="G2:H2"/>
    <mergeCell ref="I2:I3"/>
    <mergeCell ref="J2:J3"/>
  </mergeCells>
  <pageMargins left="0.2" right="0.2" top="0.25" bottom="0.25" header="0.2" footer="0.2"/>
  <pageSetup paperSize="5" scale="75" fitToHeight="0" orientation="landscape" r:id="rId1"/>
  <headerFooter>
    <oddFooter>&amp;R&amp;"-,Bold"&amp;8Page &amp;P of &amp;N</oddFooter>
  </headerFooter>
  <rowBreaks count="14" manualBreakCount="14">
    <brk id="27" max="9" man="1"/>
    <brk id="65" max="9" man="1"/>
    <brk id="90" max="9" man="1"/>
    <brk id="133" max="9" man="1"/>
    <brk id="176" max="9" man="1"/>
    <brk id="203" max="9" man="1"/>
    <brk id="221" max="9" man="1"/>
    <brk id="241" max="9" man="1"/>
    <brk id="266" max="9" man="1"/>
    <brk id="292" max="9" man="1"/>
    <brk id="324" max="9" man="1"/>
    <brk id="351" max="9" man="1"/>
    <brk id="375" max="9" man="1"/>
    <brk id="399"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5"/>
  <dimension ref="A1:E53"/>
  <sheetViews>
    <sheetView showGridLines="0" zoomScaleNormal="100" workbookViewId="0"/>
  </sheetViews>
  <sheetFormatPr defaultColWidth="9.1796875" defaultRowHeight="14.5" x14ac:dyDescent="0.35"/>
  <cols>
    <col min="1" max="1" width="9.7265625" style="18" customWidth="1"/>
    <col min="2" max="2" width="11.54296875" style="18" customWidth="1"/>
    <col min="3" max="3" width="100.7265625" style="381" customWidth="1"/>
    <col min="4" max="4" width="10.7265625" style="381" bestFit="1" customWidth="1"/>
    <col min="5" max="16384" width="9.1796875" style="381"/>
  </cols>
  <sheetData>
    <row r="1" spans="1:5" ht="21" x14ac:dyDescent="0.5">
      <c r="A1" s="803" t="s">
        <v>755</v>
      </c>
      <c r="B1" s="802"/>
      <c r="C1" s="801"/>
    </row>
    <row r="2" spans="1:5" ht="6.75" customHeight="1" x14ac:dyDescent="0.35"/>
    <row r="3" spans="1:5" ht="15" customHeight="1" x14ac:dyDescent="0.35">
      <c r="A3" s="1719" t="s">
        <v>664</v>
      </c>
      <c r="B3" s="1719" t="s">
        <v>665</v>
      </c>
      <c r="C3" s="1719" t="s">
        <v>235</v>
      </c>
    </row>
    <row r="4" spans="1:5" ht="19.5" customHeight="1" x14ac:dyDescent="0.35">
      <c r="A4" s="1721"/>
      <c r="B4" s="1719"/>
      <c r="C4" s="1719"/>
    </row>
    <row r="5" spans="1:5" ht="24" x14ac:dyDescent="0.35">
      <c r="A5" s="1720">
        <v>4</v>
      </c>
      <c r="B5" s="380">
        <v>4.0999999999999996</v>
      </c>
      <c r="C5" s="385" t="s">
        <v>483</v>
      </c>
      <c r="E5" s="533"/>
    </row>
    <row r="6" spans="1:5" x14ac:dyDescent="0.35">
      <c r="A6" s="1717"/>
      <c r="B6" s="374">
        <v>4.2</v>
      </c>
      <c r="C6" s="386" t="s">
        <v>204</v>
      </c>
    </row>
    <row r="7" spans="1:5" x14ac:dyDescent="0.35">
      <c r="A7" s="1717"/>
      <c r="B7" s="374">
        <v>4.3</v>
      </c>
      <c r="C7" s="387" t="s">
        <v>205</v>
      </c>
    </row>
    <row r="8" spans="1:5" ht="15" thickBot="1" x14ac:dyDescent="0.4">
      <c r="A8" s="1716"/>
      <c r="B8" s="375">
        <v>4.4000000000000004</v>
      </c>
      <c r="C8" s="388" t="s">
        <v>283</v>
      </c>
    </row>
    <row r="9" spans="1:5" x14ac:dyDescent="0.35">
      <c r="A9" s="1715">
        <v>5</v>
      </c>
      <c r="B9" s="377">
        <v>5.0999999999999996</v>
      </c>
      <c r="C9" s="389" t="s">
        <v>2</v>
      </c>
    </row>
    <row r="10" spans="1:5" x14ac:dyDescent="0.35">
      <c r="A10" s="1717"/>
      <c r="B10" s="374">
        <v>5.2</v>
      </c>
      <c r="C10" s="387" t="s">
        <v>206</v>
      </c>
    </row>
    <row r="11" spans="1:5" ht="15" thickBot="1" x14ac:dyDescent="0.4">
      <c r="A11" s="1716"/>
      <c r="B11" s="375">
        <v>5.3</v>
      </c>
      <c r="C11" s="388" t="s">
        <v>207</v>
      </c>
    </row>
    <row r="12" spans="1:5" x14ac:dyDescent="0.35">
      <c r="A12" s="1715">
        <v>6</v>
      </c>
      <c r="B12" s="377">
        <v>6.1</v>
      </c>
      <c r="C12" s="389" t="s">
        <v>484</v>
      </c>
    </row>
    <row r="13" spans="1:5" x14ac:dyDescent="0.35">
      <c r="A13" s="1717"/>
      <c r="B13" s="374">
        <v>6.2</v>
      </c>
      <c r="C13" s="387" t="s">
        <v>208</v>
      </c>
    </row>
    <row r="14" spans="1:5" x14ac:dyDescent="0.35">
      <c r="A14" s="1717"/>
      <c r="B14" s="374">
        <v>6.3</v>
      </c>
      <c r="C14" s="387" t="s">
        <v>3</v>
      </c>
    </row>
    <row r="15" spans="1:5" ht="24" x14ac:dyDescent="0.35">
      <c r="A15" s="1717"/>
      <c r="B15" s="374">
        <v>6.4</v>
      </c>
      <c r="C15" s="387" t="s">
        <v>4</v>
      </c>
    </row>
    <row r="16" spans="1:5" ht="24" x14ac:dyDescent="0.35">
      <c r="A16" s="1717"/>
      <c r="B16" s="374">
        <v>6.5</v>
      </c>
      <c r="C16" s="387" t="s">
        <v>209</v>
      </c>
    </row>
    <row r="17" spans="1:4" x14ac:dyDescent="0.35">
      <c r="A17" s="1717"/>
      <c r="B17" s="374">
        <v>6.6</v>
      </c>
      <c r="C17" s="387" t="s">
        <v>69</v>
      </c>
    </row>
    <row r="18" spans="1:4" x14ac:dyDescent="0.35">
      <c r="A18" s="1717"/>
      <c r="B18" s="374">
        <v>6.7</v>
      </c>
      <c r="C18" s="387" t="s">
        <v>5</v>
      </c>
    </row>
    <row r="19" spans="1:4" ht="15" thickBot="1" x14ac:dyDescent="0.4">
      <c r="A19" s="1716"/>
      <c r="B19" s="375">
        <v>6.8</v>
      </c>
      <c r="C19" s="388" t="s">
        <v>73</v>
      </c>
    </row>
    <row r="20" spans="1:4" x14ac:dyDescent="0.35">
      <c r="A20" s="1715">
        <v>7</v>
      </c>
      <c r="B20" s="377">
        <v>7.1</v>
      </c>
      <c r="C20" s="389" t="s">
        <v>210</v>
      </c>
    </row>
    <row r="21" spans="1:4" x14ac:dyDescent="0.35">
      <c r="A21" s="1717"/>
      <c r="B21" s="374">
        <v>7.2</v>
      </c>
      <c r="C21" s="387" t="s">
        <v>211</v>
      </c>
    </row>
    <row r="22" spans="1:4" ht="15" thickBot="1" x14ac:dyDescent="0.4">
      <c r="A22" s="1716"/>
      <c r="B22" s="375">
        <v>7.3</v>
      </c>
      <c r="C22" s="388" t="s">
        <v>210</v>
      </c>
    </row>
    <row r="23" spans="1:4" x14ac:dyDescent="0.35">
      <c r="A23" s="1715">
        <v>12</v>
      </c>
      <c r="B23" s="377">
        <v>12.1</v>
      </c>
      <c r="C23" s="389" t="s">
        <v>212</v>
      </c>
    </row>
    <row r="24" spans="1:4" ht="15" thickBot="1" x14ac:dyDescent="0.4">
      <c r="A24" s="1716"/>
      <c r="B24" s="375">
        <v>12.2</v>
      </c>
      <c r="C24" s="388" t="s">
        <v>213</v>
      </c>
    </row>
    <row r="25" spans="1:4" ht="15" thickBot="1" x14ac:dyDescent="0.4">
      <c r="A25" s="383">
        <v>13</v>
      </c>
      <c r="B25" s="383">
        <v>13.1</v>
      </c>
      <c r="C25" s="384" t="s">
        <v>540</v>
      </c>
    </row>
    <row r="26" spans="1:4" ht="15" thickBot="1" x14ac:dyDescent="0.4">
      <c r="A26" s="383">
        <v>14</v>
      </c>
      <c r="B26" s="383">
        <v>14.1</v>
      </c>
      <c r="C26" s="384" t="s">
        <v>214</v>
      </c>
    </row>
    <row r="27" spans="1:4" x14ac:dyDescent="0.35">
      <c r="A27" s="1715">
        <v>15</v>
      </c>
      <c r="B27" s="377">
        <v>15.1</v>
      </c>
      <c r="C27" s="389" t="s">
        <v>215</v>
      </c>
    </row>
    <row r="28" spans="1:4" x14ac:dyDescent="0.35">
      <c r="A28" s="1717"/>
      <c r="B28" s="374">
        <v>15.2</v>
      </c>
      <c r="C28" s="387" t="s">
        <v>216</v>
      </c>
    </row>
    <row r="29" spans="1:4" ht="15" thickBot="1" x14ac:dyDescent="0.4">
      <c r="A29" s="1716"/>
      <c r="B29" s="375">
        <v>15.3</v>
      </c>
      <c r="C29" s="388" t="s">
        <v>217</v>
      </c>
      <c r="D29" s="379"/>
    </row>
    <row r="30" spans="1:4" ht="24" x14ac:dyDescent="0.35">
      <c r="A30" s="1715">
        <v>16</v>
      </c>
      <c r="B30" s="377">
        <v>16.100000000000001</v>
      </c>
      <c r="C30" s="389" t="s">
        <v>218</v>
      </c>
      <c r="D30" s="378"/>
    </row>
    <row r="31" spans="1:4" x14ac:dyDescent="0.35">
      <c r="A31" s="1717"/>
      <c r="B31" s="374">
        <v>16.2</v>
      </c>
      <c r="C31" s="387" t="s">
        <v>220</v>
      </c>
    </row>
    <row r="32" spans="1:4" ht="15" thickBot="1" x14ac:dyDescent="0.4">
      <c r="A32" s="1716"/>
      <c r="B32" s="375">
        <v>16.3</v>
      </c>
      <c r="C32" s="388" t="s">
        <v>219</v>
      </c>
    </row>
    <row r="33" spans="1:3" ht="24" x14ac:dyDescent="0.35">
      <c r="A33" s="1715">
        <v>17</v>
      </c>
      <c r="B33" s="377">
        <v>17.100000000000001</v>
      </c>
      <c r="C33" s="389" t="s">
        <v>94</v>
      </c>
    </row>
    <row r="34" spans="1:3" x14ac:dyDescent="0.35">
      <c r="A34" s="1717"/>
      <c r="B34" s="374">
        <v>17.2</v>
      </c>
      <c r="C34" s="387" t="s">
        <v>181</v>
      </c>
    </row>
    <row r="35" spans="1:3" x14ac:dyDescent="0.35">
      <c r="A35" s="1717"/>
      <c r="B35" s="374">
        <v>17.3</v>
      </c>
      <c r="C35" s="387" t="s">
        <v>290</v>
      </c>
    </row>
    <row r="36" spans="1:3" ht="15" thickBot="1" x14ac:dyDescent="0.4">
      <c r="A36" s="1716"/>
      <c r="B36" s="375">
        <v>17.399999999999999</v>
      </c>
      <c r="C36" s="388" t="s">
        <v>221</v>
      </c>
    </row>
    <row r="37" spans="1:3" x14ac:dyDescent="0.35">
      <c r="A37" s="1715">
        <v>18</v>
      </c>
      <c r="B37" s="377">
        <v>18.100000000000001</v>
      </c>
      <c r="C37" s="389" t="s">
        <v>222</v>
      </c>
    </row>
    <row r="38" spans="1:3" x14ac:dyDescent="0.35">
      <c r="A38" s="1717"/>
      <c r="B38" s="374">
        <v>18.2</v>
      </c>
      <c r="C38" s="387" t="s">
        <v>223</v>
      </c>
    </row>
    <row r="39" spans="1:3" x14ac:dyDescent="0.35">
      <c r="A39" s="1717"/>
      <c r="B39" s="374">
        <v>18.3</v>
      </c>
      <c r="C39" s="387" t="s">
        <v>224</v>
      </c>
    </row>
    <row r="40" spans="1:3" ht="15" thickBot="1" x14ac:dyDescent="0.4">
      <c r="A40" s="1716"/>
      <c r="B40" s="375">
        <v>18.399999999999999</v>
      </c>
      <c r="C40" s="388" t="s">
        <v>225</v>
      </c>
    </row>
    <row r="41" spans="1:3" ht="15" thickBot="1" x14ac:dyDescent="0.4">
      <c r="A41" s="383">
        <v>19</v>
      </c>
      <c r="B41" s="383">
        <v>19.100000000000001</v>
      </c>
      <c r="C41" s="384" t="s">
        <v>226</v>
      </c>
    </row>
    <row r="42" spans="1:3" x14ac:dyDescent="0.35">
      <c r="A42" s="1715">
        <v>20</v>
      </c>
      <c r="B42" s="377">
        <v>20.100000000000001</v>
      </c>
      <c r="C42" s="389" t="s">
        <v>227</v>
      </c>
    </row>
    <row r="43" spans="1:3" x14ac:dyDescent="0.35">
      <c r="A43" s="1717"/>
      <c r="B43" s="374">
        <v>20.2</v>
      </c>
      <c r="C43" s="387" t="s">
        <v>286</v>
      </c>
    </row>
    <row r="44" spans="1:3" x14ac:dyDescent="0.35">
      <c r="A44" s="1717"/>
      <c r="B44" s="374">
        <v>20.3</v>
      </c>
      <c r="C44" s="387" t="s">
        <v>287</v>
      </c>
    </row>
    <row r="45" spans="1:3" x14ac:dyDescent="0.35">
      <c r="A45" s="1717"/>
      <c r="B45" s="374">
        <v>20.399999999999999</v>
      </c>
      <c r="C45" s="387" t="s">
        <v>228</v>
      </c>
    </row>
    <row r="46" spans="1:3" x14ac:dyDescent="0.35">
      <c r="A46" s="1717"/>
      <c r="B46" s="374">
        <v>20.5</v>
      </c>
      <c r="C46" s="387" t="s">
        <v>229</v>
      </c>
    </row>
    <row r="47" spans="1:3" x14ac:dyDescent="0.35">
      <c r="A47" s="1717"/>
      <c r="B47" s="374">
        <v>20.6</v>
      </c>
      <c r="C47" s="387" t="s">
        <v>230</v>
      </c>
    </row>
    <row r="48" spans="1:3" ht="15" thickBot="1" x14ac:dyDescent="0.4">
      <c r="A48" s="1716"/>
      <c r="B48" s="375">
        <v>20.7</v>
      </c>
      <c r="C48" s="388" t="s">
        <v>231</v>
      </c>
    </row>
    <row r="49" spans="1:3" x14ac:dyDescent="0.35">
      <c r="A49" s="1718">
        <v>23</v>
      </c>
      <c r="B49" s="377">
        <v>23.1</v>
      </c>
      <c r="C49" s="390" t="s">
        <v>232</v>
      </c>
    </row>
    <row r="50" spans="1:3" x14ac:dyDescent="0.35">
      <c r="A50" s="1717"/>
      <c r="B50" s="374">
        <v>23.2</v>
      </c>
      <c r="C50" s="387" t="s">
        <v>233</v>
      </c>
    </row>
    <row r="51" spans="1:3" ht="15" thickBot="1" x14ac:dyDescent="0.4">
      <c r="A51" s="1716"/>
      <c r="B51" s="375">
        <v>23.3</v>
      </c>
      <c r="C51" s="388" t="s">
        <v>234</v>
      </c>
    </row>
    <row r="52" spans="1:3" ht="15" customHeight="1" x14ac:dyDescent="0.35">
      <c r="A52" s="1715" t="s">
        <v>614</v>
      </c>
      <c r="B52" s="428" t="s">
        <v>616</v>
      </c>
      <c r="C52" s="389" t="s">
        <v>615</v>
      </c>
    </row>
    <row r="53" spans="1:3" ht="15" customHeight="1" thickBot="1" x14ac:dyDescent="0.4">
      <c r="A53" s="1716"/>
      <c r="B53" s="375" t="s">
        <v>617</v>
      </c>
      <c r="C53" s="388" t="s">
        <v>667</v>
      </c>
    </row>
  </sheetData>
  <mergeCells count="15">
    <mergeCell ref="A52:A53"/>
    <mergeCell ref="A42:A48"/>
    <mergeCell ref="A49:A51"/>
    <mergeCell ref="C3:C4"/>
    <mergeCell ref="A5:A8"/>
    <mergeCell ref="A9:A11"/>
    <mergeCell ref="A33:A36"/>
    <mergeCell ref="A37:A40"/>
    <mergeCell ref="A27:A29"/>
    <mergeCell ref="A30:A32"/>
    <mergeCell ref="A23:A24"/>
    <mergeCell ref="A3:A4"/>
    <mergeCell ref="B3:B4"/>
    <mergeCell ref="A12:A19"/>
    <mergeCell ref="A20:A22"/>
  </mergeCells>
  <printOptions horizontalCentered="1"/>
  <pageMargins left="0.2" right="0.2" top="0.25" bottom="0.25" header="0.3" footer="0.3"/>
  <pageSetup fitToHeight="2" orientation="landscape" r:id="rId1"/>
  <rowBreaks count="1" manualBreakCount="1">
    <brk id="29" max="2"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pageSetUpPr fitToPage="1"/>
  </sheetPr>
  <dimension ref="A1:C3"/>
  <sheetViews>
    <sheetView workbookViewId="0"/>
  </sheetViews>
  <sheetFormatPr defaultColWidth="9.1796875" defaultRowHeight="14.5" x14ac:dyDescent="0.35"/>
  <cols>
    <col min="1" max="1" width="75.7265625" style="381" customWidth="1"/>
    <col min="2" max="2" width="5.7265625" style="381" customWidth="1"/>
    <col min="3" max="3" width="75.7265625" style="381" customWidth="1"/>
    <col min="4" max="16384" width="9.1796875" style="381"/>
  </cols>
  <sheetData>
    <row r="1" spans="1:3" ht="21" x14ac:dyDescent="0.35">
      <c r="A1" s="803" t="s">
        <v>756</v>
      </c>
    </row>
    <row r="3" spans="1:3" ht="178.5" customHeight="1" x14ac:dyDescent="0.35">
      <c r="A3" s="804" t="s">
        <v>757</v>
      </c>
      <c r="C3" s="804" t="s">
        <v>758</v>
      </c>
    </row>
  </sheetData>
  <pageMargins left="0.7" right="0.7" top="0.75" bottom="0.75" header="0.3" footer="0.3"/>
  <pageSetup scale="77"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G53"/>
  <sheetViews>
    <sheetView showGridLines="0" zoomScale="90" zoomScaleNormal="90" workbookViewId="0">
      <selection activeCell="B5" sqref="B5"/>
    </sheetView>
  </sheetViews>
  <sheetFormatPr defaultRowHeight="14.5" x14ac:dyDescent="0.35"/>
  <cols>
    <col min="1" max="1" width="9.7265625" style="18" customWidth="1"/>
    <col min="2" max="2" width="11.54296875" style="18" customWidth="1"/>
    <col min="3" max="3" width="93.1796875" customWidth="1"/>
    <col min="4" max="4" width="21" style="381" customWidth="1"/>
    <col min="5" max="5" width="37.7265625" style="381" customWidth="1"/>
    <col min="6" max="6" width="10.7265625" bestFit="1" customWidth="1"/>
  </cols>
  <sheetData>
    <row r="1" spans="1:7" ht="24" thickBot="1" x14ac:dyDescent="0.4">
      <c r="A1" s="19" t="s">
        <v>666</v>
      </c>
      <c r="B1" s="20"/>
      <c r="C1" s="21"/>
      <c r="D1" s="532"/>
      <c r="E1" s="382"/>
    </row>
    <row r="2" spans="1:7" ht="6.75" customHeight="1" x14ac:dyDescent="0.35"/>
    <row r="3" spans="1:7" ht="15" customHeight="1" x14ac:dyDescent="0.35">
      <c r="A3" s="1719" t="s">
        <v>664</v>
      </c>
      <c r="B3" s="1719" t="s">
        <v>665</v>
      </c>
      <c r="C3" s="1719" t="s">
        <v>235</v>
      </c>
      <c r="D3" s="1719" t="s">
        <v>656</v>
      </c>
      <c r="E3" s="1719" t="s">
        <v>657</v>
      </c>
    </row>
    <row r="4" spans="1:7" ht="19.5" customHeight="1" x14ac:dyDescent="0.35">
      <c r="A4" s="1721"/>
      <c r="B4" s="1719"/>
      <c r="C4" s="1719"/>
      <c r="D4" s="1719" t="s">
        <v>643</v>
      </c>
      <c r="E4" s="1719"/>
    </row>
    <row r="5" spans="1:7" ht="24" x14ac:dyDescent="0.35">
      <c r="A5" s="1720">
        <v>4</v>
      </c>
      <c r="B5" s="380">
        <v>4.0999999999999996</v>
      </c>
      <c r="C5" s="24" t="s">
        <v>483</v>
      </c>
      <c r="D5" s="385" t="s">
        <v>644</v>
      </c>
      <c r="E5" s="387" t="s">
        <v>760</v>
      </c>
      <c r="G5" s="533"/>
    </row>
    <row r="6" spans="1:7" x14ac:dyDescent="0.35">
      <c r="A6" s="1717"/>
      <c r="B6" s="374">
        <v>4.2</v>
      </c>
      <c r="C6" s="25" t="s">
        <v>204</v>
      </c>
      <c r="D6" s="386" t="s">
        <v>644</v>
      </c>
      <c r="E6" s="387" t="s">
        <v>760</v>
      </c>
    </row>
    <row r="7" spans="1:7" ht="24" x14ac:dyDescent="0.35">
      <c r="A7" s="1717"/>
      <c r="B7" s="374">
        <v>4.3</v>
      </c>
      <c r="C7" s="26" t="s">
        <v>205</v>
      </c>
      <c r="D7" s="387" t="s">
        <v>645</v>
      </c>
      <c r="E7" s="387" t="s">
        <v>658</v>
      </c>
    </row>
    <row r="8" spans="1:7" ht="15" thickBot="1" x14ac:dyDescent="0.4">
      <c r="A8" s="1716"/>
      <c r="B8" s="375">
        <v>4.4000000000000004</v>
      </c>
      <c r="C8" s="27" t="s">
        <v>283</v>
      </c>
      <c r="D8" s="388" t="s">
        <v>646</v>
      </c>
      <c r="E8" s="388" t="s">
        <v>759</v>
      </c>
    </row>
    <row r="9" spans="1:7" x14ac:dyDescent="0.35">
      <c r="A9" s="1715">
        <v>5</v>
      </c>
      <c r="B9" s="377">
        <v>5.0999999999999996</v>
      </c>
      <c r="C9" s="28" t="s">
        <v>2</v>
      </c>
      <c r="D9" s="389" t="s">
        <v>655</v>
      </c>
      <c r="E9" s="389"/>
    </row>
    <row r="10" spans="1:7" ht="24" x14ac:dyDescent="0.35">
      <c r="A10" s="1717"/>
      <c r="B10" s="374">
        <v>5.2</v>
      </c>
      <c r="C10" s="26" t="s">
        <v>206</v>
      </c>
      <c r="D10" s="387" t="s">
        <v>655</v>
      </c>
      <c r="E10" s="387"/>
    </row>
    <row r="11" spans="1:7" ht="15" thickBot="1" x14ac:dyDescent="0.4">
      <c r="A11" s="1716"/>
      <c r="B11" s="375">
        <v>5.3</v>
      </c>
      <c r="C11" s="27" t="s">
        <v>207</v>
      </c>
      <c r="D11" s="388" t="s">
        <v>646</v>
      </c>
      <c r="E11" s="388" t="s">
        <v>759</v>
      </c>
    </row>
    <row r="12" spans="1:7" x14ac:dyDescent="0.35">
      <c r="A12" s="1715">
        <v>6</v>
      </c>
      <c r="B12" s="377">
        <v>6.1</v>
      </c>
      <c r="C12" s="28" t="s">
        <v>484</v>
      </c>
      <c r="D12" s="389" t="s">
        <v>644</v>
      </c>
      <c r="E12" s="389" t="s">
        <v>760</v>
      </c>
    </row>
    <row r="13" spans="1:7" x14ac:dyDescent="0.35">
      <c r="A13" s="1717"/>
      <c r="B13" s="374">
        <v>6.2</v>
      </c>
      <c r="C13" s="26" t="s">
        <v>208</v>
      </c>
      <c r="D13" s="387" t="s">
        <v>650</v>
      </c>
      <c r="E13" s="387"/>
    </row>
    <row r="14" spans="1:7" x14ac:dyDescent="0.35">
      <c r="A14" s="1717"/>
      <c r="B14" s="374">
        <v>6.3</v>
      </c>
      <c r="C14" s="26" t="s">
        <v>3</v>
      </c>
      <c r="D14" s="387" t="s">
        <v>650</v>
      </c>
      <c r="E14" s="387"/>
    </row>
    <row r="15" spans="1:7" ht="24" x14ac:dyDescent="0.35">
      <c r="A15" s="1717"/>
      <c r="B15" s="374">
        <v>6.4</v>
      </c>
      <c r="C15" s="26" t="s">
        <v>4</v>
      </c>
      <c r="D15" s="387" t="s">
        <v>646</v>
      </c>
      <c r="E15" s="387" t="s">
        <v>759</v>
      </c>
    </row>
    <row r="16" spans="1:7" ht="24" x14ac:dyDescent="0.35">
      <c r="A16" s="1717"/>
      <c r="B16" s="374">
        <v>6.5</v>
      </c>
      <c r="C16" s="26" t="s">
        <v>209</v>
      </c>
      <c r="D16" s="387" t="s">
        <v>644</v>
      </c>
      <c r="E16" s="387" t="s">
        <v>760</v>
      </c>
    </row>
    <row r="17" spans="1:6" x14ac:dyDescent="0.35">
      <c r="A17" s="1717"/>
      <c r="B17" s="374">
        <v>6.6</v>
      </c>
      <c r="C17" s="26" t="s">
        <v>69</v>
      </c>
      <c r="D17" s="387" t="s">
        <v>644</v>
      </c>
      <c r="E17" s="387" t="s">
        <v>760</v>
      </c>
    </row>
    <row r="18" spans="1:6" x14ac:dyDescent="0.35">
      <c r="A18" s="1717"/>
      <c r="B18" s="374">
        <v>6.7</v>
      </c>
      <c r="C18" s="26" t="s">
        <v>5</v>
      </c>
      <c r="D18" s="387" t="s">
        <v>644</v>
      </c>
      <c r="E18" s="387" t="s">
        <v>760</v>
      </c>
    </row>
    <row r="19" spans="1:6" ht="15" thickBot="1" x14ac:dyDescent="0.4">
      <c r="A19" s="1716"/>
      <c r="B19" s="375">
        <v>6.8</v>
      </c>
      <c r="C19" s="27" t="s">
        <v>73</v>
      </c>
      <c r="D19" s="388" t="s">
        <v>644</v>
      </c>
      <c r="E19" s="387" t="s">
        <v>760</v>
      </c>
    </row>
    <row r="20" spans="1:6" x14ac:dyDescent="0.35">
      <c r="A20" s="1715">
        <v>7</v>
      </c>
      <c r="B20" s="377">
        <v>7.1</v>
      </c>
      <c r="C20" s="28" t="s">
        <v>210</v>
      </c>
      <c r="D20" s="389" t="s">
        <v>647</v>
      </c>
      <c r="E20" s="389" t="s">
        <v>761</v>
      </c>
    </row>
    <row r="21" spans="1:6" ht="24" x14ac:dyDescent="0.35">
      <c r="A21" s="1717"/>
      <c r="B21" s="374">
        <v>7.2</v>
      </c>
      <c r="C21" s="26" t="s">
        <v>211</v>
      </c>
      <c r="D21" s="387" t="s">
        <v>654</v>
      </c>
      <c r="E21" s="387" t="s">
        <v>762</v>
      </c>
    </row>
    <row r="22" spans="1:6" ht="15" thickBot="1" x14ac:dyDescent="0.4">
      <c r="A22" s="1716"/>
      <c r="B22" s="375">
        <v>7.3</v>
      </c>
      <c r="C22" s="27" t="s">
        <v>210</v>
      </c>
      <c r="D22" s="388" t="s">
        <v>654</v>
      </c>
      <c r="E22" s="387" t="s">
        <v>762</v>
      </c>
    </row>
    <row r="23" spans="1:6" x14ac:dyDescent="0.35">
      <c r="A23" s="1715">
        <v>12</v>
      </c>
      <c r="B23" s="377">
        <v>12.1</v>
      </c>
      <c r="C23" s="28" t="s">
        <v>212</v>
      </c>
      <c r="D23" s="389" t="s">
        <v>661</v>
      </c>
      <c r="E23" s="389" t="s">
        <v>663</v>
      </c>
    </row>
    <row r="24" spans="1:6" ht="15" thickBot="1" x14ac:dyDescent="0.4">
      <c r="A24" s="1716"/>
      <c r="B24" s="375">
        <v>12.2</v>
      </c>
      <c r="C24" s="27" t="s">
        <v>213</v>
      </c>
      <c r="D24" s="388" t="s">
        <v>661</v>
      </c>
      <c r="E24" s="388" t="s">
        <v>663</v>
      </c>
    </row>
    <row r="25" spans="1:6" ht="15" thickBot="1" x14ac:dyDescent="0.4">
      <c r="A25" s="22">
        <v>13</v>
      </c>
      <c r="B25" s="383">
        <v>13.1</v>
      </c>
      <c r="C25" s="23" t="s">
        <v>540</v>
      </c>
      <c r="D25" s="384" t="s">
        <v>661</v>
      </c>
      <c r="E25" s="384" t="s">
        <v>663</v>
      </c>
    </row>
    <row r="26" spans="1:6" ht="15" thickBot="1" x14ac:dyDescent="0.4">
      <c r="A26" s="22">
        <v>14</v>
      </c>
      <c r="B26" s="383">
        <v>14.1</v>
      </c>
      <c r="C26" s="23" t="s">
        <v>214</v>
      </c>
      <c r="D26" s="384" t="s">
        <v>661</v>
      </c>
      <c r="E26" s="384" t="s">
        <v>663</v>
      </c>
    </row>
    <row r="27" spans="1:6" x14ac:dyDescent="0.35">
      <c r="A27" s="1715">
        <v>15</v>
      </c>
      <c r="B27" s="377">
        <v>15.1</v>
      </c>
      <c r="C27" s="28" t="s">
        <v>215</v>
      </c>
      <c r="D27" s="389" t="s">
        <v>645</v>
      </c>
      <c r="E27" s="389" t="s">
        <v>765</v>
      </c>
    </row>
    <row r="28" spans="1:6" x14ac:dyDescent="0.35">
      <c r="A28" s="1717"/>
      <c r="B28" s="374">
        <v>15.2</v>
      </c>
      <c r="C28" s="26" t="s">
        <v>216</v>
      </c>
      <c r="D28" s="387" t="s">
        <v>645</v>
      </c>
      <c r="E28" s="387" t="s">
        <v>765</v>
      </c>
    </row>
    <row r="29" spans="1:6" ht="15" thickBot="1" x14ac:dyDescent="0.4">
      <c r="A29" s="1716"/>
      <c r="B29" s="375">
        <v>15.3</v>
      </c>
      <c r="C29" s="27" t="s">
        <v>217</v>
      </c>
      <c r="D29" s="388" t="s">
        <v>645</v>
      </c>
      <c r="E29" s="388" t="s">
        <v>765</v>
      </c>
      <c r="F29" s="379"/>
    </row>
    <row r="30" spans="1:6" ht="24" x14ac:dyDescent="0.35">
      <c r="A30" s="1715">
        <v>16</v>
      </c>
      <c r="B30" s="377">
        <v>16.100000000000001</v>
      </c>
      <c r="C30" s="28" t="s">
        <v>218</v>
      </c>
      <c r="D30" s="389" t="s">
        <v>645</v>
      </c>
      <c r="E30" s="389" t="s">
        <v>658</v>
      </c>
      <c r="F30" s="378"/>
    </row>
    <row r="31" spans="1:6" x14ac:dyDescent="0.35">
      <c r="A31" s="1717"/>
      <c r="B31" s="374">
        <v>16.2</v>
      </c>
      <c r="C31" s="26" t="s">
        <v>220</v>
      </c>
      <c r="D31" s="387" t="s">
        <v>645</v>
      </c>
      <c r="E31" s="387" t="s">
        <v>766</v>
      </c>
    </row>
    <row r="32" spans="1:6" ht="15" thickBot="1" x14ac:dyDescent="0.4">
      <c r="A32" s="1716"/>
      <c r="B32" s="375">
        <v>16.3</v>
      </c>
      <c r="C32" s="27" t="s">
        <v>219</v>
      </c>
      <c r="D32" s="388" t="s">
        <v>645</v>
      </c>
      <c r="E32" s="388" t="s">
        <v>658</v>
      </c>
    </row>
    <row r="33" spans="1:5" ht="24" x14ac:dyDescent="0.35">
      <c r="A33" s="1715">
        <v>17</v>
      </c>
      <c r="B33" s="377">
        <v>17.100000000000001</v>
      </c>
      <c r="C33" s="28" t="s">
        <v>94</v>
      </c>
      <c r="D33" s="389" t="s">
        <v>648</v>
      </c>
      <c r="E33" s="389" t="s">
        <v>764</v>
      </c>
    </row>
    <row r="34" spans="1:5" x14ac:dyDescent="0.35">
      <c r="A34" s="1717"/>
      <c r="B34" s="374">
        <v>17.2</v>
      </c>
      <c r="C34" s="26" t="s">
        <v>181</v>
      </c>
      <c r="D34" s="387" t="s">
        <v>648</v>
      </c>
      <c r="E34" s="387" t="s">
        <v>764</v>
      </c>
    </row>
    <row r="35" spans="1:5" x14ac:dyDescent="0.35">
      <c r="A35" s="1717"/>
      <c r="B35" s="374">
        <v>17.3</v>
      </c>
      <c r="C35" s="26" t="s">
        <v>290</v>
      </c>
      <c r="D35" s="387" t="s">
        <v>648</v>
      </c>
      <c r="E35" s="387" t="s">
        <v>764</v>
      </c>
    </row>
    <row r="36" spans="1:5" ht="15" thickBot="1" x14ac:dyDescent="0.4">
      <c r="A36" s="1716"/>
      <c r="B36" s="375">
        <v>17.399999999999999</v>
      </c>
      <c r="C36" s="27" t="s">
        <v>221</v>
      </c>
      <c r="D36" s="388" t="s">
        <v>648</v>
      </c>
      <c r="E36" s="388" t="s">
        <v>764</v>
      </c>
    </row>
    <row r="37" spans="1:5" x14ac:dyDescent="0.35">
      <c r="A37" s="1715">
        <v>18</v>
      </c>
      <c r="B37" s="377">
        <v>18.100000000000001</v>
      </c>
      <c r="C37" s="28" t="s">
        <v>222</v>
      </c>
      <c r="D37" s="389" t="s">
        <v>649</v>
      </c>
      <c r="E37" s="387" t="s">
        <v>760</v>
      </c>
    </row>
    <row r="38" spans="1:5" x14ac:dyDescent="0.35">
      <c r="A38" s="1717"/>
      <c r="B38" s="374">
        <v>18.2</v>
      </c>
      <c r="C38" s="26" t="s">
        <v>223</v>
      </c>
      <c r="D38" s="387" t="s">
        <v>644</v>
      </c>
      <c r="E38" s="387" t="s">
        <v>760</v>
      </c>
    </row>
    <row r="39" spans="1:5" x14ac:dyDescent="0.35">
      <c r="A39" s="1717"/>
      <c r="B39" s="374">
        <v>18.3</v>
      </c>
      <c r="C39" s="26" t="s">
        <v>224</v>
      </c>
      <c r="D39" s="387" t="s">
        <v>644</v>
      </c>
      <c r="E39" s="387" t="s">
        <v>760</v>
      </c>
    </row>
    <row r="40" spans="1:5" ht="15" thickBot="1" x14ac:dyDescent="0.4">
      <c r="A40" s="1716"/>
      <c r="B40" s="375">
        <v>18.399999999999999</v>
      </c>
      <c r="C40" s="27" t="s">
        <v>225</v>
      </c>
      <c r="D40" s="388" t="s">
        <v>650</v>
      </c>
      <c r="E40" s="388"/>
    </row>
    <row r="41" spans="1:5" ht="15" thickBot="1" x14ac:dyDescent="0.4">
      <c r="A41" s="22">
        <v>19</v>
      </c>
      <c r="B41" s="383">
        <v>19.100000000000001</v>
      </c>
      <c r="C41" s="23" t="s">
        <v>226</v>
      </c>
      <c r="D41" s="384" t="s">
        <v>652</v>
      </c>
      <c r="E41" s="384" t="s">
        <v>659</v>
      </c>
    </row>
    <row r="42" spans="1:5" x14ac:dyDescent="0.35">
      <c r="A42" s="1715">
        <v>20</v>
      </c>
      <c r="B42" s="377">
        <v>20.100000000000001</v>
      </c>
      <c r="C42" s="28" t="s">
        <v>227</v>
      </c>
      <c r="D42" s="389" t="s">
        <v>650</v>
      </c>
      <c r="E42" s="389"/>
    </row>
    <row r="43" spans="1:5" x14ac:dyDescent="0.35">
      <c r="A43" s="1717"/>
      <c r="B43" s="374">
        <v>20.2</v>
      </c>
      <c r="C43" s="26" t="s">
        <v>286</v>
      </c>
      <c r="D43" s="387" t="s">
        <v>650</v>
      </c>
      <c r="E43" s="387"/>
    </row>
    <row r="44" spans="1:5" x14ac:dyDescent="0.35">
      <c r="A44" s="1717"/>
      <c r="B44" s="374">
        <v>20.3</v>
      </c>
      <c r="C44" s="26" t="s">
        <v>287</v>
      </c>
      <c r="D44" s="387" t="s">
        <v>650</v>
      </c>
      <c r="E44" s="387"/>
    </row>
    <row r="45" spans="1:5" x14ac:dyDescent="0.35">
      <c r="A45" s="1717"/>
      <c r="B45" s="374">
        <v>20.399999999999999</v>
      </c>
      <c r="C45" s="26" t="s">
        <v>228</v>
      </c>
      <c r="D45" s="387" t="s">
        <v>650</v>
      </c>
      <c r="E45" s="387"/>
    </row>
    <row r="46" spans="1:5" x14ac:dyDescent="0.35">
      <c r="A46" s="1717"/>
      <c r="B46" s="374">
        <v>20.5</v>
      </c>
      <c r="C46" s="26" t="s">
        <v>229</v>
      </c>
      <c r="D46" s="387" t="s">
        <v>650</v>
      </c>
      <c r="E46" s="387"/>
    </row>
    <row r="47" spans="1:5" x14ac:dyDescent="0.35">
      <c r="A47" s="1717"/>
      <c r="B47" s="374">
        <v>20.6</v>
      </c>
      <c r="C47" s="26" t="s">
        <v>230</v>
      </c>
      <c r="D47" s="387" t="s">
        <v>650</v>
      </c>
      <c r="E47" s="387"/>
    </row>
    <row r="48" spans="1:5" ht="15" thickBot="1" x14ac:dyDescent="0.4">
      <c r="A48" s="1716"/>
      <c r="B48" s="375">
        <v>20.7</v>
      </c>
      <c r="C48" s="27" t="s">
        <v>231</v>
      </c>
      <c r="D48" s="388" t="s">
        <v>651</v>
      </c>
      <c r="E48" s="388" t="s">
        <v>763</v>
      </c>
    </row>
    <row r="49" spans="1:5" x14ac:dyDescent="0.35">
      <c r="A49" s="1718">
        <v>23</v>
      </c>
      <c r="B49" s="377">
        <v>23.1</v>
      </c>
      <c r="C49" s="29" t="s">
        <v>232</v>
      </c>
      <c r="D49" s="390" t="s">
        <v>653</v>
      </c>
      <c r="E49" s="390" t="s">
        <v>662</v>
      </c>
    </row>
    <row r="50" spans="1:5" x14ac:dyDescent="0.35">
      <c r="A50" s="1717"/>
      <c r="B50" s="374">
        <v>23.2</v>
      </c>
      <c r="C50" s="26" t="s">
        <v>233</v>
      </c>
      <c r="D50" s="387" t="s">
        <v>653</v>
      </c>
      <c r="E50" s="386" t="s">
        <v>730</v>
      </c>
    </row>
    <row r="51" spans="1:5" ht="15" thickBot="1" x14ac:dyDescent="0.4">
      <c r="A51" s="1716"/>
      <c r="B51" s="375">
        <v>23.3</v>
      </c>
      <c r="C51" s="27" t="s">
        <v>234</v>
      </c>
      <c r="D51" s="388" t="s">
        <v>653</v>
      </c>
      <c r="E51" s="388" t="s">
        <v>573</v>
      </c>
    </row>
    <row r="52" spans="1:5" ht="15" customHeight="1" x14ac:dyDescent="0.35">
      <c r="A52" s="1715" t="s">
        <v>614</v>
      </c>
      <c r="B52" s="428" t="s">
        <v>616</v>
      </c>
      <c r="C52" s="389" t="s">
        <v>615</v>
      </c>
      <c r="D52" s="389" t="s">
        <v>660</v>
      </c>
      <c r="E52" s="429" t="s">
        <v>729</v>
      </c>
    </row>
    <row r="53" spans="1:5" ht="15" customHeight="1" thickBot="1" x14ac:dyDescent="0.4">
      <c r="A53" s="1716"/>
      <c r="B53" s="375" t="s">
        <v>617</v>
      </c>
      <c r="C53" s="388" t="s">
        <v>667</v>
      </c>
      <c r="D53" s="388" t="s">
        <v>660</v>
      </c>
      <c r="E53" s="376" t="s">
        <v>729</v>
      </c>
    </row>
  </sheetData>
  <mergeCells count="17">
    <mergeCell ref="E3:E4"/>
    <mergeCell ref="B3:B4"/>
    <mergeCell ref="D3:D4"/>
    <mergeCell ref="A12:A19"/>
    <mergeCell ref="A20:A22"/>
    <mergeCell ref="A52:A53"/>
    <mergeCell ref="A42:A48"/>
    <mergeCell ref="A49:A51"/>
    <mergeCell ref="C3:C4"/>
    <mergeCell ref="A5:A8"/>
    <mergeCell ref="A9:A11"/>
    <mergeCell ref="A33:A36"/>
    <mergeCell ref="A37:A40"/>
    <mergeCell ref="A27:A29"/>
    <mergeCell ref="A30:A32"/>
    <mergeCell ref="A23:A24"/>
    <mergeCell ref="A3:A4"/>
  </mergeCells>
  <printOptions horizontalCentered="1"/>
  <pageMargins left="0.2" right="0.2" top="0.25" bottom="0.25" header="0.3" footer="0.3"/>
  <pageSetup scale="61" orientation="landscape"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pageSetUpPr fitToPage="1"/>
  </sheetPr>
  <dimension ref="A1:Q437"/>
  <sheetViews>
    <sheetView showGridLines="0" zoomScale="80" zoomScaleNormal="80" workbookViewId="0">
      <pane xSplit="1" ySplit="3" topLeftCell="B4" activePane="bottomRight" state="frozen"/>
      <selection activeCell="I5" sqref="I5"/>
      <selection pane="topRight" activeCell="I5" sqref="I5"/>
      <selection pane="bottomLeft" activeCell="I5" sqref="I5"/>
      <selection pane="bottomRight" activeCell="I5" sqref="I5"/>
    </sheetView>
  </sheetViews>
  <sheetFormatPr defaultColWidth="9.1796875" defaultRowHeight="14.5" x14ac:dyDescent="0.35"/>
  <cols>
    <col min="1" max="1" width="8.26953125" style="3" customWidth="1"/>
    <col min="2" max="2" width="54.81640625" style="3" customWidth="1"/>
    <col min="3" max="3" width="9.453125" style="3" customWidth="1"/>
    <col min="4" max="4" width="19.453125" style="3" customWidth="1"/>
    <col min="5" max="5" width="14.7265625" style="3" customWidth="1"/>
    <col min="6" max="6" width="13" style="3" customWidth="1"/>
    <col min="7" max="8" width="13.81640625" style="15" customWidth="1"/>
    <col min="9" max="9" width="13.81640625" style="14" customWidth="1"/>
    <col min="10" max="10" width="69.7265625" style="3" customWidth="1"/>
    <col min="11" max="11" width="10.7265625" style="31" customWidth="1"/>
    <col min="12" max="12" width="13.1796875" style="30" customWidth="1"/>
    <col min="13" max="13" width="21.453125" style="1" customWidth="1"/>
    <col min="14" max="14" width="20.54296875" style="1" customWidth="1"/>
    <col min="15" max="16" width="9.1796875" style="1"/>
    <col min="18" max="16384" width="9.1796875" style="1"/>
  </cols>
  <sheetData>
    <row r="1" spans="1:17" ht="29.25" customHeight="1" x14ac:dyDescent="0.3">
      <c r="A1" s="17" t="s">
        <v>479</v>
      </c>
      <c r="B1" s="14"/>
      <c r="C1" s="1766" t="s">
        <v>709</v>
      </c>
      <c r="D1" s="1766"/>
      <c r="E1" s="1766"/>
      <c r="F1" s="487"/>
      <c r="G1" s="1456" t="s">
        <v>489</v>
      </c>
      <c r="H1" s="1456"/>
      <c r="I1" s="1456"/>
      <c r="J1" s="14"/>
      <c r="K1" s="42"/>
      <c r="Q1" s="1"/>
    </row>
    <row r="2" spans="1:17" ht="15" customHeight="1" x14ac:dyDescent="0.3">
      <c r="A2" s="1457" t="s">
        <v>237</v>
      </c>
      <c r="B2" s="1458" t="s">
        <v>236</v>
      </c>
      <c r="C2" s="1458"/>
      <c r="D2" s="1458"/>
      <c r="E2" s="1458" t="s">
        <v>486</v>
      </c>
      <c r="F2" s="1457" t="s">
        <v>366</v>
      </c>
      <c r="G2" s="1458" t="s">
        <v>377</v>
      </c>
      <c r="H2" s="1458"/>
      <c r="I2" s="1457" t="s">
        <v>356</v>
      </c>
      <c r="J2" s="1457" t="s">
        <v>487</v>
      </c>
      <c r="K2" s="43"/>
      <c r="Q2" s="1"/>
    </row>
    <row r="3" spans="1:17" ht="15" customHeight="1" x14ac:dyDescent="0.35">
      <c r="A3" s="1457"/>
      <c r="B3" s="1458"/>
      <c r="C3" s="1458"/>
      <c r="D3" s="1458"/>
      <c r="E3" s="1458"/>
      <c r="F3" s="1457"/>
      <c r="G3" s="45" t="s">
        <v>354</v>
      </c>
      <c r="H3" s="45" t="s">
        <v>355</v>
      </c>
      <c r="I3" s="1457"/>
      <c r="J3" s="1457"/>
      <c r="K3" s="233"/>
      <c r="L3"/>
      <c r="M3"/>
      <c r="N3"/>
      <c r="O3"/>
      <c r="Q3" s="1"/>
    </row>
    <row r="4" spans="1:17" s="5" customFormat="1" ht="33" customHeight="1" x14ac:dyDescent="0.35">
      <c r="A4" s="1462" t="s">
        <v>491</v>
      </c>
      <c r="B4" s="1463"/>
      <c r="C4" s="1463"/>
      <c r="D4" s="1463"/>
      <c r="E4" s="1463"/>
      <c r="F4" s="1463"/>
      <c r="G4" s="1463"/>
      <c r="H4" s="1463"/>
      <c r="I4" s="1463"/>
      <c r="J4" s="1464"/>
      <c r="K4" s="32"/>
      <c r="L4" s="8">
        <f>IF(COUNTA(G5:I14)=29,3,2)</f>
        <v>3</v>
      </c>
    </row>
    <row r="5" spans="1:17" s="5" customFormat="1" ht="26.25" customHeight="1" x14ac:dyDescent="0.35">
      <c r="A5" s="48" t="s">
        <v>7</v>
      </c>
      <c r="B5" s="1465" t="s">
        <v>367</v>
      </c>
      <c r="C5" s="1465"/>
      <c r="D5" s="1465"/>
      <c r="E5" s="1466" t="s">
        <v>518</v>
      </c>
      <c r="F5" s="50" t="s">
        <v>361</v>
      </c>
      <c r="G5" s="1741">
        <v>32.700000000000003</v>
      </c>
      <c r="H5" s="1741"/>
      <c r="I5" s="142">
        <v>67.3</v>
      </c>
      <c r="J5" s="1471" t="s">
        <v>488</v>
      </c>
      <c r="K5" s="32"/>
      <c r="L5" s="8"/>
    </row>
    <row r="6" spans="1:17" s="5" customFormat="1" ht="26.25" customHeight="1" x14ac:dyDescent="0.35">
      <c r="A6" s="51" t="s">
        <v>8</v>
      </c>
      <c r="B6" s="1460" t="s">
        <v>368</v>
      </c>
      <c r="C6" s="1460"/>
      <c r="D6" s="1460"/>
      <c r="E6" s="1467"/>
      <c r="F6" s="53" t="s">
        <v>361</v>
      </c>
      <c r="G6" s="143" t="s">
        <v>362</v>
      </c>
      <c r="H6" s="143" t="s">
        <v>362</v>
      </c>
      <c r="I6" s="143" t="s">
        <v>362</v>
      </c>
      <c r="J6" s="1472"/>
      <c r="K6" s="32"/>
      <c r="L6" s="8"/>
    </row>
    <row r="7" spans="1:17" s="5" customFormat="1" ht="66.75" customHeight="1" x14ac:dyDescent="0.35">
      <c r="A7" s="55" t="s">
        <v>9</v>
      </c>
      <c r="B7" s="1459" t="s">
        <v>369</v>
      </c>
      <c r="C7" s="1459"/>
      <c r="D7" s="1459"/>
      <c r="E7" s="1467"/>
      <c r="F7" s="57" t="s">
        <v>361</v>
      </c>
      <c r="G7" s="144" t="s">
        <v>362</v>
      </c>
      <c r="H7" s="144" t="s">
        <v>362</v>
      </c>
      <c r="I7" s="145" t="s">
        <v>362</v>
      </c>
      <c r="J7" s="1473"/>
      <c r="K7" s="32"/>
      <c r="L7" s="8"/>
    </row>
    <row r="8" spans="1:17" s="5" customFormat="1" ht="26.25" customHeight="1" x14ac:dyDescent="0.35">
      <c r="A8" s="51" t="s">
        <v>10</v>
      </c>
      <c r="B8" s="1460" t="s">
        <v>370</v>
      </c>
      <c r="C8" s="1460"/>
      <c r="D8" s="1460"/>
      <c r="E8" s="1467"/>
      <c r="F8" s="53" t="s">
        <v>361</v>
      </c>
      <c r="G8" s="427">
        <v>7799.4296130000002</v>
      </c>
      <c r="H8" s="427">
        <v>5665.5068469999997</v>
      </c>
      <c r="I8" s="427">
        <v>5803.7910199999997</v>
      </c>
      <c r="J8" s="1474" t="s">
        <v>560</v>
      </c>
      <c r="K8" s="318"/>
      <c r="L8" s="8"/>
    </row>
    <row r="9" spans="1:17" s="5" customFormat="1" ht="99.75" customHeight="1" x14ac:dyDescent="0.35">
      <c r="A9" s="55" t="s">
        <v>11</v>
      </c>
      <c r="B9" s="1459" t="s">
        <v>371</v>
      </c>
      <c r="C9" s="1459"/>
      <c r="D9" s="1459"/>
      <c r="E9" s="1467"/>
      <c r="F9" s="57" t="s">
        <v>361</v>
      </c>
      <c r="G9" s="178">
        <v>10522</v>
      </c>
      <c r="H9" s="178">
        <v>6618</v>
      </c>
      <c r="I9" s="146">
        <v>6506</v>
      </c>
      <c r="J9" s="1475"/>
      <c r="K9" s="318"/>
      <c r="L9" s="8"/>
    </row>
    <row r="10" spans="1:17" s="5" customFormat="1" ht="26.25" customHeight="1" x14ac:dyDescent="0.35">
      <c r="A10" s="51" t="s">
        <v>12</v>
      </c>
      <c r="B10" s="1460" t="s">
        <v>372</v>
      </c>
      <c r="C10" s="1460"/>
      <c r="D10" s="1460"/>
      <c r="E10" s="1467"/>
      <c r="F10" s="53" t="s">
        <v>361</v>
      </c>
      <c r="G10" s="143" t="s">
        <v>362</v>
      </c>
      <c r="H10" s="143" t="s">
        <v>362</v>
      </c>
      <c r="I10" s="143" t="s">
        <v>362</v>
      </c>
      <c r="J10" s="54"/>
      <c r="K10" s="318"/>
      <c r="L10" s="8"/>
    </row>
    <row r="11" spans="1:17" s="5" customFormat="1" ht="26.25" customHeight="1" x14ac:dyDescent="0.35">
      <c r="A11" s="55" t="s">
        <v>13</v>
      </c>
      <c r="B11" s="1459" t="s">
        <v>373</v>
      </c>
      <c r="C11" s="1459"/>
      <c r="D11" s="1459"/>
      <c r="E11" s="1467"/>
      <c r="F11" s="57" t="s">
        <v>361</v>
      </c>
      <c r="G11" s="144" t="s">
        <v>362</v>
      </c>
      <c r="H11" s="144" t="s">
        <v>362</v>
      </c>
      <c r="I11" s="144" t="s">
        <v>362</v>
      </c>
      <c r="J11" s="58"/>
      <c r="K11" s="318"/>
      <c r="L11" s="8"/>
    </row>
    <row r="12" spans="1:17" s="5" customFormat="1" ht="26.25" customHeight="1" x14ac:dyDescent="0.35">
      <c r="A12" s="51" t="s">
        <v>14</v>
      </c>
      <c r="B12" s="1460" t="s">
        <v>374</v>
      </c>
      <c r="C12" s="1460"/>
      <c r="D12" s="1460"/>
      <c r="E12" s="1467"/>
      <c r="F12" s="53" t="s">
        <v>361</v>
      </c>
      <c r="G12" s="147" t="s">
        <v>362</v>
      </c>
      <c r="H12" s="147" t="s">
        <v>362</v>
      </c>
      <c r="I12" s="143" t="s">
        <v>362</v>
      </c>
      <c r="J12" s="54"/>
      <c r="K12" s="32"/>
      <c r="L12" s="8"/>
    </row>
    <row r="13" spans="1:17" s="5" customFormat="1" ht="39.75" customHeight="1" x14ac:dyDescent="0.35">
      <c r="A13" s="55" t="s">
        <v>15</v>
      </c>
      <c r="B13" s="1459" t="s">
        <v>375</v>
      </c>
      <c r="C13" s="1459"/>
      <c r="D13" s="1459"/>
      <c r="E13" s="1467"/>
      <c r="F13" s="57" t="s">
        <v>361</v>
      </c>
      <c r="G13" s="144" t="s">
        <v>362</v>
      </c>
      <c r="H13" s="144" t="s">
        <v>362</v>
      </c>
      <c r="I13" s="144" t="s">
        <v>362</v>
      </c>
      <c r="J13" s="58"/>
      <c r="K13" s="40"/>
      <c r="L13" s="8"/>
    </row>
    <row r="14" spans="1:17" s="5" customFormat="1" ht="30" customHeight="1" x14ac:dyDescent="0.35">
      <c r="A14" s="61" t="s">
        <v>16</v>
      </c>
      <c r="B14" s="1461" t="s">
        <v>376</v>
      </c>
      <c r="C14" s="1461"/>
      <c r="D14" s="1461"/>
      <c r="E14" s="1468"/>
      <c r="F14" s="63" t="s">
        <v>361</v>
      </c>
      <c r="G14" s="148" t="s">
        <v>362</v>
      </c>
      <c r="H14" s="148" t="s">
        <v>362</v>
      </c>
      <c r="I14" s="148" t="s">
        <v>362</v>
      </c>
      <c r="J14" s="64"/>
      <c r="K14" s="32"/>
      <c r="L14" s="8"/>
    </row>
    <row r="15" spans="1:17" s="5" customFormat="1" ht="8.15" customHeight="1" x14ac:dyDescent="0.35">
      <c r="A15" s="12"/>
      <c r="B15" s="13"/>
      <c r="C15" s="13"/>
      <c r="D15" s="13"/>
      <c r="E15" s="13"/>
      <c r="F15" s="7"/>
      <c r="G15" s="149"/>
      <c r="H15" s="149"/>
      <c r="I15" s="149"/>
      <c r="J15" s="46"/>
      <c r="K15" s="32"/>
      <c r="L15" s="8"/>
    </row>
    <row r="16" spans="1:17" s="5" customFormat="1" ht="33" customHeight="1" x14ac:dyDescent="0.35">
      <c r="A16" s="1462" t="s">
        <v>435</v>
      </c>
      <c r="B16" s="1463"/>
      <c r="C16" s="1463"/>
      <c r="D16" s="1463"/>
      <c r="E16" s="1463"/>
      <c r="F16" s="1463"/>
      <c r="G16" s="1463"/>
      <c r="H16" s="1463"/>
      <c r="I16" s="1463"/>
      <c r="J16" s="1464"/>
      <c r="K16" s="32"/>
      <c r="L16" s="8">
        <f>IF(COUNTA(G17:I17)=3,3,2)</f>
        <v>3</v>
      </c>
    </row>
    <row r="17" spans="1:13" s="5" customFormat="1" ht="32.15" customHeight="1" x14ac:dyDescent="0.35">
      <c r="A17" s="9" t="s">
        <v>6</v>
      </c>
      <c r="B17" s="1476" t="s">
        <v>436</v>
      </c>
      <c r="C17" s="1476"/>
      <c r="D17" s="1476"/>
      <c r="E17" s="10" t="s">
        <v>519</v>
      </c>
      <c r="F17" s="37" t="s">
        <v>361</v>
      </c>
      <c r="G17" s="150">
        <v>263</v>
      </c>
      <c r="H17" s="150" t="s">
        <v>362</v>
      </c>
      <c r="I17" s="150" t="s">
        <v>362</v>
      </c>
      <c r="J17" s="6"/>
      <c r="K17" s="32"/>
      <c r="L17" s="8"/>
    </row>
    <row r="18" spans="1:13" s="5" customFormat="1" ht="8.15" customHeight="1" x14ac:dyDescent="0.35">
      <c r="A18" s="12"/>
      <c r="B18" s="13"/>
      <c r="C18" s="13"/>
      <c r="D18" s="13"/>
      <c r="E18" s="13"/>
      <c r="F18" s="7"/>
      <c r="G18" s="149"/>
      <c r="H18" s="149"/>
      <c r="I18" s="149"/>
      <c r="J18" s="46"/>
      <c r="K18" s="32"/>
      <c r="L18" s="8"/>
    </row>
    <row r="19" spans="1:13" s="5" customFormat="1" ht="33" customHeight="1" x14ac:dyDescent="0.35">
      <c r="A19" s="1462" t="s">
        <v>490</v>
      </c>
      <c r="B19" s="1463"/>
      <c r="C19" s="1463"/>
      <c r="D19" s="1463"/>
      <c r="E19" s="1463"/>
      <c r="F19" s="1463"/>
      <c r="G19" s="1463"/>
      <c r="H19" s="1463"/>
      <c r="I19" s="1463"/>
      <c r="J19" s="1464"/>
      <c r="K19" s="32"/>
      <c r="L19" s="8">
        <f>IF(COUNTA(G20:I31)+COUNTA(G33:I48)=84,3,2)</f>
        <v>3</v>
      </c>
    </row>
    <row r="20" spans="1:13" s="5" customFormat="1" ht="15" customHeight="1" x14ac:dyDescent="0.35">
      <c r="A20" s="1477" t="s">
        <v>17</v>
      </c>
      <c r="B20" s="1479" t="s">
        <v>380</v>
      </c>
      <c r="C20" s="1480"/>
      <c r="D20" s="68" t="s">
        <v>379</v>
      </c>
      <c r="E20" s="1483" t="s">
        <v>518</v>
      </c>
      <c r="F20" s="69" t="s">
        <v>361</v>
      </c>
      <c r="G20" s="151">
        <v>0</v>
      </c>
      <c r="H20" s="151">
        <v>0</v>
      </c>
      <c r="I20" s="151">
        <v>0</v>
      </c>
      <c r="J20" s="1668"/>
      <c r="K20" s="32"/>
      <c r="L20" s="8"/>
    </row>
    <row r="21" spans="1:13" s="5" customFormat="1" ht="15" customHeight="1" x14ac:dyDescent="0.35">
      <c r="A21" s="1478"/>
      <c r="B21" s="1481"/>
      <c r="C21" s="1482"/>
      <c r="D21" s="70" t="s">
        <v>378</v>
      </c>
      <c r="E21" s="1484"/>
      <c r="F21" s="71" t="s">
        <v>361</v>
      </c>
      <c r="G21" s="152">
        <v>0</v>
      </c>
      <c r="H21" s="152">
        <v>0</v>
      </c>
      <c r="I21" s="152">
        <v>0</v>
      </c>
      <c r="J21" s="1492"/>
      <c r="K21" s="32"/>
      <c r="L21" s="8"/>
    </row>
    <row r="22" spans="1:13" s="5" customFormat="1" ht="15" customHeight="1" x14ac:dyDescent="0.35">
      <c r="A22" s="1486" t="s">
        <v>18</v>
      </c>
      <c r="B22" s="1487" t="s">
        <v>381</v>
      </c>
      <c r="C22" s="1488"/>
      <c r="D22" s="52" t="s">
        <v>379</v>
      </c>
      <c r="E22" s="1484"/>
      <c r="F22" s="72" t="s">
        <v>361</v>
      </c>
      <c r="G22" s="153">
        <v>0</v>
      </c>
      <c r="H22" s="153">
        <v>0</v>
      </c>
      <c r="I22" s="153">
        <v>0</v>
      </c>
      <c r="J22" s="1493"/>
      <c r="K22" s="32"/>
      <c r="L22" s="8"/>
    </row>
    <row r="23" spans="1:13" s="5" customFormat="1" ht="15" customHeight="1" x14ac:dyDescent="0.35">
      <c r="A23" s="1486" t="s">
        <v>18</v>
      </c>
      <c r="B23" s="1487" t="s">
        <v>306</v>
      </c>
      <c r="C23" s="1488"/>
      <c r="D23" s="52" t="s">
        <v>378</v>
      </c>
      <c r="E23" s="1484"/>
      <c r="F23" s="72" t="s">
        <v>361</v>
      </c>
      <c r="G23" s="153">
        <v>0</v>
      </c>
      <c r="H23" s="153">
        <v>0</v>
      </c>
      <c r="I23" s="153">
        <v>0</v>
      </c>
      <c r="J23" s="1493"/>
      <c r="K23" s="32"/>
      <c r="L23" s="8"/>
    </row>
    <row r="24" spans="1:13" s="5" customFormat="1" ht="15" customHeight="1" x14ac:dyDescent="0.35">
      <c r="A24" s="1478" t="s">
        <v>19</v>
      </c>
      <c r="B24" s="1481" t="s">
        <v>382</v>
      </c>
      <c r="C24" s="1482"/>
      <c r="D24" s="70" t="s">
        <v>379</v>
      </c>
      <c r="E24" s="1484"/>
      <c r="F24" s="71" t="s">
        <v>361</v>
      </c>
      <c r="G24" s="178">
        <v>3746.6312229999999</v>
      </c>
      <c r="H24" s="178">
        <v>3564.7035740000001</v>
      </c>
      <c r="I24" s="178">
        <v>5298.8370299999997</v>
      </c>
      <c r="J24" s="1492"/>
      <c r="K24" s="34"/>
      <c r="L24" s="16"/>
      <c r="M24"/>
    </row>
    <row r="25" spans="1:13" s="5" customFormat="1" ht="15" customHeight="1" x14ac:dyDescent="0.35">
      <c r="A25" s="1478" t="s">
        <v>19</v>
      </c>
      <c r="B25" s="1481" t="s">
        <v>307</v>
      </c>
      <c r="C25" s="1482"/>
      <c r="D25" s="70" t="s">
        <v>378</v>
      </c>
      <c r="E25" s="1484"/>
      <c r="F25" s="71" t="s">
        <v>361</v>
      </c>
      <c r="G25" s="178">
        <v>0</v>
      </c>
      <c r="H25" s="178">
        <v>0</v>
      </c>
      <c r="I25" s="178">
        <v>0</v>
      </c>
      <c r="J25" s="1492"/>
      <c r="K25" s="34"/>
      <c r="L25" s="16"/>
      <c r="M25"/>
    </row>
    <row r="26" spans="1:13" s="5" customFormat="1" ht="15" customHeight="1" x14ac:dyDescent="0.35">
      <c r="A26" s="1486" t="s">
        <v>20</v>
      </c>
      <c r="B26" s="1487" t="s">
        <v>383</v>
      </c>
      <c r="C26" s="1488"/>
      <c r="D26" s="52" t="s">
        <v>379</v>
      </c>
      <c r="E26" s="1484"/>
      <c r="F26" s="72" t="s">
        <v>361</v>
      </c>
      <c r="G26" s="175">
        <v>950</v>
      </c>
      <c r="H26" s="175">
        <v>550</v>
      </c>
      <c r="I26" s="175">
        <v>850</v>
      </c>
      <c r="J26" s="1493"/>
      <c r="K26" s="33"/>
      <c r="L26" s="16"/>
      <c r="M26"/>
    </row>
    <row r="27" spans="1:13" s="5" customFormat="1" ht="15" customHeight="1" x14ac:dyDescent="0.35">
      <c r="A27" s="1486" t="s">
        <v>20</v>
      </c>
      <c r="B27" s="1487" t="s">
        <v>308</v>
      </c>
      <c r="C27" s="1488"/>
      <c r="D27" s="52" t="s">
        <v>378</v>
      </c>
      <c r="E27" s="1484"/>
      <c r="F27" s="72" t="s">
        <v>361</v>
      </c>
      <c r="G27" s="175">
        <v>0</v>
      </c>
      <c r="H27" s="175">
        <v>0</v>
      </c>
      <c r="I27" s="175">
        <v>0</v>
      </c>
      <c r="J27" s="1493"/>
      <c r="K27" s="33"/>
      <c r="L27" s="16"/>
      <c r="M27"/>
    </row>
    <row r="28" spans="1:13" s="5" customFormat="1" ht="15" customHeight="1" x14ac:dyDescent="0.35">
      <c r="A28" s="1478" t="s">
        <v>21</v>
      </c>
      <c r="B28" s="1481" t="s">
        <v>384</v>
      </c>
      <c r="C28" s="1482"/>
      <c r="D28" s="70" t="s">
        <v>379</v>
      </c>
      <c r="E28" s="1484"/>
      <c r="F28" s="71" t="s">
        <v>361</v>
      </c>
      <c r="G28" s="178">
        <v>5368.0976033500001</v>
      </c>
      <c r="H28" s="178">
        <v>2185.0639325000002</v>
      </c>
      <c r="I28" s="178">
        <v>357.28068000000002</v>
      </c>
      <c r="J28" s="1492"/>
      <c r="K28" s="33"/>
      <c r="L28" s="16"/>
      <c r="M28"/>
    </row>
    <row r="29" spans="1:13" s="5" customFormat="1" ht="15" customHeight="1" x14ac:dyDescent="0.35">
      <c r="A29" s="1478" t="s">
        <v>21</v>
      </c>
      <c r="B29" s="1481" t="s">
        <v>309</v>
      </c>
      <c r="C29" s="1482"/>
      <c r="D29" s="70" t="s">
        <v>378</v>
      </c>
      <c r="E29" s="1484"/>
      <c r="F29" s="71" t="s">
        <v>361</v>
      </c>
      <c r="G29" s="178">
        <v>5504.53464188</v>
      </c>
      <c r="H29" s="178">
        <v>2145.4843889399999</v>
      </c>
      <c r="I29" s="178">
        <v>362.90028142</v>
      </c>
      <c r="J29" s="1492"/>
      <c r="K29" s="33"/>
      <c r="L29" s="16"/>
      <c r="M29"/>
    </row>
    <row r="30" spans="1:13" s="5" customFormat="1" ht="15" customHeight="1" x14ac:dyDescent="0.35">
      <c r="A30" s="1486" t="s">
        <v>22</v>
      </c>
      <c r="B30" s="1487" t="s">
        <v>385</v>
      </c>
      <c r="C30" s="1488"/>
      <c r="D30" s="52" t="s">
        <v>379</v>
      </c>
      <c r="E30" s="1484"/>
      <c r="F30" s="72" t="s">
        <v>361</v>
      </c>
      <c r="G30" s="175">
        <v>102.514</v>
      </c>
      <c r="H30" s="175">
        <v>0</v>
      </c>
      <c r="I30" s="175">
        <v>0</v>
      </c>
      <c r="J30" s="1493"/>
      <c r="K30" s="33"/>
      <c r="L30" s="16"/>
      <c r="M30"/>
    </row>
    <row r="31" spans="1:13" s="5" customFormat="1" ht="15" customHeight="1" x14ac:dyDescent="0.35">
      <c r="A31" s="1501" t="s">
        <v>22</v>
      </c>
      <c r="B31" s="1502" t="s">
        <v>310</v>
      </c>
      <c r="C31" s="1503"/>
      <c r="D31" s="62" t="s">
        <v>378</v>
      </c>
      <c r="E31" s="1497"/>
      <c r="F31" s="73" t="s">
        <v>361</v>
      </c>
      <c r="G31" s="174">
        <v>97.301353329999998</v>
      </c>
      <c r="H31" s="174">
        <v>0</v>
      </c>
      <c r="I31" s="174">
        <v>0</v>
      </c>
      <c r="J31" s="1504"/>
      <c r="K31" s="33"/>
      <c r="L31" s="16"/>
      <c r="M31"/>
    </row>
    <row r="32" spans="1:13" s="5" customFormat="1" ht="33" customHeight="1" x14ac:dyDescent="0.35">
      <c r="A32" s="1462" t="s">
        <v>492</v>
      </c>
      <c r="B32" s="1463"/>
      <c r="C32" s="1463"/>
      <c r="D32" s="1463"/>
      <c r="E32" s="1463"/>
      <c r="F32" s="1463"/>
      <c r="G32" s="1463"/>
      <c r="H32" s="1463"/>
      <c r="I32" s="1463"/>
      <c r="J32" s="1464"/>
      <c r="K32" s="32"/>
      <c r="L32" s="8"/>
    </row>
    <row r="33" spans="1:13" s="5" customFormat="1" ht="15" customHeight="1" x14ac:dyDescent="0.35">
      <c r="A33" s="1478" t="s">
        <v>23</v>
      </c>
      <c r="B33" s="1479" t="s">
        <v>386</v>
      </c>
      <c r="C33" s="1480"/>
      <c r="D33" s="70" t="s">
        <v>379</v>
      </c>
      <c r="E33" s="1483" t="s">
        <v>518</v>
      </c>
      <c r="F33" s="69" t="s">
        <v>361</v>
      </c>
      <c r="G33" s="178">
        <v>191.87312968999998</v>
      </c>
      <c r="H33" s="178">
        <v>802.86556496000003</v>
      </c>
      <c r="I33" s="178">
        <v>0</v>
      </c>
      <c r="J33" s="1668"/>
      <c r="K33" s="33"/>
      <c r="L33" s="16"/>
      <c r="M33"/>
    </row>
    <row r="34" spans="1:13" s="5" customFormat="1" ht="15" customHeight="1" x14ac:dyDescent="0.35">
      <c r="A34" s="1478" t="s">
        <v>23</v>
      </c>
      <c r="B34" s="1481" t="s">
        <v>311</v>
      </c>
      <c r="C34" s="1482"/>
      <c r="D34" s="70" t="s">
        <v>378</v>
      </c>
      <c r="E34" s="1484"/>
      <c r="F34" s="71" t="s">
        <v>361</v>
      </c>
      <c r="G34" s="178">
        <v>164.96802199000001</v>
      </c>
      <c r="H34" s="178">
        <v>562.85927808000008</v>
      </c>
      <c r="I34" s="178">
        <v>0</v>
      </c>
      <c r="J34" s="1492"/>
      <c r="K34" s="33"/>
      <c r="L34" s="16"/>
      <c r="M34"/>
    </row>
    <row r="35" spans="1:13" s="5" customFormat="1" ht="15" customHeight="1" x14ac:dyDescent="0.35">
      <c r="A35" s="1486" t="s">
        <v>24</v>
      </c>
      <c r="B35" s="1487" t="s">
        <v>387</v>
      </c>
      <c r="C35" s="1488"/>
      <c r="D35" s="52" t="s">
        <v>379</v>
      </c>
      <c r="E35" s="1484"/>
      <c r="F35" s="72" t="s">
        <v>361</v>
      </c>
      <c r="G35" s="153">
        <v>0</v>
      </c>
      <c r="H35" s="153">
        <v>0</v>
      </c>
      <c r="I35" s="153">
        <v>0</v>
      </c>
      <c r="J35" s="1493"/>
      <c r="K35" s="32"/>
      <c r="L35" s="8"/>
    </row>
    <row r="36" spans="1:13" s="5" customFormat="1" ht="15" customHeight="1" x14ac:dyDescent="0.35">
      <c r="A36" s="1486" t="s">
        <v>24</v>
      </c>
      <c r="B36" s="1487" t="s">
        <v>312</v>
      </c>
      <c r="C36" s="1488"/>
      <c r="D36" s="52" t="s">
        <v>378</v>
      </c>
      <c r="E36" s="1484"/>
      <c r="F36" s="72" t="s">
        <v>361</v>
      </c>
      <c r="G36" s="153">
        <v>0</v>
      </c>
      <c r="H36" s="153">
        <v>0</v>
      </c>
      <c r="I36" s="153">
        <v>0</v>
      </c>
      <c r="J36" s="1493"/>
      <c r="K36" s="32"/>
      <c r="L36" s="8"/>
    </row>
    <row r="37" spans="1:13" s="5" customFormat="1" ht="15" customHeight="1" x14ac:dyDescent="0.35">
      <c r="A37" s="1478" t="s">
        <v>25</v>
      </c>
      <c r="B37" s="1481" t="s">
        <v>388</v>
      </c>
      <c r="C37" s="1482"/>
      <c r="D37" s="70" t="s">
        <v>379</v>
      </c>
      <c r="E37" s="1484"/>
      <c r="F37" s="71" t="s">
        <v>361</v>
      </c>
      <c r="G37" s="152">
        <v>0</v>
      </c>
      <c r="H37" s="152">
        <v>0</v>
      </c>
      <c r="I37" s="152">
        <v>0</v>
      </c>
      <c r="J37" s="1492"/>
      <c r="K37" s="32"/>
      <c r="L37" s="8"/>
    </row>
    <row r="38" spans="1:13" s="5" customFormat="1" ht="15" customHeight="1" x14ac:dyDescent="0.35">
      <c r="A38" s="1478" t="s">
        <v>25</v>
      </c>
      <c r="B38" s="1481" t="s">
        <v>313</v>
      </c>
      <c r="C38" s="1482"/>
      <c r="D38" s="70" t="s">
        <v>378</v>
      </c>
      <c r="E38" s="1484"/>
      <c r="F38" s="71" t="s">
        <v>361</v>
      </c>
      <c r="G38" s="152">
        <v>0</v>
      </c>
      <c r="H38" s="152">
        <v>0</v>
      </c>
      <c r="I38" s="152">
        <v>0</v>
      </c>
      <c r="J38" s="1492"/>
      <c r="K38" s="32"/>
      <c r="L38" s="8"/>
    </row>
    <row r="39" spans="1:13" s="5" customFormat="1" ht="15" customHeight="1" x14ac:dyDescent="0.35">
      <c r="A39" s="1486" t="s">
        <v>26</v>
      </c>
      <c r="B39" s="1487" t="s">
        <v>389</v>
      </c>
      <c r="C39" s="1488"/>
      <c r="D39" s="52" t="s">
        <v>379</v>
      </c>
      <c r="E39" s="1484"/>
      <c r="F39" s="72" t="s">
        <v>361</v>
      </c>
      <c r="G39" s="153">
        <v>0</v>
      </c>
      <c r="H39" s="153">
        <v>0</v>
      </c>
      <c r="I39" s="153">
        <v>0</v>
      </c>
      <c r="J39" s="1493"/>
      <c r="K39" s="32"/>
      <c r="L39" s="8"/>
    </row>
    <row r="40" spans="1:13" s="5" customFormat="1" ht="15" customHeight="1" x14ac:dyDescent="0.35">
      <c r="A40" s="1486" t="s">
        <v>26</v>
      </c>
      <c r="B40" s="1487" t="s">
        <v>314</v>
      </c>
      <c r="C40" s="1488"/>
      <c r="D40" s="52" t="s">
        <v>378</v>
      </c>
      <c r="E40" s="1484"/>
      <c r="F40" s="72" t="s">
        <v>361</v>
      </c>
      <c r="G40" s="153">
        <v>0</v>
      </c>
      <c r="H40" s="153">
        <v>0</v>
      </c>
      <c r="I40" s="153">
        <v>0</v>
      </c>
      <c r="J40" s="1493"/>
      <c r="K40" s="32"/>
      <c r="L40" s="8"/>
    </row>
    <row r="41" spans="1:13" s="5" customFormat="1" ht="15" customHeight="1" x14ac:dyDescent="0.35">
      <c r="A41" s="1478" t="s">
        <v>27</v>
      </c>
      <c r="B41" s="1481" t="s">
        <v>390</v>
      </c>
      <c r="C41" s="1482"/>
      <c r="D41" s="70" t="s">
        <v>379</v>
      </c>
      <c r="E41" s="1484"/>
      <c r="F41" s="71" t="s">
        <v>361</v>
      </c>
      <c r="G41" s="152">
        <v>0</v>
      </c>
      <c r="H41" s="152">
        <v>0</v>
      </c>
      <c r="I41" s="152">
        <v>0</v>
      </c>
      <c r="J41" s="1492"/>
      <c r="K41" s="32"/>
      <c r="L41" s="8"/>
    </row>
    <row r="42" spans="1:13" s="5" customFormat="1" ht="15" customHeight="1" x14ac:dyDescent="0.35">
      <c r="A42" s="1478" t="s">
        <v>27</v>
      </c>
      <c r="B42" s="1481" t="s">
        <v>315</v>
      </c>
      <c r="C42" s="1482"/>
      <c r="D42" s="70" t="s">
        <v>378</v>
      </c>
      <c r="E42" s="1484"/>
      <c r="F42" s="71" t="s">
        <v>361</v>
      </c>
      <c r="G42" s="152">
        <v>0</v>
      </c>
      <c r="H42" s="152">
        <v>0</v>
      </c>
      <c r="I42" s="152">
        <v>0</v>
      </c>
      <c r="J42" s="1492"/>
      <c r="K42" s="32"/>
      <c r="L42" s="8"/>
    </row>
    <row r="43" spans="1:13" s="5" customFormat="1" ht="15" customHeight="1" x14ac:dyDescent="0.35">
      <c r="A43" s="1486" t="s">
        <v>28</v>
      </c>
      <c r="B43" s="1487" t="s">
        <v>391</v>
      </c>
      <c r="C43" s="1488"/>
      <c r="D43" s="52" t="s">
        <v>379</v>
      </c>
      <c r="E43" s="1484"/>
      <c r="F43" s="72" t="s">
        <v>361</v>
      </c>
      <c r="G43" s="153">
        <v>0</v>
      </c>
      <c r="H43" s="153">
        <v>0</v>
      </c>
      <c r="I43" s="153">
        <v>0</v>
      </c>
      <c r="J43" s="1493"/>
      <c r="K43" s="32"/>
      <c r="L43" s="8"/>
    </row>
    <row r="44" spans="1:13" s="5" customFormat="1" ht="15" customHeight="1" x14ac:dyDescent="0.35">
      <c r="A44" s="1486" t="s">
        <v>28</v>
      </c>
      <c r="B44" s="1487" t="s">
        <v>316</v>
      </c>
      <c r="C44" s="1488"/>
      <c r="D44" s="52" t="s">
        <v>378</v>
      </c>
      <c r="E44" s="1484"/>
      <c r="F44" s="72" t="s">
        <v>361</v>
      </c>
      <c r="G44" s="153">
        <v>0</v>
      </c>
      <c r="H44" s="153">
        <v>0</v>
      </c>
      <c r="I44" s="153">
        <v>0</v>
      </c>
      <c r="J44" s="1493"/>
      <c r="K44" s="32"/>
      <c r="L44" s="8"/>
    </row>
    <row r="45" spans="1:13" s="5" customFormat="1" ht="15" customHeight="1" x14ac:dyDescent="0.35">
      <c r="A45" s="1478" t="s">
        <v>29</v>
      </c>
      <c r="B45" s="1481" t="s">
        <v>392</v>
      </c>
      <c r="C45" s="1482"/>
      <c r="D45" s="70" t="s">
        <v>379</v>
      </c>
      <c r="E45" s="1484"/>
      <c r="F45" s="71" t="s">
        <v>361</v>
      </c>
      <c r="G45" s="152">
        <v>0</v>
      </c>
      <c r="H45" s="152">
        <v>0</v>
      </c>
      <c r="I45" s="152">
        <v>0</v>
      </c>
      <c r="J45" s="1492"/>
      <c r="K45" s="32"/>
      <c r="L45" s="8"/>
    </row>
    <row r="46" spans="1:13" s="5" customFormat="1" ht="15" customHeight="1" x14ac:dyDescent="0.35">
      <c r="A46" s="1478" t="s">
        <v>29</v>
      </c>
      <c r="B46" s="1481" t="s">
        <v>317</v>
      </c>
      <c r="C46" s="1482"/>
      <c r="D46" s="70" t="s">
        <v>378</v>
      </c>
      <c r="E46" s="1484"/>
      <c r="F46" s="71" t="s">
        <v>361</v>
      </c>
      <c r="G46" s="152">
        <v>0</v>
      </c>
      <c r="H46" s="152">
        <v>0</v>
      </c>
      <c r="I46" s="152">
        <v>0</v>
      </c>
      <c r="J46" s="1492"/>
      <c r="K46" s="32"/>
      <c r="L46" s="8"/>
    </row>
    <row r="47" spans="1:13" s="5" customFormat="1" ht="15" customHeight="1" x14ac:dyDescent="0.35">
      <c r="A47" s="1486" t="s">
        <v>30</v>
      </c>
      <c r="B47" s="1487" t="s">
        <v>393</v>
      </c>
      <c r="C47" s="1488"/>
      <c r="D47" s="52" t="s">
        <v>379</v>
      </c>
      <c r="E47" s="1484"/>
      <c r="F47" s="72" t="s">
        <v>361</v>
      </c>
      <c r="G47" s="153">
        <v>0</v>
      </c>
      <c r="H47" s="153">
        <v>0</v>
      </c>
      <c r="I47" s="153">
        <v>0</v>
      </c>
      <c r="J47" s="1493"/>
      <c r="K47" s="32"/>
      <c r="L47" s="8"/>
    </row>
    <row r="48" spans="1:13" s="5" customFormat="1" ht="15" customHeight="1" x14ac:dyDescent="0.35">
      <c r="A48" s="1501" t="s">
        <v>30</v>
      </c>
      <c r="B48" s="1502" t="s">
        <v>318</v>
      </c>
      <c r="C48" s="1503"/>
      <c r="D48" s="62" t="s">
        <v>378</v>
      </c>
      <c r="E48" s="1497"/>
      <c r="F48" s="73" t="s">
        <v>361</v>
      </c>
      <c r="G48" s="154">
        <v>0</v>
      </c>
      <c r="H48" s="154">
        <v>0</v>
      </c>
      <c r="I48" s="154">
        <v>0</v>
      </c>
      <c r="J48" s="1504"/>
      <c r="K48" s="32"/>
      <c r="L48" s="8"/>
    </row>
    <row r="49" spans="1:12" s="5" customFormat="1" ht="8.15" customHeight="1" x14ac:dyDescent="0.35">
      <c r="A49" s="65"/>
      <c r="B49" s="66"/>
      <c r="C49" s="66"/>
      <c r="D49" s="66"/>
      <c r="E49" s="66"/>
      <c r="F49" s="67"/>
      <c r="G49" s="155"/>
      <c r="H49" s="155"/>
      <c r="I49" s="155"/>
      <c r="J49" s="46"/>
      <c r="K49" s="32"/>
      <c r="L49" s="8"/>
    </row>
    <row r="50" spans="1:12" s="5" customFormat="1" ht="33" customHeight="1" x14ac:dyDescent="0.35">
      <c r="A50" s="1462" t="s">
        <v>394</v>
      </c>
      <c r="B50" s="1463"/>
      <c r="C50" s="1463"/>
      <c r="D50" s="1463"/>
      <c r="E50" s="1463"/>
      <c r="F50" s="1463"/>
      <c r="G50" s="1463"/>
      <c r="H50" s="1463"/>
      <c r="I50" s="1463"/>
      <c r="J50" s="1464"/>
      <c r="K50" s="32"/>
      <c r="L50" s="8">
        <f>IF(COUNTA(G51:I64)=42,3,2)</f>
        <v>3</v>
      </c>
    </row>
    <row r="51" spans="1:12" s="5" customFormat="1" ht="30" customHeight="1" x14ac:dyDescent="0.35">
      <c r="A51" s="75" t="s">
        <v>31</v>
      </c>
      <c r="B51" s="1505" t="s">
        <v>0</v>
      </c>
      <c r="C51" s="1506"/>
      <c r="D51" s="49" t="s">
        <v>365</v>
      </c>
      <c r="E51" s="1466" t="s">
        <v>519</v>
      </c>
      <c r="F51" s="76" t="s">
        <v>365</v>
      </c>
      <c r="G51" s="151" t="s">
        <v>360</v>
      </c>
      <c r="H51" s="151" t="s">
        <v>360</v>
      </c>
      <c r="I51" s="151" t="s">
        <v>360</v>
      </c>
      <c r="J51" s="50"/>
      <c r="K51" s="35"/>
      <c r="L51" s="8"/>
    </row>
    <row r="52" spans="1:12" s="5" customFormat="1" ht="40.5" customHeight="1" x14ac:dyDescent="0.35">
      <c r="A52" s="74" t="s">
        <v>32</v>
      </c>
      <c r="B52" s="1487" t="s">
        <v>1</v>
      </c>
      <c r="C52" s="1488"/>
      <c r="D52" s="52"/>
      <c r="E52" s="1467"/>
      <c r="F52" s="72" t="s">
        <v>478</v>
      </c>
      <c r="G52" s="175">
        <v>3</v>
      </c>
      <c r="H52" s="175">
        <v>3</v>
      </c>
      <c r="I52" s="175">
        <v>3</v>
      </c>
      <c r="J52" s="59"/>
      <c r="K52" s="32"/>
      <c r="L52" s="8"/>
    </row>
    <row r="53" spans="1:12" s="5" customFormat="1" ht="27" customHeight="1" x14ac:dyDescent="0.35">
      <c r="A53" s="1508" t="s">
        <v>33</v>
      </c>
      <c r="B53" s="1481" t="s">
        <v>428</v>
      </c>
      <c r="C53" s="1482"/>
      <c r="D53" s="56" t="s">
        <v>521</v>
      </c>
      <c r="E53" s="1467"/>
      <c r="F53" s="77" t="s">
        <v>361</v>
      </c>
      <c r="G53" s="178">
        <v>1361</v>
      </c>
      <c r="H53" s="178">
        <v>1249</v>
      </c>
      <c r="I53" s="178">
        <v>1120</v>
      </c>
      <c r="J53" s="1509"/>
      <c r="K53" s="32"/>
      <c r="L53" s="8"/>
    </row>
    <row r="54" spans="1:12" s="5" customFormat="1" ht="27" customHeight="1" x14ac:dyDescent="0.35">
      <c r="A54" s="1508" t="s">
        <v>33</v>
      </c>
      <c r="B54" s="1481"/>
      <c r="C54" s="1482"/>
      <c r="D54" s="56" t="s">
        <v>522</v>
      </c>
      <c r="E54" s="1467"/>
      <c r="F54" s="77" t="s">
        <v>361</v>
      </c>
      <c r="G54" s="178">
        <v>1031</v>
      </c>
      <c r="H54" s="178">
        <v>616</v>
      </c>
      <c r="I54" s="178">
        <v>296</v>
      </c>
      <c r="J54" s="1510"/>
      <c r="K54" s="32"/>
      <c r="L54" s="8"/>
    </row>
    <row r="55" spans="1:12" s="5" customFormat="1" ht="30" customHeight="1" x14ac:dyDescent="0.35">
      <c r="A55" s="74" t="s">
        <v>34</v>
      </c>
      <c r="B55" s="1487" t="s">
        <v>257</v>
      </c>
      <c r="C55" s="1488"/>
      <c r="D55" s="52"/>
      <c r="E55" s="1467"/>
      <c r="F55" s="72" t="s">
        <v>478</v>
      </c>
      <c r="G55" s="175">
        <v>0</v>
      </c>
      <c r="H55" s="175">
        <v>0</v>
      </c>
      <c r="I55" s="175">
        <v>0</v>
      </c>
      <c r="J55" s="59"/>
      <c r="K55" s="32"/>
      <c r="L55" s="8"/>
    </row>
    <row r="56" spans="1:12" s="5" customFormat="1" ht="30" customHeight="1" x14ac:dyDescent="0.35">
      <c r="A56" s="78" t="s">
        <v>35</v>
      </c>
      <c r="B56" s="1511" t="s">
        <v>429</v>
      </c>
      <c r="C56" s="1512"/>
      <c r="D56" s="79" t="s">
        <v>523</v>
      </c>
      <c r="E56" s="1467"/>
      <c r="F56" s="80" t="s">
        <v>361</v>
      </c>
      <c r="G56" s="178">
        <v>0</v>
      </c>
      <c r="H56" s="178">
        <v>0</v>
      </c>
      <c r="I56" s="178">
        <v>0</v>
      </c>
      <c r="J56" s="60"/>
      <c r="K56" s="32"/>
      <c r="L56" s="8"/>
    </row>
    <row r="57" spans="1:12" s="5" customFormat="1" ht="24" customHeight="1" x14ac:dyDescent="0.35">
      <c r="A57" s="1486" t="s">
        <v>36</v>
      </c>
      <c r="B57" s="1487" t="s">
        <v>430</v>
      </c>
      <c r="C57" s="1488"/>
      <c r="D57" s="52" t="s">
        <v>521</v>
      </c>
      <c r="E57" s="1467"/>
      <c r="F57" s="72" t="s">
        <v>361</v>
      </c>
      <c r="G57" s="175">
        <v>0</v>
      </c>
      <c r="H57" s="175">
        <v>0</v>
      </c>
      <c r="I57" s="175">
        <v>0</v>
      </c>
      <c r="J57" s="1474"/>
      <c r="K57" s="32"/>
      <c r="L57" s="8"/>
    </row>
    <row r="58" spans="1:12" s="5" customFormat="1" ht="24" customHeight="1" x14ac:dyDescent="0.35">
      <c r="A58" s="1486"/>
      <c r="B58" s="1487"/>
      <c r="C58" s="1488"/>
      <c r="D58" s="52" t="s">
        <v>522</v>
      </c>
      <c r="E58" s="1467"/>
      <c r="F58" s="72" t="s">
        <v>361</v>
      </c>
      <c r="G58" s="175">
        <v>0</v>
      </c>
      <c r="H58" s="175">
        <v>0</v>
      </c>
      <c r="I58" s="175">
        <v>0</v>
      </c>
      <c r="J58" s="1475"/>
      <c r="K58" s="32"/>
      <c r="L58" s="8"/>
    </row>
    <row r="59" spans="1:12" s="5" customFormat="1" ht="27" customHeight="1" x14ac:dyDescent="0.35">
      <c r="A59" s="1508" t="s">
        <v>37</v>
      </c>
      <c r="B59" s="1481" t="s">
        <v>431</v>
      </c>
      <c r="C59" s="1482"/>
      <c r="D59" s="56" t="s">
        <v>521</v>
      </c>
      <c r="E59" s="1467"/>
      <c r="F59" s="77" t="s">
        <v>361</v>
      </c>
      <c r="G59" s="178">
        <v>1908</v>
      </c>
      <c r="H59" s="178">
        <v>1829</v>
      </c>
      <c r="I59" s="178">
        <v>1519</v>
      </c>
      <c r="J59" s="1509"/>
      <c r="K59" s="32"/>
      <c r="L59" s="8"/>
    </row>
    <row r="60" spans="1:12" s="5" customFormat="1" ht="27" customHeight="1" x14ac:dyDescent="0.35">
      <c r="A60" s="1508"/>
      <c r="B60" s="1481"/>
      <c r="C60" s="1482"/>
      <c r="D60" s="56" t="s">
        <v>522</v>
      </c>
      <c r="E60" s="1467"/>
      <c r="F60" s="77" t="s">
        <v>361</v>
      </c>
      <c r="G60" s="178">
        <v>1497</v>
      </c>
      <c r="H60" s="178">
        <v>937</v>
      </c>
      <c r="I60" s="178">
        <v>437</v>
      </c>
      <c r="J60" s="1510"/>
      <c r="K60" s="32"/>
      <c r="L60" s="8"/>
    </row>
    <row r="61" spans="1:12" s="5" customFormat="1" ht="30" customHeight="1" x14ac:dyDescent="0.35">
      <c r="A61" s="74" t="s">
        <v>38</v>
      </c>
      <c r="B61" s="1487" t="s">
        <v>352</v>
      </c>
      <c r="C61" s="1488"/>
      <c r="D61" s="52"/>
      <c r="E61" s="1467"/>
      <c r="F61" s="72" t="s">
        <v>478</v>
      </c>
      <c r="G61" s="175">
        <v>0</v>
      </c>
      <c r="H61" s="175">
        <v>0</v>
      </c>
      <c r="I61" s="175">
        <v>0</v>
      </c>
      <c r="J61" s="59"/>
      <c r="K61" s="32"/>
      <c r="L61" s="8"/>
    </row>
    <row r="62" spans="1:12" s="5" customFormat="1" ht="30" customHeight="1" x14ac:dyDescent="0.35">
      <c r="A62" s="78" t="s">
        <v>39</v>
      </c>
      <c r="B62" s="1511" t="s">
        <v>432</v>
      </c>
      <c r="C62" s="1512"/>
      <c r="D62" s="79" t="s">
        <v>523</v>
      </c>
      <c r="E62" s="1467"/>
      <c r="F62" s="80" t="s">
        <v>361</v>
      </c>
      <c r="G62" s="178">
        <v>0</v>
      </c>
      <c r="H62" s="178">
        <v>0</v>
      </c>
      <c r="I62" s="178">
        <v>0</v>
      </c>
      <c r="J62" s="60"/>
      <c r="K62" s="32"/>
      <c r="L62" s="8"/>
    </row>
    <row r="63" spans="1:12" s="5" customFormat="1" ht="24" customHeight="1" x14ac:dyDescent="0.35">
      <c r="A63" s="1486" t="s">
        <v>40</v>
      </c>
      <c r="B63" s="1513" t="s">
        <v>433</v>
      </c>
      <c r="C63" s="1514"/>
      <c r="D63" s="52" t="s">
        <v>521</v>
      </c>
      <c r="E63" s="1467"/>
      <c r="F63" s="72" t="s">
        <v>361</v>
      </c>
      <c r="G63" s="175">
        <v>0</v>
      </c>
      <c r="H63" s="175">
        <v>0</v>
      </c>
      <c r="I63" s="175">
        <v>0</v>
      </c>
      <c r="J63" s="1474"/>
      <c r="K63" s="32"/>
      <c r="L63" s="8"/>
    </row>
    <row r="64" spans="1:12" s="5" customFormat="1" ht="24" customHeight="1" x14ac:dyDescent="0.35">
      <c r="A64" s="1501" t="s">
        <v>40</v>
      </c>
      <c r="B64" s="1515"/>
      <c r="C64" s="1516"/>
      <c r="D64" s="62" t="s">
        <v>522</v>
      </c>
      <c r="E64" s="1468"/>
      <c r="F64" s="73" t="s">
        <v>361</v>
      </c>
      <c r="G64" s="174">
        <v>0</v>
      </c>
      <c r="H64" s="174">
        <v>0</v>
      </c>
      <c r="I64" s="174">
        <v>0</v>
      </c>
      <c r="J64" s="1517"/>
      <c r="K64" s="32"/>
      <c r="L64" s="8"/>
    </row>
    <row r="65" spans="1:12" s="5" customFormat="1" ht="8.15" customHeight="1" x14ac:dyDescent="0.35">
      <c r="A65" s="82"/>
      <c r="B65" s="83"/>
      <c r="C65" s="83"/>
      <c r="D65" s="83"/>
      <c r="E65" s="83"/>
      <c r="F65" s="84"/>
      <c r="G65" s="156"/>
      <c r="H65" s="156"/>
      <c r="I65" s="156"/>
      <c r="J65" s="46"/>
      <c r="K65" s="32"/>
      <c r="L65" s="8"/>
    </row>
    <row r="66" spans="1:12" s="5" customFormat="1" ht="33" customHeight="1" x14ac:dyDescent="0.35">
      <c r="A66" s="1462" t="s">
        <v>395</v>
      </c>
      <c r="B66" s="1463"/>
      <c r="C66" s="1463"/>
      <c r="D66" s="1463"/>
      <c r="E66" s="1463"/>
      <c r="F66" s="1463"/>
      <c r="G66" s="1463"/>
      <c r="H66" s="1463"/>
      <c r="I66" s="1463"/>
      <c r="J66" s="1464"/>
      <c r="K66" s="32"/>
      <c r="L66" s="8">
        <f>IF(COUNTA(G67:I67)=3,3,2)</f>
        <v>3</v>
      </c>
    </row>
    <row r="67" spans="1:12" s="5" customFormat="1" ht="188.25" customHeight="1" x14ac:dyDescent="0.35">
      <c r="A67" s="11" t="s">
        <v>41</v>
      </c>
      <c r="B67" s="1537" t="s">
        <v>271</v>
      </c>
      <c r="C67" s="1538"/>
      <c r="D67" s="1539"/>
      <c r="E67" s="85" t="s">
        <v>524</v>
      </c>
      <c r="F67" s="37" t="s">
        <v>434</v>
      </c>
      <c r="G67" s="157" t="s">
        <v>493</v>
      </c>
      <c r="H67" s="157" t="s">
        <v>494</v>
      </c>
      <c r="I67" s="157" t="s">
        <v>495</v>
      </c>
      <c r="J67" s="2"/>
      <c r="K67" s="32"/>
      <c r="L67" s="8"/>
    </row>
    <row r="68" spans="1:12" s="5" customFormat="1" ht="8.15" customHeight="1" x14ac:dyDescent="0.35">
      <c r="A68" s="12"/>
      <c r="B68" s="13"/>
      <c r="C68" s="13"/>
      <c r="D68" s="13"/>
      <c r="E68" s="13"/>
      <c r="F68" s="7"/>
      <c r="G68" s="149"/>
      <c r="H68" s="149"/>
      <c r="I68" s="149"/>
      <c r="J68" s="46"/>
      <c r="K68" s="32"/>
      <c r="L68" s="8"/>
    </row>
    <row r="69" spans="1:12" s="5" customFormat="1" ht="33" customHeight="1" x14ac:dyDescent="0.35">
      <c r="A69" s="1462" t="s">
        <v>396</v>
      </c>
      <c r="B69" s="1463"/>
      <c r="C69" s="1463"/>
      <c r="D69" s="1463"/>
      <c r="E69" s="1463"/>
      <c r="F69" s="1463"/>
      <c r="G69" s="1463"/>
      <c r="H69" s="1463"/>
      <c r="I69" s="1463"/>
      <c r="J69" s="1464"/>
      <c r="K69" s="32"/>
      <c r="L69" s="8">
        <f>IF(COUNTA(G70:I70)=3,3,2)</f>
        <v>3</v>
      </c>
    </row>
    <row r="70" spans="1:12" s="5" customFormat="1" ht="51" customHeight="1" x14ac:dyDescent="0.35">
      <c r="A70" s="11" t="s">
        <v>42</v>
      </c>
      <c r="B70" s="1537" t="s">
        <v>206</v>
      </c>
      <c r="C70" s="1538"/>
      <c r="D70" s="1539"/>
      <c r="E70" s="85" t="s">
        <v>524</v>
      </c>
      <c r="F70" s="4"/>
      <c r="G70" s="158" t="s">
        <v>515</v>
      </c>
      <c r="H70" s="158" t="s">
        <v>515</v>
      </c>
      <c r="I70" s="158" t="s">
        <v>515</v>
      </c>
      <c r="J70" s="36" t="s">
        <v>517</v>
      </c>
      <c r="K70" s="32"/>
      <c r="L70" s="8"/>
    </row>
    <row r="71" spans="1:12" s="5" customFormat="1" ht="8.15" customHeight="1" x14ac:dyDescent="0.35">
      <c r="A71" s="12"/>
      <c r="B71" s="13"/>
      <c r="C71" s="13"/>
      <c r="D71" s="13"/>
      <c r="E71" s="13"/>
      <c r="F71" s="7"/>
      <c r="G71" s="149"/>
      <c r="H71" s="149"/>
      <c r="I71" s="149"/>
      <c r="J71" s="46"/>
      <c r="K71" s="32"/>
      <c r="L71" s="8"/>
    </row>
    <row r="72" spans="1:12" s="5" customFormat="1" ht="33" customHeight="1" x14ac:dyDescent="0.35">
      <c r="A72" s="1462" t="s">
        <v>397</v>
      </c>
      <c r="B72" s="1463"/>
      <c r="C72" s="1463"/>
      <c r="D72" s="1463"/>
      <c r="E72" s="1463"/>
      <c r="F72" s="1463"/>
      <c r="G72" s="1463"/>
      <c r="H72" s="1463"/>
      <c r="I72" s="1463"/>
      <c r="J72" s="1464"/>
      <c r="K72" s="32"/>
      <c r="L72" s="8">
        <f>IF(COUNTA(G73:I78)=18,3,2)</f>
        <v>3</v>
      </c>
    </row>
    <row r="73" spans="1:12" s="5" customFormat="1" ht="32.15" customHeight="1" x14ac:dyDescent="0.35">
      <c r="A73" s="103" t="s">
        <v>43</v>
      </c>
      <c r="B73" s="1505" t="s">
        <v>272</v>
      </c>
      <c r="C73" s="1540"/>
      <c r="D73" s="1506"/>
      <c r="E73" s="1541" t="s">
        <v>519</v>
      </c>
      <c r="F73" s="50" t="s">
        <v>398</v>
      </c>
      <c r="G73" s="170">
        <v>0.99</v>
      </c>
      <c r="H73" s="170">
        <v>0.99</v>
      </c>
      <c r="I73" s="170">
        <v>0.99</v>
      </c>
      <c r="J73" s="86"/>
      <c r="K73" s="32"/>
      <c r="L73" s="8"/>
    </row>
    <row r="74" spans="1:12" s="5" customFormat="1" ht="32.15" customHeight="1" x14ac:dyDescent="0.35">
      <c r="A74" s="105" t="s">
        <v>46</v>
      </c>
      <c r="B74" s="1487" t="s">
        <v>273</v>
      </c>
      <c r="C74" s="1544"/>
      <c r="D74" s="1488"/>
      <c r="E74" s="1542"/>
      <c r="F74" s="87" t="s">
        <v>478</v>
      </c>
      <c r="G74" s="153" t="s">
        <v>363</v>
      </c>
      <c r="H74" s="153" t="s">
        <v>363</v>
      </c>
      <c r="I74" s="153" t="s">
        <v>363</v>
      </c>
      <c r="J74" s="53"/>
      <c r="K74" s="32"/>
      <c r="L74" s="8"/>
    </row>
    <row r="75" spans="1:12" s="5" customFormat="1" ht="32.15" customHeight="1" x14ac:dyDescent="0.35">
      <c r="A75" s="107" t="s">
        <v>47</v>
      </c>
      <c r="B75" s="1545" t="s">
        <v>274</v>
      </c>
      <c r="C75" s="1546"/>
      <c r="D75" s="1547"/>
      <c r="E75" s="1542"/>
      <c r="F75" s="88"/>
      <c r="G75" s="152" t="s">
        <v>496</v>
      </c>
      <c r="H75" s="152" t="s">
        <v>496</v>
      </c>
      <c r="I75" s="152" t="s">
        <v>496</v>
      </c>
      <c r="J75" s="57"/>
      <c r="K75" s="35"/>
      <c r="L75" s="8"/>
    </row>
    <row r="76" spans="1:12" s="5" customFormat="1" ht="15" customHeight="1" x14ac:dyDescent="0.35">
      <c r="A76" s="1548" t="s">
        <v>48</v>
      </c>
      <c r="B76" s="1513" t="s">
        <v>275</v>
      </c>
      <c r="C76" s="1514"/>
      <c r="D76" s="114" t="s">
        <v>475</v>
      </c>
      <c r="E76" s="1542"/>
      <c r="F76" s="87" t="s">
        <v>478</v>
      </c>
      <c r="G76" s="153">
        <v>0</v>
      </c>
      <c r="H76" s="153">
        <v>0</v>
      </c>
      <c r="I76" s="153">
        <v>0</v>
      </c>
      <c r="J76" s="1489"/>
      <c r="K76" s="92"/>
      <c r="L76" s="8"/>
    </row>
    <row r="77" spans="1:12" s="5" customFormat="1" ht="15" customHeight="1" x14ac:dyDescent="0.35">
      <c r="A77" s="1548"/>
      <c r="B77" s="1518"/>
      <c r="C77" s="1519"/>
      <c r="D77" s="114" t="s">
        <v>476</v>
      </c>
      <c r="E77" s="1542"/>
      <c r="F77" s="87" t="s">
        <v>478</v>
      </c>
      <c r="G77" s="153">
        <v>0</v>
      </c>
      <c r="H77" s="153">
        <v>0</v>
      </c>
      <c r="I77" s="153">
        <v>0</v>
      </c>
      <c r="J77" s="1520"/>
      <c r="K77" s="92"/>
      <c r="L77" s="8"/>
    </row>
    <row r="78" spans="1:12" s="5" customFormat="1" ht="15" customHeight="1" x14ac:dyDescent="0.35">
      <c r="A78" s="1549"/>
      <c r="B78" s="1515"/>
      <c r="C78" s="1516"/>
      <c r="D78" s="91" t="s">
        <v>477</v>
      </c>
      <c r="E78" s="1543"/>
      <c r="F78" s="90" t="s">
        <v>478</v>
      </c>
      <c r="G78" s="154">
        <v>0</v>
      </c>
      <c r="H78" s="154">
        <v>0</v>
      </c>
      <c r="I78" s="154">
        <v>0</v>
      </c>
      <c r="J78" s="1521"/>
      <c r="K78" s="92"/>
      <c r="L78" s="8"/>
    </row>
    <row r="79" spans="1:12" s="5" customFormat="1" ht="8.15" customHeight="1" x14ac:dyDescent="0.35">
      <c r="A79" s="12"/>
      <c r="B79" s="13"/>
      <c r="C79" s="13"/>
      <c r="D79" s="13"/>
      <c r="E79" s="13"/>
      <c r="F79" s="7"/>
      <c r="G79" s="149"/>
      <c r="H79" s="149"/>
      <c r="I79" s="149"/>
      <c r="J79" s="46"/>
      <c r="K79" s="32"/>
      <c r="L79" s="8"/>
    </row>
    <row r="80" spans="1:12" s="5" customFormat="1" ht="33" customHeight="1" x14ac:dyDescent="0.35">
      <c r="A80" s="1462" t="s">
        <v>400</v>
      </c>
      <c r="B80" s="1463"/>
      <c r="C80" s="1463"/>
      <c r="D80" s="1463"/>
      <c r="E80" s="1463"/>
      <c r="F80" s="1463"/>
      <c r="G80" s="1463"/>
      <c r="H80" s="1463"/>
      <c r="I80" s="1463"/>
      <c r="J80" s="1464"/>
      <c r="K80" s="32"/>
      <c r="L80" s="8">
        <f>IF(COUNTA(G81:I84)=12,3,2)</f>
        <v>3</v>
      </c>
    </row>
    <row r="81" spans="1:17" ht="15" customHeight="1" x14ac:dyDescent="0.3">
      <c r="A81" s="1522" t="s">
        <v>44</v>
      </c>
      <c r="B81" s="1525" t="s">
        <v>399</v>
      </c>
      <c r="C81" s="1526"/>
      <c r="D81" s="129" t="s">
        <v>410</v>
      </c>
      <c r="E81" s="1531" t="s">
        <v>519</v>
      </c>
      <c r="F81" s="93" t="s">
        <v>361</v>
      </c>
      <c r="G81" s="159">
        <v>7799.4296130000002</v>
      </c>
      <c r="H81" s="159">
        <v>5665.5068469999997</v>
      </c>
      <c r="I81" s="159">
        <v>5803.7910199999997</v>
      </c>
      <c r="J81" s="1534" t="s">
        <v>624</v>
      </c>
      <c r="K81" s="1725"/>
      <c r="Q81" s="1"/>
    </row>
    <row r="82" spans="1:17" ht="15" customHeight="1" x14ac:dyDescent="0.3">
      <c r="A82" s="1523"/>
      <c r="B82" s="1527"/>
      <c r="C82" s="1528"/>
      <c r="D82" s="130" t="s">
        <v>411</v>
      </c>
      <c r="E82" s="1532"/>
      <c r="F82" s="95" t="s">
        <v>361</v>
      </c>
      <c r="G82" s="144" t="s">
        <v>362</v>
      </c>
      <c r="H82" s="144" t="s">
        <v>362</v>
      </c>
      <c r="I82" s="145" t="s">
        <v>362</v>
      </c>
      <c r="J82" s="1535"/>
      <c r="K82" s="1725"/>
      <c r="Q82" s="1"/>
    </row>
    <row r="83" spans="1:17" ht="15" customHeight="1" x14ac:dyDescent="0.3">
      <c r="A83" s="1523"/>
      <c r="B83" s="1527"/>
      <c r="C83" s="1528"/>
      <c r="D83" s="96" t="s">
        <v>412</v>
      </c>
      <c r="E83" s="1532"/>
      <c r="F83" s="95" t="s">
        <v>361</v>
      </c>
      <c r="G83" s="144" t="s">
        <v>362</v>
      </c>
      <c r="H83" s="144" t="s">
        <v>362</v>
      </c>
      <c r="I83" s="145" t="s">
        <v>362</v>
      </c>
      <c r="J83" s="1535"/>
      <c r="K83" s="1725"/>
      <c r="Q83" s="1"/>
    </row>
    <row r="84" spans="1:17" ht="15" customHeight="1" x14ac:dyDescent="0.3">
      <c r="A84" s="1524"/>
      <c r="B84" s="1529"/>
      <c r="C84" s="1530"/>
      <c r="D84" s="97" t="s">
        <v>256</v>
      </c>
      <c r="E84" s="1533"/>
      <c r="F84" s="98" t="s">
        <v>361</v>
      </c>
      <c r="G84" s="176">
        <v>7799</v>
      </c>
      <c r="H84" s="176">
        <v>5662</v>
      </c>
      <c r="I84" s="160">
        <v>5803.7910199999997</v>
      </c>
      <c r="J84" s="1536"/>
      <c r="K84" s="1725"/>
      <c r="Q84" s="1"/>
    </row>
    <row r="85" spans="1:17" s="5" customFormat="1" ht="8.15" customHeight="1" x14ac:dyDescent="0.35">
      <c r="A85" s="65"/>
      <c r="B85" s="66"/>
      <c r="C85" s="66"/>
      <c r="D85" s="66"/>
      <c r="E85" s="66"/>
      <c r="F85" s="67"/>
      <c r="G85" s="155"/>
      <c r="H85" s="155"/>
      <c r="I85" s="155"/>
      <c r="J85" s="46"/>
      <c r="K85" s="32"/>
      <c r="L85" s="8"/>
    </row>
    <row r="86" spans="1:17" s="5" customFormat="1" ht="33" customHeight="1" x14ac:dyDescent="0.35">
      <c r="A86" s="1462" t="s">
        <v>480</v>
      </c>
      <c r="B86" s="1463"/>
      <c r="C86" s="1463"/>
      <c r="D86" s="1463"/>
      <c r="E86" s="1463"/>
      <c r="F86" s="1463"/>
      <c r="G86" s="1463"/>
      <c r="H86" s="1463"/>
      <c r="I86" s="1463"/>
      <c r="J86" s="221" t="s">
        <v>497</v>
      </c>
      <c r="K86" s="32"/>
      <c r="L86" s="8">
        <f>IF(COUNTA(G87:I92)+COUNTA(G94:I135)+COUNTA(G137:I178)=270,3,2)</f>
        <v>3</v>
      </c>
    </row>
    <row r="87" spans="1:17" ht="15" customHeight="1" x14ac:dyDescent="0.3">
      <c r="A87" s="1522" t="s">
        <v>45</v>
      </c>
      <c r="B87" s="1550" t="s">
        <v>380</v>
      </c>
      <c r="C87" s="1551"/>
      <c r="D87" s="125" t="s">
        <v>415</v>
      </c>
      <c r="E87" s="1556" t="s">
        <v>519</v>
      </c>
      <c r="F87" s="93" t="s">
        <v>361</v>
      </c>
      <c r="G87" s="161" t="s">
        <v>362</v>
      </c>
      <c r="H87" s="161" t="s">
        <v>362</v>
      </c>
      <c r="I87" s="161" t="s">
        <v>362</v>
      </c>
      <c r="J87" s="1559"/>
      <c r="K87" s="1732"/>
      <c r="Q87" s="1"/>
    </row>
    <row r="88" spans="1:17" ht="15" customHeight="1" x14ac:dyDescent="0.3">
      <c r="A88" s="1523"/>
      <c r="B88" s="1552"/>
      <c r="C88" s="1553"/>
      <c r="D88" s="127" t="s">
        <v>413</v>
      </c>
      <c r="E88" s="1557"/>
      <c r="F88" s="95" t="s">
        <v>361</v>
      </c>
      <c r="G88" s="144" t="s">
        <v>362</v>
      </c>
      <c r="H88" s="144" t="s">
        <v>362</v>
      </c>
      <c r="I88" s="144" t="s">
        <v>362</v>
      </c>
      <c r="J88" s="1560"/>
      <c r="K88" s="1732"/>
      <c r="Q88" s="1"/>
    </row>
    <row r="89" spans="1:17" ht="15" customHeight="1" x14ac:dyDescent="0.3">
      <c r="A89" s="1523"/>
      <c r="B89" s="1552"/>
      <c r="C89" s="1553"/>
      <c r="D89" s="127" t="s">
        <v>414</v>
      </c>
      <c r="E89" s="1557"/>
      <c r="F89" s="95" t="s">
        <v>361</v>
      </c>
      <c r="G89" s="144" t="s">
        <v>362</v>
      </c>
      <c r="H89" s="144" t="s">
        <v>362</v>
      </c>
      <c r="I89" s="144" t="s">
        <v>362</v>
      </c>
      <c r="J89" s="1560"/>
      <c r="Q89" s="1"/>
    </row>
    <row r="90" spans="1:17" ht="15" customHeight="1" x14ac:dyDescent="0.3">
      <c r="A90" s="1523"/>
      <c r="B90" s="1552"/>
      <c r="C90" s="1553"/>
      <c r="D90" s="127" t="s">
        <v>416</v>
      </c>
      <c r="E90" s="1557"/>
      <c r="F90" s="95" t="s">
        <v>361</v>
      </c>
      <c r="G90" s="144" t="s">
        <v>362</v>
      </c>
      <c r="H90" s="144" t="s">
        <v>362</v>
      </c>
      <c r="I90" s="144" t="s">
        <v>362</v>
      </c>
      <c r="J90" s="1560"/>
      <c r="Q90" s="1"/>
    </row>
    <row r="91" spans="1:17" ht="15" customHeight="1" x14ac:dyDescent="0.3">
      <c r="A91" s="1523"/>
      <c r="B91" s="1552"/>
      <c r="C91" s="1553"/>
      <c r="D91" s="127" t="s">
        <v>417</v>
      </c>
      <c r="E91" s="1557"/>
      <c r="F91" s="95" t="s">
        <v>361</v>
      </c>
      <c r="G91" s="144" t="s">
        <v>362</v>
      </c>
      <c r="H91" s="144" t="s">
        <v>362</v>
      </c>
      <c r="I91" s="144" t="s">
        <v>362</v>
      </c>
      <c r="J91" s="1560"/>
      <c r="Q91" s="1"/>
    </row>
    <row r="92" spans="1:17" ht="15" customHeight="1" x14ac:dyDescent="0.3">
      <c r="A92" s="1524"/>
      <c r="B92" s="1742"/>
      <c r="C92" s="1743"/>
      <c r="D92" s="128" t="s">
        <v>418</v>
      </c>
      <c r="E92" s="1660"/>
      <c r="F92" s="98" t="s">
        <v>361</v>
      </c>
      <c r="G92" s="164" t="s">
        <v>362</v>
      </c>
      <c r="H92" s="164" t="s">
        <v>362</v>
      </c>
      <c r="I92" s="164" t="s">
        <v>362</v>
      </c>
      <c r="J92" s="1578"/>
      <c r="Q92" s="1"/>
    </row>
    <row r="93" spans="1:17" s="5" customFormat="1" ht="33" customHeight="1" x14ac:dyDescent="0.35">
      <c r="A93" s="1462" t="s">
        <v>481</v>
      </c>
      <c r="B93" s="1463"/>
      <c r="C93" s="1463"/>
      <c r="D93" s="1463"/>
      <c r="E93" s="1463"/>
      <c r="F93" s="1463"/>
      <c r="G93" s="1463"/>
      <c r="H93" s="1463"/>
      <c r="I93" s="1463"/>
      <c r="J93" s="221" t="s">
        <v>497</v>
      </c>
      <c r="K93" s="32"/>
      <c r="L93" s="8"/>
    </row>
    <row r="94" spans="1:17" ht="15" customHeight="1" x14ac:dyDescent="0.3">
      <c r="A94" s="1548" t="s">
        <v>49</v>
      </c>
      <c r="B94" s="1575" t="s">
        <v>401</v>
      </c>
      <c r="C94" s="1576"/>
      <c r="D94" s="126" t="s">
        <v>415</v>
      </c>
      <c r="E94" s="1738" t="s">
        <v>519</v>
      </c>
      <c r="F94" s="101" t="s">
        <v>361</v>
      </c>
      <c r="G94" s="143" t="s">
        <v>362</v>
      </c>
      <c r="H94" s="143" t="s">
        <v>362</v>
      </c>
      <c r="I94" s="143" t="s">
        <v>362</v>
      </c>
      <c r="J94" s="1577"/>
      <c r="Q94" s="1"/>
    </row>
    <row r="95" spans="1:17" ht="15" customHeight="1" x14ac:dyDescent="0.3">
      <c r="A95" s="1548" t="s">
        <v>49</v>
      </c>
      <c r="B95" s="1565"/>
      <c r="C95" s="1566"/>
      <c r="D95" s="126" t="s">
        <v>413</v>
      </c>
      <c r="E95" s="1739"/>
      <c r="F95" s="101" t="s">
        <v>361</v>
      </c>
      <c r="G95" s="143" t="s">
        <v>362</v>
      </c>
      <c r="H95" s="143" t="s">
        <v>362</v>
      </c>
      <c r="I95" s="143" t="s">
        <v>362</v>
      </c>
      <c r="J95" s="1567"/>
      <c r="Q95" s="1"/>
    </row>
    <row r="96" spans="1:17" ht="15" customHeight="1" x14ac:dyDescent="0.3">
      <c r="A96" s="1548" t="s">
        <v>49</v>
      </c>
      <c r="B96" s="1565"/>
      <c r="C96" s="1566"/>
      <c r="D96" s="126" t="s">
        <v>414</v>
      </c>
      <c r="E96" s="1739"/>
      <c r="F96" s="101" t="s">
        <v>361</v>
      </c>
      <c r="G96" s="143" t="s">
        <v>362</v>
      </c>
      <c r="H96" s="143" t="s">
        <v>362</v>
      </c>
      <c r="I96" s="143" t="s">
        <v>362</v>
      </c>
      <c r="J96" s="1567"/>
      <c r="Q96" s="1"/>
    </row>
    <row r="97" spans="1:17" ht="15" customHeight="1" x14ac:dyDescent="0.3">
      <c r="A97" s="1548" t="s">
        <v>49</v>
      </c>
      <c r="B97" s="1565"/>
      <c r="C97" s="1566"/>
      <c r="D97" s="126" t="s">
        <v>416</v>
      </c>
      <c r="E97" s="1739"/>
      <c r="F97" s="101" t="s">
        <v>361</v>
      </c>
      <c r="G97" s="143" t="s">
        <v>362</v>
      </c>
      <c r="H97" s="143" t="s">
        <v>362</v>
      </c>
      <c r="I97" s="143" t="s">
        <v>362</v>
      </c>
      <c r="J97" s="1567"/>
      <c r="Q97" s="1"/>
    </row>
    <row r="98" spans="1:17" ht="15" customHeight="1" x14ac:dyDescent="0.3">
      <c r="A98" s="1548" t="s">
        <v>49</v>
      </c>
      <c r="B98" s="1565"/>
      <c r="C98" s="1566"/>
      <c r="D98" s="126" t="s">
        <v>417</v>
      </c>
      <c r="E98" s="1739"/>
      <c r="F98" s="101" t="s">
        <v>361</v>
      </c>
      <c r="G98" s="143" t="s">
        <v>362</v>
      </c>
      <c r="H98" s="143" t="s">
        <v>362</v>
      </c>
      <c r="I98" s="143" t="s">
        <v>362</v>
      </c>
      <c r="J98" s="1567"/>
      <c r="Q98" s="1"/>
    </row>
    <row r="99" spans="1:17" ht="15" customHeight="1" x14ac:dyDescent="0.3">
      <c r="A99" s="1548" t="s">
        <v>49</v>
      </c>
      <c r="B99" s="1565"/>
      <c r="C99" s="1566"/>
      <c r="D99" s="126" t="s">
        <v>418</v>
      </c>
      <c r="E99" s="1739"/>
      <c r="F99" s="101" t="s">
        <v>361</v>
      </c>
      <c r="G99" s="143" t="s">
        <v>362</v>
      </c>
      <c r="H99" s="143" t="s">
        <v>362</v>
      </c>
      <c r="I99" s="143" t="s">
        <v>362</v>
      </c>
      <c r="J99" s="1568"/>
      <c r="Q99" s="1"/>
    </row>
    <row r="100" spans="1:17" ht="15" customHeight="1" x14ac:dyDescent="0.3">
      <c r="A100" s="1523" t="s">
        <v>50</v>
      </c>
      <c r="B100" s="1569" t="s">
        <v>382</v>
      </c>
      <c r="C100" s="1570"/>
      <c r="D100" s="127" t="s">
        <v>415</v>
      </c>
      <c r="E100" s="1739"/>
      <c r="F100" s="95" t="s">
        <v>361</v>
      </c>
      <c r="G100" s="144" t="s">
        <v>362</v>
      </c>
      <c r="H100" s="144" t="s">
        <v>362</v>
      </c>
      <c r="I100" s="144" t="s">
        <v>362</v>
      </c>
      <c r="J100" s="1572"/>
      <c r="Q100" s="1"/>
    </row>
    <row r="101" spans="1:17" ht="15" customHeight="1" x14ac:dyDescent="0.3">
      <c r="A101" s="1523" t="s">
        <v>50</v>
      </c>
      <c r="B101" s="1569" t="s">
        <v>319</v>
      </c>
      <c r="C101" s="1570"/>
      <c r="D101" s="127" t="s">
        <v>413</v>
      </c>
      <c r="E101" s="1739"/>
      <c r="F101" s="95" t="s">
        <v>361</v>
      </c>
      <c r="G101" s="144" t="s">
        <v>362</v>
      </c>
      <c r="H101" s="144" t="s">
        <v>362</v>
      </c>
      <c r="I101" s="144" t="s">
        <v>362</v>
      </c>
      <c r="J101" s="1560"/>
      <c r="Q101" s="1"/>
    </row>
    <row r="102" spans="1:17" ht="15" customHeight="1" x14ac:dyDescent="0.3">
      <c r="A102" s="1523" t="s">
        <v>50</v>
      </c>
      <c r="B102" s="1569" t="s">
        <v>319</v>
      </c>
      <c r="C102" s="1570"/>
      <c r="D102" s="127" t="s">
        <v>414</v>
      </c>
      <c r="E102" s="1739"/>
      <c r="F102" s="95" t="s">
        <v>361</v>
      </c>
      <c r="G102" s="144" t="s">
        <v>362</v>
      </c>
      <c r="H102" s="144" t="s">
        <v>362</v>
      </c>
      <c r="I102" s="144" t="s">
        <v>362</v>
      </c>
      <c r="J102" s="1560"/>
      <c r="Q102" s="1"/>
    </row>
    <row r="103" spans="1:17" ht="15" customHeight="1" x14ac:dyDescent="0.3">
      <c r="A103" s="1523" t="s">
        <v>50</v>
      </c>
      <c r="B103" s="1569" t="s">
        <v>319</v>
      </c>
      <c r="C103" s="1570"/>
      <c r="D103" s="127" t="s">
        <v>416</v>
      </c>
      <c r="E103" s="1739"/>
      <c r="F103" s="95" t="s">
        <v>361</v>
      </c>
      <c r="G103" s="144" t="s">
        <v>362</v>
      </c>
      <c r="H103" s="144" t="s">
        <v>362</v>
      </c>
      <c r="I103" s="144" t="s">
        <v>362</v>
      </c>
      <c r="J103" s="1560"/>
      <c r="Q103" s="1"/>
    </row>
    <row r="104" spans="1:17" ht="15" customHeight="1" x14ac:dyDescent="0.3">
      <c r="A104" s="1523" t="s">
        <v>50</v>
      </c>
      <c r="B104" s="1569" t="s">
        <v>319</v>
      </c>
      <c r="C104" s="1570"/>
      <c r="D104" s="127" t="s">
        <v>417</v>
      </c>
      <c r="E104" s="1739"/>
      <c r="F104" s="95" t="s">
        <v>361</v>
      </c>
      <c r="G104" s="144" t="s">
        <v>362</v>
      </c>
      <c r="H104" s="144" t="s">
        <v>362</v>
      </c>
      <c r="I104" s="144" t="s">
        <v>362</v>
      </c>
      <c r="J104" s="1560"/>
      <c r="Q104" s="1"/>
    </row>
    <row r="105" spans="1:17" ht="15" customHeight="1" x14ac:dyDescent="0.3">
      <c r="A105" s="1523" t="s">
        <v>50</v>
      </c>
      <c r="B105" s="1569" t="s">
        <v>319</v>
      </c>
      <c r="C105" s="1570"/>
      <c r="D105" s="127" t="s">
        <v>418</v>
      </c>
      <c r="E105" s="1739"/>
      <c r="F105" s="95" t="s">
        <v>361</v>
      </c>
      <c r="G105" s="144" t="s">
        <v>362</v>
      </c>
      <c r="H105" s="144" t="s">
        <v>362</v>
      </c>
      <c r="I105" s="144" t="s">
        <v>362</v>
      </c>
      <c r="J105" s="1561"/>
      <c r="Q105" s="1"/>
    </row>
    <row r="106" spans="1:17" ht="15" customHeight="1" x14ac:dyDescent="0.3">
      <c r="A106" s="1548" t="s">
        <v>51</v>
      </c>
      <c r="B106" s="1565" t="s">
        <v>383</v>
      </c>
      <c r="C106" s="1566"/>
      <c r="D106" s="126" t="s">
        <v>415</v>
      </c>
      <c r="E106" s="1739"/>
      <c r="F106" s="101" t="s">
        <v>361</v>
      </c>
      <c r="G106" s="143" t="s">
        <v>362</v>
      </c>
      <c r="H106" s="143" t="s">
        <v>362</v>
      </c>
      <c r="I106" s="143" t="s">
        <v>362</v>
      </c>
      <c r="J106" s="1571"/>
      <c r="Q106" s="1"/>
    </row>
    <row r="107" spans="1:17" ht="15" customHeight="1" x14ac:dyDescent="0.3">
      <c r="A107" s="1548" t="s">
        <v>51</v>
      </c>
      <c r="B107" s="1565" t="s">
        <v>328</v>
      </c>
      <c r="C107" s="1566"/>
      <c r="D107" s="126" t="s">
        <v>413</v>
      </c>
      <c r="E107" s="1739"/>
      <c r="F107" s="101" t="s">
        <v>361</v>
      </c>
      <c r="G107" s="143" t="s">
        <v>362</v>
      </c>
      <c r="H107" s="143" t="s">
        <v>362</v>
      </c>
      <c r="I107" s="143" t="s">
        <v>362</v>
      </c>
      <c r="J107" s="1567"/>
      <c r="Q107" s="1"/>
    </row>
    <row r="108" spans="1:17" ht="15" customHeight="1" x14ac:dyDescent="0.3">
      <c r="A108" s="1548" t="s">
        <v>51</v>
      </c>
      <c r="B108" s="1565" t="s">
        <v>328</v>
      </c>
      <c r="C108" s="1566"/>
      <c r="D108" s="126" t="s">
        <v>414</v>
      </c>
      <c r="E108" s="1739"/>
      <c r="F108" s="101" t="s">
        <v>361</v>
      </c>
      <c r="G108" s="143" t="s">
        <v>362</v>
      </c>
      <c r="H108" s="143" t="s">
        <v>362</v>
      </c>
      <c r="I108" s="143" t="s">
        <v>362</v>
      </c>
      <c r="J108" s="1567"/>
      <c r="Q108" s="1"/>
    </row>
    <row r="109" spans="1:17" ht="15" customHeight="1" x14ac:dyDescent="0.3">
      <c r="A109" s="1548" t="s">
        <v>51</v>
      </c>
      <c r="B109" s="1565" t="s">
        <v>328</v>
      </c>
      <c r="C109" s="1566"/>
      <c r="D109" s="126" t="s">
        <v>416</v>
      </c>
      <c r="E109" s="1739"/>
      <c r="F109" s="101" t="s">
        <v>361</v>
      </c>
      <c r="G109" s="143" t="s">
        <v>362</v>
      </c>
      <c r="H109" s="143" t="s">
        <v>362</v>
      </c>
      <c r="I109" s="143" t="s">
        <v>362</v>
      </c>
      <c r="J109" s="1567"/>
      <c r="Q109" s="1"/>
    </row>
    <row r="110" spans="1:17" ht="15" customHeight="1" x14ac:dyDescent="0.3">
      <c r="A110" s="1548" t="s">
        <v>51</v>
      </c>
      <c r="B110" s="1565" t="s">
        <v>328</v>
      </c>
      <c r="C110" s="1566"/>
      <c r="D110" s="126" t="s">
        <v>417</v>
      </c>
      <c r="E110" s="1739"/>
      <c r="F110" s="101" t="s">
        <v>361</v>
      </c>
      <c r="G110" s="143" t="s">
        <v>362</v>
      </c>
      <c r="H110" s="143" t="s">
        <v>362</v>
      </c>
      <c r="I110" s="143" t="s">
        <v>362</v>
      </c>
      <c r="J110" s="1567"/>
      <c r="Q110" s="1"/>
    </row>
    <row r="111" spans="1:17" ht="15" customHeight="1" x14ac:dyDescent="0.3">
      <c r="A111" s="1548" t="s">
        <v>51</v>
      </c>
      <c r="B111" s="1565" t="s">
        <v>328</v>
      </c>
      <c r="C111" s="1566"/>
      <c r="D111" s="126" t="s">
        <v>418</v>
      </c>
      <c r="E111" s="1739"/>
      <c r="F111" s="101" t="s">
        <v>361</v>
      </c>
      <c r="G111" s="143" t="s">
        <v>362</v>
      </c>
      <c r="H111" s="143" t="s">
        <v>362</v>
      </c>
      <c r="I111" s="143" t="s">
        <v>362</v>
      </c>
      <c r="J111" s="1568"/>
      <c r="Q111" s="1"/>
    </row>
    <row r="112" spans="1:17" ht="15" customHeight="1" x14ac:dyDescent="0.3">
      <c r="A112" s="1573" t="s">
        <v>52</v>
      </c>
      <c r="B112" s="1569" t="s">
        <v>384</v>
      </c>
      <c r="C112" s="1570"/>
      <c r="D112" s="137" t="s">
        <v>415</v>
      </c>
      <c r="E112" s="1739"/>
      <c r="F112" s="138" t="s">
        <v>361</v>
      </c>
      <c r="G112" s="162" t="s">
        <v>362</v>
      </c>
      <c r="H112" s="162" t="s">
        <v>362</v>
      </c>
      <c r="I112" s="162" t="s">
        <v>362</v>
      </c>
      <c r="J112" s="1572"/>
      <c r="Q112" s="1"/>
    </row>
    <row r="113" spans="1:17" ht="15" customHeight="1" x14ac:dyDescent="0.3">
      <c r="A113" s="1523" t="s">
        <v>52</v>
      </c>
      <c r="B113" s="1569" t="s">
        <v>320</v>
      </c>
      <c r="C113" s="1570"/>
      <c r="D113" s="127" t="s">
        <v>413</v>
      </c>
      <c r="E113" s="1739"/>
      <c r="F113" s="95" t="s">
        <v>361</v>
      </c>
      <c r="G113" s="144" t="s">
        <v>362</v>
      </c>
      <c r="H113" s="144" t="s">
        <v>362</v>
      </c>
      <c r="I113" s="144" t="s">
        <v>362</v>
      </c>
      <c r="J113" s="1560"/>
      <c r="Q113" s="1"/>
    </row>
    <row r="114" spans="1:17" ht="15" customHeight="1" x14ac:dyDescent="0.3">
      <c r="A114" s="1523" t="s">
        <v>52</v>
      </c>
      <c r="B114" s="1569" t="s">
        <v>320</v>
      </c>
      <c r="C114" s="1570"/>
      <c r="D114" s="127" t="s">
        <v>414</v>
      </c>
      <c r="E114" s="1739"/>
      <c r="F114" s="95" t="s">
        <v>361</v>
      </c>
      <c r="G114" s="144" t="s">
        <v>362</v>
      </c>
      <c r="H114" s="144" t="s">
        <v>362</v>
      </c>
      <c r="I114" s="144" t="s">
        <v>362</v>
      </c>
      <c r="J114" s="1560"/>
      <c r="Q114" s="1"/>
    </row>
    <row r="115" spans="1:17" ht="15" customHeight="1" x14ac:dyDescent="0.3">
      <c r="A115" s="1523" t="s">
        <v>52</v>
      </c>
      <c r="B115" s="1569" t="s">
        <v>320</v>
      </c>
      <c r="C115" s="1570"/>
      <c r="D115" s="127" t="s">
        <v>416</v>
      </c>
      <c r="E115" s="1739"/>
      <c r="F115" s="95" t="s">
        <v>361</v>
      </c>
      <c r="G115" s="144" t="s">
        <v>362</v>
      </c>
      <c r="H115" s="144" t="s">
        <v>362</v>
      </c>
      <c r="I115" s="144" t="s">
        <v>362</v>
      </c>
      <c r="J115" s="1560"/>
      <c r="Q115" s="1"/>
    </row>
    <row r="116" spans="1:17" ht="15" customHeight="1" x14ac:dyDescent="0.3">
      <c r="A116" s="1523" t="s">
        <v>52</v>
      </c>
      <c r="B116" s="1569" t="s">
        <v>320</v>
      </c>
      <c r="C116" s="1570"/>
      <c r="D116" s="127" t="s">
        <v>417</v>
      </c>
      <c r="E116" s="1739"/>
      <c r="F116" s="95" t="s">
        <v>361</v>
      </c>
      <c r="G116" s="144" t="s">
        <v>362</v>
      </c>
      <c r="H116" s="144" t="s">
        <v>362</v>
      </c>
      <c r="I116" s="144" t="s">
        <v>362</v>
      </c>
      <c r="J116" s="1560"/>
      <c r="Q116" s="1"/>
    </row>
    <row r="117" spans="1:17" ht="15" customHeight="1" x14ac:dyDescent="0.3">
      <c r="A117" s="1523" t="s">
        <v>52</v>
      </c>
      <c r="B117" s="1569" t="s">
        <v>320</v>
      </c>
      <c r="C117" s="1570"/>
      <c r="D117" s="127" t="s">
        <v>418</v>
      </c>
      <c r="E117" s="1739"/>
      <c r="F117" s="95" t="s">
        <v>361</v>
      </c>
      <c r="G117" s="144" t="s">
        <v>362</v>
      </c>
      <c r="H117" s="144" t="s">
        <v>362</v>
      </c>
      <c r="I117" s="144" t="s">
        <v>362</v>
      </c>
      <c r="J117" s="1561"/>
      <c r="Q117" s="1"/>
    </row>
    <row r="118" spans="1:17" ht="15" customHeight="1" x14ac:dyDescent="0.3">
      <c r="A118" s="1548" t="s">
        <v>53</v>
      </c>
      <c r="B118" s="1565" t="s">
        <v>402</v>
      </c>
      <c r="C118" s="1566"/>
      <c r="D118" s="126" t="s">
        <v>415</v>
      </c>
      <c r="E118" s="1739"/>
      <c r="F118" s="101" t="s">
        <v>361</v>
      </c>
      <c r="G118" s="143" t="s">
        <v>362</v>
      </c>
      <c r="H118" s="143" t="s">
        <v>362</v>
      </c>
      <c r="I118" s="143" t="s">
        <v>362</v>
      </c>
      <c r="J118" s="1571"/>
      <c r="Q118" s="1"/>
    </row>
    <row r="119" spans="1:17" ht="15" customHeight="1" x14ac:dyDescent="0.3">
      <c r="A119" s="1548" t="s">
        <v>53</v>
      </c>
      <c r="B119" s="1565" t="s">
        <v>321</v>
      </c>
      <c r="C119" s="1566"/>
      <c r="D119" s="126" t="s">
        <v>413</v>
      </c>
      <c r="E119" s="1739"/>
      <c r="F119" s="101" t="s">
        <v>361</v>
      </c>
      <c r="G119" s="143" t="s">
        <v>362</v>
      </c>
      <c r="H119" s="143" t="s">
        <v>362</v>
      </c>
      <c r="I119" s="143" t="s">
        <v>362</v>
      </c>
      <c r="J119" s="1567"/>
      <c r="Q119" s="1"/>
    </row>
    <row r="120" spans="1:17" ht="15" customHeight="1" x14ac:dyDescent="0.3">
      <c r="A120" s="1548" t="s">
        <v>53</v>
      </c>
      <c r="B120" s="1565" t="s">
        <v>321</v>
      </c>
      <c r="C120" s="1566"/>
      <c r="D120" s="126" t="s">
        <v>414</v>
      </c>
      <c r="E120" s="1739"/>
      <c r="F120" s="101" t="s">
        <v>361</v>
      </c>
      <c r="G120" s="143" t="s">
        <v>362</v>
      </c>
      <c r="H120" s="143" t="s">
        <v>362</v>
      </c>
      <c r="I120" s="143" t="s">
        <v>362</v>
      </c>
      <c r="J120" s="1567"/>
      <c r="Q120" s="1"/>
    </row>
    <row r="121" spans="1:17" ht="15" customHeight="1" x14ac:dyDescent="0.3">
      <c r="A121" s="1548" t="s">
        <v>53</v>
      </c>
      <c r="B121" s="1565" t="s">
        <v>321</v>
      </c>
      <c r="C121" s="1566"/>
      <c r="D121" s="126" t="s">
        <v>416</v>
      </c>
      <c r="E121" s="1739"/>
      <c r="F121" s="101" t="s">
        <v>361</v>
      </c>
      <c r="G121" s="143" t="s">
        <v>362</v>
      </c>
      <c r="H121" s="143" t="s">
        <v>362</v>
      </c>
      <c r="I121" s="143" t="s">
        <v>362</v>
      </c>
      <c r="J121" s="1567"/>
      <c r="Q121" s="1"/>
    </row>
    <row r="122" spans="1:17" ht="15" customHeight="1" x14ac:dyDescent="0.3">
      <c r="A122" s="1548" t="s">
        <v>53</v>
      </c>
      <c r="B122" s="1565" t="s">
        <v>321</v>
      </c>
      <c r="C122" s="1566"/>
      <c r="D122" s="126" t="s">
        <v>417</v>
      </c>
      <c r="E122" s="1739"/>
      <c r="F122" s="101" t="s">
        <v>361</v>
      </c>
      <c r="G122" s="143" t="s">
        <v>362</v>
      </c>
      <c r="H122" s="143" t="s">
        <v>362</v>
      </c>
      <c r="I122" s="143" t="s">
        <v>362</v>
      </c>
      <c r="J122" s="1567"/>
      <c r="Q122" s="1"/>
    </row>
    <row r="123" spans="1:17" ht="15" customHeight="1" x14ac:dyDescent="0.3">
      <c r="A123" s="1548" t="s">
        <v>53</v>
      </c>
      <c r="B123" s="1565" t="s">
        <v>321</v>
      </c>
      <c r="C123" s="1566"/>
      <c r="D123" s="126" t="s">
        <v>418</v>
      </c>
      <c r="E123" s="1739"/>
      <c r="F123" s="101" t="s">
        <v>361</v>
      </c>
      <c r="G123" s="143" t="s">
        <v>362</v>
      </c>
      <c r="H123" s="143" t="s">
        <v>362</v>
      </c>
      <c r="I123" s="143" t="s">
        <v>362</v>
      </c>
      <c r="J123" s="1568"/>
      <c r="Q123" s="1"/>
    </row>
    <row r="124" spans="1:17" ht="15" customHeight="1" x14ac:dyDescent="0.3">
      <c r="A124" s="1523" t="s">
        <v>54</v>
      </c>
      <c r="B124" s="1569" t="s">
        <v>403</v>
      </c>
      <c r="C124" s="1570"/>
      <c r="D124" s="127" t="s">
        <v>415</v>
      </c>
      <c r="E124" s="1739"/>
      <c r="F124" s="95" t="s">
        <v>361</v>
      </c>
      <c r="G124" s="144" t="s">
        <v>362</v>
      </c>
      <c r="H124" s="144" t="s">
        <v>362</v>
      </c>
      <c r="I124" s="144" t="s">
        <v>362</v>
      </c>
      <c r="J124" s="1572"/>
      <c r="Q124" s="1"/>
    </row>
    <row r="125" spans="1:17" ht="15" customHeight="1" x14ac:dyDescent="0.3">
      <c r="A125" s="1523" t="s">
        <v>54</v>
      </c>
      <c r="B125" s="1569" t="s">
        <v>327</v>
      </c>
      <c r="C125" s="1570"/>
      <c r="D125" s="127" t="s">
        <v>413</v>
      </c>
      <c r="E125" s="1739"/>
      <c r="F125" s="95" t="s">
        <v>361</v>
      </c>
      <c r="G125" s="144" t="s">
        <v>362</v>
      </c>
      <c r="H125" s="144" t="s">
        <v>362</v>
      </c>
      <c r="I125" s="144" t="s">
        <v>362</v>
      </c>
      <c r="J125" s="1560"/>
      <c r="Q125" s="1"/>
    </row>
    <row r="126" spans="1:17" ht="15" customHeight="1" x14ac:dyDescent="0.3">
      <c r="A126" s="1523" t="s">
        <v>54</v>
      </c>
      <c r="B126" s="1569" t="s">
        <v>327</v>
      </c>
      <c r="C126" s="1570"/>
      <c r="D126" s="127" t="s">
        <v>414</v>
      </c>
      <c r="E126" s="1739"/>
      <c r="F126" s="95" t="s">
        <v>361</v>
      </c>
      <c r="G126" s="144" t="s">
        <v>362</v>
      </c>
      <c r="H126" s="144" t="s">
        <v>362</v>
      </c>
      <c r="I126" s="144" t="s">
        <v>362</v>
      </c>
      <c r="J126" s="1560"/>
      <c r="Q126" s="1"/>
    </row>
    <row r="127" spans="1:17" ht="15" customHeight="1" x14ac:dyDescent="0.3">
      <c r="A127" s="1523" t="s">
        <v>54</v>
      </c>
      <c r="B127" s="1569" t="s">
        <v>327</v>
      </c>
      <c r="C127" s="1570"/>
      <c r="D127" s="127" t="s">
        <v>416</v>
      </c>
      <c r="E127" s="1739"/>
      <c r="F127" s="95" t="s">
        <v>361</v>
      </c>
      <c r="G127" s="144" t="s">
        <v>362</v>
      </c>
      <c r="H127" s="144" t="s">
        <v>362</v>
      </c>
      <c r="I127" s="144" t="s">
        <v>362</v>
      </c>
      <c r="J127" s="1560"/>
      <c r="Q127" s="1"/>
    </row>
    <row r="128" spans="1:17" ht="15" customHeight="1" x14ac:dyDescent="0.3">
      <c r="A128" s="1523" t="s">
        <v>54</v>
      </c>
      <c r="B128" s="1569" t="s">
        <v>327</v>
      </c>
      <c r="C128" s="1570"/>
      <c r="D128" s="127" t="s">
        <v>417</v>
      </c>
      <c r="E128" s="1739"/>
      <c r="F128" s="95" t="s">
        <v>361</v>
      </c>
      <c r="G128" s="144" t="s">
        <v>362</v>
      </c>
      <c r="H128" s="144" t="s">
        <v>362</v>
      </c>
      <c r="I128" s="144" t="s">
        <v>362</v>
      </c>
      <c r="J128" s="1560"/>
      <c r="Q128" s="1"/>
    </row>
    <row r="129" spans="1:17" ht="15" customHeight="1" x14ac:dyDescent="0.3">
      <c r="A129" s="1523" t="s">
        <v>54</v>
      </c>
      <c r="B129" s="1569" t="s">
        <v>327</v>
      </c>
      <c r="C129" s="1570"/>
      <c r="D129" s="127" t="s">
        <v>418</v>
      </c>
      <c r="E129" s="1739"/>
      <c r="F129" s="95" t="s">
        <v>361</v>
      </c>
      <c r="G129" s="144" t="s">
        <v>362</v>
      </c>
      <c r="H129" s="144" t="s">
        <v>362</v>
      </c>
      <c r="I129" s="144" t="s">
        <v>362</v>
      </c>
      <c r="J129" s="1561"/>
      <c r="Q129" s="1"/>
    </row>
    <row r="130" spans="1:17" ht="15" customHeight="1" x14ac:dyDescent="0.3">
      <c r="A130" s="1548" t="s">
        <v>55</v>
      </c>
      <c r="B130" s="1565" t="s">
        <v>404</v>
      </c>
      <c r="C130" s="1566"/>
      <c r="D130" s="126" t="s">
        <v>415</v>
      </c>
      <c r="E130" s="1739"/>
      <c r="F130" s="101" t="s">
        <v>361</v>
      </c>
      <c r="G130" s="143" t="s">
        <v>362</v>
      </c>
      <c r="H130" s="143" t="s">
        <v>362</v>
      </c>
      <c r="I130" s="143" t="s">
        <v>362</v>
      </c>
      <c r="J130" s="1571"/>
      <c r="Q130" s="1"/>
    </row>
    <row r="131" spans="1:17" ht="15" customHeight="1" x14ac:dyDescent="0.3">
      <c r="A131" s="1548" t="s">
        <v>55</v>
      </c>
      <c r="B131" s="1565" t="s">
        <v>326</v>
      </c>
      <c r="C131" s="1566"/>
      <c r="D131" s="126" t="s">
        <v>413</v>
      </c>
      <c r="E131" s="1739"/>
      <c r="F131" s="101" t="s">
        <v>361</v>
      </c>
      <c r="G131" s="143" t="s">
        <v>362</v>
      </c>
      <c r="H131" s="143" t="s">
        <v>362</v>
      </c>
      <c r="I131" s="143" t="s">
        <v>362</v>
      </c>
      <c r="J131" s="1567"/>
      <c r="Q131" s="1"/>
    </row>
    <row r="132" spans="1:17" ht="15" customHeight="1" x14ac:dyDescent="0.3">
      <c r="A132" s="1548" t="s">
        <v>55</v>
      </c>
      <c r="B132" s="1565" t="s">
        <v>326</v>
      </c>
      <c r="C132" s="1566"/>
      <c r="D132" s="126" t="s">
        <v>414</v>
      </c>
      <c r="E132" s="1739"/>
      <c r="F132" s="101" t="s">
        <v>361</v>
      </c>
      <c r="G132" s="143" t="s">
        <v>362</v>
      </c>
      <c r="H132" s="143" t="s">
        <v>362</v>
      </c>
      <c r="I132" s="143" t="s">
        <v>362</v>
      </c>
      <c r="J132" s="1567"/>
      <c r="Q132" s="1"/>
    </row>
    <row r="133" spans="1:17" ht="15" customHeight="1" x14ac:dyDescent="0.3">
      <c r="A133" s="1548" t="s">
        <v>55</v>
      </c>
      <c r="B133" s="1565" t="s">
        <v>326</v>
      </c>
      <c r="C133" s="1566"/>
      <c r="D133" s="126" t="s">
        <v>416</v>
      </c>
      <c r="E133" s="1739"/>
      <c r="F133" s="101" t="s">
        <v>361</v>
      </c>
      <c r="G133" s="143" t="s">
        <v>362</v>
      </c>
      <c r="H133" s="143" t="s">
        <v>362</v>
      </c>
      <c r="I133" s="143" t="s">
        <v>362</v>
      </c>
      <c r="J133" s="1567"/>
      <c r="Q133" s="1"/>
    </row>
    <row r="134" spans="1:17" ht="15" customHeight="1" x14ac:dyDescent="0.3">
      <c r="A134" s="1548" t="s">
        <v>55</v>
      </c>
      <c r="B134" s="1565" t="s">
        <v>326</v>
      </c>
      <c r="C134" s="1566"/>
      <c r="D134" s="126" t="s">
        <v>417</v>
      </c>
      <c r="E134" s="1739"/>
      <c r="F134" s="101" t="s">
        <v>361</v>
      </c>
      <c r="G134" s="143" t="s">
        <v>362</v>
      </c>
      <c r="H134" s="143" t="s">
        <v>362</v>
      </c>
      <c r="I134" s="143" t="s">
        <v>362</v>
      </c>
      <c r="J134" s="1567"/>
      <c r="Q134" s="1"/>
    </row>
    <row r="135" spans="1:17" ht="15" customHeight="1" x14ac:dyDescent="0.3">
      <c r="A135" s="1549" t="s">
        <v>55</v>
      </c>
      <c r="B135" s="1610" t="s">
        <v>326</v>
      </c>
      <c r="C135" s="1612"/>
      <c r="D135" s="131" t="s">
        <v>418</v>
      </c>
      <c r="E135" s="1740"/>
      <c r="F135" s="218" t="s">
        <v>361</v>
      </c>
      <c r="G135" s="148" t="s">
        <v>362</v>
      </c>
      <c r="H135" s="148" t="s">
        <v>362</v>
      </c>
      <c r="I135" s="148" t="s">
        <v>362</v>
      </c>
      <c r="J135" s="1744"/>
      <c r="Q135" s="1"/>
    </row>
    <row r="136" spans="1:17" s="5" customFormat="1" ht="33" customHeight="1" x14ac:dyDescent="0.35">
      <c r="A136" s="1462" t="s">
        <v>481</v>
      </c>
      <c r="B136" s="1463"/>
      <c r="C136" s="1463"/>
      <c r="D136" s="1463"/>
      <c r="E136" s="1463"/>
      <c r="F136" s="1463"/>
      <c r="G136" s="1463"/>
      <c r="H136" s="1463"/>
      <c r="I136" s="1463"/>
      <c r="J136" s="221" t="s">
        <v>497</v>
      </c>
      <c r="K136" s="32"/>
      <c r="L136" s="8"/>
    </row>
    <row r="137" spans="1:17" ht="15" customHeight="1" x14ac:dyDescent="0.3">
      <c r="A137" s="1522" t="s">
        <v>56</v>
      </c>
      <c r="B137" s="1658" t="s">
        <v>405</v>
      </c>
      <c r="C137" s="1659"/>
      <c r="D137" s="288" t="s">
        <v>415</v>
      </c>
      <c r="E137" s="1556" t="s">
        <v>519</v>
      </c>
      <c r="F137" s="93" t="s">
        <v>361</v>
      </c>
      <c r="G137" s="161" t="s">
        <v>362</v>
      </c>
      <c r="H137" s="161" t="s">
        <v>362</v>
      </c>
      <c r="I137" s="161" t="s">
        <v>362</v>
      </c>
      <c r="J137" s="1559"/>
      <c r="Q137" s="1"/>
    </row>
    <row r="138" spans="1:17" ht="15" customHeight="1" x14ac:dyDescent="0.3">
      <c r="A138" s="1523" t="s">
        <v>56</v>
      </c>
      <c r="B138" s="1569" t="s">
        <v>325</v>
      </c>
      <c r="C138" s="1570"/>
      <c r="D138" s="286" t="s">
        <v>413</v>
      </c>
      <c r="E138" s="1557"/>
      <c r="F138" s="95" t="s">
        <v>361</v>
      </c>
      <c r="G138" s="144" t="s">
        <v>362</v>
      </c>
      <c r="H138" s="144" t="s">
        <v>362</v>
      </c>
      <c r="I138" s="144" t="s">
        <v>362</v>
      </c>
      <c r="J138" s="1560"/>
      <c r="Q138" s="1"/>
    </row>
    <row r="139" spans="1:17" ht="15" customHeight="1" x14ac:dyDescent="0.3">
      <c r="A139" s="1523" t="s">
        <v>56</v>
      </c>
      <c r="B139" s="1569" t="s">
        <v>325</v>
      </c>
      <c r="C139" s="1570"/>
      <c r="D139" s="286" t="s">
        <v>414</v>
      </c>
      <c r="E139" s="1557"/>
      <c r="F139" s="95" t="s">
        <v>361</v>
      </c>
      <c r="G139" s="144" t="s">
        <v>362</v>
      </c>
      <c r="H139" s="144" t="s">
        <v>362</v>
      </c>
      <c r="I139" s="144" t="s">
        <v>362</v>
      </c>
      <c r="J139" s="1560"/>
      <c r="Q139" s="1"/>
    </row>
    <row r="140" spans="1:17" ht="15" customHeight="1" x14ac:dyDescent="0.3">
      <c r="A140" s="1523" t="s">
        <v>56</v>
      </c>
      <c r="B140" s="1569" t="s">
        <v>325</v>
      </c>
      <c r="C140" s="1570"/>
      <c r="D140" s="286" t="s">
        <v>416</v>
      </c>
      <c r="E140" s="1557"/>
      <c r="F140" s="95" t="s">
        <v>361</v>
      </c>
      <c r="G140" s="144" t="s">
        <v>362</v>
      </c>
      <c r="H140" s="144" t="s">
        <v>362</v>
      </c>
      <c r="I140" s="144" t="s">
        <v>362</v>
      </c>
      <c r="J140" s="1560"/>
      <c r="Q140" s="1"/>
    </row>
    <row r="141" spans="1:17" ht="15" customHeight="1" x14ac:dyDescent="0.3">
      <c r="A141" s="1523" t="s">
        <v>56</v>
      </c>
      <c r="B141" s="1569" t="s">
        <v>325</v>
      </c>
      <c r="C141" s="1570"/>
      <c r="D141" s="286" t="s">
        <v>417</v>
      </c>
      <c r="E141" s="1557"/>
      <c r="F141" s="95" t="s">
        <v>361</v>
      </c>
      <c r="G141" s="144" t="s">
        <v>362</v>
      </c>
      <c r="H141" s="144" t="s">
        <v>362</v>
      </c>
      <c r="I141" s="144" t="s">
        <v>362</v>
      </c>
      <c r="J141" s="1560"/>
      <c r="Q141" s="1"/>
    </row>
    <row r="142" spans="1:17" ht="15" customHeight="1" x14ac:dyDescent="0.3">
      <c r="A142" s="1523" t="s">
        <v>56</v>
      </c>
      <c r="B142" s="1569" t="s">
        <v>325</v>
      </c>
      <c r="C142" s="1570"/>
      <c r="D142" s="286" t="s">
        <v>418</v>
      </c>
      <c r="E142" s="1557"/>
      <c r="F142" s="95" t="s">
        <v>361</v>
      </c>
      <c r="G142" s="144" t="s">
        <v>362</v>
      </c>
      <c r="H142" s="144" t="s">
        <v>362</v>
      </c>
      <c r="I142" s="144" t="s">
        <v>362</v>
      </c>
      <c r="J142" s="1561"/>
      <c r="Q142" s="1"/>
    </row>
    <row r="143" spans="1:17" ht="15" customHeight="1" x14ac:dyDescent="0.3">
      <c r="A143" s="1562" t="s">
        <v>57</v>
      </c>
      <c r="B143" s="1565" t="s">
        <v>389</v>
      </c>
      <c r="C143" s="1566"/>
      <c r="D143" s="139" t="s">
        <v>415</v>
      </c>
      <c r="E143" s="1557"/>
      <c r="F143" s="140" t="s">
        <v>361</v>
      </c>
      <c r="G143" s="163" t="s">
        <v>362</v>
      </c>
      <c r="H143" s="163" t="s">
        <v>362</v>
      </c>
      <c r="I143" s="163" t="s">
        <v>362</v>
      </c>
      <c r="J143" s="1571"/>
      <c r="Q143" s="1"/>
    </row>
    <row r="144" spans="1:17" ht="15" customHeight="1" x14ac:dyDescent="0.3">
      <c r="A144" s="1548" t="s">
        <v>57</v>
      </c>
      <c r="B144" s="1565" t="s">
        <v>284</v>
      </c>
      <c r="C144" s="1566"/>
      <c r="D144" s="126" t="s">
        <v>413</v>
      </c>
      <c r="E144" s="1557"/>
      <c r="F144" s="101" t="s">
        <v>361</v>
      </c>
      <c r="G144" s="143" t="s">
        <v>362</v>
      </c>
      <c r="H144" s="143" t="s">
        <v>362</v>
      </c>
      <c r="I144" s="143" t="s">
        <v>362</v>
      </c>
      <c r="J144" s="1567"/>
      <c r="Q144" s="1"/>
    </row>
    <row r="145" spans="1:17" ht="15" customHeight="1" x14ac:dyDescent="0.3">
      <c r="A145" s="1548" t="s">
        <v>57</v>
      </c>
      <c r="B145" s="1565" t="s">
        <v>284</v>
      </c>
      <c r="C145" s="1566"/>
      <c r="D145" s="126" t="s">
        <v>414</v>
      </c>
      <c r="E145" s="1557"/>
      <c r="F145" s="101" t="s">
        <v>361</v>
      </c>
      <c r="G145" s="143" t="s">
        <v>362</v>
      </c>
      <c r="H145" s="143" t="s">
        <v>362</v>
      </c>
      <c r="I145" s="143" t="s">
        <v>362</v>
      </c>
      <c r="J145" s="1567"/>
      <c r="Q145" s="1"/>
    </row>
    <row r="146" spans="1:17" ht="15" customHeight="1" x14ac:dyDescent="0.3">
      <c r="A146" s="1548" t="s">
        <v>57</v>
      </c>
      <c r="B146" s="1565" t="s">
        <v>284</v>
      </c>
      <c r="C146" s="1566"/>
      <c r="D146" s="126" t="s">
        <v>416</v>
      </c>
      <c r="E146" s="1557"/>
      <c r="F146" s="101" t="s">
        <v>361</v>
      </c>
      <c r="G146" s="143" t="s">
        <v>362</v>
      </c>
      <c r="H146" s="143" t="s">
        <v>362</v>
      </c>
      <c r="I146" s="143" t="s">
        <v>362</v>
      </c>
      <c r="J146" s="1567"/>
      <c r="Q146" s="1"/>
    </row>
    <row r="147" spans="1:17" ht="15" customHeight="1" x14ac:dyDescent="0.3">
      <c r="A147" s="1548" t="s">
        <v>57</v>
      </c>
      <c r="B147" s="1565" t="s">
        <v>284</v>
      </c>
      <c r="C147" s="1566"/>
      <c r="D147" s="126" t="s">
        <v>417</v>
      </c>
      <c r="E147" s="1557"/>
      <c r="F147" s="101" t="s">
        <v>361</v>
      </c>
      <c r="G147" s="143" t="s">
        <v>362</v>
      </c>
      <c r="H147" s="143" t="s">
        <v>362</v>
      </c>
      <c r="I147" s="143" t="s">
        <v>362</v>
      </c>
      <c r="J147" s="1567"/>
      <c r="Q147" s="1"/>
    </row>
    <row r="148" spans="1:17" ht="15" customHeight="1" x14ac:dyDescent="0.3">
      <c r="A148" s="1548" t="s">
        <v>57</v>
      </c>
      <c r="B148" s="1565" t="s">
        <v>284</v>
      </c>
      <c r="C148" s="1566"/>
      <c r="D148" s="126" t="s">
        <v>418</v>
      </c>
      <c r="E148" s="1557"/>
      <c r="F148" s="101" t="s">
        <v>361</v>
      </c>
      <c r="G148" s="143" t="s">
        <v>362</v>
      </c>
      <c r="H148" s="143" t="s">
        <v>362</v>
      </c>
      <c r="I148" s="143" t="s">
        <v>362</v>
      </c>
      <c r="J148" s="1568"/>
      <c r="Q148" s="1"/>
    </row>
    <row r="149" spans="1:17" ht="15" customHeight="1" x14ac:dyDescent="0.3">
      <c r="A149" s="1523" t="s">
        <v>58</v>
      </c>
      <c r="B149" s="1569" t="s">
        <v>406</v>
      </c>
      <c r="C149" s="1570"/>
      <c r="D149" s="286" t="s">
        <v>415</v>
      </c>
      <c r="E149" s="1557"/>
      <c r="F149" s="95" t="s">
        <v>361</v>
      </c>
      <c r="G149" s="144" t="s">
        <v>362</v>
      </c>
      <c r="H149" s="144" t="s">
        <v>362</v>
      </c>
      <c r="I149" s="144" t="s">
        <v>362</v>
      </c>
      <c r="J149" s="1572"/>
      <c r="Q149" s="1"/>
    </row>
    <row r="150" spans="1:17" ht="15" customHeight="1" x14ac:dyDescent="0.3">
      <c r="A150" s="1523" t="s">
        <v>58</v>
      </c>
      <c r="B150" s="1569" t="s">
        <v>285</v>
      </c>
      <c r="C150" s="1570"/>
      <c r="D150" s="286" t="s">
        <v>413</v>
      </c>
      <c r="E150" s="1557"/>
      <c r="F150" s="95" t="s">
        <v>361</v>
      </c>
      <c r="G150" s="144" t="s">
        <v>362</v>
      </c>
      <c r="H150" s="144" t="s">
        <v>362</v>
      </c>
      <c r="I150" s="144" t="s">
        <v>362</v>
      </c>
      <c r="J150" s="1560"/>
      <c r="Q150" s="1"/>
    </row>
    <row r="151" spans="1:17" ht="15" customHeight="1" x14ac:dyDescent="0.3">
      <c r="A151" s="1523" t="s">
        <v>58</v>
      </c>
      <c r="B151" s="1569" t="s">
        <v>285</v>
      </c>
      <c r="C151" s="1570"/>
      <c r="D151" s="286" t="s">
        <v>414</v>
      </c>
      <c r="E151" s="1557"/>
      <c r="F151" s="95" t="s">
        <v>361</v>
      </c>
      <c r="G151" s="144" t="s">
        <v>362</v>
      </c>
      <c r="H151" s="144" t="s">
        <v>362</v>
      </c>
      <c r="I151" s="144" t="s">
        <v>362</v>
      </c>
      <c r="J151" s="1560"/>
      <c r="Q151" s="1"/>
    </row>
    <row r="152" spans="1:17" ht="15" customHeight="1" x14ac:dyDescent="0.3">
      <c r="A152" s="1523" t="s">
        <v>58</v>
      </c>
      <c r="B152" s="1569" t="s">
        <v>285</v>
      </c>
      <c r="C152" s="1570"/>
      <c r="D152" s="286" t="s">
        <v>416</v>
      </c>
      <c r="E152" s="1557"/>
      <c r="F152" s="95" t="s">
        <v>361</v>
      </c>
      <c r="G152" s="144" t="s">
        <v>362</v>
      </c>
      <c r="H152" s="144" t="s">
        <v>362</v>
      </c>
      <c r="I152" s="144" t="s">
        <v>362</v>
      </c>
      <c r="J152" s="1560"/>
      <c r="Q152" s="1"/>
    </row>
    <row r="153" spans="1:17" ht="15" customHeight="1" x14ac:dyDescent="0.3">
      <c r="A153" s="1523" t="s">
        <v>58</v>
      </c>
      <c r="B153" s="1569" t="s">
        <v>285</v>
      </c>
      <c r="C153" s="1570"/>
      <c r="D153" s="286" t="s">
        <v>417</v>
      </c>
      <c r="E153" s="1557"/>
      <c r="F153" s="95" t="s">
        <v>361</v>
      </c>
      <c r="G153" s="144" t="s">
        <v>362</v>
      </c>
      <c r="H153" s="144" t="s">
        <v>362</v>
      </c>
      <c r="I153" s="144" t="s">
        <v>362</v>
      </c>
      <c r="J153" s="1560"/>
      <c r="Q153" s="1"/>
    </row>
    <row r="154" spans="1:17" ht="15" customHeight="1" x14ac:dyDescent="0.3">
      <c r="A154" s="1523" t="s">
        <v>58</v>
      </c>
      <c r="B154" s="1569" t="s">
        <v>285</v>
      </c>
      <c r="C154" s="1570"/>
      <c r="D154" s="286" t="s">
        <v>418</v>
      </c>
      <c r="E154" s="1557"/>
      <c r="F154" s="95" t="s">
        <v>361</v>
      </c>
      <c r="G154" s="144" t="s">
        <v>362</v>
      </c>
      <c r="H154" s="144" t="s">
        <v>362</v>
      </c>
      <c r="I154" s="144" t="s">
        <v>362</v>
      </c>
      <c r="J154" s="1561"/>
      <c r="Q154" s="1"/>
    </row>
    <row r="155" spans="1:17" ht="15" customHeight="1" x14ac:dyDescent="0.3">
      <c r="A155" s="1548" t="s">
        <v>59</v>
      </c>
      <c r="B155" s="1565" t="s">
        <v>391</v>
      </c>
      <c r="C155" s="1566"/>
      <c r="D155" s="126" t="s">
        <v>415</v>
      </c>
      <c r="E155" s="1557"/>
      <c r="F155" s="101" t="s">
        <v>361</v>
      </c>
      <c r="G155" s="143" t="s">
        <v>362</v>
      </c>
      <c r="H155" s="143" t="s">
        <v>362</v>
      </c>
      <c r="I155" s="143" t="s">
        <v>362</v>
      </c>
      <c r="J155" s="1571"/>
      <c r="Q155" s="1"/>
    </row>
    <row r="156" spans="1:17" ht="15" customHeight="1" x14ac:dyDescent="0.3">
      <c r="A156" s="1548" t="s">
        <v>59</v>
      </c>
      <c r="B156" s="1565" t="s">
        <v>324</v>
      </c>
      <c r="C156" s="1566"/>
      <c r="D156" s="126" t="s">
        <v>413</v>
      </c>
      <c r="E156" s="1557"/>
      <c r="F156" s="101" t="s">
        <v>361</v>
      </c>
      <c r="G156" s="143" t="s">
        <v>362</v>
      </c>
      <c r="H156" s="143" t="s">
        <v>362</v>
      </c>
      <c r="I156" s="143" t="s">
        <v>362</v>
      </c>
      <c r="J156" s="1567"/>
      <c r="Q156" s="1"/>
    </row>
    <row r="157" spans="1:17" ht="15" customHeight="1" x14ac:dyDescent="0.3">
      <c r="A157" s="1548" t="s">
        <v>59</v>
      </c>
      <c r="B157" s="1565" t="s">
        <v>324</v>
      </c>
      <c r="C157" s="1566"/>
      <c r="D157" s="126" t="s">
        <v>414</v>
      </c>
      <c r="E157" s="1557"/>
      <c r="F157" s="101" t="s">
        <v>361</v>
      </c>
      <c r="G157" s="143" t="s">
        <v>362</v>
      </c>
      <c r="H157" s="143" t="s">
        <v>362</v>
      </c>
      <c r="I157" s="143" t="s">
        <v>362</v>
      </c>
      <c r="J157" s="1567"/>
      <c r="Q157" s="1"/>
    </row>
    <row r="158" spans="1:17" ht="15" customHeight="1" x14ac:dyDescent="0.3">
      <c r="A158" s="1548" t="s">
        <v>59</v>
      </c>
      <c r="B158" s="1565" t="s">
        <v>324</v>
      </c>
      <c r="C158" s="1566"/>
      <c r="D158" s="126" t="s">
        <v>416</v>
      </c>
      <c r="E158" s="1557"/>
      <c r="F158" s="101" t="s">
        <v>361</v>
      </c>
      <c r="G158" s="143" t="s">
        <v>362</v>
      </c>
      <c r="H158" s="143" t="s">
        <v>362</v>
      </c>
      <c r="I158" s="143" t="s">
        <v>362</v>
      </c>
      <c r="J158" s="1567"/>
      <c r="Q158" s="1"/>
    </row>
    <row r="159" spans="1:17" ht="15" customHeight="1" x14ac:dyDescent="0.3">
      <c r="A159" s="1548" t="s">
        <v>59</v>
      </c>
      <c r="B159" s="1565" t="s">
        <v>324</v>
      </c>
      <c r="C159" s="1566"/>
      <c r="D159" s="126" t="s">
        <v>417</v>
      </c>
      <c r="E159" s="1557"/>
      <c r="F159" s="101" t="s">
        <v>361</v>
      </c>
      <c r="G159" s="143" t="s">
        <v>362</v>
      </c>
      <c r="H159" s="143" t="s">
        <v>362</v>
      </c>
      <c r="I159" s="143" t="s">
        <v>362</v>
      </c>
      <c r="J159" s="1567"/>
      <c r="Q159" s="1"/>
    </row>
    <row r="160" spans="1:17" ht="15" customHeight="1" x14ac:dyDescent="0.3">
      <c r="A160" s="1548" t="s">
        <v>59</v>
      </c>
      <c r="B160" s="1565" t="s">
        <v>324</v>
      </c>
      <c r="C160" s="1566"/>
      <c r="D160" s="126" t="s">
        <v>418</v>
      </c>
      <c r="E160" s="1557"/>
      <c r="F160" s="101" t="s">
        <v>361</v>
      </c>
      <c r="G160" s="143" t="s">
        <v>362</v>
      </c>
      <c r="H160" s="143" t="s">
        <v>362</v>
      </c>
      <c r="I160" s="143" t="s">
        <v>362</v>
      </c>
      <c r="J160" s="1568"/>
      <c r="Q160" s="1"/>
    </row>
    <row r="161" spans="1:17" ht="15" customHeight="1" x14ac:dyDescent="0.3">
      <c r="A161" s="1523" t="s">
        <v>60</v>
      </c>
      <c r="B161" s="1569" t="s">
        <v>407</v>
      </c>
      <c r="C161" s="1570"/>
      <c r="D161" s="286" t="s">
        <v>415</v>
      </c>
      <c r="E161" s="1557"/>
      <c r="F161" s="95" t="s">
        <v>361</v>
      </c>
      <c r="G161" s="144" t="s">
        <v>362</v>
      </c>
      <c r="H161" s="144" t="s">
        <v>362</v>
      </c>
      <c r="I161" s="144" t="s">
        <v>362</v>
      </c>
      <c r="J161" s="1572"/>
      <c r="Q161" s="1"/>
    </row>
    <row r="162" spans="1:17" ht="15" customHeight="1" x14ac:dyDescent="0.3">
      <c r="A162" s="1523" t="s">
        <v>60</v>
      </c>
      <c r="B162" s="1569" t="s">
        <v>323</v>
      </c>
      <c r="C162" s="1570"/>
      <c r="D162" s="286" t="s">
        <v>413</v>
      </c>
      <c r="E162" s="1557"/>
      <c r="F162" s="95" t="s">
        <v>361</v>
      </c>
      <c r="G162" s="144" t="s">
        <v>362</v>
      </c>
      <c r="H162" s="144" t="s">
        <v>362</v>
      </c>
      <c r="I162" s="144" t="s">
        <v>362</v>
      </c>
      <c r="J162" s="1560"/>
      <c r="Q162" s="1"/>
    </row>
    <row r="163" spans="1:17" ht="15" customHeight="1" x14ac:dyDescent="0.3">
      <c r="A163" s="1523" t="s">
        <v>60</v>
      </c>
      <c r="B163" s="1569" t="s">
        <v>323</v>
      </c>
      <c r="C163" s="1570"/>
      <c r="D163" s="286" t="s">
        <v>414</v>
      </c>
      <c r="E163" s="1557"/>
      <c r="F163" s="95" t="s">
        <v>361</v>
      </c>
      <c r="G163" s="144" t="s">
        <v>362</v>
      </c>
      <c r="H163" s="144" t="s">
        <v>362</v>
      </c>
      <c r="I163" s="144" t="s">
        <v>362</v>
      </c>
      <c r="J163" s="1560"/>
      <c r="Q163" s="1"/>
    </row>
    <row r="164" spans="1:17" ht="15" customHeight="1" x14ac:dyDescent="0.3">
      <c r="A164" s="1523" t="s">
        <v>60</v>
      </c>
      <c r="B164" s="1569" t="s">
        <v>323</v>
      </c>
      <c r="C164" s="1570"/>
      <c r="D164" s="286" t="s">
        <v>416</v>
      </c>
      <c r="E164" s="1557"/>
      <c r="F164" s="95" t="s">
        <v>361</v>
      </c>
      <c r="G164" s="144" t="s">
        <v>362</v>
      </c>
      <c r="H164" s="144" t="s">
        <v>362</v>
      </c>
      <c r="I164" s="144" t="s">
        <v>362</v>
      </c>
      <c r="J164" s="1560"/>
      <c r="Q164" s="1"/>
    </row>
    <row r="165" spans="1:17" ht="15" customHeight="1" x14ac:dyDescent="0.3">
      <c r="A165" s="1523" t="s">
        <v>60</v>
      </c>
      <c r="B165" s="1569" t="s">
        <v>323</v>
      </c>
      <c r="C165" s="1570"/>
      <c r="D165" s="286" t="s">
        <v>417</v>
      </c>
      <c r="E165" s="1557"/>
      <c r="F165" s="95" t="s">
        <v>361</v>
      </c>
      <c r="G165" s="144" t="s">
        <v>362</v>
      </c>
      <c r="H165" s="144" t="s">
        <v>362</v>
      </c>
      <c r="I165" s="144" t="s">
        <v>362</v>
      </c>
      <c r="J165" s="1560"/>
      <c r="Q165" s="1"/>
    </row>
    <row r="166" spans="1:17" ht="15" customHeight="1" x14ac:dyDescent="0.3">
      <c r="A166" s="1523" t="s">
        <v>60</v>
      </c>
      <c r="B166" s="1569" t="s">
        <v>323</v>
      </c>
      <c r="C166" s="1570"/>
      <c r="D166" s="286" t="s">
        <v>418</v>
      </c>
      <c r="E166" s="1557"/>
      <c r="F166" s="95" t="s">
        <v>361</v>
      </c>
      <c r="G166" s="144" t="s">
        <v>362</v>
      </c>
      <c r="H166" s="144" t="s">
        <v>362</v>
      </c>
      <c r="I166" s="144" t="s">
        <v>362</v>
      </c>
      <c r="J166" s="1561"/>
      <c r="Q166" s="1"/>
    </row>
    <row r="167" spans="1:17" ht="15" customHeight="1" x14ac:dyDescent="0.3">
      <c r="A167" s="1548" t="s">
        <v>61</v>
      </c>
      <c r="B167" s="1565" t="s">
        <v>408</v>
      </c>
      <c r="C167" s="1566"/>
      <c r="D167" s="126" t="s">
        <v>415</v>
      </c>
      <c r="E167" s="1557"/>
      <c r="F167" s="101" t="s">
        <v>361</v>
      </c>
      <c r="G167" s="143" t="s">
        <v>362</v>
      </c>
      <c r="H167" s="143" t="s">
        <v>362</v>
      </c>
      <c r="I167" s="143" t="s">
        <v>362</v>
      </c>
      <c r="J167" s="1571"/>
      <c r="Q167" s="1"/>
    </row>
    <row r="168" spans="1:17" ht="15" customHeight="1" x14ac:dyDescent="0.3">
      <c r="A168" s="1548" t="s">
        <v>61</v>
      </c>
      <c r="B168" s="1565" t="s">
        <v>322</v>
      </c>
      <c r="C168" s="1566"/>
      <c r="D168" s="126" t="s">
        <v>413</v>
      </c>
      <c r="E168" s="1557"/>
      <c r="F168" s="101" t="s">
        <v>361</v>
      </c>
      <c r="G168" s="143" t="s">
        <v>362</v>
      </c>
      <c r="H168" s="143" t="s">
        <v>362</v>
      </c>
      <c r="I168" s="143" t="s">
        <v>362</v>
      </c>
      <c r="J168" s="1567"/>
      <c r="Q168" s="1"/>
    </row>
    <row r="169" spans="1:17" ht="15" customHeight="1" x14ac:dyDescent="0.3">
      <c r="A169" s="1548" t="s">
        <v>61</v>
      </c>
      <c r="B169" s="1565" t="s">
        <v>322</v>
      </c>
      <c r="C169" s="1566"/>
      <c r="D169" s="126" t="s">
        <v>414</v>
      </c>
      <c r="E169" s="1557"/>
      <c r="F169" s="101" t="s">
        <v>361</v>
      </c>
      <c r="G169" s="143" t="s">
        <v>362</v>
      </c>
      <c r="H169" s="143" t="s">
        <v>362</v>
      </c>
      <c r="I169" s="143" t="s">
        <v>362</v>
      </c>
      <c r="J169" s="1567"/>
      <c r="Q169" s="1"/>
    </row>
    <row r="170" spans="1:17" ht="15" customHeight="1" x14ac:dyDescent="0.3">
      <c r="A170" s="1548" t="s">
        <v>61</v>
      </c>
      <c r="B170" s="1565" t="s">
        <v>322</v>
      </c>
      <c r="C170" s="1566"/>
      <c r="D170" s="126" t="s">
        <v>416</v>
      </c>
      <c r="E170" s="1557"/>
      <c r="F170" s="101" t="s">
        <v>361</v>
      </c>
      <c r="G170" s="143" t="s">
        <v>362</v>
      </c>
      <c r="H170" s="143" t="s">
        <v>362</v>
      </c>
      <c r="I170" s="143" t="s">
        <v>362</v>
      </c>
      <c r="J170" s="1567"/>
      <c r="Q170" s="1"/>
    </row>
    <row r="171" spans="1:17" ht="15" customHeight="1" x14ac:dyDescent="0.3">
      <c r="A171" s="1548" t="s">
        <v>61</v>
      </c>
      <c r="B171" s="1565" t="s">
        <v>322</v>
      </c>
      <c r="C171" s="1566"/>
      <c r="D171" s="126" t="s">
        <v>417</v>
      </c>
      <c r="E171" s="1557"/>
      <c r="F171" s="101" t="s">
        <v>361</v>
      </c>
      <c r="G171" s="143" t="s">
        <v>362</v>
      </c>
      <c r="H171" s="143" t="s">
        <v>362</v>
      </c>
      <c r="I171" s="143" t="s">
        <v>362</v>
      </c>
      <c r="J171" s="1567"/>
      <c r="Q171" s="1"/>
    </row>
    <row r="172" spans="1:17" ht="15" customHeight="1" x14ac:dyDescent="0.3">
      <c r="A172" s="1548" t="s">
        <v>61</v>
      </c>
      <c r="B172" s="1565" t="s">
        <v>322</v>
      </c>
      <c r="C172" s="1566"/>
      <c r="D172" s="126" t="s">
        <v>418</v>
      </c>
      <c r="E172" s="1557"/>
      <c r="F172" s="101" t="s">
        <v>361</v>
      </c>
      <c r="G172" s="143" t="s">
        <v>362</v>
      </c>
      <c r="H172" s="143" t="s">
        <v>362</v>
      </c>
      <c r="I172" s="143" t="s">
        <v>362</v>
      </c>
      <c r="J172" s="1568"/>
      <c r="Q172" s="1"/>
    </row>
    <row r="173" spans="1:17" ht="15" customHeight="1" x14ac:dyDescent="0.3">
      <c r="A173" s="1573" t="s">
        <v>62</v>
      </c>
      <c r="B173" s="1569" t="s">
        <v>409</v>
      </c>
      <c r="C173" s="1570"/>
      <c r="D173" s="137" t="s">
        <v>415</v>
      </c>
      <c r="E173" s="1557"/>
      <c r="F173" s="138" t="s">
        <v>361</v>
      </c>
      <c r="G173" s="162" t="s">
        <v>362</v>
      </c>
      <c r="H173" s="162" t="s">
        <v>362</v>
      </c>
      <c r="I173" s="162" t="s">
        <v>362</v>
      </c>
      <c r="J173" s="1572"/>
      <c r="Q173" s="1"/>
    </row>
    <row r="174" spans="1:17" ht="15" customHeight="1" x14ac:dyDescent="0.3">
      <c r="A174" s="1523" t="s">
        <v>62</v>
      </c>
      <c r="B174" s="1569" t="s">
        <v>329</v>
      </c>
      <c r="C174" s="1570"/>
      <c r="D174" s="286" t="s">
        <v>413</v>
      </c>
      <c r="E174" s="1557"/>
      <c r="F174" s="95" t="s">
        <v>361</v>
      </c>
      <c r="G174" s="144" t="s">
        <v>362</v>
      </c>
      <c r="H174" s="144" t="s">
        <v>362</v>
      </c>
      <c r="I174" s="144" t="s">
        <v>362</v>
      </c>
      <c r="J174" s="1560"/>
      <c r="Q174" s="1"/>
    </row>
    <row r="175" spans="1:17" ht="15" customHeight="1" x14ac:dyDescent="0.3">
      <c r="A175" s="1523" t="s">
        <v>62</v>
      </c>
      <c r="B175" s="1569" t="s">
        <v>329</v>
      </c>
      <c r="C175" s="1570"/>
      <c r="D175" s="286" t="s">
        <v>414</v>
      </c>
      <c r="E175" s="1557"/>
      <c r="F175" s="95" t="s">
        <v>361</v>
      </c>
      <c r="G175" s="144" t="s">
        <v>362</v>
      </c>
      <c r="H175" s="144" t="s">
        <v>362</v>
      </c>
      <c r="I175" s="144" t="s">
        <v>362</v>
      </c>
      <c r="J175" s="1560"/>
      <c r="Q175" s="1"/>
    </row>
    <row r="176" spans="1:17" ht="15" customHeight="1" x14ac:dyDescent="0.3">
      <c r="A176" s="1523" t="s">
        <v>62</v>
      </c>
      <c r="B176" s="1569" t="s">
        <v>329</v>
      </c>
      <c r="C176" s="1570"/>
      <c r="D176" s="286" t="s">
        <v>416</v>
      </c>
      <c r="E176" s="1557"/>
      <c r="F176" s="95" t="s">
        <v>361</v>
      </c>
      <c r="G176" s="144" t="s">
        <v>362</v>
      </c>
      <c r="H176" s="144" t="s">
        <v>362</v>
      </c>
      <c r="I176" s="144" t="s">
        <v>362</v>
      </c>
      <c r="J176" s="1560"/>
      <c r="Q176" s="1"/>
    </row>
    <row r="177" spans="1:17" ht="15" customHeight="1" x14ac:dyDescent="0.3">
      <c r="A177" s="1523" t="s">
        <v>62</v>
      </c>
      <c r="B177" s="1569" t="s">
        <v>329</v>
      </c>
      <c r="C177" s="1570"/>
      <c r="D177" s="286" t="s">
        <v>417</v>
      </c>
      <c r="E177" s="1557"/>
      <c r="F177" s="95" t="s">
        <v>361</v>
      </c>
      <c r="G177" s="144" t="s">
        <v>362</v>
      </c>
      <c r="H177" s="144" t="s">
        <v>362</v>
      </c>
      <c r="I177" s="144" t="s">
        <v>362</v>
      </c>
      <c r="J177" s="1560"/>
      <c r="Q177" s="1"/>
    </row>
    <row r="178" spans="1:17" ht="15" customHeight="1" x14ac:dyDescent="0.3">
      <c r="A178" s="1524" t="s">
        <v>62</v>
      </c>
      <c r="B178" s="1664" t="s">
        <v>329</v>
      </c>
      <c r="C178" s="1665"/>
      <c r="D178" s="287" t="s">
        <v>418</v>
      </c>
      <c r="E178" s="1660"/>
      <c r="F178" s="98" t="s">
        <v>361</v>
      </c>
      <c r="G178" s="164" t="s">
        <v>362</v>
      </c>
      <c r="H178" s="164" t="s">
        <v>362</v>
      </c>
      <c r="I178" s="164" t="s">
        <v>362</v>
      </c>
      <c r="J178" s="1578"/>
      <c r="Q178" s="1"/>
    </row>
    <row r="179" spans="1:17" s="5" customFormat="1" ht="8.15" customHeight="1" x14ac:dyDescent="0.35">
      <c r="A179" s="82"/>
      <c r="B179" s="83"/>
      <c r="C179" s="83"/>
      <c r="D179" s="83"/>
      <c r="E179" s="83"/>
      <c r="F179" s="84"/>
      <c r="G179" s="156"/>
      <c r="H179" s="156"/>
      <c r="I179" s="156"/>
      <c r="J179" s="46"/>
      <c r="K179" s="32"/>
      <c r="L179" s="8"/>
    </row>
    <row r="180" spans="1:17" s="5" customFormat="1" ht="33" customHeight="1" x14ac:dyDescent="0.35">
      <c r="A180" s="1462" t="s">
        <v>419</v>
      </c>
      <c r="B180" s="1463"/>
      <c r="C180" s="1463"/>
      <c r="D180" s="1463"/>
      <c r="E180" s="1463"/>
      <c r="F180" s="1463"/>
      <c r="G180" s="1463"/>
      <c r="H180" s="1463"/>
      <c r="I180" s="1463"/>
      <c r="J180" s="1464"/>
      <c r="K180" s="32"/>
      <c r="L180" s="8">
        <f>IF(COUNTA(G181:I181)=3,3,2)</f>
        <v>3</v>
      </c>
    </row>
    <row r="181" spans="1:17" ht="28" customHeight="1" x14ac:dyDescent="0.3">
      <c r="A181" s="11" t="s">
        <v>63</v>
      </c>
      <c r="B181" s="1579" t="s">
        <v>276</v>
      </c>
      <c r="C181" s="1579"/>
      <c r="D181" s="1579"/>
      <c r="E181" s="85" t="s">
        <v>524</v>
      </c>
      <c r="F181" s="4"/>
      <c r="G181" s="150" t="s">
        <v>362</v>
      </c>
      <c r="H181" s="150" t="s">
        <v>362</v>
      </c>
      <c r="I181" s="150" t="s">
        <v>362</v>
      </c>
      <c r="J181" s="6"/>
      <c r="Q181" s="1"/>
    </row>
    <row r="182" spans="1:17" s="5" customFormat="1" ht="8.15" customHeight="1" x14ac:dyDescent="0.35">
      <c r="A182" s="12"/>
      <c r="B182" s="13"/>
      <c r="C182" s="13"/>
      <c r="D182" s="13"/>
      <c r="E182" s="13"/>
      <c r="F182" s="7"/>
      <c r="G182" s="149"/>
      <c r="H182" s="149"/>
      <c r="I182" s="149"/>
      <c r="J182" s="46"/>
      <c r="K182" s="32"/>
      <c r="L182" s="8"/>
    </row>
    <row r="183" spans="1:17" s="5" customFormat="1" ht="33" customHeight="1" x14ac:dyDescent="0.35">
      <c r="A183" s="1462" t="s">
        <v>420</v>
      </c>
      <c r="B183" s="1463"/>
      <c r="C183" s="1463"/>
      <c r="D183" s="1463"/>
      <c r="E183" s="1463"/>
      <c r="F183" s="1463"/>
      <c r="G183" s="1463"/>
      <c r="H183" s="1463"/>
      <c r="I183" s="1463"/>
      <c r="J183" s="1464"/>
      <c r="K183" s="32"/>
      <c r="L183" s="8">
        <f>IF(COUNTA(G184:I184)=3,3,2)</f>
        <v>3</v>
      </c>
    </row>
    <row r="184" spans="1:17" ht="42.75" customHeight="1" x14ac:dyDescent="0.3">
      <c r="A184" s="11" t="s">
        <v>64</v>
      </c>
      <c r="B184" s="1582" t="s">
        <v>4</v>
      </c>
      <c r="C184" s="1582"/>
      <c r="D184" s="1582"/>
      <c r="E184" s="85" t="s">
        <v>524</v>
      </c>
      <c r="F184" s="4"/>
      <c r="G184" s="165" t="s">
        <v>498</v>
      </c>
      <c r="H184" s="165" t="s">
        <v>498</v>
      </c>
      <c r="I184" s="166" t="s">
        <v>499</v>
      </c>
      <c r="J184" s="37"/>
      <c r="Q184" s="1"/>
    </row>
    <row r="185" spans="1:17" s="5" customFormat="1" ht="8.15" customHeight="1" x14ac:dyDescent="0.35">
      <c r="A185" s="12"/>
      <c r="B185" s="13"/>
      <c r="C185" s="13"/>
      <c r="D185" s="13"/>
      <c r="E185" s="13"/>
      <c r="F185" s="7"/>
      <c r="G185" s="149"/>
      <c r="H185" s="149"/>
      <c r="I185" s="149"/>
      <c r="J185" s="46"/>
      <c r="K185" s="32"/>
      <c r="L185" s="8"/>
    </row>
    <row r="186" spans="1:17" s="5" customFormat="1" ht="33" customHeight="1" x14ac:dyDescent="0.35">
      <c r="A186" s="1462" t="s">
        <v>421</v>
      </c>
      <c r="B186" s="1463"/>
      <c r="C186" s="1463"/>
      <c r="D186" s="1463"/>
      <c r="E186" s="1463"/>
      <c r="F186" s="1463"/>
      <c r="G186" s="1463"/>
      <c r="H186" s="1463"/>
      <c r="I186" s="1463"/>
      <c r="J186" s="1464"/>
      <c r="K186" s="32"/>
      <c r="L186" s="8">
        <f>IF(COUNTA(G187:I191)=15,3,2)</f>
        <v>3</v>
      </c>
    </row>
    <row r="187" spans="1:17" ht="61.5" customHeight="1" x14ac:dyDescent="0.3">
      <c r="A187" s="103" t="s">
        <v>65</v>
      </c>
      <c r="B187" s="1505" t="s">
        <v>530</v>
      </c>
      <c r="C187" s="1506"/>
      <c r="D187" s="213" t="s">
        <v>525</v>
      </c>
      <c r="E187" s="1541" t="s">
        <v>519</v>
      </c>
      <c r="F187" s="212" t="s">
        <v>512</v>
      </c>
      <c r="G187" s="136">
        <v>223</v>
      </c>
      <c r="H187" s="136">
        <v>33</v>
      </c>
      <c r="I187" s="136">
        <v>62</v>
      </c>
      <c r="J187" s="104"/>
      <c r="K187" s="234"/>
      <c r="Q187" s="1"/>
    </row>
    <row r="188" spans="1:17" ht="20.149999999999999" customHeight="1" x14ac:dyDescent="0.3">
      <c r="A188" s="105" t="s">
        <v>66</v>
      </c>
      <c r="B188" s="1487" t="s">
        <v>514</v>
      </c>
      <c r="C188" s="1488"/>
      <c r="D188" s="214" t="s">
        <v>526</v>
      </c>
      <c r="E188" s="1542"/>
      <c r="F188" s="53" t="s">
        <v>512</v>
      </c>
      <c r="G188" s="205">
        <v>26682</v>
      </c>
      <c r="H188" s="261">
        <v>19168</v>
      </c>
      <c r="I188" s="205">
        <v>40533</v>
      </c>
      <c r="J188" s="106"/>
      <c r="Q188" s="1"/>
    </row>
    <row r="189" spans="1:17" ht="69" customHeight="1" x14ac:dyDescent="0.3">
      <c r="A189" s="107" t="s">
        <v>67</v>
      </c>
      <c r="B189" s="1545" t="s">
        <v>529</v>
      </c>
      <c r="C189" s="1547"/>
      <c r="D189" s="215" t="s">
        <v>526</v>
      </c>
      <c r="E189" s="1542"/>
      <c r="F189" s="57" t="s">
        <v>398</v>
      </c>
      <c r="G189" s="206">
        <v>0.99199999999999999</v>
      </c>
      <c r="H189" s="206">
        <v>0.998</v>
      </c>
      <c r="I189" s="313">
        <v>0.998</v>
      </c>
      <c r="J189" s="108"/>
      <c r="K189" s="1732"/>
      <c r="Q189" s="1"/>
    </row>
    <row r="190" spans="1:17" ht="31.5" customHeight="1" x14ac:dyDescent="0.3">
      <c r="A190" s="105" t="s">
        <v>68</v>
      </c>
      <c r="B190" s="1487" t="s">
        <v>482</v>
      </c>
      <c r="C190" s="1488"/>
      <c r="D190" s="216" t="s">
        <v>527</v>
      </c>
      <c r="E190" s="1542"/>
      <c r="F190" s="53" t="s">
        <v>361</v>
      </c>
      <c r="G190" s="175">
        <v>214</v>
      </c>
      <c r="H190" s="175">
        <v>36</v>
      </c>
      <c r="I190" s="175">
        <v>124</v>
      </c>
      <c r="J190" s="1474"/>
      <c r="K190" s="1732"/>
      <c r="Q190" s="1"/>
    </row>
    <row r="191" spans="1:17" ht="28.5" customHeight="1" x14ac:dyDescent="0.3">
      <c r="A191" s="109" t="s">
        <v>291</v>
      </c>
      <c r="B191" s="1583" t="s">
        <v>482</v>
      </c>
      <c r="C191" s="1584"/>
      <c r="D191" s="217" t="s">
        <v>528</v>
      </c>
      <c r="E191" s="1543"/>
      <c r="F191" s="110" t="s">
        <v>361</v>
      </c>
      <c r="G191" s="176">
        <v>12.2</v>
      </c>
      <c r="H191" s="167">
        <v>0.42</v>
      </c>
      <c r="I191" s="160">
        <v>2</v>
      </c>
      <c r="J191" s="1517"/>
      <c r="K191" s="1732"/>
      <c r="Q191" s="1"/>
    </row>
    <row r="192" spans="1:17" s="5" customFormat="1" ht="8.15" customHeight="1" x14ac:dyDescent="0.35">
      <c r="A192" s="12"/>
      <c r="B192" s="13"/>
      <c r="C192" s="13"/>
      <c r="D192" s="13"/>
      <c r="E192" s="13"/>
      <c r="F192" s="7"/>
      <c r="G192" s="149"/>
      <c r="H192" s="149"/>
      <c r="I192" s="149"/>
      <c r="J192" s="46"/>
      <c r="K192" s="32"/>
      <c r="L192" s="8"/>
    </row>
    <row r="193" spans="1:17" s="5" customFormat="1" ht="33" customHeight="1" x14ac:dyDescent="0.35">
      <c r="A193" s="1462" t="s">
        <v>422</v>
      </c>
      <c r="B193" s="1463"/>
      <c r="C193" s="1463"/>
      <c r="D193" s="1463"/>
      <c r="E193" s="1463"/>
      <c r="F193" s="1463"/>
      <c r="G193" s="1463"/>
      <c r="H193" s="1463"/>
      <c r="I193" s="1463"/>
      <c r="J193" s="1464"/>
      <c r="K193" s="32"/>
      <c r="L193" s="8">
        <f>IF(COUNTA(G194:I194)=3,3,2)</f>
        <v>3</v>
      </c>
    </row>
    <row r="194" spans="1:17" ht="61.5" customHeight="1" x14ac:dyDescent="0.3">
      <c r="A194" s="11" t="s">
        <v>70</v>
      </c>
      <c r="B194" s="1580" t="s">
        <v>531</v>
      </c>
      <c r="C194" s="1581"/>
      <c r="D194" s="220" t="s">
        <v>532</v>
      </c>
      <c r="E194" s="85" t="s">
        <v>519</v>
      </c>
      <c r="F194" s="37" t="s">
        <v>361</v>
      </c>
      <c r="G194" s="168">
        <v>1341</v>
      </c>
      <c r="H194" s="168">
        <v>24.2</v>
      </c>
      <c r="I194" s="169">
        <v>334</v>
      </c>
      <c r="J194" s="111" t="s">
        <v>500</v>
      </c>
      <c r="K194" s="40"/>
      <c r="Q194" s="1"/>
    </row>
    <row r="195" spans="1:17" s="5" customFormat="1" ht="8.15" customHeight="1" x14ac:dyDescent="0.35">
      <c r="A195" s="12"/>
      <c r="B195" s="13"/>
      <c r="C195" s="13"/>
      <c r="D195" s="13"/>
      <c r="E195" s="13"/>
      <c r="F195" s="7"/>
      <c r="G195" s="149"/>
      <c r="H195" s="149"/>
      <c r="I195" s="149"/>
      <c r="J195" s="46"/>
      <c r="K195" s="32"/>
      <c r="L195" s="8"/>
    </row>
    <row r="196" spans="1:17" s="5" customFormat="1" ht="33" customHeight="1" x14ac:dyDescent="0.35">
      <c r="A196" s="1462" t="s">
        <v>423</v>
      </c>
      <c r="B196" s="1463"/>
      <c r="C196" s="1463"/>
      <c r="D196" s="1463"/>
      <c r="E196" s="1463"/>
      <c r="F196" s="1463"/>
      <c r="G196" s="1463"/>
      <c r="H196" s="1463"/>
      <c r="I196" s="1463"/>
      <c r="J196" s="1464"/>
      <c r="K196" s="32"/>
      <c r="L196" s="8">
        <f>IF(COUNTA(G197:I197)=3,3,2)</f>
        <v>3</v>
      </c>
    </row>
    <row r="197" spans="1:17" ht="32.15" customHeight="1" x14ac:dyDescent="0.3">
      <c r="A197" s="11" t="s">
        <v>71</v>
      </c>
      <c r="B197" s="1580" t="s">
        <v>5</v>
      </c>
      <c r="C197" s="1581"/>
      <c r="D197" s="220" t="s">
        <v>533</v>
      </c>
      <c r="E197" s="85" t="s">
        <v>519</v>
      </c>
      <c r="F197" s="37" t="s">
        <v>361</v>
      </c>
      <c r="G197" s="168">
        <v>2143</v>
      </c>
      <c r="H197" s="168">
        <v>816</v>
      </c>
      <c r="I197" s="169">
        <v>1665</v>
      </c>
      <c r="J197" s="111" t="s">
        <v>501</v>
      </c>
      <c r="K197" s="40"/>
      <c r="Q197" s="1"/>
    </row>
    <row r="198" spans="1:17" s="5" customFormat="1" ht="8.15" customHeight="1" x14ac:dyDescent="0.35">
      <c r="A198" s="12"/>
      <c r="B198" s="13"/>
      <c r="C198" s="13"/>
      <c r="D198" s="13"/>
      <c r="E198" s="13"/>
      <c r="F198" s="7"/>
      <c r="G198" s="149"/>
      <c r="H198" s="149"/>
      <c r="I198" s="149"/>
      <c r="J198" s="46"/>
      <c r="K198" s="32"/>
      <c r="L198" s="8"/>
    </row>
    <row r="199" spans="1:17" s="5" customFormat="1" ht="33" customHeight="1" x14ac:dyDescent="0.35">
      <c r="A199" s="1462" t="s">
        <v>424</v>
      </c>
      <c r="B199" s="1463"/>
      <c r="C199" s="1463"/>
      <c r="D199" s="1463"/>
      <c r="E199" s="1463"/>
      <c r="F199" s="1463"/>
      <c r="G199" s="1463"/>
      <c r="H199" s="1463"/>
      <c r="I199" s="1463"/>
      <c r="J199" s="1464"/>
      <c r="K199" s="32"/>
      <c r="L199" s="8">
        <f>IF(COUNTA(G200:I200)=3,3,2)</f>
        <v>3</v>
      </c>
    </row>
    <row r="200" spans="1:17" ht="98.25" customHeight="1" x14ac:dyDescent="0.3">
      <c r="A200" s="11" t="s">
        <v>72</v>
      </c>
      <c r="B200" s="1580" t="s">
        <v>73</v>
      </c>
      <c r="C200" s="1581"/>
      <c r="D200" s="220" t="s">
        <v>533</v>
      </c>
      <c r="E200" s="85" t="s">
        <v>519</v>
      </c>
      <c r="F200" s="37" t="s">
        <v>361</v>
      </c>
      <c r="G200" s="168">
        <v>1387</v>
      </c>
      <c r="H200" s="168">
        <v>946</v>
      </c>
      <c r="I200" s="168">
        <v>978</v>
      </c>
      <c r="J200" s="111" t="s">
        <v>534</v>
      </c>
      <c r="K200" s="35"/>
      <c r="M200" s="39"/>
      <c r="N200" s="235"/>
      <c r="Q200" s="1"/>
    </row>
    <row r="201" spans="1:17" s="5" customFormat="1" ht="8.15" customHeight="1" x14ac:dyDescent="0.35">
      <c r="A201" s="82"/>
      <c r="B201" s="83"/>
      <c r="C201" s="83"/>
      <c r="D201" s="83"/>
      <c r="E201" s="83"/>
      <c r="F201" s="84"/>
      <c r="G201" s="156"/>
      <c r="H201" s="156"/>
      <c r="I201" s="156"/>
      <c r="J201" s="46"/>
      <c r="K201" s="32"/>
      <c r="L201" s="8"/>
    </row>
    <row r="202" spans="1:17" s="5" customFormat="1" ht="33" customHeight="1" x14ac:dyDescent="0.35">
      <c r="A202" s="1462" t="s">
        <v>425</v>
      </c>
      <c r="B202" s="1463"/>
      <c r="C202" s="1463"/>
      <c r="D202" s="1463"/>
      <c r="E202" s="1463"/>
      <c r="F202" s="1463"/>
      <c r="G202" s="1463"/>
      <c r="H202" s="1463"/>
      <c r="I202" s="1463"/>
      <c r="J202" s="1464"/>
      <c r="K202" s="32"/>
      <c r="L202" s="8">
        <f>IF(COUNTA(G203:I216)=39,3,2)</f>
        <v>3</v>
      </c>
    </row>
    <row r="203" spans="1:17" ht="32.15" customHeight="1" x14ac:dyDescent="0.3">
      <c r="A203" s="103" t="s">
        <v>77</v>
      </c>
      <c r="B203" s="1465" t="s">
        <v>74</v>
      </c>
      <c r="C203" s="1465"/>
      <c r="D203" s="1465"/>
      <c r="E203" s="1466" t="s">
        <v>518</v>
      </c>
      <c r="F203" s="50"/>
      <c r="G203" s="151" t="s">
        <v>357</v>
      </c>
      <c r="H203" s="151" t="s">
        <v>357</v>
      </c>
      <c r="I203" s="151" t="s">
        <v>357</v>
      </c>
      <c r="J203" s="50"/>
      <c r="K203" s="1747"/>
      <c r="Q203" s="1"/>
    </row>
    <row r="204" spans="1:17" ht="31.5" customHeight="1" x14ac:dyDescent="0.3">
      <c r="A204" s="105" t="s">
        <v>78</v>
      </c>
      <c r="B204" s="1565" t="s">
        <v>330</v>
      </c>
      <c r="C204" s="1585"/>
      <c r="D204" s="1566"/>
      <c r="E204" s="1467"/>
      <c r="F204" s="53" t="s">
        <v>361</v>
      </c>
      <c r="G204" s="143" t="s">
        <v>362</v>
      </c>
      <c r="H204" s="143" t="s">
        <v>362</v>
      </c>
      <c r="I204" s="143" t="s">
        <v>362</v>
      </c>
      <c r="J204" s="54"/>
      <c r="K204" s="1747"/>
      <c r="Q204" s="1"/>
    </row>
    <row r="205" spans="1:17" ht="32.15" customHeight="1" x14ac:dyDescent="0.3">
      <c r="A205" s="107" t="s">
        <v>79</v>
      </c>
      <c r="B205" s="1591" t="s">
        <v>331</v>
      </c>
      <c r="C205" s="1592"/>
      <c r="D205" s="1593"/>
      <c r="E205" s="1467"/>
      <c r="F205" s="57" t="s">
        <v>361</v>
      </c>
      <c r="G205" s="144" t="s">
        <v>362</v>
      </c>
      <c r="H205" s="144" t="s">
        <v>362</v>
      </c>
      <c r="I205" s="144" t="s">
        <v>362</v>
      </c>
      <c r="J205" s="58"/>
      <c r="K205" s="1747"/>
      <c r="Q205" s="1"/>
    </row>
    <row r="206" spans="1:17" ht="31.5" customHeight="1" x14ac:dyDescent="0.3">
      <c r="A206" s="105" t="s">
        <v>80</v>
      </c>
      <c r="B206" s="1565" t="s">
        <v>332</v>
      </c>
      <c r="C206" s="1566"/>
      <c r="D206" s="263" t="s">
        <v>579</v>
      </c>
      <c r="E206" s="1467"/>
      <c r="F206" s="53" t="s">
        <v>361</v>
      </c>
      <c r="G206" s="316">
        <v>1000</v>
      </c>
      <c r="H206" s="316">
        <v>500</v>
      </c>
      <c r="I206" s="316">
        <v>1020</v>
      </c>
      <c r="J206" s="256"/>
      <c r="K206" s="35"/>
      <c r="Q206" s="1"/>
    </row>
    <row r="207" spans="1:17" ht="63" customHeight="1" x14ac:dyDescent="0.3">
      <c r="A207" s="1594" t="s">
        <v>81</v>
      </c>
      <c r="B207" s="1586" t="s">
        <v>333</v>
      </c>
      <c r="C207" s="1588"/>
      <c r="D207" s="265" t="s">
        <v>577</v>
      </c>
      <c r="E207" s="1467"/>
      <c r="F207" s="57" t="s">
        <v>361</v>
      </c>
      <c r="G207" s="146">
        <v>1025</v>
      </c>
      <c r="H207" s="146">
        <v>625</v>
      </c>
      <c r="I207" s="146">
        <v>926</v>
      </c>
      <c r="J207" s="262"/>
      <c r="K207" s="1733"/>
      <c r="L207" s="1734"/>
      <c r="M207" s="1734"/>
      <c r="Q207" s="1"/>
    </row>
    <row r="208" spans="1:17" ht="60.75" customHeight="1" x14ac:dyDescent="0.3">
      <c r="A208" s="1595"/>
      <c r="B208" s="1527"/>
      <c r="C208" s="1528"/>
      <c r="D208" s="274" t="s">
        <v>578</v>
      </c>
      <c r="E208" s="1467"/>
      <c r="F208" s="245" t="s">
        <v>361</v>
      </c>
      <c r="G208" s="146">
        <v>2671</v>
      </c>
      <c r="H208" s="146">
        <v>2790</v>
      </c>
      <c r="I208" s="146">
        <v>4203</v>
      </c>
      <c r="J208" s="273"/>
      <c r="K208" s="1733"/>
      <c r="L208" s="1734"/>
      <c r="M208" s="1734"/>
      <c r="Q208" s="1"/>
    </row>
    <row r="209" spans="1:17" ht="67.5" customHeight="1" x14ac:dyDescent="0.3">
      <c r="A209" s="1573"/>
      <c r="B209" s="1596"/>
      <c r="C209" s="1597"/>
      <c r="D209" s="265" t="s">
        <v>580</v>
      </c>
      <c r="E209" s="1467"/>
      <c r="F209" s="245" t="s">
        <v>361</v>
      </c>
      <c r="G209" s="144" t="s">
        <v>362</v>
      </c>
      <c r="H209" s="146">
        <v>200</v>
      </c>
      <c r="I209" s="144" t="s">
        <v>362</v>
      </c>
      <c r="J209" s="262"/>
      <c r="K209" s="1733"/>
      <c r="L209" s="1734"/>
      <c r="M209" s="1734"/>
      <c r="Q209" s="1"/>
    </row>
    <row r="210" spans="1:17" ht="43.5" customHeight="1" x14ac:dyDescent="0.35">
      <c r="A210" s="105" t="s">
        <v>82</v>
      </c>
      <c r="B210" s="1565" t="s">
        <v>334</v>
      </c>
      <c r="C210" s="1585"/>
      <c r="D210" s="1566"/>
      <c r="E210" s="1467"/>
      <c r="F210" s="53" t="s">
        <v>361</v>
      </c>
      <c r="G210" s="143" t="s">
        <v>362</v>
      </c>
      <c r="H210" s="268">
        <v>18355</v>
      </c>
      <c r="I210" s="231">
        <v>12100</v>
      </c>
      <c r="J210" s="237" t="s">
        <v>574</v>
      </c>
      <c r="K210"/>
      <c r="L210"/>
      <c r="Q210" s="1"/>
    </row>
    <row r="211" spans="1:17" ht="33" customHeight="1" x14ac:dyDescent="0.35">
      <c r="A211" s="107" t="s">
        <v>83</v>
      </c>
      <c r="B211" s="1591" t="s">
        <v>335</v>
      </c>
      <c r="C211" s="1592"/>
      <c r="D211" s="1593"/>
      <c r="E211" s="1467"/>
      <c r="F211" s="57" t="s">
        <v>361</v>
      </c>
      <c r="G211" s="144" t="s">
        <v>362</v>
      </c>
      <c r="H211" s="144" t="s">
        <v>362</v>
      </c>
      <c r="I211" s="144" t="s">
        <v>362</v>
      </c>
      <c r="J211" s="141"/>
      <c r="K211"/>
      <c r="L211"/>
      <c r="Q211" s="1"/>
    </row>
    <row r="212" spans="1:17" ht="63.75" customHeight="1" x14ac:dyDescent="0.35">
      <c r="A212" s="227" t="s">
        <v>84</v>
      </c>
      <c r="B212" s="1565" t="s">
        <v>336</v>
      </c>
      <c r="C212" s="1585"/>
      <c r="D212" s="1566"/>
      <c r="E212" s="1467"/>
      <c r="F212" s="229" t="s">
        <v>361</v>
      </c>
      <c r="G212" s="261">
        <v>5846.9</v>
      </c>
      <c r="H212" s="261">
        <v>1643.4</v>
      </c>
      <c r="I212" s="261">
        <v>439</v>
      </c>
      <c r="J212" s="237" t="s">
        <v>622</v>
      </c>
      <c r="K212"/>
      <c r="L212"/>
      <c r="Q212" s="1"/>
    </row>
    <row r="213" spans="1:17" ht="51" customHeight="1" x14ac:dyDescent="0.35">
      <c r="A213" s="1595" t="s">
        <v>85</v>
      </c>
      <c r="B213" s="1586" t="s">
        <v>337</v>
      </c>
      <c r="C213" s="1587"/>
      <c r="D213" s="1588"/>
      <c r="E213" s="1467"/>
      <c r="F213" s="1767" t="s">
        <v>361</v>
      </c>
      <c r="G213" s="1728">
        <v>54319</v>
      </c>
      <c r="H213" s="1728">
        <v>29594</v>
      </c>
      <c r="I213" s="1735" t="s">
        <v>562</v>
      </c>
      <c r="J213" s="238" t="s">
        <v>621</v>
      </c>
      <c r="K213"/>
      <c r="L213"/>
      <c r="Q213" s="1"/>
    </row>
    <row r="214" spans="1:17" ht="93.75" customHeight="1" x14ac:dyDescent="0.3">
      <c r="A214" s="1573"/>
      <c r="B214" s="1596"/>
      <c r="C214" s="1737"/>
      <c r="D214" s="1597"/>
      <c r="E214" s="1467"/>
      <c r="F214" s="1768"/>
      <c r="G214" s="1729"/>
      <c r="H214" s="1729"/>
      <c r="I214" s="1736"/>
      <c r="J214" s="259" t="s">
        <v>561</v>
      </c>
      <c r="K214" s="260"/>
      <c r="Q214" s="1"/>
    </row>
    <row r="215" spans="1:17" ht="22.5" customHeight="1" x14ac:dyDescent="0.3">
      <c r="A215" s="105" t="s">
        <v>86</v>
      </c>
      <c r="B215" s="1493" t="s">
        <v>75</v>
      </c>
      <c r="C215" s="1493"/>
      <c r="D215" s="1493"/>
      <c r="E215" s="1467"/>
      <c r="F215" s="53"/>
      <c r="G215" s="143" t="s">
        <v>362</v>
      </c>
      <c r="H215" s="143" t="s">
        <v>362</v>
      </c>
      <c r="I215" s="143" t="s">
        <v>362</v>
      </c>
      <c r="J215" s="54"/>
      <c r="Q215" s="1"/>
    </row>
    <row r="216" spans="1:17" ht="33.75" customHeight="1" x14ac:dyDescent="0.3">
      <c r="A216" s="109" t="s">
        <v>87</v>
      </c>
      <c r="B216" s="1589" t="s">
        <v>76</v>
      </c>
      <c r="C216" s="1589"/>
      <c r="D216" s="1589"/>
      <c r="E216" s="1468"/>
      <c r="F216" s="110"/>
      <c r="G216" s="164" t="s">
        <v>362</v>
      </c>
      <c r="H216" s="164" t="s">
        <v>362</v>
      </c>
      <c r="I216" s="164" t="s">
        <v>362</v>
      </c>
      <c r="J216" s="102"/>
      <c r="Q216" s="1"/>
    </row>
    <row r="217" spans="1:17" s="5" customFormat="1" ht="8.15" customHeight="1" x14ac:dyDescent="0.35">
      <c r="A217" s="82"/>
      <c r="B217" s="83"/>
      <c r="C217" s="83"/>
      <c r="D217" s="83"/>
      <c r="E217" s="83"/>
      <c r="F217" s="84"/>
      <c r="G217" s="156"/>
      <c r="H217" s="156"/>
      <c r="I217" s="156"/>
      <c r="J217" s="46"/>
      <c r="K217" s="32"/>
      <c r="L217" s="8"/>
    </row>
    <row r="218" spans="1:17" s="5" customFormat="1" ht="33" customHeight="1" x14ac:dyDescent="0.35">
      <c r="A218" s="1462" t="s">
        <v>426</v>
      </c>
      <c r="B218" s="1463"/>
      <c r="C218" s="1463"/>
      <c r="D218" s="1463"/>
      <c r="E218" s="1463"/>
      <c r="F218" s="1463"/>
      <c r="G218" s="1463"/>
      <c r="H218" s="1463"/>
      <c r="I218" s="1463"/>
      <c r="J218" s="1464"/>
      <c r="K218" s="32"/>
      <c r="L218" s="8">
        <f>IF(COUNTA(G219:I219)=3,3,2)</f>
        <v>3</v>
      </c>
    </row>
    <row r="219" spans="1:17" ht="85.5" customHeight="1" x14ac:dyDescent="0.3">
      <c r="A219" s="11" t="s">
        <v>89</v>
      </c>
      <c r="B219" s="1590" t="s">
        <v>88</v>
      </c>
      <c r="C219" s="1590"/>
      <c r="D219" s="1590"/>
      <c r="E219" s="44" t="s">
        <v>518</v>
      </c>
      <c r="F219" s="37" t="s">
        <v>361</v>
      </c>
      <c r="G219" s="166" t="s">
        <v>358</v>
      </c>
      <c r="H219" s="166" t="s">
        <v>359</v>
      </c>
      <c r="I219" s="166" t="s">
        <v>547</v>
      </c>
      <c r="J219" s="6"/>
      <c r="K219" s="236"/>
      <c r="Q219" s="1"/>
    </row>
    <row r="220" spans="1:17" s="5" customFormat="1" ht="8.15" customHeight="1" x14ac:dyDescent="0.35">
      <c r="A220" s="82"/>
      <c r="B220" s="83"/>
      <c r="C220" s="83"/>
      <c r="D220" s="83"/>
      <c r="E220" s="83"/>
      <c r="F220" s="84"/>
      <c r="G220" s="156"/>
      <c r="H220" s="156"/>
      <c r="I220" s="156"/>
      <c r="J220" s="46"/>
      <c r="K220" s="32"/>
      <c r="L220" s="8"/>
    </row>
    <row r="221" spans="1:17" s="5" customFormat="1" ht="33" customHeight="1" x14ac:dyDescent="0.35">
      <c r="A221" s="1494" t="s">
        <v>427</v>
      </c>
      <c r="B221" s="1495"/>
      <c r="C221" s="1495"/>
      <c r="D221" s="1495"/>
      <c r="E221" s="1495"/>
      <c r="F221" s="1495"/>
      <c r="G221" s="1495"/>
      <c r="H221" s="1495"/>
      <c r="I221" s="1495"/>
      <c r="J221" s="1496"/>
      <c r="K221" s="32"/>
      <c r="L221" s="8">
        <f>IF(COUNTA(G222:I226)=15,3,2)</f>
        <v>3</v>
      </c>
    </row>
    <row r="222" spans="1:17" ht="77.25" customHeight="1" x14ac:dyDescent="0.3">
      <c r="A222" s="232" t="s">
        <v>100</v>
      </c>
      <c r="B222" s="1607" t="s">
        <v>543</v>
      </c>
      <c r="C222" s="1608"/>
      <c r="D222" s="1609"/>
      <c r="E222" s="225" t="s">
        <v>535</v>
      </c>
      <c r="F222" s="113" t="s">
        <v>361</v>
      </c>
      <c r="G222" s="177">
        <v>54820.31225671</v>
      </c>
      <c r="H222" s="177">
        <v>17452.463434590001</v>
      </c>
      <c r="I222" s="177">
        <v>19143.004632439999</v>
      </c>
      <c r="J222" s="224" t="s">
        <v>545</v>
      </c>
      <c r="K222" s="39"/>
      <c r="Q222" s="1"/>
    </row>
    <row r="223" spans="1:17" ht="36.75" customHeight="1" x14ac:dyDescent="0.3">
      <c r="A223" s="107" t="s">
        <v>101</v>
      </c>
      <c r="B223" s="1591" t="s">
        <v>437</v>
      </c>
      <c r="C223" s="1592"/>
      <c r="D223" s="1593"/>
      <c r="E223" s="95" t="s">
        <v>519</v>
      </c>
      <c r="F223" s="57" t="s">
        <v>548</v>
      </c>
      <c r="G223" s="152" t="s">
        <v>549</v>
      </c>
      <c r="H223" s="152" t="s">
        <v>549</v>
      </c>
      <c r="I223" s="152" t="s">
        <v>549</v>
      </c>
      <c r="J223" s="57"/>
      <c r="Q223" s="1"/>
    </row>
    <row r="224" spans="1:17" ht="48" customHeight="1" x14ac:dyDescent="0.3">
      <c r="A224" s="207" t="s">
        <v>102</v>
      </c>
      <c r="B224" s="1565" t="s">
        <v>353</v>
      </c>
      <c r="C224" s="1585"/>
      <c r="D224" s="1566"/>
      <c r="E224" s="208" t="s">
        <v>526</v>
      </c>
      <c r="F224" s="53" t="s">
        <v>361</v>
      </c>
      <c r="G224" s="325">
        <v>0</v>
      </c>
      <c r="H224" s="325">
        <v>0</v>
      </c>
      <c r="I224" s="325">
        <v>0</v>
      </c>
      <c r="J224" s="326" t="s">
        <v>627</v>
      </c>
      <c r="K224" s="39"/>
      <c r="Q224" s="1"/>
    </row>
    <row r="225" spans="1:17" ht="56.25" customHeight="1" x14ac:dyDescent="0.3">
      <c r="A225" s="226" t="s">
        <v>103</v>
      </c>
      <c r="B225" s="1591" t="s">
        <v>544</v>
      </c>
      <c r="C225" s="1592"/>
      <c r="D225" s="1593"/>
      <c r="E225" s="230" t="s">
        <v>535</v>
      </c>
      <c r="F225" s="57" t="s">
        <v>361</v>
      </c>
      <c r="G225" s="178">
        <v>54820.31225671</v>
      </c>
      <c r="H225" s="178">
        <v>17452.463434590001</v>
      </c>
      <c r="I225" s="146">
        <v>19143.004632439999</v>
      </c>
      <c r="J225" s="267" t="s">
        <v>550</v>
      </c>
      <c r="Q225" s="1"/>
    </row>
    <row r="226" spans="1:17" ht="42" customHeight="1" x14ac:dyDescent="0.3">
      <c r="A226" s="228" t="s">
        <v>289</v>
      </c>
      <c r="B226" s="1610" t="s">
        <v>338</v>
      </c>
      <c r="C226" s="1611"/>
      <c r="D226" s="1612"/>
      <c r="E226" s="63" t="s">
        <v>519</v>
      </c>
      <c r="F226" s="63" t="s">
        <v>548</v>
      </c>
      <c r="G226" s="154" t="s">
        <v>549</v>
      </c>
      <c r="H226" s="154" t="s">
        <v>549</v>
      </c>
      <c r="I226" s="154" t="s">
        <v>549</v>
      </c>
      <c r="J226" s="264" t="s">
        <v>575</v>
      </c>
      <c r="Q226" s="1"/>
    </row>
    <row r="227" spans="1:17" s="5" customFormat="1" ht="8.15" customHeight="1" x14ac:dyDescent="0.35">
      <c r="A227" s="65"/>
      <c r="B227" s="66"/>
      <c r="C227" s="66"/>
      <c r="D227" s="66"/>
      <c r="E227" s="66"/>
      <c r="F227" s="67"/>
      <c r="G227" s="155"/>
      <c r="H227" s="155"/>
      <c r="I227" s="155"/>
      <c r="J227" s="46"/>
      <c r="K227" s="32"/>
      <c r="L227" s="8"/>
    </row>
    <row r="228" spans="1:17" s="5" customFormat="1" ht="33" customHeight="1" x14ac:dyDescent="0.35">
      <c r="A228" s="1462" t="s">
        <v>438</v>
      </c>
      <c r="B228" s="1463"/>
      <c r="C228" s="1463"/>
      <c r="D228" s="1463"/>
      <c r="E228" s="1463"/>
      <c r="F228" s="1463"/>
      <c r="G228" s="1463"/>
      <c r="H228" s="1463"/>
      <c r="I228" s="1463"/>
      <c r="J228" s="1464"/>
      <c r="K228" s="32"/>
      <c r="L228" s="8">
        <f>IF(COUNTA(G229:I231)=9,3,2)</f>
        <v>3</v>
      </c>
    </row>
    <row r="229" spans="1:17" ht="30" customHeight="1" x14ac:dyDescent="0.3">
      <c r="A229" s="103" t="s">
        <v>107</v>
      </c>
      <c r="B229" s="1598" t="s">
        <v>104</v>
      </c>
      <c r="C229" s="1598"/>
      <c r="D229" s="1598"/>
      <c r="E229" s="1599" t="s">
        <v>519</v>
      </c>
      <c r="F229" s="50" t="s">
        <v>398</v>
      </c>
      <c r="G229" s="170">
        <v>1</v>
      </c>
      <c r="H229" s="170">
        <v>1</v>
      </c>
      <c r="I229" s="170">
        <v>1</v>
      </c>
      <c r="J229" s="1602" t="s">
        <v>546</v>
      </c>
      <c r="K229" s="1746"/>
      <c r="Q229" s="1"/>
    </row>
    <row r="230" spans="1:17" ht="30" customHeight="1" x14ac:dyDescent="0.3">
      <c r="A230" s="105" t="s">
        <v>108</v>
      </c>
      <c r="B230" s="1605" t="s">
        <v>105</v>
      </c>
      <c r="C230" s="1605"/>
      <c r="D230" s="1605"/>
      <c r="E230" s="1600"/>
      <c r="F230" s="53" t="s">
        <v>398</v>
      </c>
      <c r="G230" s="143" t="s">
        <v>362</v>
      </c>
      <c r="H230" s="143" t="s">
        <v>362</v>
      </c>
      <c r="I230" s="143" t="s">
        <v>362</v>
      </c>
      <c r="J230" s="1603"/>
      <c r="K230" s="1746"/>
      <c r="Q230" s="1"/>
    </row>
    <row r="231" spans="1:17" ht="30" customHeight="1" x14ac:dyDescent="0.3">
      <c r="A231" s="109" t="s">
        <v>109</v>
      </c>
      <c r="B231" s="1606" t="s">
        <v>106</v>
      </c>
      <c r="C231" s="1606"/>
      <c r="D231" s="1606"/>
      <c r="E231" s="1601"/>
      <c r="F231" s="110" t="s">
        <v>398</v>
      </c>
      <c r="G231" s="164" t="s">
        <v>362</v>
      </c>
      <c r="H231" s="164" t="s">
        <v>362</v>
      </c>
      <c r="I231" s="164" t="s">
        <v>362</v>
      </c>
      <c r="J231" s="1604"/>
      <c r="K231" s="1746"/>
      <c r="Q231" s="1"/>
    </row>
    <row r="232" spans="1:17" s="5" customFormat="1" ht="8.15" customHeight="1" x14ac:dyDescent="0.35">
      <c r="A232" s="12"/>
      <c r="B232" s="13"/>
      <c r="C232" s="13"/>
      <c r="D232" s="13"/>
      <c r="E232" s="13"/>
      <c r="F232" s="7"/>
      <c r="G232" s="149"/>
      <c r="H232" s="149"/>
      <c r="I232" s="149"/>
      <c r="J232" s="46"/>
      <c r="K232" s="1746"/>
      <c r="L232" s="8"/>
    </row>
    <row r="233" spans="1:17" s="5" customFormat="1" ht="33" customHeight="1" x14ac:dyDescent="0.35">
      <c r="A233" s="1462" t="s">
        <v>440</v>
      </c>
      <c r="B233" s="1463"/>
      <c r="C233" s="1463"/>
      <c r="D233" s="1463"/>
      <c r="E233" s="1463"/>
      <c r="F233" s="1463"/>
      <c r="G233" s="1463"/>
      <c r="H233" s="1463"/>
      <c r="I233" s="1463"/>
      <c r="J233" s="1464"/>
      <c r="K233" s="1746"/>
      <c r="L233" s="8">
        <f>IF(COUNTA(G234:I236)=9,3,2)</f>
        <v>3</v>
      </c>
    </row>
    <row r="234" spans="1:17" ht="30" customHeight="1" x14ac:dyDescent="0.3">
      <c r="A234" s="103" t="s">
        <v>505</v>
      </c>
      <c r="B234" s="1598" t="s">
        <v>502</v>
      </c>
      <c r="C234" s="1598"/>
      <c r="D234" s="1598"/>
      <c r="E234" s="1599" t="s">
        <v>519</v>
      </c>
      <c r="F234" s="50" t="s">
        <v>398</v>
      </c>
      <c r="G234" s="170">
        <v>1</v>
      </c>
      <c r="H234" s="170">
        <v>1</v>
      </c>
      <c r="I234" s="170">
        <v>1</v>
      </c>
      <c r="J234" s="1602" t="s">
        <v>546</v>
      </c>
      <c r="K234" s="1746"/>
      <c r="Q234" s="1"/>
    </row>
    <row r="235" spans="1:17" ht="30" customHeight="1" x14ac:dyDescent="0.3">
      <c r="A235" s="105" t="s">
        <v>506</v>
      </c>
      <c r="B235" s="1605" t="s">
        <v>503</v>
      </c>
      <c r="C235" s="1605"/>
      <c r="D235" s="1605"/>
      <c r="E235" s="1600"/>
      <c r="F235" s="53" t="s">
        <v>398</v>
      </c>
      <c r="G235" s="143" t="s">
        <v>362</v>
      </c>
      <c r="H235" s="143" t="s">
        <v>362</v>
      </c>
      <c r="I235" s="143" t="s">
        <v>362</v>
      </c>
      <c r="J235" s="1603"/>
      <c r="K235" s="1746"/>
      <c r="Q235" s="1"/>
    </row>
    <row r="236" spans="1:17" ht="30" customHeight="1" x14ac:dyDescent="0.3">
      <c r="A236" s="109" t="s">
        <v>507</v>
      </c>
      <c r="B236" s="1606" t="s">
        <v>504</v>
      </c>
      <c r="C236" s="1606"/>
      <c r="D236" s="1606"/>
      <c r="E236" s="1601"/>
      <c r="F236" s="110" t="s">
        <v>398</v>
      </c>
      <c r="G236" s="164" t="s">
        <v>362</v>
      </c>
      <c r="H236" s="164" t="s">
        <v>362</v>
      </c>
      <c r="I236" s="164" t="s">
        <v>362</v>
      </c>
      <c r="J236" s="1604"/>
      <c r="K236" s="1746"/>
      <c r="Q236" s="1"/>
    </row>
    <row r="237" spans="1:17" s="5" customFormat="1" ht="8.15" customHeight="1" x14ac:dyDescent="0.35">
      <c r="A237" s="82"/>
      <c r="B237" s="83"/>
      <c r="C237" s="83"/>
      <c r="D237" s="83"/>
      <c r="E237" s="83"/>
      <c r="F237" s="84"/>
      <c r="G237" s="156"/>
      <c r="H237" s="156"/>
      <c r="I237" s="156"/>
      <c r="J237" s="46"/>
      <c r="K237" s="32"/>
      <c r="L237" s="8"/>
    </row>
    <row r="238" spans="1:17" s="5" customFormat="1" ht="33" customHeight="1" x14ac:dyDescent="0.35">
      <c r="A238" s="1462" t="s">
        <v>439</v>
      </c>
      <c r="B238" s="1463"/>
      <c r="C238" s="1463"/>
      <c r="D238" s="1463"/>
      <c r="E238" s="1463"/>
      <c r="F238" s="1463"/>
      <c r="G238" s="1463"/>
      <c r="H238" s="1463"/>
      <c r="I238" s="1463"/>
      <c r="J238" s="1464"/>
      <c r="K238" s="32"/>
      <c r="L238" s="8">
        <f>IF(COUNTA(G239:I242)=12,3,2)</f>
        <v>3</v>
      </c>
    </row>
    <row r="239" spans="1:17" ht="28" customHeight="1" x14ac:dyDescent="0.3">
      <c r="A239" s="103" t="s">
        <v>90</v>
      </c>
      <c r="B239" s="1465" t="s">
        <v>277</v>
      </c>
      <c r="C239" s="1465"/>
      <c r="D239" s="1465"/>
      <c r="E239" s="1466" t="s">
        <v>536</v>
      </c>
      <c r="F239" s="115"/>
      <c r="G239" s="161" t="s">
        <v>362</v>
      </c>
      <c r="H239" s="161" t="s">
        <v>362</v>
      </c>
      <c r="I239" s="161" t="s">
        <v>362</v>
      </c>
      <c r="J239" s="100"/>
      <c r="Q239" s="1"/>
    </row>
    <row r="240" spans="1:17" ht="28" customHeight="1" x14ac:dyDescent="0.3">
      <c r="A240" s="105" t="s">
        <v>91</v>
      </c>
      <c r="B240" s="1460" t="s">
        <v>278</v>
      </c>
      <c r="C240" s="1460"/>
      <c r="D240" s="1460"/>
      <c r="E240" s="1467"/>
      <c r="F240" s="116"/>
      <c r="G240" s="143" t="s">
        <v>362</v>
      </c>
      <c r="H240" s="143" t="s">
        <v>362</v>
      </c>
      <c r="I240" s="143" t="s">
        <v>362</v>
      </c>
      <c r="J240" s="54"/>
      <c r="Q240" s="1"/>
    </row>
    <row r="241" spans="1:17" ht="28" customHeight="1" x14ac:dyDescent="0.3">
      <c r="A241" s="107" t="s">
        <v>92</v>
      </c>
      <c r="B241" s="1459" t="s">
        <v>279</v>
      </c>
      <c r="C241" s="1459"/>
      <c r="D241" s="1459"/>
      <c r="E241" s="1467"/>
      <c r="F241" s="117"/>
      <c r="G241" s="144" t="s">
        <v>362</v>
      </c>
      <c r="H241" s="144" t="s">
        <v>362</v>
      </c>
      <c r="I241" s="144" t="s">
        <v>362</v>
      </c>
      <c r="J241" s="58"/>
      <c r="Q241" s="1"/>
    </row>
    <row r="242" spans="1:17" ht="30" customHeight="1" x14ac:dyDescent="0.3">
      <c r="A242" s="112" t="s">
        <v>93</v>
      </c>
      <c r="B242" s="1461" t="s">
        <v>280</v>
      </c>
      <c r="C242" s="1461"/>
      <c r="D242" s="1461"/>
      <c r="E242" s="1468"/>
      <c r="F242" s="118"/>
      <c r="G242" s="148" t="s">
        <v>362</v>
      </c>
      <c r="H242" s="148" t="s">
        <v>362</v>
      </c>
      <c r="I242" s="148" t="s">
        <v>362</v>
      </c>
      <c r="J242" s="64"/>
      <c r="Q242" s="1"/>
    </row>
    <row r="243" spans="1:17" s="5" customFormat="1" ht="8.15" customHeight="1" x14ac:dyDescent="0.35">
      <c r="A243" s="82"/>
      <c r="B243" s="83"/>
      <c r="C243" s="83"/>
      <c r="D243" s="83"/>
      <c r="E243" s="83"/>
      <c r="F243" s="84"/>
      <c r="G243" s="156"/>
      <c r="H243" s="156"/>
      <c r="I243" s="156"/>
      <c r="J243" s="46"/>
      <c r="K243" s="32"/>
      <c r="L243" s="8"/>
    </row>
    <row r="244" spans="1:17" s="5" customFormat="1" ht="33" customHeight="1" x14ac:dyDescent="0.35">
      <c r="A244" s="1462" t="s">
        <v>441</v>
      </c>
      <c r="B244" s="1463"/>
      <c r="C244" s="1463"/>
      <c r="D244" s="1463"/>
      <c r="E244" s="1463"/>
      <c r="F244" s="1463"/>
      <c r="G244" s="1463"/>
      <c r="H244" s="1463"/>
      <c r="I244" s="1463"/>
      <c r="J244" s="1464"/>
      <c r="K244" s="32"/>
      <c r="L244" s="8">
        <f>IF(COUNTA(G245:I248)=12,3,2)</f>
        <v>3</v>
      </c>
    </row>
    <row r="245" spans="1:17" ht="51.75" customHeight="1" x14ac:dyDescent="0.3">
      <c r="A245" s="103" t="s">
        <v>114</v>
      </c>
      <c r="B245" s="1465" t="s">
        <v>110</v>
      </c>
      <c r="C245" s="1465"/>
      <c r="D245" s="1465"/>
      <c r="E245" s="1466" t="s">
        <v>518</v>
      </c>
      <c r="F245" s="115"/>
      <c r="G245" s="161" t="s">
        <v>362</v>
      </c>
      <c r="H245" s="161" t="s">
        <v>362</v>
      </c>
      <c r="I245" s="161" t="s">
        <v>362</v>
      </c>
      <c r="J245" s="1617" t="s">
        <v>563</v>
      </c>
      <c r="K245" s="233"/>
      <c r="Q245" s="1"/>
    </row>
    <row r="246" spans="1:17" ht="28" customHeight="1" x14ac:dyDescent="0.3">
      <c r="A246" s="105" t="s">
        <v>115</v>
      </c>
      <c r="B246" s="1460" t="s">
        <v>111</v>
      </c>
      <c r="C246" s="1460"/>
      <c r="D246" s="1460"/>
      <c r="E246" s="1467"/>
      <c r="F246" s="116"/>
      <c r="G246" s="143" t="s">
        <v>362</v>
      </c>
      <c r="H246" s="143" t="s">
        <v>362</v>
      </c>
      <c r="I246" s="143" t="s">
        <v>362</v>
      </c>
      <c r="J246" s="1618"/>
      <c r="Q246" s="1"/>
    </row>
    <row r="247" spans="1:17" ht="28" customHeight="1" x14ac:dyDescent="0.3">
      <c r="A247" s="107" t="s">
        <v>116</v>
      </c>
      <c r="B247" s="1459" t="s">
        <v>112</v>
      </c>
      <c r="C247" s="1459"/>
      <c r="D247" s="1459"/>
      <c r="E247" s="1467"/>
      <c r="F247" s="117"/>
      <c r="G247" s="144" t="s">
        <v>362</v>
      </c>
      <c r="H247" s="144" t="s">
        <v>362</v>
      </c>
      <c r="I247" s="144" t="s">
        <v>362</v>
      </c>
      <c r="J247" s="1618"/>
      <c r="Q247" s="1"/>
    </row>
    <row r="248" spans="1:17" ht="28" customHeight="1" x14ac:dyDescent="0.3">
      <c r="A248" s="112" t="s">
        <v>117</v>
      </c>
      <c r="B248" s="1461" t="s">
        <v>113</v>
      </c>
      <c r="C248" s="1461"/>
      <c r="D248" s="1461"/>
      <c r="E248" s="1468"/>
      <c r="F248" s="63" t="s">
        <v>398</v>
      </c>
      <c r="G248" s="172">
        <v>1</v>
      </c>
      <c r="H248" s="172">
        <v>1</v>
      </c>
      <c r="I248" s="172">
        <v>1</v>
      </c>
      <c r="J248" s="1619"/>
      <c r="K248" s="39"/>
      <c r="Q248" s="1"/>
    </row>
    <row r="249" spans="1:17" s="5" customFormat="1" ht="8.15" customHeight="1" x14ac:dyDescent="0.35">
      <c r="A249" s="65"/>
      <c r="B249" s="66"/>
      <c r="C249" s="66"/>
      <c r="D249" s="66"/>
      <c r="E249" s="66"/>
      <c r="F249" s="67"/>
      <c r="G249" s="155"/>
      <c r="H249" s="155"/>
      <c r="I249" s="155"/>
      <c r="J249" s="46"/>
      <c r="K249" s="32"/>
      <c r="L249" s="8"/>
    </row>
    <row r="250" spans="1:17" s="5" customFormat="1" ht="33" customHeight="1" x14ac:dyDescent="0.35">
      <c r="A250" s="1462" t="s">
        <v>442</v>
      </c>
      <c r="B250" s="1463"/>
      <c r="C250" s="1463"/>
      <c r="D250" s="1463"/>
      <c r="E250" s="1463"/>
      <c r="F250" s="1463"/>
      <c r="G250" s="1463"/>
      <c r="H250" s="1463"/>
      <c r="I250" s="1463"/>
      <c r="J250" s="255" t="s">
        <v>564</v>
      </c>
      <c r="K250" s="32"/>
      <c r="L250" s="8">
        <f>IF(COUNTA(G251:I252)=4,3,2)</f>
        <v>3</v>
      </c>
    </row>
    <row r="251" spans="1:17" ht="28" customHeight="1" x14ac:dyDescent="0.3">
      <c r="A251" s="103" t="s">
        <v>120</v>
      </c>
      <c r="B251" s="1465" t="s">
        <v>118</v>
      </c>
      <c r="C251" s="1465"/>
      <c r="D251" s="1465"/>
      <c r="E251" s="1466" t="s">
        <v>537</v>
      </c>
      <c r="F251" s="50" t="s">
        <v>361</v>
      </c>
      <c r="G251" s="1757">
        <v>213</v>
      </c>
      <c r="H251" s="1757"/>
      <c r="I251" s="173">
        <v>303</v>
      </c>
      <c r="J251" s="319"/>
      <c r="K251" s="35"/>
      <c r="M251" s="1745"/>
      <c r="Q251" s="1"/>
    </row>
    <row r="252" spans="1:17" ht="28" customHeight="1" x14ac:dyDescent="0.3">
      <c r="A252" s="112" t="s">
        <v>121</v>
      </c>
      <c r="B252" s="1461" t="s">
        <v>119</v>
      </c>
      <c r="C252" s="1461"/>
      <c r="D252" s="1461"/>
      <c r="E252" s="1468"/>
      <c r="F252" s="63" t="s">
        <v>361</v>
      </c>
      <c r="G252" s="1761">
        <v>72</v>
      </c>
      <c r="H252" s="1761"/>
      <c r="I252" s="174">
        <v>134</v>
      </c>
      <c r="J252" s="81"/>
      <c r="M252" s="1745"/>
      <c r="Q252" s="1"/>
    </row>
    <row r="253" spans="1:17" s="5" customFormat="1" ht="8.15" customHeight="1" x14ac:dyDescent="0.35">
      <c r="A253" s="12"/>
      <c r="B253" s="13"/>
      <c r="C253" s="13"/>
      <c r="D253" s="13"/>
      <c r="E253" s="13"/>
      <c r="F253" s="7"/>
      <c r="G253" s="149"/>
      <c r="H253" s="149"/>
      <c r="I253" s="149"/>
      <c r="J253" s="46"/>
      <c r="K253" s="32"/>
      <c r="L253" s="8"/>
      <c r="M253" s="1745"/>
    </row>
    <row r="254" spans="1:17" s="5" customFormat="1" ht="33" customHeight="1" x14ac:dyDescent="0.35">
      <c r="A254" s="1462" t="s">
        <v>443</v>
      </c>
      <c r="B254" s="1463"/>
      <c r="C254" s="1463"/>
      <c r="D254" s="1463"/>
      <c r="E254" s="1463"/>
      <c r="F254" s="1463"/>
      <c r="G254" s="1463"/>
      <c r="H254" s="1463"/>
      <c r="I254" s="1463"/>
      <c r="J254" s="255" t="s">
        <v>564</v>
      </c>
      <c r="K254" s="32"/>
      <c r="L254" s="8">
        <f>IF(COUNTA(G255:I257)+COUNTA(G258:I261)=14,3,2)</f>
        <v>3</v>
      </c>
      <c r="M254" s="1745"/>
    </row>
    <row r="255" spans="1:17" ht="28" customHeight="1" x14ac:dyDescent="0.3">
      <c r="A255" s="103" t="s">
        <v>152</v>
      </c>
      <c r="B255" s="1465" t="s">
        <v>145</v>
      </c>
      <c r="C255" s="1465"/>
      <c r="D255" s="1465"/>
      <c r="E255" s="1466" t="s">
        <v>537</v>
      </c>
      <c r="F255" s="50" t="s">
        <v>361</v>
      </c>
      <c r="G255" s="1757">
        <v>87</v>
      </c>
      <c r="H255" s="1757"/>
      <c r="I255" s="173">
        <v>179</v>
      </c>
      <c r="J255" s="94"/>
      <c r="K255" s="41"/>
      <c r="M255" s="1745"/>
      <c r="Q255" s="1"/>
    </row>
    <row r="256" spans="1:17" ht="28" customHeight="1" x14ac:dyDescent="0.3">
      <c r="A256" s="269" t="s">
        <v>153</v>
      </c>
      <c r="B256" s="1460" t="s">
        <v>146</v>
      </c>
      <c r="C256" s="1460"/>
      <c r="D256" s="1460"/>
      <c r="E256" s="1467"/>
      <c r="F256" s="244" t="s">
        <v>361</v>
      </c>
      <c r="G256" s="1726">
        <v>81</v>
      </c>
      <c r="H256" s="1726"/>
      <c r="I256" s="272">
        <v>148</v>
      </c>
      <c r="J256" s="59"/>
      <c r="M256" s="1745"/>
      <c r="Q256" s="1"/>
    </row>
    <row r="257" spans="1:17" ht="28" customHeight="1" x14ac:dyDescent="0.3">
      <c r="A257" s="270" t="s">
        <v>154</v>
      </c>
      <c r="B257" s="1627" t="s">
        <v>147</v>
      </c>
      <c r="C257" s="1627"/>
      <c r="D257" s="1627"/>
      <c r="E257" s="1467"/>
      <c r="F257" s="271" t="s">
        <v>361</v>
      </c>
      <c r="G257" s="1730">
        <v>4</v>
      </c>
      <c r="H257" s="1730"/>
      <c r="I257" s="278">
        <v>18</v>
      </c>
      <c r="J257" s="279"/>
      <c r="M257" s="1745"/>
      <c r="Q257" s="1"/>
    </row>
    <row r="258" spans="1:17" ht="30" customHeight="1" x14ac:dyDescent="0.3">
      <c r="A258" s="269" t="s">
        <v>155</v>
      </c>
      <c r="B258" s="1460" t="s">
        <v>148</v>
      </c>
      <c r="C258" s="1460"/>
      <c r="D258" s="1460"/>
      <c r="E258" s="1467"/>
      <c r="F258" s="244" t="s">
        <v>361</v>
      </c>
      <c r="G258" s="1726">
        <v>17159</v>
      </c>
      <c r="H258" s="1726"/>
      <c r="I258" s="272">
        <v>7014</v>
      </c>
      <c r="J258" s="59"/>
      <c r="M258" s="1745"/>
      <c r="Q258" s="1"/>
    </row>
    <row r="259" spans="1:17" ht="30" customHeight="1" x14ac:dyDescent="0.3">
      <c r="A259" s="107" t="s">
        <v>156</v>
      </c>
      <c r="B259" s="1459" t="s">
        <v>149</v>
      </c>
      <c r="C259" s="1459"/>
      <c r="D259" s="1459"/>
      <c r="E259" s="1467"/>
      <c r="F259" s="57" t="s">
        <v>361</v>
      </c>
      <c r="G259" s="1731">
        <v>16941</v>
      </c>
      <c r="H259" s="1731"/>
      <c r="I259" s="179">
        <v>6676</v>
      </c>
      <c r="J259" s="119"/>
      <c r="M259" s="1745"/>
      <c r="Q259" s="1"/>
    </row>
    <row r="260" spans="1:17" ht="39" customHeight="1" x14ac:dyDescent="0.3">
      <c r="A260" s="105" t="s">
        <v>157</v>
      </c>
      <c r="B260" s="1460" t="s">
        <v>150</v>
      </c>
      <c r="C260" s="1460"/>
      <c r="D260" s="1460"/>
      <c r="E260" s="1467"/>
      <c r="F260" s="53"/>
      <c r="G260" s="1726" t="s">
        <v>513</v>
      </c>
      <c r="H260" s="1726"/>
      <c r="I260" s="175" t="s">
        <v>513</v>
      </c>
      <c r="J260" s="59"/>
      <c r="M260" s="1745"/>
      <c r="Q260" s="1"/>
    </row>
    <row r="261" spans="1:17" ht="30" customHeight="1" x14ac:dyDescent="0.3">
      <c r="A261" s="109" t="s">
        <v>158</v>
      </c>
      <c r="B261" s="1624" t="s">
        <v>151</v>
      </c>
      <c r="C261" s="1624"/>
      <c r="D261" s="1624"/>
      <c r="E261" s="1468"/>
      <c r="F261" s="110" t="s">
        <v>361</v>
      </c>
      <c r="G261" s="1727" t="s">
        <v>362</v>
      </c>
      <c r="H261" s="1727"/>
      <c r="I261" s="164" t="s">
        <v>362</v>
      </c>
      <c r="J261" s="102"/>
      <c r="M261" s="1745"/>
      <c r="Q261" s="1"/>
    </row>
    <row r="262" spans="1:17" s="5" customFormat="1" ht="8.15" customHeight="1" x14ac:dyDescent="0.35">
      <c r="A262" s="12"/>
      <c r="B262" s="13"/>
      <c r="C262" s="13"/>
      <c r="D262" s="13"/>
      <c r="E262" s="13"/>
      <c r="F262" s="7"/>
      <c r="G262" s="149"/>
      <c r="H262" s="149"/>
      <c r="I262" s="149"/>
      <c r="J262" s="46"/>
      <c r="K262" s="32"/>
      <c r="L262" s="8"/>
    </row>
    <row r="263" spans="1:17" s="5" customFormat="1" ht="33" customHeight="1" x14ac:dyDescent="0.35">
      <c r="A263" s="1462" t="s">
        <v>444</v>
      </c>
      <c r="B263" s="1463"/>
      <c r="C263" s="1463"/>
      <c r="D263" s="1463"/>
      <c r="E263" s="1463"/>
      <c r="F263" s="1463"/>
      <c r="G263" s="1463"/>
      <c r="H263" s="1463"/>
      <c r="I263" s="1463"/>
      <c r="J263" s="255" t="s">
        <v>564</v>
      </c>
      <c r="K263" s="32"/>
      <c r="L263" s="8">
        <f>IF(COUNTA(G264:I265)=4,3,2)</f>
        <v>3</v>
      </c>
    </row>
    <row r="264" spans="1:17" ht="30" customHeight="1" x14ac:dyDescent="0.3">
      <c r="A264" s="103" t="s">
        <v>161</v>
      </c>
      <c r="B264" s="1465" t="s">
        <v>159</v>
      </c>
      <c r="C264" s="1465"/>
      <c r="D264" s="1465"/>
      <c r="E264" s="1466" t="s">
        <v>537</v>
      </c>
      <c r="F264" s="76" t="s">
        <v>398</v>
      </c>
      <c r="G264" s="1769">
        <v>1</v>
      </c>
      <c r="H264" s="1769"/>
      <c r="I264" s="180">
        <v>0.99619999999999997</v>
      </c>
      <c r="J264" s="120"/>
      <c r="Q264" s="1"/>
    </row>
    <row r="265" spans="1:17" ht="30" customHeight="1" x14ac:dyDescent="0.3">
      <c r="A265" s="112" t="s">
        <v>162</v>
      </c>
      <c r="B265" s="1461" t="s">
        <v>160</v>
      </c>
      <c r="C265" s="1461"/>
      <c r="D265" s="1461"/>
      <c r="E265" s="1468"/>
      <c r="F265" s="73" t="s">
        <v>398</v>
      </c>
      <c r="G265" s="1631" t="s">
        <v>362</v>
      </c>
      <c r="H265" s="1631"/>
      <c r="I265" s="148" t="s">
        <v>362</v>
      </c>
      <c r="J265" s="64"/>
      <c r="Q265" s="1"/>
    </row>
    <row r="266" spans="1:17" s="5" customFormat="1" ht="8.15" customHeight="1" x14ac:dyDescent="0.35">
      <c r="A266" s="82"/>
      <c r="B266" s="83"/>
      <c r="C266" s="83"/>
      <c r="D266" s="83"/>
      <c r="E266" s="83"/>
      <c r="F266" s="84"/>
      <c r="G266" s="156"/>
      <c r="H266" s="156"/>
      <c r="I266" s="156"/>
      <c r="J266" s="46"/>
      <c r="K266" s="32"/>
      <c r="L266" s="8"/>
    </row>
    <row r="267" spans="1:17" s="5" customFormat="1" ht="33" customHeight="1" x14ac:dyDescent="0.35">
      <c r="A267" s="1462" t="s">
        <v>445</v>
      </c>
      <c r="B267" s="1463"/>
      <c r="C267" s="1463"/>
      <c r="D267" s="1463"/>
      <c r="E267" s="1463"/>
      <c r="F267" s="1463"/>
      <c r="G267" s="1463"/>
      <c r="H267" s="1463"/>
      <c r="I267" s="1463"/>
      <c r="J267" s="1464"/>
      <c r="K267" s="32"/>
      <c r="L267" s="8">
        <f>IF(COUNTA(G268:I269)=6,3,2)</f>
        <v>3</v>
      </c>
    </row>
    <row r="268" spans="1:17" ht="30" customHeight="1" x14ac:dyDescent="0.3">
      <c r="A268" s="103" t="s">
        <v>125</v>
      </c>
      <c r="B268" s="1465" t="s">
        <v>122</v>
      </c>
      <c r="C268" s="1465"/>
      <c r="D268" s="1465"/>
      <c r="E268" s="1466" t="s">
        <v>518</v>
      </c>
      <c r="F268" s="50" t="s">
        <v>361</v>
      </c>
      <c r="G268" s="173">
        <v>4697</v>
      </c>
      <c r="H268" s="173">
        <v>4115</v>
      </c>
      <c r="I268" s="173">
        <v>6149</v>
      </c>
      <c r="J268" s="1628" t="s">
        <v>517</v>
      </c>
      <c r="K268" s="35"/>
      <c r="Q268" s="1"/>
    </row>
    <row r="269" spans="1:17" ht="34.5" customHeight="1" x14ac:dyDescent="0.3">
      <c r="A269" s="112" t="s">
        <v>124</v>
      </c>
      <c r="B269" s="1461" t="s">
        <v>123</v>
      </c>
      <c r="C269" s="1461"/>
      <c r="D269" s="1461"/>
      <c r="E269" s="1468"/>
      <c r="F269" s="63" t="s">
        <v>446</v>
      </c>
      <c r="G269" s="174">
        <v>0</v>
      </c>
      <c r="H269" s="174">
        <v>0</v>
      </c>
      <c r="I269" s="174">
        <v>0</v>
      </c>
      <c r="J269" s="1629"/>
      <c r="K269" s="35"/>
      <c r="Q269" s="1"/>
    </row>
    <row r="270" spans="1:17" s="5" customFormat="1" ht="8.15" customHeight="1" x14ac:dyDescent="0.35">
      <c r="A270" s="12"/>
      <c r="B270" s="13"/>
      <c r="C270" s="13"/>
      <c r="D270" s="13"/>
      <c r="E270" s="13"/>
      <c r="F270" s="7"/>
      <c r="G270" s="149"/>
      <c r="H270" s="149"/>
      <c r="I270" s="149"/>
      <c r="J270" s="46"/>
      <c r="K270" s="32"/>
      <c r="L270" s="8"/>
    </row>
    <row r="271" spans="1:17" s="5" customFormat="1" ht="33" customHeight="1" x14ac:dyDescent="0.35">
      <c r="A271" s="1462" t="s">
        <v>447</v>
      </c>
      <c r="B271" s="1463"/>
      <c r="C271" s="1463"/>
      <c r="D271" s="1463"/>
      <c r="E271" s="1463"/>
      <c r="F271" s="1463"/>
      <c r="G271" s="1463"/>
      <c r="H271" s="1463"/>
      <c r="I271" s="1463"/>
      <c r="J271" s="1464"/>
      <c r="K271" s="32"/>
      <c r="L271" s="8">
        <f>IF(COUNTA(G272:I288)+COUNTA(G290:I291)=57,3,2)</f>
        <v>3</v>
      </c>
    </row>
    <row r="272" spans="1:17" ht="25" customHeight="1" x14ac:dyDescent="0.3">
      <c r="A272" s="103" t="s">
        <v>163</v>
      </c>
      <c r="B272" s="1465" t="s">
        <v>259</v>
      </c>
      <c r="C272" s="1465"/>
      <c r="D272" s="1465"/>
      <c r="E272" s="1466" t="s">
        <v>518</v>
      </c>
      <c r="F272" s="50" t="s">
        <v>398</v>
      </c>
      <c r="G272" s="181">
        <v>1</v>
      </c>
      <c r="H272" s="181">
        <v>0.95</v>
      </c>
      <c r="I272" s="181">
        <v>1</v>
      </c>
      <c r="J272" s="319"/>
      <c r="Q272" s="1"/>
    </row>
    <row r="273" spans="1:17" ht="30" customHeight="1" x14ac:dyDescent="0.3">
      <c r="A273" s="105" t="s">
        <v>164</v>
      </c>
      <c r="B273" s="1460" t="s">
        <v>249</v>
      </c>
      <c r="C273" s="1460"/>
      <c r="D273" s="1460"/>
      <c r="E273" s="1467"/>
      <c r="F273" s="53" t="s">
        <v>398</v>
      </c>
      <c r="G273" s="182">
        <v>0</v>
      </c>
      <c r="H273" s="182">
        <v>0</v>
      </c>
      <c r="I273" s="182">
        <v>0</v>
      </c>
      <c r="J273" s="121"/>
      <c r="Q273" s="1"/>
    </row>
    <row r="274" spans="1:17" ht="30" customHeight="1" x14ac:dyDescent="0.3">
      <c r="A274" s="107" t="s">
        <v>165</v>
      </c>
      <c r="B274" s="1459" t="s">
        <v>260</v>
      </c>
      <c r="C274" s="1459"/>
      <c r="D274" s="1459"/>
      <c r="E274" s="1467"/>
      <c r="F274" s="57" t="s">
        <v>398</v>
      </c>
      <c r="G274" s="183">
        <v>0</v>
      </c>
      <c r="H274" s="183">
        <v>0</v>
      </c>
      <c r="I274" s="183">
        <v>0</v>
      </c>
      <c r="J274" s="122"/>
      <c r="Q274" s="1"/>
    </row>
    <row r="275" spans="1:17" ht="30" customHeight="1" x14ac:dyDescent="0.3">
      <c r="A275" s="105" t="s">
        <v>166</v>
      </c>
      <c r="B275" s="1460" t="s">
        <v>261</v>
      </c>
      <c r="C275" s="1460"/>
      <c r="D275" s="1460"/>
      <c r="E275" s="1467"/>
      <c r="F275" s="53" t="s">
        <v>398</v>
      </c>
      <c r="G275" s="182">
        <v>0.21290000000000001</v>
      </c>
      <c r="H275" s="182">
        <v>0.12770000000000001</v>
      </c>
      <c r="I275" s="182">
        <v>0.16589999999999999</v>
      </c>
      <c r="J275" s="121"/>
      <c r="Q275" s="1"/>
    </row>
    <row r="276" spans="1:17" ht="30" customHeight="1" x14ac:dyDescent="0.3">
      <c r="A276" s="107" t="s">
        <v>167</v>
      </c>
      <c r="B276" s="1459" t="s">
        <v>262</v>
      </c>
      <c r="C276" s="1459"/>
      <c r="D276" s="1459"/>
      <c r="E276" s="1467"/>
      <c r="F276" s="57" t="s">
        <v>398</v>
      </c>
      <c r="G276" s="183">
        <v>0.21840000000000001</v>
      </c>
      <c r="H276" s="183">
        <v>0.15970000000000001</v>
      </c>
      <c r="I276" s="183">
        <v>0.15060000000000001</v>
      </c>
      <c r="J276" s="122"/>
      <c r="Q276" s="1"/>
    </row>
    <row r="277" spans="1:17" ht="30" customHeight="1" x14ac:dyDescent="0.3">
      <c r="A277" s="105" t="s">
        <v>168</v>
      </c>
      <c r="B277" s="1460" t="s">
        <v>263</v>
      </c>
      <c r="C277" s="1460"/>
      <c r="D277" s="1460"/>
      <c r="E277" s="1467"/>
      <c r="F277" s="53" t="s">
        <v>398</v>
      </c>
      <c r="G277" s="182">
        <v>0.56869999999999998</v>
      </c>
      <c r="H277" s="182">
        <v>0.71260000000000001</v>
      </c>
      <c r="I277" s="182">
        <v>0.6835</v>
      </c>
      <c r="J277" s="121"/>
      <c r="Q277" s="1"/>
    </row>
    <row r="278" spans="1:17" ht="25" customHeight="1" x14ac:dyDescent="0.3">
      <c r="A278" s="107" t="s">
        <v>169</v>
      </c>
      <c r="B278" s="1459" t="s">
        <v>264</v>
      </c>
      <c r="C278" s="1459"/>
      <c r="D278" s="1459"/>
      <c r="E278" s="1467"/>
      <c r="F278" s="57" t="s">
        <v>398</v>
      </c>
      <c r="G278" s="183">
        <v>0</v>
      </c>
      <c r="H278" s="183">
        <v>0</v>
      </c>
      <c r="I278" s="183">
        <v>0</v>
      </c>
      <c r="J278" s="122"/>
      <c r="Q278" s="1"/>
    </row>
    <row r="279" spans="1:17" ht="40.5" customHeight="1" x14ac:dyDescent="0.3">
      <c r="A279" s="105" t="s">
        <v>292</v>
      </c>
      <c r="B279" s="1460" t="s">
        <v>339</v>
      </c>
      <c r="C279" s="1460"/>
      <c r="D279" s="1460"/>
      <c r="E279" s="1467"/>
      <c r="F279" s="53" t="s">
        <v>398</v>
      </c>
      <c r="G279" s="182">
        <v>1</v>
      </c>
      <c r="H279" s="182">
        <v>1</v>
      </c>
      <c r="I279" s="182">
        <v>1</v>
      </c>
      <c r="J279" s="320" t="s">
        <v>446</v>
      </c>
      <c r="Q279" s="1"/>
    </row>
    <row r="280" spans="1:17" ht="30" customHeight="1" x14ac:dyDescent="0.3">
      <c r="A280" s="107" t="s">
        <v>170</v>
      </c>
      <c r="B280" s="1459" t="s">
        <v>265</v>
      </c>
      <c r="C280" s="1459"/>
      <c r="D280" s="1459"/>
      <c r="E280" s="1467"/>
      <c r="F280" s="57" t="s">
        <v>478</v>
      </c>
      <c r="G280" s="184">
        <v>1</v>
      </c>
      <c r="H280" s="184">
        <v>1</v>
      </c>
      <c r="I280" s="184">
        <v>1</v>
      </c>
      <c r="J280" s="122"/>
      <c r="Q280" s="1"/>
    </row>
    <row r="281" spans="1:17" ht="30" customHeight="1" x14ac:dyDescent="0.3">
      <c r="A281" s="269" t="s">
        <v>171</v>
      </c>
      <c r="B281" s="1460" t="s">
        <v>238</v>
      </c>
      <c r="C281" s="1460"/>
      <c r="D281" s="1460"/>
      <c r="E281" s="1467"/>
      <c r="F281" s="244" t="s">
        <v>398</v>
      </c>
      <c r="G281" s="182">
        <v>0</v>
      </c>
      <c r="H281" s="182">
        <v>4.8500000000000001E-2</v>
      </c>
      <c r="I281" s="182">
        <v>0</v>
      </c>
      <c r="J281" s="121"/>
      <c r="Q281" s="1"/>
    </row>
    <row r="282" spans="1:17" ht="30" customHeight="1" x14ac:dyDescent="0.3">
      <c r="A282" s="270" t="s">
        <v>172</v>
      </c>
      <c r="B282" s="1627" t="s">
        <v>239</v>
      </c>
      <c r="C282" s="1627"/>
      <c r="D282" s="1627"/>
      <c r="E282" s="1467"/>
      <c r="F282" s="271" t="s">
        <v>398</v>
      </c>
      <c r="G282" s="276">
        <v>0</v>
      </c>
      <c r="H282" s="276">
        <v>0</v>
      </c>
      <c r="I282" s="276">
        <v>0</v>
      </c>
      <c r="J282" s="277"/>
      <c r="Q282" s="1"/>
    </row>
    <row r="283" spans="1:17" ht="25" customHeight="1" x14ac:dyDescent="0.3">
      <c r="A283" s="105" t="s">
        <v>173</v>
      </c>
      <c r="B283" s="1460" t="s">
        <v>240</v>
      </c>
      <c r="C283" s="1460"/>
      <c r="D283" s="1460"/>
      <c r="E283" s="1467"/>
      <c r="F283" s="53" t="s">
        <v>398</v>
      </c>
      <c r="G283" s="182">
        <v>0</v>
      </c>
      <c r="H283" s="182">
        <v>0</v>
      </c>
      <c r="I283" s="182">
        <v>0</v>
      </c>
      <c r="J283" s="121"/>
      <c r="Q283" s="1"/>
    </row>
    <row r="284" spans="1:17" ht="25" customHeight="1" x14ac:dyDescent="0.3">
      <c r="A284" s="107" t="s">
        <v>174</v>
      </c>
      <c r="B284" s="1459" t="s">
        <v>241</v>
      </c>
      <c r="C284" s="1459"/>
      <c r="D284" s="1459"/>
      <c r="E284" s="1467"/>
      <c r="F284" s="57" t="s">
        <v>398</v>
      </c>
      <c r="G284" s="183">
        <v>0</v>
      </c>
      <c r="H284" s="183">
        <v>0</v>
      </c>
      <c r="I284" s="183">
        <v>0</v>
      </c>
      <c r="J284" s="122"/>
      <c r="Q284" s="1"/>
    </row>
    <row r="285" spans="1:17" ht="25" customHeight="1" x14ac:dyDescent="0.3">
      <c r="A285" s="105" t="s">
        <v>175</v>
      </c>
      <c r="B285" s="1460" t="s">
        <v>242</v>
      </c>
      <c r="C285" s="1460"/>
      <c r="D285" s="1460"/>
      <c r="E285" s="1467"/>
      <c r="F285" s="53" t="s">
        <v>398</v>
      </c>
      <c r="G285" s="182">
        <v>0</v>
      </c>
      <c r="H285" s="182">
        <v>0</v>
      </c>
      <c r="I285" s="182">
        <v>0</v>
      </c>
      <c r="J285" s="121"/>
      <c r="Q285" s="1"/>
    </row>
    <row r="286" spans="1:17" ht="30" customHeight="1" x14ac:dyDescent="0.3">
      <c r="A286" s="107" t="s">
        <v>176</v>
      </c>
      <c r="B286" s="1459" t="s">
        <v>340</v>
      </c>
      <c r="C286" s="1459"/>
      <c r="D286" s="1459"/>
      <c r="E286" s="1467"/>
      <c r="F286" s="57" t="s">
        <v>398</v>
      </c>
      <c r="G286" s="183">
        <v>0</v>
      </c>
      <c r="H286" s="183">
        <v>1</v>
      </c>
      <c r="I286" s="183">
        <v>0</v>
      </c>
      <c r="J286" s="321" t="s">
        <v>446</v>
      </c>
      <c r="Q286" s="1"/>
    </row>
    <row r="287" spans="1:17" ht="30" customHeight="1" x14ac:dyDescent="0.3">
      <c r="A287" s="105" t="s">
        <v>293</v>
      </c>
      <c r="B287" s="1460" t="s">
        <v>341</v>
      </c>
      <c r="C287" s="1460"/>
      <c r="D287" s="1460"/>
      <c r="E287" s="1467"/>
      <c r="F287" s="53" t="s">
        <v>478</v>
      </c>
      <c r="G287" s="185">
        <v>0</v>
      </c>
      <c r="H287" s="185">
        <v>233</v>
      </c>
      <c r="I287" s="185">
        <v>0</v>
      </c>
      <c r="J287" s="121"/>
      <c r="K287" s="35"/>
      <c r="Q287" s="1"/>
    </row>
    <row r="288" spans="1:17" ht="30" customHeight="1" x14ac:dyDescent="0.3">
      <c r="A288" s="107" t="s">
        <v>177</v>
      </c>
      <c r="B288" s="1459" t="s">
        <v>126</v>
      </c>
      <c r="C288" s="1459"/>
      <c r="D288" s="1459"/>
      <c r="E288" s="1468"/>
      <c r="F288" s="57" t="s">
        <v>361</v>
      </c>
      <c r="G288" s="275" t="s">
        <v>565</v>
      </c>
      <c r="H288" s="275" t="s">
        <v>565</v>
      </c>
      <c r="I288" s="275" t="s">
        <v>565</v>
      </c>
      <c r="J288" s="324"/>
      <c r="Q288" s="1"/>
    </row>
    <row r="289" spans="1:17" s="5" customFormat="1" ht="33" customHeight="1" x14ac:dyDescent="0.35">
      <c r="A289" s="1462" t="s">
        <v>625</v>
      </c>
      <c r="B289" s="1463"/>
      <c r="C289" s="1463"/>
      <c r="D289" s="1463"/>
      <c r="E289" s="1463"/>
      <c r="F289" s="1463"/>
      <c r="G289" s="1463"/>
      <c r="H289" s="1463"/>
      <c r="I289" s="1463"/>
      <c r="J289" s="1464"/>
      <c r="K289" s="32"/>
      <c r="L289" s="8"/>
    </row>
    <row r="290" spans="1:17" ht="30" customHeight="1" x14ac:dyDescent="0.3">
      <c r="A290" s="105" t="s">
        <v>178</v>
      </c>
      <c r="B290" s="1460" t="s">
        <v>127</v>
      </c>
      <c r="C290" s="1460"/>
      <c r="D290" s="1460"/>
      <c r="E290" s="1466" t="s">
        <v>518</v>
      </c>
      <c r="F290" s="116"/>
      <c r="G290" s="175" t="s">
        <v>364</v>
      </c>
      <c r="H290" s="175" t="s">
        <v>364</v>
      </c>
      <c r="I290" s="175" t="s">
        <v>364</v>
      </c>
      <c r="J290" s="256" t="s">
        <v>566</v>
      </c>
      <c r="Q290" s="1"/>
    </row>
    <row r="291" spans="1:17" ht="25" customHeight="1" x14ac:dyDescent="0.3">
      <c r="A291" s="109" t="s">
        <v>179</v>
      </c>
      <c r="B291" s="1624" t="s">
        <v>128</v>
      </c>
      <c r="C291" s="1624"/>
      <c r="D291" s="1624"/>
      <c r="E291" s="1468"/>
      <c r="F291" s="110" t="s">
        <v>512</v>
      </c>
      <c r="G291" s="176">
        <v>2</v>
      </c>
      <c r="H291" s="176">
        <v>2</v>
      </c>
      <c r="I291" s="176">
        <v>2</v>
      </c>
      <c r="J291" s="99"/>
      <c r="Q291" s="1"/>
    </row>
    <row r="292" spans="1:17" s="5" customFormat="1" ht="8.15" customHeight="1" x14ac:dyDescent="0.35">
      <c r="A292" s="209"/>
      <c r="B292" s="210"/>
      <c r="C292" s="210"/>
      <c r="D292" s="210"/>
      <c r="E292" s="210"/>
      <c r="F292" s="47"/>
      <c r="G292" s="211"/>
      <c r="H292" s="211"/>
      <c r="I292" s="211"/>
      <c r="J292" s="46"/>
      <c r="K292" s="32"/>
      <c r="L292" s="8"/>
    </row>
    <row r="293" spans="1:17" s="5" customFormat="1" ht="33" customHeight="1" x14ac:dyDescent="0.35">
      <c r="A293" s="1462" t="s">
        <v>448</v>
      </c>
      <c r="B293" s="1463"/>
      <c r="C293" s="1463"/>
      <c r="D293" s="1463"/>
      <c r="E293" s="1463"/>
      <c r="F293" s="1463"/>
      <c r="G293" s="1463"/>
      <c r="H293" s="1463"/>
      <c r="I293" s="1463"/>
      <c r="J293" s="1464"/>
      <c r="K293" s="32"/>
      <c r="L293" s="8">
        <f>IF(COUNTA(G294:I307)=42,3,2)</f>
        <v>3</v>
      </c>
    </row>
    <row r="294" spans="1:17" ht="30" customHeight="1" x14ac:dyDescent="0.3">
      <c r="A294" s="103" t="s">
        <v>96</v>
      </c>
      <c r="B294" s="1479" t="s">
        <v>281</v>
      </c>
      <c r="C294" s="1480"/>
      <c r="D294" s="123" t="s">
        <v>365</v>
      </c>
      <c r="E294" s="1483" t="s">
        <v>518</v>
      </c>
      <c r="F294" s="94" t="s">
        <v>361</v>
      </c>
      <c r="G294" s="173">
        <v>0</v>
      </c>
      <c r="H294" s="173">
        <v>0</v>
      </c>
      <c r="I294" s="173">
        <v>0</v>
      </c>
      <c r="J294" s="94"/>
      <c r="Q294" s="1"/>
    </row>
    <row r="295" spans="1:17" ht="30" customHeight="1" x14ac:dyDescent="0.3">
      <c r="A295" s="105" t="s">
        <v>97</v>
      </c>
      <c r="B295" s="1487" t="s">
        <v>282</v>
      </c>
      <c r="C295" s="1488"/>
      <c r="D295" s="89" t="s">
        <v>365</v>
      </c>
      <c r="E295" s="1637"/>
      <c r="F295" s="59" t="s">
        <v>361</v>
      </c>
      <c r="G295" s="175">
        <v>0</v>
      </c>
      <c r="H295" s="175">
        <v>0</v>
      </c>
      <c r="I295" s="175">
        <v>0</v>
      </c>
      <c r="J295" s="59"/>
      <c r="Q295" s="1"/>
    </row>
    <row r="296" spans="1:17" ht="15" customHeight="1" x14ac:dyDescent="0.3">
      <c r="A296" s="1523" t="s">
        <v>98</v>
      </c>
      <c r="B296" s="1639" t="s">
        <v>342</v>
      </c>
      <c r="C296" s="1640"/>
      <c r="D296" s="124" t="s">
        <v>250</v>
      </c>
      <c r="E296" s="1637"/>
      <c r="F296" s="60" t="s">
        <v>361</v>
      </c>
      <c r="G296" s="178">
        <v>0</v>
      </c>
      <c r="H296" s="178">
        <v>0</v>
      </c>
      <c r="I296" s="178">
        <v>0</v>
      </c>
      <c r="J296" s="1645"/>
      <c r="Q296" s="1"/>
    </row>
    <row r="297" spans="1:17" ht="15" customHeight="1" x14ac:dyDescent="0.3">
      <c r="A297" s="1523"/>
      <c r="B297" s="1641"/>
      <c r="C297" s="1642"/>
      <c r="D297" s="124" t="s">
        <v>251</v>
      </c>
      <c r="E297" s="1637"/>
      <c r="F297" s="60" t="s">
        <v>361</v>
      </c>
      <c r="G297" s="178">
        <v>0</v>
      </c>
      <c r="H297" s="178">
        <v>0</v>
      </c>
      <c r="I297" s="178">
        <v>0</v>
      </c>
      <c r="J297" s="1646"/>
      <c r="Q297" s="1"/>
    </row>
    <row r="298" spans="1:17" ht="15" customHeight="1" x14ac:dyDescent="0.3">
      <c r="A298" s="1523"/>
      <c r="B298" s="1641"/>
      <c r="C298" s="1642"/>
      <c r="D298" s="124" t="s">
        <v>252</v>
      </c>
      <c r="E298" s="1637"/>
      <c r="F298" s="60" t="s">
        <v>361</v>
      </c>
      <c r="G298" s="178">
        <v>0</v>
      </c>
      <c r="H298" s="178">
        <v>0</v>
      </c>
      <c r="I298" s="178">
        <v>0</v>
      </c>
      <c r="J298" s="1646"/>
      <c r="Q298" s="1"/>
    </row>
    <row r="299" spans="1:17" ht="15" customHeight="1" x14ac:dyDescent="0.3">
      <c r="A299" s="1523"/>
      <c r="B299" s="1641"/>
      <c r="C299" s="1642"/>
      <c r="D299" s="124" t="s">
        <v>253</v>
      </c>
      <c r="E299" s="1637"/>
      <c r="F299" s="60" t="s">
        <v>361</v>
      </c>
      <c r="G299" s="178">
        <v>0</v>
      </c>
      <c r="H299" s="178">
        <v>0</v>
      </c>
      <c r="I299" s="178">
        <v>0</v>
      </c>
      <c r="J299" s="1646"/>
      <c r="Q299" s="1"/>
    </row>
    <row r="300" spans="1:17" ht="15" customHeight="1" x14ac:dyDescent="0.3">
      <c r="A300" s="1523"/>
      <c r="B300" s="1641"/>
      <c r="C300" s="1642"/>
      <c r="D300" s="124" t="s">
        <v>254</v>
      </c>
      <c r="E300" s="1637"/>
      <c r="F300" s="60" t="s">
        <v>361</v>
      </c>
      <c r="G300" s="178">
        <v>0</v>
      </c>
      <c r="H300" s="178">
        <v>0</v>
      </c>
      <c r="I300" s="178">
        <v>0</v>
      </c>
      <c r="J300" s="1646"/>
      <c r="Q300" s="1"/>
    </row>
    <row r="301" spans="1:17" ht="15" customHeight="1" x14ac:dyDescent="0.3">
      <c r="A301" s="1523"/>
      <c r="B301" s="1643"/>
      <c r="C301" s="1644"/>
      <c r="D301" s="124" t="s">
        <v>255</v>
      </c>
      <c r="E301" s="1637"/>
      <c r="F301" s="60" t="s">
        <v>361</v>
      </c>
      <c r="G301" s="178">
        <v>0</v>
      </c>
      <c r="H301" s="178">
        <v>0</v>
      </c>
      <c r="I301" s="178">
        <v>0</v>
      </c>
      <c r="J301" s="1647"/>
      <c r="Q301" s="1"/>
    </row>
    <row r="302" spans="1:17" ht="15" customHeight="1" x14ac:dyDescent="0.3">
      <c r="A302" s="1548" t="s">
        <v>99</v>
      </c>
      <c r="B302" s="1513" t="s">
        <v>343</v>
      </c>
      <c r="C302" s="1514"/>
      <c r="D302" s="114" t="s">
        <v>250</v>
      </c>
      <c r="E302" s="1637"/>
      <c r="F302" s="59" t="s">
        <v>361</v>
      </c>
      <c r="G302" s="175">
        <v>0</v>
      </c>
      <c r="H302" s="175">
        <v>0</v>
      </c>
      <c r="I302" s="175">
        <v>0</v>
      </c>
      <c r="J302" s="1474"/>
      <c r="Q302" s="1"/>
    </row>
    <row r="303" spans="1:17" ht="15" customHeight="1" x14ac:dyDescent="0.3">
      <c r="A303" s="1548"/>
      <c r="B303" s="1518"/>
      <c r="C303" s="1519"/>
      <c r="D303" s="114" t="s">
        <v>251</v>
      </c>
      <c r="E303" s="1637"/>
      <c r="F303" s="59" t="s">
        <v>361</v>
      </c>
      <c r="G303" s="175">
        <v>0</v>
      </c>
      <c r="H303" s="175">
        <v>0</v>
      </c>
      <c r="I303" s="175">
        <v>0</v>
      </c>
      <c r="J303" s="1648"/>
      <c r="Q303" s="1"/>
    </row>
    <row r="304" spans="1:17" ht="15" customHeight="1" x14ac:dyDescent="0.3">
      <c r="A304" s="1548"/>
      <c r="B304" s="1518"/>
      <c r="C304" s="1519"/>
      <c r="D304" s="114" t="s">
        <v>252</v>
      </c>
      <c r="E304" s="1637"/>
      <c r="F304" s="59" t="s">
        <v>361</v>
      </c>
      <c r="G304" s="175">
        <v>0</v>
      </c>
      <c r="H304" s="175">
        <v>0</v>
      </c>
      <c r="I304" s="175">
        <v>0</v>
      </c>
      <c r="J304" s="1648"/>
      <c r="Q304" s="1"/>
    </row>
    <row r="305" spans="1:17" ht="15" customHeight="1" x14ac:dyDescent="0.3">
      <c r="A305" s="1548"/>
      <c r="B305" s="1518"/>
      <c r="C305" s="1519"/>
      <c r="D305" s="114" t="s">
        <v>253</v>
      </c>
      <c r="E305" s="1637"/>
      <c r="F305" s="59" t="s">
        <v>361</v>
      </c>
      <c r="G305" s="175">
        <v>0</v>
      </c>
      <c r="H305" s="175">
        <v>0</v>
      </c>
      <c r="I305" s="175">
        <v>0</v>
      </c>
      <c r="J305" s="1648"/>
      <c r="Q305" s="1"/>
    </row>
    <row r="306" spans="1:17" ht="15" customHeight="1" x14ac:dyDescent="0.3">
      <c r="A306" s="1548"/>
      <c r="B306" s="1518"/>
      <c r="C306" s="1519"/>
      <c r="D306" s="114" t="s">
        <v>254</v>
      </c>
      <c r="E306" s="1637"/>
      <c r="F306" s="59" t="s">
        <v>361</v>
      </c>
      <c r="G306" s="175">
        <v>0</v>
      </c>
      <c r="H306" s="175">
        <v>0</v>
      </c>
      <c r="I306" s="175">
        <v>0</v>
      </c>
      <c r="J306" s="1648"/>
      <c r="Q306" s="1"/>
    </row>
    <row r="307" spans="1:17" ht="15" customHeight="1" x14ac:dyDescent="0.3">
      <c r="A307" s="1549"/>
      <c r="B307" s="1515"/>
      <c r="C307" s="1516"/>
      <c r="D307" s="91" t="s">
        <v>255</v>
      </c>
      <c r="E307" s="1638"/>
      <c r="F307" s="81" t="s">
        <v>361</v>
      </c>
      <c r="G307" s="174">
        <v>0</v>
      </c>
      <c r="H307" s="174">
        <v>0</v>
      </c>
      <c r="I307" s="174">
        <v>0</v>
      </c>
      <c r="J307" s="1517"/>
      <c r="Q307" s="1"/>
    </row>
    <row r="308" spans="1:17" s="5" customFormat="1" ht="8.15" customHeight="1" x14ac:dyDescent="0.35">
      <c r="A308" s="12"/>
      <c r="B308" s="13"/>
      <c r="C308" s="13"/>
      <c r="D308" s="13"/>
      <c r="E308" s="13"/>
      <c r="F308" s="7"/>
      <c r="G308" s="149"/>
      <c r="H308" s="149"/>
      <c r="I308" s="149"/>
      <c r="J308" s="46"/>
      <c r="K308" s="32"/>
      <c r="L308" s="8"/>
    </row>
    <row r="309" spans="1:17" s="5" customFormat="1" ht="33" customHeight="1" x14ac:dyDescent="0.35">
      <c r="A309" s="1462" t="s">
        <v>552</v>
      </c>
      <c r="B309" s="1463"/>
      <c r="C309" s="1463"/>
      <c r="D309" s="1463"/>
      <c r="E309" s="1463"/>
      <c r="F309" s="1463"/>
      <c r="G309" s="1463"/>
      <c r="H309" s="1463"/>
      <c r="I309" s="1463"/>
      <c r="J309" s="1464"/>
      <c r="K309" s="32"/>
      <c r="L309" s="8">
        <f>IF(COUNTA(G310:I310)=3,3,2)</f>
        <v>3</v>
      </c>
    </row>
    <row r="310" spans="1:17" ht="39" customHeight="1" x14ac:dyDescent="0.3">
      <c r="A310" s="11" t="s">
        <v>95</v>
      </c>
      <c r="B310" s="1590" t="s">
        <v>553</v>
      </c>
      <c r="C310" s="1590"/>
      <c r="D310" s="1590"/>
      <c r="E310" s="219" t="s">
        <v>519</v>
      </c>
      <c r="F310" s="37" t="s">
        <v>398</v>
      </c>
      <c r="G310" s="253">
        <v>0.996</v>
      </c>
      <c r="H310" s="253">
        <v>0.996</v>
      </c>
      <c r="I310" s="253">
        <v>0.996</v>
      </c>
      <c r="J310" s="327" t="s">
        <v>626</v>
      </c>
      <c r="K310" s="35"/>
      <c r="M310" s="32"/>
      <c r="Q310" s="1"/>
    </row>
    <row r="311" spans="1:17" s="5" customFormat="1" ht="8.15" customHeight="1" x14ac:dyDescent="0.35">
      <c r="A311" s="82"/>
      <c r="B311" s="83"/>
      <c r="C311" s="83"/>
      <c r="D311" s="83"/>
      <c r="E311" s="83"/>
      <c r="F311" s="84"/>
      <c r="G311" s="156"/>
      <c r="H311" s="156"/>
      <c r="I311" s="156"/>
      <c r="J311" s="46"/>
      <c r="K311" s="32"/>
      <c r="L311" s="8"/>
      <c r="M311" s="32"/>
    </row>
    <row r="312" spans="1:17" s="5" customFormat="1" ht="33" customHeight="1" x14ac:dyDescent="0.35">
      <c r="A312" s="1462" t="s">
        <v>449</v>
      </c>
      <c r="B312" s="1463"/>
      <c r="C312" s="1463"/>
      <c r="D312" s="1463"/>
      <c r="E312" s="1463"/>
      <c r="F312" s="1463"/>
      <c r="G312" s="1463"/>
      <c r="H312" s="1463"/>
      <c r="I312" s="1463"/>
      <c r="J312" s="1464"/>
      <c r="K312" s="254"/>
      <c r="L312" s="8">
        <f>IF(COUNTA(G313:I313)=1,3,2)</f>
        <v>3</v>
      </c>
      <c r="M312" s="32"/>
    </row>
    <row r="313" spans="1:17" ht="55.5" customHeight="1" x14ac:dyDescent="0.3">
      <c r="A313" s="11" t="s">
        <v>182</v>
      </c>
      <c r="B313" s="1633" t="s">
        <v>181</v>
      </c>
      <c r="C313" s="1633"/>
      <c r="D313" s="1633"/>
      <c r="E313" s="219" t="s">
        <v>519</v>
      </c>
      <c r="F313" s="37" t="s">
        <v>398</v>
      </c>
      <c r="G313" s="1758">
        <v>0.99970000000000003</v>
      </c>
      <c r="H313" s="1759"/>
      <c r="I313" s="1760"/>
      <c r="J313" s="252" t="s">
        <v>558</v>
      </c>
      <c r="K313" s="1722"/>
      <c r="L313" s="1723"/>
      <c r="M313" s="32"/>
      <c r="Q313" s="1"/>
    </row>
    <row r="314" spans="1:17" s="5" customFormat="1" ht="8.15" customHeight="1" x14ac:dyDescent="0.35">
      <c r="A314" s="12"/>
      <c r="B314" s="13"/>
      <c r="C314" s="13"/>
      <c r="D314" s="13"/>
      <c r="E314" s="13"/>
      <c r="F314" s="7"/>
      <c r="G314" s="149"/>
      <c r="H314" s="149"/>
      <c r="I314" s="149"/>
      <c r="J314" s="46"/>
      <c r="K314" s="32"/>
      <c r="L314" s="8"/>
      <c r="M314" s="32"/>
    </row>
    <row r="315" spans="1:17" s="5" customFormat="1" ht="33" customHeight="1" x14ac:dyDescent="0.35">
      <c r="A315" s="1462" t="s">
        <v>450</v>
      </c>
      <c r="B315" s="1463"/>
      <c r="C315" s="1463"/>
      <c r="D315" s="1463"/>
      <c r="E315" s="1463"/>
      <c r="F315" s="1463"/>
      <c r="G315" s="1463"/>
      <c r="H315" s="1463"/>
      <c r="I315" s="1463"/>
      <c r="J315" s="1464"/>
      <c r="K315" s="32"/>
      <c r="L315" s="8">
        <f>IF(COUNTA(G316:I316)=1,3,2)</f>
        <v>3</v>
      </c>
      <c r="M315" s="32"/>
    </row>
    <row r="316" spans="1:17" ht="93" customHeight="1" x14ac:dyDescent="0.3">
      <c r="A316" s="11" t="s">
        <v>180</v>
      </c>
      <c r="B316" s="1590" t="s">
        <v>474</v>
      </c>
      <c r="C316" s="1590"/>
      <c r="D316" s="1590"/>
      <c r="E316" s="219" t="s">
        <v>519</v>
      </c>
      <c r="F316" s="37" t="s">
        <v>556</v>
      </c>
      <c r="G316" s="1748" t="s">
        <v>555</v>
      </c>
      <c r="H316" s="1749"/>
      <c r="I316" s="1750"/>
      <c r="J316" s="252" t="s">
        <v>567</v>
      </c>
      <c r="K316" s="1722"/>
      <c r="L316" s="1724"/>
      <c r="M316" s="32"/>
      <c r="Q316" s="1"/>
    </row>
    <row r="317" spans="1:17" s="5" customFormat="1" ht="8.15" customHeight="1" x14ac:dyDescent="0.35">
      <c r="A317" s="12"/>
      <c r="B317" s="13"/>
      <c r="C317" s="13"/>
      <c r="D317" s="13"/>
      <c r="E317" s="13"/>
      <c r="F317" s="7"/>
      <c r="G317" s="149"/>
      <c r="H317" s="149"/>
      <c r="I317" s="149"/>
      <c r="J317" s="46"/>
      <c r="K317" s="32"/>
      <c r="L317" s="8"/>
      <c r="M317" s="32"/>
    </row>
    <row r="318" spans="1:17" s="5" customFormat="1" ht="33" customHeight="1" x14ac:dyDescent="0.35">
      <c r="A318" s="1462" t="s">
        <v>451</v>
      </c>
      <c r="B318" s="1463"/>
      <c r="C318" s="1463"/>
      <c r="D318" s="1463"/>
      <c r="E318" s="1463"/>
      <c r="F318" s="1463"/>
      <c r="G318" s="1463"/>
      <c r="H318" s="1463"/>
      <c r="I318" s="1463"/>
      <c r="J318" s="1464"/>
      <c r="K318" s="32"/>
      <c r="L318" s="8">
        <f>IF(COUNTA(G319:I319)=3,3,2)</f>
        <v>3</v>
      </c>
      <c r="M318" s="32"/>
    </row>
    <row r="319" spans="1:17" ht="30" customHeight="1" x14ac:dyDescent="0.3">
      <c r="A319" s="11" t="s">
        <v>130</v>
      </c>
      <c r="B319" s="1633" t="s">
        <v>129</v>
      </c>
      <c r="C319" s="1633"/>
      <c r="D319" s="1633"/>
      <c r="E319" s="219" t="s">
        <v>519</v>
      </c>
      <c r="F319" s="242" t="s">
        <v>559</v>
      </c>
      <c r="G319" s="186" t="s">
        <v>511</v>
      </c>
      <c r="H319" s="186" t="s">
        <v>511</v>
      </c>
      <c r="I319" s="186" t="s">
        <v>511</v>
      </c>
      <c r="J319" s="252" t="s">
        <v>557</v>
      </c>
      <c r="K319" s="35"/>
      <c r="M319" s="32"/>
      <c r="Q319" s="1"/>
    </row>
    <row r="320" spans="1:17" s="5" customFormat="1" ht="8.15" customHeight="1" x14ac:dyDescent="0.35">
      <c r="A320" s="82"/>
      <c r="B320" s="83"/>
      <c r="C320" s="83"/>
      <c r="D320" s="83"/>
      <c r="E320" s="83"/>
      <c r="F320" s="84"/>
      <c r="G320" s="156"/>
      <c r="H320" s="156"/>
      <c r="I320" s="156"/>
      <c r="J320" s="46"/>
      <c r="K320" s="32"/>
      <c r="L320" s="8"/>
    </row>
    <row r="321" spans="1:17" s="5" customFormat="1" ht="33" customHeight="1" x14ac:dyDescent="0.35">
      <c r="A321" s="1462" t="s">
        <v>452</v>
      </c>
      <c r="B321" s="1463"/>
      <c r="C321" s="1463"/>
      <c r="D321" s="1463"/>
      <c r="E321" s="1463"/>
      <c r="F321" s="1463"/>
      <c r="G321" s="1463"/>
      <c r="H321" s="1463"/>
      <c r="I321" s="1463"/>
      <c r="J321" s="1464"/>
      <c r="K321" s="40"/>
      <c r="L321" s="8">
        <f>IF(COUNTA(G322:I330)=27,3,2)</f>
        <v>3</v>
      </c>
    </row>
    <row r="322" spans="1:17" ht="30" customHeight="1" x14ac:dyDescent="0.3">
      <c r="A322" s="103" t="s">
        <v>298</v>
      </c>
      <c r="B322" s="1652" t="s">
        <v>266</v>
      </c>
      <c r="C322" s="1652"/>
      <c r="D322" s="1652"/>
      <c r="E322" s="1653" t="s">
        <v>518</v>
      </c>
      <c r="F322" s="50" t="s">
        <v>512</v>
      </c>
      <c r="G322" s="142">
        <v>107</v>
      </c>
      <c r="H322" s="142">
        <v>78</v>
      </c>
      <c r="I322" s="142">
        <v>64</v>
      </c>
      <c r="J322" s="223" t="s">
        <v>554</v>
      </c>
      <c r="K322" s="35"/>
      <c r="M322" s="1754"/>
      <c r="Q322" s="1"/>
    </row>
    <row r="323" spans="1:17" ht="30" customHeight="1" x14ac:dyDescent="0.3">
      <c r="A323" s="105" t="s">
        <v>299</v>
      </c>
      <c r="B323" s="1656" t="s">
        <v>267</v>
      </c>
      <c r="C323" s="1656"/>
      <c r="D323" s="1656"/>
      <c r="E323" s="1654"/>
      <c r="F323" s="53" t="s">
        <v>512</v>
      </c>
      <c r="G323" s="153">
        <v>0</v>
      </c>
      <c r="H323" s="153">
        <v>0</v>
      </c>
      <c r="I323" s="153">
        <v>99</v>
      </c>
      <c r="J323" s="222"/>
      <c r="K323" s="35"/>
      <c r="M323" s="1754"/>
      <c r="Q323" s="1"/>
    </row>
    <row r="324" spans="1:17" ht="66" customHeight="1" x14ac:dyDescent="0.3">
      <c r="A324" s="107" t="s">
        <v>300</v>
      </c>
      <c r="B324" s="1657" t="s">
        <v>294</v>
      </c>
      <c r="C324" s="1657"/>
      <c r="D324" s="1657"/>
      <c r="E324" s="1654"/>
      <c r="F324" s="57" t="s">
        <v>512</v>
      </c>
      <c r="G324" s="187">
        <v>0</v>
      </c>
      <c r="H324" s="187">
        <v>0</v>
      </c>
      <c r="I324" s="187">
        <v>0</v>
      </c>
      <c r="J324" s="251" t="s">
        <v>568</v>
      </c>
      <c r="K324" s="241"/>
      <c r="M324" s="1754"/>
      <c r="Q324" s="1"/>
    </row>
    <row r="325" spans="1:17" ht="30" customHeight="1" x14ac:dyDescent="0.3">
      <c r="A325" s="105" t="s">
        <v>301</v>
      </c>
      <c r="B325" s="1656" t="s">
        <v>270</v>
      </c>
      <c r="C325" s="1656"/>
      <c r="D325" s="1656"/>
      <c r="E325" s="1654"/>
      <c r="F325" s="53" t="s">
        <v>512</v>
      </c>
      <c r="G325" s="153">
        <v>0</v>
      </c>
      <c r="H325" s="153">
        <v>0</v>
      </c>
      <c r="I325" s="153">
        <v>0</v>
      </c>
      <c r="J325" s="239"/>
      <c r="K325" s="233"/>
      <c r="M325" s="1754"/>
      <c r="Q325" s="1"/>
    </row>
    <row r="326" spans="1:17" ht="47.25" customHeight="1" x14ac:dyDescent="0.3">
      <c r="A326" s="107" t="s">
        <v>302</v>
      </c>
      <c r="B326" s="1657" t="s">
        <v>268</v>
      </c>
      <c r="C326" s="1657"/>
      <c r="D326" s="1657"/>
      <c r="E326" s="1654"/>
      <c r="F326" s="57" t="s">
        <v>512</v>
      </c>
      <c r="G326" s="187">
        <v>0</v>
      </c>
      <c r="H326" s="187">
        <v>0</v>
      </c>
      <c r="I326" s="187">
        <v>0</v>
      </c>
      <c r="J326" s="266"/>
      <c r="K326" s="233"/>
      <c r="M326" s="1754"/>
      <c r="Q326" s="1"/>
    </row>
    <row r="327" spans="1:17" ht="30" customHeight="1" x14ac:dyDescent="0.3">
      <c r="A327" s="105" t="s">
        <v>303</v>
      </c>
      <c r="B327" s="1656" t="s">
        <v>269</v>
      </c>
      <c r="C327" s="1656"/>
      <c r="D327" s="1656"/>
      <c r="E327" s="1654"/>
      <c r="F327" s="53" t="s">
        <v>512</v>
      </c>
      <c r="G327" s="153">
        <v>33</v>
      </c>
      <c r="H327" s="153">
        <v>17</v>
      </c>
      <c r="I327" s="153">
        <v>13</v>
      </c>
      <c r="J327" s="239"/>
      <c r="K327" s="233"/>
      <c r="M327" s="1754"/>
      <c r="Q327" s="1"/>
    </row>
    <row r="328" spans="1:17" ht="75.75" customHeight="1" x14ac:dyDescent="0.3">
      <c r="A328" s="107" t="s">
        <v>304</v>
      </c>
      <c r="B328" s="1657" t="s">
        <v>295</v>
      </c>
      <c r="C328" s="1657"/>
      <c r="D328" s="1657"/>
      <c r="E328" s="1654"/>
      <c r="F328" s="57" t="s">
        <v>512</v>
      </c>
      <c r="G328" s="187">
        <v>74</v>
      </c>
      <c r="H328" s="187">
        <v>61</v>
      </c>
      <c r="I328" s="187">
        <v>150</v>
      </c>
      <c r="J328" s="249" t="s">
        <v>576</v>
      </c>
      <c r="K328" s="35"/>
      <c r="M328" s="1754"/>
      <c r="Q328" s="1"/>
    </row>
    <row r="329" spans="1:17" ht="30" customHeight="1" x14ac:dyDescent="0.3">
      <c r="A329" s="105" t="s">
        <v>305</v>
      </c>
      <c r="B329" s="1656" t="s">
        <v>296</v>
      </c>
      <c r="C329" s="1656"/>
      <c r="D329" s="1656"/>
      <c r="E329" s="1654"/>
      <c r="F329" s="53" t="s">
        <v>512</v>
      </c>
      <c r="G329" s="153">
        <v>86</v>
      </c>
      <c r="H329" s="153">
        <v>73</v>
      </c>
      <c r="I329" s="153">
        <v>161</v>
      </c>
      <c r="J329" s="239"/>
      <c r="M329" s="1754"/>
      <c r="Q329" s="1"/>
    </row>
    <row r="330" spans="1:17" ht="30" customHeight="1" x14ac:dyDescent="0.3">
      <c r="A330" s="109" t="s">
        <v>305</v>
      </c>
      <c r="B330" s="1666" t="s">
        <v>297</v>
      </c>
      <c r="C330" s="1666"/>
      <c r="D330" s="1666"/>
      <c r="E330" s="1655"/>
      <c r="F330" s="110" t="s">
        <v>512</v>
      </c>
      <c r="G330" s="188">
        <v>21</v>
      </c>
      <c r="H330" s="188">
        <v>5</v>
      </c>
      <c r="I330" s="188">
        <v>2</v>
      </c>
      <c r="J330" s="240" t="s">
        <v>542</v>
      </c>
      <c r="M330" s="1754"/>
      <c r="Q330" s="1"/>
    </row>
    <row r="331" spans="1:17" s="5" customFormat="1" ht="8.15" customHeight="1" x14ac:dyDescent="0.35">
      <c r="A331" s="12"/>
      <c r="B331" s="13"/>
      <c r="C331" s="13"/>
      <c r="D331" s="13"/>
      <c r="E331" s="13"/>
      <c r="F331" s="7"/>
      <c r="G331" s="149"/>
      <c r="H331" s="149"/>
      <c r="I331" s="149"/>
      <c r="J331" s="46"/>
      <c r="K331" s="32"/>
      <c r="L331" s="8"/>
    </row>
    <row r="332" spans="1:17" s="5" customFormat="1" ht="33" customHeight="1" x14ac:dyDescent="0.35">
      <c r="A332" s="1462" t="s">
        <v>453</v>
      </c>
      <c r="B332" s="1463"/>
      <c r="C332" s="1463"/>
      <c r="D332" s="1463"/>
      <c r="E332" s="1463"/>
      <c r="F332" s="1463"/>
      <c r="G332" s="1463"/>
      <c r="H332" s="1463"/>
      <c r="I332" s="1463"/>
      <c r="J332" s="1464"/>
      <c r="K332" s="32"/>
      <c r="L332" s="8">
        <f>IF(COUNTA(G333:I338)=18,3,2)</f>
        <v>3</v>
      </c>
    </row>
    <row r="333" spans="1:17" ht="20.149999999999999" customHeight="1" x14ac:dyDescent="0.3">
      <c r="A333" s="1522" t="s">
        <v>131</v>
      </c>
      <c r="B333" s="1658" t="s">
        <v>454</v>
      </c>
      <c r="C333" s="1659"/>
      <c r="D333" s="125" t="s">
        <v>538</v>
      </c>
      <c r="E333" s="1556" t="s">
        <v>519</v>
      </c>
      <c r="F333" s="50" t="s">
        <v>398</v>
      </c>
      <c r="G333" s="189" t="s">
        <v>362</v>
      </c>
      <c r="H333" s="189" t="s">
        <v>362</v>
      </c>
      <c r="I333" s="189" t="s">
        <v>362</v>
      </c>
      <c r="J333" s="1661"/>
      <c r="Q333" s="1"/>
    </row>
    <row r="334" spans="1:17" ht="20.149999999999999" customHeight="1" x14ac:dyDescent="0.3">
      <c r="A334" s="1523"/>
      <c r="B334" s="1569"/>
      <c r="C334" s="1570"/>
      <c r="D334" s="127" t="s">
        <v>539</v>
      </c>
      <c r="E334" s="1557"/>
      <c r="F334" s="57" t="s">
        <v>398</v>
      </c>
      <c r="G334" s="145" t="s">
        <v>362</v>
      </c>
      <c r="H334" s="145" t="s">
        <v>362</v>
      </c>
      <c r="I334" s="145" t="s">
        <v>362</v>
      </c>
      <c r="J334" s="1662"/>
      <c r="Q334" s="1"/>
    </row>
    <row r="335" spans="1:17" ht="20.149999999999999" customHeight="1" x14ac:dyDescent="0.3">
      <c r="A335" s="1548" t="s">
        <v>132</v>
      </c>
      <c r="B335" s="1565" t="s">
        <v>455</v>
      </c>
      <c r="C335" s="1566"/>
      <c r="D335" s="126" t="s">
        <v>538</v>
      </c>
      <c r="E335" s="1557"/>
      <c r="F335" s="53" t="s">
        <v>398</v>
      </c>
      <c r="G335" s="192">
        <v>0.24</v>
      </c>
      <c r="H335" s="192">
        <v>0.33</v>
      </c>
      <c r="I335" s="192">
        <v>0.35</v>
      </c>
      <c r="J335" s="1662"/>
      <c r="Q335" s="1"/>
    </row>
    <row r="336" spans="1:17" ht="20.149999999999999" customHeight="1" x14ac:dyDescent="0.3">
      <c r="A336" s="1548"/>
      <c r="B336" s="1565"/>
      <c r="C336" s="1566"/>
      <c r="D336" s="126" t="s">
        <v>539</v>
      </c>
      <c r="E336" s="1557"/>
      <c r="F336" s="53" t="s">
        <v>398</v>
      </c>
      <c r="G336" s="192">
        <v>0.26</v>
      </c>
      <c r="H336" s="192">
        <v>0.36</v>
      </c>
      <c r="I336" s="192">
        <v>0.35</v>
      </c>
      <c r="J336" s="1662"/>
      <c r="Q336" s="1"/>
    </row>
    <row r="337" spans="1:17" ht="20.149999999999999" customHeight="1" x14ac:dyDescent="0.3">
      <c r="A337" s="1523" t="s">
        <v>133</v>
      </c>
      <c r="B337" s="1569" t="s">
        <v>456</v>
      </c>
      <c r="C337" s="1570"/>
      <c r="D337" s="127" t="s">
        <v>538</v>
      </c>
      <c r="E337" s="1557"/>
      <c r="F337" s="57" t="s">
        <v>398</v>
      </c>
      <c r="G337" s="193">
        <v>0.42</v>
      </c>
      <c r="H337" s="193">
        <v>0.57999999999999996</v>
      </c>
      <c r="I337" s="193">
        <v>0.54</v>
      </c>
      <c r="J337" s="1662"/>
      <c r="Q337" s="1"/>
    </row>
    <row r="338" spans="1:17" ht="20.149999999999999" customHeight="1" x14ac:dyDescent="0.3">
      <c r="A338" s="1524"/>
      <c r="B338" s="1664"/>
      <c r="C338" s="1665"/>
      <c r="D338" s="128" t="s">
        <v>539</v>
      </c>
      <c r="E338" s="1660"/>
      <c r="F338" s="110" t="s">
        <v>398</v>
      </c>
      <c r="G338" s="194">
        <v>0.44</v>
      </c>
      <c r="H338" s="194">
        <v>0.6</v>
      </c>
      <c r="I338" s="194">
        <v>0.56999999999999995</v>
      </c>
      <c r="J338" s="1663"/>
      <c r="Q338" s="1"/>
    </row>
    <row r="339" spans="1:17" s="5" customFormat="1" ht="8.15" customHeight="1" x14ac:dyDescent="0.35">
      <c r="A339" s="82"/>
      <c r="B339" s="83"/>
      <c r="C339" s="83"/>
      <c r="D339" s="83"/>
      <c r="E339" s="83"/>
      <c r="F339" s="84"/>
      <c r="G339" s="156"/>
      <c r="H339" s="156"/>
      <c r="I339" s="156"/>
      <c r="J339" s="46"/>
      <c r="K339" s="32"/>
      <c r="L339" s="8"/>
    </row>
    <row r="340" spans="1:17" s="5" customFormat="1" ht="33" customHeight="1" x14ac:dyDescent="0.35">
      <c r="A340" s="1462" t="s">
        <v>457</v>
      </c>
      <c r="B340" s="1463"/>
      <c r="C340" s="1463"/>
      <c r="D340" s="1463"/>
      <c r="E340" s="1463"/>
      <c r="F340" s="1463"/>
      <c r="G340" s="1463"/>
      <c r="H340" s="1463"/>
      <c r="I340" s="1463"/>
      <c r="J340" s="1464"/>
      <c r="K340" s="32"/>
      <c r="L340" s="8">
        <f>IF(COUNTA(G341:I346)=18,3,2)</f>
        <v>3</v>
      </c>
    </row>
    <row r="341" spans="1:17" ht="20.149999999999999" customHeight="1" x14ac:dyDescent="0.3">
      <c r="A341" s="1522" t="s">
        <v>183</v>
      </c>
      <c r="B341" s="1658" t="s">
        <v>458</v>
      </c>
      <c r="C341" s="1659"/>
      <c r="D341" s="125" t="s">
        <v>538</v>
      </c>
      <c r="E341" s="1556" t="s">
        <v>519</v>
      </c>
      <c r="F341" s="50" t="s">
        <v>398</v>
      </c>
      <c r="G341" s="189" t="s">
        <v>362</v>
      </c>
      <c r="H341" s="189" t="s">
        <v>362</v>
      </c>
      <c r="I341" s="190" t="s">
        <v>362</v>
      </c>
      <c r="J341" s="1471" t="s">
        <v>551</v>
      </c>
      <c r="K341" s="1755"/>
      <c r="Q341" s="1"/>
    </row>
    <row r="342" spans="1:17" ht="20.149999999999999" customHeight="1" x14ac:dyDescent="0.3">
      <c r="A342" s="1523" t="s">
        <v>183</v>
      </c>
      <c r="B342" s="1569" t="s">
        <v>344</v>
      </c>
      <c r="C342" s="1570"/>
      <c r="D342" s="127" t="s">
        <v>539</v>
      </c>
      <c r="E342" s="1557"/>
      <c r="F342" s="57" t="s">
        <v>398</v>
      </c>
      <c r="G342" s="145" t="s">
        <v>362</v>
      </c>
      <c r="H342" s="145" t="s">
        <v>362</v>
      </c>
      <c r="I342" s="191" t="s">
        <v>362</v>
      </c>
      <c r="J342" s="1472"/>
      <c r="K342" s="1755"/>
      <c r="Q342" s="1"/>
    </row>
    <row r="343" spans="1:17" ht="20.149999999999999" customHeight="1" x14ac:dyDescent="0.3">
      <c r="A343" s="1548" t="s">
        <v>184</v>
      </c>
      <c r="B343" s="1565" t="s">
        <v>459</v>
      </c>
      <c r="C343" s="1566"/>
      <c r="D343" s="126" t="s">
        <v>538</v>
      </c>
      <c r="E343" s="1557"/>
      <c r="F343" s="53" t="s">
        <v>398</v>
      </c>
      <c r="G343" s="192">
        <v>0.37</v>
      </c>
      <c r="H343" s="192">
        <v>0.44</v>
      </c>
      <c r="I343" s="171">
        <v>0.27</v>
      </c>
      <c r="J343" s="1472"/>
      <c r="K343" s="1755"/>
      <c r="Q343" s="1"/>
    </row>
    <row r="344" spans="1:17" ht="20.149999999999999" customHeight="1" x14ac:dyDescent="0.3">
      <c r="A344" s="1548" t="s">
        <v>184</v>
      </c>
      <c r="B344" s="1565" t="s">
        <v>345</v>
      </c>
      <c r="C344" s="1566"/>
      <c r="D344" s="126" t="s">
        <v>539</v>
      </c>
      <c r="E344" s="1557"/>
      <c r="F344" s="53" t="s">
        <v>398</v>
      </c>
      <c r="G344" s="192">
        <v>0.4</v>
      </c>
      <c r="H344" s="192">
        <v>0.56999999999999995</v>
      </c>
      <c r="I344" s="171">
        <v>0.28999999999999998</v>
      </c>
      <c r="J344" s="1472"/>
      <c r="K344" s="1755"/>
      <c r="Q344" s="1"/>
    </row>
    <row r="345" spans="1:17" ht="20.149999999999999" customHeight="1" x14ac:dyDescent="0.3">
      <c r="A345" s="1523" t="s">
        <v>185</v>
      </c>
      <c r="B345" s="1569" t="s">
        <v>460</v>
      </c>
      <c r="C345" s="1570"/>
      <c r="D345" s="127" t="s">
        <v>538</v>
      </c>
      <c r="E345" s="1557"/>
      <c r="F345" s="57" t="s">
        <v>398</v>
      </c>
      <c r="G345" s="193">
        <v>0.52</v>
      </c>
      <c r="H345" s="193">
        <v>0.64</v>
      </c>
      <c r="I345" s="247">
        <v>0.44</v>
      </c>
      <c r="J345" s="1472"/>
      <c r="K345" s="1755"/>
      <c r="Q345" s="1"/>
    </row>
    <row r="346" spans="1:17" ht="20.149999999999999" customHeight="1" x14ac:dyDescent="0.3">
      <c r="A346" s="1524" t="s">
        <v>185</v>
      </c>
      <c r="B346" s="1664" t="s">
        <v>346</v>
      </c>
      <c r="C346" s="1665"/>
      <c r="D346" s="128" t="s">
        <v>539</v>
      </c>
      <c r="E346" s="1660"/>
      <c r="F346" s="110" t="s">
        <v>398</v>
      </c>
      <c r="G346" s="194">
        <v>0.55000000000000004</v>
      </c>
      <c r="H346" s="194">
        <v>0.87</v>
      </c>
      <c r="I346" s="248">
        <v>0.48</v>
      </c>
      <c r="J346" s="1667"/>
      <c r="K346" s="1755"/>
      <c r="Q346" s="1"/>
    </row>
    <row r="347" spans="1:17" s="5" customFormat="1" ht="8.15" customHeight="1" x14ac:dyDescent="0.35">
      <c r="A347" s="82"/>
      <c r="B347" s="83"/>
      <c r="C347" s="83"/>
      <c r="D347" s="83"/>
      <c r="E347" s="83"/>
      <c r="F347" s="84"/>
      <c r="G347" s="156"/>
      <c r="H347" s="156"/>
      <c r="I347" s="156"/>
      <c r="J347" s="46"/>
      <c r="K347" s="32"/>
      <c r="L347" s="8"/>
    </row>
    <row r="348" spans="1:17" s="5" customFormat="1" ht="33" customHeight="1" x14ac:dyDescent="0.35">
      <c r="A348" s="1462" t="s">
        <v>461</v>
      </c>
      <c r="B348" s="1463"/>
      <c r="C348" s="1463"/>
      <c r="D348" s="1463"/>
      <c r="E348" s="1463"/>
      <c r="F348" s="1463"/>
      <c r="G348" s="1463"/>
      <c r="H348" s="1463"/>
      <c r="I348" s="1463"/>
      <c r="J348" s="1464"/>
      <c r="K348" s="32"/>
      <c r="L348" s="8">
        <f>IF(COUNTA(G349:I351)=9,3,2)</f>
        <v>3</v>
      </c>
    </row>
    <row r="349" spans="1:17" ht="38.15" customHeight="1" x14ac:dyDescent="0.3">
      <c r="A349" s="103" t="s">
        <v>190</v>
      </c>
      <c r="B349" s="1668" t="s">
        <v>258</v>
      </c>
      <c r="C349" s="1668"/>
      <c r="D349" s="1668"/>
      <c r="E349" s="1669" t="s">
        <v>518</v>
      </c>
      <c r="F349" s="50" t="s">
        <v>398</v>
      </c>
      <c r="G349" s="189" t="s">
        <v>362</v>
      </c>
      <c r="H349" s="189" t="s">
        <v>362</v>
      </c>
      <c r="I349" s="190" t="s">
        <v>362</v>
      </c>
      <c r="J349" s="1672" t="s">
        <v>516</v>
      </c>
      <c r="Q349" s="1"/>
    </row>
    <row r="350" spans="1:17" ht="38.15" customHeight="1" x14ac:dyDescent="0.3">
      <c r="A350" s="105" t="s">
        <v>191</v>
      </c>
      <c r="B350" s="1493" t="s">
        <v>243</v>
      </c>
      <c r="C350" s="1493"/>
      <c r="D350" s="1493"/>
      <c r="E350" s="1670"/>
      <c r="F350" s="53" t="s">
        <v>398</v>
      </c>
      <c r="G350" s="143" t="s">
        <v>362</v>
      </c>
      <c r="H350" s="143" t="s">
        <v>362</v>
      </c>
      <c r="I350" s="195" t="s">
        <v>362</v>
      </c>
      <c r="J350" s="1673"/>
      <c r="Q350" s="1"/>
    </row>
    <row r="351" spans="1:17" ht="38.15" customHeight="1" x14ac:dyDescent="0.3">
      <c r="A351" s="109" t="s">
        <v>192</v>
      </c>
      <c r="B351" s="1589" t="s">
        <v>244</v>
      </c>
      <c r="C351" s="1589"/>
      <c r="D351" s="1589"/>
      <c r="E351" s="1671"/>
      <c r="F351" s="110" t="s">
        <v>398</v>
      </c>
      <c r="G351" s="196" t="s">
        <v>362</v>
      </c>
      <c r="H351" s="196" t="s">
        <v>362</v>
      </c>
      <c r="I351" s="197" t="s">
        <v>362</v>
      </c>
      <c r="J351" s="1674"/>
      <c r="Q351" s="1"/>
    </row>
    <row r="352" spans="1:17" s="5" customFormat="1" ht="8.15" customHeight="1" x14ac:dyDescent="0.35">
      <c r="A352" s="12"/>
      <c r="B352" s="13"/>
      <c r="C352" s="13"/>
      <c r="D352" s="13"/>
      <c r="E352" s="13"/>
      <c r="F352" s="7"/>
      <c r="G352" s="149"/>
      <c r="H352" s="149"/>
      <c r="I352" s="149"/>
      <c r="J352" s="46"/>
      <c r="K352" s="32"/>
      <c r="L352" s="8"/>
    </row>
    <row r="353" spans="1:17" s="5" customFormat="1" ht="33" customHeight="1" x14ac:dyDescent="0.35">
      <c r="A353" s="1462" t="s">
        <v>462</v>
      </c>
      <c r="B353" s="1463"/>
      <c r="C353" s="1463"/>
      <c r="D353" s="1463"/>
      <c r="E353" s="1463"/>
      <c r="F353" s="1463"/>
      <c r="G353" s="1463"/>
      <c r="H353" s="1463"/>
      <c r="I353" s="1463"/>
      <c r="J353" s="1464"/>
      <c r="K353" s="32"/>
      <c r="L353" s="8">
        <f>IF(COUNTA(G354:I357)=12,3,2)</f>
        <v>3</v>
      </c>
    </row>
    <row r="354" spans="1:17" ht="28" customHeight="1" x14ac:dyDescent="0.3">
      <c r="A354" s="103" t="s">
        <v>186</v>
      </c>
      <c r="B354" s="1668" t="s">
        <v>134</v>
      </c>
      <c r="C354" s="1668"/>
      <c r="D354" s="1668"/>
      <c r="E354" s="1669" t="s">
        <v>518</v>
      </c>
      <c r="F354" s="50" t="s">
        <v>512</v>
      </c>
      <c r="G354" s="189" t="s">
        <v>362</v>
      </c>
      <c r="H354" s="189" t="s">
        <v>362</v>
      </c>
      <c r="I354" s="189" t="s">
        <v>362</v>
      </c>
      <c r="J354" s="250" t="s">
        <v>569</v>
      </c>
      <c r="K354" s="1756"/>
      <c r="Q354" s="1"/>
    </row>
    <row r="355" spans="1:17" ht="28" customHeight="1" x14ac:dyDescent="0.3">
      <c r="A355" s="105" t="s">
        <v>187</v>
      </c>
      <c r="B355" s="1493" t="s">
        <v>135</v>
      </c>
      <c r="C355" s="1493"/>
      <c r="D355" s="1493"/>
      <c r="E355" s="1670"/>
      <c r="F355" s="53" t="s">
        <v>512</v>
      </c>
      <c r="G355" s="143" t="s">
        <v>362</v>
      </c>
      <c r="H355" s="143" t="s">
        <v>362</v>
      </c>
      <c r="I355" s="153">
        <v>64</v>
      </c>
      <c r="J355" s="258" t="s">
        <v>570</v>
      </c>
      <c r="K355" s="1756"/>
      <c r="Q355" s="1"/>
    </row>
    <row r="356" spans="1:17" ht="30" customHeight="1" x14ac:dyDescent="0.3">
      <c r="A356" s="107" t="s">
        <v>188</v>
      </c>
      <c r="B356" s="1492" t="s">
        <v>136</v>
      </c>
      <c r="C356" s="1492"/>
      <c r="D356" s="1492"/>
      <c r="E356" s="1670"/>
      <c r="F356" s="57" t="s">
        <v>398</v>
      </c>
      <c r="G356" s="145" t="s">
        <v>362</v>
      </c>
      <c r="H356" s="145" t="s">
        <v>362</v>
      </c>
      <c r="I356" s="191" t="s">
        <v>362</v>
      </c>
      <c r="J356" s="323" t="s">
        <v>569</v>
      </c>
      <c r="K356" s="1756"/>
      <c r="Q356" s="1"/>
    </row>
    <row r="357" spans="1:17" ht="30" customHeight="1" x14ac:dyDescent="0.3">
      <c r="A357" s="112" t="s">
        <v>189</v>
      </c>
      <c r="B357" s="1504" t="s">
        <v>137</v>
      </c>
      <c r="C357" s="1504"/>
      <c r="D357" s="1504"/>
      <c r="E357" s="1671"/>
      <c r="F357" s="63" t="s">
        <v>398</v>
      </c>
      <c r="G357" s="148" t="s">
        <v>362</v>
      </c>
      <c r="H357" s="148" t="s">
        <v>362</v>
      </c>
      <c r="I357" s="198" t="s">
        <v>362</v>
      </c>
      <c r="J357" s="322" t="s">
        <v>569</v>
      </c>
      <c r="K357" s="1756"/>
      <c r="Q357" s="1"/>
    </row>
    <row r="358" spans="1:17" s="5" customFormat="1" ht="8.15" customHeight="1" x14ac:dyDescent="0.35">
      <c r="A358" s="12"/>
      <c r="B358" s="13"/>
      <c r="C358" s="13"/>
      <c r="D358" s="13"/>
      <c r="E358" s="13"/>
      <c r="F358" s="7"/>
      <c r="G358" s="149"/>
      <c r="H358" s="149"/>
      <c r="I358" s="149"/>
      <c r="J358" s="46"/>
      <c r="K358" s="32"/>
      <c r="L358" s="8"/>
    </row>
    <row r="359" spans="1:17" s="5" customFormat="1" ht="33" customHeight="1" x14ac:dyDescent="0.35">
      <c r="A359" s="1462" t="s">
        <v>463</v>
      </c>
      <c r="B359" s="1463"/>
      <c r="C359" s="1463"/>
      <c r="D359" s="1463"/>
      <c r="E359" s="1463"/>
      <c r="F359" s="1463"/>
      <c r="G359" s="1463"/>
      <c r="H359" s="1463"/>
      <c r="I359" s="1463"/>
      <c r="J359" s="1464"/>
      <c r="K359" s="32"/>
      <c r="L359" s="8">
        <f>IF(COUNTA(G360:I360)=3,3,2)</f>
        <v>3</v>
      </c>
    </row>
    <row r="360" spans="1:17" ht="101.25" customHeight="1" x14ac:dyDescent="0.3">
      <c r="A360" s="11" t="s">
        <v>193</v>
      </c>
      <c r="B360" s="1590" t="s">
        <v>541</v>
      </c>
      <c r="C360" s="1590"/>
      <c r="D360" s="1590"/>
      <c r="E360" s="219" t="s">
        <v>519</v>
      </c>
      <c r="F360" s="37" t="s">
        <v>361</v>
      </c>
      <c r="G360" s="150" t="s">
        <v>362</v>
      </c>
      <c r="H360" s="150" t="s">
        <v>362</v>
      </c>
      <c r="I360" s="150" t="s">
        <v>362</v>
      </c>
      <c r="J360" s="317" t="s">
        <v>623</v>
      </c>
      <c r="Q360" s="1"/>
    </row>
    <row r="361" spans="1:17" s="5" customFormat="1" ht="8.15" customHeight="1" x14ac:dyDescent="0.35">
      <c r="A361" s="12"/>
      <c r="B361" s="13"/>
      <c r="C361" s="13"/>
      <c r="D361" s="13"/>
      <c r="E361" s="13"/>
      <c r="F361" s="7"/>
      <c r="G361" s="149"/>
      <c r="H361" s="149"/>
      <c r="I361" s="149"/>
      <c r="J361" s="46"/>
      <c r="K361" s="32"/>
      <c r="L361" s="8"/>
    </row>
    <row r="362" spans="1:17" s="5" customFormat="1" ht="33" customHeight="1" x14ac:dyDescent="0.35">
      <c r="A362" s="1462" t="s">
        <v>464</v>
      </c>
      <c r="B362" s="1463"/>
      <c r="C362" s="1463"/>
      <c r="D362" s="1463"/>
      <c r="E362" s="1463"/>
      <c r="F362" s="1463"/>
      <c r="G362" s="1463"/>
      <c r="H362" s="1463"/>
      <c r="I362" s="1463"/>
      <c r="J362" s="1464"/>
      <c r="K362" s="32"/>
      <c r="L362" s="8">
        <f>IF(COUNTA(G363:I363)=3,3,2)</f>
        <v>3</v>
      </c>
    </row>
    <row r="363" spans="1:17" ht="32.15" customHeight="1" x14ac:dyDescent="0.3">
      <c r="A363" s="11" t="s">
        <v>194</v>
      </c>
      <c r="B363" s="1590" t="s">
        <v>138</v>
      </c>
      <c r="C363" s="1590"/>
      <c r="D363" s="1590"/>
      <c r="E363" s="219" t="s">
        <v>518</v>
      </c>
      <c r="F363" s="37" t="s">
        <v>361</v>
      </c>
      <c r="G363" s="150" t="s">
        <v>362</v>
      </c>
      <c r="H363" s="150" t="s">
        <v>362</v>
      </c>
      <c r="I363" s="150" t="s">
        <v>362</v>
      </c>
      <c r="J363" s="36" t="s">
        <v>510</v>
      </c>
      <c r="Q363" s="1"/>
    </row>
    <row r="364" spans="1:17" s="5" customFormat="1" ht="8.15" customHeight="1" x14ac:dyDescent="0.35">
      <c r="A364" s="82"/>
      <c r="B364" s="83"/>
      <c r="C364" s="83"/>
      <c r="D364" s="83"/>
      <c r="E364" s="83"/>
      <c r="F364" s="84"/>
      <c r="G364" s="156"/>
      <c r="H364" s="156"/>
      <c r="I364" s="156"/>
      <c r="J364" s="46"/>
      <c r="K364" s="32"/>
      <c r="L364" s="8"/>
    </row>
    <row r="365" spans="1:17" s="5" customFormat="1" ht="33" customHeight="1" x14ac:dyDescent="0.35">
      <c r="A365" s="1462" t="s">
        <v>465</v>
      </c>
      <c r="B365" s="1463"/>
      <c r="C365" s="1463"/>
      <c r="D365" s="1463"/>
      <c r="E365" s="1463"/>
      <c r="F365" s="1463"/>
      <c r="G365" s="1463"/>
      <c r="H365" s="1463"/>
      <c r="I365" s="1463"/>
      <c r="J365" s="1464"/>
      <c r="K365" s="32"/>
      <c r="L365" s="8">
        <f>IF(COUNTA(G366:I366)=3,3,2)</f>
        <v>3</v>
      </c>
    </row>
    <row r="366" spans="1:17" ht="32.15" customHeight="1" x14ac:dyDescent="0.3">
      <c r="A366" s="11" t="s">
        <v>195</v>
      </c>
      <c r="B366" s="1590" t="s">
        <v>139</v>
      </c>
      <c r="C366" s="1590"/>
      <c r="D366" s="1590"/>
      <c r="E366" s="219" t="s">
        <v>518</v>
      </c>
      <c r="F366" s="37" t="s">
        <v>361</v>
      </c>
      <c r="G366" s="150" t="s">
        <v>362</v>
      </c>
      <c r="H366" s="150" t="s">
        <v>362</v>
      </c>
      <c r="I366" s="150" t="s">
        <v>362</v>
      </c>
      <c r="J366" s="36" t="s">
        <v>510</v>
      </c>
      <c r="Q366" s="1"/>
    </row>
    <row r="367" spans="1:17" s="5" customFormat="1" ht="8.15" customHeight="1" x14ac:dyDescent="0.35">
      <c r="A367" s="12"/>
      <c r="B367" s="13"/>
      <c r="C367" s="13"/>
      <c r="D367" s="13"/>
      <c r="E367" s="13"/>
      <c r="F367" s="7"/>
      <c r="G367" s="149"/>
      <c r="H367" s="149"/>
      <c r="I367" s="149"/>
      <c r="J367" s="46"/>
      <c r="K367" s="32"/>
      <c r="L367" s="8"/>
    </row>
    <row r="368" spans="1:17" s="5" customFormat="1" ht="33" customHeight="1" x14ac:dyDescent="0.35">
      <c r="A368" s="1462" t="s">
        <v>466</v>
      </c>
      <c r="B368" s="1463"/>
      <c r="C368" s="1463"/>
      <c r="D368" s="1463"/>
      <c r="E368" s="1463"/>
      <c r="F368" s="1463"/>
      <c r="G368" s="1463"/>
      <c r="H368" s="1463"/>
      <c r="I368" s="1463"/>
      <c r="J368" s="1464"/>
      <c r="K368" s="32"/>
      <c r="L368" s="8">
        <f>IF(COUNTA(G369:I371)=9,3,2)</f>
        <v>3</v>
      </c>
    </row>
    <row r="369" spans="1:17" ht="43.5" customHeight="1" x14ac:dyDescent="0.3">
      <c r="A369" s="103" t="s">
        <v>196</v>
      </c>
      <c r="B369" s="1465" t="s">
        <v>245</v>
      </c>
      <c r="C369" s="1465"/>
      <c r="D369" s="1465"/>
      <c r="E369" s="1466" t="s">
        <v>519</v>
      </c>
      <c r="F369" s="50" t="s">
        <v>512</v>
      </c>
      <c r="G369" s="161" t="s">
        <v>362</v>
      </c>
      <c r="H369" s="161" t="s">
        <v>362</v>
      </c>
      <c r="I369" s="161" t="s">
        <v>362</v>
      </c>
      <c r="J369" s="1617" t="s">
        <v>510</v>
      </c>
      <c r="Q369" s="1"/>
    </row>
    <row r="370" spans="1:17" ht="30" customHeight="1" x14ac:dyDescent="0.3">
      <c r="A370" s="105" t="s">
        <v>197</v>
      </c>
      <c r="B370" s="1460" t="s">
        <v>246</v>
      </c>
      <c r="C370" s="1460"/>
      <c r="D370" s="1460"/>
      <c r="E370" s="1467"/>
      <c r="F370" s="53" t="s">
        <v>512</v>
      </c>
      <c r="G370" s="143" t="s">
        <v>362</v>
      </c>
      <c r="H370" s="143" t="s">
        <v>362</v>
      </c>
      <c r="I370" s="143" t="s">
        <v>362</v>
      </c>
      <c r="J370" s="1618"/>
      <c r="Q370" s="1"/>
    </row>
    <row r="371" spans="1:17" ht="30" customHeight="1" x14ac:dyDescent="0.3">
      <c r="A371" s="109" t="s">
        <v>198</v>
      </c>
      <c r="B371" s="1624" t="s">
        <v>247</v>
      </c>
      <c r="C371" s="1624"/>
      <c r="D371" s="1624"/>
      <c r="E371" s="1468"/>
      <c r="F371" s="110" t="s">
        <v>398</v>
      </c>
      <c r="G371" s="164" t="s">
        <v>362</v>
      </c>
      <c r="H371" s="164" t="s">
        <v>362</v>
      </c>
      <c r="I371" s="164" t="s">
        <v>362</v>
      </c>
      <c r="J371" s="1619"/>
      <c r="Q371" s="1"/>
    </row>
    <row r="372" spans="1:17" s="5" customFormat="1" ht="8.15" customHeight="1" x14ac:dyDescent="0.35">
      <c r="A372" s="82"/>
      <c r="B372" s="83"/>
      <c r="C372" s="83"/>
      <c r="D372" s="83"/>
      <c r="E372" s="83"/>
      <c r="F372" s="84"/>
      <c r="G372" s="156"/>
      <c r="H372" s="156"/>
      <c r="I372" s="156"/>
      <c r="J372" s="46"/>
      <c r="K372" s="32"/>
      <c r="L372" s="8"/>
    </row>
    <row r="373" spans="1:17" s="5" customFormat="1" ht="33" customHeight="1" x14ac:dyDescent="0.35">
      <c r="A373" s="1462" t="s">
        <v>467</v>
      </c>
      <c r="B373" s="1463"/>
      <c r="C373" s="1463"/>
      <c r="D373" s="1463"/>
      <c r="E373" s="1463"/>
      <c r="F373" s="1463"/>
      <c r="G373" s="1463"/>
      <c r="H373" s="1463"/>
      <c r="I373" s="1463"/>
      <c r="J373" s="1464"/>
      <c r="K373" s="32"/>
      <c r="L373" s="8">
        <f>IF(COUNTA(G374:I374)=3,3,2)</f>
        <v>3</v>
      </c>
    </row>
    <row r="374" spans="1:17" ht="44.25" customHeight="1" x14ac:dyDescent="0.3">
      <c r="A374" s="11" t="s">
        <v>199</v>
      </c>
      <c r="B374" s="1590" t="s">
        <v>140</v>
      </c>
      <c r="C374" s="1590"/>
      <c r="D374" s="1590"/>
      <c r="E374" s="219" t="s">
        <v>518</v>
      </c>
      <c r="F374" s="37" t="s">
        <v>361</v>
      </c>
      <c r="G374" s="150" t="s">
        <v>362</v>
      </c>
      <c r="H374" s="150" t="s">
        <v>362</v>
      </c>
      <c r="I374" s="150" t="s">
        <v>362</v>
      </c>
      <c r="J374" s="36" t="s">
        <v>510</v>
      </c>
      <c r="Q374" s="1"/>
    </row>
    <row r="375" spans="1:17" s="5" customFormat="1" ht="8.15" customHeight="1" x14ac:dyDescent="0.35">
      <c r="A375" s="12"/>
      <c r="B375" s="13"/>
      <c r="C375" s="13"/>
      <c r="D375" s="13"/>
      <c r="E375" s="13"/>
      <c r="F375" s="7"/>
      <c r="G375" s="149"/>
      <c r="H375" s="149"/>
      <c r="I375" s="149"/>
      <c r="J375" s="46"/>
      <c r="K375" s="32"/>
      <c r="L375" s="8"/>
    </row>
    <row r="376" spans="1:17" s="5" customFormat="1" ht="33" customHeight="1" x14ac:dyDescent="0.35">
      <c r="A376" s="1462" t="s">
        <v>468</v>
      </c>
      <c r="B376" s="1463"/>
      <c r="C376" s="1463"/>
      <c r="D376" s="1463"/>
      <c r="E376" s="1463"/>
      <c r="F376" s="1463"/>
      <c r="G376" s="1463"/>
      <c r="H376" s="1463"/>
      <c r="I376" s="1463"/>
      <c r="J376" s="1464"/>
      <c r="K376" s="32"/>
      <c r="L376" s="8">
        <f>IF(COUNTA(G377:I377)=3,3,2)</f>
        <v>3</v>
      </c>
    </row>
    <row r="377" spans="1:17" ht="46.5" customHeight="1" x14ac:dyDescent="0.3">
      <c r="A377" s="11" t="s">
        <v>200</v>
      </c>
      <c r="B377" s="1590" t="s">
        <v>140</v>
      </c>
      <c r="C377" s="1590"/>
      <c r="D377" s="1590"/>
      <c r="E377" s="219" t="s">
        <v>518</v>
      </c>
      <c r="F377" s="37" t="s">
        <v>361</v>
      </c>
      <c r="G377" s="150" t="s">
        <v>362</v>
      </c>
      <c r="H377" s="150" t="s">
        <v>362</v>
      </c>
      <c r="I377" s="150" t="s">
        <v>362</v>
      </c>
      <c r="J377" s="36" t="s">
        <v>510</v>
      </c>
      <c r="Q377" s="1"/>
    </row>
    <row r="378" spans="1:17" s="5" customFormat="1" ht="8.15" customHeight="1" x14ac:dyDescent="0.35">
      <c r="A378" s="12"/>
      <c r="B378" s="13"/>
      <c r="C378" s="13"/>
      <c r="D378" s="13"/>
      <c r="E378" s="13"/>
      <c r="F378" s="7"/>
      <c r="G378" s="149"/>
      <c r="H378" s="149"/>
      <c r="I378" s="149"/>
      <c r="J378" s="46"/>
      <c r="K378" s="32"/>
      <c r="L378" s="8"/>
    </row>
    <row r="379" spans="1:17" s="5" customFormat="1" ht="33" customHeight="1" x14ac:dyDescent="0.35">
      <c r="A379" s="1462" t="s">
        <v>469</v>
      </c>
      <c r="B379" s="1463"/>
      <c r="C379" s="1463"/>
      <c r="D379" s="1463"/>
      <c r="E379" s="1463"/>
      <c r="F379" s="1463"/>
      <c r="G379" s="1463"/>
      <c r="H379" s="1463"/>
      <c r="I379" s="1463"/>
      <c r="J379" s="1464"/>
      <c r="K379" s="32"/>
      <c r="L379" s="8">
        <f>IF(COUNTA(G380:I381)=6,3,2)</f>
        <v>3</v>
      </c>
    </row>
    <row r="380" spans="1:17" ht="27.75" customHeight="1" x14ac:dyDescent="0.3">
      <c r="A380" s="103" t="s">
        <v>201</v>
      </c>
      <c r="B380" s="1465" t="s">
        <v>141</v>
      </c>
      <c r="C380" s="1465"/>
      <c r="D380" s="1465"/>
      <c r="E380" s="1466" t="s">
        <v>518</v>
      </c>
      <c r="F380" s="50" t="s">
        <v>398</v>
      </c>
      <c r="G380" s="199">
        <v>0.25</v>
      </c>
      <c r="H380" s="161" t="s">
        <v>362</v>
      </c>
      <c r="I380" s="161" t="s">
        <v>362</v>
      </c>
      <c r="J380" s="1617" t="s">
        <v>509</v>
      </c>
      <c r="K380" s="35"/>
      <c r="Q380" s="1"/>
    </row>
    <row r="381" spans="1:17" ht="26.25" customHeight="1" x14ac:dyDescent="0.3">
      <c r="A381" s="112" t="s">
        <v>202</v>
      </c>
      <c r="B381" s="1461" t="s">
        <v>288</v>
      </c>
      <c r="C381" s="1461"/>
      <c r="D381" s="1461"/>
      <c r="E381" s="1468"/>
      <c r="F381" s="63" t="s">
        <v>398</v>
      </c>
      <c r="G381" s="200">
        <v>0.03</v>
      </c>
      <c r="H381" s="148" t="s">
        <v>362</v>
      </c>
      <c r="I381" s="148" t="s">
        <v>362</v>
      </c>
      <c r="J381" s="1619"/>
      <c r="Q381" s="1"/>
    </row>
    <row r="382" spans="1:17" s="5" customFormat="1" ht="8.15" customHeight="1" x14ac:dyDescent="0.35">
      <c r="A382" s="12"/>
      <c r="B382" s="13"/>
      <c r="C382" s="13"/>
      <c r="D382" s="13"/>
      <c r="E382" s="13"/>
      <c r="F382" s="7"/>
      <c r="G382" s="149"/>
      <c r="H382" s="149"/>
      <c r="I382" s="149"/>
      <c r="J382" s="46"/>
      <c r="K382" s="32"/>
      <c r="L382" s="8"/>
    </row>
    <row r="383" spans="1:17" s="5" customFormat="1" ht="33" customHeight="1" x14ac:dyDescent="0.35">
      <c r="A383" s="1462" t="s">
        <v>470</v>
      </c>
      <c r="B383" s="1463"/>
      <c r="C383" s="1463"/>
      <c r="D383" s="1463"/>
      <c r="E383" s="1463"/>
      <c r="F383" s="1463"/>
      <c r="G383" s="1463"/>
      <c r="H383" s="1463"/>
      <c r="I383" s="1463"/>
      <c r="J383" s="1464"/>
      <c r="K383" s="32"/>
      <c r="L383" s="8">
        <f>IF(COUNTA(G384:I387)=12,3,2)</f>
        <v>3</v>
      </c>
    </row>
    <row r="384" spans="1:17" ht="20.149999999999999" customHeight="1" x14ac:dyDescent="0.3">
      <c r="A384" s="1522" t="s">
        <v>203</v>
      </c>
      <c r="B384" s="1675" t="s">
        <v>347</v>
      </c>
      <c r="C384" s="1676"/>
      <c r="D384" s="132" t="s">
        <v>485</v>
      </c>
      <c r="E384" s="1679" t="s">
        <v>519</v>
      </c>
      <c r="F384" s="243"/>
      <c r="G384" s="173">
        <v>165625</v>
      </c>
      <c r="H384" s="173">
        <v>16131</v>
      </c>
      <c r="I384" s="173">
        <v>27843597.968254</v>
      </c>
      <c r="J384" s="1534" t="s">
        <v>571</v>
      </c>
      <c r="K384" s="1732"/>
      <c r="Q384" s="1"/>
    </row>
    <row r="385" spans="1:17" ht="20.149999999999999" customHeight="1" x14ac:dyDescent="0.3">
      <c r="A385" s="1523"/>
      <c r="B385" s="1677"/>
      <c r="C385" s="1678"/>
      <c r="D385" s="133" t="s">
        <v>508</v>
      </c>
      <c r="E385" s="1680"/>
      <c r="F385" s="245"/>
      <c r="G385" s="201" t="s">
        <v>473</v>
      </c>
      <c r="H385" s="201" t="s">
        <v>473</v>
      </c>
      <c r="I385" s="178">
        <v>50811132.222222202</v>
      </c>
      <c r="J385" s="1535"/>
      <c r="K385" s="1732"/>
      <c r="Q385" s="1"/>
    </row>
    <row r="386" spans="1:17" ht="20.149999999999999" customHeight="1" x14ac:dyDescent="0.3">
      <c r="A386" s="1548" t="s">
        <v>248</v>
      </c>
      <c r="B386" s="1682" t="s">
        <v>348</v>
      </c>
      <c r="C386" s="1683"/>
      <c r="D386" s="134" t="s">
        <v>485</v>
      </c>
      <c r="E386" s="1680"/>
      <c r="F386" s="244" t="s">
        <v>361</v>
      </c>
      <c r="G386" s="175">
        <v>2965155.7055409998</v>
      </c>
      <c r="H386" s="175">
        <v>269614.11627900001</v>
      </c>
      <c r="I386" s="175">
        <v>529849.35493376001</v>
      </c>
      <c r="J386" s="1535"/>
      <c r="K386" s="1732"/>
      <c r="Q386" s="1"/>
    </row>
    <row r="387" spans="1:17" ht="20.149999999999999" customHeight="1" x14ac:dyDescent="0.3">
      <c r="A387" s="1549"/>
      <c r="B387" s="1684"/>
      <c r="C387" s="1685"/>
      <c r="D387" s="135" t="s">
        <v>508</v>
      </c>
      <c r="E387" s="1681"/>
      <c r="F387" s="246" t="s">
        <v>361</v>
      </c>
      <c r="G387" s="202" t="s">
        <v>473</v>
      </c>
      <c r="H387" s="202" t="s">
        <v>473</v>
      </c>
      <c r="I387" s="174">
        <v>387311.73332151002</v>
      </c>
      <c r="J387" s="1536"/>
      <c r="K387" s="1732"/>
      <c r="Q387" s="1"/>
    </row>
    <row r="388" spans="1:17" s="5" customFormat="1" ht="8.15" customHeight="1" x14ac:dyDescent="0.35">
      <c r="A388" s="12"/>
      <c r="B388" s="13"/>
      <c r="C388" s="13"/>
      <c r="D388" s="13"/>
      <c r="E388" s="13"/>
      <c r="F388" s="7"/>
      <c r="G388" s="149"/>
      <c r="H388" s="149"/>
      <c r="I388" s="149"/>
      <c r="J388" s="46"/>
      <c r="K388" s="32"/>
      <c r="L388" s="8"/>
    </row>
    <row r="389" spans="1:17" s="5" customFormat="1" ht="33" customHeight="1" x14ac:dyDescent="0.35">
      <c r="A389" s="1462" t="s">
        <v>471</v>
      </c>
      <c r="B389" s="1463"/>
      <c r="C389" s="1463"/>
      <c r="D389" s="1463"/>
      <c r="E389" s="1463"/>
      <c r="F389" s="1463"/>
      <c r="G389" s="1463"/>
      <c r="H389" s="1463"/>
      <c r="I389" s="1463"/>
      <c r="J389" s="1464"/>
      <c r="K389" s="32"/>
      <c r="L389" s="8">
        <f>IF(COUNTA(G390:I390)=3,3,2)</f>
        <v>3</v>
      </c>
    </row>
    <row r="390" spans="1:17" ht="78" customHeight="1" x14ac:dyDescent="0.3">
      <c r="A390" s="11" t="s">
        <v>144</v>
      </c>
      <c r="B390" s="1700" t="s">
        <v>349</v>
      </c>
      <c r="C390" s="1701"/>
      <c r="D390" s="38" t="s">
        <v>472</v>
      </c>
      <c r="E390" s="37" t="s">
        <v>518</v>
      </c>
      <c r="F390" s="242" t="s">
        <v>361</v>
      </c>
      <c r="G390" s="168">
        <v>785700</v>
      </c>
      <c r="H390" s="168">
        <v>307700</v>
      </c>
      <c r="I390" s="168">
        <v>285700</v>
      </c>
      <c r="J390" s="257" t="s">
        <v>572</v>
      </c>
      <c r="Q390" s="1"/>
    </row>
    <row r="391" spans="1:17" s="5" customFormat="1" ht="8.15" customHeight="1" x14ac:dyDescent="0.35">
      <c r="A391" s="82"/>
      <c r="B391" s="83"/>
      <c r="C391" s="83"/>
      <c r="D391" s="83"/>
      <c r="E391" s="83"/>
      <c r="F391" s="84"/>
      <c r="G391" s="156"/>
      <c r="H391" s="156"/>
      <c r="I391" s="156"/>
      <c r="J391" s="46"/>
      <c r="K391" s="32"/>
      <c r="L391" s="8"/>
    </row>
    <row r="392" spans="1:17" s="5" customFormat="1" ht="33" customHeight="1" x14ac:dyDescent="0.35">
      <c r="A392" s="1462" t="s">
        <v>520</v>
      </c>
      <c r="B392" s="1463"/>
      <c r="C392" s="1463"/>
      <c r="D392" s="1463"/>
      <c r="E392" s="1463"/>
      <c r="F392" s="1463"/>
      <c r="G392" s="1463"/>
      <c r="H392" s="1463"/>
      <c r="I392" s="1463"/>
      <c r="J392" s="1464"/>
      <c r="K392" s="32"/>
      <c r="L392" s="8">
        <f>IF(COUNTA(G393:I394)=6,3,2)</f>
        <v>3</v>
      </c>
    </row>
    <row r="393" spans="1:17" ht="39" customHeight="1" x14ac:dyDescent="0.3">
      <c r="A393" s="103" t="s">
        <v>142</v>
      </c>
      <c r="B393" s="1668" t="s">
        <v>350</v>
      </c>
      <c r="C393" s="1668"/>
      <c r="D393" s="1668"/>
      <c r="E393" s="1669" t="s">
        <v>519</v>
      </c>
      <c r="F393" s="115"/>
      <c r="G393" s="161" t="s">
        <v>362</v>
      </c>
      <c r="H393" s="161" t="s">
        <v>362</v>
      </c>
      <c r="I393" s="203" t="s">
        <v>573</v>
      </c>
      <c r="J393" s="1672" t="s">
        <v>581</v>
      </c>
      <c r="Q393" s="1"/>
    </row>
    <row r="394" spans="1:17" ht="39" customHeight="1" x14ac:dyDescent="0.3">
      <c r="A394" s="112" t="s">
        <v>143</v>
      </c>
      <c r="B394" s="1504" t="s">
        <v>351</v>
      </c>
      <c r="C394" s="1504"/>
      <c r="D394" s="1504"/>
      <c r="E394" s="1671"/>
      <c r="F394" s="246" t="s">
        <v>361</v>
      </c>
      <c r="G394" s="148" t="s">
        <v>362</v>
      </c>
      <c r="H394" s="148" t="s">
        <v>362</v>
      </c>
      <c r="I394" s="204" t="s">
        <v>573</v>
      </c>
      <c r="J394" s="1674"/>
      <c r="Q394" s="1"/>
    </row>
    <row r="395" spans="1:17" s="5" customFormat="1" ht="8.15" customHeight="1" x14ac:dyDescent="0.35">
      <c r="A395" s="12"/>
      <c r="B395" s="13"/>
      <c r="C395" s="13"/>
      <c r="D395" s="13"/>
      <c r="E395" s="13"/>
      <c r="F395" s="7"/>
      <c r="G395" s="149"/>
      <c r="H395" s="149"/>
      <c r="I395" s="149"/>
      <c r="J395" s="46"/>
      <c r="K395" s="32"/>
      <c r="L395" s="8"/>
    </row>
    <row r="396" spans="1:17" s="5" customFormat="1" ht="33" customHeight="1" x14ac:dyDescent="0.35">
      <c r="A396" s="1462" t="s">
        <v>618</v>
      </c>
      <c r="B396" s="1463"/>
      <c r="C396" s="1463"/>
      <c r="D396" s="1463"/>
      <c r="E396" s="1463"/>
      <c r="F396" s="1463"/>
      <c r="G396" s="1463"/>
      <c r="H396" s="1463"/>
      <c r="I396" s="1463"/>
      <c r="J396" s="1464"/>
      <c r="K396" s="32"/>
      <c r="L396" s="8">
        <f>IF(COUNTA(G397:I403)=21,3,2)</f>
        <v>3</v>
      </c>
    </row>
    <row r="397" spans="1:17" ht="18" customHeight="1" x14ac:dyDescent="0.3">
      <c r="A397" s="328"/>
      <c r="B397" s="333" t="s">
        <v>582</v>
      </c>
      <c r="C397" s="334"/>
      <c r="D397" s="133" t="s">
        <v>583</v>
      </c>
      <c r="E397" s="1686" t="s">
        <v>584</v>
      </c>
      <c r="F397" s="245" t="s">
        <v>361</v>
      </c>
      <c r="G397" s="201">
        <v>2143.4623620000002</v>
      </c>
      <c r="H397" s="201">
        <v>2084.6036319999998</v>
      </c>
      <c r="I397" s="285">
        <v>1019.450656</v>
      </c>
      <c r="J397" s="331"/>
      <c r="K397" s="1732"/>
      <c r="Q397" s="1"/>
    </row>
    <row r="398" spans="1:17" ht="18" customHeight="1" x14ac:dyDescent="0.3">
      <c r="A398" s="1689"/>
      <c r="B398" s="1682" t="s">
        <v>585</v>
      </c>
      <c r="C398" s="1683"/>
      <c r="D398" s="134" t="s">
        <v>586</v>
      </c>
      <c r="E398" s="1687"/>
      <c r="F398" s="244" t="s">
        <v>512</v>
      </c>
      <c r="G398" s="290">
        <v>0</v>
      </c>
      <c r="H398" s="290">
        <v>1</v>
      </c>
      <c r="I398" s="284">
        <v>0</v>
      </c>
      <c r="J398" s="1751"/>
      <c r="K398" s="1732"/>
      <c r="Q398" s="1"/>
    </row>
    <row r="399" spans="1:17" ht="18" customHeight="1" x14ac:dyDescent="0.3">
      <c r="A399" s="1690"/>
      <c r="B399" s="1691"/>
      <c r="C399" s="1692"/>
      <c r="D399" s="134" t="s">
        <v>587</v>
      </c>
      <c r="E399" s="1687"/>
      <c r="F399" s="244" t="s">
        <v>512</v>
      </c>
      <c r="G399" s="290">
        <v>0</v>
      </c>
      <c r="H399" s="290">
        <v>0</v>
      </c>
      <c r="I399" s="284">
        <v>0</v>
      </c>
      <c r="J399" s="1752"/>
      <c r="K399" s="1732"/>
      <c r="Q399" s="1"/>
    </row>
    <row r="400" spans="1:17" ht="18" customHeight="1" x14ac:dyDescent="0.3">
      <c r="A400" s="1690"/>
      <c r="B400" s="1691"/>
      <c r="C400" s="1692"/>
      <c r="D400" s="134" t="s">
        <v>588</v>
      </c>
      <c r="E400" s="1687"/>
      <c r="F400" s="244" t="s">
        <v>512</v>
      </c>
      <c r="G400" s="290">
        <v>1</v>
      </c>
      <c r="H400" s="290">
        <v>0</v>
      </c>
      <c r="I400" s="284">
        <v>0</v>
      </c>
      <c r="J400" s="1752"/>
      <c r="K400" s="1732"/>
      <c r="Q400" s="1"/>
    </row>
    <row r="401" spans="1:17" ht="18" customHeight="1" x14ac:dyDescent="0.3">
      <c r="A401" s="1690"/>
      <c r="B401" s="1691"/>
      <c r="C401" s="1692"/>
      <c r="D401" s="134" t="s">
        <v>589</v>
      </c>
      <c r="E401" s="1687"/>
      <c r="F401" s="244" t="s">
        <v>512</v>
      </c>
      <c r="G401" s="290">
        <v>2</v>
      </c>
      <c r="H401" s="290">
        <v>5</v>
      </c>
      <c r="I401" s="284">
        <v>3</v>
      </c>
      <c r="J401" s="1752"/>
      <c r="K401" s="1732"/>
      <c r="Q401" s="1"/>
    </row>
    <row r="402" spans="1:17" ht="18" customHeight="1" x14ac:dyDescent="0.3">
      <c r="A402" s="1562"/>
      <c r="B402" s="1693"/>
      <c r="C402" s="1694"/>
      <c r="D402" s="134" t="s">
        <v>590</v>
      </c>
      <c r="E402" s="1687"/>
      <c r="F402" s="244" t="s">
        <v>512</v>
      </c>
      <c r="G402" s="290">
        <v>112</v>
      </c>
      <c r="H402" s="290">
        <v>101</v>
      </c>
      <c r="I402" s="284">
        <v>160</v>
      </c>
      <c r="J402" s="1753"/>
      <c r="K402" s="1732"/>
      <c r="Q402" s="1"/>
    </row>
    <row r="403" spans="1:17" ht="18" customHeight="1" x14ac:dyDescent="0.3">
      <c r="A403" s="283"/>
      <c r="B403" s="1698" t="s">
        <v>599</v>
      </c>
      <c r="C403" s="1699"/>
      <c r="D403" s="289" t="s">
        <v>256</v>
      </c>
      <c r="E403" s="1688"/>
      <c r="F403" s="110" t="s">
        <v>361</v>
      </c>
      <c r="G403" s="176">
        <v>10261.391125</v>
      </c>
      <c r="H403" s="176">
        <v>6774.2476139999999</v>
      </c>
      <c r="I403" s="176">
        <v>6500.3127619999996</v>
      </c>
      <c r="J403" s="294"/>
      <c r="K403" s="280"/>
      <c r="Q403" s="1"/>
    </row>
    <row r="404" spans="1:17" s="5" customFormat="1" ht="8.15" customHeight="1" x14ac:dyDescent="0.35">
      <c r="A404" s="65"/>
      <c r="B404" s="66"/>
      <c r="C404" s="66"/>
      <c r="D404" s="66"/>
      <c r="E404" s="66"/>
      <c r="F404" s="67"/>
      <c r="G404" s="155"/>
      <c r="H404" s="155"/>
      <c r="I404" s="155"/>
      <c r="J404" s="46"/>
      <c r="K404" s="32"/>
      <c r="L404" s="8"/>
    </row>
    <row r="405" spans="1:17" s="5" customFormat="1" ht="33" customHeight="1" x14ac:dyDescent="0.35">
      <c r="A405" s="1462" t="s">
        <v>619</v>
      </c>
      <c r="B405" s="1463"/>
      <c r="C405" s="1463"/>
      <c r="D405" s="1463"/>
      <c r="E405" s="1463"/>
      <c r="F405" s="1463"/>
      <c r="G405" s="1463"/>
      <c r="H405" s="1463"/>
      <c r="I405" s="1463"/>
      <c r="J405" s="1464"/>
      <c r="K405" s="32"/>
      <c r="L405" s="8">
        <f>IF(COUNTA(G407:I416)=30,3,2)</f>
        <v>3</v>
      </c>
    </row>
    <row r="406" spans="1:17" ht="18" hidden="1" customHeight="1" x14ac:dyDescent="0.3">
      <c r="A406" s="394"/>
      <c r="B406" s="368" t="s">
        <v>636</v>
      </c>
      <c r="C406" s="1707"/>
      <c r="D406" s="1708"/>
      <c r="E406" s="369"/>
      <c r="F406" s="370" t="s">
        <v>361</v>
      </c>
      <c r="G406" s="371">
        <f>G407+G408+G409+G410+G415+G416</f>
        <v>7799.4296130000002</v>
      </c>
      <c r="H406" s="371">
        <f>H407+H408+H411+H415+H416</f>
        <v>5665.4973369999998</v>
      </c>
      <c r="I406" s="372">
        <f>I407+I412+I413+I414+I415+I416</f>
        <v>5803.7910200000006</v>
      </c>
      <c r="J406" s="373" t="s">
        <v>635</v>
      </c>
      <c r="K406" s="32"/>
      <c r="Q406" s="1"/>
    </row>
    <row r="407" spans="1:17" ht="18" customHeight="1" x14ac:dyDescent="0.3">
      <c r="A407" s="1706"/>
      <c r="B407" s="1709" t="s">
        <v>591</v>
      </c>
      <c r="C407" s="1711" t="s">
        <v>629</v>
      </c>
      <c r="D407" s="1712"/>
      <c r="E407" s="1713" t="s">
        <v>584</v>
      </c>
      <c r="F407" s="291" t="s">
        <v>361</v>
      </c>
      <c r="G407" s="305">
        <v>6087.0380409999998</v>
      </c>
      <c r="H407" s="305">
        <v>2991.1079289999998</v>
      </c>
      <c r="I407" s="159">
        <v>4367.3484150000004</v>
      </c>
      <c r="J407" s="315"/>
      <c r="K407" s="1732"/>
      <c r="Q407" s="1"/>
    </row>
    <row r="408" spans="1:17" ht="18" customHeight="1" x14ac:dyDescent="0.3">
      <c r="A408" s="1595"/>
      <c r="B408" s="1710"/>
      <c r="C408" s="1704" t="s">
        <v>631</v>
      </c>
      <c r="D408" s="1705"/>
      <c r="E408" s="1714"/>
      <c r="F408" s="292" t="s">
        <v>361</v>
      </c>
      <c r="G408" s="146">
        <v>1008.158293</v>
      </c>
      <c r="H408" s="296">
        <v>183.449423</v>
      </c>
      <c r="I408" s="312" t="s">
        <v>362</v>
      </c>
      <c r="J408" s="330"/>
      <c r="K408" s="1732"/>
      <c r="Q408" s="1"/>
    </row>
    <row r="409" spans="1:17" ht="18" customHeight="1" x14ac:dyDescent="0.3">
      <c r="A409" s="1595"/>
      <c r="B409" s="1710"/>
      <c r="C409" s="1704" t="s">
        <v>594</v>
      </c>
      <c r="D409" s="1705"/>
      <c r="E409" s="1714"/>
      <c r="F409" s="292" t="s">
        <v>361</v>
      </c>
      <c r="G409" s="296">
        <v>608.70380399999999</v>
      </c>
      <c r="H409" s="312" t="s">
        <v>362</v>
      </c>
      <c r="I409" s="312" t="s">
        <v>362</v>
      </c>
      <c r="J409" s="361"/>
      <c r="K409" s="1732"/>
      <c r="Q409" s="1"/>
    </row>
    <row r="410" spans="1:17" ht="18" customHeight="1" x14ac:dyDescent="0.3">
      <c r="A410" s="1595"/>
      <c r="B410" s="1710"/>
      <c r="C410" s="1704" t="s">
        <v>592</v>
      </c>
      <c r="D410" s="1705"/>
      <c r="E410" s="1714"/>
      <c r="F410" s="292" t="s">
        <v>361</v>
      </c>
      <c r="G410" s="296">
        <v>-210.88308599999999</v>
      </c>
      <c r="H410" s="312" t="s">
        <v>362</v>
      </c>
      <c r="I410" s="312" t="s">
        <v>362</v>
      </c>
      <c r="J410" s="361"/>
      <c r="K410" s="1732"/>
      <c r="Q410" s="1"/>
    </row>
    <row r="411" spans="1:17" ht="18" customHeight="1" x14ac:dyDescent="0.3">
      <c r="A411" s="1595"/>
      <c r="B411" s="1710"/>
      <c r="C411" s="1704" t="s">
        <v>595</v>
      </c>
      <c r="D411" s="1705"/>
      <c r="E411" s="1714"/>
      <c r="F411" s="292" t="s">
        <v>361</v>
      </c>
      <c r="G411" s="312" t="s">
        <v>362</v>
      </c>
      <c r="H411" s="296">
        <v>911.47162600000001</v>
      </c>
      <c r="I411" s="312" t="s">
        <v>362</v>
      </c>
      <c r="J411" s="392"/>
      <c r="K411" s="1732"/>
      <c r="Q411" s="1"/>
    </row>
    <row r="412" spans="1:17" ht="18" customHeight="1" x14ac:dyDescent="0.3">
      <c r="A412" s="1595"/>
      <c r="B412" s="1710"/>
      <c r="C412" s="1704" t="s">
        <v>596</v>
      </c>
      <c r="D412" s="1705"/>
      <c r="E412" s="1714"/>
      <c r="F412" s="292" t="s">
        <v>361</v>
      </c>
      <c r="G412" s="312" t="s">
        <v>362</v>
      </c>
      <c r="H412" s="311">
        <v>9.5099999999999994E-3</v>
      </c>
      <c r="I412" s="146">
        <v>884.56966499999999</v>
      </c>
      <c r="J412" s="392"/>
      <c r="K412" s="1732"/>
      <c r="Q412" s="1"/>
    </row>
    <row r="413" spans="1:17" ht="18" customHeight="1" x14ac:dyDescent="0.3">
      <c r="A413" s="1595"/>
      <c r="B413" s="1710"/>
      <c r="C413" s="1704" t="s">
        <v>593</v>
      </c>
      <c r="D413" s="1705"/>
      <c r="E413" s="1714"/>
      <c r="F413" s="292" t="s">
        <v>361</v>
      </c>
      <c r="G413" s="312" t="s">
        <v>362</v>
      </c>
      <c r="H413" s="312" t="s">
        <v>362</v>
      </c>
      <c r="I413" s="146">
        <v>135.98459500000001</v>
      </c>
      <c r="J413" s="392"/>
      <c r="K413" s="1732"/>
      <c r="Q413" s="1"/>
    </row>
    <row r="414" spans="1:17" ht="18" customHeight="1" x14ac:dyDescent="0.3">
      <c r="A414" s="1595"/>
      <c r="B414" s="1710"/>
      <c r="C414" s="1704" t="s">
        <v>597</v>
      </c>
      <c r="D414" s="1705"/>
      <c r="E414" s="1714"/>
      <c r="F414" s="292" t="s">
        <v>361</v>
      </c>
      <c r="G414" s="312" t="s">
        <v>362</v>
      </c>
      <c r="H414" s="312" t="s">
        <v>362</v>
      </c>
      <c r="I414" s="146">
        <v>34.753286000000003</v>
      </c>
      <c r="J414" s="392"/>
      <c r="K414" s="1732"/>
      <c r="Q414" s="1"/>
    </row>
    <row r="415" spans="1:17" ht="18" customHeight="1" x14ac:dyDescent="0.3">
      <c r="A415" s="1595"/>
      <c r="B415" s="1710"/>
      <c r="C415" s="1704" t="s">
        <v>598</v>
      </c>
      <c r="D415" s="1705"/>
      <c r="E415" s="1714"/>
      <c r="F415" s="292" t="s">
        <v>361</v>
      </c>
      <c r="G415" s="296">
        <v>114.9</v>
      </c>
      <c r="H415" s="296">
        <v>1570.625297</v>
      </c>
      <c r="I415" s="146">
        <v>34.547468000000002</v>
      </c>
      <c r="J415" s="392"/>
      <c r="K415" s="1732"/>
      <c r="Q415" s="1"/>
    </row>
    <row r="416" spans="1:17" ht="18" customHeight="1" x14ac:dyDescent="0.3">
      <c r="A416" s="1595"/>
      <c r="B416" s="1710"/>
      <c r="C416" s="1704" t="s">
        <v>630</v>
      </c>
      <c r="D416" s="1705"/>
      <c r="E416" s="1714"/>
      <c r="F416" s="292" t="s">
        <v>361</v>
      </c>
      <c r="G416" s="296">
        <v>191.51256100000001</v>
      </c>
      <c r="H416" s="296">
        <v>8.8430619999999998</v>
      </c>
      <c r="I416" s="296">
        <v>346.58759099999997</v>
      </c>
      <c r="J416" s="329"/>
      <c r="K416" s="1732"/>
      <c r="Q416" s="1"/>
    </row>
    <row r="417" spans="1:17" s="5" customFormat="1" ht="18" customHeight="1" x14ac:dyDescent="0.35">
      <c r="A417" s="82"/>
      <c r="B417" s="83"/>
      <c r="C417" s="83"/>
      <c r="D417" s="83"/>
      <c r="E417" s="83"/>
      <c r="F417" s="84"/>
      <c r="G417" s="156"/>
      <c r="H417" s="156"/>
      <c r="I417" s="156"/>
      <c r="J417" s="46"/>
      <c r="K417" s="32"/>
      <c r="L417" s="8"/>
    </row>
    <row r="418" spans="1:17" s="5" customFormat="1" ht="33" customHeight="1" x14ac:dyDescent="0.35">
      <c r="A418" s="1462" t="s">
        <v>620</v>
      </c>
      <c r="B418" s="1463"/>
      <c r="C418" s="1463"/>
      <c r="D418" s="1463"/>
      <c r="E418" s="1463"/>
      <c r="F418" s="1463"/>
      <c r="G418" s="1463"/>
      <c r="H418" s="1463"/>
      <c r="I418" s="1463"/>
      <c r="J418" s="1464"/>
      <c r="K418" s="32"/>
      <c r="L418" s="8">
        <f>IF(COUNTA(G419:I430)=36,3,2)</f>
        <v>3</v>
      </c>
    </row>
    <row r="419" spans="1:17" ht="18" customHeight="1" x14ac:dyDescent="0.3">
      <c r="A419" s="304"/>
      <c r="B419" s="1658" t="s">
        <v>600</v>
      </c>
      <c r="C419" s="1764"/>
      <c r="D419" s="1659"/>
      <c r="E419" s="1653" t="s">
        <v>518</v>
      </c>
      <c r="F419" s="291"/>
      <c r="G419" s="305" t="s">
        <v>485</v>
      </c>
      <c r="H419" s="305" t="s">
        <v>485</v>
      </c>
      <c r="I419" s="159" t="s">
        <v>611</v>
      </c>
      <c r="J419" s="364"/>
      <c r="Q419" s="1"/>
    </row>
    <row r="420" spans="1:17" ht="18" customHeight="1" x14ac:dyDescent="0.3">
      <c r="A420" s="281"/>
      <c r="B420" s="1565" t="s">
        <v>601</v>
      </c>
      <c r="C420" s="1585"/>
      <c r="D420" s="1566"/>
      <c r="E420" s="1654"/>
      <c r="F420" s="244" t="s">
        <v>512</v>
      </c>
      <c r="G420" s="296">
        <v>107</v>
      </c>
      <c r="H420" s="296">
        <v>78</v>
      </c>
      <c r="I420" s="146">
        <v>137</v>
      </c>
      <c r="J420" s="366"/>
      <c r="Q420" s="1"/>
    </row>
    <row r="421" spans="1:17" ht="18" customHeight="1" x14ac:dyDescent="0.3">
      <c r="A421" s="295"/>
      <c r="B421" s="1569" t="s">
        <v>628</v>
      </c>
      <c r="C421" s="1765"/>
      <c r="D421" s="1570"/>
      <c r="E421" s="1654"/>
      <c r="F421" s="292" t="s">
        <v>512</v>
      </c>
      <c r="G421" s="296">
        <v>138</v>
      </c>
      <c r="H421" s="296">
        <v>366</v>
      </c>
      <c r="I421" s="310" t="s">
        <v>362</v>
      </c>
      <c r="J421" s="366"/>
      <c r="Q421" s="1"/>
    </row>
    <row r="422" spans="1:17" ht="18" customHeight="1" x14ac:dyDescent="0.3">
      <c r="A422" s="281"/>
      <c r="B422" s="1565" t="s">
        <v>602</v>
      </c>
      <c r="C422" s="1585"/>
      <c r="D422" s="1566"/>
      <c r="E422" s="1654"/>
      <c r="F422" s="244" t="s">
        <v>478</v>
      </c>
      <c r="G422" s="290">
        <v>250</v>
      </c>
      <c r="H422" s="290">
        <v>250</v>
      </c>
      <c r="I422" s="284">
        <v>252</v>
      </c>
      <c r="J422" s="366"/>
      <c r="Q422" s="1"/>
    </row>
    <row r="423" spans="1:17" ht="18" customHeight="1" x14ac:dyDescent="0.3">
      <c r="A423" s="295"/>
      <c r="B423" s="1569" t="s">
        <v>603</v>
      </c>
      <c r="C423" s="1765"/>
      <c r="D423" s="1570"/>
      <c r="E423" s="1654"/>
      <c r="F423" s="292" t="s">
        <v>609</v>
      </c>
      <c r="G423" s="296">
        <v>3</v>
      </c>
      <c r="H423" s="296">
        <v>3</v>
      </c>
      <c r="I423" s="146">
        <v>3</v>
      </c>
      <c r="J423" s="366"/>
      <c r="Q423" s="1"/>
    </row>
    <row r="424" spans="1:17" ht="18" customHeight="1" x14ac:dyDescent="0.3">
      <c r="A424" s="281"/>
      <c r="B424" s="1565" t="s">
        <v>604</v>
      </c>
      <c r="C424" s="1585"/>
      <c r="D424" s="1566"/>
      <c r="E424" s="1654"/>
      <c r="F424" s="244" t="s">
        <v>398</v>
      </c>
      <c r="G424" s="301">
        <v>0.99</v>
      </c>
      <c r="H424" s="301">
        <v>0.99</v>
      </c>
      <c r="I424" s="302">
        <v>0.99</v>
      </c>
      <c r="J424" s="366"/>
      <c r="Q424" s="1"/>
    </row>
    <row r="425" spans="1:17" ht="18" customHeight="1" x14ac:dyDescent="0.3">
      <c r="A425" s="295"/>
      <c r="B425" s="1569" t="s">
        <v>605</v>
      </c>
      <c r="C425" s="1765"/>
      <c r="D425" s="1570"/>
      <c r="E425" s="1654"/>
      <c r="F425" s="292" t="s">
        <v>512</v>
      </c>
      <c r="G425" s="296">
        <v>6741</v>
      </c>
      <c r="H425" s="296">
        <v>4914</v>
      </c>
      <c r="I425" s="146">
        <v>3040</v>
      </c>
      <c r="J425" s="366"/>
      <c r="Q425" s="1"/>
    </row>
    <row r="426" spans="1:17" ht="18" customHeight="1" x14ac:dyDescent="0.3">
      <c r="A426" s="281"/>
      <c r="B426" s="1565" t="s">
        <v>606</v>
      </c>
      <c r="C426" s="1585"/>
      <c r="D426" s="1566"/>
      <c r="E426" s="1654"/>
      <c r="F426" s="244" t="s">
        <v>512</v>
      </c>
      <c r="G426" s="290">
        <v>22</v>
      </c>
      <c r="H426" s="290">
        <v>3</v>
      </c>
      <c r="I426" s="284">
        <v>6</v>
      </c>
      <c r="J426" s="366"/>
      <c r="Q426" s="1"/>
    </row>
    <row r="427" spans="1:17" ht="18" customHeight="1" x14ac:dyDescent="0.3">
      <c r="A427" s="295"/>
      <c r="B427" s="1569" t="s">
        <v>607</v>
      </c>
      <c r="C427" s="1765"/>
      <c r="D427" s="1570"/>
      <c r="E427" s="1654"/>
      <c r="F427" s="292" t="s">
        <v>361</v>
      </c>
      <c r="G427" s="300">
        <v>401.9</v>
      </c>
      <c r="H427" s="300">
        <v>0.41</v>
      </c>
      <c r="I427" s="275">
        <v>7.83</v>
      </c>
      <c r="J427" s="366"/>
      <c r="Q427" s="1"/>
    </row>
    <row r="428" spans="1:17" ht="18" customHeight="1" x14ac:dyDescent="0.3">
      <c r="A428" s="207"/>
      <c r="B428" s="297" t="s">
        <v>610</v>
      </c>
      <c r="C428" s="298"/>
      <c r="D428" s="282"/>
      <c r="E428" s="1654"/>
      <c r="F428" s="244" t="s">
        <v>361</v>
      </c>
      <c r="G428" s="299">
        <v>92.3</v>
      </c>
      <c r="H428" s="299">
        <v>0.4</v>
      </c>
      <c r="I428" s="303">
        <v>5.8</v>
      </c>
      <c r="J428" s="366"/>
      <c r="Q428" s="1"/>
    </row>
    <row r="429" spans="1:17" ht="18" customHeight="1" x14ac:dyDescent="0.3">
      <c r="A429" s="1762"/>
      <c r="B429" s="1491" t="s">
        <v>608</v>
      </c>
      <c r="C429" s="1569" t="s">
        <v>612</v>
      </c>
      <c r="D429" s="1570"/>
      <c r="E429" s="1654"/>
      <c r="F429" s="292" t="s">
        <v>398</v>
      </c>
      <c r="G429" s="306">
        <v>0.99199999999999999</v>
      </c>
      <c r="H429" s="306">
        <v>0.998</v>
      </c>
      <c r="I429" s="314">
        <v>0.998</v>
      </c>
      <c r="J429" s="366" t="s">
        <v>633</v>
      </c>
      <c r="Q429" s="1"/>
    </row>
    <row r="430" spans="1:17" ht="18" customHeight="1" x14ac:dyDescent="0.3">
      <c r="A430" s="1763"/>
      <c r="B430" s="1667"/>
      <c r="C430" s="1664" t="s">
        <v>613</v>
      </c>
      <c r="D430" s="1665"/>
      <c r="E430" s="1655"/>
      <c r="F430" s="293" t="s">
        <v>398</v>
      </c>
      <c r="G430" s="307">
        <v>0.99099999999999999</v>
      </c>
      <c r="H430" s="308">
        <v>0.99950000000000006</v>
      </c>
      <c r="I430" s="309">
        <v>0.99199999999999999</v>
      </c>
      <c r="J430" s="365"/>
      <c r="Q430" s="1"/>
    </row>
    <row r="433" spans="7:9" x14ac:dyDescent="0.35">
      <c r="G433"/>
      <c r="H433"/>
      <c r="I433"/>
    </row>
    <row r="434" spans="7:9" x14ac:dyDescent="0.35">
      <c r="G434"/>
      <c r="H434"/>
      <c r="I434"/>
    </row>
    <row r="435" spans="7:9" x14ac:dyDescent="0.35">
      <c r="G435"/>
      <c r="H435"/>
      <c r="I435"/>
    </row>
    <row r="436" spans="7:9" x14ac:dyDescent="0.35">
      <c r="G436"/>
      <c r="H436"/>
      <c r="I436"/>
    </row>
    <row r="437" spans="7:9" x14ac:dyDescent="0.35">
      <c r="G437"/>
      <c r="H437"/>
      <c r="I437"/>
    </row>
  </sheetData>
  <sheetProtection password="F63E" sheet="1" objects="1" scenarios="1"/>
  <mergeCells count="433">
    <mergeCell ref="B200:C200"/>
    <mergeCell ref="B206:C206"/>
    <mergeCell ref="B272:D272"/>
    <mergeCell ref="B273:D273"/>
    <mergeCell ref="C1:E1"/>
    <mergeCell ref="J190:J191"/>
    <mergeCell ref="F213:F214"/>
    <mergeCell ref="G213:G214"/>
    <mergeCell ref="A207:A209"/>
    <mergeCell ref="B203:D203"/>
    <mergeCell ref="B194:C194"/>
    <mergeCell ref="B197:C197"/>
    <mergeCell ref="G255:H255"/>
    <mergeCell ref="A263:I263"/>
    <mergeCell ref="B252:D252"/>
    <mergeCell ref="A244:J244"/>
    <mergeCell ref="B259:D259"/>
    <mergeCell ref="J268:J269"/>
    <mergeCell ref="G264:H264"/>
    <mergeCell ref="G265:H265"/>
    <mergeCell ref="B264:D264"/>
    <mergeCell ref="B265:D265"/>
    <mergeCell ref="B261:D261"/>
    <mergeCell ref="A267:J267"/>
    <mergeCell ref="B429:B430"/>
    <mergeCell ref="A429:A430"/>
    <mergeCell ref="C429:D429"/>
    <mergeCell ref="C430:D430"/>
    <mergeCell ref="A418:J418"/>
    <mergeCell ref="B419:D419"/>
    <mergeCell ref="B420:D420"/>
    <mergeCell ref="B421:D421"/>
    <mergeCell ref="B422:D422"/>
    <mergeCell ref="B423:D423"/>
    <mergeCell ref="B424:D424"/>
    <mergeCell ref="B425:D425"/>
    <mergeCell ref="B426:D426"/>
    <mergeCell ref="B427:D427"/>
    <mergeCell ref="E419:E430"/>
    <mergeCell ref="A405:J405"/>
    <mergeCell ref="B398:C402"/>
    <mergeCell ref="B403:C403"/>
    <mergeCell ref="B390:C390"/>
    <mergeCell ref="B386:C387"/>
    <mergeCell ref="B384:C385"/>
    <mergeCell ref="A398:A402"/>
    <mergeCell ref="A396:J396"/>
    <mergeCell ref="E380:E381"/>
    <mergeCell ref="J384:J387"/>
    <mergeCell ref="J393:J394"/>
    <mergeCell ref="J380:J381"/>
    <mergeCell ref="A341:A342"/>
    <mergeCell ref="B274:D274"/>
    <mergeCell ref="B225:D225"/>
    <mergeCell ref="B226:D226"/>
    <mergeCell ref="B281:D281"/>
    <mergeCell ref="B235:D235"/>
    <mergeCell ref="B240:D240"/>
    <mergeCell ref="B236:D236"/>
    <mergeCell ref="B260:D260"/>
    <mergeCell ref="B251:D251"/>
    <mergeCell ref="B255:D255"/>
    <mergeCell ref="A238:J238"/>
    <mergeCell ref="G251:H251"/>
    <mergeCell ref="B319:D319"/>
    <mergeCell ref="G313:I313"/>
    <mergeCell ref="E294:E307"/>
    <mergeCell ref="A293:J293"/>
    <mergeCell ref="E290:E291"/>
    <mergeCell ref="B256:D256"/>
    <mergeCell ref="B257:D257"/>
    <mergeCell ref="E255:E261"/>
    <mergeCell ref="B248:D248"/>
    <mergeCell ref="G252:H252"/>
    <mergeCell ref="B268:D268"/>
    <mergeCell ref="J369:J371"/>
    <mergeCell ref="J349:J351"/>
    <mergeCell ref="A383:J383"/>
    <mergeCell ref="A389:J389"/>
    <mergeCell ref="A392:J392"/>
    <mergeCell ref="A359:J359"/>
    <mergeCell ref="A362:J362"/>
    <mergeCell ref="A365:J365"/>
    <mergeCell ref="E384:E387"/>
    <mergeCell ref="A376:J376"/>
    <mergeCell ref="A379:J379"/>
    <mergeCell ref="B369:D369"/>
    <mergeCell ref="B370:D370"/>
    <mergeCell ref="B371:D371"/>
    <mergeCell ref="A384:A385"/>
    <mergeCell ref="A386:A387"/>
    <mergeCell ref="A353:J353"/>
    <mergeCell ref="E349:E351"/>
    <mergeCell ref="E369:E371"/>
    <mergeCell ref="B356:D356"/>
    <mergeCell ref="C407:D407"/>
    <mergeCell ref="C412:D412"/>
    <mergeCell ref="C410:D410"/>
    <mergeCell ref="C413:D413"/>
    <mergeCell ref="C409:D409"/>
    <mergeCell ref="C411:D411"/>
    <mergeCell ref="C416:D416"/>
    <mergeCell ref="C414:D414"/>
    <mergeCell ref="C415:D415"/>
    <mergeCell ref="C408:D408"/>
    <mergeCell ref="K407:K416"/>
    <mergeCell ref="E407:E416"/>
    <mergeCell ref="B407:B416"/>
    <mergeCell ref="A407:A416"/>
    <mergeCell ref="K397:K402"/>
    <mergeCell ref="E397:E403"/>
    <mergeCell ref="J398:J402"/>
    <mergeCell ref="M322:M330"/>
    <mergeCell ref="K384:K387"/>
    <mergeCell ref="A343:A344"/>
    <mergeCell ref="K341:K346"/>
    <mergeCell ref="J341:J346"/>
    <mergeCell ref="K354:K357"/>
    <mergeCell ref="B345:C346"/>
    <mergeCell ref="A368:J368"/>
    <mergeCell ref="A373:J373"/>
    <mergeCell ref="B328:D328"/>
    <mergeCell ref="B329:D329"/>
    <mergeCell ref="B330:D330"/>
    <mergeCell ref="B393:D393"/>
    <mergeCell ref="B394:D394"/>
    <mergeCell ref="B374:D374"/>
    <mergeCell ref="B377:D377"/>
    <mergeCell ref="B380:D380"/>
    <mergeCell ref="K189:K191"/>
    <mergeCell ref="M251:M261"/>
    <mergeCell ref="K229:K236"/>
    <mergeCell ref="J234:J236"/>
    <mergeCell ref="J245:J248"/>
    <mergeCell ref="A340:J340"/>
    <mergeCell ref="J296:J301"/>
    <mergeCell ref="J302:J307"/>
    <mergeCell ref="B239:D239"/>
    <mergeCell ref="A271:J271"/>
    <mergeCell ref="K203:K205"/>
    <mergeCell ref="B241:D241"/>
    <mergeCell ref="B242:D242"/>
    <mergeCell ref="B245:D245"/>
    <mergeCell ref="B246:D246"/>
    <mergeCell ref="A315:J315"/>
    <mergeCell ref="A318:J318"/>
    <mergeCell ref="A321:J321"/>
    <mergeCell ref="A332:J332"/>
    <mergeCell ref="J333:J338"/>
    <mergeCell ref="G316:I316"/>
    <mergeCell ref="A333:A334"/>
    <mergeCell ref="A335:A336"/>
    <mergeCell ref="A337:A338"/>
    <mergeCell ref="A28:A29"/>
    <mergeCell ref="J94:J99"/>
    <mergeCell ref="J100:J105"/>
    <mergeCell ref="J106:J111"/>
    <mergeCell ref="J112:J117"/>
    <mergeCell ref="J118:J123"/>
    <mergeCell ref="J124:J129"/>
    <mergeCell ref="J130:J135"/>
    <mergeCell ref="J229:J231"/>
    <mergeCell ref="J167:J172"/>
    <mergeCell ref="J173:J178"/>
    <mergeCell ref="J149:J154"/>
    <mergeCell ref="J155:J160"/>
    <mergeCell ref="A186:J186"/>
    <mergeCell ref="A193:J193"/>
    <mergeCell ref="A196:J196"/>
    <mergeCell ref="A199:J199"/>
    <mergeCell ref="A202:J202"/>
    <mergeCell ref="A213:A214"/>
    <mergeCell ref="A137:A142"/>
    <mergeCell ref="J137:J142"/>
    <mergeCell ref="A218:J218"/>
    <mergeCell ref="B210:D210"/>
    <mergeCell ref="B191:C191"/>
    <mergeCell ref="B67:D67"/>
    <mergeCell ref="A2:A3"/>
    <mergeCell ref="B2:D3"/>
    <mergeCell ref="F2:F3"/>
    <mergeCell ref="B8:D8"/>
    <mergeCell ref="A63:A64"/>
    <mergeCell ref="A66:J66"/>
    <mergeCell ref="A81:A84"/>
    <mergeCell ref="A80:J80"/>
    <mergeCell ref="A76:A78"/>
    <mergeCell ref="E51:E64"/>
    <mergeCell ref="B70:D70"/>
    <mergeCell ref="B61:C61"/>
    <mergeCell ref="B56:C56"/>
    <mergeCell ref="B62:C62"/>
    <mergeCell ref="B81:C84"/>
    <mergeCell ref="B73:D73"/>
    <mergeCell ref="B74:D74"/>
    <mergeCell ref="B75:D75"/>
    <mergeCell ref="J57:J58"/>
    <mergeCell ref="A20:A21"/>
    <mergeCell ref="J47:J48"/>
    <mergeCell ref="J81:J84"/>
    <mergeCell ref="J53:J54"/>
    <mergeCell ref="B28:C29"/>
    <mergeCell ref="J33:J34"/>
    <mergeCell ref="A35:A36"/>
    <mergeCell ref="A37:A38"/>
    <mergeCell ref="B187:C187"/>
    <mergeCell ref="B188:C188"/>
    <mergeCell ref="B51:C51"/>
    <mergeCell ref="B52:C52"/>
    <mergeCell ref="B55:C55"/>
    <mergeCell ref="A57:A58"/>
    <mergeCell ref="B184:D184"/>
    <mergeCell ref="B149:C154"/>
    <mergeCell ref="E73:E78"/>
    <mergeCell ref="J59:J60"/>
    <mergeCell ref="J63:J64"/>
    <mergeCell ref="A69:J69"/>
    <mergeCell ref="A72:J72"/>
    <mergeCell ref="J76:J78"/>
    <mergeCell ref="J87:J92"/>
    <mergeCell ref="B63:C64"/>
    <mergeCell ref="B76:C78"/>
    <mergeCell ref="A87:A92"/>
    <mergeCell ref="A86:I86"/>
    <mergeCell ref="B87:C92"/>
    <mergeCell ref="A22:A23"/>
    <mergeCell ref="A24:A25"/>
    <mergeCell ref="A26:A27"/>
    <mergeCell ref="B22:C23"/>
    <mergeCell ref="A161:A166"/>
    <mergeCell ref="B181:D181"/>
    <mergeCell ref="A143:A148"/>
    <mergeCell ref="A149:A154"/>
    <mergeCell ref="A167:A172"/>
    <mergeCell ref="A45:A46"/>
    <mergeCell ref="A32:J32"/>
    <mergeCell ref="A33:A34"/>
    <mergeCell ref="A41:A42"/>
    <mergeCell ref="A43:A44"/>
    <mergeCell ref="J45:J46"/>
    <mergeCell ref="B30:C31"/>
    <mergeCell ref="B155:C160"/>
    <mergeCell ref="B124:C129"/>
    <mergeCell ref="B130:C135"/>
    <mergeCell ref="B137:C142"/>
    <mergeCell ref="B143:C148"/>
    <mergeCell ref="J143:J148"/>
    <mergeCell ref="A173:A178"/>
    <mergeCell ref="A155:A160"/>
    <mergeCell ref="B14:D14"/>
    <mergeCell ref="B17:D17"/>
    <mergeCell ref="G2:H2"/>
    <mergeCell ref="B47:C48"/>
    <mergeCell ref="J20:J21"/>
    <mergeCell ref="J22:J23"/>
    <mergeCell ref="J24:J25"/>
    <mergeCell ref="J26:J27"/>
    <mergeCell ref="J28:J29"/>
    <mergeCell ref="J30:J31"/>
    <mergeCell ref="E20:E31"/>
    <mergeCell ref="J2:J3"/>
    <mergeCell ref="J5:J7"/>
    <mergeCell ref="J8:J9"/>
    <mergeCell ref="B12:D12"/>
    <mergeCell ref="I2:I3"/>
    <mergeCell ref="B10:D10"/>
    <mergeCell ref="B11:D11"/>
    <mergeCell ref="E2:E3"/>
    <mergeCell ref="B13:D13"/>
    <mergeCell ref="B5:D5"/>
    <mergeCell ref="B6:D6"/>
    <mergeCell ref="B7:D7"/>
    <mergeCell ref="G5:H5"/>
    <mergeCell ref="G1:I1"/>
    <mergeCell ref="A4:J4"/>
    <mergeCell ref="A16:J16"/>
    <mergeCell ref="A19:J19"/>
    <mergeCell ref="J37:J38"/>
    <mergeCell ref="A50:J50"/>
    <mergeCell ref="A39:A40"/>
    <mergeCell ref="E33:E48"/>
    <mergeCell ref="B20:C21"/>
    <mergeCell ref="B33:C34"/>
    <mergeCell ref="B35:C36"/>
    <mergeCell ref="B37:C38"/>
    <mergeCell ref="B39:C40"/>
    <mergeCell ref="B41:C42"/>
    <mergeCell ref="B43:C44"/>
    <mergeCell ref="B45:C46"/>
    <mergeCell ref="J39:J40"/>
    <mergeCell ref="J41:J42"/>
    <mergeCell ref="J43:J44"/>
    <mergeCell ref="B24:C25"/>
    <mergeCell ref="B26:C27"/>
    <mergeCell ref="J35:J36"/>
    <mergeCell ref="A30:A31"/>
    <mergeCell ref="A47:A48"/>
    <mergeCell ref="E5:E14"/>
    <mergeCell ref="A53:A54"/>
    <mergeCell ref="A59:A60"/>
    <mergeCell ref="A136:I136"/>
    <mergeCell ref="A124:A129"/>
    <mergeCell ref="A112:A117"/>
    <mergeCell ref="A130:A135"/>
    <mergeCell ref="A100:A105"/>
    <mergeCell ref="A106:A111"/>
    <mergeCell ref="A93:I93"/>
    <mergeCell ref="B53:C54"/>
    <mergeCell ref="B57:C58"/>
    <mergeCell ref="B59:C60"/>
    <mergeCell ref="E81:E84"/>
    <mergeCell ref="E87:E92"/>
    <mergeCell ref="A118:A123"/>
    <mergeCell ref="E94:E135"/>
    <mergeCell ref="A94:A99"/>
    <mergeCell ref="B9:D9"/>
    <mergeCell ref="B94:C99"/>
    <mergeCell ref="B100:C105"/>
    <mergeCell ref="B106:C111"/>
    <mergeCell ref="B112:C117"/>
    <mergeCell ref="B118:C123"/>
    <mergeCell ref="I213:I214"/>
    <mergeCell ref="B161:C166"/>
    <mergeCell ref="B167:C172"/>
    <mergeCell ref="B173:C178"/>
    <mergeCell ref="B215:D215"/>
    <mergeCell ref="B234:D234"/>
    <mergeCell ref="B258:D258"/>
    <mergeCell ref="B211:D211"/>
    <mergeCell ref="A221:J221"/>
    <mergeCell ref="B212:D212"/>
    <mergeCell ref="J161:J166"/>
    <mergeCell ref="B189:C189"/>
    <mergeCell ref="B190:C190"/>
    <mergeCell ref="B205:D205"/>
    <mergeCell ref="B207:C209"/>
    <mergeCell ref="E203:E216"/>
    <mergeCell ref="B213:D214"/>
    <mergeCell ref="B224:D224"/>
    <mergeCell ref="A180:J180"/>
    <mergeCell ref="B222:D222"/>
    <mergeCell ref="B223:D223"/>
    <mergeCell ref="E245:E248"/>
    <mergeCell ref="B216:D216"/>
    <mergeCell ref="B219:D219"/>
    <mergeCell ref="K81:K84"/>
    <mergeCell ref="E264:E265"/>
    <mergeCell ref="E268:E269"/>
    <mergeCell ref="B230:D230"/>
    <mergeCell ref="B231:D231"/>
    <mergeCell ref="E137:E178"/>
    <mergeCell ref="E187:E191"/>
    <mergeCell ref="A228:J228"/>
    <mergeCell ref="G260:H260"/>
    <mergeCell ref="G261:H261"/>
    <mergeCell ref="A250:I250"/>
    <mergeCell ref="A254:I254"/>
    <mergeCell ref="H213:H214"/>
    <mergeCell ref="G256:H256"/>
    <mergeCell ref="G257:H257"/>
    <mergeCell ref="G258:H258"/>
    <mergeCell ref="G259:H259"/>
    <mergeCell ref="K87:K88"/>
    <mergeCell ref="A233:J233"/>
    <mergeCell ref="K207:M209"/>
    <mergeCell ref="E229:E231"/>
    <mergeCell ref="E234:E236"/>
    <mergeCell ref="E239:E242"/>
    <mergeCell ref="A183:J183"/>
    <mergeCell ref="A296:A301"/>
    <mergeCell ref="B302:C307"/>
    <mergeCell ref="B333:C334"/>
    <mergeCell ref="B335:C336"/>
    <mergeCell ref="B337:C338"/>
    <mergeCell ref="A289:J289"/>
    <mergeCell ref="E354:E357"/>
    <mergeCell ref="B357:D357"/>
    <mergeCell ref="B355:D355"/>
    <mergeCell ref="A302:A307"/>
    <mergeCell ref="A309:J309"/>
    <mergeCell ref="A312:J312"/>
    <mergeCell ref="A345:A346"/>
    <mergeCell ref="B349:D349"/>
    <mergeCell ref="B350:D350"/>
    <mergeCell ref="B351:D351"/>
    <mergeCell ref="B354:D354"/>
    <mergeCell ref="E341:E346"/>
    <mergeCell ref="B327:D327"/>
    <mergeCell ref="E322:E330"/>
    <mergeCell ref="E333:E338"/>
    <mergeCell ref="B325:D325"/>
    <mergeCell ref="B341:C342"/>
    <mergeCell ref="B343:C344"/>
    <mergeCell ref="B288:D288"/>
    <mergeCell ref="E272:E288"/>
    <mergeCell ref="E251:E252"/>
    <mergeCell ref="B269:D269"/>
    <mergeCell ref="B229:D229"/>
    <mergeCell ref="B247:D247"/>
    <mergeCell ref="B279:D279"/>
    <mergeCell ref="B280:D280"/>
    <mergeCell ref="B324:D324"/>
    <mergeCell ref="B294:C294"/>
    <mergeCell ref="B295:C295"/>
    <mergeCell ref="B296:C301"/>
    <mergeCell ref="B275:D275"/>
    <mergeCell ref="B276:D276"/>
    <mergeCell ref="B277:D277"/>
    <mergeCell ref="B278:D278"/>
    <mergeCell ref="C406:D406"/>
    <mergeCell ref="B366:D366"/>
    <mergeCell ref="B322:D322"/>
    <mergeCell ref="B204:D204"/>
    <mergeCell ref="B316:D316"/>
    <mergeCell ref="E393:E394"/>
    <mergeCell ref="B360:D360"/>
    <mergeCell ref="B363:D363"/>
    <mergeCell ref="K313:L313"/>
    <mergeCell ref="K316:L316"/>
    <mergeCell ref="B381:D381"/>
    <mergeCell ref="B290:D290"/>
    <mergeCell ref="B291:D291"/>
    <mergeCell ref="B282:D282"/>
    <mergeCell ref="B283:D283"/>
    <mergeCell ref="B284:D284"/>
    <mergeCell ref="B285:D285"/>
    <mergeCell ref="B286:D286"/>
    <mergeCell ref="B287:D287"/>
    <mergeCell ref="B310:D310"/>
    <mergeCell ref="B313:D313"/>
    <mergeCell ref="B326:D326"/>
    <mergeCell ref="B323:D323"/>
    <mergeCell ref="A348:J348"/>
  </mergeCells>
  <hyperlinks>
    <hyperlink ref="H67" r:id="rId1" xr:uid="{00000000-0004-0000-0500-000000000000}"/>
    <hyperlink ref="I67" r:id="rId2" xr:uid="{00000000-0004-0000-0500-000001000000}"/>
  </hyperlinks>
  <pageMargins left="0.2" right="0.2" top="0.5" bottom="0.25" header="0.2" footer="0.05"/>
  <pageSetup paperSize="5" scale="75" fitToHeight="0" orientation="landscape" r:id="rId3"/>
  <headerFooter>
    <oddHeader>&amp;L&amp;"-,Bold"&amp;18CPMI-IOSCO Quantitative Disclosures - DTCC&amp;R&amp;"-,Bold"&amp;16 &amp;18Q2 2015 (As of June 30, 2015)</oddHeader>
    <oddFooter>&amp;R&amp;"-,Bold"&amp;8Page &amp;P of &amp;N</oddFooter>
  </headerFooter>
  <rowBreaks count="13" manualBreakCount="13">
    <brk id="31" max="9" man="1"/>
    <brk id="65" max="9" man="1"/>
    <brk id="135" max="9" man="1"/>
    <brk id="179" max="9" man="1"/>
    <brk id="201" max="9" man="1"/>
    <brk id="217" max="9" man="1"/>
    <brk id="237" max="9" man="1"/>
    <brk id="262" max="9" man="1"/>
    <brk id="288" max="9" man="1"/>
    <brk id="317" max="9" man="1"/>
    <brk id="339" max="9" man="1"/>
    <brk id="364" max="9" man="1"/>
    <brk id="395" max="9" man="1"/>
  </rowBreaks>
  <drawing r:id="rId4"/>
  <legacyDrawing r:id="rId5"/>
  <controls>
    <mc:AlternateContent xmlns:mc="http://schemas.openxmlformats.org/markup-compatibility/2006">
      <mc:Choice Requires="x14">
        <control shapeId="2049" r:id="rId6" name="ComboBox1">
          <controlPr autoLine="0" autoPict="0" listFillRange="'Table of Contents-Internal'!B4:B53" r:id="rId7">
            <anchor moveWithCells="1">
              <from>
                <xdr:col>1</xdr:col>
                <xdr:colOff>88900</xdr:colOff>
                <xdr:row>0</xdr:row>
                <xdr:rowOff>88900</xdr:rowOff>
              </from>
              <to>
                <xdr:col>1</xdr:col>
                <xdr:colOff>895350</xdr:colOff>
                <xdr:row>0</xdr:row>
                <xdr:rowOff>298450</xdr:rowOff>
              </to>
            </anchor>
          </controlPr>
        </control>
      </mc:Choice>
      <mc:Fallback>
        <control shapeId="2049" r:id="rId6" name="ComboBox1"/>
      </mc:Fallback>
    </mc:AlternateContent>
  </control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pageSetUpPr fitToPage="1"/>
  </sheetPr>
  <dimension ref="A1:Q424"/>
  <sheetViews>
    <sheetView showGridLines="0" zoomScale="80" zoomScaleNormal="80" workbookViewId="0">
      <pane xSplit="1" ySplit="3" topLeftCell="B4" activePane="bottomRight" state="frozen"/>
      <selection activeCell="I5" sqref="I5"/>
      <selection pane="topRight" activeCell="I5" sqref="I5"/>
      <selection pane="bottomLeft" activeCell="I5" sqref="I5"/>
      <selection pane="bottomRight" activeCell="I5" sqref="I5"/>
    </sheetView>
  </sheetViews>
  <sheetFormatPr defaultColWidth="9.1796875" defaultRowHeight="14.5" x14ac:dyDescent="0.35"/>
  <cols>
    <col min="1" max="1" width="8.26953125" style="3" customWidth="1"/>
    <col min="2" max="2" width="54.81640625" style="3" customWidth="1"/>
    <col min="3" max="3" width="9.453125" style="3" customWidth="1"/>
    <col min="4" max="4" width="19.453125" style="3" customWidth="1"/>
    <col min="5" max="5" width="14.7265625" style="3" customWidth="1"/>
    <col min="6" max="6" width="13" style="3" customWidth="1"/>
    <col min="7" max="8" width="13.81640625" style="15" customWidth="1"/>
    <col min="9" max="9" width="13.81640625" style="14" customWidth="1"/>
    <col min="10" max="10" width="69.7265625" style="3" customWidth="1"/>
    <col min="11" max="11" width="10.7265625" style="31" customWidth="1"/>
    <col min="12" max="12" width="13.1796875" style="30" customWidth="1"/>
    <col min="13" max="13" width="21.453125" style="1" customWidth="1"/>
    <col min="14" max="14" width="20.54296875" style="1" customWidth="1"/>
    <col min="15" max="16" width="9.1796875" style="1"/>
    <col min="18" max="16384" width="9.1796875" style="1"/>
  </cols>
  <sheetData>
    <row r="1" spans="1:17" ht="29.25" customHeight="1" x14ac:dyDescent="0.3">
      <c r="A1" s="17" t="s">
        <v>479</v>
      </c>
      <c r="B1" s="14"/>
      <c r="C1" s="1766" t="s">
        <v>707</v>
      </c>
      <c r="D1" s="1766"/>
      <c r="E1" s="1766"/>
      <c r="F1" s="487"/>
      <c r="G1" s="1456" t="s">
        <v>632</v>
      </c>
      <c r="H1" s="1456"/>
      <c r="I1" s="1456"/>
      <c r="J1" s="14"/>
      <c r="K1" s="42"/>
      <c r="Q1" s="1"/>
    </row>
    <row r="2" spans="1:17" ht="15" customHeight="1" x14ac:dyDescent="0.3">
      <c r="A2" s="1457" t="s">
        <v>237</v>
      </c>
      <c r="B2" s="1458" t="s">
        <v>236</v>
      </c>
      <c r="C2" s="1458"/>
      <c r="D2" s="1458"/>
      <c r="E2" s="1458" t="s">
        <v>486</v>
      </c>
      <c r="F2" s="1457" t="s">
        <v>366</v>
      </c>
      <c r="G2" s="1458" t="s">
        <v>377</v>
      </c>
      <c r="H2" s="1458"/>
      <c r="I2" s="1457" t="s">
        <v>356</v>
      </c>
      <c r="J2" s="1457" t="s">
        <v>487</v>
      </c>
      <c r="K2" s="43"/>
      <c r="Q2" s="1"/>
    </row>
    <row r="3" spans="1:17" ht="15" customHeight="1" x14ac:dyDescent="0.35">
      <c r="A3" s="1457"/>
      <c r="B3" s="1458"/>
      <c r="C3" s="1458"/>
      <c r="D3" s="1458"/>
      <c r="E3" s="1458"/>
      <c r="F3" s="1457"/>
      <c r="G3" s="360" t="s">
        <v>354</v>
      </c>
      <c r="H3" s="360" t="s">
        <v>355</v>
      </c>
      <c r="I3" s="1457"/>
      <c r="J3" s="1457"/>
      <c r="K3" s="233"/>
      <c r="L3"/>
      <c r="M3"/>
      <c r="N3"/>
      <c r="O3"/>
      <c r="Q3" s="1"/>
    </row>
    <row r="4" spans="1:17" s="5" customFormat="1" ht="33" customHeight="1" x14ac:dyDescent="0.35">
      <c r="A4" s="1462" t="s">
        <v>491</v>
      </c>
      <c r="B4" s="1463"/>
      <c r="C4" s="1463"/>
      <c r="D4" s="1463"/>
      <c r="E4" s="1463"/>
      <c r="F4" s="1463"/>
      <c r="G4" s="1463"/>
      <c r="H4" s="1463"/>
      <c r="I4" s="1463"/>
      <c r="J4" s="1464"/>
      <c r="K4" s="32"/>
      <c r="L4" s="8">
        <f>IF(COUNTA(G5:I14)=29,3,2)</f>
        <v>3</v>
      </c>
    </row>
    <row r="5" spans="1:17" s="5" customFormat="1" ht="26.25" customHeight="1" x14ac:dyDescent="0.35">
      <c r="A5" s="48" t="s">
        <v>7</v>
      </c>
      <c r="B5" s="1465" t="s">
        <v>367</v>
      </c>
      <c r="C5" s="1465"/>
      <c r="D5" s="1465"/>
      <c r="E5" s="1466" t="s">
        <v>518</v>
      </c>
      <c r="F5" s="243" t="s">
        <v>361</v>
      </c>
      <c r="G5" s="1771">
        <v>32.594499999999996</v>
      </c>
      <c r="H5" s="1772"/>
      <c r="I5" s="404">
        <v>69.3</v>
      </c>
      <c r="J5" s="1471" t="s">
        <v>488</v>
      </c>
      <c r="K5" s="32"/>
      <c r="L5" s="8"/>
    </row>
    <row r="6" spans="1:17" s="5" customFormat="1" ht="26.25" customHeight="1" x14ac:dyDescent="0.35">
      <c r="A6" s="51" t="s">
        <v>8</v>
      </c>
      <c r="B6" s="1460" t="s">
        <v>368</v>
      </c>
      <c r="C6" s="1460"/>
      <c r="D6" s="1460"/>
      <c r="E6" s="1467"/>
      <c r="F6" s="244" t="s">
        <v>361</v>
      </c>
      <c r="G6" s="143" t="s">
        <v>362</v>
      </c>
      <c r="H6" s="143" t="s">
        <v>362</v>
      </c>
      <c r="I6" s="143" t="s">
        <v>362</v>
      </c>
      <c r="J6" s="1472"/>
      <c r="K6" s="32"/>
      <c r="L6" s="8"/>
    </row>
    <row r="7" spans="1:17" s="5" customFormat="1" ht="66.75" customHeight="1" x14ac:dyDescent="0.35">
      <c r="A7" s="55" t="s">
        <v>9</v>
      </c>
      <c r="B7" s="1459" t="s">
        <v>369</v>
      </c>
      <c r="C7" s="1459"/>
      <c r="D7" s="1459"/>
      <c r="E7" s="1467"/>
      <c r="F7" s="245" t="s">
        <v>361</v>
      </c>
      <c r="G7" s="144" t="s">
        <v>362</v>
      </c>
      <c r="H7" s="144" t="s">
        <v>362</v>
      </c>
      <c r="I7" s="145" t="s">
        <v>362</v>
      </c>
      <c r="J7" s="1473"/>
      <c r="K7" s="32"/>
      <c r="L7" s="8"/>
    </row>
    <row r="8" spans="1:17" s="5" customFormat="1" ht="26.25" customHeight="1" x14ac:dyDescent="0.35">
      <c r="A8" s="51" t="s">
        <v>10</v>
      </c>
      <c r="B8" s="1460" t="s">
        <v>370</v>
      </c>
      <c r="C8" s="1460"/>
      <c r="D8" s="1460"/>
      <c r="E8" s="1467"/>
      <c r="F8" s="244" t="s">
        <v>361</v>
      </c>
      <c r="G8" s="403">
        <v>8890</v>
      </c>
      <c r="H8" s="403">
        <v>5047</v>
      </c>
      <c r="I8" s="403">
        <v>5655</v>
      </c>
      <c r="J8" s="1474" t="s">
        <v>560</v>
      </c>
      <c r="K8" s="318"/>
      <c r="L8" s="8"/>
    </row>
    <row r="9" spans="1:17" s="5" customFormat="1" ht="99.75" customHeight="1" x14ac:dyDescent="0.35">
      <c r="A9" s="55" t="s">
        <v>11</v>
      </c>
      <c r="B9" s="1459" t="s">
        <v>371</v>
      </c>
      <c r="C9" s="1459"/>
      <c r="D9" s="1459"/>
      <c r="E9" s="1467"/>
      <c r="F9" s="245" t="s">
        <v>361</v>
      </c>
      <c r="G9" s="146">
        <v>11574</v>
      </c>
      <c r="H9" s="146">
        <v>5585</v>
      </c>
      <c r="I9" s="146">
        <v>6340</v>
      </c>
      <c r="J9" s="1475"/>
      <c r="K9" s="318"/>
      <c r="L9" s="8"/>
    </row>
    <row r="10" spans="1:17" s="5" customFormat="1" ht="26.25" customHeight="1" x14ac:dyDescent="0.35">
      <c r="A10" s="51" t="s">
        <v>12</v>
      </c>
      <c r="B10" s="1460" t="s">
        <v>372</v>
      </c>
      <c r="C10" s="1460"/>
      <c r="D10" s="1460"/>
      <c r="E10" s="1467"/>
      <c r="F10" s="244" t="s">
        <v>361</v>
      </c>
      <c r="G10" s="143" t="s">
        <v>362</v>
      </c>
      <c r="H10" s="143" t="s">
        <v>362</v>
      </c>
      <c r="I10" s="143" t="s">
        <v>362</v>
      </c>
      <c r="J10" s="54"/>
      <c r="K10" s="318"/>
      <c r="L10" s="8"/>
    </row>
    <row r="11" spans="1:17" s="5" customFormat="1" ht="26.25" customHeight="1" x14ac:dyDescent="0.35">
      <c r="A11" s="55" t="s">
        <v>13</v>
      </c>
      <c r="B11" s="1459" t="s">
        <v>373</v>
      </c>
      <c r="C11" s="1459"/>
      <c r="D11" s="1459"/>
      <c r="E11" s="1467"/>
      <c r="F11" s="245" t="s">
        <v>361</v>
      </c>
      <c r="G11" s="144" t="s">
        <v>362</v>
      </c>
      <c r="H11" s="144" t="s">
        <v>362</v>
      </c>
      <c r="I11" s="144" t="s">
        <v>362</v>
      </c>
      <c r="J11" s="58"/>
      <c r="K11" s="318"/>
      <c r="L11" s="8"/>
    </row>
    <row r="12" spans="1:17" s="5" customFormat="1" ht="26.25" customHeight="1" x14ac:dyDescent="0.35">
      <c r="A12" s="51" t="s">
        <v>14</v>
      </c>
      <c r="B12" s="1460" t="s">
        <v>374</v>
      </c>
      <c r="C12" s="1460"/>
      <c r="D12" s="1460"/>
      <c r="E12" s="1467"/>
      <c r="F12" s="244" t="s">
        <v>361</v>
      </c>
      <c r="G12" s="147" t="s">
        <v>362</v>
      </c>
      <c r="H12" s="147" t="s">
        <v>362</v>
      </c>
      <c r="I12" s="147" t="s">
        <v>362</v>
      </c>
      <c r="J12" s="54"/>
      <c r="K12" s="32"/>
      <c r="L12" s="8"/>
    </row>
    <row r="13" spans="1:17" s="5" customFormat="1" ht="39.75" customHeight="1" x14ac:dyDescent="0.35">
      <c r="A13" s="55" t="s">
        <v>15</v>
      </c>
      <c r="B13" s="1459" t="s">
        <v>375</v>
      </c>
      <c r="C13" s="1459"/>
      <c r="D13" s="1459"/>
      <c r="E13" s="1467"/>
      <c r="F13" s="245" t="s">
        <v>361</v>
      </c>
      <c r="G13" s="144" t="s">
        <v>362</v>
      </c>
      <c r="H13" s="144" t="s">
        <v>362</v>
      </c>
      <c r="I13" s="144" t="s">
        <v>362</v>
      </c>
      <c r="J13" s="58"/>
      <c r="K13" s="40"/>
      <c r="L13" s="8"/>
    </row>
    <row r="14" spans="1:17" s="5" customFormat="1" ht="30" customHeight="1" x14ac:dyDescent="0.35">
      <c r="A14" s="61" t="s">
        <v>16</v>
      </c>
      <c r="B14" s="1461" t="s">
        <v>376</v>
      </c>
      <c r="C14" s="1461"/>
      <c r="D14" s="1461"/>
      <c r="E14" s="1468"/>
      <c r="F14" s="246" t="s">
        <v>361</v>
      </c>
      <c r="G14" s="148" t="s">
        <v>362</v>
      </c>
      <c r="H14" s="148" t="s">
        <v>362</v>
      </c>
      <c r="I14" s="148" t="s">
        <v>362</v>
      </c>
      <c r="J14" s="64"/>
      <c r="K14" s="32"/>
      <c r="L14" s="8"/>
    </row>
    <row r="15" spans="1:17" s="5" customFormat="1" ht="8.15" customHeight="1" x14ac:dyDescent="0.35">
      <c r="A15" s="12"/>
      <c r="B15" s="13"/>
      <c r="C15" s="13"/>
      <c r="D15" s="13"/>
      <c r="E15" s="13"/>
      <c r="F15" s="7"/>
      <c r="G15" s="149"/>
      <c r="H15" s="149"/>
      <c r="I15" s="149"/>
      <c r="J15" s="46"/>
      <c r="K15" s="32"/>
      <c r="L15" s="8"/>
    </row>
    <row r="16" spans="1:17" s="5" customFormat="1" ht="33" customHeight="1" x14ac:dyDescent="0.35">
      <c r="A16" s="1462" t="s">
        <v>435</v>
      </c>
      <c r="B16" s="1463"/>
      <c r="C16" s="1463"/>
      <c r="D16" s="1463"/>
      <c r="E16" s="1463"/>
      <c r="F16" s="1463"/>
      <c r="G16" s="1463"/>
      <c r="H16" s="1463"/>
      <c r="I16" s="1463"/>
      <c r="J16" s="1464"/>
      <c r="K16" s="32"/>
      <c r="L16" s="8">
        <f>IF(COUNTA(G17:I17)=3,3,2)</f>
        <v>3</v>
      </c>
    </row>
    <row r="17" spans="1:13" s="5" customFormat="1" ht="32.15" customHeight="1" x14ac:dyDescent="0.35">
      <c r="A17" s="9" t="s">
        <v>6</v>
      </c>
      <c r="B17" s="1476" t="s">
        <v>436</v>
      </c>
      <c r="C17" s="1476"/>
      <c r="D17" s="1476"/>
      <c r="E17" s="10" t="s">
        <v>519</v>
      </c>
      <c r="F17" s="242" t="s">
        <v>361</v>
      </c>
      <c r="G17" s="407">
        <v>283</v>
      </c>
      <c r="H17" s="150" t="s">
        <v>362</v>
      </c>
      <c r="I17" s="150" t="s">
        <v>362</v>
      </c>
      <c r="J17" s="6"/>
      <c r="K17" s="32"/>
      <c r="L17" s="8"/>
    </row>
    <row r="18" spans="1:13" s="5" customFormat="1" ht="8.15" customHeight="1" x14ac:dyDescent="0.35">
      <c r="A18" s="12"/>
      <c r="B18" s="13"/>
      <c r="C18" s="13"/>
      <c r="D18" s="13"/>
      <c r="E18" s="13"/>
      <c r="F18" s="7"/>
      <c r="G18" s="149"/>
      <c r="H18" s="149"/>
      <c r="I18" s="149"/>
      <c r="J18" s="46"/>
      <c r="K18" s="32"/>
      <c r="L18" s="8"/>
    </row>
    <row r="19" spans="1:13" s="5" customFormat="1" ht="33" customHeight="1" x14ac:dyDescent="0.35">
      <c r="A19" s="1462" t="s">
        <v>490</v>
      </c>
      <c r="B19" s="1463"/>
      <c r="C19" s="1463"/>
      <c r="D19" s="1463"/>
      <c r="E19" s="1463"/>
      <c r="F19" s="1463"/>
      <c r="G19" s="1463"/>
      <c r="H19" s="1463"/>
      <c r="I19" s="1463"/>
      <c r="J19" s="1464"/>
      <c r="K19" s="32"/>
      <c r="L19" s="8">
        <f>IF(COUNTA(G20:I31)+COUNTA(G33:I48)=84,3,2)</f>
        <v>3</v>
      </c>
    </row>
    <row r="20" spans="1:13" s="5" customFormat="1" ht="15" customHeight="1" x14ac:dyDescent="0.35">
      <c r="A20" s="1477" t="s">
        <v>17</v>
      </c>
      <c r="B20" s="1479" t="s">
        <v>380</v>
      </c>
      <c r="C20" s="1480"/>
      <c r="D20" s="68" t="s">
        <v>379</v>
      </c>
      <c r="E20" s="1483" t="s">
        <v>518</v>
      </c>
      <c r="F20" s="69" t="s">
        <v>361</v>
      </c>
      <c r="G20" s="151">
        <v>0</v>
      </c>
      <c r="H20" s="151">
        <v>0</v>
      </c>
      <c r="I20" s="151">
        <v>0</v>
      </c>
      <c r="J20" s="1491"/>
      <c r="K20" s="32"/>
      <c r="L20" s="8"/>
    </row>
    <row r="21" spans="1:13" s="5" customFormat="1" ht="15" customHeight="1" x14ac:dyDescent="0.35">
      <c r="A21" s="1478"/>
      <c r="B21" s="1481"/>
      <c r="C21" s="1482"/>
      <c r="D21" s="70" t="s">
        <v>378</v>
      </c>
      <c r="E21" s="1484"/>
      <c r="F21" s="71" t="s">
        <v>361</v>
      </c>
      <c r="G21" s="152">
        <v>0</v>
      </c>
      <c r="H21" s="152">
        <v>0</v>
      </c>
      <c r="I21" s="152">
        <v>0</v>
      </c>
      <c r="J21" s="1473"/>
      <c r="K21" s="32"/>
      <c r="L21" s="8"/>
    </row>
    <row r="22" spans="1:13" s="5" customFormat="1" ht="15" customHeight="1" x14ac:dyDescent="0.35">
      <c r="A22" s="1486" t="s">
        <v>18</v>
      </c>
      <c r="B22" s="1487" t="s">
        <v>381</v>
      </c>
      <c r="C22" s="1488"/>
      <c r="D22" s="336" t="s">
        <v>379</v>
      </c>
      <c r="E22" s="1484"/>
      <c r="F22" s="72" t="s">
        <v>361</v>
      </c>
      <c r="G22" s="153">
        <v>0</v>
      </c>
      <c r="H22" s="153">
        <v>0</v>
      </c>
      <c r="I22" s="153">
        <v>0</v>
      </c>
      <c r="J22" s="1489"/>
      <c r="K22" s="32"/>
      <c r="L22" s="8"/>
    </row>
    <row r="23" spans="1:13" s="5" customFormat="1" ht="15" customHeight="1" x14ac:dyDescent="0.35">
      <c r="A23" s="1486" t="s">
        <v>18</v>
      </c>
      <c r="B23" s="1487" t="s">
        <v>306</v>
      </c>
      <c r="C23" s="1488"/>
      <c r="D23" s="336" t="s">
        <v>378</v>
      </c>
      <c r="E23" s="1484"/>
      <c r="F23" s="72" t="s">
        <v>361</v>
      </c>
      <c r="G23" s="153">
        <v>0</v>
      </c>
      <c r="H23" s="153">
        <v>0</v>
      </c>
      <c r="I23" s="153">
        <v>0</v>
      </c>
      <c r="J23" s="1490"/>
      <c r="K23" s="32"/>
      <c r="L23" s="8"/>
    </row>
    <row r="24" spans="1:13" s="5" customFormat="1" ht="15" customHeight="1" x14ac:dyDescent="0.35">
      <c r="A24" s="1478" t="s">
        <v>19</v>
      </c>
      <c r="B24" s="1481" t="s">
        <v>382</v>
      </c>
      <c r="C24" s="1482"/>
      <c r="D24" s="70" t="s">
        <v>379</v>
      </c>
      <c r="E24" s="1484"/>
      <c r="F24" s="71" t="s">
        <v>361</v>
      </c>
      <c r="G24" s="146">
        <v>1290</v>
      </c>
      <c r="H24" s="146">
        <v>610</v>
      </c>
      <c r="I24" s="146">
        <v>860</v>
      </c>
      <c r="J24" s="1491" t="s">
        <v>680</v>
      </c>
      <c r="K24" s="34"/>
      <c r="L24" s="16"/>
      <c r="M24"/>
    </row>
    <row r="25" spans="1:13" s="5" customFormat="1" ht="15" customHeight="1" x14ac:dyDescent="0.35">
      <c r="A25" s="1478" t="s">
        <v>19</v>
      </c>
      <c r="B25" s="1481" t="s">
        <v>307</v>
      </c>
      <c r="C25" s="1482"/>
      <c r="D25" s="70" t="s">
        <v>378</v>
      </c>
      <c r="E25" s="1484"/>
      <c r="F25" s="71" t="s">
        <v>361</v>
      </c>
      <c r="G25" s="146">
        <v>1316</v>
      </c>
      <c r="H25" s="146">
        <v>622</v>
      </c>
      <c r="I25" s="146">
        <v>877</v>
      </c>
      <c r="J25" s="1473"/>
      <c r="K25" s="34"/>
      <c r="L25" s="16"/>
      <c r="M25"/>
    </row>
    <row r="26" spans="1:13" s="5" customFormat="1" ht="15" customHeight="1" x14ac:dyDescent="0.35">
      <c r="A26" s="1486" t="s">
        <v>20</v>
      </c>
      <c r="B26" s="1487" t="s">
        <v>383</v>
      </c>
      <c r="C26" s="1488"/>
      <c r="D26" s="336" t="s">
        <v>379</v>
      </c>
      <c r="E26" s="1484"/>
      <c r="F26" s="72" t="s">
        <v>361</v>
      </c>
      <c r="G26" s="403">
        <v>4241</v>
      </c>
      <c r="H26" s="403">
        <v>3570</v>
      </c>
      <c r="I26" s="403">
        <v>5046</v>
      </c>
      <c r="J26" s="395"/>
      <c r="K26" s="33"/>
      <c r="L26" s="16"/>
      <c r="M26"/>
    </row>
    <row r="27" spans="1:13" s="5" customFormat="1" ht="15" customHeight="1" x14ac:dyDescent="0.35">
      <c r="A27" s="1486" t="s">
        <v>20</v>
      </c>
      <c r="B27" s="1487" t="s">
        <v>308</v>
      </c>
      <c r="C27" s="1488"/>
      <c r="D27" s="336" t="s">
        <v>378</v>
      </c>
      <c r="E27" s="1484"/>
      <c r="F27" s="72" t="s">
        <v>361</v>
      </c>
      <c r="G27" s="403">
        <v>4241</v>
      </c>
      <c r="H27" s="403">
        <v>3570</v>
      </c>
      <c r="I27" s="403">
        <v>5046</v>
      </c>
      <c r="J27" s="398"/>
      <c r="K27" s="33"/>
      <c r="L27" s="16"/>
      <c r="M27"/>
    </row>
    <row r="28" spans="1:13" s="5" customFormat="1" ht="15" customHeight="1" x14ac:dyDescent="0.35">
      <c r="A28" s="1478" t="s">
        <v>21</v>
      </c>
      <c r="B28" s="1481" t="s">
        <v>384</v>
      </c>
      <c r="C28" s="1482"/>
      <c r="D28" s="70" t="s">
        <v>379</v>
      </c>
      <c r="E28" s="1484"/>
      <c r="F28" s="71" t="s">
        <v>361</v>
      </c>
      <c r="G28" s="146">
        <v>5569</v>
      </c>
      <c r="H28" s="146">
        <v>1190</v>
      </c>
      <c r="I28" s="146">
        <v>457</v>
      </c>
      <c r="J28" s="1491" t="s">
        <v>680</v>
      </c>
      <c r="K28" s="33"/>
      <c r="L28" s="16"/>
      <c r="M28"/>
    </row>
    <row r="29" spans="1:13" s="5" customFormat="1" ht="15" customHeight="1" x14ac:dyDescent="0.35">
      <c r="A29" s="1478" t="s">
        <v>21</v>
      </c>
      <c r="B29" s="1481" t="s">
        <v>309</v>
      </c>
      <c r="C29" s="1482"/>
      <c r="D29" s="70" t="s">
        <v>378</v>
      </c>
      <c r="E29" s="1484"/>
      <c r="F29" s="71" t="s">
        <v>361</v>
      </c>
      <c r="G29" s="146">
        <v>5702</v>
      </c>
      <c r="H29" s="146">
        <v>1197</v>
      </c>
      <c r="I29" s="146">
        <v>439</v>
      </c>
      <c r="J29" s="1473"/>
      <c r="K29" s="33"/>
      <c r="L29" s="16"/>
      <c r="M29"/>
    </row>
    <row r="30" spans="1:13" s="5" customFormat="1" ht="15" customHeight="1" x14ac:dyDescent="0.35">
      <c r="A30" s="1486" t="s">
        <v>22</v>
      </c>
      <c r="B30" s="1487" t="s">
        <v>385</v>
      </c>
      <c r="C30" s="1488"/>
      <c r="D30" s="336" t="s">
        <v>379</v>
      </c>
      <c r="E30" s="1484"/>
      <c r="F30" s="72" t="s">
        <v>361</v>
      </c>
      <c r="G30" s="391">
        <v>0</v>
      </c>
      <c r="H30" s="347">
        <v>0</v>
      </c>
      <c r="I30" s="347">
        <v>0</v>
      </c>
      <c r="J30" s="1493"/>
      <c r="K30" s="33"/>
      <c r="L30" s="16"/>
      <c r="M30"/>
    </row>
    <row r="31" spans="1:13" s="5" customFormat="1" ht="15" customHeight="1" x14ac:dyDescent="0.35">
      <c r="A31" s="1501" t="s">
        <v>22</v>
      </c>
      <c r="B31" s="1502" t="s">
        <v>310</v>
      </c>
      <c r="C31" s="1503"/>
      <c r="D31" s="335" t="s">
        <v>378</v>
      </c>
      <c r="E31" s="1497"/>
      <c r="F31" s="73" t="s">
        <v>361</v>
      </c>
      <c r="G31" s="393">
        <v>0</v>
      </c>
      <c r="H31" s="350">
        <v>0</v>
      </c>
      <c r="I31" s="350">
        <v>0</v>
      </c>
      <c r="J31" s="1504"/>
      <c r="K31" s="33"/>
      <c r="L31" s="16"/>
      <c r="M31"/>
    </row>
    <row r="32" spans="1:13" s="5" customFormat="1" ht="33" customHeight="1" x14ac:dyDescent="0.35">
      <c r="A32" s="1462" t="s">
        <v>492</v>
      </c>
      <c r="B32" s="1463"/>
      <c r="C32" s="1463"/>
      <c r="D32" s="1463"/>
      <c r="E32" s="1463"/>
      <c r="F32" s="1463"/>
      <c r="G32" s="1463"/>
      <c r="H32" s="1463"/>
      <c r="I32" s="1463"/>
      <c r="J32" s="1464"/>
      <c r="K32" s="32"/>
      <c r="L32" s="8"/>
    </row>
    <row r="33" spans="1:13" s="5" customFormat="1" ht="15" customHeight="1" x14ac:dyDescent="0.35">
      <c r="A33" s="1478" t="s">
        <v>23</v>
      </c>
      <c r="B33" s="1479" t="s">
        <v>386</v>
      </c>
      <c r="C33" s="1480"/>
      <c r="D33" s="70" t="s">
        <v>379</v>
      </c>
      <c r="E33" s="1483" t="s">
        <v>518</v>
      </c>
      <c r="F33" s="69" t="s">
        <v>361</v>
      </c>
      <c r="G33" s="146">
        <v>277</v>
      </c>
      <c r="H33" s="146">
        <v>453</v>
      </c>
      <c r="I33" s="348">
        <v>0</v>
      </c>
      <c r="J33" s="1617"/>
      <c r="K33" s="33"/>
      <c r="L33" s="16"/>
      <c r="M33"/>
    </row>
    <row r="34" spans="1:13" s="5" customFormat="1" ht="15" customHeight="1" x14ac:dyDescent="0.35">
      <c r="A34" s="1478" t="s">
        <v>23</v>
      </c>
      <c r="B34" s="1481" t="s">
        <v>311</v>
      </c>
      <c r="C34" s="1482"/>
      <c r="D34" s="70" t="s">
        <v>378</v>
      </c>
      <c r="E34" s="1484"/>
      <c r="F34" s="71" t="s">
        <v>361</v>
      </c>
      <c r="G34" s="146">
        <v>250</v>
      </c>
      <c r="H34" s="146">
        <v>401</v>
      </c>
      <c r="I34" s="348">
        <v>0</v>
      </c>
      <c r="J34" s="1770"/>
      <c r="K34" s="33"/>
      <c r="L34" s="16"/>
      <c r="M34"/>
    </row>
    <row r="35" spans="1:13" s="5" customFormat="1" ht="15" customHeight="1" x14ac:dyDescent="0.35">
      <c r="A35" s="1486" t="s">
        <v>24</v>
      </c>
      <c r="B35" s="1487" t="s">
        <v>387</v>
      </c>
      <c r="C35" s="1488"/>
      <c r="D35" s="336" t="s">
        <v>379</v>
      </c>
      <c r="E35" s="1484"/>
      <c r="F35" s="72" t="s">
        <v>361</v>
      </c>
      <c r="G35" s="153">
        <v>0</v>
      </c>
      <c r="H35" s="153">
        <v>0</v>
      </c>
      <c r="I35" s="153">
        <v>0</v>
      </c>
      <c r="J35" s="1493"/>
      <c r="K35" s="32"/>
      <c r="L35" s="8"/>
    </row>
    <row r="36" spans="1:13" s="5" customFormat="1" ht="15" customHeight="1" x14ac:dyDescent="0.35">
      <c r="A36" s="1486" t="s">
        <v>24</v>
      </c>
      <c r="B36" s="1487" t="s">
        <v>312</v>
      </c>
      <c r="C36" s="1488"/>
      <c r="D36" s="336" t="s">
        <v>378</v>
      </c>
      <c r="E36" s="1484"/>
      <c r="F36" s="72" t="s">
        <v>361</v>
      </c>
      <c r="G36" s="153">
        <v>0</v>
      </c>
      <c r="H36" s="153">
        <v>0</v>
      </c>
      <c r="I36" s="153">
        <v>0</v>
      </c>
      <c r="J36" s="1493"/>
      <c r="K36" s="32"/>
      <c r="L36" s="8"/>
    </row>
    <row r="37" spans="1:13" s="5" customFormat="1" ht="15" customHeight="1" x14ac:dyDescent="0.35">
      <c r="A37" s="1478" t="s">
        <v>25</v>
      </c>
      <c r="B37" s="1481" t="s">
        <v>388</v>
      </c>
      <c r="C37" s="1482"/>
      <c r="D37" s="70" t="s">
        <v>379</v>
      </c>
      <c r="E37" s="1484"/>
      <c r="F37" s="71" t="s">
        <v>361</v>
      </c>
      <c r="G37" s="152">
        <v>0</v>
      </c>
      <c r="H37" s="152">
        <v>0</v>
      </c>
      <c r="I37" s="152">
        <v>0</v>
      </c>
      <c r="J37" s="1492"/>
      <c r="K37" s="32"/>
      <c r="L37" s="8"/>
    </row>
    <row r="38" spans="1:13" s="5" customFormat="1" ht="15" customHeight="1" x14ac:dyDescent="0.35">
      <c r="A38" s="1478" t="s">
        <v>25</v>
      </c>
      <c r="B38" s="1481" t="s">
        <v>313</v>
      </c>
      <c r="C38" s="1482"/>
      <c r="D38" s="70" t="s">
        <v>378</v>
      </c>
      <c r="E38" s="1484"/>
      <c r="F38" s="71" t="s">
        <v>361</v>
      </c>
      <c r="G38" s="152">
        <v>0</v>
      </c>
      <c r="H38" s="152">
        <v>0</v>
      </c>
      <c r="I38" s="152">
        <v>0</v>
      </c>
      <c r="J38" s="1492"/>
      <c r="K38" s="32"/>
      <c r="L38" s="8"/>
    </row>
    <row r="39" spans="1:13" s="5" customFormat="1" ht="15" customHeight="1" x14ac:dyDescent="0.35">
      <c r="A39" s="1486" t="s">
        <v>26</v>
      </c>
      <c r="B39" s="1487" t="s">
        <v>389</v>
      </c>
      <c r="C39" s="1488"/>
      <c r="D39" s="336" t="s">
        <v>379</v>
      </c>
      <c r="E39" s="1484"/>
      <c r="F39" s="72" t="s">
        <v>361</v>
      </c>
      <c r="G39" s="153">
        <v>0</v>
      </c>
      <c r="H39" s="153">
        <v>0</v>
      </c>
      <c r="I39" s="153">
        <v>0</v>
      </c>
      <c r="J39" s="1493"/>
      <c r="K39" s="32"/>
      <c r="L39" s="8"/>
    </row>
    <row r="40" spans="1:13" s="5" customFormat="1" ht="15" customHeight="1" x14ac:dyDescent="0.35">
      <c r="A40" s="1486" t="s">
        <v>26</v>
      </c>
      <c r="B40" s="1487" t="s">
        <v>314</v>
      </c>
      <c r="C40" s="1488"/>
      <c r="D40" s="336" t="s">
        <v>378</v>
      </c>
      <c r="E40" s="1484"/>
      <c r="F40" s="72" t="s">
        <v>361</v>
      </c>
      <c r="G40" s="153">
        <v>0</v>
      </c>
      <c r="H40" s="153">
        <v>0</v>
      </c>
      <c r="I40" s="153">
        <v>0</v>
      </c>
      <c r="J40" s="1493"/>
      <c r="K40" s="32"/>
      <c r="L40" s="8"/>
    </row>
    <row r="41" spans="1:13" s="5" customFormat="1" ht="15" customHeight="1" x14ac:dyDescent="0.35">
      <c r="A41" s="1478" t="s">
        <v>27</v>
      </c>
      <c r="B41" s="1481" t="s">
        <v>390</v>
      </c>
      <c r="C41" s="1482"/>
      <c r="D41" s="70" t="s">
        <v>379</v>
      </c>
      <c r="E41" s="1484"/>
      <c r="F41" s="71" t="s">
        <v>361</v>
      </c>
      <c r="G41" s="152">
        <v>0</v>
      </c>
      <c r="H41" s="152">
        <v>0</v>
      </c>
      <c r="I41" s="152">
        <v>0</v>
      </c>
      <c r="J41" s="1492"/>
      <c r="K41" s="32"/>
      <c r="L41" s="8"/>
    </row>
    <row r="42" spans="1:13" s="5" customFormat="1" ht="15" customHeight="1" x14ac:dyDescent="0.35">
      <c r="A42" s="1478" t="s">
        <v>27</v>
      </c>
      <c r="B42" s="1481" t="s">
        <v>315</v>
      </c>
      <c r="C42" s="1482"/>
      <c r="D42" s="70" t="s">
        <v>378</v>
      </c>
      <c r="E42" s="1484"/>
      <c r="F42" s="71" t="s">
        <v>361</v>
      </c>
      <c r="G42" s="152">
        <v>0</v>
      </c>
      <c r="H42" s="152">
        <v>0</v>
      </c>
      <c r="I42" s="152">
        <v>0</v>
      </c>
      <c r="J42" s="1492"/>
      <c r="K42" s="32"/>
      <c r="L42" s="8"/>
    </row>
    <row r="43" spans="1:13" s="5" customFormat="1" ht="15" customHeight="1" x14ac:dyDescent="0.35">
      <c r="A43" s="1486" t="s">
        <v>28</v>
      </c>
      <c r="B43" s="1487" t="s">
        <v>391</v>
      </c>
      <c r="C43" s="1488"/>
      <c r="D43" s="336" t="s">
        <v>379</v>
      </c>
      <c r="E43" s="1484"/>
      <c r="F43" s="72" t="s">
        <v>361</v>
      </c>
      <c r="G43" s="153">
        <v>0</v>
      </c>
      <c r="H43" s="153">
        <v>0</v>
      </c>
      <c r="I43" s="153">
        <v>0</v>
      </c>
      <c r="J43" s="1493"/>
      <c r="K43" s="32"/>
      <c r="L43" s="8"/>
    </row>
    <row r="44" spans="1:13" s="5" customFormat="1" ht="15" customHeight="1" x14ac:dyDescent="0.35">
      <c r="A44" s="1486" t="s">
        <v>28</v>
      </c>
      <c r="B44" s="1487" t="s">
        <v>316</v>
      </c>
      <c r="C44" s="1488"/>
      <c r="D44" s="336" t="s">
        <v>378</v>
      </c>
      <c r="E44" s="1484"/>
      <c r="F44" s="72" t="s">
        <v>361</v>
      </c>
      <c r="G44" s="153">
        <v>0</v>
      </c>
      <c r="H44" s="153">
        <v>0</v>
      </c>
      <c r="I44" s="153">
        <v>0</v>
      </c>
      <c r="J44" s="1493"/>
      <c r="K44" s="32"/>
      <c r="L44" s="8"/>
    </row>
    <row r="45" spans="1:13" s="5" customFormat="1" ht="15" customHeight="1" x14ac:dyDescent="0.35">
      <c r="A45" s="1478" t="s">
        <v>29</v>
      </c>
      <c r="B45" s="1481" t="s">
        <v>392</v>
      </c>
      <c r="C45" s="1482"/>
      <c r="D45" s="70" t="s">
        <v>379</v>
      </c>
      <c r="E45" s="1484"/>
      <c r="F45" s="71" t="s">
        <v>361</v>
      </c>
      <c r="G45" s="152">
        <v>0</v>
      </c>
      <c r="H45" s="152">
        <v>0</v>
      </c>
      <c r="I45" s="152">
        <v>0</v>
      </c>
      <c r="J45" s="1492"/>
      <c r="K45" s="32"/>
      <c r="L45" s="8"/>
    </row>
    <row r="46" spans="1:13" s="5" customFormat="1" ht="15" customHeight="1" x14ac:dyDescent="0.35">
      <c r="A46" s="1478" t="s">
        <v>29</v>
      </c>
      <c r="B46" s="1481" t="s">
        <v>317</v>
      </c>
      <c r="C46" s="1482"/>
      <c r="D46" s="70" t="s">
        <v>378</v>
      </c>
      <c r="E46" s="1484"/>
      <c r="F46" s="71" t="s">
        <v>361</v>
      </c>
      <c r="G46" s="152">
        <v>0</v>
      </c>
      <c r="H46" s="152">
        <v>0</v>
      </c>
      <c r="I46" s="152">
        <v>0</v>
      </c>
      <c r="J46" s="1492"/>
      <c r="K46" s="32"/>
      <c r="L46" s="8"/>
    </row>
    <row r="47" spans="1:13" s="5" customFormat="1" ht="15" customHeight="1" x14ac:dyDescent="0.35">
      <c r="A47" s="1486" t="s">
        <v>30</v>
      </c>
      <c r="B47" s="1487" t="s">
        <v>393</v>
      </c>
      <c r="C47" s="1488"/>
      <c r="D47" s="336" t="s">
        <v>379</v>
      </c>
      <c r="E47" s="1484"/>
      <c r="F47" s="72" t="s">
        <v>361</v>
      </c>
      <c r="G47" s="153">
        <v>0</v>
      </c>
      <c r="H47" s="153">
        <v>0</v>
      </c>
      <c r="I47" s="153">
        <v>0</v>
      </c>
      <c r="J47" s="1493"/>
      <c r="K47" s="32"/>
      <c r="L47" s="8"/>
    </row>
    <row r="48" spans="1:13" s="5" customFormat="1" ht="15" customHeight="1" x14ac:dyDescent="0.35">
      <c r="A48" s="1501" t="s">
        <v>30</v>
      </c>
      <c r="B48" s="1502" t="s">
        <v>318</v>
      </c>
      <c r="C48" s="1503"/>
      <c r="D48" s="335" t="s">
        <v>378</v>
      </c>
      <c r="E48" s="1497"/>
      <c r="F48" s="73" t="s">
        <v>361</v>
      </c>
      <c r="G48" s="154">
        <v>0</v>
      </c>
      <c r="H48" s="154">
        <v>0</v>
      </c>
      <c r="I48" s="154">
        <v>0</v>
      </c>
      <c r="J48" s="1504"/>
      <c r="K48" s="32"/>
      <c r="L48" s="8"/>
    </row>
    <row r="49" spans="1:12" s="5" customFormat="1" ht="8.15" customHeight="1" x14ac:dyDescent="0.35">
      <c r="A49" s="65"/>
      <c r="B49" s="66"/>
      <c r="C49" s="66"/>
      <c r="D49" s="66"/>
      <c r="E49" s="66"/>
      <c r="F49" s="67"/>
      <c r="G49" s="155"/>
      <c r="H49" s="155"/>
      <c r="I49" s="155"/>
      <c r="J49" s="46"/>
      <c r="K49" s="32"/>
      <c r="L49" s="8"/>
    </row>
    <row r="50" spans="1:12" s="5" customFormat="1" ht="33" customHeight="1" x14ac:dyDescent="0.35">
      <c r="A50" s="1462" t="s">
        <v>394</v>
      </c>
      <c r="B50" s="1463"/>
      <c r="C50" s="1463"/>
      <c r="D50" s="1463"/>
      <c r="E50" s="1463"/>
      <c r="F50" s="1463"/>
      <c r="G50" s="1463"/>
      <c r="H50" s="1463"/>
      <c r="I50" s="1463"/>
      <c r="J50" s="1464"/>
      <c r="K50" s="32"/>
      <c r="L50" s="8">
        <f>IF(COUNTA(G51:I64)=42,3,2)</f>
        <v>3</v>
      </c>
    </row>
    <row r="51" spans="1:12" s="5" customFormat="1" ht="30" customHeight="1" x14ac:dyDescent="0.35">
      <c r="A51" s="75" t="s">
        <v>31</v>
      </c>
      <c r="B51" s="1505" t="s">
        <v>0</v>
      </c>
      <c r="C51" s="1506"/>
      <c r="D51" s="345" t="s">
        <v>365</v>
      </c>
      <c r="E51" s="1466" t="s">
        <v>519</v>
      </c>
      <c r="F51" s="76" t="s">
        <v>365</v>
      </c>
      <c r="G51" s="151" t="s">
        <v>360</v>
      </c>
      <c r="H51" s="151" t="s">
        <v>360</v>
      </c>
      <c r="I51" s="151" t="s">
        <v>360</v>
      </c>
      <c r="J51" s="243"/>
      <c r="K51" s="260"/>
      <c r="L51" s="8"/>
    </row>
    <row r="52" spans="1:12" s="5" customFormat="1" ht="40.5" customHeight="1" x14ac:dyDescent="0.35">
      <c r="A52" s="358" t="s">
        <v>32</v>
      </c>
      <c r="B52" s="1487" t="s">
        <v>1</v>
      </c>
      <c r="C52" s="1488"/>
      <c r="D52" s="336"/>
      <c r="E52" s="1467"/>
      <c r="F52" s="72" t="s">
        <v>478</v>
      </c>
      <c r="G52" s="347">
        <v>3</v>
      </c>
      <c r="H52" s="347">
        <v>3</v>
      </c>
      <c r="I52" s="347">
        <v>3</v>
      </c>
      <c r="J52" s="59"/>
      <c r="K52" s="32"/>
      <c r="L52" s="8"/>
    </row>
    <row r="53" spans="1:12" s="5" customFormat="1" ht="27" customHeight="1" x14ac:dyDescent="0.35">
      <c r="A53" s="1508" t="s">
        <v>33</v>
      </c>
      <c r="B53" s="1481" t="s">
        <v>428</v>
      </c>
      <c r="C53" s="1482"/>
      <c r="D53" s="337" t="s">
        <v>521</v>
      </c>
      <c r="E53" s="1467"/>
      <c r="F53" s="77" t="s">
        <v>361</v>
      </c>
      <c r="G53" s="146">
        <v>1361</v>
      </c>
      <c r="H53" s="146">
        <v>1249</v>
      </c>
      <c r="I53" s="146">
        <v>854</v>
      </c>
      <c r="J53" s="1509"/>
      <c r="K53" s="32"/>
      <c r="L53" s="8"/>
    </row>
    <row r="54" spans="1:12" s="5" customFormat="1" ht="27" customHeight="1" x14ac:dyDescent="0.35">
      <c r="A54" s="1508" t="s">
        <v>33</v>
      </c>
      <c r="B54" s="1481"/>
      <c r="C54" s="1482"/>
      <c r="D54" s="337" t="s">
        <v>522</v>
      </c>
      <c r="E54" s="1467"/>
      <c r="F54" s="77" t="s">
        <v>361</v>
      </c>
      <c r="G54" s="146">
        <v>1094</v>
      </c>
      <c r="H54" s="146">
        <v>688</v>
      </c>
      <c r="I54" s="146">
        <v>290</v>
      </c>
      <c r="J54" s="1510"/>
      <c r="K54" s="32"/>
      <c r="L54" s="8"/>
    </row>
    <row r="55" spans="1:12" s="5" customFormat="1" ht="30" customHeight="1" x14ac:dyDescent="0.35">
      <c r="A55" s="358" t="s">
        <v>34</v>
      </c>
      <c r="B55" s="1487" t="s">
        <v>257</v>
      </c>
      <c r="C55" s="1488"/>
      <c r="D55" s="336"/>
      <c r="E55" s="1467"/>
      <c r="F55" s="72" t="s">
        <v>478</v>
      </c>
      <c r="G55" s="347">
        <v>0</v>
      </c>
      <c r="H55" s="347">
        <v>0</v>
      </c>
      <c r="I55" s="347">
        <v>0</v>
      </c>
      <c r="J55" s="59"/>
      <c r="K55" s="32"/>
      <c r="L55" s="8"/>
    </row>
    <row r="56" spans="1:12" s="5" customFormat="1" ht="30" customHeight="1" x14ac:dyDescent="0.35">
      <c r="A56" s="357" t="s">
        <v>35</v>
      </c>
      <c r="B56" s="1511" t="s">
        <v>429</v>
      </c>
      <c r="C56" s="1512"/>
      <c r="D56" s="79" t="s">
        <v>523</v>
      </c>
      <c r="E56" s="1467"/>
      <c r="F56" s="80" t="s">
        <v>361</v>
      </c>
      <c r="G56" s="348">
        <v>0</v>
      </c>
      <c r="H56" s="348">
        <v>0</v>
      </c>
      <c r="I56" s="348">
        <v>0</v>
      </c>
      <c r="J56" s="60"/>
      <c r="K56" s="32"/>
      <c r="L56" s="8"/>
    </row>
    <row r="57" spans="1:12" s="5" customFormat="1" ht="24" customHeight="1" x14ac:dyDescent="0.35">
      <c r="A57" s="1486" t="s">
        <v>36</v>
      </c>
      <c r="B57" s="1487" t="s">
        <v>430</v>
      </c>
      <c r="C57" s="1488"/>
      <c r="D57" s="336" t="s">
        <v>521</v>
      </c>
      <c r="E57" s="1467"/>
      <c r="F57" s="72" t="s">
        <v>361</v>
      </c>
      <c r="G57" s="347">
        <v>0</v>
      </c>
      <c r="H57" s="347">
        <v>0</v>
      </c>
      <c r="I57" s="347">
        <v>0</v>
      </c>
      <c r="J57" s="1474"/>
      <c r="K57" s="32"/>
      <c r="L57" s="8"/>
    </row>
    <row r="58" spans="1:12" s="5" customFormat="1" ht="24" customHeight="1" x14ac:dyDescent="0.35">
      <c r="A58" s="1486"/>
      <c r="B58" s="1487"/>
      <c r="C58" s="1488"/>
      <c r="D58" s="336" t="s">
        <v>522</v>
      </c>
      <c r="E58" s="1467"/>
      <c r="F58" s="72" t="s">
        <v>361</v>
      </c>
      <c r="G58" s="347">
        <v>0</v>
      </c>
      <c r="H58" s="347">
        <v>0</v>
      </c>
      <c r="I58" s="347">
        <v>0</v>
      </c>
      <c r="J58" s="1475"/>
      <c r="K58" s="32"/>
      <c r="L58" s="8"/>
    </row>
    <row r="59" spans="1:12" s="5" customFormat="1" ht="27" customHeight="1" x14ac:dyDescent="0.35">
      <c r="A59" s="1508" t="s">
        <v>37</v>
      </c>
      <c r="B59" s="1481" t="s">
        <v>431</v>
      </c>
      <c r="C59" s="1482"/>
      <c r="D59" s="337" t="s">
        <v>521</v>
      </c>
      <c r="E59" s="1467"/>
      <c r="F59" s="77" t="s">
        <v>361</v>
      </c>
      <c r="G59" s="146">
        <v>1908</v>
      </c>
      <c r="H59" s="146">
        <v>1829</v>
      </c>
      <c r="I59" s="146">
        <v>1221</v>
      </c>
      <c r="J59" s="1509"/>
      <c r="K59" s="32"/>
      <c r="L59" s="8"/>
    </row>
    <row r="60" spans="1:12" s="5" customFormat="1" ht="27" customHeight="1" x14ac:dyDescent="0.35">
      <c r="A60" s="1508"/>
      <c r="B60" s="1481"/>
      <c r="C60" s="1482"/>
      <c r="D60" s="337" t="s">
        <v>522</v>
      </c>
      <c r="E60" s="1467"/>
      <c r="F60" s="77" t="s">
        <v>361</v>
      </c>
      <c r="G60" s="146">
        <v>1569</v>
      </c>
      <c r="H60" s="146">
        <v>1027</v>
      </c>
      <c r="I60" s="146">
        <v>431</v>
      </c>
      <c r="J60" s="1510"/>
      <c r="K60" s="32"/>
      <c r="L60" s="8"/>
    </row>
    <row r="61" spans="1:12" s="5" customFormat="1" ht="30" customHeight="1" x14ac:dyDescent="0.35">
      <c r="A61" s="358" t="s">
        <v>38</v>
      </c>
      <c r="B61" s="1487" t="s">
        <v>678</v>
      </c>
      <c r="C61" s="1488"/>
      <c r="D61" s="336"/>
      <c r="E61" s="1467"/>
      <c r="F61" s="72" t="s">
        <v>478</v>
      </c>
      <c r="G61" s="347">
        <v>0</v>
      </c>
      <c r="H61" s="347">
        <v>0</v>
      </c>
      <c r="I61" s="347">
        <v>0</v>
      </c>
      <c r="J61" s="59"/>
      <c r="K61" s="32"/>
      <c r="L61" s="8"/>
    </row>
    <row r="62" spans="1:12" s="5" customFormat="1" ht="30" customHeight="1" x14ac:dyDescent="0.35">
      <c r="A62" s="357" t="s">
        <v>39</v>
      </c>
      <c r="B62" s="1511" t="s">
        <v>679</v>
      </c>
      <c r="C62" s="1512"/>
      <c r="D62" s="79" t="s">
        <v>523</v>
      </c>
      <c r="E62" s="1467"/>
      <c r="F62" s="80" t="s">
        <v>361</v>
      </c>
      <c r="G62" s="348">
        <v>0</v>
      </c>
      <c r="H62" s="348">
        <v>0</v>
      </c>
      <c r="I62" s="348">
        <v>0</v>
      </c>
      <c r="J62" s="60"/>
      <c r="K62" s="32"/>
      <c r="L62" s="8"/>
    </row>
    <row r="63" spans="1:12" s="5" customFormat="1" ht="24" customHeight="1" x14ac:dyDescent="0.35">
      <c r="A63" s="1486" t="s">
        <v>40</v>
      </c>
      <c r="B63" s="1513" t="s">
        <v>433</v>
      </c>
      <c r="C63" s="1514"/>
      <c r="D63" s="336" t="s">
        <v>521</v>
      </c>
      <c r="E63" s="1467"/>
      <c r="F63" s="72" t="s">
        <v>361</v>
      </c>
      <c r="G63" s="347">
        <v>0</v>
      </c>
      <c r="H63" s="347">
        <v>0</v>
      </c>
      <c r="I63" s="347">
        <v>0</v>
      </c>
      <c r="J63" s="1474"/>
      <c r="K63" s="32"/>
      <c r="L63" s="8"/>
    </row>
    <row r="64" spans="1:12" s="5" customFormat="1" ht="24" customHeight="1" x14ac:dyDescent="0.35">
      <c r="A64" s="1501" t="s">
        <v>40</v>
      </c>
      <c r="B64" s="1515"/>
      <c r="C64" s="1516"/>
      <c r="D64" s="335" t="s">
        <v>522</v>
      </c>
      <c r="E64" s="1468"/>
      <c r="F64" s="73" t="s">
        <v>361</v>
      </c>
      <c r="G64" s="350">
        <v>0</v>
      </c>
      <c r="H64" s="350">
        <v>0</v>
      </c>
      <c r="I64" s="350">
        <v>0</v>
      </c>
      <c r="J64" s="1517"/>
      <c r="K64" s="32"/>
      <c r="L64" s="8"/>
    </row>
    <row r="65" spans="1:12" s="5" customFormat="1" ht="8.15" customHeight="1" x14ac:dyDescent="0.35">
      <c r="A65" s="82"/>
      <c r="B65" s="83"/>
      <c r="C65" s="83"/>
      <c r="D65" s="83"/>
      <c r="E65" s="83"/>
      <c r="F65" s="84"/>
      <c r="G65" s="156"/>
      <c r="H65" s="156"/>
      <c r="I65" s="156"/>
      <c r="J65" s="46"/>
      <c r="K65" s="32"/>
      <c r="L65" s="8"/>
    </row>
    <row r="66" spans="1:12" s="5" customFormat="1" ht="33" customHeight="1" x14ac:dyDescent="0.35">
      <c r="A66" s="1462" t="s">
        <v>395</v>
      </c>
      <c r="B66" s="1463"/>
      <c r="C66" s="1463"/>
      <c r="D66" s="1463"/>
      <c r="E66" s="1463"/>
      <c r="F66" s="1463"/>
      <c r="G66" s="1463"/>
      <c r="H66" s="1463"/>
      <c r="I66" s="1463"/>
      <c r="J66" s="1464"/>
      <c r="K66" s="32"/>
      <c r="L66" s="8">
        <f>IF(COUNTA(G67:I67)=3,3,2)</f>
        <v>3</v>
      </c>
    </row>
    <row r="67" spans="1:12" s="5" customFormat="1" ht="188.25" customHeight="1" x14ac:dyDescent="0.35">
      <c r="A67" s="11" t="s">
        <v>41</v>
      </c>
      <c r="B67" s="1537" t="s">
        <v>271</v>
      </c>
      <c r="C67" s="1538"/>
      <c r="D67" s="1539"/>
      <c r="E67" s="85" t="s">
        <v>524</v>
      </c>
      <c r="F67" s="242" t="s">
        <v>434</v>
      </c>
      <c r="G67" s="157" t="s">
        <v>493</v>
      </c>
      <c r="H67" s="157" t="s">
        <v>494</v>
      </c>
      <c r="I67" s="157" t="s">
        <v>495</v>
      </c>
      <c r="J67" s="2"/>
      <c r="K67" s="32"/>
      <c r="L67" s="8"/>
    </row>
    <row r="68" spans="1:12" s="5" customFormat="1" ht="8.15" customHeight="1" x14ac:dyDescent="0.35">
      <c r="A68" s="12"/>
      <c r="B68" s="13"/>
      <c r="C68" s="13"/>
      <c r="D68" s="13"/>
      <c r="E68" s="13"/>
      <c r="F68" s="7"/>
      <c r="G68" s="149"/>
      <c r="H68" s="149"/>
      <c r="I68" s="149"/>
      <c r="J68" s="46"/>
      <c r="K68" s="32"/>
      <c r="L68" s="8"/>
    </row>
    <row r="69" spans="1:12" s="5" customFormat="1" ht="33" customHeight="1" x14ac:dyDescent="0.35">
      <c r="A69" s="1462" t="s">
        <v>396</v>
      </c>
      <c r="B69" s="1463"/>
      <c r="C69" s="1463"/>
      <c r="D69" s="1463"/>
      <c r="E69" s="1463"/>
      <c r="F69" s="1463"/>
      <c r="G69" s="1463"/>
      <c r="H69" s="1463"/>
      <c r="I69" s="1463"/>
      <c r="J69" s="1464"/>
      <c r="K69" s="32"/>
      <c r="L69" s="8">
        <f>IF(COUNTA(G70:I70)=3,3,2)</f>
        <v>3</v>
      </c>
    </row>
    <row r="70" spans="1:12" s="5" customFormat="1" ht="51" customHeight="1" x14ac:dyDescent="0.35">
      <c r="A70" s="11" t="s">
        <v>42</v>
      </c>
      <c r="B70" s="1537" t="s">
        <v>206</v>
      </c>
      <c r="C70" s="1538"/>
      <c r="D70" s="1539"/>
      <c r="E70" s="85" t="s">
        <v>524</v>
      </c>
      <c r="F70" s="4"/>
      <c r="G70" s="158" t="s">
        <v>515</v>
      </c>
      <c r="H70" s="158" t="s">
        <v>515</v>
      </c>
      <c r="I70" s="158" t="s">
        <v>515</v>
      </c>
      <c r="J70" s="36" t="s">
        <v>517</v>
      </c>
      <c r="K70" s="32"/>
      <c r="L70" s="8"/>
    </row>
    <row r="71" spans="1:12" s="5" customFormat="1" ht="8.15" customHeight="1" x14ac:dyDescent="0.35">
      <c r="A71" s="12"/>
      <c r="B71" s="13"/>
      <c r="C71" s="13"/>
      <c r="D71" s="13"/>
      <c r="E71" s="13"/>
      <c r="F71" s="7"/>
      <c r="G71" s="149"/>
      <c r="H71" s="149"/>
      <c r="I71" s="149"/>
      <c r="J71" s="46"/>
      <c r="K71" s="32"/>
      <c r="L71" s="8"/>
    </row>
    <row r="72" spans="1:12" s="5" customFormat="1" ht="33" customHeight="1" x14ac:dyDescent="0.35">
      <c r="A72" s="1462" t="s">
        <v>397</v>
      </c>
      <c r="B72" s="1463"/>
      <c r="C72" s="1463"/>
      <c r="D72" s="1463"/>
      <c r="E72" s="1463"/>
      <c r="F72" s="1463"/>
      <c r="G72" s="1463"/>
      <c r="H72" s="1463"/>
      <c r="I72" s="1463"/>
      <c r="J72" s="1464"/>
      <c r="K72" s="32"/>
      <c r="L72" s="8">
        <f>IF(COUNTA(G73:I78)=18,3,2)</f>
        <v>3</v>
      </c>
    </row>
    <row r="73" spans="1:12" s="5" customFormat="1" ht="32.15" customHeight="1" x14ac:dyDescent="0.35">
      <c r="A73" s="352" t="s">
        <v>43</v>
      </c>
      <c r="B73" s="1505" t="s">
        <v>272</v>
      </c>
      <c r="C73" s="1540"/>
      <c r="D73" s="1506"/>
      <c r="E73" s="1541" t="s">
        <v>519</v>
      </c>
      <c r="F73" s="243" t="s">
        <v>398</v>
      </c>
      <c r="G73" s="170">
        <v>0.99</v>
      </c>
      <c r="H73" s="170">
        <v>0.99</v>
      </c>
      <c r="I73" s="170">
        <v>0.99</v>
      </c>
      <c r="J73" s="86"/>
      <c r="K73" s="32"/>
      <c r="L73" s="8"/>
    </row>
    <row r="74" spans="1:12" s="5" customFormat="1" ht="32.15" customHeight="1" x14ac:dyDescent="0.35">
      <c r="A74" s="353" t="s">
        <v>46</v>
      </c>
      <c r="B74" s="1487" t="s">
        <v>273</v>
      </c>
      <c r="C74" s="1544"/>
      <c r="D74" s="1488"/>
      <c r="E74" s="1542"/>
      <c r="F74" s="87" t="s">
        <v>478</v>
      </c>
      <c r="G74" s="153" t="s">
        <v>363</v>
      </c>
      <c r="H74" s="153" t="s">
        <v>363</v>
      </c>
      <c r="I74" s="153" t="s">
        <v>363</v>
      </c>
      <c r="J74" s="244"/>
      <c r="K74" s="32"/>
      <c r="L74" s="8"/>
    </row>
    <row r="75" spans="1:12" s="5" customFormat="1" ht="32.15" customHeight="1" x14ac:dyDescent="0.35">
      <c r="A75" s="341" t="s">
        <v>47</v>
      </c>
      <c r="B75" s="1545" t="s">
        <v>274</v>
      </c>
      <c r="C75" s="1546"/>
      <c r="D75" s="1547"/>
      <c r="E75" s="1542"/>
      <c r="F75" s="88"/>
      <c r="G75" s="152" t="s">
        <v>496</v>
      </c>
      <c r="H75" s="152" t="s">
        <v>496</v>
      </c>
      <c r="I75" s="152" t="s">
        <v>496</v>
      </c>
      <c r="J75" s="245"/>
      <c r="K75" s="260"/>
      <c r="L75" s="8"/>
    </row>
    <row r="76" spans="1:12" s="5" customFormat="1" ht="15" customHeight="1" x14ac:dyDescent="0.35">
      <c r="A76" s="1548" t="s">
        <v>48</v>
      </c>
      <c r="B76" s="1513" t="s">
        <v>275</v>
      </c>
      <c r="C76" s="1514"/>
      <c r="D76" s="346" t="s">
        <v>475</v>
      </c>
      <c r="E76" s="1542"/>
      <c r="F76" s="87" t="s">
        <v>478</v>
      </c>
      <c r="G76" s="153">
        <v>0</v>
      </c>
      <c r="H76" s="153">
        <v>0</v>
      </c>
      <c r="I76" s="153">
        <v>0</v>
      </c>
      <c r="J76" s="1489"/>
      <c r="K76" s="92"/>
      <c r="L76" s="8"/>
    </row>
    <row r="77" spans="1:12" s="5" customFormat="1" ht="15" customHeight="1" x14ac:dyDescent="0.35">
      <c r="A77" s="1548"/>
      <c r="B77" s="1518"/>
      <c r="C77" s="1519"/>
      <c r="D77" s="346" t="s">
        <v>476</v>
      </c>
      <c r="E77" s="1542"/>
      <c r="F77" s="87" t="s">
        <v>478</v>
      </c>
      <c r="G77" s="153">
        <v>0</v>
      </c>
      <c r="H77" s="153">
        <v>0</v>
      </c>
      <c r="I77" s="153">
        <v>0</v>
      </c>
      <c r="J77" s="1520"/>
      <c r="K77" s="92"/>
      <c r="L77" s="8"/>
    </row>
    <row r="78" spans="1:12" s="5" customFormat="1" ht="15" customHeight="1" x14ac:dyDescent="0.35">
      <c r="A78" s="1549"/>
      <c r="B78" s="1515"/>
      <c r="C78" s="1516"/>
      <c r="D78" s="91" t="s">
        <v>477</v>
      </c>
      <c r="E78" s="1543"/>
      <c r="F78" s="90" t="s">
        <v>478</v>
      </c>
      <c r="G78" s="154">
        <v>0</v>
      </c>
      <c r="H78" s="154">
        <v>0</v>
      </c>
      <c r="I78" s="154">
        <v>0</v>
      </c>
      <c r="J78" s="1521"/>
      <c r="K78" s="92"/>
      <c r="L78" s="8"/>
    </row>
    <row r="79" spans="1:12" s="5" customFormat="1" ht="8.15" customHeight="1" x14ac:dyDescent="0.35">
      <c r="A79" s="12"/>
      <c r="B79" s="13"/>
      <c r="C79" s="13"/>
      <c r="D79" s="13"/>
      <c r="E79" s="13"/>
      <c r="F79" s="7"/>
      <c r="G79" s="149"/>
      <c r="H79" s="149"/>
      <c r="I79" s="149"/>
      <c r="J79" s="46"/>
      <c r="K79" s="32"/>
      <c r="L79" s="8"/>
    </row>
    <row r="80" spans="1:12" s="5" customFormat="1" ht="33" customHeight="1" x14ac:dyDescent="0.35">
      <c r="A80" s="1462" t="s">
        <v>400</v>
      </c>
      <c r="B80" s="1463"/>
      <c r="C80" s="1463"/>
      <c r="D80" s="1463"/>
      <c r="E80" s="1463"/>
      <c r="F80" s="1463"/>
      <c r="G80" s="1463"/>
      <c r="H80" s="1463"/>
      <c r="I80" s="1463"/>
      <c r="J80" s="1464"/>
      <c r="K80" s="32"/>
      <c r="L80" s="8">
        <f>IF(COUNTA(G81:I84)=12,3,2)</f>
        <v>3</v>
      </c>
    </row>
    <row r="81" spans="1:17" ht="15" customHeight="1" x14ac:dyDescent="0.3">
      <c r="A81" s="1522" t="s">
        <v>44</v>
      </c>
      <c r="B81" s="1525" t="s">
        <v>399</v>
      </c>
      <c r="C81" s="1526"/>
      <c r="D81" s="129" t="s">
        <v>410</v>
      </c>
      <c r="E81" s="1531" t="s">
        <v>519</v>
      </c>
      <c r="F81" s="93" t="s">
        <v>361</v>
      </c>
      <c r="G81" s="159">
        <v>8890</v>
      </c>
      <c r="H81" s="159">
        <v>5047</v>
      </c>
      <c r="I81" s="159">
        <v>5656</v>
      </c>
      <c r="J81" s="1534" t="s">
        <v>624</v>
      </c>
      <c r="K81" s="1725"/>
      <c r="Q81" s="1"/>
    </row>
    <row r="82" spans="1:17" ht="15" customHeight="1" x14ac:dyDescent="0.3">
      <c r="A82" s="1523"/>
      <c r="B82" s="1527"/>
      <c r="C82" s="1528"/>
      <c r="D82" s="130" t="s">
        <v>411</v>
      </c>
      <c r="E82" s="1532"/>
      <c r="F82" s="95" t="s">
        <v>361</v>
      </c>
      <c r="G82" s="144" t="s">
        <v>362</v>
      </c>
      <c r="H82" s="144" t="s">
        <v>362</v>
      </c>
      <c r="I82" s="145" t="s">
        <v>362</v>
      </c>
      <c r="J82" s="1535"/>
      <c r="K82" s="1725"/>
      <c r="Q82" s="1"/>
    </row>
    <row r="83" spans="1:17" ht="15" customHeight="1" x14ac:dyDescent="0.3">
      <c r="A83" s="1523"/>
      <c r="B83" s="1527"/>
      <c r="C83" s="1528"/>
      <c r="D83" s="359" t="s">
        <v>412</v>
      </c>
      <c r="E83" s="1532"/>
      <c r="F83" s="95" t="s">
        <v>361</v>
      </c>
      <c r="G83" s="144" t="s">
        <v>362</v>
      </c>
      <c r="H83" s="144" t="s">
        <v>362</v>
      </c>
      <c r="I83" s="413" t="s">
        <v>362</v>
      </c>
      <c r="J83" s="1535"/>
      <c r="K83" s="1725"/>
      <c r="Q83" s="1"/>
    </row>
    <row r="84" spans="1:17" ht="15" customHeight="1" x14ac:dyDescent="0.3">
      <c r="A84" s="1524"/>
      <c r="B84" s="1529"/>
      <c r="C84" s="1530"/>
      <c r="D84" s="97" t="s">
        <v>256</v>
      </c>
      <c r="E84" s="1533"/>
      <c r="F84" s="98" t="s">
        <v>361</v>
      </c>
      <c r="G84" s="160">
        <v>8890</v>
      </c>
      <c r="H84" s="160">
        <v>5047</v>
      </c>
      <c r="I84" s="160">
        <v>5656</v>
      </c>
      <c r="J84" s="1536"/>
      <c r="K84" s="1725"/>
      <c r="Q84" s="1"/>
    </row>
    <row r="85" spans="1:17" s="5" customFormat="1" ht="8.15" customHeight="1" x14ac:dyDescent="0.35">
      <c r="A85" s="65"/>
      <c r="B85" s="66"/>
      <c r="C85" s="66"/>
      <c r="D85" s="66"/>
      <c r="E85" s="66"/>
      <c r="F85" s="67"/>
      <c r="G85" s="155"/>
      <c r="H85" s="155"/>
      <c r="I85" s="155"/>
      <c r="J85" s="46"/>
      <c r="K85" s="32"/>
      <c r="L85" s="8"/>
    </row>
    <row r="86" spans="1:17" s="5" customFormat="1" ht="33" customHeight="1" x14ac:dyDescent="0.35">
      <c r="A86" s="1462" t="s">
        <v>480</v>
      </c>
      <c r="B86" s="1463"/>
      <c r="C86" s="1463"/>
      <c r="D86" s="1463"/>
      <c r="E86" s="1463"/>
      <c r="F86" s="1463"/>
      <c r="G86" s="1463"/>
      <c r="H86" s="1463"/>
      <c r="I86" s="1463"/>
      <c r="J86" s="221" t="s">
        <v>497</v>
      </c>
      <c r="K86" s="32"/>
      <c r="L86" s="8">
        <f>IF(COUNTA(G87:I92)+COUNTA(G94:I135)+COUNTA(G137:I178)=270,3,2)</f>
        <v>3</v>
      </c>
    </row>
    <row r="87" spans="1:17" ht="15" customHeight="1" x14ac:dyDescent="0.3">
      <c r="A87" s="1522" t="s">
        <v>45</v>
      </c>
      <c r="B87" s="1550" t="s">
        <v>380</v>
      </c>
      <c r="C87" s="1551"/>
      <c r="D87" s="344" t="s">
        <v>415</v>
      </c>
      <c r="E87" s="1556" t="s">
        <v>519</v>
      </c>
      <c r="F87" s="93" t="s">
        <v>361</v>
      </c>
      <c r="G87" s="161" t="s">
        <v>362</v>
      </c>
      <c r="H87" s="161" t="s">
        <v>362</v>
      </c>
      <c r="I87" s="161" t="s">
        <v>362</v>
      </c>
      <c r="J87" s="1559"/>
      <c r="K87" s="1732"/>
      <c r="Q87" s="1"/>
    </row>
    <row r="88" spans="1:17" ht="15" customHeight="1" x14ac:dyDescent="0.3">
      <c r="A88" s="1523"/>
      <c r="B88" s="1552"/>
      <c r="C88" s="1553"/>
      <c r="D88" s="339" t="s">
        <v>413</v>
      </c>
      <c r="E88" s="1557"/>
      <c r="F88" s="95" t="s">
        <v>361</v>
      </c>
      <c r="G88" s="144" t="s">
        <v>362</v>
      </c>
      <c r="H88" s="144" t="s">
        <v>362</v>
      </c>
      <c r="I88" s="144" t="s">
        <v>362</v>
      </c>
      <c r="J88" s="1560"/>
      <c r="K88" s="1732"/>
      <c r="Q88" s="1"/>
    </row>
    <row r="89" spans="1:17" ht="15" customHeight="1" x14ac:dyDescent="0.3">
      <c r="A89" s="1523"/>
      <c r="B89" s="1552"/>
      <c r="C89" s="1553"/>
      <c r="D89" s="339" t="s">
        <v>414</v>
      </c>
      <c r="E89" s="1557"/>
      <c r="F89" s="95" t="s">
        <v>361</v>
      </c>
      <c r="G89" s="144" t="s">
        <v>362</v>
      </c>
      <c r="H89" s="144" t="s">
        <v>362</v>
      </c>
      <c r="I89" s="144" t="s">
        <v>362</v>
      </c>
      <c r="J89" s="1560"/>
      <c r="Q89" s="1"/>
    </row>
    <row r="90" spans="1:17" ht="15" customHeight="1" x14ac:dyDescent="0.3">
      <c r="A90" s="1523"/>
      <c r="B90" s="1552"/>
      <c r="C90" s="1553"/>
      <c r="D90" s="339" t="s">
        <v>416</v>
      </c>
      <c r="E90" s="1557"/>
      <c r="F90" s="95" t="s">
        <v>361</v>
      </c>
      <c r="G90" s="144" t="s">
        <v>362</v>
      </c>
      <c r="H90" s="144" t="s">
        <v>362</v>
      </c>
      <c r="I90" s="144" t="s">
        <v>362</v>
      </c>
      <c r="J90" s="1560"/>
      <c r="Q90" s="1"/>
    </row>
    <row r="91" spans="1:17" ht="15" customHeight="1" x14ac:dyDescent="0.3">
      <c r="A91" s="1523"/>
      <c r="B91" s="1552"/>
      <c r="C91" s="1553"/>
      <c r="D91" s="339" t="s">
        <v>417</v>
      </c>
      <c r="E91" s="1557"/>
      <c r="F91" s="95" t="s">
        <v>361</v>
      </c>
      <c r="G91" s="144" t="s">
        <v>362</v>
      </c>
      <c r="H91" s="144" t="s">
        <v>362</v>
      </c>
      <c r="I91" s="144" t="s">
        <v>362</v>
      </c>
      <c r="J91" s="1560"/>
      <c r="Q91" s="1"/>
    </row>
    <row r="92" spans="1:17" ht="15" customHeight="1" x14ac:dyDescent="0.3">
      <c r="A92" s="1524"/>
      <c r="B92" s="1742"/>
      <c r="C92" s="1743"/>
      <c r="D92" s="355" t="s">
        <v>418</v>
      </c>
      <c r="E92" s="1660"/>
      <c r="F92" s="98" t="s">
        <v>361</v>
      </c>
      <c r="G92" s="164" t="s">
        <v>362</v>
      </c>
      <c r="H92" s="164" t="s">
        <v>362</v>
      </c>
      <c r="I92" s="164" t="s">
        <v>362</v>
      </c>
      <c r="J92" s="1578"/>
      <c r="Q92" s="1"/>
    </row>
    <row r="93" spans="1:17" s="5" customFormat="1" ht="33" customHeight="1" x14ac:dyDescent="0.35">
      <c r="A93" s="1462" t="s">
        <v>481</v>
      </c>
      <c r="B93" s="1463"/>
      <c r="C93" s="1463"/>
      <c r="D93" s="1463"/>
      <c r="E93" s="1463"/>
      <c r="F93" s="1463"/>
      <c r="G93" s="1463"/>
      <c r="H93" s="1463"/>
      <c r="I93" s="1463"/>
      <c r="J93" s="221" t="s">
        <v>497</v>
      </c>
      <c r="K93" s="32"/>
      <c r="L93" s="8"/>
    </row>
    <row r="94" spans="1:17" ht="15" customHeight="1" x14ac:dyDescent="0.3">
      <c r="A94" s="1548" t="s">
        <v>49</v>
      </c>
      <c r="B94" s="1575" t="s">
        <v>401</v>
      </c>
      <c r="C94" s="1576"/>
      <c r="D94" s="340" t="s">
        <v>415</v>
      </c>
      <c r="E94" s="1738" t="s">
        <v>519</v>
      </c>
      <c r="F94" s="101" t="s">
        <v>361</v>
      </c>
      <c r="G94" s="143" t="s">
        <v>362</v>
      </c>
      <c r="H94" s="143" t="s">
        <v>362</v>
      </c>
      <c r="I94" s="143" t="s">
        <v>362</v>
      </c>
      <c r="J94" s="1577"/>
      <c r="Q94" s="1"/>
    </row>
    <row r="95" spans="1:17" ht="15" customHeight="1" x14ac:dyDescent="0.3">
      <c r="A95" s="1548" t="s">
        <v>49</v>
      </c>
      <c r="B95" s="1565"/>
      <c r="C95" s="1566"/>
      <c r="D95" s="340" t="s">
        <v>413</v>
      </c>
      <c r="E95" s="1739"/>
      <c r="F95" s="101" t="s">
        <v>361</v>
      </c>
      <c r="G95" s="143" t="s">
        <v>362</v>
      </c>
      <c r="H95" s="143" t="s">
        <v>362</v>
      </c>
      <c r="I95" s="143" t="s">
        <v>362</v>
      </c>
      <c r="J95" s="1567"/>
      <c r="Q95" s="1"/>
    </row>
    <row r="96" spans="1:17" ht="15" customHeight="1" x14ac:dyDescent="0.3">
      <c r="A96" s="1548" t="s">
        <v>49</v>
      </c>
      <c r="B96" s="1565"/>
      <c r="C96" s="1566"/>
      <c r="D96" s="340" t="s">
        <v>414</v>
      </c>
      <c r="E96" s="1739"/>
      <c r="F96" s="101" t="s">
        <v>361</v>
      </c>
      <c r="G96" s="143" t="s">
        <v>362</v>
      </c>
      <c r="H96" s="143" t="s">
        <v>362</v>
      </c>
      <c r="I96" s="143" t="s">
        <v>362</v>
      </c>
      <c r="J96" s="1567"/>
      <c r="Q96" s="1"/>
    </row>
    <row r="97" spans="1:17" ht="15" customHeight="1" x14ac:dyDescent="0.3">
      <c r="A97" s="1548" t="s">
        <v>49</v>
      </c>
      <c r="B97" s="1565"/>
      <c r="C97" s="1566"/>
      <c r="D97" s="340" t="s">
        <v>416</v>
      </c>
      <c r="E97" s="1739"/>
      <c r="F97" s="101" t="s">
        <v>361</v>
      </c>
      <c r="G97" s="143" t="s">
        <v>362</v>
      </c>
      <c r="H97" s="143" t="s">
        <v>362</v>
      </c>
      <c r="I97" s="143" t="s">
        <v>362</v>
      </c>
      <c r="J97" s="1567"/>
      <c r="Q97" s="1"/>
    </row>
    <row r="98" spans="1:17" ht="15" customHeight="1" x14ac:dyDescent="0.3">
      <c r="A98" s="1548" t="s">
        <v>49</v>
      </c>
      <c r="B98" s="1565"/>
      <c r="C98" s="1566"/>
      <c r="D98" s="340" t="s">
        <v>417</v>
      </c>
      <c r="E98" s="1739"/>
      <c r="F98" s="101" t="s">
        <v>361</v>
      </c>
      <c r="G98" s="143" t="s">
        <v>362</v>
      </c>
      <c r="H98" s="143" t="s">
        <v>362</v>
      </c>
      <c r="I98" s="143" t="s">
        <v>362</v>
      </c>
      <c r="J98" s="1567"/>
      <c r="Q98" s="1"/>
    </row>
    <row r="99" spans="1:17" ht="15" customHeight="1" x14ac:dyDescent="0.3">
      <c r="A99" s="1548" t="s">
        <v>49</v>
      </c>
      <c r="B99" s="1565"/>
      <c r="C99" s="1566"/>
      <c r="D99" s="340" t="s">
        <v>418</v>
      </c>
      <c r="E99" s="1739"/>
      <c r="F99" s="101" t="s">
        <v>361</v>
      </c>
      <c r="G99" s="143" t="s">
        <v>362</v>
      </c>
      <c r="H99" s="143" t="s">
        <v>362</v>
      </c>
      <c r="I99" s="143" t="s">
        <v>362</v>
      </c>
      <c r="J99" s="1568"/>
      <c r="Q99" s="1"/>
    </row>
    <row r="100" spans="1:17" ht="15" customHeight="1" x14ac:dyDescent="0.3">
      <c r="A100" s="1523" t="s">
        <v>50</v>
      </c>
      <c r="B100" s="1569" t="s">
        <v>382</v>
      </c>
      <c r="C100" s="1570"/>
      <c r="D100" s="339" t="s">
        <v>415</v>
      </c>
      <c r="E100" s="1739"/>
      <c r="F100" s="95" t="s">
        <v>361</v>
      </c>
      <c r="G100" s="144" t="s">
        <v>362</v>
      </c>
      <c r="H100" s="144" t="s">
        <v>362</v>
      </c>
      <c r="I100" s="144" t="s">
        <v>362</v>
      </c>
      <c r="J100" s="1572"/>
      <c r="Q100" s="1"/>
    </row>
    <row r="101" spans="1:17" ht="15" customHeight="1" x14ac:dyDescent="0.3">
      <c r="A101" s="1523" t="s">
        <v>50</v>
      </c>
      <c r="B101" s="1569" t="s">
        <v>319</v>
      </c>
      <c r="C101" s="1570"/>
      <c r="D101" s="339" t="s">
        <v>413</v>
      </c>
      <c r="E101" s="1739"/>
      <c r="F101" s="95" t="s">
        <v>361</v>
      </c>
      <c r="G101" s="144" t="s">
        <v>362</v>
      </c>
      <c r="H101" s="144" t="s">
        <v>362</v>
      </c>
      <c r="I101" s="144" t="s">
        <v>362</v>
      </c>
      <c r="J101" s="1560"/>
      <c r="Q101" s="1"/>
    </row>
    <row r="102" spans="1:17" ht="15" customHeight="1" x14ac:dyDescent="0.3">
      <c r="A102" s="1523" t="s">
        <v>50</v>
      </c>
      <c r="B102" s="1569" t="s">
        <v>319</v>
      </c>
      <c r="C102" s="1570"/>
      <c r="D102" s="339" t="s">
        <v>414</v>
      </c>
      <c r="E102" s="1739"/>
      <c r="F102" s="95" t="s">
        <v>361</v>
      </c>
      <c r="G102" s="144" t="s">
        <v>362</v>
      </c>
      <c r="H102" s="144" t="s">
        <v>362</v>
      </c>
      <c r="I102" s="144" t="s">
        <v>362</v>
      </c>
      <c r="J102" s="1560"/>
      <c r="Q102" s="1"/>
    </row>
    <row r="103" spans="1:17" ht="15" customHeight="1" x14ac:dyDescent="0.3">
      <c r="A103" s="1523" t="s">
        <v>50</v>
      </c>
      <c r="B103" s="1569" t="s">
        <v>319</v>
      </c>
      <c r="C103" s="1570"/>
      <c r="D103" s="339" t="s">
        <v>416</v>
      </c>
      <c r="E103" s="1739"/>
      <c r="F103" s="95" t="s">
        <v>361</v>
      </c>
      <c r="G103" s="144" t="s">
        <v>362</v>
      </c>
      <c r="H103" s="144" t="s">
        <v>362</v>
      </c>
      <c r="I103" s="144" t="s">
        <v>362</v>
      </c>
      <c r="J103" s="1560"/>
      <c r="Q103" s="1"/>
    </row>
    <row r="104" spans="1:17" ht="15" customHeight="1" x14ac:dyDescent="0.3">
      <c r="A104" s="1523" t="s">
        <v>50</v>
      </c>
      <c r="B104" s="1569" t="s">
        <v>319</v>
      </c>
      <c r="C104" s="1570"/>
      <c r="D104" s="339" t="s">
        <v>417</v>
      </c>
      <c r="E104" s="1739"/>
      <c r="F104" s="95" t="s">
        <v>361</v>
      </c>
      <c r="G104" s="144" t="s">
        <v>362</v>
      </c>
      <c r="H104" s="144" t="s">
        <v>362</v>
      </c>
      <c r="I104" s="144" t="s">
        <v>362</v>
      </c>
      <c r="J104" s="1560"/>
      <c r="Q104" s="1"/>
    </row>
    <row r="105" spans="1:17" ht="15" customHeight="1" x14ac:dyDescent="0.3">
      <c r="A105" s="1523" t="s">
        <v>50</v>
      </c>
      <c r="B105" s="1569" t="s">
        <v>319</v>
      </c>
      <c r="C105" s="1570"/>
      <c r="D105" s="339" t="s">
        <v>418</v>
      </c>
      <c r="E105" s="1739"/>
      <c r="F105" s="95" t="s">
        <v>361</v>
      </c>
      <c r="G105" s="144" t="s">
        <v>362</v>
      </c>
      <c r="H105" s="144" t="s">
        <v>362</v>
      </c>
      <c r="I105" s="144" t="s">
        <v>362</v>
      </c>
      <c r="J105" s="1561"/>
      <c r="Q105" s="1"/>
    </row>
    <row r="106" spans="1:17" ht="15" customHeight="1" x14ac:dyDescent="0.3">
      <c r="A106" s="1548" t="s">
        <v>51</v>
      </c>
      <c r="B106" s="1565" t="s">
        <v>383</v>
      </c>
      <c r="C106" s="1566"/>
      <c r="D106" s="340" t="s">
        <v>415</v>
      </c>
      <c r="E106" s="1739"/>
      <c r="F106" s="101" t="s">
        <v>361</v>
      </c>
      <c r="G106" s="143" t="s">
        <v>362</v>
      </c>
      <c r="H106" s="143" t="s">
        <v>362</v>
      </c>
      <c r="I106" s="143" t="s">
        <v>362</v>
      </c>
      <c r="J106" s="1571"/>
      <c r="Q106" s="1"/>
    </row>
    <row r="107" spans="1:17" ht="15" customHeight="1" x14ac:dyDescent="0.3">
      <c r="A107" s="1548" t="s">
        <v>51</v>
      </c>
      <c r="B107" s="1565" t="s">
        <v>328</v>
      </c>
      <c r="C107" s="1566"/>
      <c r="D107" s="340" t="s">
        <v>413</v>
      </c>
      <c r="E107" s="1739"/>
      <c r="F107" s="101" t="s">
        <v>361</v>
      </c>
      <c r="G107" s="143" t="s">
        <v>362</v>
      </c>
      <c r="H107" s="143" t="s">
        <v>362</v>
      </c>
      <c r="I107" s="143" t="s">
        <v>362</v>
      </c>
      <c r="J107" s="1567"/>
      <c r="Q107" s="1"/>
    </row>
    <row r="108" spans="1:17" ht="15" customHeight="1" x14ac:dyDescent="0.3">
      <c r="A108" s="1548" t="s">
        <v>51</v>
      </c>
      <c r="B108" s="1565" t="s">
        <v>328</v>
      </c>
      <c r="C108" s="1566"/>
      <c r="D108" s="340" t="s">
        <v>414</v>
      </c>
      <c r="E108" s="1739"/>
      <c r="F108" s="101" t="s">
        <v>361</v>
      </c>
      <c r="G108" s="143" t="s">
        <v>362</v>
      </c>
      <c r="H108" s="143" t="s">
        <v>362</v>
      </c>
      <c r="I108" s="143" t="s">
        <v>362</v>
      </c>
      <c r="J108" s="1567"/>
      <c r="Q108" s="1"/>
    </row>
    <row r="109" spans="1:17" ht="15" customHeight="1" x14ac:dyDescent="0.3">
      <c r="A109" s="1548" t="s">
        <v>51</v>
      </c>
      <c r="B109" s="1565" t="s">
        <v>328</v>
      </c>
      <c r="C109" s="1566"/>
      <c r="D109" s="340" t="s">
        <v>416</v>
      </c>
      <c r="E109" s="1739"/>
      <c r="F109" s="101" t="s">
        <v>361</v>
      </c>
      <c r="G109" s="143" t="s">
        <v>362</v>
      </c>
      <c r="H109" s="143" t="s">
        <v>362</v>
      </c>
      <c r="I109" s="143" t="s">
        <v>362</v>
      </c>
      <c r="J109" s="1567"/>
      <c r="Q109" s="1"/>
    </row>
    <row r="110" spans="1:17" ht="15" customHeight="1" x14ac:dyDescent="0.3">
      <c r="A110" s="1548" t="s">
        <v>51</v>
      </c>
      <c r="B110" s="1565" t="s">
        <v>328</v>
      </c>
      <c r="C110" s="1566"/>
      <c r="D110" s="340" t="s">
        <v>417</v>
      </c>
      <c r="E110" s="1739"/>
      <c r="F110" s="101" t="s">
        <v>361</v>
      </c>
      <c r="G110" s="143" t="s">
        <v>362</v>
      </c>
      <c r="H110" s="143" t="s">
        <v>362</v>
      </c>
      <c r="I110" s="143" t="s">
        <v>362</v>
      </c>
      <c r="J110" s="1567"/>
      <c r="Q110" s="1"/>
    </row>
    <row r="111" spans="1:17" ht="15" customHeight="1" x14ac:dyDescent="0.3">
      <c r="A111" s="1548" t="s">
        <v>51</v>
      </c>
      <c r="B111" s="1565" t="s">
        <v>328</v>
      </c>
      <c r="C111" s="1566"/>
      <c r="D111" s="340" t="s">
        <v>418</v>
      </c>
      <c r="E111" s="1739"/>
      <c r="F111" s="101" t="s">
        <v>361</v>
      </c>
      <c r="G111" s="143" t="s">
        <v>362</v>
      </c>
      <c r="H111" s="143" t="s">
        <v>362</v>
      </c>
      <c r="I111" s="143" t="s">
        <v>362</v>
      </c>
      <c r="J111" s="1568"/>
      <c r="Q111" s="1"/>
    </row>
    <row r="112" spans="1:17" ht="15" customHeight="1" x14ac:dyDescent="0.3">
      <c r="A112" s="1573" t="s">
        <v>52</v>
      </c>
      <c r="B112" s="1569" t="s">
        <v>384</v>
      </c>
      <c r="C112" s="1570"/>
      <c r="D112" s="332" t="s">
        <v>415</v>
      </c>
      <c r="E112" s="1739"/>
      <c r="F112" s="138" t="s">
        <v>361</v>
      </c>
      <c r="G112" s="162" t="s">
        <v>362</v>
      </c>
      <c r="H112" s="162" t="s">
        <v>362</v>
      </c>
      <c r="I112" s="162" t="s">
        <v>362</v>
      </c>
      <c r="J112" s="1572"/>
      <c r="Q112" s="1"/>
    </row>
    <row r="113" spans="1:17" ht="15" customHeight="1" x14ac:dyDescent="0.3">
      <c r="A113" s="1523" t="s">
        <v>52</v>
      </c>
      <c r="B113" s="1569" t="s">
        <v>320</v>
      </c>
      <c r="C113" s="1570"/>
      <c r="D113" s="339" t="s">
        <v>413</v>
      </c>
      <c r="E113" s="1739"/>
      <c r="F113" s="95" t="s">
        <v>361</v>
      </c>
      <c r="G113" s="144" t="s">
        <v>362</v>
      </c>
      <c r="H113" s="144" t="s">
        <v>362</v>
      </c>
      <c r="I113" s="144" t="s">
        <v>362</v>
      </c>
      <c r="J113" s="1560"/>
      <c r="Q113" s="1"/>
    </row>
    <row r="114" spans="1:17" ht="15" customHeight="1" x14ac:dyDescent="0.3">
      <c r="A114" s="1523" t="s">
        <v>52</v>
      </c>
      <c r="B114" s="1569" t="s">
        <v>320</v>
      </c>
      <c r="C114" s="1570"/>
      <c r="D114" s="339" t="s">
        <v>414</v>
      </c>
      <c r="E114" s="1739"/>
      <c r="F114" s="95" t="s">
        <v>361</v>
      </c>
      <c r="G114" s="144" t="s">
        <v>362</v>
      </c>
      <c r="H114" s="144" t="s">
        <v>362</v>
      </c>
      <c r="I114" s="144" t="s">
        <v>362</v>
      </c>
      <c r="J114" s="1560"/>
      <c r="Q114" s="1"/>
    </row>
    <row r="115" spans="1:17" ht="15" customHeight="1" x14ac:dyDescent="0.3">
      <c r="A115" s="1523" t="s">
        <v>52</v>
      </c>
      <c r="B115" s="1569" t="s">
        <v>320</v>
      </c>
      <c r="C115" s="1570"/>
      <c r="D115" s="339" t="s">
        <v>416</v>
      </c>
      <c r="E115" s="1739"/>
      <c r="F115" s="95" t="s">
        <v>361</v>
      </c>
      <c r="G115" s="144" t="s">
        <v>362</v>
      </c>
      <c r="H115" s="144" t="s">
        <v>362</v>
      </c>
      <c r="I115" s="144" t="s">
        <v>362</v>
      </c>
      <c r="J115" s="1560"/>
      <c r="Q115" s="1"/>
    </row>
    <row r="116" spans="1:17" ht="15" customHeight="1" x14ac:dyDescent="0.3">
      <c r="A116" s="1523" t="s">
        <v>52</v>
      </c>
      <c r="B116" s="1569" t="s">
        <v>320</v>
      </c>
      <c r="C116" s="1570"/>
      <c r="D116" s="339" t="s">
        <v>417</v>
      </c>
      <c r="E116" s="1739"/>
      <c r="F116" s="95" t="s">
        <v>361</v>
      </c>
      <c r="G116" s="144" t="s">
        <v>362</v>
      </c>
      <c r="H116" s="144" t="s">
        <v>362</v>
      </c>
      <c r="I116" s="144" t="s">
        <v>362</v>
      </c>
      <c r="J116" s="1560"/>
      <c r="Q116" s="1"/>
    </row>
    <row r="117" spans="1:17" ht="15" customHeight="1" x14ac:dyDescent="0.3">
      <c r="A117" s="1523" t="s">
        <v>52</v>
      </c>
      <c r="B117" s="1569" t="s">
        <v>320</v>
      </c>
      <c r="C117" s="1570"/>
      <c r="D117" s="339" t="s">
        <v>418</v>
      </c>
      <c r="E117" s="1739"/>
      <c r="F117" s="95" t="s">
        <v>361</v>
      </c>
      <c r="G117" s="144" t="s">
        <v>362</v>
      </c>
      <c r="H117" s="144" t="s">
        <v>362</v>
      </c>
      <c r="I117" s="144" t="s">
        <v>362</v>
      </c>
      <c r="J117" s="1561"/>
      <c r="Q117" s="1"/>
    </row>
    <row r="118" spans="1:17" ht="15" customHeight="1" x14ac:dyDescent="0.3">
      <c r="A118" s="1548" t="s">
        <v>53</v>
      </c>
      <c r="B118" s="1565" t="s">
        <v>402</v>
      </c>
      <c r="C118" s="1566"/>
      <c r="D118" s="340" t="s">
        <v>415</v>
      </c>
      <c r="E118" s="1739"/>
      <c r="F118" s="101" t="s">
        <v>361</v>
      </c>
      <c r="G118" s="143" t="s">
        <v>362</v>
      </c>
      <c r="H118" s="143" t="s">
        <v>362</v>
      </c>
      <c r="I118" s="143" t="s">
        <v>362</v>
      </c>
      <c r="J118" s="1571"/>
      <c r="Q118" s="1"/>
    </row>
    <row r="119" spans="1:17" ht="15" customHeight="1" x14ac:dyDescent="0.3">
      <c r="A119" s="1548" t="s">
        <v>53</v>
      </c>
      <c r="B119" s="1565" t="s">
        <v>321</v>
      </c>
      <c r="C119" s="1566"/>
      <c r="D119" s="340" t="s">
        <v>413</v>
      </c>
      <c r="E119" s="1739"/>
      <c r="F119" s="101" t="s">
        <v>361</v>
      </c>
      <c r="G119" s="143" t="s">
        <v>362</v>
      </c>
      <c r="H119" s="143" t="s">
        <v>362</v>
      </c>
      <c r="I119" s="143" t="s">
        <v>362</v>
      </c>
      <c r="J119" s="1567"/>
      <c r="Q119" s="1"/>
    </row>
    <row r="120" spans="1:17" ht="15" customHeight="1" x14ac:dyDescent="0.3">
      <c r="A120" s="1548" t="s">
        <v>53</v>
      </c>
      <c r="B120" s="1565" t="s">
        <v>321</v>
      </c>
      <c r="C120" s="1566"/>
      <c r="D120" s="340" t="s">
        <v>414</v>
      </c>
      <c r="E120" s="1739"/>
      <c r="F120" s="101" t="s">
        <v>361</v>
      </c>
      <c r="G120" s="143" t="s">
        <v>362</v>
      </c>
      <c r="H120" s="143" t="s">
        <v>362</v>
      </c>
      <c r="I120" s="143" t="s">
        <v>362</v>
      </c>
      <c r="J120" s="1567"/>
      <c r="Q120" s="1"/>
    </row>
    <row r="121" spans="1:17" ht="15" customHeight="1" x14ac:dyDescent="0.3">
      <c r="A121" s="1548" t="s">
        <v>53</v>
      </c>
      <c r="B121" s="1565" t="s">
        <v>321</v>
      </c>
      <c r="C121" s="1566"/>
      <c r="D121" s="340" t="s">
        <v>416</v>
      </c>
      <c r="E121" s="1739"/>
      <c r="F121" s="101" t="s">
        <v>361</v>
      </c>
      <c r="G121" s="143" t="s">
        <v>362</v>
      </c>
      <c r="H121" s="143" t="s">
        <v>362</v>
      </c>
      <c r="I121" s="143" t="s">
        <v>362</v>
      </c>
      <c r="J121" s="1567"/>
      <c r="Q121" s="1"/>
    </row>
    <row r="122" spans="1:17" ht="15" customHeight="1" x14ac:dyDescent="0.3">
      <c r="A122" s="1548" t="s">
        <v>53</v>
      </c>
      <c r="B122" s="1565" t="s">
        <v>321</v>
      </c>
      <c r="C122" s="1566"/>
      <c r="D122" s="340" t="s">
        <v>417</v>
      </c>
      <c r="E122" s="1739"/>
      <c r="F122" s="101" t="s">
        <v>361</v>
      </c>
      <c r="G122" s="143" t="s">
        <v>362</v>
      </c>
      <c r="H122" s="143" t="s">
        <v>362</v>
      </c>
      <c r="I122" s="143" t="s">
        <v>362</v>
      </c>
      <c r="J122" s="1567"/>
      <c r="Q122" s="1"/>
    </row>
    <row r="123" spans="1:17" ht="15" customHeight="1" x14ac:dyDescent="0.3">
      <c r="A123" s="1548" t="s">
        <v>53</v>
      </c>
      <c r="B123" s="1565" t="s">
        <v>321</v>
      </c>
      <c r="C123" s="1566"/>
      <c r="D123" s="340" t="s">
        <v>418</v>
      </c>
      <c r="E123" s="1739"/>
      <c r="F123" s="101" t="s">
        <v>361</v>
      </c>
      <c r="G123" s="143" t="s">
        <v>362</v>
      </c>
      <c r="H123" s="143" t="s">
        <v>362</v>
      </c>
      <c r="I123" s="143" t="s">
        <v>362</v>
      </c>
      <c r="J123" s="1568"/>
      <c r="Q123" s="1"/>
    </row>
    <row r="124" spans="1:17" ht="15" customHeight="1" x14ac:dyDescent="0.3">
      <c r="A124" s="1523" t="s">
        <v>54</v>
      </c>
      <c r="B124" s="1569" t="s">
        <v>403</v>
      </c>
      <c r="C124" s="1570"/>
      <c r="D124" s="339" t="s">
        <v>415</v>
      </c>
      <c r="E124" s="1739"/>
      <c r="F124" s="95" t="s">
        <v>361</v>
      </c>
      <c r="G124" s="144" t="s">
        <v>362</v>
      </c>
      <c r="H124" s="144" t="s">
        <v>362</v>
      </c>
      <c r="I124" s="144" t="s">
        <v>362</v>
      </c>
      <c r="J124" s="1572"/>
      <c r="Q124" s="1"/>
    </row>
    <row r="125" spans="1:17" ht="15" customHeight="1" x14ac:dyDescent="0.3">
      <c r="A125" s="1523" t="s">
        <v>54</v>
      </c>
      <c r="B125" s="1569" t="s">
        <v>327</v>
      </c>
      <c r="C125" s="1570"/>
      <c r="D125" s="339" t="s">
        <v>413</v>
      </c>
      <c r="E125" s="1739"/>
      <c r="F125" s="95" t="s">
        <v>361</v>
      </c>
      <c r="G125" s="144" t="s">
        <v>362</v>
      </c>
      <c r="H125" s="144" t="s">
        <v>362</v>
      </c>
      <c r="I125" s="144" t="s">
        <v>362</v>
      </c>
      <c r="J125" s="1560"/>
      <c r="Q125" s="1"/>
    </row>
    <row r="126" spans="1:17" ht="15" customHeight="1" x14ac:dyDescent="0.3">
      <c r="A126" s="1523" t="s">
        <v>54</v>
      </c>
      <c r="B126" s="1569" t="s">
        <v>327</v>
      </c>
      <c r="C126" s="1570"/>
      <c r="D126" s="339" t="s">
        <v>414</v>
      </c>
      <c r="E126" s="1739"/>
      <c r="F126" s="95" t="s">
        <v>361</v>
      </c>
      <c r="G126" s="144" t="s">
        <v>362</v>
      </c>
      <c r="H126" s="144" t="s">
        <v>362</v>
      </c>
      <c r="I126" s="144" t="s">
        <v>362</v>
      </c>
      <c r="J126" s="1560"/>
      <c r="Q126" s="1"/>
    </row>
    <row r="127" spans="1:17" ht="15" customHeight="1" x14ac:dyDescent="0.3">
      <c r="A127" s="1523" t="s">
        <v>54</v>
      </c>
      <c r="B127" s="1569" t="s">
        <v>327</v>
      </c>
      <c r="C127" s="1570"/>
      <c r="D127" s="339" t="s">
        <v>416</v>
      </c>
      <c r="E127" s="1739"/>
      <c r="F127" s="95" t="s">
        <v>361</v>
      </c>
      <c r="G127" s="144" t="s">
        <v>362</v>
      </c>
      <c r="H127" s="144" t="s">
        <v>362</v>
      </c>
      <c r="I127" s="144" t="s">
        <v>362</v>
      </c>
      <c r="J127" s="1560"/>
      <c r="Q127" s="1"/>
    </row>
    <row r="128" spans="1:17" ht="15" customHeight="1" x14ac:dyDescent="0.3">
      <c r="A128" s="1523" t="s">
        <v>54</v>
      </c>
      <c r="B128" s="1569" t="s">
        <v>327</v>
      </c>
      <c r="C128" s="1570"/>
      <c r="D128" s="339" t="s">
        <v>417</v>
      </c>
      <c r="E128" s="1739"/>
      <c r="F128" s="95" t="s">
        <v>361</v>
      </c>
      <c r="G128" s="144" t="s">
        <v>362</v>
      </c>
      <c r="H128" s="144" t="s">
        <v>362</v>
      </c>
      <c r="I128" s="144" t="s">
        <v>362</v>
      </c>
      <c r="J128" s="1560"/>
      <c r="Q128" s="1"/>
    </row>
    <row r="129" spans="1:17" ht="15" customHeight="1" x14ac:dyDescent="0.3">
      <c r="A129" s="1523" t="s">
        <v>54</v>
      </c>
      <c r="B129" s="1569" t="s">
        <v>327</v>
      </c>
      <c r="C129" s="1570"/>
      <c r="D129" s="339" t="s">
        <v>418</v>
      </c>
      <c r="E129" s="1739"/>
      <c r="F129" s="95" t="s">
        <v>361</v>
      </c>
      <c r="G129" s="144" t="s">
        <v>362</v>
      </c>
      <c r="H129" s="144" t="s">
        <v>362</v>
      </c>
      <c r="I129" s="144" t="s">
        <v>362</v>
      </c>
      <c r="J129" s="1561"/>
      <c r="Q129" s="1"/>
    </row>
    <row r="130" spans="1:17" ht="15" customHeight="1" x14ac:dyDescent="0.3">
      <c r="A130" s="1548" t="s">
        <v>55</v>
      </c>
      <c r="B130" s="1565" t="s">
        <v>404</v>
      </c>
      <c r="C130" s="1566"/>
      <c r="D130" s="340" t="s">
        <v>415</v>
      </c>
      <c r="E130" s="1739"/>
      <c r="F130" s="101" t="s">
        <v>361</v>
      </c>
      <c r="G130" s="143" t="s">
        <v>362</v>
      </c>
      <c r="H130" s="143" t="s">
        <v>362</v>
      </c>
      <c r="I130" s="143" t="s">
        <v>362</v>
      </c>
      <c r="J130" s="1571"/>
      <c r="Q130" s="1"/>
    </row>
    <row r="131" spans="1:17" ht="15" customHeight="1" x14ac:dyDescent="0.3">
      <c r="A131" s="1548" t="s">
        <v>55</v>
      </c>
      <c r="B131" s="1565" t="s">
        <v>326</v>
      </c>
      <c r="C131" s="1566"/>
      <c r="D131" s="340" t="s">
        <v>413</v>
      </c>
      <c r="E131" s="1739"/>
      <c r="F131" s="101" t="s">
        <v>361</v>
      </c>
      <c r="G131" s="143" t="s">
        <v>362</v>
      </c>
      <c r="H131" s="143" t="s">
        <v>362</v>
      </c>
      <c r="I131" s="143" t="s">
        <v>362</v>
      </c>
      <c r="J131" s="1567"/>
      <c r="Q131" s="1"/>
    </row>
    <row r="132" spans="1:17" ht="15" customHeight="1" x14ac:dyDescent="0.3">
      <c r="A132" s="1548" t="s">
        <v>55</v>
      </c>
      <c r="B132" s="1565" t="s">
        <v>326</v>
      </c>
      <c r="C132" s="1566"/>
      <c r="D132" s="340" t="s">
        <v>414</v>
      </c>
      <c r="E132" s="1739"/>
      <c r="F132" s="101" t="s">
        <v>361</v>
      </c>
      <c r="G132" s="143" t="s">
        <v>362</v>
      </c>
      <c r="H132" s="143" t="s">
        <v>362</v>
      </c>
      <c r="I132" s="143" t="s">
        <v>362</v>
      </c>
      <c r="J132" s="1567"/>
      <c r="Q132" s="1"/>
    </row>
    <row r="133" spans="1:17" ht="15" customHeight="1" x14ac:dyDescent="0.3">
      <c r="A133" s="1548" t="s">
        <v>55</v>
      </c>
      <c r="B133" s="1565" t="s">
        <v>326</v>
      </c>
      <c r="C133" s="1566"/>
      <c r="D133" s="340" t="s">
        <v>416</v>
      </c>
      <c r="E133" s="1739"/>
      <c r="F133" s="101" t="s">
        <v>361</v>
      </c>
      <c r="G133" s="143" t="s">
        <v>362</v>
      </c>
      <c r="H133" s="143" t="s">
        <v>362</v>
      </c>
      <c r="I133" s="143" t="s">
        <v>362</v>
      </c>
      <c r="J133" s="1567"/>
      <c r="Q133" s="1"/>
    </row>
    <row r="134" spans="1:17" ht="15" customHeight="1" x14ac:dyDescent="0.3">
      <c r="A134" s="1548" t="s">
        <v>55</v>
      </c>
      <c r="B134" s="1565" t="s">
        <v>326</v>
      </c>
      <c r="C134" s="1566"/>
      <c r="D134" s="340" t="s">
        <v>417</v>
      </c>
      <c r="E134" s="1739"/>
      <c r="F134" s="101" t="s">
        <v>361</v>
      </c>
      <c r="G134" s="143" t="s">
        <v>362</v>
      </c>
      <c r="H134" s="143" t="s">
        <v>362</v>
      </c>
      <c r="I134" s="143" t="s">
        <v>362</v>
      </c>
      <c r="J134" s="1567"/>
      <c r="Q134" s="1"/>
    </row>
    <row r="135" spans="1:17" ht="15" customHeight="1" x14ac:dyDescent="0.3">
      <c r="A135" s="1549" t="s">
        <v>55</v>
      </c>
      <c r="B135" s="1610" t="s">
        <v>326</v>
      </c>
      <c r="C135" s="1612"/>
      <c r="D135" s="131" t="s">
        <v>418</v>
      </c>
      <c r="E135" s="1740"/>
      <c r="F135" s="218" t="s">
        <v>361</v>
      </c>
      <c r="G135" s="148" t="s">
        <v>362</v>
      </c>
      <c r="H135" s="148" t="s">
        <v>362</v>
      </c>
      <c r="I135" s="148" t="s">
        <v>362</v>
      </c>
      <c r="J135" s="1744"/>
      <c r="Q135" s="1"/>
    </row>
    <row r="136" spans="1:17" s="5" customFormat="1" ht="33" customHeight="1" x14ac:dyDescent="0.35">
      <c r="A136" s="1462" t="s">
        <v>481</v>
      </c>
      <c r="B136" s="1463"/>
      <c r="C136" s="1463"/>
      <c r="D136" s="1463"/>
      <c r="E136" s="1463"/>
      <c r="F136" s="1463"/>
      <c r="G136" s="1463"/>
      <c r="H136" s="1463"/>
      <c r="I136" s="1463"/>
      <c r="J136" s="221" t="s">
        <v>497</v>
      </c>
      <c r="K136" s="32"/>
      <c r="L136" s="8"/>
    </row>
    <row r="137" spans="1:17" ht="15" customHeight="1" x14ac:dyDescent="0.3">
      <c r="A137" s="1522" t="s">
        <v>56</v>
      </c>
      <c r="B137" s="1658" t="s">
        <v>405</v>
      </c>
      <c r="C137" s="1659"/>
      <c r="D137" s="344" t="s">
        <v>415</v>
      </c>
      <c r="E137" s="1556" t="s">
        <v>519</v>
      </c>
      <c r="F137" s="93" t="s">
        <v>361</v>
      </c>
      <c r="G137" s="161" t="s">
        <v>362</v>
      </c>
      <c r="H137" s="161" t="s">
        <v>362</v>
      </c>
      <c r="I137" s="161" t="s">
        <v>362</v>
      </c>
      <c r="J137" s="1559"/>
      <c r="Q137" s="1"/>
    </row>
    <row r="138" spans="1:17" ht="15" customHeight="1" x14ac:dyDescent="0.3">
      <c r="A138" s="1523" t="s">
        <v>56</v>
      </c>
      <c r="B138" s="1569" t="s">
        <v>325</v>
      </c>
      <c r="C138" s="1570"/>
      <c r="D138" s="339" t="s">
        <v>413</v>
      </c>
      <c r="E138" s="1557"/>
      <c r="F138" s="95" t="s">
        <v>361</v>
      </c>
      <c r="G138" s="144" t="s">
        <v>362</v>
      </c>
      <c r="H138" s="144" t="s">
        <v>362</v>
      </c>
      <c r="I138" s="144" t="s">
        <v>362</v>
      </c>
      <c r="J138" s="1560"/>
      <c r="Q138" s="1"/>
    </row>
    <row r="139" spans="1:17" ht="15" customHeight="1" x14ac:dyDescent="0.3">
      <c r="A139" s="1523" t="s">
        <v>56</v>
      </c>
      <c r="B139" s="1569" t="s">
        <v>325</v>
      </c>
      <c r="C139" s="1570"/>
      <c r="D139" s="339" t="s">
        <v>414</v>
      </c>
      <c r="E139" s="1557"/>
      <c r="F139" s="95" t="s">
        <v>361</v>
      </c>
      <c r="G139" s="144" t="s">
        <v>362</v>
      </c>
      <c r="H139" s="144" t="s">
        <v>362</v>
      </c>
      <c r="I139" s="144" t="s">
        <v>362</v>
      </c>
      <c r="J139" s="1560"/>
      <c r="Q139" s="1"/>
    </row>
    <row r="140" spans="1:17" ht="15" customHeight="1" x14ac:dyDescent="0.3">
      <c r="A140" s="1523" t="s">
        <v>56</v>
      </c>
      <c r="B140" s="1569" t="s">
        <v>325</v>
      </c>
      <c r="C140" s="1570"/>
      <c r="D140" s="339" t="s">
        <v>416</v>
      </c>
      <c r="E140" s="1557"/>
      <c r="F140" s="95" t="s">
        <v>361</v>
      </c>
      <c r="G140" s="144" t="s">
        <v>362</v>
      </c>
      <c r="H140" s="144" t="s">
        <v>362</v>
      </c>
      <c r="I140" s="144" t="s">
        <v>362</v>
      </c>
      <c r="J140" s="1560"/>
      <c r="Q140" s="1"/>
    </row>
    <row r="141" spans="1:17" ht="15" customHeight="1" x14ac:dyDescent="0.3">
      <c r="A141" s="1523" t="s">
        <v>56</v>
      </c>
      <c r="B141" s="1569" t="s">
        <v>325</v>
      </c>
      <c r="C141" s="1570"/>
      <c r="D141" s="339" t="s">
        <v>417</v>
      </c>
      <c r="E141" s="1557"/>
      <c r="F141" s="95" t="s">
        <v>361</v>
      </c>
      <c r="G141" s="144" t="s">
        <v>362</v>
      </c>
      <c r="H141" s="144" t="s">
        <v>362</v>
      </c>
      <c r="I141" s="144" t="s">
        <v>362</v>
      </c>
      <c r="J141" s="1560"/>
      <c r="Q141" s="1"/>
    </row>
    <row r="142" spans="1:17" ht="15" customHeight="1" x14ac:dyDescent="0.3">
      <c r="A142" s="1523" t="s">
        <v>56</v>
      </c>
      <c r="B142" s="1569" t="s">
        <v>325</v>
      </c>
      <c r="C142" s="1570"/>
      <c r="D142" s="339" t="s">
        <v>418</v>
      </c>
      <c r="E142" s="1557"/>
      <c r="F142" s="95" t="s">
        <v>361</v>
      </c>
      <c r="G142" s="144" t="s">
        <v>362</v>
      </c>
      <c r="H142" s="144" t="s">
        <v>362</v>
      </c>
      <c r="I142" s="144" t="s">
        <v>362</v>
      </c>
      <c r="J142" s="1561"/>
      <c r="Q142" s="1"/>
    </row>
    <row r="143" spans="1:17" ht="15" customHeight="1" x14ac:dyDescent="0.3">
      <c r="A143" s="1562" t="s">
        <v>57</v>
      </c>
      <c r="B143" s="1565" t="s">
        <v>389</v>
      </c>
      <c r="C143" s="1566"/>
      <c r="D143" s="139" t="s">
        <v>415</v>
      </c>
      <c r="E143" s="1557"/>
      <c r="F143" s="140" t="s">
        <v>361</v>
      </c>
      <c r="G143" s="163" t="s">
        <v>362</v>
      </c>
      <c r="H143" s="163" t="s">
        <v>362</v>
      </c>
      <c r="I143" s="163" t="s">
        <v>362</v>
      </c>
      <c r="J143" s="1571"/>
      <c r="Q143" s="1"/>
    </row>
    <row r="144" spans="1:17" ht="15" customHeight="1" x14ac:dyDescent="0.3">
      <c r="A144" s="1548" t="s">
        <v>57</v>
      </c>
      <c r="B144" s="1565" t="s">
        <v>284</v>
      </c>
      <c r="C144" s="1566"/>
      <c r="D144" s="340" t="s">
        <v>413</v>
      </c>
      <c r="E144" s="1557"/>
      <c r="F144" s="101" t="s">
        <v>361</v>
      </c>
      <c r="G144" s="143" t="s">
        <v>362</v>
      </c>
      <c r="H144" s="143" t="s">
        <v>362</v>
      </c>
      <c r="I144" s="143" t="s">
        <v>362</v>
      </c>
      <c r="J144" s="1567"/>
      <c r="Q144" s="1"/>
    </row>
    <row r="145" spans="1:17" ht="15" customHeight="1" x14ac:dyDescent="0.3">
      <c r="A145" s="1548" t="s">
        <v>57</v>
      </c>
      <c r="B145" s="1565" t="s">
        <v>284</v>
      </c>
      <c r="C145" s="1566"/>
      <c r="D145" s="340" t="s">
        <v>414</v>
      </c>
      <c r="E145" s="1557"/>
      <c r="F145" s="101" t="s">
        <v>361</v>
      </c>
      <c r="G145" s="143" t="s">
        <v>362</v>
      </c>
      <c r="H145" s="143" t="s">
        <v>362</v>
      </c>
      <c r="I145" s="143" t="s">
        <v>362</v>
      </c>
      <c r="J145" s="1567"/>
      <c r="Q145" s="1"/>
    </row>
    <row r="146" spans="1:17" ht="15" customHeight="1" x14ac:dyDescent="0.3">
      <c r="A146" s="1548" t="s">
        <v>57</v>
      </c>
      <c r="B146" s="1565" t="s">
        <v>284</v>
      </c>
      <c r="C146" s="1566"/>
      <c r="D146" s="340" t="s">
        <v>416</v>
      </c>
      <c r="E146" s="1557"/>
      <c r="F146" s="101" t="s">
        <v>361</v>
      </c>
      <c r="G146" s="143" t="s">
        <v>362</v>
      </c>
      <c r="H146" s="143" t="s">
        <v>362</v>
      </c>
      <c r="I146" s="143" t="s">
        <v>362</v>
      </c>
      <c r="J146" s="1567"/>
      <c r="Q146" s="1"/>
    </row>
    <row r="147" spans="1:17" ht="15" customHeight="1" x14ac:dyDescent="0.3">
      <c r="A147" s="1548" t="s">
        <v>57</v>
      </c>
      <c r="B147" s="1565" t="s">
        <v>284</v>
      </c>
      <c r="C147" s="1566"/>
      <c r="D147" s="340" t="s">
        <v>417</v>
      </c>
      <c r="E147" s="1557"/>
      <c r="F147" s="101" t="s">
        <v>361</v>
      </c>
      <c r="G147" s="143" t="s">
        <v>362</v>
      </c>
      <c r="H147" s="143" t="s">
        <v>362</v>
      </c>
      <c r="I147" s="143" t="s">
        <v>362</v>
      </c>
      <c r="J147" s="1567"/>
      <c r="Q147" s="1"/>
    </row>
    <row r="148" spans="1:17" ht="15" customHeight="1" x14ac:dyDescent="0.3">
      <c r="A148" s="1548" t="s">
        <v>57</v>
      </c>
      <c r="B148" s="1565" t="s">
        <v>284</v>
      </c>
      <c r="C148" s="1566"/>
      <c r="D148" s="340" t="s">
        <v>418</v>
      </c>
      <c r="E148" s="1557"/>
      <c r="F148" s="101" t="s">
        <v>361</v>
      </c>
      <c r="G148" s="143" t="s">
        <v>362</v>
      </c>
      <c r="H148" s="143" t="s">
        <v>362</v>
      </c>
      <c r="I148" s="143" t="s">
        <v>362</v>
      </c>
      <c r="J148" s="1568"/>
      <c r="Q148" s="1"/>
    </row>
    <row r="149" spans="1:17" ht="15" customHeight="1" x14ac:dyDescent="0.3">
      <c r="A149" s="1523" t="s">
        <v>58</v>
      </c>
      <c r="B149" s="1569" t="s">
        <v>406</v>
      </c>
      <c r="C149" s="1570"/>
      <c r="D149" s="339" t="s">
        <v>415</v>
      </c>
      <c r="E149" s="1557"/>
      <c r="F149" s="95" t="s">
        <v>361</v>
      </c>
      <c r="G149" s="144" t="s">
        <v>362</v>
      </c>
      <c r="H149" s="144" t="s">
        <v>362</v>
      </c>
      <c r="I149" s="144" t="s">
        <v>362</v>
      </c>
      <c r="J149" s="1572"/>
      <c r="Q149" s="1"/>
    </row>
    <row r="150" spans="1:17" ht="15" customHeight="1" x14ac:dyDescent="0.3">
      <c r="A150" s="1523" t="s">
        <v>58</v>
      </c>
      <c r="B150" s="1569" t="s">
        <v>285</v>
      </c>
      <c r="C150" s="1570"/>
      <c r="D150" s="339" t="s">
        <v>413</v>
      </c>
      <c r="E150" s="1557"/>
      <c r="F150" s="95" t="s">
        <v>361</v>
      </c>
      <c r="G150" s="144" t="s">
        <v>362</v>
      </c>
      <c r="H150" s="144" t="s">
        <v>362</v>
      </c>
      <c r="I150" s="144" t="s">
        <v>362</v>
      </c>
      <c r="J150" s="1560"/>
      <c r="Q150" s="1"/>
    </row>
    <row r="151" spans="1:17" ht="15" customHeight="1" x14ac:dyDescent="0.3">
      <c r="A151" s="1523" t="s">
        <v>58</v>
      </c>
      <c r="B151" s="1569" t="s">
        <v>285</v>
      </c>
      <c r="C151" s="1570"/>
      <c r="D151" s="339" t="s">
        <v>414</v>
      </c>
      <c r="E151" s="1557"/>
      <c r="F151" s="95" t="s">
        <v>361</v>
      </c>
      <c r="G151" s="144" t="s">
        <v>362</v>
      </c>
      <c r="H151" s="144" t="s">
        <v>362</v>
      </c>
      <c r="I151" s="144" t="s">
        <v>362</v>
      </c>
      <c r="J151" s="1560"/>
      <c r="Q151" s="1"/>
    </row>
    <row r="152" spans="1:17" ht="15" customHeight="1" x14ac:dyDescent="0.3">
      <c r="A152" s="1523" t="s">
        <v>58</v>
      </c>
      <c r="B152" s="1569" t="s">
        <v>285</v>
      </c>
      <c r="C152" s="1570"/>
      <c r="D152" s="339" t="s">
        <v>416</v>
      </c>
      <c r="E152" s="1557"/>
      <c r="F152" s="95" t="s">
        <v>361</v>
      </c>
      <c r="G152" s="144" t="s">
        <v>362</v>
      </c>
      <c r="H152" s="144" t="s">
        <v>362</v>
      </c>
      <c r="I152" s="144" t="s">
        <v>362</v>
      </c>
      <c r="J152" s="1560"/>
      <c r="Q152" s="1"/>
    </row>
    <row r="153" spans="1:17" ht="15" customHeight="1" x14ac:dyDescent="0.3">
      <c r="A153" s="1523" t="s">
        <v>58</v>
      </c>
      <c r="B153" s="1569" t="s">
        <v>285</v>
      </c>
      <c r="C153" s="1570"/>
      <c r="D153" s="339" t="s">
        <v>417</v>
      </c>
      <c r="E153" s="1557"/>
      <c r="F153" s="95" t="s">
        <v>361</v>
      </c>
      <c r="G153" s="144" t="s">
        <v>362</v>
      </c>
      <c r="H153" s="144" t="s">
        <v>362</v>
      </c>
      <c r="I153" s="144" t="s">
        <v>362</v>
      </c>
      <c r="J153" s="1560"/>
      <c r="Q153" s="1"/>
    </row>
    <row r="154" spans="1:17" ht="15" customHeight="1" x14ac:dyDescent="0.3">
      <c r="A154" s="1523" t="s">
        <v>58</v>
      </c>
      <c r="B154" s="1569" t="s">
        <v>285</v>
      </c>
      <c r="C154" s="1570"/>
      <c r="D154" s="339" t="s">
        <v>418</v>
      </c>
      <c r="E154" s="1557"/>
      <c r="F154" s="95" t="s">
        <v>361</v>
      </c>
      <c r="G154" s="144" t="s">
        <v>362</v>
      </c>
      <c r="H154" s="144" t="s">
        <v>362</v>
      </c>
      <c r="I154" s="144" t="s">
        <v>362</v>
      </c>
      <c r="J154" s="1561"/>
      <c r="Q154" s="1"/>
    </row>
    <row r="155" spans="1:17" ht="15" customHeight="1" x14ac:dyDescent="0.3">
      <c r="A155" s="1548" t="s">
        <v>59</v>
      </c>
      <c r="B155" s="1565" t="s">
        <v>391</v>
      </c>
      <c r="C155" s="1566"/>
      <c r="D155" s="340" t="s">
        <v>415</v>
      </c>
      <c r="E155" s="1557"/>
      <c r="F155" s="101" t="s">
        <v>361</v>
      </c>
      <c r="G155" s="143" t="s">
        <v>362</v>
      </c>
      <c r="H155" s="143" t="s">
        <v>362</v>
      </c>
      <c r="I155" s="143" t="s">
        <v>362</v>
      </c>
      <c r="J155" s="1571"/>
      <c r="Q155" s="1"/>
    </row>
    <row r="156" spans="1:17" ht="15" customHeight="1" x14ac:dyDescent="0.3">
      <c r="A156" s="1548" t="s">
        <v>59</v>
      </c>
      <c r="B156" s="1565" t="s">
        <v>324</v>
      </c>
      <c r="C156" s="1566"/>
      <c r="D156" s="340" t="s">
        <v>413</v>
      </c>
      <c r="E156" s="1557"/>
      <c r="F156" s="101" t="s">
        <v>361</v>
      </c>
      <c r="G156" s="143" t="s">
        <v>362</v>
      </c>
      <c r="H156" s="143" t="s">
        <v>362</v>
      </c>
      <c r="I156" s="143" t="s">
        <v>362</v>
      </c>
      <c r="J156" s="1567"/>
      <c r="Q156" s="1"/>
    </row>
    <row r="157" spans="1:17" ht="15" customHeight="1" x14ac:dyDescent="0.3">
      <c r="A157" s="1548" t="s">
        <v>59</v>
      </c>
      <c r="B157" s="1565" t="s">
        <v>324</v>
      </c>
      <c r="C157" s="1566"/>
      <c r="D157" s="340" t="s">
        <v>414</v>
      </c>
      <c r="E157" s="1557"/>
      <c r="F157" s="101" t="s">
        <v>361</v>
      </c>
      <c r="G157" s="143" t="s">
        <v>362</v>
      </c>
      <c r="H157" s="143" t="s">
        <v>362</v>
      </c>
      <c r="I157" s="143" t="s">
        <v>362</v>
      </c>
      <c r="J157" s="1567"/>
      <c r="Q157" s="1"/>
    </row>
    <row r="158" spans="1:17" ht="15" customHeight="1" x14ac:dyDescent="0.3">
      <c r="A158" s="1548" t="s">
        <v>59</v>
      </c>
      <c r="B158" s="1565" t="s">
        <v>324</v>
      </c>
      <c r="C158" s="1566"/>
      <c r="D158" s="340" t="s">
        <v>416</v>
      </c>
      <c r="E158" s="1557"/>
      <c r="F158" s="101" t="s">
        <v>361</v>
      </c>
      <c r="G158" s="143" t="s">
        <v>362</v>
      </c>
      <c r="H158" s="143" t="s">
        <v>362</v>
      </c>
      <c r="I158" s="143" t="s">
        <v>362</v>
      </c>
      <c r="J158" s="1567"/>
      <c r="Q158" s="1"/>
    </row>
    <row r="159" spans="1:17" ht="15" customHeight="1" x14ac:dyDescent="0.3">
      <c r="A159" s="1548" t="s">
        <v>59</v>
      </c>
      <c r="B159" s="1565" t="s">
        <v>324</v>
      </c>
      <c r="C159" s="1566"/>
      <c r="D159" s="340" t="s">
        <v>417</v>
      </c>
      <c r="E159" s="1557"/>
      <c r="F159" s="101" t="s">
        <v>361</v>
      </c>
      <c r="G159" s="143" t="s">
        <v>362</v>
      </c>
      <c r="H159" s="143" t="s">
        <v>362</v>
      </c>
      <c r="I159" s="143" t="s">
        <v>362</v>
      </c>
      <c r="J159" s="1567"/>
      <c r="Q159" s="1"/>
    </row>
    <row r="160" spans="1:17" ht="15" customHeight="1" x14ac:dyDescent="0.3">
      <c r="A160" s="1548" t="s">
        <v>59</v>
      </c>
      <c r="B160" s="1565" t="s">
        <v>324</v>
      </c>
      <c r="C160" s="1566"/>
      <c r="D160" s="340" t="s">
        <v>418</v>
      </c>
      <c r="E160" s="1557"/>
      <c r="F160" s="101" t="s">
        <v>361</v>
      </c>
      <c r="G160" s="143" t="s">
        <v>362</v>
      </c>
      <c r="H160" s="143" t="s">
        <v>362</v>
      </c>
      <c r="I160" s="143" t="s">
        <v>362</v>
      </c>
      <c r="J160" s="1568"/>
      <c r="Q160" s="1"/>
    </row>
    <row r="161" spans="1:17" ht="15" customHeight="1" x14ac:dyDescent="0.3">
      <c r="A161" s="1523" t="s">
        <v>60</v>
      </c>
      <c r="B161" s="1569" t="s">
        <v>407</v>
      </c>
      <c r="C161" s="1570"/>
      <c r="D161" s="339" t="s">
        <v>415</v>
      </c>
      <c r="E161" s="1557"/>
      <c r="F161" s="95" t="s">
        <v>361</v>
      </c>
      <c r="G161" s="144" t="s">
        <v>362</v>
      </c>
      <c r="H161" s="144" t="s">
        <v>362</v>
      </c>
      <c r="I161" s="144" t="s">
        <v>362</v>
      </c>
      <c r="J161" s="1572"/>
      <c r="Q161" s="1"/>
    </row>
    <row r="162" spans="1:17" ht="15" customHeight="1" x14ac:dyDescent="0.3">
      <c r="A162" s="1523" t="s">
        <v>60</v>
      </c>
      <c r="B162" s="1569" t="s">
        <v>323</v>
      </c>
      <c r="C162" s="1570"/>
      <c r="D162" s="339" t="s">
        <v>413</v>
      </c>
      <c r="E162" s="1557"/>
      <c r="F162" s="95" t="s">
        <v>361</v>
      </c>
      <c r="G162" s="144" t="s">
        <v>362</v>
      </c>
      <c r="H162" s="144" t="s">
        <v>362</v>
      </c>
      <c r="I162" s="144" t="s">
        <v>362</v>
      </c>
      <c r="J162" s="1560"/>
      <c r="Q162" s="1"/>
    </row>
    <row r="163" spans="1:17" ht="15" customHeight="1" x14ac:dyDescent="0.3">
      <c r="A163" s="1523" t="s">
        <v>60</v>
      </c>
      <c r="B163" s="1569" t="s">
        <v>323</v>
      </c>
      <c r="C163" s="1570"/>
      <c r="D163" s="339" t="s">
        <v>414</v>
      </c>
      <c r="E163" s="1557"/>
      <c r="F163" s="95" t="s">
        <v>361</v>
      </c>
      <c r="G163" s="144" t="s">
        <v>362</v>
      </c>
      <c r="H163" s="144" t="s">
        <v>362</v>
      </c>
      <c r="I163" s="144" t="s">
        <v>362</v>
      </c>
      <c r="J163" s="1560"/>
      <c r="Q163" s="1"/>
    </row>
    <row r="164" spans="1:17" ht="15" customHeight="1" x14ac:dyDescent="0.3">
      <c r="A164" s="1523" t="s">
        <v>60</v>
      </c>
      <c r="B164" s="1569" t="s">
        <v>323</v>
      </c>
      <c r="C164" s="1570"/>
      <c r="D164" s="339" t="s">
        <v>416</v>
      </c>
      <c r="E164" s="1557"/>
      <c r="F164" s="95" t="s">
        <v>361</v>
      </c>
      <c r="G164" s="144" t="s">
        <v>362</v>
      </c>
      <c r="H164" s="144" t="s">
        <v>362</v>
      </c>
      <c r="I164" s="144" t="s">
        <v>362</v>
      </c>
      <c r="J164" s="1560"/>
      <c r="Q164" s="1"/>
    </row>
    <row r="165" spans="1:17" ht="15" customHeight="1" x14ac:dyDescent="0.3">
      <c r="A165" s="1523" t="s">
        <v>60</v>
      </c>
      <c r="B165" s="1569" t="s">
        <v>323</v>
      </c>
      <c r="C165" s="1570"/>
      <c r="D165" s="339" t="s">
        <v>417</v>
      </c>
      <c r="E165" s="1557"/>
      <c r="F165" s="95" t="s">
        <v>361</v>
      </c>
      <c r="G165" s="144" t="s">
        <v>362</v>
      </c>
      <c r="H165" s="144" t="s">
        <v>362</v>
      </c>
      <c r="I165" s="144" t="s">
        <v>362</v>
      </c>
      <c r="J165" s="1560"/>
      <c r="Q165" s="1"/>
    </row>
    <row r="166" spans="1:17" ht="15" customHeight="1" x14ac:dyDescent="0.3">
      <c r="A166" s="1523" t="s">
        <v>60</v>
      </c>
      <c r="B166" s="1569" t="s">
        <v>323</v>
      </c>
      <c r="C166" s="1570"/>
      <c r="D166" s="339" t="s">
        <v>418</v>
      </c>
      <c r="E166" s="1557"/>
      <c r="F166" s="95" t="s">
        <v>361</v>
      </c>
      <c r="G166" s="144" t="s">
        <v>362</v>
      </c>
      <c r="H166" s="144" t="s">
        <v>362</v>
      </c>
      <c r="I166" s="144" t="s">
        <v>362</v>
      </c>
      <c r="J166" s="1561"/>
      <c r="Q166" s="1"/>
    </row>
    <row r="167" spans="1:17" ht="15" customHeight="1" x14ac:dyDescent="0.3">
      <c r="A167" s="1548" t="s">
        <v>61</v>
      </c>
      <c r="B167" s="1565" t="s">
        <v>408</v>
      </c>
      <c r="C167" s="1566"/>
      <c r="D167" s="340" t="s">
        <v>415</v>
      </c>
      <c r="E167" s="1557"/>
      <c r="F167" s="101" t="s">
        <v>361</v>
      </c>
      <c r="G167" s="143" t="s">
        <v>362</v>
      </c>
      <c r="H167" s="143" t="s">
        <v>362</v>
      </c>
      <c r="I167" s="143" t="s">
        <v>362</v>
      </c>
      <c r="J167" s="1571"/>
      <c r="Q167" s="1"/>
    </row>
    <row r="168" spans="1:17" ht="15" customHeight="1" x14ac:dyDescent="0.3">
      <c r="A168" s="1548" t="s">
        <v>61</v>
      </c>
      <c r="B168" s="1565" t="s">
        <v>322</v>
      </c>
      <c r="C168" s="1566"/>
      <c r="D168" s="340" t="s">
        <v>413</v>
      </c>
      <c r="E168" s="1557"/>
      <c r="F168" s="101" t="s">
        <v>361</v>
      </c>
      <c r="G168" s="143" t="s">
        <v>362</v>
      </c>
      <c r="H168" s="143" t="s">
        <v>362</v>
      </c>
      <c r="I168" s="143" t="s">
        <v>362</v>
      </c>
      <c r="J168" s="1567"/>
      <c r="Q168" s="1"/>
    </row>
    <row r="169" spans="1:17" ht="15" customHeight="1" x14ac:dyDescent="0.3">
      <c r="A169" s="1548" t="s">
        <v>61</v>
      </c>
      <c r="B169" s="1565" t="s">
        <v>322</v>
      </c>
      <c r="C169" s="1566"/>
      <c r="D169" s="340" t="s">
        <v>414</v>
      </c>
      <c r="E169" s="1557"/>
      <c r="F169" s="101" t="s">
        <v>361</v>
      </c>
      <c r="G169" s="143" t="s">
        <v>362</v>
      </c>
      <c r="H169" s="143" t="s">
        <v>362</v>
      </c>
      <c r="I169" s="143" t="s">
        <v>362</v>
      </c>
      <c r="J169" s="1567"/>
      <c r="Q169" s="1"/>
    </row>
    <row r="170" spans="1:17" ht="15" customHeight="1" x14ac:dyDescent="0.3">
      <c r="A170" s="1548" t="s">
        <v>61</v>
      </c>
      <c r="B170" s="1565" t="s">
        <v>322</v>
      </c>
      <c r="C170" s="1566"/>
      <c r="D170" s="340" t="s">
        <v>416</v>
      </c>
      <c r="E170" s="1557"/>
      <c r="F170" s="101" t="s">
        <v>361</v>
      </c>
      <c r="G170" s="143" t="s">
        <v>362</v>
      </c>
      <c r="H170" s="143" t="s">
        <v>362</v>
      </c>
      <c r="I170" s="143" t="s">
        <v>362</v>
      </c>
      <c r="J170" s="1567"/>
      <c r="Q170" s="1"/>
    </row>
    <row r="171" spans="1:17" ht="15" customHeight="1" x14ac:dyDescent="0.3">
      <c r="A171" s="1548" t="s">
        <v>61</v>
      </c>
      <c r="B171" s="1565" t="s">
        <v>322</v>
      </c>
      <c r="C171" s="1566"/>
      <c r="D171" s="340" t="s">
        <v>417</v>
      </c>
      <c r="E171" s="1557"/>
      <c r="F171" s="101" t="s">
        <v>361</v>
      </c>
      <c r="G171" s="143" t="s">
        <v>362</v>
      </c>
      <c r="H171" s="143" t="s">
        <v>362</v>
      </c>
      <c r="I171" s="143" t="s">
        <v>362</v>
      </c>
      <c r="J171" s="1567"/>
      <c r="Q171" s="1"/>
    </row>
    <row r="172" spans="1:17" ht="15" customHeight="1" x14ac:dyDescent="0.3">
      <c r="A172" s="1548" t="s">
        <v>61</v>
      </c>
      <c r="B172" s="1565" t="s">
        <v>322</v>
      </c>
      <c r="C172" s="1566"/>
      <c r="D172" s="340" t="s">
        <v>418</v>
      </c>
      <c r="E172" s="1557"/>
      <c r="F172" s="101" t="s">
        <v>361</v>
      </c>
      <c r="G172" s="143" t="s">
        <v>362</v>
      </c>
      <c r="H172" s="143" t="s">
        <v>362</v>
      </c>
      <c r="I172" s="143" t="s">
        <v>362</v>
      </c>
      <c r="J172" s="1568"/>
      <c r="Q172" s="1"/>
    </row>
    <row r="173" spans="1:17" ht="15" customHeight="1" x14ac:dyDescent="0.3">
      <c r="A173" s="1573" t="s">
        <v>62</v>
      </c>
      <c r="B173" s="1569" t="s">
        <v>409</v>
      </c>
      <c r="C173" s="1570"/>
      <c r="D173" s="332" t="s">
        <v>415</v>
      </c>
      <c r="E173" s="1557"/>
      <c r="F173" s="138" t="s">
        <v>361</v>
      </c>
      <c r="G173" s="162" t="s">
        <v>362</v>
      </c>
      <c r="H173" s="162" t="s">
        <v>362</v>
      </c>
      <c r="I173" s="162" t="s">
        <v>362</v>
      </c>
      <c r="J173" s="1572"/>
      <c r="Q173" s="1"/>
    </row>
    <row r="174" spans="1:17" ht="15" customHeight="1" x14ac:dyDescent="0.3">
      <c r="A174" s="1523" t="s">
        <v>62</v>
      </c>
      <c r="B174" s="1569" t="s">
        <v>329</v>
      </c>
      <c r="C174" s="1570"/>
      <c r="D174" s="339" t="s">
        <v>413</v>
      </c>
      <c r="E174" s="1557"/>
      <c r="F174" s="95" t="s">
        <v>361</v>
      </c>
      <c r="G174" s="144" t="s">
        <v>362</v>
      </c>
      <c r="H174" s="144" t="s">
        <v>362</v>
      </c>
      <c r="I174" s="144" t="s">
        <v>362</v>
      </c>
      <c r="J174" s="1560"/>
      <c r="Q174" s="1"/>
    </row>
    <row r="175" spans="1:17" ht="15" customHeight="1" x14ac:dyDescent="0.3">
      <c r="A175" s="1523" t="s">
        <v>62</v>
      </c>
      <c r="B175" s="1569" t="s">
        <v>329</v>
      </c>
      <c r="C175" s="1570"/>
      <c r="D175" s="339" t="s">
        <v>414</v>
      </c>
      <c r="E175" s="1557"/>
      <c r="F175" s="95" t="s">
        <v>361</v>
      </c>
      <c r="G175" s="144" t="s">
        <v>362</v>
      </c>
      <c r="H175" s="144" t="s">
        <v>362</v>
      </c>
      <c r="I175" s="144" t="s">
        <v>362</v>
      </c>
      <c r="J175" s="1560"/>
      <c r="Q175" s="1"/>
    </row>
    <row r="176" spans="1:17" ht="15" customHeight="1" x14ac:dyDescent="0.3">
      <c r="A176" s="1523" t="s">
        <v>62</v>
      </c>
      <c r="B176" s="1569" t="s">
        <v>329</v>
      </c>
      <c r="C176" s="1570"/>
      <c r="D176" s="339" t="s">
        <v>416</v>
      </c>
      <c r="E176" s="1557"/>
      <c r="F176" s="95" t="s">
        <v>361</v>
      </c>
      <c r="G176" s="144" t="s">
        <v>362</v>
      </c>
      <c r="H176" s="144" t="s">
        <v>362</v>
      </c>
      <c r="I176" s="144" t="s">
        <v>362</v>
      </c>
      <c r="J176" s="1560"/>
      <c r="Q176" s="1"/>
    </row>
    <row r="177" spans="1:17" ht="15" customHeight="1" x14ac:dyDescent="0.3">
      <c r="A177" s="1523" t="s">
        <v>62</v>
      </c>
      <c r="B177" s="1569" t="s">
        <v>329</v>
      </c>
      <c r="C177" s="1570"/>
      <c r="D177" s="339" t="s">
        <v>417</v>
      </c>
      <c r="E177" s="1557"/>
      <c r="F177" s="95" t="s">
        <v>361</v>
      </c>
      <c r="G177" s="144" t="s">
        <v>362</v>
      </c>
      <c r="H177" s="144" t="s">
        <v>362</v>
      </c>
      <c r="I177" s="144" t="s">
        <v>362</v>
      </c>
      <c r="J177" s="1560"/>
      <c r="Q177" s="1"/>
    </row>
    <row r="178" spans="1:17" ht="15" customHeight="1" x14ac:dyDescent="0.3">
      <c r="A178" s="1524" t="s">
        <v>62</v>
      </c>
      <c r="B178" s="1664" t="s">
        <v>329</v>
      </c>
      <c r="C178" s="1665"/>
      <c r="D178" s="355" t="s">
        <v>418</v>
      </c>
      <c r="E178" s="1660"/>
      <c r="F178" s="98" t="s">
        <v>361</v>
      </c>
      <c r="G178" s="164" t="s">
        <v>362</v>
      </c>
      <c r="H178" s="164" t="s">
        <v>362</v>
      </c>
      <c r="I178" s="164" t="s">
        <v>362</v>
      </c>
      <c r="J178" s="1578"/>
      <c r="Q178" s="1"/>
    </row>
    <row r="179" spans="1:17" s="5" customFormat="1" ht="8.15" customHeight="1" x14ac:dyDescent="0.35">
      <c r="A179" s="82"/>
      <c r="B179" s="83"/>
      <c r="C179" s="83"/>
      <c r="D179" s="83"/>
      <c r="E179" s="83"/>
      <c r="F179" s="84"/>
      <c r="G179" s="156"/>
      <c r="H179" s="156"/>
      <c r="I179" s="156"/>
      <c r="J179" s="46"/>
      <c r="K179" s="32"/>
      <c r="L179" s="8"/>
    </row>
    <row r="180" spans="1:17" s="5" customFormat="1" ht="33" customHeight="1" x14ac:dyDescent="0.35">
      <c r="A180" s="1462" t="s">
        <v>419</v>
      </c>
      <c r="B180" s="1463"/>
      <c r="C180" s="1463"/>
      <c r="D180" s="1463"/>
      <c r="E180" s="1463"/>
      <c r="F180" s="1463"/>
      <c r="G180" s="1463"/>
      <c r="H180" s="1463"/>
      <c r="I180" s="1463"/>
      <c r="J180" s="1464"/>
      <c r="K180" s="32"/>
      <c r="L180" s="8">
        <f>IF(COUNTA(G181:I181)=3,3,2)</f>
        <v>3</v>
      </c>
    </row>
    <row r="181" spans="1:17" ht="28" customHeight="1" x14ac:dyDescent="0.3">
      <c r="A181" s="11" t="s">
        <v>63</v>
      </c>
      <c r="B181" s="1579" t="s">
        <v>276</v>
      </c>
      <c r="C181" s="1579"/>
      <c r="D181" s="1579"/>
      <c r="E181" s="85" t="s">
        <v>524</v>
      </c>
      <c r="F181" s="4"/>
      <c r="G181" s="150" t="s">
        <v>362</v>
      </c>
      <c r="H181" s="150" t="s">
        <v>362</v>
      </c>
      <c r="I181" s="150" t="s">
        <v>362</v>
      </c>
      <c r="J181" s="6"/>
      <c r="Q181" s="1"/>
    </row>
    <row r="182" spans="1:17" s="5" customFormat="1" ht="8.15" customHeight="1" x14ac:dyDescent="0.35">
      <c r="A182" s="12"/>
      <c r="B182" s="13"/>
      <c r="C182" s="13"/>
      <c r="D182" s="13"/>
      <c r="E182" s="13"/>
      <c r="F182" s="7"/>
      <c r="G182" s="149"/>
      <c r="H182" s="149"/>
      <c r="I182" s="149"/>
      <c r="J182" s="46"/>
      <c r="K182" s="32"/>
      <c r="L182" s="8"/>
    </row>
    <row r="183" spans="1:17" s="5" customFormat="1" ht="33" customHeight="1" x14ac:dyDescent="0.35">
      <c r="A183" s="1462" t="s">
        <v>420</v>
      </c>
      <c r="B183" s="1463"/>
      <c r="C183" s="1463"/>
      <c r="D183" s="1463"/>
      <c r="E183" s="1463"/>
      <c r="F183" s="1463"/>
      <c r="G183" s="1463"/>
      <c r="H183" s="1463"/>
      <c r="I183" s="1463"/>
      <c r="J183" s="1464"/>
      <c r="K183" s="32"/>
      <c r="L183" s="8">
        <f>IF(COUNTA(G184:I184)=3,3,2)</f>
        <v>3</v>
      </c>
    </row>
    <row r="184" spans="1:17" ht="42.75" customHeight="1" x14ac:dyDescent="0.3">
      <c r="A184" s="11" t="s">
        <v>64</v>
      </c>
      <c r="B184" s="1582" t="s">
        <v>4</v>
      </c>
      <c r="C184" s="1582"/>
      <c r="D184" s="1582"/>
      <c r="E184" s="85" t="s">
        <v>524</v>
      </c>
      <c r="F184" s="4"/>
      <c r="G184" s="165" t="s">
        <v>498</v>
      </c>
      <c r="H184" s="165" t="s">
        <v>498</v>
      </c>
      <c r="I184" s="166" t="s">
        <v>499</v>
      </c>
      <c r="J184" s="242"/>
      <c r="Q184" s="1"/>
    </row>
    <row r="185" spans="1:17" s="5" customFormat="1" ht="8.15" customHeight="1" x14ac:dyDescent="0.35">
      <c r="A185" s="12"/>
      <c r="B185" s="13"/>
      <c r="C185" s="13"/>
      <c r="D185" s="13"/>
      <c r="E185" s="13"/>
      <c r="F185" s="7"/>
      <c r="G185" s="149"/>
      <c r="H185" s="149"/>
      <c r="I185" s="149"/>
      <c r="J185" s="46"/>
      <c r="K185" s="32"/>
      <c r="L185" s="8"/>
    </row>
    <row r="186" spans="1:17" s="5" customFormat="1" ht="33" customHeight="1" x14ac:dyDescent="0.35">
      <c r="A186" s="1462" t="s">
        <v>421</v>
      </c>
      <c r="B186" s="1463"/>
      <c r="C186" s="1463"/>
      <c r="D186" s="1463"/>
      <c r="E186" s="1463"/>
      <c r="F186" s="1463"/>
      <c r="G186" s="1463"/>
      <c r="H186" s="1463"/>
      <c r="I186" s="1463"/>
      <c r="J186" s="1464"/>
      <c r="K186" s="32"/>
      <c r="L186" s="8">
        <f>IF(COUNTA(G187:I191)=15,3,2)</f>
        <v>3</v>
      </c>
    </row>
    <row r="187" spans="1:17" ht="61.5" customHeight="1" x14ac:dyDescent="0.3">
      <c r="A187" s="352" t="s">
        <v>65</v>
      </c>
      <c r="B187" s="1505" t="s">
        <v>530</v>
      </c>
      <c r="C187" s="1506"/>
      <c r="D187" s="213" t="s">
        <v>525</v>
      </c>
      <c r="E187" s="1541" t="s">
        <v>519</v>
      </c>
      <c r="F187" s="212" t="s">
        <v>512</v>
      </c>
      <c r="G187" s="203">
        <v>249</v>
      </c>
      <c r="H187" s="203">
        <v>3</v>
      </c>
      <c r="I187" s="203">
        <v>106</v>
      </c>
      <c r="J187" s="104"/>
      <c r="K187" s="234"/>
      <c r="Q187" s="1"/>
    </row>
    <row r="188" spans="1:17" ht="20.149999999999999" customHeight="1" x14ac:dyDescent="0.3">
      <c r="A188" s="353" t="s">
        <v>66</v>
      </c>
      <c r="B188" s="1487" t="s">
        <v>514</v>
      </c>
      <c r="C188" s="1488"/>
      <c r="D188" s="214" t="s">
        <v>526</v>
      </c>
      <c r="E188" s="1542"/>
      <c r="F188" s="244" t="s">
        <v>512</v>
      </c>
      <c r="G188" s="261">
        <v>26855</v>
      </c>
      <c r="H188" s="261">
        <v>19250</v>
      </c>
      <c r="I188" s="261">
        <v>38673</v>
      </c>
      <c r="J188" s="106"/>
      <c r="Q188" s="1"/>
    </row>
    <row r="189" spans="1:17" ht="69" customHeight="1" x14ac:dyDescent="0.3">
      <c r="A189" s="341" t="s">
        <v>67</v>
      </c>
      <c r="B189" s="1545" t="s">
        <v>529</v>
      </c>
      <c r="C189" s="1547"/>
      <c r="D189" s="215" t="s">
        <v>526</v>
      </c>
      <c r="E189" s="1542"/>
      <c r="F189" s="245" t="s">
        <v>398</v>
      </c>
      <c r="G189" s="313">
        <v>0.99099999999999999</v>
      </c>
      <c r="H189" s="313">
        <v>0.998</v>
      </c>
      <c r="I189" s="313">
        <v>0.997</v>
      </c>
      <c r="J189" s="108"/>
      <c r="K189" s="1732"/>
      <c r="Q189" s="1"/>
    </row>
    <row r="190" spans="1:17" ht="31.5" customHeight="1" x14ac:dyDescent="0.3">
      <c r="A190" s="353" t="s">
        <v>68</v>
      </c>
      <c r="B190" s="1487" t="s">
        <v>482</v>
      </c>
      <c r="C190" s="1488"/>
      <c r="D190" s="216" t="s">
        <v>527</v>
      </c>
      <c r="E190" s="1542"/>
      <c r="F190" s="244" t="s">
        <v>361</v>
      </c>
      <c r="G190" s="403">
        <v>214</v>
      </c>
      <c r="H190" s="403">
        <v>0.8</v>
      </c>
      <c r="I190" s="412">
        <v>29.57</v>
      </c>
      <c r="J190" s="399"/>
      <c r="K190" s="1732"/>
      <c r="Q190" s="1"/>
    </row>
    <row r="191" spans="1:17" ht="28.5" customHeight="1" x14ac:dyDescent="0.3">
      <c r="A191" s="342" t="s">
        <v>291</v>
      </c>
      <c r="B191" s="1583" t="s">
        <v>482</v>
      </c>
      <c r="C191" s="1584"/>
      <c r="D191" s="217" t="s">
        <v>677</v>
      </c>
      <c r="E191" s="1543"/>
      <c r="F191" s="110" t="s">
        <v>361</v>
      </c>
      <c r="G191" s="160">
        <v>12</v>
      </c>
      <c r="H191" s="167">
        <v>0.3</v>
      </c>
      <c r="I191" s="408">
        <v>2.9</v>
      </c>
      <c r="J191" s="294"/>
      <c r="K191" s="1732"/>
      <c r="Q191" s="1"/>
    </row>
    <row r="192" spans="1:17" s="5" customFormat="1" ht="8.15" customHeight="1" x14ac:dyDescent="0.35">
      <c r="A192" s="12"/>
      <c r="B192" s="13"/>
      <c r="C192" s="13"/>
      <c r="D192" s="13"/>
      <c r="E192" s="13"/>
      <c r="F192" s="7"/>
      <c r="G192" s="149"/>
      <c r="H192" s="149"/>
      <c r="I192" s="149"/>
      <c r="J192" s="46"/>
      <c r="K192" s="32"/>
      <c r="L192" s="8"/>
    </row>
    <row r="193" spans="1:17" s="5" customFormat="1" ht="33" customHeight="1" x14ac:dyDescent="0.35">
      <c r="A193" s="1462" t="s">
        <v>422</v>
      </c>
      <c r="B193" s="1463"/>
      <c r="C193" s="1463"/>
      <c r="D193" s="1463"/>
      <c r="E193" s="1463"/>
      <c r="F193" s="1463"/>
      <c r="G193" s="1463"/>
      <c r="H193" s="1463"/>
      <c r="I193" s="1463"/>
      <c r="J193" s="1464"/>
      <c r="K193" s="32"/>
      <c r="L193" s="8">
        <f>IF(COUNTA(G194:I194)=3,3,2)</f>
        <v>3</v>
      </c>
    </row>
    <row r="194" spans="1:17" ht="61.5" customHeight="1" x14ac:dyDescent="0.3">
      <c r="A194" s="11" t="s">
        <v>70</v>
      </c>
      <c r="B194" s="1580" t="s">
        <v>531</v>
      </c>
      <c r="C194" s="1581"/>
      <c r="D194" s="220" t="s">
        <v>532</v>
      </c>
      <c r="E194" s="85" t="s">
        <v>519</v>
      </c>
      <c r="F194" s="242" t="s">
        <v>361</v>
      </c>
      <c r="G194" s="169">
        <v>1260</v>
      </c>
      <c r="H194" s="169">
        <v>0</v>
      </c>
      <c r="I194" s="169">
        <v>494</v>
      </c>
      <c r="J194" s="111" t="s">
        <v>500</v>
      </c>
      <c r="K194" s="40"/>
      <c r="Q194" s="1"/>
    </row>
    <row r="195" spans="1:17" s="5" customFormat="1" ht="8.15" customHeight="1" x14ac:dyDescent="0.35">
      <c r="A195" s="12"/>
      <c r="B195" s="13"/>
      <c r="C195" s="13"/>
      <c r="D195" s="13"/>
      <c r="E195" s="13"/>
      <c r="F195" s="7"/>
      <c r="G195" s="149"/>
      <c r="H195" s="149"/>
      <c r="I195" s="149"/>
      <c r="J195" s="46"/>
      <c r="K195" s="32"/>
      <c r="L195" s="8"/>
    </row>
    <row r="196" spans="1:17" s="5" customFormat="1" ht="33" customHeight="1" x14ac:dyDescent="0.35">
      <c r="A196" s="1462" t="s">
        <v>423</v>
      </c>
      <c r="B196" s="1463"/>
      <c r="C196" s="1463"/>
      <c r="D196" s="1463"/>
      <c r="E196" s="1463"/>
      <c r="F196" s="1463"/>
      <c r="G196" s="1463"/>
      <c r="H196" s="1463"/>
      <c r="I196" s="1463"/>
      <c r="J196" s="1464"/>
      <c r="K196" s="32"/>
      <c r="L196" s="8">
        <f>IF(COUNTA(G197:I197)=3,3,2)</f>
        <v>3</v>
      </c>
    </row>
    <row r="197" spans="1:17" ht="32.15" customHeight="1" x14ac:dyDescent="0.3">
      <c r="A197" s="11" t="s">
        <v>71</v>
      </c>
      <c r="B197" s="1580" t="s">
        <v>5</v>
      </c>
      <c r="C197" s="1581"/>
      <c r="D197" s="220" t="s">
        <v>533</v>
      </c>
      <c r="E197" s="85" t="s">
        <v>519</v>
      </c>
      <c r="F197" s="242" t="s">
        <v>361</v>
      </c>
      <c r="G197" s="169">
        <v>2231</v>
      </c>
      <c r="H197" s="169">
        <v>0</v>
      </c>
      <c r="I197" s="169">
        <v>2978</v>
      </c>
      <c r="J197" s="111" t="s">
        <v>501</v>
      </c>
      <c r="K197" s="40"/>
      <c r="Q197" s="1"/>
    </row>
    <row r="198" spans="1:17" s="5" customFormat="1" ht="8.15" customHeight="1" x14ac:dyDescent="0.35">
      <c r="A198" s="12"/>
      <c r="B198" s="13"/>
      <c r="C198" s="13"/>
      <c r="D198" s="13"/>
      <c r="E198" s="13"/>
      <c r="F198" s="7"/>
      <c r="G198" s="149"/>
      <c r="H198" s="149"/>
      <c r="I198" s="149"/>
      <c r="J198" s="46"/>
      <c r="K198" s="32"/>
      <c r="L198" s="8"/>
    </row>
    <row r="199" spans="1:17" s="5" customFormat="1" ht="33" customHeight="1" x14ac:dyDescent="0.35">
      <c r="A199" s="1462" t="s">
        <v>424</v>
      </c>
      <c r="B199" s="1463"/>
      <c r="C199" s="1463"/>
      <c r="D199" s="1463"/>
      <c r="E199" s="1463"/>
      <c r="F199" s="1463"/>
      <c r="G199" s="1463"/>
      <c r="H199" s="1463"/>
      <c r="I199" s="1463"/>
      <c r="J199" s="1464"/>
      <c r="K199" s="32"/>
      <c r="L199" s="8">
        <f>IF(COUNTA(G200:I200)=3,3,2)</f>
        <v>3</v>
      </c>
    </row>
    <row r="200" spans="1:17" ht="98.25" customHeight="1" x14ac:dyDescent="0.3">
      <c r="A200" s="11" t="s">
        <v>72</v>
      </c>
      <c r="B200" s="1580" t="s">
        <v>73</v>
      </c>
      <c r="C200" s="1581"/>
      <c r="D200" s="220" t="s">
        <v>533</v>
      </c>
      <c r="E200" s="85" t="s">
        <v>519</v>
      </c>
      <c r="F200" s="242" t="s">
        <v>361</v>
      </c>
      <c r="G200" s="169">
        <v>955</v>
      </c>
      <c r="H200" s="169">
        <v>726</v>
      </c>
      <c r="I200" s="169">
        <v>3524</v>
      </c>
      <c r="J200" s="111" t="s">
        <v>668</v>
      </c>
      <c r="K200" s="260"/>
      <c r="M200" s="39"/>
      <c r="N200" s="235"/>
      <c r="Q200" s="1"/>
    </row>
    <row r="201" spans="1:17" s="5" customFormat="1" ht="8.15" customHeight="1" x14ac:dyDescent="0.35">
      <c r="A201" s="82"/>
      <c r="B201" s="83"/>
      <c r="C201" s="83"/>
      <c r="D201" s="83"/>
      <c r="E201" s="83"/>
      <c r="F201" s="84"/>
      <c r="G201" s="156"/>
      <c r="H201" s="156"/>
      <c r="I201" s="156"/>
      <c r="J201" s="46"/>
      <c r="K201" s="32"/>
      <c r="L201" s="8"/>
    </row>
    <row r="202" spans="1:17" s="5" customFormat="1" ht="33" customHeight="1" x14ac:dyDescent="0.35">
      <c r="A202" s="1462" t="s">
        <v>425</v>
      </c>
      <c r="B202" s="1463"/>
      <c r="C202" s="1463"/>
      <c r="D202" s="1463"/>
      <c r="E202" s="1463"/>
      <c r="F202" s="1463"/>
      <c r="G202" s="1463"/>
      <c r="H202" s="1463"/>
      <c r="I202" s="1463"/>
      <c r="J202" s="1464"/>
      <c r="K202" s="32"/>
      <c r="L202" s="8">
        <f>IF(COUNTA(G203:I216)=39,3,2)</f>
        <v>3</v>
      </c>
    </row>
    <row r="203" spans="1:17" ht="32.15" customHeight="1" x14ac:dyDescent="0.3">
      <c r="A203" s="352" t="s">
        <v>77</v>
      </c>
      <c r="B203" s="1465" t="s">
        <v>74</v>
      </c>
      <c r="C203" s="1465"/>
      <c r="D203" s="1465"/>
      <c r="E203" s="1466" t="s">
        <v>518</v>
      </c>
      <c r="F203" s="243"/>
      <c r="G203" s="151" t="s">
        <v>357</v>
      </c>
      <c r="H203" s="151" t="s">
        <v>357</v>
      </c>
      <c r="I203" s="151" t="s">
        <v>357</v>
      </c>
      <c r="J203" s="243"/>
      <c r="K203" s="1747"/>
      <c r="Q203" s="1"/>
    </row>
    <row r="204" spans="1:17" ht="31.5" customHeight="1" x14ac:dyDescent="0.3">
      <c r="A204" s="353" t="s">
        <v>78</v>
      </c>
      <c r="B204" s="1565" t="s">
        <v>330</v>
      </c>
      <c r="C204" s="1585"/>
      <c r="D204" s="1566"/>
      <c r="E204" s="1467"/>
      <c r="F204" s="244" t="s">
        <v>361</v>
      </c>
      <c r="G204" s="143" t="s">
        <v>362</v>
      </c>
      <c r="H204" s="143" t="s">
        <v>362</v>
      </c>
      <c r="I204" s="143" t="s">
        <v>362</v>
      </c>
      <c r="J204" s="54"/>
      <c r="K204" s="1747"/>
      <c r="Q204" s="1"/>
    </row>
    <row r="205" spans="1:17" ht="32.15" customHeight="1" x14ac:dyDescent="0.3">
      <c r="A205" s="341" t="s">
        <v>79</v>
      </c>
      <c r="B205" s="1591" t="s">
        <v>331</v>
      </c>
      <c r="C205" s="1592"/>
      <c r="D205" s="1593"/>
      <c r="E205" s="1467"/>
      <c r="F205" s="245" t="s">
        <v>361</v>
      </c>
      <c r="G205" s="144" t="s">
        <v>362</v>
      </c>
      <c r="H205" s="144" t="s">
        <v>362</v>
      </c>
      <c r="I205" s="144" t="s">
        <v>362</v>
      </c>
      <c r="J205" s="58"/>
      <c r="K205" s="1747"/>
      <c r="Q205" s="1"/>
    </row>
    <row r="206" spans="1:17" ht="31.5" customHeight="1" x14ac:dyDescent="0.3">
      <c r="A206" s="353" t="s">
        <v>80</v>
      </c>
      <c r="B206" s="1565" t="s">
        <v>332</v>
      </c>
      <c r="C206" s="1566"/>
      <c r="D206" s="343" t="s">
        <v>579</v>
      </c>
      <c r="E206" s="1467"/>
      <c r="F206" s="244" t="s">
        <v>361</v>
      </c>
      <c r="G206" s="403">
        <v>1290</v>
      </c>
      <c r="H206" s="403">
        <v>610</v>
      </c>
      <c r="I206" s="403">
        <v>860</v>
      </c>
      <c r="J206" s="399"/>
      <c r="K206" s="260"/>
      <c r="Q206" s="1"/>
    </row>
    <row r="207" spans="1:17" ht="63" customHeight="1" x14ac:dyDescent="0.3">
      <c r="A207" s="1594" t="s">
        <v>81</v>
      </c>
      <c r="B207" s="1586" t="s">
        <v>333</v>
      </c>
      <c r="C207" s="1588"/>
      <c r="D207" s="359" t="s">
        <v>577</v>
      </c>
      <c r="E207" s="1467"/>
      <c r="F207" s="245" t="s">
        <v>361</v>
      </c>
      <c r="G207" s="146">
        <v>1025</v>
      </c>
      <c r="H207" s="146">
        <v>626</v>
      </c>
      <c r="I207" s="146">
        <v>725</v>
      </c>
      <c r="J207" s="400"/>
      <c r="K207" s="1733"/>
      <c r="L207" s="1734"/>
      <c r="M207" s="1734"/>
      <c r="Q207" s="1"/>
    </row>
    <row r="208" spans="1:17" ht="60.75" customHeight="1" x14ac:dyDescent="0.3">
      <c r="A208" s="1595"/>
      <c r="B208" s="1527"/>
      <c r="C208" s="1528"/>
      <c r="D208" s="359" t="s">
        <v>578</v>
      </c>
      <c r="E208" s="1467"/>
      <c r="F208" s="245" t="s">
        <v>361</v>
      </c>
      <c r="G208" s="146">
        <v>3216</v>
      </c>
      <c r="H208" s="146">
        <v>2744</v>
      </c>
      <c r="I208" s="146">
        <v>4321</v>
      </c>
      <c r="J208" s="400"/>
      <c r="K208" s="1733"/>
      <c r="L208" s="1734"/>
      <c r="M208" s="1734"/>
      <c r="Q208" s="1"/>
    </row>
    <row r="209" spans="1:17" ht="67.5" customHeight="1" x14ac:dyDescent="0.3">
      <c r="A209" s="1573"/>
      <c r="B209" s="1596"/>
      <c r="C209" s="1597"/>
      <c r="D209" s="359" t="s">
        <v>580</v>
      </c>
      <c r="E209" s="1467"/>
      <c r="F209" s="245" t="s">
        <v>361</v>
      </c>
      <c r="G209" s="145" t="s">
        <v>362</v>
      </c>
      <c r="H209" s="146">
        <v>200</v>
      </c>
      <c r="I209" s="145" t="s">
        <v>362</v>
      </c>
      <c r="J209" s="401"/>
      <c r="K209" s="1733"/>
      <c r="L209" s="1734"/>
      <c r="M209" s="1734"/>
      <c r="Q209" s="1"/>
    </row>
    <row r="210" spans="1:17" ht="43.5" customHeight="1" x14ac:dyDescent="0.35">
      <c r="A210" s="353" t="s">
        <v>82</v>
      </c>
      <c r="B210" s="1565" t="s">
        <v>334</v>
      </c>
      <c r="C210" s="1585"/>
      <c r="D210" s="1566"/>
      <c r="E210" s="1467"/>
      <c r="F210" s="244" t="s">
        <v>361</v>
      </c>
      <c r="G210" s="143" t="s">
        <v>362</v>
      </c>
      <c r="H210" s="403">
        <v>24077</v>
      </c>
      <c r="I210" s="403">
        <v>12100</v>
      </c>
      <c r="J210" s="402" t="s">
        <v>574</v>
      </c>
      <c r="K210"/>
      <c r="L210"/>
      <c r="Q210" s="1"/>
    </row>
    <row r="211" spans="1:17" ht="33" customHeight="1" x14ac:dyDescent="0.35">
      <c r="A211" s="341" t="s">
        <v>83</v>
      </c>
      <c r="B211" s="1591" t="s">
        <v>335</v>
      </c>
      <c r="C211" s="1592"/>
      <c r="D211" s="1593"/>
      <c r="E211" s="1467"/>
      <c r="F211" s="245" t="s">
        <v>361</v>
      </c>
      <c r="G211" s="144" t="s">
        <v>362</v>
      </c>
      <c r="H211" s="144" t="s">
        <v>362</v>
      </c>
      <c r="I211" s="144" t="s">
        <v>362</v>
      </c>
      <c r="J211" s="141"/>
      <c r="K211"/>
      <c r="L211"/>
      <c r="Q211" s="1"/>
    </row>
    <row r="212" spans="1:17" ht="63.75" customHeight="1" x14ac:dyDescent="0.35">
      <c r="A212" s="353" t="s">
        <v>84</v>
      </c>
      <c r="B212" s="1565" t="s">
        <v>336</v>
      </c>
      <c r="C212" s="1585"/>
      <c r="D212" s="1566"/>
      <c r="E212" s="1467"/>
      <c r="F212" s="244" t="s">
        <v>361</v>
      </c>
      <c r="G212" s="261">
        <v>5847</v>
      </c>
      <c r="H212" s="261">
        <v>1643</v>
      </c>
      <c r="I212" s="261">
        <v>457</v>
      </c>
      <c r="J212" s="237" t="s">
        <v>683</v>
      </c>
      <c r="K212"/>
      <c r="L212"/>
      <c r="Q212" s="1"/>
    </row>
    <row r="213" spans="1:17" ht="51" customHeight="1" x14ac:dyDescent="0.35">
      <c r="A213" s="1595" t="s">
        <v>85</v>
      </c>
      <c r="B213" s="1586" t="s">
        <v>337</v>
      </c>
      <c r="C213" s="1587"/>
      <c r="D213" s="1588"/>
      <c r="E213" s="1467"/>
      <c r="F213" s="1767" t="s">
        <v>361</v>
      </c>
      <c r="G213" s="1735">
        <v>43344</v>
      </c>
      <c r="H213" s="1735">
        <v>8085</v>
      </c>
      <c r="I213" s="1735">
        <v>0</v>
      </c>
      <c r="J213" s="238" t="s">
        <v>621</v>
      </c>
      <c r="K213"/>
      <c r="L213"/>
      <c r="Q213" s="1"/>
    </row>
    <row r="214" spans="1:17" ht="93.75" customHeight="1" x14ac:dyDescent="0.3">
      <c r="A214" s="1573"/>
      <c r="B214" s="1596"/>
      <c r="C214" s="1737"/>
      <c r="D214" s="1597"/>
      <c r="E214" s="1467"/>
      <c r="F214" s="1768"/>
      <c r="G214" s="1736"/>
      <c r="H214" s="1736"/>
      <c r="I214" s="1736"/>
      <c r="J214" s="397" t="s">
        <v>669</v>
      </c>
      <c r="K214" s="260"/>
      <c r="Q214" s="1"/>
    </row>
    <row r="215" spans="1:17" ht="22.5" customHeight="1" x14ac:dyDescent="0.3">
      <c r="A215" s="353" t="s">
        <v>86</v>
      </c>
      <c r="B215" s="1493" t="s">
        <v>75</v>
      </c>
      <c r="C215" s="1493"/>
      <c r="D215" s="1493"/>
      <c r="E215" s="1467"/>
      <c r="F215" s="244"/>
      <c r="G215" s="143" t="s">
        <v>362</v>
      </c>
      <c r="H215" s="143" t="s">
        <v>362</v>
      </c>
      <c r="I215" s="143" t="s">
        <v>362</v>
      </c>
      <c r="J215" s="54"/>
      <c r="Q215" s="1"/>
    </row>
    <row r="216" spans="1:17" ht="33.75" customHeight="1" x14ac:dyDescent="0.3">
      <c r="A216" s="342" t="s">
        <v>87</v>
      </c>
      <c r="B216" s="1589" t="s">
        <v>76</v>
      </c>
      <c r="C216" s="1589"/>
      <c r="D216" s="1589"/>
      <c r="E216" s="1468"/>
      <c r="F216" s="110"/>
      <c r="G216" s="164" t="s">
        <v>362</v>
      </c>
      <c r="H216" s="164" t="s">
        <v>362</v>
      </c>
      <c r="I216" s="164" t="s">
        <v>362</v>
      </c>
      <c r="J216" s="102"/>
      <c r="Q216" s="1"/>
    </row>
    <row r="217" spans="1:17" s="5" customFormat="1" ht="8.15" customHeight="1" x14ac:dyDescent="0.35">
      <c r="A217" s="82"/>
      <c r="B217" s="83"/>
      <c r="C217" s="83"/>
      <c r="D217" s="83"/>
      <c r="E217" s="83"/>
      <c r="F217" s="84"/>
      <c r="G217" s="156"/>
      <c r="H217" s="156"/>
      <c r="I217" s="156"/>
      <c r="J217" s="46"/>
      <c r="K217" s="32"/>
      <c r="L217" s="8"/>
    </row>
    <row r="218" spans="1:17" s="5" customFormat="1" ht="33" customHeight="1" x14ac:dyDescent="0.35">
      <c r="A218" s="1462" t="s">
        <v>426</v>
      </c>
      <c r="B218" s="1463"/>
      <c r="C218" s="1463"/>
      <c r="D218" s="1463"/>
      <c r="E218" s="1463"/>
      <c r="F218" s="1463"/>
      <c r="G218" s="1463"/>
      <c r="H218" s="1463"/>
      <c r="I218" s="1463"/>
      <c r="J218" s="1464"/>
      <c r="K218" s="32"/>
      <c r="L218" s="8">
        <f>IF(COUNTA(G219:I219)=3,3,2)</f>
        <v>3</v>
      </c>
    </row>
    <row r="219" spans="1:17" ht="106.5" customHeight="1" x14ac:dyDescent="0.3">
      <c r="A219" s="11" t="s">
        <v>89</v>
      </c>
      <c r="B219" s="1590" t="s">
        <v>88</v>
      </c>
      <c r="C219" s="1590"/>
      <c r="D219" s="1590"/>
      <c r="E219" s="338" t="s">
        <v>518</v>
      </c>
      <c r="F219" s="242" t="s">
        <v>361</v>
      </c>
      <c r="G219" s="166" t="s">
        <v>358</v>
      </c>
      <c r="H219" s="166" t="s">
        <v>359</v>
      </c>
      <c r="I219" s="166" t="s">
        <v>670</v>
      </c>
      <c r="J219" s="6"/>
      <c r="K219" s="236"/>
      <c r="Q219" s="1"/>
    </row>
    <row r="220" spans="1:17" s="5" customFormat="1" ht="8.15" customHeight="1" x14ac:dyDescent="0.35">
      <c r="A220" s="82"/>
      <c r="B220" s="83"/>
      <c r="C220" s="83"/>
      <c r="D220" s="83"/>
      <c r="E220" s="83"/>
      <c r="F220" s="84"/>
      <c r="G220" s="156"/>
      <c r="H220" s="156"/>
      <c r="I220" s="156"/>
      <c r="J220" s="46"/>
      <c r="K220" s="32"/>
      <c r="L220" s="8"/>
    </row>
    <row r="221" spans="1:17" s="5" customFormat="1" ht="33" customHeight="1" x14ac:dyDescent="0.35">
      <c r="A221" s="1494" t="s">
        <v>427</v>
      </c>
      <c r="B221" s="1495"/>
      <c r="C221" s="1495"/>
      <c r="D221" s="1495"/>
      <c r="E221" s="1495"/>
      <c r="F221" s="1495"/>
      <c r="G221" s="1495"/>
      <c r="H221" s="1495"/>
      <c r="I221" s="1495"/>
      <c r="J221" s="1496"/>
      <c r="K221" s="32"/>
      <c r="L221" s="8">
        <f>IF(COUNTA(G222:I226)=15,3,2)</f>
        <v>3</v>
      </c>
    </row>
    <row r="222" spans="1:17" ht="77.25" customHeight="1" x14ac:dyDescent="0.3">
      <c r="A222" s="232" t="s">
        <v>100</v>
      </c>
      <c r="B222" s="1607" t="s">
        <v>543</v>
      </c>
      <c r="C222" s="1608"/>
      <c r="D222" s="1609"/>
      <c r="E222" s="225" t="s">
        <v>535</v>
      </c>
      <c r="F222" s="113" t="s">
        <v>361</v>
      </c>
      <c r="G222" s="177">
        <v>57020</v>
      </c>
      <c r="H222" s="177">
        <v>19238</v>
      </c>
      <c r="I222" s="177">
        <v>25595</v>
      </c>
      <c r="J222" s="351" t="s">
        <v>682</v>
      </c>
      <c r="K222" s="39"/>
      <c r="Q222" s="1"/>
    </row>
    <row r="223" spans="1:17" ht="36.75" customHeight="1" x14ac:dyDescent="0.3">
      <c r="A223" s="341" t="s">
        <v>101</v>
      </c>
      <c r="B223" s="1591" t="s">
        <v>437</v>
      </c>
      <c r="C223" s="1592"/>
      <c r="D223" s="1593"/>
      <c r="E223" s="95" t="s">
        <v>519</v>
      </c>
      <c r="F223" s="245" t="s">
        <v>548</v>
      </c>
      <c r="G223" s="187" t="s">
        <v>549</v>
      </c>
      <c r="H223" s="187" t="s">
        <v>549</v>
      </c>
      <c r="I223" s="187" t="s">
        <v>549</v>
      </c>
      <c r="J223" s="245"/>
      <c r="Q223" s="1"/>
    </row>
    <row r="224" spans="1:17" ht="48" customHeight="1" x14ac:dyDescent="0.3">
      <c r="A224" s="363" t="s">
        <v>102</v>
      </c>
      <c r="B224" s="1565" t="s">
        <v>353</v>
      </c>
      <c r="C224" s="1585"/>
      <c r="D224" s="1566"/>
      <c r="E224" s="208" t="s">
        <v>526</v>
      </c>
      <c r="F224" s="244" t="s">
        <v>361</v>
      </c>
      <c r="G224" s="403">
        <v>49626</v>
      </c>
      <c r="H224" s="417">
        <v>19238</v>
      </c>
      <c r="I224" s="403">
        <v>8637</v>
      </c>
      <c r="J224" s="326" t="s">
        <v>681</v>
      </c>
      <c r="K224" s="39"/>
      <c r="Q224" s="1"/>
    </row>
    <row r="225" spans="1:17" ht="56.25" customHeight="1" x14ac:dyDescent="0.3">
      <c r="A225" s="341" t="s">
        <v>103</v>
      </c>
      <c r="B225" s="1591" t="s">
        <v>544</v>
      </c>
      <c r="C225" s="1592"/>
      <c r="D225" s="1593"/>
      <c r="E225" s="245" t="s">
        <v>535</v>
      </c>
      <c r="F225" s="245" t="s">
        <v>361</v>
      </c>
      <c r="G225" s="146">
        <v>57020</v>
      </c>
      <c r="H225" s="146">
        <v>19238</v>
      </c>
      <c r="I225" s="146">
        <v>25595</v>
      </c>
      <c r="J225" s="267" t="s">
        <v>550</v>
      </c>
      <c r="Q225" s="1"/>
    </row>
    <row r="226" spans="1:17" ht="42" customHeight="1" x14ac:dyDescent="0.3">
      <c r="A226" s="354" t="s">
        <v>289</v>
      </c>
      <c r="B226" s="1610" t="s">
        <v>338</v>
      </c>
      <c r="C226" s="1611"/>
      <c r="D226" s="1612"/>
      <c r="E226" s="246" t="s">
        <v>519</v>
      </c>
      <c r="F226" s="246" t="s">
        <v>548</v>
      </c>
      <c r="G226" s="154" t="s">
        <v>549</v>
      </c>
      <c r="H226" s="154" t="s">
        <v>549</v>
      </c>
      <c r="I226" s="154" t="s">
        <v>549</v>
      </c>
      <c r="J226" s="264" t="s">
        <v>575</v>
      </c>
      <c r="Q226" s="1"/>
    </row>
    <row r="227" spans="1:17" s="5" customFormat="1" ht="8.15" customHeight="1" x14ac:dyDescent="0.35">
      <c r="A227" s="65"/>
      <c r="B227" s="66"/>
      <c r="C227" s="66"/>
      <c r="D227" s="66"/>
      <c r="E227" s="66"/>
      <c r="F227" s="67"/>
      <c r="G227" s="155"/>
      <c r="H227" s="155"/>
      <c r="I227" s="155"/>
      <c r="J227" s="46"/>
      <c r="K227" s="32"/>
      <c r="L227" s="8"/>
    </row>
    <row r="228" spans="1:17" s="5" customFormat="1" ht="33" customHeight="1" x14ac:dyDescent="0.35">
      <c r="A228" s="1462" t="s">
        <v>438</v>
      </c>
      <c r="B228" s="1463"/>
      <c r="C228" s="1463"/>
      <c r="D228" s="1463"/>
      <c r="E228" s="1463"/>
      <c r="F228" s="1463"/>
      <c r="G228" s="1463"/>
      <c r="H228" s="1463"/>
      <c r="I228" s="1463"/>
      <c r="J228" s="1464"/>
      <c r="K228" s="32"/>
      <c r="L228" s="8">
        <f>IF(COUNTA(G229:I231)=9,3,2)</f>
        <v>3</v>
      </c>
    </row>
    <row r="229" spans="1:17" ht="30" customHeight="1" x14ac:dyDescent="0.3">
      <c r="A229" s="352" t="s">
        <v>107</v>
      </c>
      <c r="B229" s="1598" t="s">
        <v>104</v>
      </c>
      <c r="C229" s="1598"/>
      <c r="D229" s="1598"/>
      <c r="E229" s="1599" t="s">
        <v>519</v>
      </c>
      <c r="F229" s="243" t="s">
        <v>398</v>
      </c>
      <c r="G229" s="170">
        <v>1</v>
      </c>
      <c r="H229" s="170">
        <v>1</v>
      </c>
      <c r="I229" s="170">
        <v>1</v>
      </c>
      <c r="J229" s="1602" t="s">
        <v>546</v>
      </c>
      <c r="K229" s="1746"/>
      <c r="Q229" s="1"/>
    </row>
    <row r="230" spans="1:17" ht="30" customHeight="1" x14ac:dyDescent="0.3">
      <c r="A230" s="353" t="s">
        <v>108</v>
      </c>
      <c r="B230" s="1605" t="s">
        <v>105</v>
      </c>
      <c r="C230" s="1605"/>
      <c r="D230" s="1605"/>
      <c r="E230" s="1600"/>
      <c r="F230" s="244" t="s">
        <v>398</v>
      </c>
      <c r="G230" s="143" t="s">
        <v>362</v>
      </c>
      <c r="H230" s="143" t="s">
        <v>362</v>
      </c>
      <c r="I230" s="143" t="s">
        <v>362</v>
      </c>
      <c r="J230" s="1603"/>
      <c r="K230" s="1746"/>
      <c r="Q230" s="1"/>
    </row>
    <row r="231" spans="1:17" ht="30" customHeight="1" x14ac:dyDescent="0.3">
      <c r="A231" s="342" t="s">
        <v>109</v>
      </c>
      <c r="B231" s="1606" t="s">
        <v>106</v>
      </c>
      <c r="C231" s="1606"/>
      <c r="D231" s="1606"/>
      <c r="E231" s="1601"/>
      <c r="F231" s="110" t="s">
        <v>398</v>
      </c>
      <c r="G231" s="164" t="s">
        <v>362</v>
      </c>
      <c r="H231" s="164" t="s">
        <v>362</v>
      </c>
      <c r="I231" s="164" t="s">
        <v>362</v>
      </c>
      <c r="J231" s="1604"/>
      <c r="K231" s="1746"/>
      <c r="Q231" s="1"/>
    </row>
    <row r="232" spans="1:17" s="5" customFormat="1" ht="8.15" customHeight="1" x14ac:dyDescent="0.35">
      <c r="A232" s="12"/>
      <c r="B232" s="13"/>
      <c r="C232" s="13"/>
      <c r="D232" s="13"/>
      <c r="E232" s="13"/>
      <c r="F232" s="7"/>
      <c r="G232" s="149"/>
      <c r="H232" s="149"/>
      <c r="I232" s="149"/>
      <c r="J232" s="46"/>
      <c r="K232" s="1746"/>
      <c r="L232" s="8"/>
    </row>
    <row r="233" spans="1:17" s="5" customFormat="1" ht="33" customHeight="1" x14ac:dyDescent="0.35">
      <c r="A233" s="1462" t="s">
        <v>440</v>
      </c>
      <c r="B233" s="1463"/>
      <c r="C233" s="1463"/>
      <c r="D233" s="1463"/>
      <c r="E233" s="1463"/>
      <c r="F233" s="1463"/>
      <c r="G233" s="1463"/>
      <c r="H233" s="1463"/>
      <c r="I233" s="1463"/>
      <c r="J233" s="1464"/>
      <c r="K233" s="1746"/>
      <c r="L233" s="8">
        <f>IF(COUNTA(G234:I236)=9,3,2)</f>
        <v>3</v>
      </c>
    </row>
    <row r="234" spans="1:17" ht="30" customHeight="1" x14ac:dyDescent="0.3">
      <c r="A234" s="352" t="s">
        <v>505</v>
      </c>
      <c r="B234" s="1598" t="s">
        <v>502</v>
      </c>
      <c r="C234" s="1598"/>
      <c r="D234" s="1598"/>
      <c r="E234" s="1599" t="s">
        <v>519</v>
      </c>
      <c r="F234" s="243" t="s">
        <v>398</v>
      </c>
      <c r="G234" s="170">
        <v>1</v>
      </c>
      <c r="H234" s="170">
        <v>1</v>
      </c>
      <c r="I234" s="170">
        <v>1</v>
      </c>
      <c r="J234" s="1602" t="s">
        <v>546</v>
      </c>
      <c r="K234" s="1746"/>
      <c r="Q234" s="1"/>
    </row>
    <row r="235" spans="1:17" ht="30" customHeight="1" x14ac:dyDescent="0.3">
      <c r="A235" s="353" t="s">
        <v>506</v>
      </c>
      <c r="B235" s="1605" t="s">
        <v>503</v>
      </c>
      <c r="C235" s="1605"/>
      <c r="D235" s="1605"/>
      <c r="E235" s="1600"/>
      <c r="F235" s="244" t="s">
        <v>398</v>
      </c>
      <c r="G235" s="143" t="s">
        <v>362</v>
      </c>
      <c r="H235" s="143" t="s">
        <v>362</v>
      </c>
      <c r="I235" s="143" t="s">
        <v>362</v>
      </c>
      <c r="J235" s="1603"/>
      <c r="K235" s="1746"/>
      <c r="Q235" s="1"/>
    </row>
    <row r="236" spans="1:17" ht="30" customHeight="1" x14ac:dyDescent="0.3">
      <c r="A236" s="342" t="s">
        <v>507</v>
      </c>
      <c r="B236" s="1606" t="s">
        <v>504</v>
      </c>
      <c r="C236" s="1606"/>
      <c r="D236" s="1606"/>
      <c r="E236" s="1601"/>
      <c r="F236" s="110" t="s">
        <v>398</v>
      </c>
      <c r="G236" s="164" t="s">
        <v>362</v>
      </c>
      <c r="H236" s="164" t="s">
        <v>362</v>
      </c>
      <c r="I236" s="164" t="s">
        <v>362</v>
      </c>
      <c r="J236" s="1604"/>
      <c r="K236" s="1746"/>
      <c r="Q236" s="1"/>
    </row>
    <row r="237" spans="1:17" s="5" customFormat="1" ht="8.15" customHeight="1" x14ac:dyDescent="0.35">
      <c r="A237" s="82"/>
      <c r="B237" s="83"/>
      <c r="C237" s="83"/>
      <c r="D237" s="83"/>
      <c r="E237" s="83"/>
      <c r="F237" s="84"/>
      <c r="G237" s="156"/>
      <c r="H237" s="156"/>
      <c r="I237" s="156"/>
      <c r="J237" s="46"/>
      <c r="K237" s="32"/>
      <c r="L237" s="8"/>
    </row>
    <row r="238" spans="1:17" s="5" customFormat="1" ht="33" customHeight="1" x14ac:dyDescent="0.35">
      <c r="A238" s="1462" t="s">
        <v>439</v>
      </c>
      <c r="B238" s="1463"/>
      <c r="C238" s="1463"/>
      <c r="D238" s="1463"/>
      <c r="E238" s="1463"/>
      <c r="F238" s="1463"/>
      <c r="G238" s="1463"/>
      <c r="H238" s="1463"/>
      <c r="I238" s="1463"/>
      <c r="J238" s="1464"/>
      <c r="K238" s="32"/>
      <c r="L238" s="8">
        <f>IF(COUNTA(G239:I242)=12,3,2)</f>
        <v>3</v>
      </c>
    </row>
    <row r="239" spans="1:17" ht="28" customHeight="1" x14ac:dyDescent="0.3">
      <c r="A239" s="352" t="s">
        <v>90</v>
      </c>
      <c r="B239" s="1465" t="s">
        <v>277</v>
      </c>
      <c r="C239" s="1465"/>
      <c r="D239" s="1465"/>
      <c r="E239" s="1466" t="s">
        <v>536</v>
      </c>
      <c r="F239" s="115"/>
      <c r="G239" s="161" t="s">
        <v>362</v>
      </c>
      <c r="H239" s="161" t="s">
        <v>362</v>
      </c>
      <c r="I239" s="161" t="s">
        <v>362</v>
      </c>
      <c r="J239" s="100"/>
      <c r="Q239" s="1"/>
    </row>
    <row r="240" spans="1:17" ht="28" customHeight="1" x14ac:dyDescent="0.3">
      <c r="A240" s="353" t="s">
        <v>91</v>
      </c>
      <c r="B240" s="1460" t="s">
        <v>278</v>
      </c>
      <c r="C240" s="1460"/>
      <c r="D240" s="1460"/>
      <c r="E240" s="1467"/>
      <c r="F240" s="116"/>
      <c r="G240" s="143" t="s">
        <v>362</v>
      </c>
      <c r="H240" s="143" t="s">
        <v>362</v>
      </c>
      <c r="I240" s="143" t="s">
        <v>362</v>
      </c>
      <c r="J240" s="54"/>
      <c r="Q240" s="1"/>
    </row>
    <row r="241" spans="1:17" ht="28" customHeight="1" x14ac:dyDescent="0.3">
      <c r="A241" s="341" t="s">
        <v>92</v>
      </c>
      <c r="B241" s="1459" t="s">
        <v>279</v>
      </c>
      <c r="C241" s="1459"/>
      <c r="D241" s="1459"/>
      <c r="E241" s="1467"/>
      <c r="F241" s="117"/>
      <c r="G241" s="144" t="s">
        <v>362</v>
      </c>
      <c r="H241" s="144" t="s">
        <v>362</v>
      </c>
      <c r="I241" s="144" t="s">
        <v>362</v>
      </c>
      <c r="J241" s="58"/>
      <c r="Q241" s="1"/>
    </row>
    <row r="242" spans="1:17" ht="30" customHeight="1" x14ac:dyDescent="0.3">
      <c r="A242" s="354" t="s">
        <v>93</v>
      </c>
      <c r="B242" s="1461" t="s">
        <v>280</v>
      </c>
      <c r="C242" s="1461"/>
      <c r="D242" s="1461"/>
      <c r="E242" s="1468"/>
      <c r="F242" s="118"/>
      <c r="G242" s="148" t="s">
        <v>362</v>
      </c>
      <c r="H242" s="148" t="s">
        <v>362</v>
      </c>
      <c r="I242" s="148" t="s">
        <v>362</v>
      </c>
      <c r="J242" s="64"/>
      <c r="Q242" s="1"/>
    </row>
    <row r="243" spans="1:17" s="5" customFormat="1" ht="8.15" customHeight="1" x14ac:dyDescent="0.35">
      <c r="A243" s="82"/>
      <c r="B243" s="83"/>
      <c r="C243" s="83"/>
      <c r="D243" s="83"/>
      <c r="E243" s="83"/>
      <c r="F243" s="84"/>
      <c r="G243" s="156"/>
      <c r="H243" s="156"/>
      <c r="I243" s="156"/>
      <c r="J243" s="46"/>
      <c r="K243" s="32"/>
      <c r="L243" s="8"/>
    </row>
    <row r="244" spans="1:17" s="5" customFormat="1" ht="33" customHeight="1" x14ac:dyDescent="0.35">
      <c r="A244" s="1462" t="s">
        <v>441</v>
      </c>
      <c r="B244" s="1463"/>
      <c r="C244" s="1463"/>
      <c r="D244" s="1463"/>
      <c r="E244" s="1463"/>
      <c r="F244" s="1463"/>
      <c r="G244" s="1463"/>
      <c r="H244" s="1463"/>
      <c r="I244" s="1463"/>
      <c r="J244" s="1464"/>
      <c r="K244" s="32"/>
      <c r="L244" s="8">
        <f>IF(COUNTA(G245:I248)=12,3,2)</f>
        <v>3</v>
      </c>
    </row>
    <row r="245" spans="1:17" ht="51.75" customHeight="1" x14ac:dyDescent="0.3">
      <c r="A245" s="352" t="s">
        <v>114</v>
      </c>
      <c r="B245" s="1465" t="s">
        <v>110</v>
      </c>
      <c r="C245" s="1465"/>
      <c r="D245" s="1465"/>
      <c r="E245" s="1466" t="s">
        <v>518</v>
      </c>
      <c r="F245" s="115"/>
      <c r="G245" s="161" t="s">
        <v>362</v>
      </c>
      <c r="H245" s="161" t="s">
        <v>362</v>
      </c>
      <c r="I245" s="161" t="s">
        <v>362</v>
      </c>
      <c r="J245" s="1617" t="s">
        <v>563</v>
      </c>
      <c r="K245" s="233"/>
      <c r="Q245" s="1"/>
    </row>
    <row r="246" spans="1:17" ht="28" customHeight="1" x14ac:dyDescent="0.3">
      <c r="A246" s="353" t="s">
        <v>115</v>
      </c>
      <c r="B246" s="1460" t="s">
        <v>111</v>
      </c>
      <c r="C246" s="1460"/>
      <c r="D246" s="1460"/>
      <c r="E246" s="1467"/>
      <c r="F246" s="116"/>
      <c r="G246" s="143" t="s">
        <v>362</v>
      </c>
      <c r="H246" s="143" t="s">
        <v>362</v>
      </c>
      <c r="I246" s="143" t="s">
        <v>362</v>
      </c>
      <c r="J246" s="1618"/>
      <c r="Q246" s="1"/>
    </row>
    <row r="247" spans="1:17" ht="28" customHeight="1" x14ac:dyDescent="0.3">
      <c r="A247" s="341" t="s">
        <v>116</v>
      </c>
      <c r="B247" s="1459" t="s">
        <v>112</v>
      </c>
      <c r="C247" s="1459"/>
      <c r="D247" s="1459"/>
      <c r="E247" s="1467"/>
      <c r="F247" s="117"/>
      <c r="G247" s="144" t="s">
        <v>362</v>
      </c>
      <c r="H247" s="144" t="s">
        <v>362</v>
      </c>
      <c r="I247" s="144" t="s">
        <v>362</v>
      </c>
      <c r="J247" s="1618"/>
      <c r="Q247" s="1"/>
    </row>
    <row r="248" spans="1:17" ht="28" customHeight="1" x14ac:dyDescent="0.3">
      <c r="A248" s="354" t="s">
        <v>117</v>
      </c>
      <c r="B248" s="1461" t="s">
        <v>113</v>
      </c>
      <c r="C248" s="1461"/>
      <c r="D248" s="1461"/>
      <c r="E248" s="1468"/>
      <c r="F248" s="246" t="s">
        <v>398</v>
      </c>
      <c r="G248" s="172">
        <v>1</v>
      </c>
      <c r="H248" s="172">
        <v>1</v>
      </c>
      <c r="I248" s="172">
        <v>1</v>
      </c>
      <c r="J248" s="1619"/>
      <c r="K248" s="39"/>
      <c r="Q248" s="1"/>
    </row>
    <row r="249" spans="1:17" s="5" customFormat="1" ht="8.15" customHeight="1" x14ac:dyDescent="0.35">
      <c r="A249" s="65"/>
      <c r="B249" s="66"/>
      <c r="C249" s="66"/>
      <c r="D249" s="66"/>
      <c r="E249" s="66"/>
      <c r="F249" s="67"/>
      <c r="G249" s="155"/>
      <c r="H249" s="155"/>
      <c r="I249" s="155"/>
      <c r="J249" s="46"/>
      <c r="K249" s="32"/>
      <c r="L249" s="8"/>
    </row>
    <row r="250" spans="1:17" s="5" customFormat="1" ht="33" customHeight="1" x14ac:dyDescent="0.35">
      <c r="A250" s="1462" t="s">
        <v>442</v>
      </c>
      <c r="B250" s="1463"/>
      <c r="C250" s="1463"/>
      <c r="D250" s="1463"/>
      <c r="E250" s="1463"/>
      <c r="F250" s="1463"/>
      <c r="G250" s="1463"/>
      <c r="H250" s="1463"/>
      <c r="I250" s="1463"/>
      <c r="J250" s="255" t="s">
        <v>671</v>
      </c>
      <c r="K250" s="32"/>
      <c r="L250" s="8">
        <f>IF(COUNTA(G251:I252)=4,3,2)</f>
        <v>3</v>
      </c>
    </row>
    <row r="251" spans="1:17" ht="28" customHeight="1" x14ac:dyDescent="0.3">
      <c r="A251" s="352" t="s">
        <v>120</v>
      </c>
      <c r="B251" s="1465" t="s">
        <v>118</v>
      </c>
      <c r="C251" s="1465"/>
      <c r="D251" s="1465"/>
      <c r="E251" s="1466" t="s">
        <v>537</v>
      </c>
      <c r="F251" s="243" t="s">
        <v>361</v>
      </c>
      <c r="G251" s="1613">
        <v>215</v>
      </c>
      <c r="H251" s="1614"/>
      <c r="I251" s="159">
        <v>310</v>
      </c>
      <c r="J251" s="319"/>
      <c r="K251" s="260"/>
      <c r="M251" s="1745"/>
      <c r="Q251" s="1"/>
    </row>
    <row r="252" spans="1:17" ht="28" customHeight="1" x14ac:dyDescent="0.3">
      <c r="A252" s="354" t="s">
        <v>121</v>
      </c>
      <c r="B252" s="1461" t="s">
        <v>119</v>
      </c>
      <c r="C252" s="1461"/>
      <c r="D252" s="1461"/>
      <c r="E252" s="1468"/>
      <c r="F252" s="246" t="s">
        <v>361</v>
      </c>
      <c r="G252" s="1615">
        <v>73</v>
      </c>
      <c r="H252" s="1616"/>
      <c r="I252" s="406">
        <v>136</v>
      </c>
      <c r="J252" s="81"/>
      <c r="M252" s="1745"/>
      <c r="Q252" s="1"/>
    </row>
    <row r="253" spans="1:17" s="5" customFormat="1" ht="8.15" customHeight="1" x14ac:dyDescent="0.35">
      <c r="A253" s="12"/>
      <c r="B253" s="13"/>
      <c r="C253" s="13"/>
      <c r="D253" s="13"/>
      <c r="E253" s="13"/>
      <c r="F253" s="7"/>
      <c r="G253" s="149"/>
      <c r="H253" s="149"/>
      <c r="I253" s="149"/>
      <c r="J253" s="46"/>
      <c r="K253" s="32"/>
      <c r="L253" s="8"/>
      <c r="M253" s="1745"/>
    </row>
    <row r="254" spans="1:17" s="5" customFormat="1" ht="33" customHeight="1" x14ac:dyDescent="0.35">
      <c r="A254" s="1462" t="s">
        <v>443</v>
      </c>
      <c r="B254" s="1463"/>
      <c r="C254" s="1463"/>
      <c r="D254" s="1463"/>
      <c r="E254" s="1463"/>
      <c r="F254" s="1463"/>
      <c r="G254" s="1463"/>
      <c r="H254" s="1463"/>
      <c r="I254" s="1463"/>
      <c r="J254" s="255" t="s">
        <v>671</v>
      </c>
      <c r="K254" s="32"/>
      <c r="L254" s="8">
        <f>IF(COUNTA(G255:I261)=14,3,2)</f>
        <v>3</v>
      </c>
      <c r="M254" s="1745"/>
    </row>
    <row r="255" spans="1:17" ht="28" customHeight="1" x14ac:dyDescent="0.3">
      <c r="A255" s="352" t="s">
        <v>152</v>
      </c>
      <c r="B255" s="1465" t="s">
        <v>145</v>
      </c>
      <c r="C255" s="1465"/>
      <c r="D255" s="1465"/>
      <c r="E255" s="1466" t="s">
        <v>537</v>
      </c>
      <c r="F255" s="243" t="s">
        <v>361</v>
      </c>
      <c r="G255" s="1613">
        <v>129</v>
      </c>
      <c r="H255" s="1614"/>
      <c r="I255" s="159">
        <v>274</v>
      </c>
      <c r="J255" s="94"/>
      <c r="K255" s="41"/>
      <c r="M255" s="1745"/>
      <c r="Q255" s="1"/>
    </row>
    <row r="256" spans="1:17" ht="28" customHeight="1" x14ac:dyDescent="0.3">
      <c r="A256" s="353" t="s">
        <v>153</v>
      </c>
      <c r="B256" s="1460" t="s">
        <v>146</v>
      </c>
      <c r="C256" s="1460"/>
      <c r="D256" s="1460"/>
      <c r="E256" s="1467"/>
      <c r="F256" s="244" t="s">
        <v>361</v>
      </c>
      <c r="G256" s="1622">
        <v>125</v>
      </c>
      <c r="H256" s="1623"/>
      <c r="I256" s="403">
        <v>229</v>
      </c>
      <c r="J256" s="59"/>
      <c r="M256" s="1745"/>
      <c r="Q256" s="1"/>
    </row>
    <row r="257" spans="1:17" ht="28" customHeight="1" x14ac:dyDescent="0.3">
      <c r="A257" s="356" t="s">
        <v>154</v>
      </c>
      <c r="B257" s="1627" t="s">
        <v>147</v>
      </c>
      <c r="C257" s="1627"/>
      <c r="D257" s="1627"/>
      <c r="E257" s="1467"/>
      <c r="F257" s="367" t="s">
        <v>361</v>
      </c>
      <c r="G257" s="1620">
        <v>4</v>
      </c>
      <c r="H257" s="1621"/>
      <c r="I257" s="409">
        <v>26</v>
      </c>
      <c r="J257" s="279"/>
      <c r="M257" s="1745"/>
      <c r="Q257" s="1"/>
    </row>
    <row r="258" spans="1:17" ht="30" customHeight="1" x14ac:dyDescent="0.3">
      <c r="A258" s="353" t="s">
        <v>155</v>
      </c>
      <c r="B258" s="1460" t="s">
        <v>148</v>
      </c>
      <c r="C258" s="1460"/>
      <c r="D258" s="1460"/>
      <c r="E258" s="1467"/>
      <c r="F258" s="244" t="s">
        <v>361</v>
      </c>
      <c r="G258" s="1622">
        <v>17482</v>
      </c>
      <c r="H258" s="1623"/>
      <c r="I258" s="403">
        <v>7462</v>
      </c>
      <c r="J258" s="59"/>
      <c r="M258" s="1745"/>
      <c r="Q258" s="1"/>
    </row>
    <row r="259" spans="1:17" ht="30" customHeight="1" x14ac:dyDescent="0.3">
      <c r="A259" s="341" t="s">
        <v>156</v>
      </c>
      <c r="B259" s="1459" t="s">
        <v>149</v>
      </c>
      <c r="C259" s="1459"/>
      <c r="D259" s="1459"/>
      <c r="E259" s="1467"/>
      <c r="F259" s="245" t="s">
        <v>361</v>
      </c>
      <c r="G259" s="1620">
        <v>17265</v>
      </c>
      <c r="H259" s="1621"/>
      <c r="I259" s="179">
        <v>7115</v>
      </c>
      <c r="J259" s="119"/>
      <c r="M259" s="1745"/>
      <c r="Q259" s="1"/>
    </row>
    <row r="260" spans="1:17" ht="39" customHeight="1" x14ac:dyDescent="0.3">
      <c r="A260" s="353" t="s">
        <v>157</v>
      </c>
      <c r="B260" s="1460" t="s">
        <v>150</v>
      </c>
      <c r="C260" s="1460"/>
      <c r="D260" s="1460"/>
      <c r="E260" s="1467"/>
      <c r="F260" s="244"/>
      <c r="G260" s="1622" t="s">
        <v>513</v>
      </c>
      <c r="H260" s="1623"/>
      <c r="I260" s="403" t="s">
        <v>513</v>
      </c>
      <c r="J260" s="59"/>
      <c r="M260" s="1745"/>
      <c r="Q260" s="1"/>
    </row>
    <row r="261" spans="1:17" ht="30" customHeight="1" x14ac:dyDescent="0.3">
      <c r="A261" s="342" t="s">
        <v>158</v>
      </c>
      <c r="B261" s="1624" t="s">
        <v>151</v>
      </c>
      <c r="C261" s="1624"/>
      <c r="D261" s="1624"/>
      <c r="E261" s="1468"/>
      <c r="F261" s="110" t="s">
        <v>361</v>
      </c>
      <c r="G261" s="1625" t="s">
        <v>362</v>
      </c>
      <c r="H261" s="1626"/>
      <c r="I261" s="196" t="s">
        <v>362</v>
      </c>
      <c r="J261" s="102"/>
      <c r="M261" s="1745"/>
      <c r="Q261" s="1"/>
    </row>
    <row r="262" spans="1:17" s="5" customFormat="1" ht="8.15" customHeight="1" x14ac:dyDescent="0.35">
      <c r="A262" s="82"/>
      <c r="B262" s="83"/>
      <c r="C262" s="83"/>
      <c r="D262" s="83"/>
      <c r="E262" s="83"/>
      <c r="F262" s="84"/>
      <c r="G262" s="156"/>
      <c r="H262" s="156"/>
      <c r="I262" s="156"/>
      <c r="J262" s="46"/>
      <c r="K262" s="32"/>
      <c r="L262" s="8"/>
    </row>
    <row r="263" spans="1:17" s="5" customFormat="1" ht="33" customHeight="1" x14ac:dyDescent="0.35">
      <c r="A263" s="1494" t="s">
        <v>444</v>
      </c>
      <c r="B263" s="1495"/>
      <c r="C263" s="1495"/>
      <c r="D263" s="1495"/>
      <c r="E263" s="1495"/>
      <c r="F263" s="1495"/>
      <c r="G263" s="1495"/>
      <c r="H263" s="1495"/>
      <c r="I263" s="1495"/>
      <c r="J263" s="425" t="s">
        <v>671</v>
      </c>
      <c r="K263" s="32"/>
      <c r="L263" s="8">
        <f>IF(COUNTA(G264:I265)=4,3,2)</f>
        <v>3</v>
      </c>
    </row>
    <row r="264" spans="1:17" ht="30" customHeight="1" x14ac:dyDescent="0.3">
      <c r="A264" s="352" t="s">
        <v>161</v>
      </c>
      <c r="B264" s="1465" t="s">
        <v>159</v>
      </c>
      <c r="C264" s="1465"/>
      <c r="D264" s="1465"/>
      <c r="E264" s="1466" t="s">
        <v>537</v>
      </c>
      <c r="F264" s="76" t="s">
        <v>398</v>
      </c>
      <c r="G264" s="1630">
        <v>1</v>
      </c>
      <c r="H264" s="1630"/>
      <c r="I264" s="410">
        <v>0.99639999999999995</v>
      </c>
      <c r="J264" s="120"/>
      <c r="Q264" s="1"/>
    </row>
    <row r="265" spans="1:17" ht="30" customHeight="1" x14ac:dyDescent="0.3">
      <c r="A265" s="354" t="s">
        <v>162</v>
      </c>
      <c r="B265" s="1461" t="s">
        <v>160</v>
      </c>
      <c r="C265" s="1461"/>
      <c r="D265" s="1461"/>
      <c r="E265" s="1468"/>
      <c r="F265" s="73" t="s">
        <v>398</v>
      </c>
      <c r="G265" s="1631" t="s">
        <v>362</v>
      </c>
      <c r="H265" s="1631"/>
      <c r="I265" s="148" t="s">
        <v>362</v>
      </c>
      <c r="J265" s="64"/>
      <c r="Q265" s="1"/>
    </row>
    <row r="266" spans="1:17" s="5" customFormat="1" ht="8.15" customHeight="1" x14ac:dyDescent="0.35">
      <c r="A266" s="82"/>
      <c r="B266" s="83"/>
      <c r="C266" s="83"/>
      <c r="D266" s="83"/>
      <c r="E266" s="83"/>
      <c r="F266" s="84"/>
      <c r="G266" s="156"/>
      <c r="H266" s="156"/>
      <c r="I266" s="156"/>
      <c r="J266" s="46"/>
      <c r="K266" s="32"/>
      <c r="L266" s="8"/>
    </row>
    <row r="267" spans="1:17" s="5" customFormat="1" ht="33" customHeight="1" x14ac:dyDescent="0.35">
      <c r="A267" s="1462" t="s">
        <v>445</v>
      </c>
      <c r="B267" s="1463"/>
      <c r="C267" s="1463"/>
      <c r="D267" s="1463"/>
      <c r="E267" s="1463"/>
      <c r="F267" s="1463"/>
      <c r="G267" s="1463"/>
      <c r="H267" s="1463"/>
      <c r="I267" s="1463"/>
      <c r="J267" s="1464"/>
      <c r="K267" s="32"/>
      <c r="L267" s="8">
        <f>IF(COUNTA(G268:I269)=6,3,2)</f>
        <v>3</v>
      </c>
    </row>
    <row r="268" spans="1:17" ht="30" customHeight="1" x14ac:dyDescent="0.3">
      <c r="A268" s="352" t="s">
        <v>125</v>
      </c>
      <c r="B268" s="1465" t="s">
        <v>122</v>
      </c>
      <c r="C268" s="1465"/>
      <c r="D268" s="1465"/>
      <c r="E268" s="1466" t="s">
        <v>518</v>
      </c>
      <c r="F268" s="243" t="s">
        <v>361</v>
      </c>
      <c r="G268" s="159">
        <v>5531</v>
      </c>
      <c r="H268" s="159">
        <v>4179</v>
      </c>
      <c r="I268" s="159">
        <v>5906</v>
      </c>
      <c r="J268" s="1628" t="s">
        <v>517</v>
      </c>
      <c r="K268" s="260"/>
      <c r="Q268" s="1"/>
    </row>
    <row r="269" spans="1:17" ht="34.5" customHeight="1" x14ac:dyDescent="0.3">
      <c r="A269" s="354" t="s">
        <v>124</v>
      </c>
      <c r="B269" s="1461" t="s">
        <v>123</v>
      </c>
      <c r="C269" s="1461"/>
      <c r="D269" s="1461"/>
      <c r="E269" s="1468"/>
      <c r="F269" s="246" t="s">
        <v>446</v>
      </c>
      <c r="G269" s="396" t="s">
        <v>362</v>
      </c>
      <c r="H269" s="396" t="s">
        <v>362</v>
      </c>
      <c r="I269" s="396" t="s">
        <v>362</v>
      </c>
      <c r="J269" s="1629"/>
      <c r="K269" s="260"/>
      <c r="Q269" s="1"/>
    </row>
    <row r="270" spans="1:17" s="5" customFormat="1" ht="8.15" customHeight="1" x14ac:dyDescent="0.35">
      <c r="A270" s="12"/>
      <c r="B270" s="13"/>
      <c r="C270" s="13"/>
      <c r="D270" s="13"/>
      <c r="E270" s="13"/>
      <c r="F270" s="7"/>
      <c r="G270" s="149"/>
      <c r="H270" s="149"/>
      <c r="I270" s="149"/>
      <c r="J270" s="46"/>
      <c r="K270" s="32"/>
      <c r="L270" s="8"/>
    </row>
    <row r="271" spans="1:17" s="5" customFormat="1" ht="33" customHeight="1" x14ac:dyDescent="0.35">
      <c r="A271" s="1462" t="s">
        <v>447</v>
      </c>
      <c r="B271" s="1463"/>
      <c r="C271" s="1463"/>
      <c r="D271" s="1463"/>
      <c r="E271" s="1463"/>
      <c r="F271" s="1463"/>
      <c r="G271" s="1463"/>
      <c r="H271" s="1463"/>
      <c r="I271" s="1463"/>
      <c r="J271" s="1464"/>
      <c r="K271" s="32"/>
      <c r="L271" s="8">
        <f>IF(COUNTA(G272:I288)+COUNTA(G290:I291)=57,3,2)</f>
        <v>3</v>
      </c>
    </row>
    <row r="272" spans="1:17" ht="25" customHeight="1" x14ac:dyDescent="0.3">
      <c r="A272" s="420" t="s">
        <v>163</v>
      </c>
      <c r="B272" s="1465" t="s">
        <v>259</v>
      </c>
      <c r="C272" s="1465"/>
      <c r="D272" s="1465"/>
      <c r="E272" s="1466" t="s">
        <v>518</v>
      </c>
      <c r="F272" s="243" t="s">
        <v>398</v>
      </c>
      <c r="G272" s="181">
        <v>1</v>
      </c>
      <c r="H272" s="181">
        <v>0.95220000000000005</v>
      </c>
      <c r="I272" s="181">
        <v>1</v>
      </c>
      <c r="J272" s="319"/>
      <c r="Q272" s="1"/>
    </row>
    <row r="273" spans="1:17" ht="30" customHeight="1" x14ac:dyDescent="0.3">
      <c r="A273" s="422" t="s">
        <v>164</v>
      </c>
      <c r="B273" s="1460" t="s">
        <v>249</v>
      </c>
      <c r="C273" s="1460"/>
      <c r="D273" s="1460"/>
      <c r="E273" s="1467"/>
      <c r="F273" s="244" t="s">
        <v>398</v>
      </c>
      <c r="G273" s="182">
        <v>0</v>
      </c>
      <c r="H273" s="182">
        <v>0</v>
      </c>
      <c r="I273" s="182">
        <v>0</v>
      </c>
      <c r="J273" s="121"/>
      <c r="Q273" s="1"/>
    </row>
    <row r="274" spans="1:17" ht="30" customHeight="1" x14ac:dyDescent="0.3">
      <c r="A274" s="421" t="s">
        <v>165</v>
      </c>
      <c r="B274" s="1459" t="s">
        <v>260</v>
      </c>
      <c r="C274" s="1459"/>
      <c r="D274" s="1459"/>
      <c r="E274" s="1467"/>
      <c r="F274" s="245" t="s">
        <v>398</v>
      </c>
      <c r="G274" s="183">
        <v>0</v>
      </c>
      <c r="H274" s="183">
        <v>0</v>
      </c>
      <c r="I274" s="183">
        <v>0</v>
      </c>
      <c r="J274" s="122"/>
      <c r="Q274" s="1"/>
    </row>
    <row r="275" spans="1:17" ht="30" customHeight="1" x14ac:dyDescent="0.3">
      <c r="A275" s="422" t="s">
        <v>166</v>
      </c>
      <c r="B275" s="1460" t="s">
        <v>261</v>
      </c>
      <c r="C275" s="1460"/>
      <c r="D275" s="1460"/>
      <c r="E275" s="1467"/>
      <c r="F275" s="244" t="s">
        <v>398</v>
      </c>
      <c r="G275" s="182">
        <v>0.23319999999999999</v>
      </c>
      <c r="H275" s="182">
        <v>0.15329999999999999</v>
      </c>
      <c r="I275" s="182">
        <v>0.14560000000000001</v>
      </c>
      <c r="J275" s="121"/>
      <c r="Q275" s="1"/>
    </row>
    <row r="276" spans="1:17" ht="30" customHeight="1" x14ac:dyDescent="0.3">
      <c r="A276" s="421" t="s">
        <v>167</v>
      </c>
      <c r="B276" s="1459" t="s">
        <v>262</v>
      </c>
      <c r="C276" s="1459"/>
      <c r="D276" s="1459"/>
      <c r="E276" s="1467"/>
      <c r="F276" s="245" t="s">
        <v>398</v>
      </c>
      <c r="G276" s="183">
        <v>0.18540000000000001</v>
      </c>
      <c r="H276" s="183">
        <v>0.15720000000000001</v>
      </c>
      <c r="I276" s="183">
        <v>0.12280000000000001</v>
      </c>
      <c r="J276" s="122"/>
      <c r="Q276" s="1"/>
    </row>
    <row r="277" spans="1:17" ht="30" customHeight="1" x14ac:dyDescent="0.3">
      <c r="A277" s="422" t="s">
        <v>168</v>
      </c>
      <c r="B277" s="1460" t="s">
        <v>263</v>
      </c>
      <c r="C277" s="1460"/>
      <c r="D277" s="1460"/>
      <c r="E277" s="1467"/>
      <c r="F277" s="244" t="s">
        <v>398</v>
      </c>
      <c r="G277" s="182">
        <v>0.58140000000000003</v>
      </c>
      <c r="H277" s="182">
        <v>0.6895</v>
      </c>
      <c r="I277" s="182">
        <v>0.73160000000000003</v>
      </c>
      <c r="J277" s="320"/>
      <c r="Q277" s="1"/>
    </row>
    <row r="278" spans="1:17" ht="25" customHeight="1" x14ac:dyDescent="0.3">
      <c r="A278" s="421" t="s">
        <v>169</v>
      </c>
      <c r="B278" s="1459" t="s">
        <v>264</v>
      </c>
      <c r="C278" s="1459"/>
      <c r="D278" s="1459"/>
      <c r="E278" s="1467"/>
      <c r="F278" s="245" t="s">
        <v>398</v>
      </c>
      <c r="G278" s="183">
        <v>0</v>
      </c>
      <c r="H278" s="183">
        <v>0</v>
      </c>
      <c r="I278" s="183">
        <v>0</v>
      </c>
      <c r="J278" s="122"/>
      <c r="Q278" s="1"/>
    </row>
    <row r="279" spans="1:17" ht="40.5" customHeight="1" x14ac:dyDescent="0.3">
      <c r="A279" s="422" t="s">
        <v>292</v>
      </c>
      <c r="B279" s="1460" t="s">
        <v>339</v>
      </c>
      <c r="C279" s="1460"/>
      <c r="D279" s="1460"/>
      <c r="E279" s="1467"/>
      <c r="F279" s="244" t="s">
        <v>398</v>
      </c>
      <c r="G279" s="182">
        <v>1</v>
      </c>
      <c r="H279" s="182">
        <v>1</v>
      </c>
      <c r="I279" s="182">
        <v>1</v>
      </c>
      <c r="J279" s="320" t="s">
        <v>446</v>
      </c>
      <c r="Q279" s="1"/>
    </row>
    <row r="280" spans="1:17" ht="30" customHeight="1" x14ac:dyDescent="0.3">
      <c r="A280" s="421" t="s">
        <v>170</v>
      </c>
      <c r="B280" s="1459" t="s">
        <v>265</v>
      </c>
      <c r="C280" s="1459"/>
      <c r="D280" s="1459"/>
      <c r="E280" s="1467"/>
      <c r="F280" s="245" t="s">
        <v>478</v>
      </c>
      <c r="G280" s="184">
        <v>1</v>
      </c>
      <c r="H280" s="184">
        <v>1</v>
      </c>
      <c r="I280" s="184">
        <v>1</v>
      </c>
      <c r="J280" s="122"/>
      <c r="Q280" s="1"/>
    </row>
    <row r="281" spans="1:17" ht="30" customHeight="1" x14ac:dyDescent="0.3">
      <c r="A281" s="422" t="s">
        <v>171</v>
      </c>
      <c r="B281" s="1460" t="s">
        <v>238</v>
      </c>
      <c r="C281" s="1460"/>
      <c r="D281" s="1460"/>
      <c r="E281" s="1467"/>
      <c r="F281" s="244" t="s">
        <v>398</v>
      </c>
      <c r="G281" s="182">
        <v>0</v>
      </c>
      <c r="H281" s="182">
        <v>1</v>
      </c>
      <c r="I281" s="182">
        <v>0</v>
      </c>
      <c r="J281" s="121"/>
      <c r="Q281" s="1"/>
    </row>
    <row r="282" spans="1:17" ht="30" customHeight="1" x14ac:dyDescent="0.3">
      <c r="A282" s="419" t="s">
        <v>172</v>
      </c>
      <c r="B282" s="1627" t="s">
        <v>239</v>
      </c>
      <c r="C282" s="1627"/>
      <c r="D282" s="1627"/>
      <c r="E282" s="1467"/>
      <c r="F282" s="418" t="s">
        <v>398</v>
      </c>
      <c r="G282" s="276">
        <v>0</v>
      </c>
      <c r="H282" s="276">
        <v>0</v>
      </c>
      <c r="I282" s="276">
        <v>0</v>
      </c>
      <c r="J282" s="277"/>
      <c r="Q282" s="1"/>
    </row>
    <row r="283" spans="1:17" ht="25" customHeight="1" x14ac:dyDescent="0.3">
      <c r="A283" s="422" t="s">
        <v>173</v>
      </c>
      <c r="B283" s="1460" t="s">
        <v>240</v>
      </c>
      <c r="C283" s="1460"/>
      <c r="D283" s="1460"/>
      <c r="E283" s="1467"/>
      <c r="F283" s="244" t="s">
        <v>398</v>
      </c>
      <c r="G283" s="182">
        <v>0</v>
      </c>
      <c r="H283" s="182">
        <v>0</v>
      </c>
      <c r="I283" s="182">
        <v>0</v>
      </c>
      <c r="J283" s="121"/>
      <c r="Q283" s="1"/>
    </row>
    <row r="284" spans="1:17" ht="25" customHeight="1" x14ac:dyDescent="0.3">
      <c r="A284" s="421" t="s">
        <v>174</v>
      </c>
      <c r="B284" s="1459" t="s">
        <v>241</v>
      </c>
      <c r="C284" s="1459"/>
      <c r="D284" s="1459"/>
      <c r="E284" s="1467"/>
      <c r="F284" s="245" t="s">
        <v>398</v>
      </c>
      <c r="G284" s="183">
        <v>0</v>
      </c>
      <c r="H284" s="183">
        <v>0</v>
      </c>
      <c r="I284" s="183">
        <v>0</v>
      </c>
      <c r="J284" s="122"/>
      <c r="Q284" s="1"/>
    </row>
    <row r="285" spans="1:17" ht="25" customHeight="1" x14ac:dyDescent="0.3">
      <c r="A285" s="422" t="s">
        <v>175</v>
      </c>
      <c r="B285" s="1460" t="s">
        <v>242</v>
      </c>
      <c r="C285" s="1460"/>
      <c r="D285" s="1460"/>
      <c r="E285" s="1467"/>
      <c r="F285" s="244" t="s">
        <v>398</v>
      </c>
      <c r="G285" s="182">
        <v>0</v>
      </c>
      <c r="H285" s="182">
        <v>0</v>
      </c>
      <c r="I285" s="182">
        <v>0</v>
      </c>
      <c r="J285" s="121"/>
      <c r="Q285" s="1"/>
    </row>
    <row r="286" spans="1:17" ht="30" customHeight="1" x14ac:dyDescent="0.3">
      <c r="A286" s="421" t="s">
        <v>176</v>
      </c>
      <c r="B286" s="1459" t="s">
        <v>340</v>
      </c>
      <c r="C286" s="1459"/>
      <c r="D286" s="1459"/>
      <c r="E286" s="1467"/>
      <c r="F286" s="245" t="s">
        <v>398</v>
      </c>
      <c r="G286" s="183">
        <v>0</v>
      </c>
      <c r="H286" s="183">
        <v>1</v>
      </c>
      <c r="I286" s="183">
        <v>0</v>
      </c>
      <c r="J286" s="321" t="s">
        <v>446</v>
      </c>
      <c r="Q286" s="1"/>
    </row>
    <row r="287" spans="1:17" ht="30" customHeight="1" x14ac:dyDescent="0.3">
      <c r="A287" s="422" t="s">
        <v>293</v>
      </c>
      <c r="B287" s="1460" t="s">
        <v>341</v>
      </c>
      <c r="C287" s="1460"/>
      <c r="D287" s="1460"/>
      <c r="E287" s="1467"/>
      <c r="F287" s="244" t="s">
        <v>478</v>
      </c>
      <c r="G287" s="185">
        <v>0</v>
      </c>
      <c r="H287" s="185">
        <v>141</v>
      </c>
      <c r="I287" s="185">
        <v>0</v>
      </c>
      <c r="J287" s="121"/>
      <c r="K287" s="260"/>
      <c r="Q287" s="1"/>
    </row>
    <row r="288" spans="1:17" ht="30" customHeight="1" x14ac:dyDescent="0.3">
      <c r="A288" s="423" t="s">
        <v>177</v>
      </c>
      <c r="B288" s="1624" t="s">
        <v>126</v>
      </c>
      <c r="C288" s="1624"/>
      <c r="D288" s="1624"/>
      <c r="E288" s="1468"/>
      <c r="F288" s="110" t="s">
        <v>361</v>
      </c>
      <c r="G288" s="408" t="s">
        <v>565</v>
      </c>
      <c r="H288" s="408" t="s">
        <v>565</v>
      </c>
      <c r="I288" s="408" t="s">
        <v>565</v>
      </c>
      <c r="J288" s="426"/>
      <c r="Q288" s="1"/>
    </row>
    <row r="289" spans="1:17" s="5" customFormat="1" ht="33" customHeight="1" x14ac:dyDescent="0.35">
      <c r="A289" s="1462" t="s">
        <v>625</v>
      </c>
      <c r="B289" s="1463"/>
      <c r="C289" s="1463"/>
      <c r="D289" s="1463"/>
      <c r="E289" s="1463"/>
      <c r="F289" s="1463"/>
      <c r="G289" s="1463"/>
      <c r="H289" s="1463"/>
      <c r="I289" s="1463"/>
      <c r="J289" s="1464"/>
      <c r="K289" s="32"/>
      <c r="L289" s="8"/>
    </row>
    <row r="290" spans="1:17" ht="30" customHeight="1" x14ac:dyDescent="0.3">
      <c r="A290" s="353" t="s">
        <v>178</v>
      </c>
      <c r="B290" s="1460" t="s">
        <v>127</v>
      </c>
      <c r="C290" s="1460"/>
      <c r="D290" s="1460"/>
      <c r="E290" s="1466" t="s">
        <v>518</v>
      </c>
      <c r="F290" s="116"/>
      <c r="G290" s="403" t="s">
        <v>364</v>
      </c>
      <c r="H290" s="403" t="s">
        <v>364</v>
      </c>
      <c r="I290" s="403" t="s">
        <v>364</v>
      </c>
      <c r="J290" s="256" t="s">
        <v>566</v>
      </c>
      <c r="Q290" s="1"/>
    </row>
    <row r="291" spans="1:17" ht="25" customHeight="1" x14ac:dyDescent="0.3">
      <c r="A291" s="342" t="s">
        <v>179</v>
      </c>
      <c r="B291" s="1624" t="s">
        <v>128</v>
      </c>
      <c r="C291" s="1624"/>
      <c r="D291" s="1624"/>
      <c r="E291" s="1468"/>
      <c r="F291" s="110" t="s">
        <v>512</v>
      </c>
      <c r="G291" s="160">
        <v>2</v>
      </c>
      <c r="H291" s="160">
        <v>2</v>
      </c>
      <c r="I291" s="160">
        <v>2</v>
      </c>
      <c r="J291" s="99"/>
      <c r="Q291" s="1"/>
    </row>
    <row r="292" spans="1:17" s="5" customFormat="1" ht="8.15" customHeight="1" x14ac:dyDescent="0.35">
      <c r="A292" s="209"/>
      <c r="B292" s="210"/>
      <c r="C292" s="210"/>
      <c r="D292" s="210"/>
      <c r="E292" s="210"/>
      <c r="F292" s="47"/>
      <c r="G292" s="211"/>
      <c r="H292" s="211"/>
      <c r="I292" s="211"/>
      <c r="J292" s="46"/>
      <c r="K292" s="32"/>
      <c r="L292" s="8"/>
    </row>
    <row r="293" spans="1:17" s="5" customFormat="1" ht="33" customHeight="1" x14ac:dyDescent="0.35">
      <c r="A293" s="1462" t="s">
        <v>448</v>
      </c>
      <c r="B293" s="1463"/>
      <c r="C293" s="1463"/>
      <c r="D293" s="1463"/>
      <c r="E293" s="1463"/>
      <c r="F293" s="1463"/>
      <c r="G293" s="1463"/>
      <c r="H293" s="1463"/>
      <c r="I293" s="1463"/>
      <c r="J293" s="1464"/>
      <c r="K293" s="32"/>
      <c r="L293" s="8">
        <f>IF(COUNTA(G294:I307)=42,3,2)</f>
        <v>3</v>
      </c>
    </row>
    <row r="294" spans="1:17" ht="30" customHeight="1" x14ac:dyDescent="0.3">
      <c r="A294" s="352" t="s">
        <v>96</v>
      </c>
      <c r="B294" s="1479" t="s">
        <v>281</v>
      </c>
      <c r="C294" s="1480"/>
      <c r="D294" s="123" t="s">
        <v>365</v>
      </c>
      <c r="E294" s="1483" t="s">
        <v>518</v>
      </c>
      <c r="F294" s="94" t="s">
        <v>361</v>
      </c>
      <c r="G294" s="159">
        <v>0</v>
      </c>
      <c r="H294" s="159">
        <v>0</v>
      </c>
      <c r="I294" s="159">
        <v>0</v>
      </c>
      <c r="J294" s="94"/>
      <c r="Q294" s="1"/>
    </row>
    <row r="295" spans="1:17" ht="30" customHeight="1" x14ac:dyDescent="0.3">
      <c r="A295" s="353" t="s">
        <v>97</v>
      </c>
      <c r="B295" s="1487" t="s">
        <v>282</v>
      </c>
      <c r="C295" s="1488"/>
      <c r="D295" s="89" t="s">
        <v>365</v>
      </c>
      <c r="E295" s="1637"/>
      <c r="F295" s="59" t="s">
        <v>361</v>
      </c>
      <c r="G295" s="403">
        <v>0</v>
      </c>
      <c r="H295" s="403">
        <v>0</v>
      </c>
      <c r="I295" s="403">
        <v>0</v>
      </c>
      <c r="J295" s="59"/>
      <c r="Q295" s="1"/>
    </row>
    <row r="296" spans="1:17" ht="15" customHeight="1" x14ac:dyDescent="0.3">
      <c r="A296" s="1523" t="s">
        <v>98</v>
      </c>
      <c r="B296" s="1639" t="s">
        <v>342</v>
      </c>
      <c r="C296" s="1640"/>
      <c r="D296" s="124" t="s">
        <v>250</v>
      </c>
      <c r="E296" s="1637"/>
      <c r="F296" s="60" t="s">
        <v>361</v>
      </c>
      <c r="G296" s="146">
        <v>0</v>
      </c>
      <c r="H296" s="146">
        <v>0</v>
      </c>
      <c r="I296" s="146">
        <v>0</v>
      </c>
      <c r="J296" s="1645"/>
      <c r="Q296" s="1"/>
    </row>
    <row r="297" spans="1:17" ht="15" customHeight="1" x14ac:dyDescent="0.3">
      <c r="A297" s="1523"/>
      <c r="B297" s="1641"/>
      <c r="C297" s="1642"/>
      <c r="D297" s="124" t="s">
        <v>251</v>
      </c>
      <c r="E297" s="1637"/>
      <c r="F297" s="60" t="s">
        <v>361</v>
      </c>
      <c r="G297" s="146">
        <v>0</v>
      </c>
      <c r="H297" s="146">
        <v>0</v>
      </c>
      <c r="I297" s="146">
        <v>0</v>
      </c>
      <c r="J297" s="1646"/>
      <c r="Q297" s="1"/>
    </row>
    <row r="298" spans="1:17" ht="15" customHeight="1" x14ac:dyDescent="0.3">
      <c r="A298" s="1523"/>
      <c r="B298" s="1641"/>
      <c r="C298" s="1642"/>
      <c r="D298" s="124" t="s">
        <v>252</v>
      </c>
      <c r="E298" s="1637"/>
      <c r="F298" s="60" t="s">
        <v>361</v>
      </c>
      <c r="G298" s="146">
        <v>0</v>
      </c>
      <c r="H298" s="146">
        <v>0</v>
      </c>
      <c r="I298" s="146">
        <v>0</v>
      </c>
      <c r="J298" s="1646"/>
      <c r="Q298" s="1"/>
    </row>
    <row r="299" spans="1:17" ht="15" customHeight="1" x14ac:dyDescent="0.3">
      <c r="A299" s="1523"/>
      <c r="B299" s="1641"/>
      <c r="C299" s="1642"/>
      <c r="D299" s="124" t="s">
        <v>253</v>
      </c>
      <c r="E299" s="1637"/>
      <c r="F299" s="60" t="s">
        <v>361</v>
      </c>
      <c r="G299" s="146">
        <v>0</v>
      </c>
      <c r="H299" s="146">
        <v>0</v>
      </c>
      <c r="I299" s="146">
        <v>0</v>
      </c>
      <c r="J299" s="1646"/>
      <c r="Q299" s="1"/>
    </row>
    <row r="300" spans="1:17" ht="15" customHeight="1" x14ac:dyDescent="0.3">
      <c r="A300" s="1523"/>
      <c r="B300" s="1641"/>
      <c r="C300" s="1642"/>
      <c r="D300" s="124" t="s">
        <v>254</v>
      </c>
      <c r="E300" s="1637"/>
      <c r="F300" s="60" t="s">
        <v>361</v>
      </c>
      <c r="G300" s="146">
        <v>0</v>
      </c>
      <c r="H300" s="146">
        <v>0</v>
      </c>
      <c r="I300" s="146">
        <v>0</v>
      </c>
      <c r="J300" s="1646"/>
      <c r="Q300" s="1"/>
    </row>
    <row r="301" spans="1:17" ht="15" customHeight="1" x14ac:dyDescent="0.3">
      <c r="A301" s="1523"/>
      <c r="B301" s="1643"/>
      <c r="C301" s="1644"/>
      <c r="D301" s="124" t="s">
        <v>255</v>
      </c>
      <c r="E301" s="1637"/>
      <c r="F301" s="60" t="s">
        <v>361</v>
      </c>
      <c r="G301" s="146">
        <v>0</v>
      </c>
      <c r="H301" s="146">
        <v>0</v>
      </c>
      <c r="I301" s="146">
        <v>0</v>
      </c>
      <c r="J301" s="1647"/>
      <c r="Q301" s="1"/>
    </row>
    <row r="302" spans="1:17" ht="15" customHeight="1" x14ac:dyDescent="0.3">
      <c r="A302" s="1548" t="s">
        <v>99</v>
      </c>
      <c r="B302" s="1513" t="s">
        <v>343</v>
      </c>
      <c r="C302" s="1514"/>
      <c r="D302" s="346" t="s">
        <v>250</v>
      </c>
      <c r="E302" s="1637"/>
      <c r="F302" s="59" t="s">
        <v>361</v>
      </c>
      <c r="G302" s="403">
        <v>0</v>
      </c>
      <c r="H302" s="403">
        <v>0</v>
      </c>
      <c r="I302" s="403">
        <v>0</v>
      </c>
      <c r="J302" s="1474"/>
      <c r="Q302" s="1"/>
    </row>
    <row r="303" spans="1:17" ht="15" customHeight="1" x14ac:dyDescent="0.3">
      <c r="A303" s="1548"/>
      <c r="B303" s="1518"/>
      <c r="C303" s="1519"/>
      <c r="D303" s="346" t="s">
        <v>251</v>
      </c>
      <c r="E303" s="1637"/>
      <c r="F303" s="59" t="s">
        <v>361</v>
      </c>
      <c r="G303" s="403">
        <v>0</v>
      </c>
      <c r="H303" s="403">
        <v>0</v>
      </c>
      <c r="I303" s="403">
        <v>0</v>
      </c>
      <c r="J303" s="1648"/>
      <c r="Q303" s="1"/>
    </row>
    <row r="304" spans="1:17" ht="15" customHeight="1" x14ac:dyDescent="0.3">
      <c r="A304" s="1548"/>
      <c r="B304" s="1518"/>
      <c r="C304" s="1519"/>
      <c r="D304" s="346" t="s">
        <v>252</v>
      </c>
      <c r="E304" s="1637"/>
      <c r="F304" s="59" t="s">
        <v>361</v>
      </c>
      <c r="G304" s="403">
        <v>0</v>
      </c>
      <c r="H304" s="403">
        <v>0</v>
      </c>
      <c r="I304" s="403">
        <v>0</v>
      </c>
      <c r="J304" s="1648"/>
      <c r="Q304" s="1"/>
    </row>
    <row r="305" spans="1:17" ht="15" customHeight="1" x14ac:dyDescent="0.3">
      <c r="A305" s="1548"/>
      <c r="B305" s="1518"/>
      <c r="C305" s="1519"/>
      <c r="D305" s="346" t="s">
        <v>253</v>
      </c>
      <c r="E305" s="1637"/>
      <c r="F305" s="59" t="s">
        <v>361</v>
      </c>
      <c r="G305" s="403">
        <v>0</v>
      </c>
      <c r="H305" s="403">
        <v>0</v>
      </c>
      <c r="I305" s="403">
        <v>0</v>
      </c>
      <c r="J305" s="1648"/>
      <c r="Q305" s="1"/>
    </row>
    <row r="306" spans="1:17" ht="15" customHeight="1" x14ac:dyDescent="0.3">
      <c r="A306" s="1548"/>
      <c r="B306" s="1518"/>
      <c r="C306" s="1519"/>
      <c r="D306" s="346" t="s">
        <v>254</v>
      </c>
      <c r="E306" s="1637"/>
      <c r="F306" s="59" t="s">
        <v>361</v>
      </c>
      <c r="G306" s="403">
        <v>0</v>
      </c>
      <c r="H306" s="403">
        <v>0</v>
      </c>
      <c r="I306" s="403">
        <v>0</v>
      </c>
      <c r="J306" s="1648"/>
      <c r="Q306" s="1"/>
    </row>
    <row r="307" spans="1:17" ht="15" customHeight="1" x14ac:dyDescent="0.3">
      <c r="A307" s="1549"/>
      <c r="B307" s="1515"/>
      <c r="C307" s="1516"/>
      <c r="D307" s="91" t="s">
        <v>255</v>
      </c>
      <c r="E307" s="1638"/>
      <c r="F307" s="81" t="s">
        <v>361</v>
      </c>
      <c r="G307" s="406">
        <v>0</v>
      </c>
      <c r="H307" s="406">
        <v>0</v>
      </c>
      <c r="I307" s="406">
        <v>0</v>
      </c>
      <c r="J307" s="1517"/>
      <c r="Q307" s="1"/>
    </row>
    <row r="308" spans="1:17" s="5" customFormat="1" ht="8.15" customHeight="1" x14ac:dyDescent="0.35">
      <c r="A308" s="12"/>
      <c r="B308" s="13"/>
      <c r="C308" s="13"/>
      <c r="D308" s="13"/>
      <c r="E308" s="13"/>
      <c r="F308" s="7"/>
      <c r="G308" s="149"/>
      <c r="H308" s="149"/>
      <c r="I308" s="149"/>
      <c r="J308" s="46"/>
      <c r="K308" s="32"/>
      <c r="L308" s="8"/>
    </row>
    <row r="309" spans="1:17" s="5" customFormat="1" ht="33" customHeight="1" x14ac:dyDescent="0.35">
      <c r="A309" s="1462" t="s">
        <v>552</v>
      </c>
      <c r="B309" s="1463"/>
      <c r="C309" s="1463"/>
      <c r="D309" s="1463"/>
      <c r="E309" s="1463"/>
      <c r="F309" s="1463"/>
      <c r="G309" s="1463"/>
      <c r="H309" s="1463"/>
      <c r="I309" s="1463"/>
      <c r="J309" s="1464"/>
      <c r="K309" s="32"/>
      <c r="L309" s="8">
        <f>IF(COUNTA(G310:I310)=3,3,2)</f>
        <v>3</v>
      </c>
    </row>
    <row r="310" spans="1:17" ht="39" customHeight="1" x14ac:dyDescent="0.3">
      <c r="A310" s="11" t="s">
        <v>95</v>
      </c>
      <c r="B310" s="1590" t="s">
        <v>553</v>
      </c>
      <c r="C310" s="1590"/>
      <c r="D310" s="1590"/>
      <c r="E310" s="219" t="s">
        <v>519</v>
      </c>
      <c r="F310" s="242" t="s">
        <v>398</v>
      </c>
      <c r="G310" s="253">
        <v>0.996</v>
      </c>
      <c r="H310" s="253">
        <v>0.996</v>
      </c>
      <c r="I310" s="253">
        <v>0.996</v>
      </c>
      <c r="J310" s="414" t="s">
        <v>626</v>
      </c>
      <c r="K310" s="260"/>
      <c r="M310" s="32"/>
      <c r="Q310" s="1"/>
    </row>
    <row r="311" spans="1:17" s="5" customFormat="1" ht="8.15" customHeight="1" x14ac:dyDescent="0.35">
      <c r="A311" s="82"/>
      <c r="B311" s="83"/>
      <c r="C311" s="83"/>
      <c r="D311" s="83"/>
      <c r="E311" s="83"/>
      <c r="F311" s="84"/>
      <c r="G311" s="156"/>
      <c r="H311" s="156"/>
      <c r="I311" s="156"/>
      <c r="J311" s="46"/>
      <c r="K311" s="32"/>
      <c r="L311" s="8"/>
      <c r="M311" s="32"/>
    </row>
    <row r="312" spans="1:17" s="5" customFormat="1" ht="33" customHeight="1" x14ac:dyDescent="0.35">
      <c r="A312" s="1462" t="s">
        <v>449</v>
      </c>
      <c r="B312" s="1463"/>
      <c r="C312" s="1463"/>
      <c r="D312" s="1463"/>
      <c r="E312" s="1463"/>
      <c r="F312" s="1463"/>
      <c r="G312" s="1463"/>
      <c r="H312" s="1463"/>
      <c r="I312" s="1463"/>
      <c r="J312" s="1464"/>
      <c r="K312" s="254"/>
      <c r="L312" s="8">
        <f>IF(COUNTA(G313:I313)=1,3,2)</f>
        <v>3</v>
      </c>
      <c r="M312" s="32"/>
    </row>
    <row r="313" spans="1:17" ht="55.5" customHeight="1" x14ac:dyDescent="0.3">
      <c r="A313" s="11" t="s">
        <v>182</v>
      </c>
      <c r="B313" s="1633" t="s">
        <v>181</v>
      </c>
      <c r="C313" s="1633"/>
      <c r="D313" s="1633"/>
      <c r="E313" s="219" t="s">
        <v>519</v>
      </c>
      <c r="F313" s="242" t="s">
        <v>398</v>
      </c>
      <c r="G313" s="1758">
        <v>0.99970000000000003</v>
      </c>
      <c r="H313" s="1759"/>
      <c r="I313" s="1760"/>
      <c r="J313" s="252" t="s">
        <v>672</v>
      </c>
      <c r="K313" s="1722"/>
      <c r="L313" s="1723"/>
      <c r="M313" s="32"/>
      <c r="Q313" s="1"/>
    </row>
    <row r="314" spans="1:17" s="5" customFormat="1" ht="8.15" customHeight="1" x14ac:dyDescent="0.35">
      <c r="A314" s="12"/>
      <c r="B314" s="13"/>
      <c r="C314" s="13"/>
      <c r="D314" s="13"/>
      <c r="E314" s="13"/>
      <c r="F314" s="7"/>
      <c r="G314" s="149"/>
      <c r="H314" s="149"/>
      <c r="I314" s="149"/>
      <c r="J314" s="46"/>
      <c r="K314" s="32"/>
      <c r="L314" s="8"/>
      <c r="M314" s="32"/>
    </row>
    <row r="315" spans="1:17" s="5" customFormat="1" ht="33" customHeight="1" x14ac:dyDescent="0.35">
      <c r="A315" s="1462" t="s">
        <v>450</v>
      </c>
      <c r="B315" s="1463"/>
      <c r="C315" s="1463"/>
      <c r="D315" s="1463"/>
      <c r="E315" s="1463"/>
      <c r="F315" s="1463"/>
      <c r="G315" s="1463"/>
      <c r="H315" s="1463"/>
      <c r="I315" s="1463"/>
      <c r="J315" s="1464"/>
      <c r="K315" s="32"/>
      <c r="L315" s="8">
        <f>IF(COUNTA(G316:I316)=1,3,2)</f>
        <v>3</v>
      </c>
      <c r="M315" s="32"/>
    </row>
    <row r="316" spans="1:17" ht="52.5" customHeight="1" x14ac:dyDescent="0.3">
      <c r="A316" s="11" t="s">
        <v>180</v>
      </c>
      <c r="B316" s="1590" t="s">
        <v>474</v>
      </c>
      <c r="C316" s="1590"/>
      <c r="D316" s="1590"/>
      <c r="E316" s="219" t="s">
        <v>519</v>
      </c>
      <c r="F316" s="242" t="s">
        <v>556</v>
      </c>
      <c r="G316" s="1748" t="s">
        <v>717</v>
      </c>
      <c r="H316" s="1749"/>
      <c r="I316" s="1750"/>
      <c r="J316" s="252" t="s">
        <v>716</v>
      </c>
      <c r="K316" s="1722"/>
      <c r="L316" s="1724"/>
      <c r="M316" s="32"/>
      <c r="Q316" s="1"/>
    </row>
    <row r="317" spans="1:17" s="5" customFormat="1" ht="8.15" customHeight="1" x14ac:dyDescent="0.35">
      <c r="A317" s="82"/>
      <c r="B317" s="83"/>
      <c r="C317" s="83"/>
      <c r="D317" s="83"/>
      <c r="E317" s="83"/>
      <c r="F317" s="84"/>
      <c r="G317" s="156"/>
      <c r="H317" s="156"/>
      <c r="I317" s="156"/>
      <c r="J317" s="46"/>
      <c r="K317" s="32"/>
      <c r="L317" s="8"/>
      <c r="M317" s="32"/>
    </row>
    <row r="318" spans="1:17" s="5" customFormat="1" ht="33" customHeight="1" x14ac:dyDescent="0.35">
      <c r="A318" s="1494" t="s">
        <v>451</v>
      </c>
      <c r="B318" s="1495"/>
      <c r="C318" s="1495"/>
      <c r="D318" s="1495"/>
      <c r="E318" s="1495"/>
      <c r="F318" s="1495"/>
      <c r="G318" s="1495"/>
      <c r="H318" s="1495"/>
      <c r="I318" s="1495"/>
      <c r="J318" s="1496"/>
      <c r="K318" s="32"/>
      <c r="L318" s="8">
        <f>IF(COUNTA(G319:I319)=3,3,2)</f>
        <v>3</v>
      </c>
      <c r="M318" s="32"/>
    </row>
    <row r="319" spans="1:17" ht="30" customHeight="1" x14ac:dyDescent="0.3">
      <c r="A319" s="11" t="s">
        <v>130</v>
      </c>
      <c r="B319" s="1633" t="s">
        <v>129</v>
      </c>
      <c r="C319" s="1633"/>
      <c r="D319" s="1633"/>
      <c r="E319" s="219" t="s">
        <v>519</v>
      </c>
      <c r="F319" s="242" t="s">
        <v>559</v>
      </c>
      <c r="G319" s="186" t="s">
        <v>511</v>
      </c>
      <c r="H319" s="186" t="s">
        <v>511</v>
      </c>
      <c r="I319" s="186" t="s">
        <v>511</v>
      </c>
      <c r="J319" s="252" t="s">
        <v>557</v>
      </c>
      <c r="K319" s="260"/>
      <c r="M319" s="32"/>
      <c r="Q319" s="1"/>
    </row>
    <row r="320" spans="1:17" s="5" customFormat="1" ht="8.15" customHeight="1" x14ac:dyDescent="0.35">
      <c r="A320" s="82"/>
      <c r="B320" s="83"/>
      <c r="C320" s="83"/>
      <c r="D320" s="83"/>
      <c r="E320" s="83"/>
      <c r="F320" s="84"/>
      <c r="G320" s="156"/>
      <c r="H320" s="156"/>
      <c r="I320" s="156"/>
      <c r="J320" s="46"/>
      <c r="K320" s="32"/>
      <c r="L320" s="8"/>
    </row>
    <row r="321" spans="1:17" s="5" customFormat="1" ht="33" customHeight="1" x14ac:dyDescent="0.35">
      <c r="A321" s="1462" t="s">
        <v>452</v>
      </c>
      <c r="B321" s="1463"/>
      <c r="C321" s="1463"/>
      <c r="D321" s="1463"/>
      <c r="E321" s="1463"/>
      <c r="F321" s="1463"/>
      <c r="G321" s="1463"/>
      <c r="H321" s="1463"/>
      <c r="I321" s="1463"/>
      <c r="J321" s="1464"/>
      <c r="K321" s="40"/>
      <c r="L321" s="8">
        <f>IF(COUNTA(G322:I330)=27,3,2)</f>
        <v>3</v>
      </c>
    </row>
    <row r="322" spans="1:17" ht="30" customHeight="1" x14ac:dyDescent="0.3">
      <c r="A322" s="352" t="s">
        <v>298</v>
      </c>
      <c r="B322" s="1652" t="s">
        <v>266</v>
      </c>
      <c r="C322" s="1652"/>
      <c r="D322" s="1652"/>
      <c r="E322" s="1653" t="s">
        <v>518</v>
      </c>
      <c r="F322" s="243" t="s">
        <v>512</v>
      </c>
      <c r="G322" s="404">
        <v>106</v>
      </c>
      <c r="H322" s="404">
        <v>77</v>
      </c>
      <c r="I322" s="404">
        <v>63</v>
      </c>
      <c r="J322" s="223" t="s">
        <v>554</v>
      </c>
      <c r="K322" s="260"/>
      <c r="M322" s="1754"/>
      <c r="Q322" s="1"/>
    </row>
    <row r="323" spans="1:17" ht="30" customHeight="1" x14ac:dyDescent="0.3">
      <c r="A323" s="353" t="s">
        <v>299</v>
      </c>
      <c r="B323" s="1656" t="s">
        <v>267</v>
      </c>
      <c r="C323" s="1656"/>
      <c r="D323" s="1656"/>
      <c r="E323" s="1654"/>
      <c r="F323" s="244" t="s">
        <v>512</v>
      </c>
      <c r="G323" s="153">
        <v>0</v>
      </c>
      <c r="H323" s="153">
        <v>0</v>
      </c>
      <c r="I323" s="153">
        <v>99</v>
      </c>
      <c r="J323" s="343"/>
      <c r="K323" s="260"/>
      <c r="M323" s="1754"/>
      <c r="Q323" s="1"/>
    </row>
    <row r="324" spans="1:17" ht="66" customHeight="1" x14ac:dyDescent="0.3">
      <c r="A324" s="341" t="s">
        <v>300</v>
      </c>
      <c r="B324" s="1657" t="s">
        <v>294</v>
      </c>
      <c r="C324" s="1657"/>
      <c r="D324" s="1657"/>
      <c r="E324" s="1654"/>
      <c r="F324" s="245" t="s">
        <v>512</v>
      </c>
      <c r="G324" s="187">
        <v>0</v>
      </c>
      <c r="H324" s="187">
        <v>0</v>
      </c>
      <c r="I324" s="187">
        <v>0</v>
      </c>
      <c r="J324" s="273" t="s">
        <v>568</v>
      </c>
      <c r="K324" s="260"/>
      <c r="M324" s="1754"/>
      <c r="Q324" s="1"/>
    </row>
    <row r="325" spans="1:17" ht="30" customHeight="1" x14ac:dyDescent="0.3">
      <c r="A325" s="353" t="s">
        <v>301</v>
      </c>
      <c r="B325" s="1656" t="s">
        <v>270</v>
      </c>
      <c r="C325" s="1656"/>
      <c r="D325" s="1656"/>
      <c r="E325" s="1654"/>
      <c r="F325" s="244" t="s">
        <v>512</v>
      </c>
      <c r="G325" s="153">
        <v>0</v>
      </c>
      <c r="H325" s="153">
        <v>0</v>
      </c>
      <c r="I325" s="153">
        <v>0</v>
      </c>
      <c r="J325" s="343"/>
      <c r="K325" s="233"/>
      <c r="M325" s="1754"/>
      <c r="Q325" s="1"/>
    </row>
    <row r="326" spans="1:17" ht="47.25" customHeight="1" x14ac:dyDescent="0.3">
      <c r="A326" s="341" t="s">
        <v>302</v>
      </c>
      <c r="B326" s="1657" t="s">
        <v>268</v>
      </c>
      <c r="C326" s="1657"/>
      <c r="D326" s="1657"/>
      <c r="E326" s="1654"/>
      <c r="F326" s="245" t="s">
        <v>512</v>
      </c>
      <c r="G326" s="187">
        <v>0</v>
      </c>
      <c r="H326" s="187">
        <v>0</v>
      </c>
      <c r="I326" s="187">
        <v>0</v>
      </c>
      <c r="J326" s="266"/>
      <c r="K326" s="233"/>
      <c r="M326" s="1754"/>
      <c r="Q326" s="1"/>
    </row>
    <row r="327" spans="1:17" ht="30" customHeight="1" x14ac:dyDescent="0.3">
      <c r="A327" s="353" t="s">
        <v>303</v>
      </c>
      <c r="B327" s="1656" t="s">
        <v>269</v>
      </c>
      <c r="C327" s="1656"/>
      <c r="D327" s="1656"/>
      <c r="E327" s="1654"/>
      <c r="F327" s="244" t="s">
        <v>512</v>
      </c>
      <c r="G327" s="153">
        <v>32</v>
      </c>
      <c r="H327" s="153">
        <v>14</v>
      </c>
      <c r="I327" s="153">
        <v>11</v>
      </c>
      <c r="J327" s="415"/>
      <c r="K327" s="233"/>
      <c r="M327" s="1754"/>
      <c r="Q327" s="1"/>
    </row>
    <row r="328" spans="1:17" ht="75.75" customHeight="1" x14ac:dyDescent="0.3">
      <c r="A328" s="341" t="s">
        <v>304</v>
      </c>
      <c r="B328" s="1657" t="s">
        <v>295</v>
      </c>
      <c r="C328" s="1657"/>
      <c r="D328" s="1657"/>
      <c r="E328" s="1654"/>
      <c r="F328" s="245" t="s">
        <v>512</v>
      </c>
      <c r="G328" s="187">
        <v>74</v>
      </c>
      <c r="H328" s="187">
        <v>63</v>
      </c>
      <c r="I328" s="187">
        <v>151</v>
      </c>
      <c r="J328" s="249" t="s">
        <v>576</v>
      </c>
      <c r="K328" s="260"/>
      <c r="M328" s="1754"/>
      <c r="Q328" s="1"/>
    </row>
    <row r="329" spans="1:17" ht="30" customHeight="1" x14ac:dyDescent="0.3">
      <c r="A329" s="353" t="s">
        <v>305</v>
      </c>
      <c r="B329" s="1656" t="s">
        <v>296</v>
      </c>
      <c r="C329" s="1656"/>
      <c r="D329" s="1656"/>
      <c r="E329" s="1654"/>
      <c r="F329" s="244" t="s">
        <v>512</v>
      </c>
      <c r="G329" s="153">
        <v>86</v>
      </c>
      <c r="H329" s="153">
        <v>74</v>
      </c>
      <c r="I329" s="153">
        <v>160</v>
      </c>
      <c r="J329" s="343"/>
      <c r="M329" s="1754"/>
      <c r="Q329" s="1"/>
    </row>
    <row r="330" spans="1:17" ht="30" customHeight="1" x14ac:dyDescent="0.3">
      <c r="A330" s="342" t="s">
        <v>305</v>
      </c>
      <c r="B330" s="1666" t="s">
        <v>297</v>
      </c>
      <c r="C330" s="1666"/>
      <c r="D330" s="1666"/>
      <c r="E330" s="1655"/>
      <c r="F330" s="110" t="s">
        <v>512</v>
      </c>
      <c r="G330" s="188">
        <v>20</v>
      </c>
      <c r="H330" s="188">
        <v>3</v>
      </c>
      <c r="I330" s="188">
        <v>2</v>
      </c>
      <c r="J330" s="264" t="s">
        <v>542</v>
      </c>
      <c r="M330" s="1754"/>
      <c r="Q330" s="1"/>
    </row>
    <row r="331" spans="1:17" s="5" customFormat="1" ht="8.15" customHeight="1" x14ac:dyDescent="0.35">
      <c r="A331" s="12"/>
      <c r="B331" s="13"/>
      <c r="C331" s="13"/>
      <c r="D331" s="13"/>
      <c r="E331" s="13"/>
      <c r="F331" s="7"/>
      <c r="G331" s="149"/>
      <c r="H331" s="149"/>
      <c r="I331" s="149"/>
      <c r="J331" s="46"/>
      <c r="K331" s="32"/>
      <c r="L331" s="8"/>
    </row>
    <row r="332" spans="1:17" s="5" customFormat="1" ht="33" customHeight="1" x14ac:dyDescent="0.35">
      <c r="A332" s="1462" t="s">
        <v>453</v>
      </c>
      <c r="B332" s="1463"/>
      <c r="C332" s="1463"/>
      <c r="D332" s="1463"/>
      <c r="E332" s="1463"/>
      <c r="F332" s="1463"/>
      <c r="G332" s="1463"/>
      <c r="H332" s="1463"/>
      <c r="I332" s="1463"/>
      <c r="J332" s="1464"/>
      <c r="K332" s="32"/>
      <c r="L332" s="8">
        <f>IF(COUNTA(G333:I338)=18,3,2)</f>
        <v>3</v>
      </c>
    </row>
    <row r="333" spans="1:17" ht="20.149999999999999" customHeight="1" x14ac:dyDescent="0.3">
      <c r="A333" s="1522" t="s">
        <v>131</v>
      </c>
      <c r="B333" s="1658" t="s">
        <v>454</v>
      </c>
      <c r="C333" s="1659"/>
      <c r="D333" s="344" t="s">
        <v>538</v>
      </c>
      <c r="E333" s="1556" t="s">
        <v>519</v>
      </c>
      <c r="F333" s="243" t="s">
        <v>398</v>
      </c>
      <c r="G333" s="189" t="s">
        <v>362</v>
      </c>
      <c r="H333" s="189" t="s">
        <v>362</v>
      </c>
      <c r="I333" s="189" t="s">
        <v>362</v>
      </c>
      <c r="J333" s="1661"/>
      <c r="Q333" s="1"/>
    </row>
    <row r="334" spans="1:17" ht="20.149999999999999" customHeight="1" x14ac:dyDescent="0.3">
      <c r="A334" s="1523"/>
      <c r="B334" s="1569"/>
      <c r="C334" s="1570"/>
      <c r="D334" s="339" t="s">
        <v>539</v>
      </c>
      <c r="E334" s="1557"/>
      <c r="F334" s="245" t="s">
        <v>398</v>
      </c>
      <c r="G334" s="145" t="s">
        <v>362</v>
      </c>
      <c r="H334" s="145" t="s">
        <v>362</v>
      </c>
      <c r="I334" s="145" t="s">
        <v>362</v>
      </c>
      <c r="J334" s="1662"/>
      <c r="Q334" s="1"/>
    </row>
    <row r="335" spans="1:17" ht="20.149999999999999" customHeight="1" x14ac:dyDescent="0.3">
      <c r="A335" s="1548" t="s">
        <v>132</v>
      </c>
      <c r="B335" s="1565" t="s">
        <v>455</v>
      </c>
      <c r="C335" s="1566"/>
      <c r="D335" s="340" t="s">
        <v>538</v>
      </c>
      <c r="E335" s="1557"/>
      <c r="F335" s="244" t="s">
        <v>398</v>
      </c>
      <c r="G335" s="192">
        <v>0.25</v>
      </c>
      <c r="H335" s="192">
        <v>0.37</v>
      </c>
      <c r="I335" s="192">
        <v>0.28999999999999998</v>
      </c>
      <c r="J335" s="1662"/>
      <c r="Q335" s="1"/>
    </row>
    <row r="336" spans="1:17" ht="20.149999999999999" customHeight="1" x14ac:dyDescent="0.3">
      <c r="A336" s="1548"/>
      <c r="B336" s="1565"/>
      <c r="C336" s="1566"/>
      <c r="D336" s="340" t="s">
        <v>539</v>
      </c>
      <c r="E336" s="1557"/>
      <c r="F336" s="244" t="s">
        <v>398</v>
      </c>
      <c r="G336" s="192">
        <v>0.26</v>
      </c>
      <c r="H336" s="192">
        <v>0.4</v>
      </c>
      <c r="I336" s="192">
        <v>0.31</v>
      </c>
      <c r="J336" s="1662"/>
      <c r="Q336" s="1"/>
    </row>
    <row r="337" spans="1:17" ht="20.149999999999999" customHeight="1" x14ac:dyDescent="0.3">
      <c r="A337" s="1523" t="s">
        <v>133</v>
      </c>
      <c r="B337" s="1569" t="s">
        <v>456</v>
      </c>
      <c r="C337" s="1570"/>
      <c r="D337" s="339" t="s">
        <v>538</v>
      </c>
      <c r="E337" s="1557"/>
      <c r="F337" s="245" t="s">
        <v>398</v>
      </c>
      <c r="G337" s="193">
        <v>0.42</v>
      </c>
      <c r="H337" s="193">
        <v>0.57999999999999996</v>
      </c>
      <c r="I337" s="193">
        <v>0.44</v>
      </c>
      <c r="J337" s="1662"/>
      <c r="Q337" s="1"/>
    </row>
    <row r="338" spans="1:17" ht="20.149999999999999" customHeight="1" x14ac:dyDescent="0.3">
      <c r="A338" s="1524"/>
      <c r="B338" s="1664"/>
      <c r="C338" s="1665"/>
      <c r="D338" s="355" t="s">
        <v>539</v>
      </c>
      <c r="E338" s="1660"/>
      <c r="F338" s="110" t="s">
        <v>398</v>
      </c>
      <c r="G338" s="194">
        <v>0.45</v>
      </c>
      <c r="H338" s="194">
        <v>0.61</v>
      </c>
      <c r="I338" s="194">
        <v>0.49</v>
      </c>
      <c r="J338" s="1663"/>
      <c r="Q338" s="1"/>
    </row>
    <row r="339" spans="1:17" s="5" customFormat="1" ht="8.15" customHeight="1" x14ac:dyDescent="0.35">
      <c r="A339" s="82"/>
      <c r="B339" s="83"/>
      <c r="C339" s="83"/>
      <c r="D339" s="83"/>
      <c r="E339" s="83"/>
      <c r="F339" s="84"/>
      <c r="G339" s="156"/>
      <c r="H339" s="156"/>
      <c r="I339" s="156"/>
      <c r="J339" s="46"/>
      <c r="K339" s="32"/>
      <c r="L339" s="8"/>
    </row>
    <row r="340" spans="1:17" s="5" customFormat="1" ht="33" customHeight="1" x14ac:dyDescent="0.35">
      <c r="A340" s="1462" t="s">
        <v>457</v>
      </c>
      <c r="B340" s="1463"/>
      <c r="C340" s="1463"/>
      <c r="D340" s="1463"/>
      <c r="E340" s="1463"/>
      <c r="F340" s="1463"/>
      <c r="G340" s="1463"/>
      <c r="H340" s="1463"/>
      <c r="I340" s="1463"/>
      <c r="J340" s="1464"/>
      <c r="K340" s="32"/>
      <c r="L340" s="8">
        <f>IF(COUNTA(G341:I346)=18,3,2)</f>
        <v>3</v>
      </c>
    </row>
    <row r="341" spans="1:17" ht="20.149999999999999" customHeight="1" x14ac:dyDescent="0.3">
      <c r="A341" s="1522" t="s">
        <v>183</v>
      </c>
      <c r="B341" s="1658" t="s">
        <v>458</v>
      </c>
      <c r="C341" s="1659"/>
      <c r="D341" s="344" t="s">
        <v>538</v>
      </c>
      <c r="E341" s="1556" t="s">
        <v>519</v>
      </c>
      <c r="F341" s="243" t="s">
        <v>398</v>
      </c>
      <c r="G341" s="189" t="s">
        <v>362</v>
      </c>
      <c r="H341" s="189" t="s">
        <v>362</v>
      </c>
      <c r="I341" s="190" t="s">
        <v>362</v>
      </c>
      <c r="J341" s="1471" t="s">
        <v>551</v>
      </c>
      <c r="K341" s="1755"/>
      <c r="Q341" s="1"/>
    </row>
    <row r="342" spans="1:17" ht="20.149999999999999" customHeight="1" x14ac:dyDescent="0.3">
      <c r="A342" s="1523" t="s">
        <v>183</v>
      </c>
      <c r="B342" s="1569" t="s">
        <v>344</v>
      </c>
      <c r="C342" s="1570"/>
      <c r="D342" s="339" t="s">
        <v>539</v>
      </c>
      <c r="E342" s="1557"/>
      <c r="F342" s="245" t="s">
        <v>398</v>
      </c>
      <c r="G342" s="145" t="s">
        <v>362</v>
      </c>
      <c r="H342" s="145" t="s">
        <v>362</v>
      </c>
      <c r="I342" s="191" t="s">
        <v>362</v>
      </c>
      <c r="J342" s="1472"/>
      <c r="K342" s="1755"/>
      <c r="Q342" s="1"/>
    </row>
    <row r="343" spans="1:17" ht="20.149999999999999" customHeight="1" x14ac:dyDescent="0.3">
      <c r="A343" s="1548" t="s">
        <v>184</v>
      </c>
      <c r="B343" s="1565" t="s">
        <v>459</v>
      </c>
      <c r="C343" s="1566"/>
      <c r="D343" s="340" t="s">
        <v>538</v>
      </c>
      <c r="E343" s="1557"/>
      <c r="F343" s="244" t="s">
        <v>398</v>
      </c>
      <c r="G343" s="192">
        <v>0.38</v>
      </c>
      <c r="H343" s="192">
        <v>0.42</v>
      </c>
      <c r="I343" s="171">
        <v>0.27</v>
      </c>
      <c r="J343" s="1472"/>
      <c r="K343" s="1755"/>
      <c r="Q343" s="1"/>
    </row>
    <row r="344" spans="1:17" ht="20.149999999999999" customHeight="1" x14ac:dyDescent="0.3">
      <c r="A344" s="1548" t="s">
        <v>184</v>
      </c>
      <c r="B344" s="1565" t="s">
        <v>345</v>
      </c>
      <c r="C344" s="1566"/>
      <c r="D344" s="340" t="s">
        <v>539</v>
      </c>
      <c r="E344" s="1557"/>
      <c r="F344" s="244" t="s">
        <v>398</v>
      </c>
      <c r="G344" s="192">
        <v>0.41</v>
      </c>
      <c r="H344" s="192">
        <v>0.48</v>
      </c>
      <c r="I344" s="171">
        <v>0.33</v>
      </c>
      <c r="J344" s="1472"/>
      <c r="K344" s="1755"/>
      <c r="Q344" s="1"/>
    </row>
    <row r="345" spans="1:17" ht="20.149999999999999" customHeight="1" x14ac:dyDescent="0.3">
      <c r="A345" s="1523" t="s">
        <v>185</v>
      </c>
      <c r="B345" s="1569" t="s">
        <v>460</v>
      </c>
      <c r="C345" s="1570"/>
      <c r="D345" s="339" t="s">
        <v>538</v>
      </c>
      <c r="E345" s="1557"/>
      <c r="F345" s="245" t="s">
        <v>398</v>
      </c>
      <c r="G345" s="193">
        <v>0.54</v>
      </c>
      <c r="H345" s="193">
        <v>0.59</v>
      </c>
      <c r="I345" s="247">
        <v>0.44</v>
      </c>
      <c r="J345" s="1472"/>
      <c r="K345" s="1755"/>
      <c r="Q345" s="1"/>
    </row>
    <row r="346" spans="1:17" ht="20.149999999999999" customHeight="1" x14ac:dyDescent="0.3">
      <c r="A346" s="1524" t="s">
        <v>185</v>
      </c>
      <c r="B346" s="1664" t="s">
        <v>346</v>
      </c>
      <c r="C346" s="1665"/>
      <c r="D346" s="355" t="s">
        <v>539</v>
      </c>
      <c r="E346" s="1660"/>
      <c r="F346" s="110" t="s">
        <v>398</v>
      </c>
      <c r="G346" s="194">
        <v>0.56999999999999995</v>
      </c>
      <c r="H346" s="194">
        <v>0.64</v>
      </c>
      <c r="I346" s="248">
        <v>0.5</v>
      </c>
      <c r="J346" s="1667"/>
      <c r="K346" s="1755"/>
      <c r="Q346" s="1"/>
    </row>
    <row r="347" spans="1:17" s="5" customFormat="1" ht="8.15" customHeight="1" x14ac:dyDescent="0.35">
      <c r="A347" s="82"/>
      <c r="B347" s="83"/>
      <c r="C347" s="83"/>
      <c r="D347" s="83"/>
      <c r="E347" s="83"/>
      <c r="F347" s="84"/>
      <c r="G347" s="156"/>
      <c r="H347" s="156"/>
      <c r="I347" s="156"/>
      <c r="J347" s="46"/>
      <c r="K347" s="32"/>
      <c r="L347" s="8"/>
    </row>
    <row r="348" spans="1:17" s="5" customFormat="1" ht="33" customHeight="1" x14ac:dyDescent="0.35">
      <c r="A348" s="1462" t="s">
        <v>461</v>
      </c>
      <c r="B348" s="1463"/>
      <c r="C348" s="1463"/>
      <c r="D348" s="1463"/>
      <c r="E348" s="1463"/>
      <c r="F348" s="1463"/>
      <c r="G348" s="1463"/>
      <c r="H348" s="1463"/>
      <c r="I348" s="1463"/>
      <c r="J348" s="1464"/>
      <c r="K348" s="32"/>
      <c r="L348" s="8">
        <f>IF(COUNTA(G349:I351)=9,3,2)</f>
        <v>3</v>
      </c>
    </row>
    <row r="349" spans="1:17" ht="38.15" customHeight="1" x14ac:dyDescent="0.3">
      <c r="A349" s="352" t="s">
        <v>190</v>
      </c>
      <c r="B349" s="1668" t="s">
        <v>258</v>
      </c>
      <c r="C349" s="1668"/>
      <c r="D349" s="1668"/>
      <c r="E349" s="1669" t="s">
        <v>518</v>
      </c>
      <c r="F349" s="243" t="s">
        <v>398</v>
      </c>
      <c r="G349" s="189" t="s">
        <v>362</v>
      </c>
      <c r="H349" s="189" t="s">
        <v>362</v>
      </c>
      <c r="I349" s="190" t="s">
        <v>362</v>
      </c>
      <c r="J349" s="1672" t="s">
        <v>516</v>
      </c>
      <c r="Q349" s="1"/>
    </row>
    <row r="350" spans="1:17" ht="38.15" customHeight="1" x14ac:dyDescent="0.3">
      <c r="A350" s="353" t="s">
        <v>191</v>
      </c>
      <c r="B350" s="1493" t="s">
        <v>243</v>
      </c>
      <c r="C350" s="1493"/>
      <c r="D350" s="1493"/>
      <c r="E350" s="1670"/>
      <c r="F350" s="244" t="s">
        <v>398</v>
      </c>
      <c r="G350" s="143" t="s">
        <v>362</v>
      </c>
      <c r="H350" s="143" t="s">
        <v>362</v>
      </c>
      <c r="I350" s="143" t="s">
        <v>362</v>
      </c>
      <c r="J350" s="1673"/>
      <c r="Q350" s="1"/>
    </row>
    <row r="351" spans="1:17" ht="38.15" customHeight="1" x14ac:dyDescent="0.3">
      <c r="A351" s="342" t="s">
        <v>192</v>
      </c>
      <c r="B351" s="1589" t="s">
        <v>244</v>
      </c>
      <c r="C351" s="1589"/>
      <c r="D351" s="1589"/>
      <c r="E351" s="1671"/>
      <c r="F351" s="110" t="s">
        <v>398</v>
      </c>
      <c r="G351" s="196" t="s">
        <v>362</v>
      </c>
      <c r="H351" s="196" t="s">
        <v>362</v>
      </c>
      <c r="I351" s="196" t="s">
        <v>362</v>
      </c>
      <c r="J351" s="1674"/>
      <c r="Q351" s="1"/>
    </row>
    <row r="352" spans="1:17" s="5" customFormat="1" ht="8.15" customHeight="1" x14ac:dyDescent="0.35">
      <c r="A352" s="12"/>
      <c r="B352" s="13"/>
      <c r="C352" s="13"/>
      <c r="D352" s="13"/>
      <c r="E352" s="13"/>
      <c r="F352" s="7"/>
      <c r="G352" s="149"/>
      <c r="H352" s="149"/>
      <c r="I352" s="149"/>
      <c r="J352" s="46"/>
      <c r="K352" s="32"/>
      <c r="L352" s="8"/>
    </row>
    <row r="353" spans="1:17" s="5" customFormat="1" ht="33" customHeight="1" x14ac:dyDescent="0.35">
      <c r="A353" s="1462" t="s">
        <v>462</v>
      </c>
      <c r="B353" s="1463"/>
      <c r="C353" s="1463"/>
      <c r="D353" s="1463"/>
      <c r="E353" s="1463"/>
      <c r="F353" s="1463"/>
      <c r="G353" s="1463"/>
      <c r="H353" s="1463"/>
      <c r="I353" s="1463"/>
      <c r="J353" s="1464"/>
      <c r="K353" s="32"/>
      <c r="L353" s="8">
        <f>IF(COUNTA(G354:I357)=12,3,2)</f>
        <v>3</v>
      </c>
    </row>
    <row r="354" spans="1:17" ht="28" customHeight="1" x14ac:dyDescent="0.3">
      <c r="A354" s="352" t="s">
        <v>186</v>
      </c>
      <c r="B354" s="1668" t="s">
        <v>134</v>
      </c>
      <c r="C354" s="1668"/>
      <c r="D354" s="1668"/>
      <c r="E354" s="1669" t="s">
        <v>518</v>
      </c>
      <c r="F354" s="243" t="s">
        <v>512</v>
      </c>
      <c r="G354" s="189" t="s">
        <v>362</v>
      </c>
      <c r="H354" s="189" t="s">
        <v>362</v>
      </c>
      <c r="I354" s="189" t="s">
        <v>362</v>
      </c>
      <c r="J354" s="250" t="s">
        <v>569</v>
      </c>
      <c r="K354" s="1756"/>
      <c r="Q354" s="1"/>
    </row>
    <row r="355" spans="1:17" ht="28" customHeight="1" x14ac:dyDescent="0.3">
      <c r="A355" s="353" t="s">
        <v>187</v>
      </c>
      <c r="B355" s="1493" t="s">
        <v>135</v>
      </c>
      <c r="C355" s="1493"/>
      <c r="D355" s="1493"/>
      <c r="E355" s="1670"/>
      <c r="F355" s="244" t="s">
        <v>512</v>
      </c>
      <c r="G355" s="143" t="s">
        <v>362</v>
      </c>
      <c r="H355" s="143" t="s">
        <v>362</v>
      </c>
      <c r="I355" s="153">
        <v>63</v>
      </c>
      <c r="J355" s="258" t="s">
        <v>570</v>
      </c>
      <c r="K355" s="1756"/>
      <c r="Q355" s="1"/>
    </row>
    <row r="356" spans="1:17" ht="30" customHeight="1" x14ac:dyDescent="0.3">
      <c r="A356" s="341" t="s">
        <v>188</v>
      </c>
      <c r="B356" s="1492" t="s">
        <v>136</v>
      </c>
      <c r="C356" s="1492"/>
      <c r="D356" s="1492"/>
      <c r="E356" s="1670"/>
      <c r="F356" s="245" t="s">
        <v>398</v>
      </c>
      <c r="G356" s="145" t="s">
        <v>362</v>
      </c>
      <c r="H356" s="145" t="s">
        <v>362</v>
      </c>
      <c r="I356" s="191" t="s">
        <v>362</v>
      </c>
      <c r="J356" s="323" t="s">
        <v>569</v>
      </c>
      <c r="K356" s="1756"/>
      <c r="Q356" s="1"/>
    </row>
    <row r="357" spans="1:17" ht="30" customHeight="1" x14ac:dyDescent="0.3">
      <c r="A357" s="354" t="s">
        <v>189</v>
      </c>
      <c r="B357" s="1504" t="s">
        <v>137</v>
      </c>
      <c r="C357" s="1504"/>
      <c r="D357" s="1504"/>
      <c r="E357" s="1671"/>
      <c r="F357" s="246" t="s">
        <v>398</v>
      </c>
      <c r="G357" s="148" t="s">
        <v>362</v>
      </c>
      <c r="H357" s="148" t="s">
        <v>362</v>
      </c>
      <c r="I357" s="198" t="s">
        <v>362</v>
      </c>
      <c r="J357" s="322" t="s">
        <v>569</v>
      </c>
      <c r="K357" s="1756"/>
      <c r="Q357" s="1"/>
    </row>
    <row r="358" spans="1:17" s="5" customFormat="1" ht="8.15" customHeight="1" x14ac:dyDescent="0.35">
      <c r="A358" s="12"/>
      <c r="B358" s="13"/>
      <c r="C358" s="13"/>
      <c r="D358" s="13"/>
      <c r="E358" s="13"/>
      <c r="F358" s="7"/>
      <c r="G358" s="149"/>
      <c r="H358" s="149"/>
      <c r="I358" s="149"/>
      <c r="J358" s="46"/>
      <c r="K358" s="32"/>
      <c r="L358" s="8"/>
    </row>
    <row r="359" spans="1:17" s="5" customFormat="1" ht="33" customHeight="1" x14ac:dyDescent="0.35">
      <c r="A359" s="1462" t="s">
        <v>463</v>
      </c>
      <c r="B359" s="1463"/>
      <c r="C359" s="1463"/>
      <c r="D359" s="1463"/>
      <c r="E359" s="1463"/>
      <c r="F359" s="1463"/>
      <c r="G359" s="1463"/>
      <c r="H359" s="1463"/>
      <c r="I359" s="1463"/>
      <c r="J359" s="1464"/>
      <c r="K359" s="32"/>
      <c r="L359" s="8">
        <f>IF(COUNTA(G360:I360)=3,3,2)</f>
        <v>3</v>
      </c>
    </row>
    <row r="360" spans="1:17" ht="101.25" customHeight="1" x14ac:dyDescent="0.3">
      <c r="A360" s="11" t="s">
        <v>193</v>
      </c>
      <c r="B360" s="1590" t="s">
        <v>541</v>
      </c>
      <c r="C360" s="1590"/>
      <c r="D360" s="1590"/>
      <c r="E360" s="219" t="s">
        <v>519</v>
      </c>
      <c r="F360" s="242" t="s">
        <v>361</v>
      </c>
      <c r="G360" s="150" t="s">
        <v>362</v>
      </c>
      <c r="H360" s="150" t="s">
        <v>362</v>
      </c>
      <c r="I360" s="150" t="s">
        <v>362</v>
      </c>
      <c r="J360" s="317" t="s">
        <v>623</v>
      </c>
      <c r="Q360" s="1"/>
    </row>
    <row r="361" spans="1:17" s="5" customFormat="1" ht="8.15" customHeight="1" x14ac:dyDescent="0.35">
      <c r="A361" s="12"/>
      <c r="B361" s="13"/>
      <c r="C361" s="13"/>
      <c r="D361" s="13"/>
      <c r="E361" s="13"/>
      <c r="F361" s="7"/>
      <c r="G361" s="149"/>
      <c r="H361" s="149"/>
      <c r="I361" s="149"/>
      <c r="J361" s="46"/>
      <c r="K361" s="32"/>
      <c r="L361" s="8"/>
    </row>
    <row r="362" spans="1:17" s="5" customFormat="1" ht="33" customHeight="1" x14ac:dyDescent="0.35">
      <c r="A362" s="1462" t="s">
        <v>464</v>
      </c>
      <c r="B362" s="1463"/>
      <c r="C362" s="1463"/>
      <c r="D362" s="1463"/>
      <c r="E362" s="1463"/>
      <c r="F362" s="1463"/>
      <c r="G362" s="1463"/>
      <c r="H362" s="1463"/>
      <c r="I362" s="1463"/>
      <c r="J362" s="1464"/>
      <c r="K362" s="32"/>
      <c r="L362" s="8">
        <f>IF(COUNTA(G363:I363)=3,3,2)</f>
        <v>3</v>
      </c>
    </row>
    <row r="363" spans="1:17" ht="32.15" customHeight="1" x14ac:dyDescent="0.3">
      <c r="A363" s="11" t="s">
        <v>194</v>
      </c>
      <c r="B363" s="1590" t="s">
        <v>138</v>
      </c>
      <c r="C363" s="1590"/>
      <c r="D363" s="1590"/>
      <c r="E363" s="219" t="s">
        <v>518</v>
      </c>
      <c r="F363" s="242" t="s">
        <v>361</v>
      </c>
      <c r="G363" s="150" t="s">
        <v>362</v>
      </c>
      <c r="H363" s="150" t="s">
        <v>362</v>
      </c>
      <c r="I363" s="150" t="s">
        <v>362</v>
      </c>
      <c r="J363" s="36" t="s">
        <v>510</v>
      </c>
      <c r="Q363" s="1"/>
    </row>
    <row r="364" spans="1:17" s="5" customFormat="1" ht="8.15" customHeight="1" x14ac:dyDescent="0.35">
      <c r="A364" s="82"/>
      <c r="B364" s="83"/>
      <c r="C364" s="83"/>
      <c r="D364" s="83"/>
      <c r="E364" s="83"/>
      <c r="F364" s="84"/>
      <c r="G364" s="156"/>
      <c r="H364" s="156"/>
      <c r="I364" s="156"/>
      <c r="J364" s="46"/>
      <c r="K364" s="32"/>
      <c r="L364" s="8"/>
    </row>
    <row r="365" spans="1:17" s="5" customFormat="1" ht="33" customHeight="1" x14ac:dyDescent="0.35">
      <c r="A365" s="1462" t="s">
        <v>465</v>
      </c>
      <c r="B365" s="1463"/>
      <c r="C365" s="1463"/>
      <c r="D365" s="1463"/>
      <c r="E365" s="1463"/>
      <c r="F365" s="1463"/>
      <c r="G365" s="1463"/>
      <c r="H365" s="1463"/>
      <c r="I365" s="1463"/>
      <c r="J365" s="1464"/>
      <c r="K365" s="32"/>
      <c r="L365" s="8">
        <f>IF(COUNTA(G366:I366)=3,3,2)</f>
        <v>3</v>
      </c>
    </row>
    <row r="366" spans="1:17" ht="32.15" customHeight="1" x14ac:dyDescent="0.3">
      <c r="A366" s="11" t="s">
        <v>195</v>
      </c>
      <c r="B366" s="1590" t="s">
        <v>139</v>
      </c>
      <c r="C366" s="1590"/>
      <c r="D366" s="1590"/>
      <c r="E366" s="219" t="s">
        <v>518</v>
      </c>
      <c r="F366" s="242" t="s">
        <v>361</v>
      </c>
      <c r="G366" s="150" t="s">
        <v>362</v>
      </c>
      <c r="H366" s="150" t="s">
        <v>362</v>
      </c>
      <c r="I366" s="150" t="s">
        <v>362</v>
      </c>
      <c r="J366" s="36" t="s">
        <v>510</v>
      </c>
      <c r="Q366" s="1"/>
    </row>
    <row r="367" spans="1:17" s="5" customFormat="1" ht="8.15" customHeight="1" x14ac:dyDescent="0.35">
      <c r="A367" s="12"/>
      <c r="B367" s="13"/>
      <c r="C367" s="13"/>
      <c r="D367" s="13"/>
      <c r="E367" s="13"/>
      <c r="F367" s="7"/>
      <c r="G367" s="149"/>
      <c r="H367" s="149"/>
      <c r="I367" s="149"/>
      <c r="J367" s="46"/>
      <c r="K367" s="32"/>
      <c r="L367" s="8"/>
    </row>
    <row r="368" spans="1:17" s="5" customFormat="1" ht="33" customHeight="1" x14ac:dyDescent="0.35">
      <c r="A368" s="1462" t="s">
        <v>466</v>
      </c>
      <c r="B368" s="1463"/>
      <c r="C368" s="1463"/>
      <c r="D368" s="1463"/>
      <c r="E368" s="1463"/>
      <c r="F368" s="1463"/>
      <c r="G368" s="1463"/>
      <c r="H368" s="1463"/>
      <c r="I368" s="1463"/>
      <c r="J368" s="1464"/>
      <c r="K368" s="32"/>
      <c r="L368" s="8">
        <f>IF(COUNTA(G369:I371)=9,3,2)</f>
        <v>3</v>
      </c>
    </row>
    <row r="369" spans="1:17" ht="43.5" customHeight="1" x14ac:dyDescent="0.3">
      <c r="A369" s="352" t="s">
        <v>196</v>
      </c>
      <c r="B369" s="1465" t="s">
        <v>245</v>
      </c>
      <c r="C369" s="1465"/>
      <c r="D369" s="1465"/>
      <c r="E369" s="1466" t="s">
        <v>519</v>
      </c>
      <c r="F369" s="243" t="s">
        <v>512</v>
      </c>
      <c r="G369" s="161" t="s">
        <v>362</v>
      </c>
      <c r="H369" s="161" t="s">
        <v>362</v>
      </c>
      <c r="I369" s="161" t="s">
        <v>362</v>
      </c>
      <c r="J369" s="1617" t="s">
        <v>510</v>
      </c>
      <c r="Q369" s="1"/>
    </row>
    <row r="370" spans="1:17" ht="30" customHeight="1" x14ac:dyDescent="0.3">
      <c r="A370" s="353" t="s">
        <v>197</v>
      </c>
      <c r="B370" s="1460" t="s">
        <v>246</v>
      </c>
      <c r="C370" s="1460"/>
      <c r="D370" s="1460"/>
      <c r="E370" s="1467"/>
      <c r="F370" s="244" t="s">
        <v>512</v>
      </c>
      <c r="G370" s="143" t="s">
        <v>362</v>
      </c>
      <c r="H370" s="143" t="s">
        <v>362</v>
      </c>
      <c r="I370" s="143" t="s">
        <v>362</v>
      </c>
      <c r="J370" s="1618"/>
      <c r="Q370" s="1"/>
    </row>
    <row r="371" spans="1:17" ht="30" customHeight="1" x14ac:dyDescent="0.3">
      <c r="A371" s="342" t="s">
        <v>198</v>
      </c>
      <c r="B371" s="1624" t="s">
        <v>247</v>
      </c>
      <c r="C371" s="1624"/>
      <c r="D371" s="1624"/>
      <c r="E371" s="1468"/>
      <c r="F371" s="110" t="s">
        <v>398</v>
      </c>
      <c r="G371" s="164" t="s">
        <v>362</v>
      </c>
      <c r="H371" s="164" t="s">
        <v>362</v>
      </c>
      <c r="I371" s="164" t="s">
        <v>362</v>
      </c>
      <c r="J371" s="1619"/>
      <c r="Q371" s="1"/>
    </row>
    <row r="372" spans="1:17" s="5" customFormat="1" ht="8.15" customHeight="1" x14ac:dyDescent="0.35">
      <c r="A372" s="82"/>
      <c r="B372" s="83"/>
      <c r="C372" s="83"/>
      <c r="D372" s="83"/>
      <c r="E372" s="83"/>
      <c r="F372" s="84"/>
      <c r="G372" s="156"/>
      <c r="H372" s="156"/>
      <c r="I372" s="156"/>
      <c r="J372" s="46"/>
      <c r="K372" s="32"/>
      <c r="L372" s="8"/>
    </row>
    <row r="373" spans="1:17" s="5" customFormat="1" ht="33" customHeight="1" x14ac:dyDescent="0.35">
      <c r="A373" s="1462" t="s">
        <v>467</v>
      </c>
      <c r="B373" s="1463"/>
      <c r="C373" s="1463"/>
      <c r="D373" s="1463"/>
      <c r="E373" s="1463"/>
      <c r="F373" s="1463"/>
      <c r="G373" s="1463"/>
      <c r="H373" s="1463"/>
      <c r="I373" s="1463"/>
      <c r="J373" s="1464"/>
      <c r="K373" s="32"/>
      <c r="L373" s="8">
        <f>IF(COUNTA(G374:I374)=3,3,2)</f>
        <v>3</v>
      </c>
    </row>
    <row r="374" spans="1:17" ht="44.25" customHeight="1" x14ac:dyDescent="0.3">
      <c r="A374" s="11" t="s">
        <v>199</v>
      </c>
      <c r="B374" s="1590" t="s">
        <v>140</v>
      </c>
      <c r="C374" s="1590"/>
      <c r="D374" s="1590"/>
      <c r="E374" s="219" t="s">
        <v>518</v>
      </c>
      <c r="F374" s="242" t="s">
        <v>361</v>
      </c>
      <c r="G374" s="150" t="s">
        <v>362</v>
      </c>
      <c r="H374" s="150" t="s">
        <v>362</v>
      </c>
      <c r="I374" s="150" t="s">
        <v>362</v>
      </c>
      <c r="J374" s="36" t="s">
        <v>510</v>
      </c>
      <c r="Q374" s="1"/>
    </row>
    <row r="375" spans="1:17" s="5" customFormat="1" ht="8.15" customHeight="1" x14ac:dyDescent="0.35">
      <c r="A375" s="12"/>
      <c r="B375" s="13"/>
      <c r="C375" s="13"/>
      <c r="D375" s="13"/>
      <c r="E375" s="13"/>
      <c r="F375" s="7"/>
      <c r="G375" s="149"/>
      <c r="H375" s="149"/>
      <c r="I375" s="149"/>
      <c r="J375" s="46"/>
      <c r="K375" s="32"/>
      <c r="L375" s="8"/>
    </row>
    <row r="376" spans="1:17" s="5" customFormat="1" ht="33" customHeight="1" x14ac:dyDescent="0.35">
      <c r="A376" s="1462" t="s">
        <v>468</v>
      </c>
      <c r="B376" s="1463"/>
      <c r="C376" s="1463"/>
      <c r="D376" s="1463"/>
      <c r="E376" s="1463"/>
      <c r="F376" s="1463"/>
      <c r="G376" s="1463"/>
      <c r="H376" s="1463"/>
      <c r="I376" s="1463"/>
      <c r="J376" s="1464"/>
      <c r="K376" s="32"/>
      <c r="L376" s="8">
        <f>IF(COUNTA(G377:I377)=3,3,2)</f>
        <v>3</v>
      </c>
    </row>
    <row r="377" spans="1:17" ht="46.5" customHeight="1" x14ac:dyDescent="0.3">
      <c r="A377" s="11" t="s">
        <v>200</v>
      </c>
      <c r="B377" s="1590" t="s">
        <v>140</v>
      </c>
      <c r="C377" s="1590"/>
      <c r="D377" s="1590"/>
      <c r="E377" s="219" t="s">
        <v>518</v>
      </c>
      <c r="F377" s="242" t="s">
        <v>361</v>
      </c>
      <c r="G377" s="150" t="s">
        <v>362</v>
      </c>
      <c r="H377" s="150" t="s">
        <v>362</v>
      </c>
      <c r="I377" s="150" t="s">
        <v>362</v>
      </c>
      <c r="J377" s="36" t="s">
        <v>510</v>
      </c>
      <c r="Q377" s="1"/>
    </row>
    <row r="378" spans="1:17" s="5" customFormat="1" ht="8.15" customHeight="1" x14ac:dyDescent="0.35">
      <c r="A378" s="12"/>
      <c r="B378" s="13"/>
      <c r="C378" s="13"/>
      <c r="D378" s="13"/>
      <c r="E378" s="13"/>
      <c r="F378" s="7"/>
      <c r="G378" s="149"/>
      <c r="H378" s="149"/>
      <c r="I378" s="149"/>
      <c r="J378" s="46"/>
      <c r="K378" s="32"/>
      <c r="L378" s="8"/>
    </row>
    <row r="379" spans="1:17" s="5" customFormat="1" ht="33" customHeight="1" x14ac:dyDescent="0.35">
      <c r="A379" s="1462" t="s">
        <v>469</v>
      </c>
      <c r="B379" s="1463"/>
      <c r="C379" s="1463"/>
      <c r="D379" s="1463"/>
      <c r="E379" s="1463"/>
      <c r="F379" s="1463"/>
      <c r="G379" s="1463"/>
      <c r="H379" s="1463"/>
      <c r="I379" s="1463"/>
      <c r="J379" s="1464"/>
      <c r="K379" s="32"/>
      <c r="L379" s="8">
        <f>IF(COUNTA(G380:I381)=6,3,2)</f>
        <v>3</v>
      </c>
    </row>
    <row r="380" spans="1:17" ht="27.75" customHeight="1" x14ac:dyDescent="0.3">
      <c r="A380" s="352" t="s">
        <v>201</v>
      </c>
      <c r="B380" s="1465" t="s">
        <v>141</v>
      </c>
      <c r="C380" s="1465"/>
      <c r="D380" s="1465"/>
      <c r="E380" s="1466" t="s">
        <v>518</v>
      </c>
      <c r="F380" s="243" t="s">
        <v>398</v>
      </c>
      <c r="G380" s="411">
        <v>0.26</v>
      </c>
      <c r="H380" s="161" t="s">
        <v>362</v>
      </c>
      <c r="I380" s="161" t="s">
        <v>362</v>
      </c>
      <c r="J380" s="1617" t="s">
        <v>509</v>
      </c>
      <c r="K380" s="260"/>
      <c r="Q380" s="1"/>
    </row>
    <row r="381" spans="1:17" ht="26.25" customHeight="1" x14ac:dyDescent="0.3">
      <c r="A381" s="354" t="s">
        <v>202</v>
      </c>
      <c r="B381" s="1461" t="s">
        <v>288</v>
      </c>
      <c r="C381" s="1461"/>
      <c r="D381" s="1461"/>
      <c r="E381" s="1468"/>
      <c r="F381" s="246" t="s">
        <v>398</v>
      </c>
      <c r="G381" s="200">
        <v>0.03</v>
      </c>
      <c r="H381" s="148" t="s">
        <v>362</v>
      </c>
      <c r="I381" s="148" t="s">
        <v>362</v>
      </c>
      <c r="J381" s="1619"/>
      <c r="Q381" s="1"/>
    </row>
    <row r="382" spans="1:17" s="5" customFormat="1" ht="8.15" customHeight="1" x14ac:dyDescent="0.35">
      <c r="A382" s="12"/>
      <c r="B382" s="13"/>
      <c r="C382" s="13"/>
      <c r="D382" s="13"/>
      <c r="E382" s="13"/>
      <c r="F382" s="7"/>
      <c r="G382" s="149"/>
      <c r="H382" s="149"/>
      <c r="I382" s="149"/>
      <c r="J382" s="46"/>
      <c r="K382" s="32"/>
      <c r="L382" s="8"/>
    </row>
    <row r="383" spans="1:17" s="5" customFormat="1" ht="33" customHeight="1" x14ac:dyDescent="0.35">
      <c r="A383" s="1462" t="s">
        <v>470</v>
      </c>
      <c r="B383" s="1463"/>
      <c r="C383" s="1463"/>
      <c r="D383" s="1463"/>
      <c r="E383" s="1463"/>
      <c r="F383" s="1463"/>
      <c r="G383" s="1463"/>
      <c r="H383" s="1463"/>
      <c r="I383" s="1463"/>
      <c r="J383" s="1464"/>
      <c r="K383" s="32"/>
      <c r="L383" s="8">
        <f>IF(COUNTA(G384:I387)=12,3,2)</f>
        <v>3</v>
      </c>
    </row>
    <row r="384" spans="1:17" ht="20.149999999999999" customHeight="1" x14ac:dyDescent="0.3">
      <c r="A384" s="1522" t="s">
        <v>203</v>
      </c>
      <c r="B384" s="1675" t="s">
        <v>347</v>
      </c>
      <c r="C384" s="1676"/>
      <c r="D384" s="132" t="s">
        <v>485</v>
      </c>
      <c r="E384" s="1679" t="s">
        <v>519</v>
      </c>
      <c r="F384" s="243"/>
      <c r="G384" s="159">
        <v>155855</v>
      </c>
      <c r="H384" s="159">
        <v>14797</v>
      </c>
      <c r="I384" s="159">
        <v>32107890</v>
      </c>
      <c r="J384" s="1534" t="s">
        <v>718</v>
      </c>
      <c r="K384" s="1732"/>
      <c r="M384" s="1">
        <v>154554</v>
      </c>
      <c r="Q384" s="1"/>
    </row>
    <row r="385" spans="1:17" ht="20.149999999999999" customHeight="1" x14ac:dyDescent="0.3">
      <c r="A385" s="1523"/>
      <c r="B385" s="1677"/>
      <c r="C385" s="1678"/>
      <c r="D385" s="133" t="s">
        <v>508</v>
      </c>
      <c r="E385" s="1680"/>
      <c r="F385" s="245"/>
      <c r="G385" s="296" t="s">
        <v>473</v>
      </c>
      <c r="H385" s="296" t="s">
        <v>473</v>
      </c>
      <c r="I385" s="146">
        <v>82069292</v>
      </c>
      <c r="J385" s="1535"/>
      <c r="K385" s="1732"/>
      <c r="M385" s="1">
        <v>163826</v>
      </c>
      <c r="Q385" s="1"/>
    </row>
    <row r="386" spans="1:17" ht="20.149999999999999" customHeight="1" x14ac:dyDescent="0.3">
      <c r="A386" s="1548" t="s">
        <v>248</v>
      </c>
      <c r="B386" s="1682" t="s">
        <v>348</v>
      </c>
      <c r="C386" s="1683"/>
      <c r="D386" s="134" t="s">
        <v>485</v>
      </c>
      <c r="E386" s="1680"/>
      <c r="F386" s="244" t="s">
        <v>361</v>
      </c>
      <c r="G386" s="403">
        <v>2943857</v>
      </c>
      <c r="H386" s="403">
        <v>262300</v>
      </c>
      <c r="I386" s="403">
        <f>583898785022/1000000</f>
        <v>583898.78502199997</v>
      </c>
      <c r="J386" s="1535"/>
      <c r="K386" s="1732"/>
      <c r="M386" s="1">
        <v>149184</v>
      </c>
      <c r="Q386" s="1"/>
    </row>
    <row r="387" spans="1:17" ht="20.149999999999999" customHeight="1" x14ac:dyDescent="0.3">
      <c r="A387" s="1549"/>
      <c r="B387" s="1684"/>
      <c r="C387" s="1685"/>
      <c r="D387" s="135" t="s">
        <v>508</v>
      </c>
      <c r="E387" s="1681"/>
      <c r="F387" s="246" t="s">
        <v>361</v>
      </c>
      <c r="G387" s="202" t="s">
        <v>473</v>
      </c>
      <c r="H387" s="202" t="s">
        <v>473</v>
      </c>
      <c r="I387" s="406">
        <f>448533026327/1000000</f>
        <v>448533.026327</v>
      </c>
      <c r="J387" s="1536"/>
      <c r="K387" s="1732"/>
      <c r="M387" s="1">
        <f>AVERAGE(M384:M386)</f>
        <v>155854.66666666666</v>
      </c>
      <c r="Q387" s="1"/>
    </row>
    <row r="388" spans="1:17" s="5" customFormat="1" ht="8.15" customHeight="1" x14ac:dyDescent="0.35">
      <c r="A388" s="12"/>
      <c r="B388" s="13"/>
      <c r="C388" s="13"/>
      <c r="D388" s="13"/>
      <c r="E388" s="13"/>
      <c r="F388" s="7"/>
      <c r="G388" s="149"/>
      <c r="H388" s="149"/>
      <c r="I388" s="149"/>
      <c r="J388" s="46"/>
      <c r="K388" s="32"/>
      <c r="L388" s="8"/>
    </row>
    <row r="389" spans="1:17" s="5" customFormat="1" ht="33" customHeight="1" x14ac:dyDescent="0.35">
      <c r="A389" s="1462" t="s">
        <v>471</v>
      </c>
      <c r="B389" s="1463"/>
      <c r="C389" s="1463"/>
      <c r="D389" s="1463"/>
      <c r="E389" s="1463"/>
      <c r="F389" s="1463"/>
      <c r="G389" s="1463"/>
      <c r="H389" s="1463"/>
      <c r="I389" s="1463"/>
      <c r="J389" s="1464"/>
      <c r="K389" s="32"/>
      <c r="L389" s="8">
        <f>IF(COUNTA(G390:I390)=3,3,2)</f>
        <v>3</v>
      </c>
    </row>
    <row r="390" spans="1:17" ht="78" customHeight="1" x14ac:dyDescent="0.3">
      <c r="A390" s="11" t="s">
        <v>144</v>
      </c>
      <c r="B390" s="1700" t="s">
        <v>349</v>
      </c>
      <c r="C390" s="1701"/>
      <c r="D390" s="38" t="s">
        <v>472</v>
      </c>
      <c r="E390" s="242" t="s">
        <v>518</v>
      </c>
      <c r="F390" s="242" t="s">
        <v>361</v>
      </c>
      <c r="G390" s="169">
        <v>846200</v>
      </c>
      <c r="H390" s="169">
        <v>292300</v>
      </c>
      <c r="I390" s="169">
        <v>251100</v>
      </c>
      <c r="J390" s="257" t="s">
        <v>673</v>
      </c>
      <c r="Q390" s="1"/>
    </row>
    <row r="391" spans="1:17" s="5" customFormat="1" ht="8.15" customHeight="1" x14ac:dyDescent="0.35">
      <c r="A391" s="82"/>
      <c r="B391" s="83"/>
      <c r="C391" s="83"/>
      <c r="D391" s="83"/>
      <c r="E391" s="83"/>
      <c r="F391" s="84"/>
      <c r="G391" s="156"/>
      <c r="H391" s="156"/>
      <c r="I391" s="156"/>
      <c r="J391" s="46"/>
      <c r="K391" s="32"/>
      <c r="L391" s="8"/>
    </row>
    <row r="392" spans="1:17" s="5" customFormat="1" ht="33" customHeight="1" x14ac:dyDescent="0.35">
      <c r="A392" s="1462" t="s">
        <v>520</v>
      </c>
      <c r="B392" s="1463"/>
      <c r="C392" s="1463"/>
      <c r="D392" s="1463"/>
      <c r="E392" s="1463"/>
      <c r="F392" s="1463"/>
      <c r="G392" s="1463"/>
      <c r="H392" s="1463"/>
      <c r="I392" s="1463"/>
      <c r="J392" s="1464"/>
      <c r="K392" s="32"/>
      <c r="L392" s="8">
        <f>IF(COUNTA(G393:I394)=6,3,2)</f>
        <v>3</v>
      </c>
    </row>
    <row r="393" spans="1:17" ht="39" customHeight="1" x14ac:dyDescent="0.3">
      <c r="A393" s="352" t="s">
        <v>142</v>
      </c>
      <c r="B393" s="1668" t="s">
        <v>350</v>
      </c>
      <c r="C393" s="1668"/>
      <c r="D393" s="1668"/>
      <c r="E393" s="1669" t="s">
        <v>519</v>
      </c>
      <c r="F393" s="115"/>
      <c r="G393" s="161" t="s">
        <v>362</v>
      </c>
      <c r="H393" s="161" t="s">
        <v>362</v>
      </c>
      <c r="I393" s="203" t="s">
        <v>573</v>
      </c>
      <c r="J393" s="1672" t="s">
        <v>581</v>
      </c>
      <c r="Q393" s="1"/>
    </row>
    <row r="394" spans="1:17" ht="39" customHeight="1" x14ac:dyDescent="0.3">
      <c r="A394" s="354" t="s">
        <v>143</v>
      </c>
      <c r="B394" s="1504" t="s">
        <v>351</v>
      </c>
      <c r="C394" s="1504"/>
      <c r="D394" s="1504"/>
      <c r="E394" s="1671"/>
      <c r="F394" s="246" t="s">
        <v>361</v>
      </c>
      <c r="G394" s="148" t="s">
        <v>362</v>
      </c>
      <c r="H394" s="148" t="s">
        <v>362</v>
      </c>
      <c r="I394" s="204" t="s">
        <v>573</v>
      </c>
      <c r="J394" s="1674"/>
      <c r="Q394" s="1"/>
    </row>
    <row r="395" spans="1:17" s="5" customFormat="1" ht="8.15" customHeight="1" x14ac:dyDescent="0.35">
      <c r="A395" s="82"/>
      <c r="B395" s="83"/>
      <c r="C395" s="83"/>
      <c r="D395" s="83"/>
      <c r="E395" s="83"/>
      <c r="F395" s="84"/>
      <c r="G395" s="156"/>
      <c r="H395" s="156"/>
      <c r="I395" s="156"/>
      <c r="J395" s="46"/>
      <c r="K395" s="32"/>
      <c r="L395" s="8"/>
    </row>
    <row r="396" spans="1:17" s="5" customFormat="1" ht="33" customHeight="1" x14ac:dyDescent="0.35">
      <c r="A396" s="1494" t="s">
        <v>618</v>
      </c>
      <c r="B396" s="1495"/>
      <c r="C396" s="1495"/>
      <c r="D396" s="1495"/>
      <c r="E396" s="1495"/>
      <c r="F396" s="1495"/>
      <c r="G396" s="1495"/>
      <c r="H396" s="1495"/>
      <c r="I396" s="1495"/>
      <c r="J396" s="1496"/>
      <c r="K396" s="32"/>
      <c r="L396" s="8">
        <f>IF(COUNTA(G397:I403)=21,3,2)</f>
        <v>3</v>
      </c>
    </row>
    <row r="397" spans="1:17" ht="26.25" customHeight="1" x14ac:dyDescent="0.3">
      <c r="A397" s="356"/>
      <c r="B397" s="362" t="s">
        <v>582</v>
      </c>
      <c r="C397" s="334"/>
      <c r="D397" s="133" t="s">
        <v>583</v>
      </c>
      <c r="E397" s="1686" t="s">
        <v>584</v>
      </c>
      <c r="F397" s="245" t="s">
        <v>361</v>
      </c>
      <c r="G397" s="296">
        <f>2171920910/1000000</f>
        <v>2171.9209099999998</v>
      </c>
      <c r="H397" s="296">
        <f>1859149008/1000000</f>
        <v>1859.1490080000001</v>
      </c>
      <c r="I397" s="146">
        <f>1090890659/1000000</f>
        <v>1090.8906589999999</v>
      </c>
      <c r="J397" s="424"/>
      <c r="K397" s="1732"/>
      <c r="Q397" s="1"/>
    </row>
    <row r="398" spans="1:17" ht="18" customHeight="1" x14ac:dyDescent="0.3">
      <c r="A398" s="1689"/>
      <c r="B398" s="1682" t="s">
        <v>585</v>
      </c>
      <c r="C398" s="1683"/>
      <c r="D398" s="134" t="s">
        <v>586</v>
      </c>
      <c r="E398" s="1687"/>
      <c r="F398" s="244" t="s">
        <v>512</v>
      </c>
      <c r="G398" s="290">
        <v>0</v>
      </c>
      <c r="H398" s="290">
        <v>0</v>
      </c>
      <c r="I398" s="403">
        <v>0</v>
      </c>
      <c r="J398" s="1695"/>
      <c r="K398" s="1732"/>
      <c r="Q398" s="1"/>
    </row>
    <row r="399" spans="1:17" ht="18" customHeight="1" x14ac:dyDescent="0.3">
      <c r="A399" s="1690"/>
      <c r="B399" s="1691"/>
      <c r="C399" s="1692"/>
      <c r="D399" s="134" t="s">
        <v>587</v>
      </c>
      <c r="E399" s="1687"/>
      <c r="F399" s="244" t="s">
        <v>512</v>
      </c>
      <c r="G399" s="290">
        <v>0</v>
      </c>
      <c r="H399" s="290">
        <v>1</v>
      </c>
      <c r="I399" s="403">
        <v>0</v>
      </c>
      <c r="J399" s="1696"/>
      <c r="K399" s="1732"/>
      <c r="Q399" s="1"/>
    </row>
    <row r="400" spans="1:17" ht="18" customHeight="1" x14ac:dyDescent="0.3">
      <c r="A400" s="1690"/>
      <c r="B400" s="1691"/>
      <c r="C400" s="1692"/>
      <c r="D400" s="134" t="s">
        <v>588</v>
      </c>
      <c r="E400" s="1687"/>
      <c r="F400" s="244" t="s">
        <v>512</v>
      </c>
      <c r="G400" s="290">
        <v>1</v>
      </c>
      <c r="H400" s="290">
        <v>1</v>
      </c>
      <c r="I400" s="403">
        <v>0</v>
      </c>
      <c r="J400" s="1696"/>
      <c r="K400" s="1732"/>
      <c r="Q400" s="1"/>
    </row>
    <row r="401" spans="1:17" ht="18" customHeight="1" x14ac:dyDescent="0.3">
      <c r="A401" s="1690"/>
      <c r="B401" s="1691"/>
      <c r="C401" s="1692"/>
      <c r="D401" s="134" t="s">
        <v>589</v>
      </c>
      <c r="E401" s="1687"/>
      <c r="F401" s="244" t="s">
        <v>512</v>
      </c>
      <c r="G401" s="290">
        <v>4</v>
      </c>
      <c r="H401" s="290">
        <v>1</v>
      </c>
      <c r="I401" s="403">
        <v>4</v>
      </c>
      <c r="J401" s="1696"/>
      <c r="K401" s="1732"/>
      <c r="Q401" s="1"/>
    </row>
    <row r="402" spans="1:17" ht="18" customHeight="1" x14ac:dyDescent="0.3">
      <c r="A402" s="1562"/>
      <c r="B402" s="1693"/>
      <c r="C402" s="1694"/>
      <c r="D402" s="134" t="s">
        <v>590</v>
      </c>
      <c r="E402" s="1687"/>
      <c r="F402" s="244" t="s">
        <v>512</v>
      </c>
      <c r="G402" s="290">
        <v>109</v>
      </c>
      <c r="H402" s="290">
        <v>105</v>
      </c>
      <c r="I402" s="403">
        <v>158</v>
      </c>
      <c r="J402" s="1697"/>
      <c r="K402" s="1732"/>
      <c r="Q402" s="1"/>
    </row>
    <row r="403" spans="1:17" ht="18" customHeight="1" x14ac:dyDescent="0.3">
      <c r="A403" s="342"/>
      <c r="B403" s="1698" t="s">
        <v>599</v>
      </c>
      <c r="C403" s="1699"/>
      <c r="D403" s="289" t="s">
        <v>256</v>
      </c>
      <c r="E403" s="1688"/>
      <c r="F403" s="110" t="s">
        <v>361</v>
      </c>
      <c r="G403" s="160">
        <f>11486501317/1000000</f>
        <v>11486.501317</v>
      </c>
      <c r="H403" s="160">
        <f>5917433134/1000000</f>
        <v>5917.4331339999999</v>
      </c>
      <c r="I403" s="160">
        <f>6357633024/1000000</f>
        <v>6357.6330239999998</v>
      </c>
      <c r="J403" s="294"/>
      <c r="K403" s="349"/>
      <c r="Q403" s="1"/>
    </row>
    <row r="404" spans="1:17" s="5" customFormat="1" ht="8.15" customHeight="1" x14ac:dyDescent="0.35">
      <c r="A404" s="65"/>
      <c r="B404" s="66"/>
      <c r="C404" s="66"/>
      <c r="D404" s="66"/>
      <c r="E404" s="66"/>
      <c r="F404" s="67"/>
      <c r="G404" s="155"/>
      <c r="H404" s="155"/>
      <c r="I404" s="155"/>
      <c r="J404" s="46"/>
      <c r="K404" s="32"/>
      <c r="L404" s="8"/>
    </row>
    <row r="405" spans="1:17" s="5" customFormat="1" ht="33" customHeight="1" x14ac:dyDescent="0.35">
      <c r="A405" s="1462" t="s">
        <v>619</v>
      </c>
      <c r="B405" s="1463"/>
      <c r="C405" s="1463"/>
      <c r="D405" s="1463"/>
      <c r="E405" s="1463"/>
      <c r="F405" s="1463"/>
      <c r="G405" s="1463"/>
      <c r="H405" s="1463"/>
      <c r="I405" s="1463"/>
      <c r="J405" s="1464"/>
      <c r="K405" s="32"/>
      <c r="L405" s="8">
        <f>IF(COUNTA(G406:I416)=33,3,2)</f>
        <v>3</v>
      </c>
    </row>
    <row r="406" spans="1:17" ht="18" hidden="1" customHeight="1" x14ac:dyDescent="0.3">
      <c r="A406" s="1706"/>
      <c r="B406" s="368" t="s">
        <v>636</v>
      </c>
      <c r="C406" s="1707"/>
      <c r="D406" s="1708"/>
      <c r="E406" s="369"/>
      <c r="F406" s="370" t="s">
        <v>361</v>
      </c>
      <c r="G406" s="371">
        <f>G407+G408+G409+G410+G415+G416</f>
        <v>8889.7003129999994</v>
      </c>
      <c r="H406" s="371">
        <f>H407+H408+H411+H415+H416</f>
        <v>5047.3490460000003</v>
      </c>
      <c r="I406" s="372">
        <f>I407+I412+I413+I414+I415+I416</f>
        <v>5655.7842979999987</v>
      </c>
      <c r="J406" s="373" t="s">
        <v>635</v>
      </c>
      <c r="K406" s="1732"/>
      <c r="Q406" s="1"/>
    </row>
    <row r="407" spans="1:17" ht="30" customHeight="1" x14ac:dyDescent="0.3">
      <c r="A407" s="1595"/>
      <c r="B407" s="1709" t="s">
        <v>591</v>
      </c>
      <c r="C407" s="1711" t="s">
        <v>629</v>
      </c>
      <c r="D407" s="1712"/>
      <c r="E407" s="1713" t="s">
        <v>584</v>
      </c>
      <c r="F407" s="291" t="s">
        <v>361</v>
      </c>
      <c r="G407" s="305">
        <v>6768.6374059999998</v>
      </c>
      <c r="H407" s="305">
        <v>2413.5435680000001</v>
      </c>
      <c r="I407" s="159">
        <v>4182.6595079999997</v>
      </c>
      <c r="J407" s="405" t="s">
        <v>637</v>
      </c>
      <c r="K407" s="1732"/>
      <c r="Q407" s="1"/>
    </row>
    <row r="408" spans="1:17" ht="30" customHeight="1" x14ac:dyDescent="0.3">
      <c r="A408" s="1595"/>
      <c r="B408" s="1710"/>
      <c r="C408" s="1704" t="s">
        <v>631</v>
      </c>
      <c r="D408" s="1705"/>
      <c r="E408" s="1714"/>
      <c r="F408" s="292" t="s">
        <v>361</v>
      </c>
      <c r="G408" s="146">
        <v>793.87560900000005</v>
      </c>
      <c r="H408" s="296">
        <v>38.046895999999997</v>
      </c>
      <c r="I408" s="312" t="s">
        <v>362</v>
      </c>
      <c r="J408" s="267" t="s">
        <v>638</v>
      </c>
      <c r="K408" s="1732"/>
      <c r="Q408" s="1"/>
    </row>
    <row r="409" spans="1:17" ht="41.25" customHeight="1" x14ac:dyDescent="0.3">
      <c r="A409" s="1595"/>
      <c r="B409" s="1710"/>
      <c r="C409" s="1704" t="s">
        <v>594</v>
      </c>
      <c r="D409" s="1705"/>
      <c r="E409" s="1714"/>
      <c r="F409" s="292" t="s">
        <v>361</v>
      </c>
      <c r="G409" s="296">
        <v>676.863741</v>
      </c>
      <c r="H409" s="312" t="s">
        <v>362</v>
      </c>
      <c r="I409" s="312" t="s">
        <v>362</v>
      </c>
      <c r="J409" s="267" t="s">
        <v>639</v>
      </c>
      <c r="K409" s="1732"/>
      <c r="Q409" s="1"/>
    </row>
    <row r="410" spans="1:17" ht="36" x14ac:dyDescent="0.3">
      <c r="A410" s="1595"/>
      <c r="B410" s="1710"/>
      <c r="C410" s="1704" t="s">
        <v>592</v>
      </c>
      <c r="D410" s="1705"/>
      <c r="E410" s="1714"/>
      <c r="F410" s="292" t="s">
        <v>361</v>
      </c>
      <c r="G410" s="296">
        <v>-253.996635</v>
      </c>
      <c r="H410" s="312" t="s">
        <v>362</v>
      </c>
      <c r="I410" s="312" t="s">
        <v>362</v>
      </c>
      <c r="J410" s="416" t="s">
        <v>674</v>
      </c>
      <c r="K410" s="1732"/>
      <c r="Q410" s="1"/>
    </row>
    <row r="411" spans="1:17" ht="42" customHeight="1" x14ac:dyDescent="0.3">
      <c r="A411" s="1595"/>
      <c r="B411" s="1710"/>
      <c r="C411" s="1704" t="s">
        <v>595</v>
      </c>
      <c r="D411" s="1705"/>
      <c r="E411" s="1714"/>
      <c r="F411" s="292" t="s">
        <v>361</v>
      </c>
      <c r="G411" s="312" t="s">
        <v>362</v>
      </c>
      <c r="H411" s="296">
        <v>639.98059999999998</v>
      </c>
      <c r="I411" s="312" t="s">
        <v>362</v>
      </c>
      <c r="J411" s="267" t="s">
        <v>640</v>
      </c>
      <c r="K411" s="1732"/>
      <c r="Q411" s="1"/>
    </row>
    <row r="412" spans="1:17" ht="30.75" customHeight="1" x14ac:dyDescent="0.3">
      <c r="A412" s="1595"/>
      <c r="B412" s="1710"/>
      <c r="C412" s="1704" t="s">
        <v>596</v>
      </c>
      <c r="D412" s="1705"/>
      <c r="E412" s="1714"/>
      <c r="F412" s="292" t="s">
        <v>361</v>
      </c>
      <c r="G412" s="312" t="s">
        <v>362</v>
      </c>
      <c r="H412" s="311">
        <v>-1.7410999999999999E-2</v>
      </c>
      <c r="I412" s="296">
        <v>891.33560899999998</v>
      </c>
      <c r="J412" s="267" t="s">
        <v>641</v>
      </c>
      <c r="K412" s="1732"/>
      <c r="Q412" s="1"/>
    </row>
    <row r="413" spans="1:17" ht="36" x14ac:dyDescent="0.3">
      <c r="A413" s="1595"/>
      <c r="B413" s="1710"/>
      <c r="C413" s="1704" t="s">
        <v>593</v>
      </c>
      <c r="D413" s="1705"/>
      <c r="E413" s="1714"/>
      <c r="F413" s="292" t="s">
        <v>361</v>
      </c>
      <c r="G413" s="312" t="s">
        <v>362</v>
      </c>
      <c r="H413" s="312" t="s">
        <v>362</v>
      </c>
      <c r="I413" s="296">
        <v>120.645038</v>
      </c>
      <c r="J413" s="267" t="s">
        <v>675</v>
      </c>
      <c r="K413" s="1732"/>
      <c r="Q413" s="1"/>
    </row>
    <row r="414" spans="1:17" ht="36" x14ac:dyDescent="0.3">
      <c r="A414" s="1595"/>
      <c r="B414" s="1710"/>
      <c r="C414" s="1704" t="s">
        <v>597</v>
      </c>
      <c r="D414" s="1705"/>
      <c r="E414" s="1714"/>
      <c r="F414" s="292" t="s">
        <v>361</v>
      </c>
      <c r="G414" s="312" t="s">
        <v>362</v>
      </c>
      <c r="H414" s="312" t="s">
        <v>362</v>
      </c>
      <c r="I414" s="146">
        <v>100.660782</v>
      </c>
      <c r="J414" s="267" t="s">
        <v>676</v>
      </c>
      <c r="K414" s="1732"/>
      <c r="Q414" s="1"/>
    </row>
    <row r="415" spans="1:17" ht="56.25" customHeight="1" x14ac:dyDescent="0.3">
      <c r="A415" s="1595"/>
      <c r="B415" s="1710"/>
      <c r="C415" s="1704" t="s">
        <v>598</v>
      </c>
      <c r="D415" s="1705"/>
      <c r="E415" s="1714"/>
      <c r="F415" s="292" t="s">
        <v>361</v>
      </c>
      <c r="G415" s="296">
        <v>601.37489000000005</v>
      </c>
      <c r="H415" s="296">
        <v>1941.8349519999999</v>
      </c>
      <c r="I415" s="146">
        <v>41.754950000000001</v>
      </c>
      <c r="J415" s="267" t="s">
        <v>642</v>
      </c>
      <c r="K415" s="1732"/>
      <c r="Q415" s="1"/>
    </row>
    <row r="416" spans="1:17" ht="18" customHeight="1" x14ac:dyDescent="0.3">
      <c r="A416" s="1595"/>
      <c r="B416" s="1710"/>
      <c r="C416" s="1704" t="s">
        <v>630</v>
      </c>
      <c r="D416" s="1705"/>
      <c r="E416" s="1714"/>
      <c r="F416" s="292" t="s">
        <v>361</v>
      </c>
      <c r="G416" s="296">
        <v>302.94530199999997</v>
      </c>
      <c r="H416" s="296">
        <v>13.94303</v>
      </c>
      <c r="I416" s="146">
        <v>318.72841099999999</v>
      </c>
      <c r="J416" s="294"/>
      <c r="K416" s="1732"/>
      <c r="Q416" s="1"/>
    </row>
    <row r="417" spans="1:12" s="5" customFormat="1" ht="8.15" customHeight="1" x14ac:dyDescent="0.35">
      <c r="A417" s="82"/>
      <c r="B417" s="83"/>
      <c r="C417" s="83"/>
      <c r="D417" s="83"/>
      <c r="E417" s="83"/>
      <c r="F417" s="84"/>
      <c r="G417" s="156"/>
      <c r="H417" s="156"/>
      <c r="I417" s="156"/>
      <c r="J417" s="46"/>
      <c r="K417" s="32"/>
      <c r="L417" s="8"/>
    </row>
    <row r="420" spans="1:12" x14ac:dyDescent="0.35">
      <c r="G420"/>
      <c r="H420"/>
      <c r="I420"/>
    </row>
    <row r="421" spans="1:12" x14ac:dyDescent="0.35">
      <c r="G421"/>
      <c r="H421"/>
      <c r="I421"/>
    </row>
    <row r="422" spans="1:12" x14ac:dyDescent="0.35">
      <c r="G422"/>
      <c r="H422"/>
      <c r="I422"/>
    </row>
    <row r="423" spans="1:12" x14ac:dyDescent="0.35">
      <c r="G423"/>
      <c r="H423"/>
      <c r="I423"/>
    </row>
    <row r="424" spans="1:12" x14ac:dyDescent="0.35">
      <c r="G424"/>
      <c r="H424"/>
      <c r="I424"/>
    </row>
  </sheetData>
  <sheetProtection password="F63E" sheet="1" objects="1" scenarios="1"/>
  <mergeCells count="416">
    <mergeCell ref="G1:I1"/>
    <mergeCell ref="A2:A3"/>
    <mergeCell ref="B2:D3"/>
    <mergeCell ref="E2:E3"/>
    <mergeCell ref="F2:F3"/>
    <mergeCell ref="G2:H2"/>
    <mergeCell ref="I2:I3"/>
    <mergeCell ref="C1:E1"/>
    <mergeCell ref="B9:D9"/>
    <mergeCell ref="B10:D10"/>
    <mergeCell ref="B11:D11"/>
    <mergeCell ref="B12:D12"/>
    <mergeCell ref="B13:D13"/>
    <mergeCell ref="B14:D14"/>
    <mergeCell ref="J2:J3"/>
    <mergeCell ref="A4:J4"/>
    <mergeCell ref="B5:D5"/>
    <mergeCell ref="E5:E14"/>
    <mergeCell ref="G5:H5"/>
    <mergeCell ref="J5:J7"/>
    <mergeCell ref="B6:D6"/>
    <mergeCell ref="B7:D7"/>
    <mergeCell ref="B8:D8"/>
    <mergeCell ref="J8:J9"/>
    <mergeCell ref="A16:J16"/>
    <mergeCell ref="B17:D17"/>
    <mergeCell ref="A19:J19"/>
    <mergeCell ref="A20:A21"/>
    <mergeCell ref="B20:C21"/>
    <mergeCell ref="E20:E31"/>
    <mergeCell ref="J20:J21"/>
    <mergeCell ref="A22:A23"/>
    <mergeCell ref="B22:C23"/>
    <mergeCell ref="J22:J23"/>
    <mergeCell ref="A28:A29"/>
    <mergeCell ref="B28:C29"/>
    <mergeCell ref="J28:J29"/>
    <mergeCell ref="A30:A31"/>
    <mergeCell ref="B30:C31"/>
    <mergeCell ref="J30:J31"/>
    <mergeCell ref="A24:A25"/>
    <mergeCell ref="B24:C25"/>
    <mergeCell ref="J24:J25"/>
    <mergeCell ref="A26:A27"/>
    <mergeCell ref="B26:C27"/>
    <mergeCell ref="A32:J32"/>
    <mergeCell ref="A33:A34"/>
    <mergeCell ref="B33:C34"/>
    <mergeCell ref="E33:E48"/>
    <mergeCell ref="J33:J34"/>
    <mergeCell ref="A35:A36"/>
    <mergeCell ref="B35:C36"/>
    <mergeCell ref="J35:J36"/>
    <mergeCell ref="A37:A38"/>
    <mergeCell ref="B37:C38"/>
    <mergeCell ref="A43:A44"/>
    <mergeCell ref="B43:C44"/>
    <mergeCell ref="J43:J44"/>
    <mergeCell ref="A45:A46"/>
    <mergeCell ref="B45:C46"/>
    <mergeCell ref="J45:J46"/>
    <mergeCell ref="J37:J38"/>
    <mergeCell ref="A39:A40"/>
    <mergeCell ref="B39:C40"/>
    <mergeCell ref="J39:J40"/>
    <mergeCell ref="A41:A42"/>
    <mergeCell ref="B41:C42"/>
    <mergeCell ref="J41:J42"/>
    <mergeCell ref="A47:A48"/>
    <mergeCell ref="B47:C48"/>
    <mergeCell ref="J47:J48"/>
    <mergeCell ref="A50:J50"/>
    <mergeCell ref="B51:C51"/>
    <mergeCell ref="E51:E64"/>
    <mergeCell ref="B52:C52"/>
    <mergeCell ref="A53:A54"/>
    <mergeCell ref="B53:C54"/>
    <mergeCell ref="J53:J54"/>
    <mergeCell ref="B61:C61"/>
    <mergeCell ref="B62:C62"/>
    <mergeCell ref="A63:A64"/>
    <mergeCell ref="B63:C64"/>
    <mergeCell ref="J63:J64"/>
    <mergeCell ref="A66:J66"/>
    <mergeCell ref="B55:C55"/>
    <mergeCell ref="B56:C56"/>
    <mergeCell ref="A57:A58"/>
    <mergeCell ref="B57:C58"/>
    <mergeCell ref="J57:J58"/>
    <mergeCell ref="A59:A60"/>
    <mergeCell ref="B59:C60"/>
    <mergeCell ref="J59:J60"/>
    <mergeCell ref="B67:D67"/>
    <mergeCell ref="A69:J69"/>
    <mergeCell ref="B70:D70"/>
    <mergeCell ref="A72:J72"/>
    <mergeCell ref="B73:D73"/>
    <mergeCell ref="E73:E78"/>
    <mergeCell ref="B74:D74"/>
    <mergeCell ref="B75:D75"/>
    <mergeCell ref="A76:A78"/>
    <mergeCell ref="B76:C78"/>
    <mergeCell ref="K81:K84"/>
    <mergeCell ref="A86:I86"/>
    <mergeCell ref="A87:A92"/>
    <mergeCell ref="B87:C92"/>
    <mergeCell ref="E87:E92"/>
    <mergeCell ref="J87:J92"/>
    <mergeCell ref="K87:K88"/>
    <mergeCell ref="J76:J78"/>
    <mergeCell ref="A80:J80"/>
    <mergeCell ref="A81:A84"/>
    <mergeCell ref="B81:C84"/>
    <mergeCell ref="E81:E84"/>
    <mergeCell ref="J81:J84"/>
    <mergeCell ref="A93:I93"/>
    <mergeCell ref="A94:A99"/>
    <mergeCell ref="B94:C99"/>
    <mergeCell ref="E94:E135"/>
    <mergeCell ref="J94:J99"/>
    <mergeCell ref="A100:A105"/>
    <mergeCell ref="B100:C105"/>
    <mergeCell ref="J100:J105"/>
    <mergeCell ref="A106:A111"/>
    <mergeCell ref="B106:C111"/>
    <mergeCell ref="A124:A129"/>
    <mergeCell ref="B124:C129"/>
    <mergeCell ref="J124:J129"/>
    <mergeCell ref="A130:A135"/>
    <mergeCell ref="B130:C135"/>
    <mergeCell ref="J130:J135"/>
    <mergeCell ref="J106:J111"/>
    <mergeCell ref="A112:A117"/>
    <mergeCell ref="B112:C117"/>
    <mergeCell ref="J112:J117"/>
    <mergeCell ref="A118:A123"/>
    <mergeCell ref="B118:C123"/>
    <mergeCell ref="J118:J123"/>
    <mergeCell ref="A136:I136"/>
    <mergeCell ref="A137:A142"/>
    <mergeCell ref="B137:C142"/>
    <mergeCell ref="E137:E178"/>
    <mergeCell ref="J137:J142"/>
    <mergeCell ref="A143:A148"/>
    <mergeCell ref="B143:C148"/>
    <mergeCell ref="J143:J148"/>
    <mergeCell ref="A149:A154"/>
    <mergeCell ref="B149:C154"/>
    <mergeCell ref="A167:A172"/>
    <mergeCell ref="B167:C172"/>
    <mergeCell ref="J167:J172"/>
    <mergeCell ref="A173:A178"/>
    <mergeCell ref="B173:C178"/>
    <mergeCell ref="J173:J178"/>
    <mergeCell ref="J149:J154"/>
    <mergeCell ref="A155:A160"/>
    <mergeCell ref="B155:C160"/>
    <mergeCell ref="J155:J160"/>
    <mergeCell ref="A161:A166"/>
    <mergeCell ref="B161:C166"/>
    <mergeCell ref="J161:J166"/>
    <mergeCell ref="K189:K191"/>
    <mergeCell ref="B190:C190"/>
    <mergeCell ref="B191:C191"/>
    <mergeCell ref="A193:J193"/>
    <mergeCell ref="B194:C194"/>
    <mergeCell ref="A180:J180"/>
    <mergeCell ref="B181:D181"/>
    <mergeCell ref="A183:J183"/>
    <mergeCell ref="B184:D184"/>
    <mergeCell ref="A186:J186"/>
    <mergeCell ref="B187:C187"/>
    <mergeCell ref="E187:E191"/>
    <mergeCell ref="B188:C188"/>
    <mergeCell ref="B189:C189"/>
    <mergeCell ref="A196:J196"/>
    <mergeCell ref="B197:C197"/>
    <mergeCell ref="A199:J199"/>
    <mergeCell ref="B200:C200"/>
    <mergeCell ref="A202:J202"/>
    <mergeCell ref="B203:D203"/>
    <mergeCell ref="E203:E216"/>
    <mergeCell ref="B210:D210"/>
    <mergeCell ref="B211:D211"/>
    <mergeCell ref="B212:D212"/>
    <mergeCell ref="A213:A214"/>
    <mergeCell ref="B213:D214"/>
    <mergeCell ref="F213:F214"/>
    <mergeCell ref="G213:G214"/>
    <mergeCell ref="H213:H214"/>
    <mergeCell ref="I213:I214"/>
    <mergeCell ref="K203:K205"/>
    <mergeCell ref="B204:D204"/>
    <mergeCell ref="B205:D205"/>
    <mergeCell ref="B206:C206"/>
    <mergeCell ref="A207:A209"/>
    <mergeCell ref="B207:C209"/>
    <mergeCell ref="K207:M209"/>
    <mergeCell ref="B223:D223"/>
    <mergeCell ref="B224:D224"/>
    <mergeCell ref="B225:D225"/>
    <mergeCell ref="B226:D226"/>
    <mergeCell ref="A228:J228"/>
    <mergeCell ref="B229:D229"/>
    <mergeCell ref="E229:E231"/>
    <mergeCell ref="J229:J231"/>
    <mergeCell ref="B215:D215"/>
    <mergeCell ref="B216:D216"/>
    <mergeCell ref="A218:J218"/>
    <mergeCell ref="B219:D219"/>
    <mergeCell ref="A221:J221"/>
    <mergeCell ref="B222:D222"/>
    <mergeCell ref="K229:K236"/>
    <mergeCell ref="B230:D230"/>
    <mergeCell ref="B231:D231"/>
    <mergeCell ref="A233:J233"/>
    <mergeCell ref="B234:D234"/>
    <mergeCell ref="E234:E236"/>
    <mergeCell ref="J234:J236"/>
    <mergeCell ref="B235:D235"/>
    <mergeCell ref="B236:D236"/>
    <mergeCell ref="A244:J244"/>
    <mergeCell ref="B245:D245"/>
    <mergeCell ref="E245:E248"/>
    <mergeCell ref="J245:J248"/>
    <mergeCell ref="B246:D246"/>
    <mergeCell ref="B247:D247"/>
    <mergeCell ref="B248:D248"/>
    <mergeCell ref="A238:J238"/>
    <mergeCell ref="B239:D239"/>
    <mergeCell ref="E239:E242"/>
    <mergeCell ref="B240:D240"/>
    <mergeCell ref="B241:D241"/>
    <mergeCell ref="B242:D242"/>
    <mergeCell ref="A250:I250"/>
    <mergeCell ref="B251:D251"/>
    <mergeCell ref="E251:E252"/>
    <mergeCell ref="G251:H251"/>
    <mergeCell ref="M251:M261"/>
    <mergeCell ref="B252:D252"/>
    <mergeCell ref="G252:H252"/>
    <mergeCell ref="A254:I254"/>
    <mergeCell ref="B255:D255"/>
    <mergeCell ref="E255:E261"/>
    <mergeCell ref="B259:D259"/>
    <mergeCell ref="G259:H259"/>
    <mergeCell ref="B260:D260"/>
    <mergeCell ref="G260:H260"/>
    <mergeCell ref="B261:D261"/>
    <mergeCell ref="G261:H261"/>
    <mergeCell ref="G255:H255"/>
    <mergeCell ref="B256:D256"/>
    <mergeCell ref="G256:H256"/>
    <mergeCell ref="B257:D257"/>
    <mergeCell ref="G257:H257"/>
    <mergeCell ref="B258:D258"/>
    <mergeCell ref="G258:H258"/>
    <mergeCell ref="A267:J267"/>
    <mergeCell ref="B268:D268"/>
    <mergeCell ref="E268:E269"/>
    <mergeCell ref="J268:J269"/>
    <mergeCell ref="B269:D269"/>
    <mergeCell ref="A271:J271"/>
    <mergeCell ref="A263:I263"/>
    <mergeCell ref="B264:D264"/>
    <mergeCell ref="E264:E265"/>
    <mergeCell ref="G264:H264"/>
    <mergeCell ref="B265:D265"/>
    <mergeCell ref="G265:H265"/>
    <mergeCell ref="B272:D272"/>
    <mergeCell ref="E272:E288"/>
    <mergeCell ref="B273:D273"/>
    <mergeCell ref="B274:D274"/>
    <mergeCell ref="B275:D275"/>
    <mergeCell ref="B276:D276"/>
    <mergeCell ref="B277:D277"/>
    <mergeCell ref="B278:D278"/>
    <mergeCell ref="B279:D279"/>
    <mergeCell ref="B280:D280"/>
    <mergeCell ref="B287:D287"/>
    <mergeCell ref="B288:D288"/>
    <mergeCell ref="A289:J289"/>
    <mergeCell ref="B290:D290"/>
    <mergeCell ref="E290:E291"/>
    <mergeCell ref="B291:D291"/>
    <mergeCell ref="B281:D281"/>
    <mergeCell ref="B282:D282"/>
    <mergeCell ref="B283:D283"/>
    <mergeCell ref="B284:D284"/>
    <mergeCell ref="B285:D285"/>
    <mergeCell ref="B286:D286"/>
    <mergeCell ref="A293:J293"/>
    <mergeCell ref="B294:C294"/>
    <mergeCell ref="E294:E307"/>
    <mergeCell ref="B295:C295"/>
    <mergeCell ref="A296:A301"/>
    <mergeCell ref="B296:C301"/>
    <mergeCell ref="J296:J301"/>
    <mergeCell ref="A302:A307"/>
    <mergeCell ref="B302:C307"/>
    <mergeCell ref="J302:J307"/>
    <mergeCell ref="A315:J315"/>
    <mergeCell ref="B316:D316"/>
    <mergeCell ref="G316:I316"/>
    <mergeCell ref="K316:L316"/>
    <mergeCell ref="A318:J318"/>
    <mergeCell ref="B319:D319"/>
    <mergeCell ref="A309:J309"/>
    <mergeCell ref="B310:D310"/>
    <mergeCell ref="A312:J312"/>
    <mergeCell ref="B313:D313"/>
    <mergeCell ref="G313:I313"/>
    <mergeCell ref="K313:L313"/>
    <mergeCell ref="A321:J321"/>
    <mergeCell ref="B322:D322"/>
    <mergeCell ref="E322:E330"/>
    <mergeCell ref="M322:M330"/>
    <mergeCell ref="B323:D323"/>
    <mergeCell ref="B324:D324"/>
    <mergeCell ref="B325:D325"/>
    <mergeCell ref="B326:D326"/>
    <mergeCell ref="B327:D327"/>
    <mergeCell ref="B328:D328"/>
    <mergeCell ref="B329:D329"/>
    <mergeCell ref="B330:D330"/>
    <mergeCell ref="A332:J332"/>
    <mergeCell ref="A333:A334"/>
    <mergeCell ref="B333:C334"/>
    <mergeCell ref="E333:E338"/>
    <mergeCell ref="J333:J338"/>
    <mergeCell ref="A335:A336"/>
    <mergeCell ref="B335:C336"/>
    <mergeCell ref="A337:A338"/>
    <mergeCell ref="K341:K346"/>
    <mergeCell ref="A343:A344"/>
    <mergeCell ref="B343:C344"/>
    <mergeCell ref="A345:A346"/>
    <mergeCell ref="B345:C346"/>
    <mergeCell ref="A348:J348"/>
    <mergeCell ref="B337:C338"/>
    <mergeCell ref="A340:J340"/>
    <mergeCell ref="A341:A342"/>
    <mergeCell ref="B341:C342"/>
    <mergeCell ref="E341:E346"/>
    <mergeCell ref="J341:J346"/>
    <mergeCell ref="B354:D354"/>
    <mergeCell ref="E354:E357"/>
    <mergeCell ref="K354:K357"/>
    <mergeCell ref="B355:D355"/>
    <mergeCell ref="B356:D356"/>
    <mergeCell ref="B357:D357"/>
    <mergeCell ref="B349:D349"/>
    <mergeCell ref="E349:E351"/>
    <mergeCell ref="J349:J351"/>
    <mergeCell ref="B350:D350"/>
    <mergeCell ref="B351:D351"/>
    <mergeCell ref="A353:J353"/>
    <mergeCell ref="A368:J368"/>
    <mergeCell ref="B369:D369"/>
    <mergeCell ref="E369:E371"/>
    <mergeCell ref="J369:J371"/>
    <mergeCell ref="B370:D370"/>
    <mergeCell ref="B371:D371"/>
    <mergeCell ref="A359:J359"/>
    <mergeCell ref="B360:D360"/>
    <mergeCell ref="A362:J362"/>
    <mergeCell ref="B363:D363"/>
    <mergeCell ref="A365:J365"/>
    <mergeCell ref="B366:D366"/>
    <mergeCell ref="K384:K387"/>
    <mergeCell ref="A386:A387"/>
    <mergeCell ref="B386:C387"/>
    <mergeCell ref="A373:J373"/>
    <mergeCell ref="B374:D374"/>
    <mergeCell ref="A376:J376"/>
    <mergeCell ref="B377:D377"/>
    <mergeCell ref="A379:J379"/>
    <mergeCell ref="B380:D380"/>
    <mergeCell ref="E380:E381"/>
    <mergeCell ref="J380:J381"/>
    <mergeCell ref="B381:D381"/>
    <mergeCell ref="A389:J389"/>
    <mergeCell ref="B390:C390"/>
    <mergeCell ref="A392:J392"/>
    <mergeCell ref="B393:D393"/>
    <mergeCell ref="E393:E394"/>
    <mergeCell ref="J393:J394"/>
    <mergeCell ref="B394:D394"/>
    <mergeCell ref="A383:J383"/>
    <mergeCell ref="A384:A385"/>
    <mergeCell ref="B384:C385"/>
    <mergeCell ref="E384:E387"/>
    <mergeCell ref="J384:J387"/>
    <mergeCell ref="K406:K416"/>
    <mergeCell ref="C408:D408"/>
    <mergeCell ref="C409:D409"/>
    <mergeCell ref="C410:D410"/>
    <mergeCell ref="C411:D411"/>
    <mergeCell ref="A396:J396"/>
    <mergeCell ref="E397:E403"/>
    <mergeCell ref="K397:K402"/>
    <mergeCell ref="A398:A402"/>
    <mergeCell ref="B398:C402"/>
    <mergeCell ref="J398:J402"/>
    <mergeCell ref="B403:C403"/>
    <mergeCell ref="B407:B416"/>
    <mergeCell ref="C407:D407"/>
    <mergeCell ref="C412:D412"/>
    <mergeCell ref="C413:D413"/>
    <mergeCell ref="C414:D414"/>
    <mergeCell ref="C415:D415"/>
    <mergeCell ref="C416:D416"/>
    <mergeCell ref="A405:J405"/>
    <mergeCell ref="A406:A416"/>
    <mergeCell ref="C406:D406"/>
    <mergeCell ref="E407:E416"/>
  </mergeCells>
  <hyperlinks>
    <hyperlink ref="H67" r:id="rId1" xr:uid="{00000000-0004-0000-0600-000000000000}"/>
    <hyperlink ref="I67" r:id="rId2" xr:uid="{00000000-0004-0000-0600-000001000000}"/>
  </hyperlinks>
  <pageMargins left="0.2" right="0.2" top="0.5" bottom="0.25" header="0.2" footer="0.05"/>
  <pageSetup paperSize="5" scale="75" fitToHeight="0" orientation="landscape" r:id="rId3"/>
  <headerFooter>
    <oddHeader>&amp;L&amp;"-,Bold"&amp;18CPMI-IOSCO Quantitative Disclosures - DTCC&amp;R&amp;"-,Bold"&amp;16 &amp;18Q3 2015 (As of September 30, 2015)</oddHeader>
    <oddFooter>&amp;R&amp;"-,Bold"&amp;8Page &amp;P of &amp;N</oddFooter>
  </headerFooter>
  <rowBreaks count="13" manualBreakCount="13">
    <brk id="31" max="9" man="1"/>
    <brk id="65" max="9" man="1"/>
    <brk id="135" max="9" man="1"/>
    <brk id="179" max="9" man="1"/>
    <brk id="201" max="9" man="1"/>
    <brk id="217" max="9" man="1"/>
    <brk id="237" max="9" man="1"/>
    <brk id="262" max="9" man="1"/>
    <brk id="288" max="9" man="1"/>
    <brk id="317" max="9" man="1"/>
    <brk id="339" max="9" man="1"/>
    <brk id="364" max="9" man="1"/>
    <brk id="391" max="9" man="1"/>
  </rowBreaks>
  <drawing r:id="rId4"/>
  <legacyDrawing r:id="rId5"/>
  <controls>
    <mc:AlternateContent xmlns:mc="http://schemas.openxmlformats.org/markup-compatibility/2006">
      <mc:Choice Requires="x14">
        <control shapeId="6145" r:id="rId6" name="ComboBox1">
          <controlPr autoLine="0" listFillRange="'Table of Contents-Internal'!B4:B53" r:id="rId7">
            <anchor moveWithCells="1">
              <from>
                <xdr:col>1</xdr:col>
                <xdr:colOff>57150</xdr:colOff>
                <xdr:row>0</xdr:row>
                <xdr:rowOff>69850</xdr:rowOff>
              </from>
              <to>
                <xdr:col>1</xdr:col>
                <xdr:colOff>793750</xdr:colOff>
                <xdr:row>0</xdr:row>
                <xdr:rowOff>285750</xdr:rowOff>
              </to>
            </anchor>
          </controlPr>
        </control>
      </mc:Choice>
      <mc:Fallback>
        <control shapeId="6145" r:id="rId6" name="ComboBox1"/>
      </mc:Fallback>
    </mc:AlternateContent>
  </control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pageSetUpPr fitToPage="1"/>
  </sheetPr>
  <dimension ref="A1:Q428"/>
  <sheetViews>
    <sheetView showGridLines="0" zoomScale="80" zoomScaleNormal="80" workbookViewId="0">
      <pane xSplit="1" ySplit="3" topLeftCell="B4" activePane="bottomRight" state="frozen"/>
      <selection activeCell="I5" sqref="I5"/>
      <selection pane="topRight" activeCell="I5" sqref="I5"/>
      <selection pane="bottomLeft" activeCell="I5" sqref="I5"/>
      <selection pane="bottomRight" activeCell="I5" sqref="I5"/>
    </sheetView>
  </sheetViews>
  <sheetFormatPr defaultColWidth="9.1796875" defaultRowHeight="14.5" x14ac:dyDescent="0.35"/>
  <cols>
    <col min="1" max="1" width="8.26953125" style="3" customWidth="1"/>
    <col min="2" max="2" width="54.81640625" style="3" customWidth="1"/>
    <col min="3" max="3" width="9.453125" style="3" customWidth="1"/>
    <col min="4" max="4" width="19.453125" style="3" customWidth="1"/>
    <col min="5" max="5" width="14.7265625" style="3" customWidth="1"/>
    <col min="6" max="6" width="13" style="3" customWidth="1"/>
    <col min="7" max="8" width="13.81640625" style="15" customWidth="1"/>
    <col min="9" max="9" width="13.81640625" style="14" customWidth="1"/>
    <col min="10" max="10" width="69.7265625" style="3" customWidth="1"/>
    <col min="11" max="11" width="10.7265625" style="381" customWidth="1"/>
    <col min="12" max="12" width="13.1796875" style="30" customWidth="1"/>
    <col min="13" max="13" width="13.81640625" style="381" customWidth="1"/>
    <col min="14" max="14" width="21.7265625" style="1" bestFit="1" customWidth="1"/>
    <col min="15" max="16" width="9.1796875" style="1"/>
    <col min="17" max="17" width="9.1796875" style="381"/>
    <col min="18" max="16384" width="9.1796875" style="1"/>
  </cols>
  <sheetData>
    <row r="1" spans="1:17" ht="29.25" customHeight="1" x14ac:dyDescent="0.3">
      <c r="A1" s="17" t="s">
        <v>479</v>
      </c>
      <c r="B1" s="14"/>
      <c r="C1" s="1766" t="s">
        <v>708</v>
      </c>
      <c r="D1" s="1766"/>
      <c r="E1" s="1766"/>
      <c r="F1" s="487"/>
      <c r="G1" s="1456" t="s">
        <v>684</v>
      </c>
      <c r="H1" s="1456"/>
      <c r="I1" s="1456"/>
      <c r="J1" s="14"/>
      <c r="K1" s="42"/>
      <c r="M1" s="1"/>
      <c r="Q1" s="1"/>
    </row>
    <row r="2" spans="1:17" ht="15" customHeight="1" x14ac:dyDescent="0.35">
      <c r="A2" s="1457" t="s">
        <v>237</v>
      </c>
      <c r="B2" s="1458" t="s">
        <v>236</v>
      </c>
      <c r="C2" s="1458"/>
      <c r="D2" s="1458"/>
      <c r="E2" s="1458" t="s">
        <v>486</v>
      </c>
      <c r="F2" s="1457" t="s">
        <v>366</v>
      </c>
      <c r="G2" s="1458" t="s">
        <v>377</v>
      </c>
      <c r="H2" s="1458"/>
      <c r="I2" s="1457" t="s">
        <v>356</v>
      </c>
      <c r="J2" s="1457" t="s">
        <v>487</v>
      </c>
      <c r="Q2" s="1"/>
    </row>
    <row r="3" spans="1:17" ht="15" customHeight="1" x14ac:dyDescent="0.35">
      <c r="A3" s="1457"/>
      <c r="B3" s="1458"/>
      <c r="C3" s="1458"/>
      <c r="D3" s="1458"/>
      <c r="E3" s="1458"/>
      <c r="F3" s="1457"/>
      <c r="G3" s="469" t="s">
        <v>354</v>
      </c>
      <c r="H3" s="469" t="s">
        <v>355</v>
      </c>
      <c r="I3" s="1457"/>
      <c r="J3" s="1457"/>
      <c r="L3" s="381"/>
      <c r="N3" s="381"/>
      <c r="O3" s="381"/>
      <c r="Q3" s="1"/>
    </row>
    <row r="4" spans="1:17" s="5" customFormat="1" ht="33" customHeight="1" x14ac:dyDescent="0.35">
      <c r="A4" s="1462" t="s">
        <v>491</v>
      </c>
      <c r="B4" s="1463"/>
      <c r="C4" s="1463"/>
      <c r="D4" s="1463"/>
      <c r="E4" s="1463"/>
      <c r="F4" s="1463"/>
      <c r="G4" s="1463"/>
      <c r="H4" s="1463"/>
      <c r="I4" s="1463"/>
      <c r="J4" s="1464"/>
      <c r="K4" s="381"/>
      <c r="L4" s="8">
        <f>IF(COUNTA(G5:I14)=29,3,2)</f>
        <v>3</v>
      </c>
      <c r="M4" s="381"/>
    </row>
    <row r="5" spans="1:17" s="5" customFormat="1" ht="26.25" customHeight="1" x14ac:dyDescent="0.35">
      <c r="A5" s="48" t="s">
        <v>7</v>
      </c>
      <c r="B5" s="1465" t="s">
        <v>367</v>
      </c>
      <c r="C5" s="1465"/>
      <c r="D5" s="1465"/>
      <c r="E5" s="1466" t="s">
        <v>518</v>
      </c>
      <c r="F5" s="243" t="s">
        <v>361</v>
      </c>
      <c r="G5" s="1771">
        <v>31.9</v>
      </c>
      <c r="H5" s="1772"/>
      <c r="I5" s="432">
        <v>70.900000000000006</v>
      </c>
      <c r="J5" s="1471" t="s">
        <v>488</v>
      </c>
      <c r="K5" s="381"/>
      <c r="L5" s="8"/>
      <c r="M5" s="381"/>
    </row>
    <row r="6" spans="1:17" s="5" customFormat="1" ht="26.25" customHeight="1" x14ac:dyDescent="0.35">
      <c r="A6" s="51" t="s">
        <v>8</v>
      </c>
      <c r="B6" s="1460" t="s">
        <v>368</v>
      </c>
      <c r="C6" s="1460"/>
      <c r="D6" s="1460"/>
      <c r="E6" s="1467"/>
      <c r="F6" s="244" t="s">
        <v>361</v>
      </c>
      <c r="G6" s="143" t="s">
        <v>362</v>
      </c>
      <c r="H6" s="143" t="s">
        <v>362</v>
      </c>
      <c r="I6" s="143" t="s">
        <v>362</v>
      </c>
      <c r="J6" s="1472"/>
      <c r="K6" s="381"/>
      <c r="L6" s="8"/>
      <c r="M6" s="381"/>
    </row>
    <row r="7" spans="1:17" s="5" customFormat="1" ht="66.75" customHeight="1" x14ac:dyDescent="0.35">
      <c r="A7" s="55" t="s">
        <v>9</v>
      </c>
      <c r="B7" s="1459" t="s">
        <v>369</v>
      </c>
      <c r="C7" s="1459"/>
      <c r="D7" s="1459"/>
      <c r="E7" s="1467"/>
      <c r="F7" s="245" t="s">
        <v>361</v>
      </c>
      <c r="G7" s="144" t="s">
        <v>362</v>
      </c>
      <c r="H7" s="144" t="s">
        <v>362</v>
      </c>
      <c r="I7" s="145" t="s">
        <v>362</v>
      </c>
      <c r="J7" s="1473"/>
      <c r="K7" s="381"/>
      <c r="L7" s="8"/>
      <c r="M7" s="381"/>
    </row>
    <row r="8" spans="1:17" s="5" customFormat="1" ht="26.25" customHeight="1" x14ac:dyDescent="0.35">
      <c r="A8" s="51" t="s">
        <v>10</v>
      </c>
      <c r="B8" s="1460" t="s">
        <v>370</v>
      </c>
      <c r="C8" s="1460"/>
      <c r="D8" s="1460"/>
      <c r="E8" s="1467"/>
      <c r="F8" s="244" t="s">
        <v>361</v>
      </c>
      <c r="G8" s="479">
        <v>8534</v>
      </c>
      <c r="H8" s="479">
        <v>3885</v>
      </c>
      <c r="I8" s="479">
        <v>3156</v>
      </c>
      <c r="J8" s="1474" t="s">
        <v>560</v>
      </c>
      <c r="K8" s="381"/>
      <c r="L8" s="8"/>
      <c r="M8" s="381"/>
    </row>
    <row r="9" spans="1:17" s="5" customFormat="1" ht="99.75" customHeight="1" x14ac:dyDescent="0.35">
      <c r="A9" s="55" t="s">
        <v>11</v>
      </c>
      <c r="B9" s="1459" t="s">
        <v>371</v>
      </c>
      <c r="C9" s="1459"/>
      <c r="D9" s="1459"/>
      <c r="E9" s="1467"/>
      <c r="F9" s="245" t="s">
        <v>361</v>
      </c>
      <c r="G9" s="146">
        <v>10977</v>
      </c>
      <c r="H9" s="146">
        <v>4568</v>
      </c>
      <c r="I9" s="146">
        <v>4121</v>
      </c>
      <c r="J9" s="1475"/>
      <c r="K9" s="381"/>
      <c r="L9" s="8"/>
      <c r="M9" s="381"/>
    </row>
    <row r="10" spans="1:17" s="5" customFormat="1" ht="26.25" customHeight="1" x14ac:dyDescent="0.35">
      <c r="A10" s="51" t="s">
        <v>12</v>
      </c>
      <c r="B10" s="1460" t="s">
        <v>372</v>
      </c>
      <c r="C10" s="1460"/>
      <c r="D10" s="1460"/>
      <c r="E10" s="1467"/>
      <c r="F10" s="244" t="s">
        <v>361</v>
      </c>
      <c r="G10" s="143" t="s">
        <v>362</v>
      </c>
      <c r="H10" s="143" t="s">
        <v>362</v>
      </c>
      <c r="I10" s="143" t="s">
        <v>362</v>
      </c>
      <c r="J10" s="54"/>
      <c r="K10" s="381"/>
      <c r="L10" s="8"/>
      <c r="M10" s="381"/>
    </row>
    <row r="11" spans="1:17" s="5" customFormat="1" ht="26.25" customHeight="1" x14ac:dyDescent="0.35">
      <c r="A11" s="55" t="s">
        <v>13</v>
      </c>
      <c r="B11" s="1459" t="s">
        <v>373</v>
      </c>
      <c r="C11" s="1459"/>
      <c r="D11" s="1459"/>
      <c r="E11" s="1467"/>
      <c r="F11" s="245" t="s">
        <v>361</v>
      </c>
      <c r="G11" s="144" t="s">
        <v>362</v>
      </c>
      <c r="H11" s="144" t="s">
        <v>362</v>
      </c>
      <c r="I11" s="144" t="s">
        <v>362</v>
      </c>
      <c r="J11" s="58"/>
      <c r="K11" s="381"/>
      <c r="L11" s="8"/>
      <c r="M11" s="381"/>
    </row>
    <row r="12" spans="1:17" s="5" customFormat="1" ht="26.25" customHeight="1" x14ac:dyDescent="0.35">
      <c r="A12" s="51" t="s">
        <v>14</v>
      </c>
      <c r="B12" s="1460" t="s">
        <v>374</v>
      </c>
      <c r="C12" s="1460"/>
      <c r="D12" s="1460"/>
      <c r="E12" s="1467"/>
      <c r="F12" s="244" t="s">
        <v>361</v>
      </c>
      <c r="G12" s="147" t="s">
        <v>362</v>
      </c>
      <c r="H12" s="147" t="s">
        <v>362</v>
      </c>
      <c r="I12" s="147" t="s">
        <v>362</v>
      </c>
      <c r="J12" s="54"/>
      <c r="K12" s="381"/>
      <c r="L12" s="8"/>
      <c r="M12" s="381"/>
    </row>
    <row r="13" spans="1:17" s="5" customFormat="1" ht="39.75" customHeight="1" x14ac:dyDescent="0.35">
      <c r="A13" s="55" t="s">
        <v>15</v>
      </c>
      <c r="B13" s="1459" t="s">
        <v>375</v>
      </c>
      <c r="C13" s="1459"/>
      <c r="D13" s="1459"/>
      <c r="E13" s="1467"/>
      <c r="F13" s="245" t="s">
        <v>361</v>
      </c>
      <c r="G13" s="144" t="s">
        <v>362</v>
      </c>
      <c r="H13" s="144" t="s">
        <v>362</v>
      </c>
      <c r="I13" s="144" t="s">
        <v>362</v>
      </c>
      <c r="J13" s="58"/>
      <c r="K13" s="381"/>
      <c r="L13" s="8"/>
      <c r="M13" s="381"/>
    </row>
    <row r="14" spans="1:17" s="5" customFormat="1" ht="30" customHeight="1" x14ac:dyDescent="0.35">
      <c r="A14" s="61" t="s">
        <v>16</v>
      </c>
      <c r="B14" s="1461" t="s">
        <v>376</v>
      </c>
      <c r="C14" s="1461"/>
      <c r="D14" s="1461"/>
      <c r="E14" s="1468"/>
      <c r="F14" s="246" t="s">
        <v>361</v>
      </c>
      <c r="G14" s="148" t="s">
        <v>362</v>
      </c>
      <c r="H14" s="148" t="s">
        <v>362</v>
      </c>
      <c r="I14" s="148" t="s">
        <v>362</v>
      </c>
      <c r="J14" s="64"/>
      <c r="K14" s="381"/>
      <c r="L14" s="8"/>
      <c r="M14" s="381"/>
    </row>
    <row r="15" spans="1:17" s="5" customFormat="1" ht="8.15" customHeight="1" x14ac:dyDescent="0.35">
      <c r="A15" s="12"/>
      <c r="B15" s="13"/>
      <c r="C15" s="13"/>
      <c r="D15" s="13"/>
      <c r="E15" s="13"/>
      <c r="F15" s="7"/>
      <c r="G15" s="149"/>
      <c r="H15" s="149"/>
      <c r="I15" s="149"/>
      <c r="J15" s="46"/>
      <c r="K15" s="381"/>
      <c r="L15" s="8"/>
      <c r="M15" s="381"/>
    </row>
    <row r="16" spans="1:17" s="5" customFormat="1" ht="33" customHeight="1" x14ac:dyDescent="0.35">
      <c r="A16" s="1462" t="s">
        <v>435</v>
      </c>
      <c r="B16" s="1463"/>
      <c r="C16" s="1463"/>
      <c r="D16" s="1463"/>
      <c r="E16" s="1463"/>
      <c r="F16" s="1463"/>
      <c r="G16" s="1463"/>
      <c r="H16" s="1463"/>
      <c r="I16" s="1463"/>
      <c r="J16" s="1464"/>
      <c r="K16" s="381"/>
      <c r="L16" s="8">
        <f>IF(COUNTA(G17:I17)=3,3,2)</f>
        <v>3</v>
      </c>
      <c r="M16" s="381"/>
    </row>
    <row r="17" spans="1:13" s="5" customFormat="1" ht="32.15" customHeight="1" x14ac:dyDescent="0.35">
      <c r="A17" s="9" t="s">
        <v>6</v>
      </c>
      <c r="B17" s="1476" t="s">
        <v>436</v>
      </c>
      <c r="C17" s="1476"/>
      <c r="D17" s="1476"/>
      <c r="E17" s="10" t="s">
        <v>519</v>
      </c>
      <c r="F17" s="242" t="s">
        <v>361</v>
      </c>
      <c r="G17" s="407">
        <v>289</v>
      </c>
      <c r="H17" s="150" t="s">
        <v>362</v>
      </c>
      <c r="I17" s="150" t="s">
        <v>362</v>
      </c>
      <c r="J17" s="6"/>
      <c r="K17" s="381"/>
      <c r="L17" s="8"/>
      <c r="M17" s="381"/>
    </row>
    <row r="18" spans="1:13" s="5" customFormat="1" ht="8.15" customHeight="1" x14ac:dyDescent="0.35">
      <c r="A18" s="12"/>
      <c r="B18" s="13"/>
      <c r="C18" s="13"/>
      <c r="D18" s="13"/>
      <c r="E18" s="13"/>
      <c r="F18" s="7"/>
      <c r="G18" s="149"/>
      <c r="H18" s="149"/>
      <c r="I18" s="149"/>
      <c r="J18" s="46"/>
      <c r="K18" s="381"/>
      <c r="L18" s="8"/>
      <c r="M18" s="381"/>
    </row>
    <row r="19" spans="1:13" s="5" customFormat="1" ht="33" customHeight="1" x14ac:dyDescent="0.35">
      <c r="A19" s="1462" t="s">
        <v>490</v>
      </c>
      <c r="B19" s="1463"/>
      <c r="C19" s="1463"/>
      <c r="D19" s="1463"/>
      <c r="E19" s="1463"/>
      <c r="F19" s="1463"/>
      <c r="G19" s="1463"/>
      <c r="H19" s="1463"/>
      <c r="I19" s="1463"/>
      <c r="J19" s="1464"/>
      <c r="K19" s="381"/>
      <c r="L19" s="8">
        <f>IF(COUNTA(G20:I36)+COUNTA(G37:I52)=96,3,2)</f>
        <v>3</v>
      </c>
      <c r="M19" s="381"/>
    </row>
    <row r="20" spans="1:13" s="5" customFormat="1" ht="15" customHeight="1" x14ac:dyDescent="0.35">
      <c r="A20" s="1477" t="s">
        <v>17</v>
      </c>
      <c r="B20" s="1479" t="s">
        <v>380</v>
      </c>
      <c r="C20" s="1480"/>
      <c r="D20" s="68" t="s">
        <v>379</v>
      </c>
      <c r="E20" s="1483" t="s">
        <v>518</v>
      </c>
      <c r="F20" s="69" t="s">
        <v>361</v>
      </c>
      <c r="G20" s="151">
        <v>0</v>
      </c>
      <c r="H20" s="151">
        <v>0</v>
      </c>
      <c r="I20" s="151">
        <v>0</v>
      </c>
      <c r="J20" s="1471"/>
      <c r="K20" s="381"/>
      <c r="L20" s="8"/>
      <c r="M20" s="381"/>
    </row>
    <row r="21" spans="1:13" s="5" customFormat="1" ht="15" customHeight="1" x14ac:dyDescent="0.35">
      <c r="A21" s="1478"/>
      <c r="B21" s="1481"/>
      <c r="C21" s="1482"/>
      <c r="D21" s="70" t="s">
        <v>378</v>
      </c>
      <c r="E21" s="1484"/>
      <c r="F21" s="71" t="s">
        <v>361</v>
      </c>
      <c r="G21" s="152">
        <v>0</v>
      </c>
      <c r="H21" s="152">
        <v>0</v>
      </c>
      <c r="I21" s="152">
        <v>0</v>
      </c>
      <c r="J21" s="1473"/>
      <c r="K21" s="381"/>
      <c r="L21" s="8"/>
      <c r="M21" s="381"/>
    </row>
    <row r="22" spans="1:13" s="5" customFormat="1" ht="15" customHeight="1" x14ac:dyDescent="0.35">
      <c r="A22" s="1486" t="s">
        <v>18</v>
      </c>
      <c r="B22" s="1487" t="s">
        <v>381</v>
      </c>
      <c r="C22" s="1488"/>
      <c r="D22" s="451" t="s">
        <v>379</v>
      </c>
      <c r="E22" s="1484"/>
      <c r="F22" s="72" t="s">
        <v>361</v>
      </c>
      <c r="G22" s="153">
        <v>0</v>
      </c>
      <c r="H22" s="153">
        <v>0</v>
      </c>
      <c r="I22" s="153">
        <v>0</v>
      </c>
      <c r="J22" s="1489"/>
      <c r="K22" s="381"/>
      <c r="L22" s="8"/>
      <c r="M22" s="381"/>
    </row>
    <row r="23" spans="1:13" s="5" customFormat="1" ht="15" customHeight="1" x14ac:dyDescent="0.35">
      <c r="A23" s="1486" t="s">
        <v>18</v>
      </c>
      <c r="B23" s="1487" t="s">
        <v>306</v>
      </c>
      <c r="C23" s="1488"/>
      <c r="D23" s="451" t="s">
        <v>378</v>
      </c>
      <c r="E23" s="1484"/>
      <c r="F23" s="72" t="s">
        <v>361</v>
      </c>
      <c r="G23" s="153">
        <v>0</v>
      </c>
      <c r="H23" s="153">
        <v>0</v>
      </c>
      <c r="I23" s="153">
        <v>0</v>
      </c>
      <c r="J23" s="1490"/>
      <c r="K23" s="381"/>
      <c r="L23" s="8"/>
      <c r="M23" s="381"/>
    </row>
    <row r="24" spans="1:13" s="5" customFormat="1" ht="15" customHeight="1" x14ac:dyDescent="0.35">
      <c r="A24" s="1478" t="s">
        <v>19</v>
      </c>
      <c r="B24" s="1481" t="s">
        <v>382</v>
      </c>
      <c r="C24" s="1482"/>
      <c r="D24" s="70" t="s">
        <v>379</v>
      </c>
      <c r="E24" s="1484"/>
      <c r="F24" s="71" t="s">
        <v>361</v>
      </c>
      <c r="G24" s="187">
        <v>765</v>
      </c>
      <c r="H24" s="187">
        <v>700</v>
      </c>
      <c r="I24" s="187">
        <v>615</v>
      </c>
      <c r="J24" s="1491"/>
      <c r="K24" s="381"/>
      <c r="L24" s="16"/>
      <c r="M24" s="381"/>
    </row>
    <row r="25" spans="1:13" s="5" customFormat="1" ht="15" customHeight="1" x14ac:dyDescent="0.35">
      <c r="A25" s="1478" t="s">
        <v>19</v>
      </c>
      <c r="B25" s="1481" t="s">
        <v>307</v>
      </c>
      <c r="C25" s="1482"/>
      <c r="D25" s="70" t="s">
        <v>378</v>
      </c>
      <c r="E25" s="1484"/>
      <c r="F25" s="71" t="s">
        <v>361</v>
      </c>
      <c r="G25" s="187">
        <v>780</v>
      </c>
      <c r="H25" s="187">
        <v>714</v>
      </c>
      <c r="I25" s="187">
        <v>627</v>
      </c>
      <c r="J25" s="1473"/>
      <c r="K25" s="381"/>
      <c r="L25" s="16"/>
      <c r="M25" s="381"/>
    </row>
    <row r="26" spans="1:13" s="5" customFormat="1" ht="15" customHeight="1" x14ac:dyDescent="0.35">
      <c r="A26" s="1486" t="s">
        <v>693</v>
      </c>
      <c r="B26" s="1487" t="s">
        <v>383</v>
      </c>
      <c r="C26" s="1488"/>
      <c r="D26" s="451" t="s">
        <v>379</v>
      </c>
      <c r="E26" s="1484"/>
      <c r="F26" s="72" t="s">
        <v>361</v>
      </c>
      <c r="G26" s="479">
        <v>1050</v>
      </c>
      <c r="H26" s="479">
        <v>570</v>
      </c>
      <c r="I26" s="479">
        <v>850</v>
      </c>
      <c r="J26" s="1489" t="s">
        <v>517</v>
      </c>
      <c r="K26" s="381"/>
      <c r="L26" s="16"/>
      <c r="M26" s="381"/>
    </row>
    <row r="27" spans="1:13" s="5" customFormat="1" ht="15" customHeight="1" x14ac:dyDescent="0.35">
      <c r="A27" s="1486" t="s">
        <v>20</v>
      </c>
      <c r="B27" s="1487" t="s">
        <v>308</v>
      </c>
      <c r="C27" s="1488"/>
      <c r="D27" s="451" t="s">
        <v>378</v>
      </c>
      <c r="E27" s="1484"/>
      <c r="F27" s="72" t="s">
        <v>361</v>
      </c>
      <c r="G27" s="479">
        <v>1050</v>
      </c>
      <c r="H27" s="479">
        <v>570</v>
      </c>
      <c r="I27" s="479">
        <v>850</v>
      </c>
      <c r="J27" s="1490"/>
      <c r="K27" s="381"/>
      <c r="L27" s="16"/>
      <c r="M27" s="381"/>
    </row>
    <row r="28" spans="1:13" s="5" customFormat="1" ht="15" customHeight="1" x14ac:dyDescent="0.35">
      <c r="A28" s="1478" t="s">
        <v>694</v>
      </c>
      <c r="B28" s="1481" t="s">
        <v>696</v>
      </c>
      <c r="C28" s="1482"/>
      <c r="D28" s="70" t="s">
        <v>379</v>
      </c>
      <c r="E28" s="1484"/>
      <c r="F28" s="71" t="s">
        <v>361</v>
      </c>
      <c r="G28" s="146">
        <v>3035</v>
      </c>
      <c r="H28" s="146">
        <v>1758</v>
      </c>
      <c r="I28" s="146">
        <v>2382</v>
      </c>
      <c r="J28" s="1491" t="s">
        <v>517</v>
      </c>
      <c r="K28" s="381"/>
      <c r="L28" s="16"/>
      <c r="M28" s="381"/>
    </row>
    <row r="29" spans="1:13" s="5" customFormat="1" ht="15" customHeight="1" x14ac:dyDescent="0.35">
      <c r="A29" s="1478" t="s">
        <v>20</v>
      </c>
      <c r="B29" s="1481" t="s">
        <v>308</v>
      </c>
      <c r="C29" s="1482"/>
      <c r="D29" s="70" t="s">
        <v>378</v>
      </c>
      <c r="E29" s="1484"/>
      <c r="F29" s="71" t="s">
        <v>361</v>
      </c>
      <c r="G29" s="146">
        <v>3035</v>
      </c>
      <c r="H29" s="146">
        <v>1758</v>
      </c>
      <c r="I29" s="146">
        <v>2382</v>
      </c>
      <c r="J29" s="1473"/>
      <c r="K29" s="381"/>
      <c r="L29" s="16"/>
      <c r="M29" s="381"/>
    </row>
    <row r="30" spans="1:13" s="5" customFormat="1" ht="15" customHeight="1" x14ac:dyDescent="0.35">
      <c r="A30" s="1486" t="s">
        <v>695</v>
      </c>
      <c r="B30" s="1487" t="s">
        <v>697</v>
      </c>
      <c r="C30" s="1488"/>
      <c r="D30" s="451" t="s">
        <v>379</v>
      </c>
      <c r="E30" s="1484"/>
      <c r="F30" s="72" t="s">
        <v>361</v>
      </c>
      <c r="G30" s="479">
        <v>0</v>
      </c>
      <c r="H30" s="479">
        <v>100</v>
      </c>
      <c r="I30" s="479">
        <v>0</v>
      </c>
      <c r="J30" s="1489" t="s">
        <v>517</v>
      </c>
      <c r="K30" s="381"/>
      <c r="L30" s="16"/>
      <c r="M30" s="381"/>
    </row>
    <row r="31" spans="1:13" s="5" customFormat="1" ht="15" customHeight="1" x14ac:dyDescent="0.35">
      <c r="A31" s="1486" t="s">
        <v>20</v>
      </c>
      <c r="B31" s="1487" t="s">
        <v>308</v>
      </c>
      <c r="C31" s="1488"/>
      <c r="D31" s="451" t="s">
        <v>378</v>
      </c>
      <c r="E31" s="1485"/>
      <c r="F31" s="72" t="s">
        <v>361</v>
      </c>
      <c r="G31" s="479">
        <v>0</v>
      </c>
      <c r="H31" s="479">
        <v>100</v>
      </c>
      <c r="I31" s="479">
        <v>0</v>
      </c>
      <c r="J31" s="1490"/>
      <c r="K31" s="381"/>
      <c r="L31" s="16"/>
      <c r="M31" s="381"/>
    </row>
    <row r="32" spans="1:13" s="5" customFormat="1" ht="33" customHeight="1" x14ac:dyDescent="0.35">
      <c r="A32" s="1494" t="s">
        <v>492</v>
      </c>
      <c r="B32" s="1495"/>
      <c r="C32" s="1495"/>
      <c r="D32" s="1495"/>
      <c r="E32" s="1495"/>
      <c r="F32" s="1495"/>
      <c r="G32" s="1495"/>
      <c r="H32" s="1495"/>
      <c r="I32" s="1495"/>
      <c r="J32" s="1496"/>
      <c r="K32" s="381"/>
      <c r="L32" s="8"/>
      <c r="M32" s="381"/>
    </row>
    <row r="33" spans="1:13" s="5" customFormat="1" ht="15" customHeight="1" x14ac:dyDescent="0.35">
      <c r="A33" s="1478" t="s">
        <v>21</v>
      </c>
      <c r="B33" s="1481" t="s">
        <v>384</v>
      </c>
      <c r="C33" s="1482"/>
      <c r="D33" s="70" t="s">
        <v>379</v>
      </c>
      <c r="E33" s="1483" t="s">
        <v>518</v>
      </c>
      <c r="F33" s="71" t="s">
        <v>361</v>
      </c>
      <c r="G33" s="146">
        <v>5831</v>
      </c>
      <c r="H33" s="146">
        <v>1065</v>
      </c>
      <c r="I33" s="146">
        <v>290</v>
      </c>
      <c r="J33" s="1491" t="s">
        <v>517</v>
      </c>
      <c r="K33" s="381"/>
      <c r="L33" s="16"/>
      <c r="M33" s="381"/>
    </row>
    <row r="34" spans="1:13" s="5" customFormat="1" ht="15" customHeight="1" x14ac:dyDescent="0.35">
      <c r="A34" s="1478" t="s">
        <v>21</v>
      </c>
      <c r="B34" s="1481" t="s">
        <v>309</v>
      </c>
      <c r="C34" s="1482"/>
      <c r="D34" s="70" t="s">
        <v>378</v>
      </c>
      <c r="E34" s="1484"/>
      <c r="F34" s="71" t="s">
        <v>361</v>
      </c>
      <c r="G34" s="146">
        <v>5911</v>
      </c>
      <c r="H34" s="146">
        <v>1045</v>
      </c>
      <c r="I34" s="146">
        <v>279</v>
      </c>
      <c r="J34" s="1473"/>
      <c r="K34" s="381"/>
      <c r="L34" s="16"/>
      <c r="M34" s="381"/>
    </row>
    <row r="35" spans="1:13" s="5" customFormat="1" ht="15" customHeight="1" x14ac:dyDescent="0.35">
      <c r="A35" s="1486" t="s">
        <v>22</v>
      </c>
      <c r="B35" s="1487" t="s">
        <v>385</v>
      </c>
      <c r="C35" s="1488"/>
      <c r="D35" s="451" t="s">
        <v>379</v>
      </c>
      <c r="E35" s="1484"/>
      <c r="F35" s="72" t="s">
        <v>361</v>
      </c>
      <c r="G35" s="153">
        <v>0</v>
      </c>
      <c r="H35" s="153">
        <v>0</v>
      </c>
      <c r="I35" s="153">
        <v>0</v>
      </c>
      <c r="J35" s="1493"/>
      <c r="K35" s="381"/>
      <c r="L35" s="16"/>
      <c r="M35" s="381"/>
    </row>
    <row r="36" spans="1:13" s="5" customFormat="1" ht="15" customHeight="1" x14ac:dyDescent="0.35">
      <c r="A36" s="1486" t="s">
        <v>22</v>
      </c>
      <c r="B36" s="1487" t="s">
        <v>310</v>
      </c>
      <c r="C36" s="1488"/>
      <c r="D36" s="451" t="s">
        <v>378</v>
      </c>
      <c r="E36" s="1484"/>
      <c r="F36" s="72" t="s">
        <v>361</v>
      </c>
      <c r="G36" s="153">
        <v>0</v>
      </c>
      <c r="H36" s="153">
        <v>0</v>
      </c>
      <c r="I36" s="153">
        <v>0</v>
      </c>
      <c r="J36" s="1493"/>
      <c r="K36" s="381"/>
      <c r="L36" s="16"/>
      <c r="M36" s="381"/>
    </row>
    <row r="37" spans="1:13" s="5" customFormat="1" ht="15" customHeight="1" x14ac:dyDescent="0.35">
      <c r="A37" s="1498" t="s">
        <v>23</v>
      </c>
      <c r="B37" s="1499" t="s">
        <v>386</v>
      </c>
      <c r="C37" s="1500"/>
      <c r="D37" s="437" t="s">
        <v>379</v>
      </c>
      <c r="E37" s="1484"/>
      <c r="F37" s="71" t="s">
        <v>361</v>
      </c>
      <c r="G37" s="152">
        <v>190</v>
      </c>
      <c r="H37" s="152">
        <v>451</v>
      </c>
      <c r="I37" s="152">
        <v>0</v>
      </c>
      <c r="J37" s="1492" t="s">
        <v>517</v>
      </c>
      <c r="K37" s="381"/>
      <c r="L37" s="16"/>
      <c r="M37" s="381"/>
    </row>
    <row r="38" spans="1:13" s="5" customFormat="1" ht="15" customHeight="1" x14ac:dyDescent="0.35">
      <c r="A38" s="1478" t="s">
        <v>23</v>
      </c>
      <c r="B38" s="1481" t="s">
        <v>311</v>
      </c>
      <c r="C38" s="1482"/>
      <c r="D38" s="70" t="s">
        <v>378</v>
      </c>
      <c r="E38" s="1484"/>
      <c r="F38" s="71" t="s">
        <v>361</v>
      </c>
      <c r="G38" s="152">
        <v>167</v>
      </c>
      <c r="H38" s="152">
        <v>397</v>
      </c>
      <c r="I38" s="152">
        <v>0</v>
      </c>
      <c r="J38" s="1492"/>
      <c r="K38" s="381"/>
      <c r="L38" s="16"/>
      <c r="M38" s="381"/>
    </row>
    <row r="39" spans="1:13" s="5" customFormat="1" ht="15" customHeight="1" x14ac:dyDescent="0.35">
      <c r="A39" s="1486" t="s">
        <v>24</v>
      </c>
      <c r="B39" s="1487" t="s">
        <v>387</v>
      </c>
      <c r="C39" s="1488"/>
      <c r="D39" s="451" t="s">
        <v>379</v>
      </c>
      <c r="E39" s="1484"/>
      <c r="F39" s="72" t="s">
        <v>361</v>
      </c>
      <c r="G39" s="153">
        <v>0</v>
      </c>
      <c r="H39" s="153">
        <v>0</v>
      </c>
      <c r="I39" s="153">
        <v>0</v>
      </c>
      <c r="J39" s="1493"/>
      <c r="K39" s="381"/>
      <c r="L39" s="8"/>
      <c r="M39" s="381"/>
    </row>
    <row r="40" spans="1:13" s="5" customFormat="1" ht="15" customHeight="1" x14ac:dyDescent="0.35">
      <c r="A40" s="1486" t="s">
        <v>24</v>
      </c>
      <c r="B40" s="1487" t="s">
        <v>312</v>
      </c>
      <c r="C40" s="1488"/>
      <c r="D40" s="451" t="s">
        <v>378</v>
      </c>
      <c r="E40" s="1484"/>
      <c r="F40" s="72" t="s">
        <v>361</v>
      </c>
      <c r="G40" s="153">
        <v>0</v>
      </c>
      <c r="H40" s="153">
        <v>0</v>
      </c>
      <c r="I40" s="153">
        <v>0</v>
      </c>
      <c r="J40" s="1493"/>
      <c r="K40" s="381"/>
      <c r="L40" s="8"/>
      <c r="M40" s="381"/>
    </row>
    <row r="41" spans="1:13" s="5" customFormat="1" ht="15" customHeight="1" x14ac:dyDescent="0.35">
      <c r="A41" s="1478" t="s">
        <v>25</v>
      </c>
      <c r="B41" s="1481" t="s">
        <v>388</v>
      </c>
      <c r="C41" s="1482"/>
      <c r="D41" s="70" t="s">
        <v>379</v>
      </c>
      <c r="E41" s="1484"/>
      <c r="F41" s="71" t="s">
        <v>361</v>
      </c>
      <c r="G41" s="152">
        <v>0</v>
      </c>
      <c r="H41" s="152">
        <v>0</v>
      </c>
      <c r="I41" s="152">
        <v>0</v>
      </c>
      <c r="J41" s="1492"/>
      <c r="K41" s="381"/>
      <c r="L41" s="8"/>
      <c r="M41" s="381"/>
    </row>
    <row r="42" spans="1:13" s="5" customFormat="1" ht="15" customHeight="1" x14ac:dyDescent="0.35">
      <c r="A42" s="1478" t="s">
        <v>25</v>
      </c>
      <c r="B42" s="1481" t="s">
        <v>313</v>
      </c>
      <c r="C42" s="1482"/>
      <c r="D42" s="70" t="s">
        <v>378</v>
      </c>
      <c r="E42" s="1484"/>
      <c r="F42" s="71" t="s">
        <v>361</v>
      </c>
      <c r="G42" s="152">
        <v>0</v>
      </c>
      <c r="H42" s="152">
        <v>0</v>
      </c>
      <c r="I42" s="152">
        <v>0</v>
      </c>
      <c r="J42" s="1492"/>
      <c r="K42" s="381"/>
      <c r="L42" s="8"/>
      <c r="M42" s="381"/>
    </row>
    <row r="43" spans="1:13" s="5" customFormat="1" ht="15" customHeight="1" x14ac:dyDescent="0.35">
      <c r="A43" s="1486" t="s">
        <v>26</v>
      </c>
      <c r="B43" s="1487" t="s">
        <v>389</v>
      </c>
      <c r="C43" s="1488"/>
      <c r="D43" s="451" t="s">
        <v>379</v>
      </c>
      <c r="E43" s="1484"/>
      <c r="F43" s="72" t="s">
        <v>361</v>
      </c>
      <c r="G43" s="153">
        <v>0</v>
      </c>
      <c r="H43" s="153">
        <v>0</v>
      </c>
      <c r="I43" s="153">
        <v>0</v>
      </c>
      <c r="J43" s="1493"/>
      <c r="K43" s="381"/>
      <c r="L43" s="8"/>
      <c r="M43" s="381"/>
    </row>
    <row r="44" spans="1:13" s="5" customFormat="1" ht="15" customHeight="1" x14ac:dyDescent="0.35">
      <c r="A44" s="1486" t="s">
        <v>26</v>
      </c>
      <c r="B44" s="1487" t="s">
        <v>314</v>
      </c>
      <c r="C44" s="1488"/>
      <c r="D44" s="451" t="s">
        <v>378</v>
      </c>
      <c r="E44" s="1484"/>
      <c r="F44" s="72" t="s">
        <v>361</v>
      </c>
      <c r="G44" s="153">
        <v>0</v>
      </c>
      <c r="H44" s="153">
        <v>0</v>
      </c>
      <c r="I44" s="153">
        <v>0</v>
      </c>
      <c r="J44" s="1493"/>
      <c r="K44" s="381"/>
      <c r="L44" s="8"/>
      <c r="M44" s="381"/>
    </row>
    <row r="45" spans="1:13" s="5" customFormat="1" ht="15" customHeight="1" x14ac:dyDescent="0.35">
      <c r="A45" s="1478" t="s">
        <v>27</v>
      </c>
      <c r="B45" s="1481" t="s">
        <v>390</v>
      </c>
      <c r="C45" s="1482"/>
      <c r="D45" s="70" t="s">
        <v>379</v>
      </c>
      <c r="E45" s="1484"/>
      <c r="F45" s="71" t="s">
        <v>361</v>
      </c>
      <c r="G45" s="152">
        <v>0</v>
      </c>
      <c r="H45" s="152">
        <v>0</v>
      </c>
      <c r="I45" s="152">
        <v>0</v>
      </c>
      <c r="J45" s="1492"/>
      <c r="K45" s="381"/>
      <c r="L45" s="8"/>
      <c r="M45" s="381"/>
    </row>
    <row r="46" spans="1:13" s="5" customFormat="1" ht="15" customHeight="1" x14ac:dyDescent="0.35">
      <c r="A46" s="1478" t="s">
        <v>27</v>
      </c>
      <c r="B46" s="1481" t="s">
        <v>315</v>
      </c>
      <c r="C46" s="1482"/>
      <c r="D46" s="70" t="s">
        <v>378</v>
      </c>
      <c r="E46" s="1484"/>
      <c r="F46" s="71" t="s">
        <v>361</v>
      </c>
      <c r="G46" s="152">
        <v>0</v>
      </c>
      <c r="H46" s="152">
        <v>0</v>
      </c>
      <c r="I46" s="152">
        <v>0</v>
      </c>
      <c r="J46" s="1492"/>
      <c r="K46" s="381"/>
      <c r="L46" s="8"/>
      <c r="M46" s="381"/>
    </row>
    <row r="47" spans="1:13" s="5" customFormat="1" ht="15" customHeight="1" x14ac:dyDescent="0.35">
      <c r="A47" s="1486" t="s">
        <v>28</v>
      </c>
      <c r="B47" s="1487" t="s">
        <v>391</v>
      </c>
      <c r="C47" s="1488"/>
      <c r="D47" s="451" t="s">
        <v>379</v>
      </c>
      <c r="E47" s="1484"/>
      <c r="F47" s="72" t="s">
        <v>361</v>
      </c>
      <c r="G47" s="153">
        <v>0</v>
      </c>
      <c r="H47" s="153">
        <v>0</v>
      </c>
      <c r="I47" s="153">
        <v>0</v>
      </c>
      <c r="J47" s="1493"/>
      <c r="K47" s="381"/>
      <c r="L47" s="8"/>
      <c r="M47" s="381"/>
    </row>
    <row r="48" spans="1:13" s="5" customFormat="1" ht="15" customHeight="1" x14ac:dyDescent="0.35">
      <c r="A48" s="1486" t="s">
        <v>28</v>
      </c>
      <c r="B48" s="1487" t="s">
        <v>316</v>
      </c>
      <c r="C48" s="1488"/>
      <c r="D48" s="451" t="s">
        <v>378</v>
      </c>
      <c r="E48" s="1484"/>
      <c r="F48" s="72" t="s">
        <v>361</v>
      </c>
      <c r="G48" s="153">
        <v>0</v>
      </c>
      <c r="H48" s="153">
        <v>0</v>
      </c>
      <c r="I48" s="153">
        <v>0</v>
      </c>
      <c r="J48" s="1493"/>
      <c r="K48" s="381"/>
      <c r="L48" s="8"/>
      <c r="M48" s="381"/>
    </row>
    <row r="49" spans="1:13" s="5" customFormat="1" ht="15" customHeight="1" x14ac:dyDescent="0.35">
      <c r="A49" s="1478" t="s">
        <v>29</v>
      </c>
      <c r="B49" s="1481" t="s">
        <v>392</v>
      </c>
      <c r="C49" s="1482"/>
      <c r="D49" s="70" t="s">
        <v>379</v>
      </c>
      <c r="E49" s="1484"/>
      <c r="F49" s="71" t="s">
        <v>361</v>
      </c>
      <c r="G49" s="152">
        <v>0</v>
      </c>
      <c r="H49" s="152">
        <v>0</v>
      </c>
      <c r="I49" s="152">
        <v>0</v>
      </c>
      <c r="J49" s="1492"/>
      <c r="K49" s="381"/>
      <c r="L49" s="8"/>
      <c r="M49" s="381"/>
    </row>
    <row r="50" spans="1:13" s="5" customFormat="1" ht="15" customHeight="1" x14ac:dyDescent="0.35">
      <c r="A50" s="1478" t="s">
        <v>29</v>
      </c>
      <c r="B50" s="1481" t="s">
        <v>317</v>
      </c>
      <c r="C50" s="1482"/>
      <c r="D50" s="70" t="s">
        <v>378</v>
      </c>
      <c r="E50" s="1484"/>
      <c r="F50" s="71" t="s">
        <v>361</v>
      </c>
      <c r="G50" s="152">
        <v>0</v>
      </c>
      <c r="H50" s="152">
        <v>0</v>
      </c>
      <c r="I50" s="152">
        <v>0</v>
      </c>
      <c r="J50" s="1492"/>
      <c r="K50" s="381"/>
      <c r="L50" s="8"/>
      <c r="M50" s="381"/>
    </row>
    <row r="51" spans="1:13" s="5" customFormat="1" ht="15" customHeight="1" x14ac:dyDescent="0.35">
      <c r="A51" s="1486" t="s">
        <v>30</v>
      </c>
      <c r="B51" s="1487" t="s">
        <v>393</v>
      </c>
      <c r="C51" s="1488"/>
      <c r="D51" s="451" t="s">
        <v>379</v>
      </c>
      <c r="E51" s="1484"/>
      <c r="F51" s="72" t="s">
        <v>361</v>
      </c>
      <c r="G51" s="153">
        <v>0</v>
      </c>
      <c r="H51" s="153">
        <v>0</v>
      </c>
      <c r="I51" s="153">
        <v>0</v>
      </c>
      <c r="J51" s="1493"/>
      <c r="K51" s="381"/>
      <c r="L51" s="8"/>
      <c r="M51" s="381"/>
    </row>
    <row r="52" spans="1:13" s="5" customFormat="1" ht="15" customHeight="1" x14ac:dyDescent="0.35">
      <c r="A52" s="1501" t="s">
        <v>30</v>
      </c>
      <c r="B52" s="1502" t="s">
        <v>318</v>
      </c>
      <c r="C52" s="1503"/>
      <c r="D52" s="452" t="s">
        <v>378</v>
      </c>
      <c r="E52" s="1497"/>
      <c r="F52" s="73" t="s">
        <v>361</v>
      </c>
      <c r="G52" s="154">
        <v>0</v>
      </c>
      <c r="H52" s="154">
        <v>0</v>
      </c>
      <c r="I52" s="154">
        <v>0</v>
      </c>
      <c r="J52" s="1504"/>
      <c r="K52" s="381"/>
      <c r="L52" s="8"/>
      <c r="M52" s="381"/>
    </row>
    <row r="53" spans="1:13" s="5" customFormat="1" ht="8.15" customHeight="1" x14ac:dyDescent="0.35">
      <c r="A53" s="65"/>
      <c r="B53" s="66"/>
      <c r="C53" s="66"/>
      <c r="D53" s="66"/>
      <c r="E53" s="66"/>
      <c r="F53" s="67"/>
      <c r="G53" s="155"/>
      <c r="H53" s="155"/>
      <c r="I53" s="155"/>
      <c r="J53" s="46"/>
      <c r="K53" s="381"/>
      <c r="L53" s="8"/>
      <c r="M53" s="381"/>
    </row>
    <row r="54" spans="1:13" s="5" customFormat="1" ht="33" customHeight="1" x14ac:dyDescent="0.35">
      <c r="A54" s="1462" t="s">
        <v>394</v>
      </c>
      <c r="B54" s="1463"/>
      <c r="C54" s="1463"/>
      <c r="D54" s="1463"/>
      <c r="E54" s="1463"/>
      <c r="F54" s="1463"/>
      <c r="G54" s="1463"/>
      <c r="H54" s="1463"/>
      <c r="I54" s="1463"/>
      <c r="J54" s="1464"/>
      <c r="K54" s="381"/>
      <c r="L54" s="8">
        <f>IF(COUNTA(G55:I69)=42,3,2)</f>
        <v>3</v>
      </c>
      <c r="M54" s="381"/>
    </row>
    <row r="55" spans="1:13" s="5" customFormat="1" ht="30" customHeight="1" x14ac:dyDescent="0.35">
      <c r="A55" s="75" t="s">
        <v>31</v>
      </c>
      <c r="B55" s="1505" t="s">
        <v>0</v>
      </c>
      <c r="C55" s="1506"/>
      <c r="D55" s="450" t="s">
        <v>365</v>
      </c>
      <c r="E55" s="1466" t="s">
        <v>519</v>
      </c>
      <c r="F55" s="76" t="s">
        <v>365</v>
      </c>
      <c r="G55" s="151" t="s">
        <v>360</v>
      </c>
      <c r="H55" s="151" t="s">
        <v>360</v>
      </c>
      <c r="I55" s="151" t="s">
        <v>360</v>
      </c>
      <c r="J55" s="243"/>
      <c r="K55" s="381"/>
      <c r="L55" s="8"/>
      <c r="M55" s="381"/>
    </row>
    <row r="56" spans="1:13" s="5" customFormat="1" ht="40.5" customHeight="1" x14ac:dyDescent="0.35">
      <c r="A56" s="470" t="s">
        <v>32</v>
      </c>
      <c r="B56" s="1487" t="s">
        <v>1</v>
      </c>
      <c r="C56" s="1488"/>
      <c r="D56" s="451"/>
      <c r="E56" s="1467"/>
      <c r="F56" s="72" t="s">
        <v>478</v>
      </c>
      <c r="G56" s="479">
        <v>3</v>
      </c>
      <c r="H56" s="479">
        <v>3</v>
      </c>
      <c r="I56" s="479">
        <v>3</v>
      </c>
      <c r="J56" s="256" t="s">
        <v>702</v>
      </c>
      <c r="K56" s="381"/>
      <c r="L56" s="8"/>
      <c r="M56" s="381"/>
    </row>
    <row r="57" spans="1:13" s="5" customFormat="1" ht="27" customHeight="1" x14ac:dyDescent="0.35">
      <c r="A57" s="1508" t="s">
        <v>33</v>
      </c>
      <c r="B57" s="1481" t="s">
        <v>428</v>
      </c>
      <c r="C57" s="1482"/>
      <c r="D57" s="454" t="s">
        <v>521</v>
      </c>
      <c r="E57" s="1467"/>
      <c r="F57" s="77" t="s">
        <v>361</v>
      </c>
      <c r="G57" s="146">
        <v>1361</v>
      </c>
      <c r="H57" s="146">
        <v>1139</v>
      </c>
      <c r="I57" s="146">
        <v>1113</v>
      </c>
      <c r="J57" s="1509"/>
      <c r="K57" s="381"/>
      <c r="L57" s="8"/>
      <c r="M57" s="381"/>
    </row>
    <row r="58" spans="1:13" s="5" customFormat="1" ht="27" customHeight="1" x14ac:dyDescent="0.35">
      <c r="A58" s="1508" t="s">
        <v>33</v>
      </c>
      <c r="B58" s="1481"/>
      <c r="C58" s="1482"/>
      <c r="D58" s="454" t="s">
        <v>522</v>
      </c>
      <c r="E58" s="1467"/>
      <c r="F58" s="77" t="s">
        <v>361</v>
      </c>
      <c r="G58" s="146">
        <v>1152</v>
      </c>
      <c r="H58" s="146">
        <v>704</v>
      </c>
      <c r="I58" s="146">
        <v>291</v>
      </c>
      <c r="J58" s="1510"/>
      <c r="K58" s="381"/>
      <c r="L58" s="8"/>
      <c r="M58" s="381"/>
    </row>
    <row r="59" spans="1:13" s="5" customFormat="1" ht="30" customHeight="1" x14ac:dyDescent="0.35">
      <c r="A59" s="470" t="s">
        <v>34</v>
      </c>
      <c r="B59" s="1487" t="s">
        <v>257</v>
      </c>
      <c r="C59" s="1488"/>
      <c r="D59" s="451"/>
      <c r="E59" s="1467"/>
      <c r="F59" s="72" t="s">
        <v>478</v>
      </c>
      <c r="G59" s="479">
        <v>0</v>
      </c>
      <c r="H59" s="479">
        <v>0</v>
      </c>
      <c r="I59" s="479">
        <v>0</v>
      </c>
      <c r="J59" s="59"/>
      <c r="K59" s="381"/>
      <c r="L59" s="8"/>
      <c r="M59" s="381"/>
    </row>
    <row r="60" spans="1:13" s="5" customFormat="1" ht="30" customHeight="1" x14ac:dyDescent="0.35">
      <c r="A60" s="475" t="s">
        <v>35</v>
      </c>
      <c r="B60" s="1511" t="s">
        <v>429</v>
      </c>
      <c r="C60" s="1512"/>
      <c r="D60" s="79" t="s">
        <v>523</v>
      </c>
      <c r="E60" s="1467"/>
      <c r="F60" s="80" t="s">
        <v>361</v>
      </c>
      <c r="G60" s="480">
        <v>0</v>
      </c>
      <c r="H60" s="480">
        <v>0</v>
      </c>
      <c r="I60" s="480">
        <v>0</v>
      </c>
      <c r="J60" s="60"/>
      <c r="K60" s="381"/>
      <c r="L60" s="8"/>
      <c r="M60" s="381"/>
    </row>
    <row r="61" spans="1:13" s="5" customFormat="1" ht="24" customHeight="1" x14ac:dyDescent="0.35">
      <c r="A61" s="1486" t="s">
        <v>36</v>
      </c>
      <c r="B61" s="1487" t="s">
        <v>430</v>
      </c>
      <c r="C61" s="1488"/>
      <c r="D61" s="451" t="s">
        <v>521</v>
      </c>
      <c r="E61" s="1467"/>
      <c r="F61" s="72" t="s">
        <v>361</v>
      </c>
      <c r="G61" s="479">
        <v>392</v>
      </c>
      <c r="H61" s="479">
        <v>35.46</v>
      </c>
      <c r="I61" s="479">
        <v>29.57</v>
      </c>
      <c r="J61" s="1474" t="s">
        <v>703</v>
      </c>
      <c r="K61" s="381"/>
      <c r="L61" s="8"/>
      <c r="M61" s="381"/>
    </row>
    <row r="62" spans="1:13" s="5" customFormat="1" ht="24" customHeight="1" x14ac:dyDescent="0.35">
      <c r="A62" s="1486"/>
      <c r="B62" s="1487"/>
      <c r="C62" s="1488"/>
      <c r="D62" s="451" t="s">
        <v>706</v>
      </c>
      <c r="E62" s="1467"/>
      <c r="F62" s="72" t="s">
        <v>361</v>
      </c>
      <c r="G62" s="479">
        <v>16</v>
      </c>
      <c r="H62" s="479">
        <v>2.27</v>
      </c>
      <c r="I62" s="479">
        <v>1.0900000000000001</v>
      </c>
      <c r="J62" s="1475"/>
      <c r="K62" s="381"/>
      <c r="L62" s="8"/>
      <c r="M62" s="381"/>
    </row>
    <row r="63" spans="1:13" s="5" customFormat="1" ht="27" customHeight="1" x14ac:dyDescent="0.35">
      <c r="A63" s="1508" t="s">
        <v>37</v>
      </c>
      <c r="B63" s="1481" t="s">
        <v>431</v>
      </c>
      <c r="C63" s="1482"/>
      <c r="D63" s="454" t="s">
        <v>521</v>
      </c>
      <c r="E63" s="1467"/>
      <c r="F63" s="77" t="s">
        <v>361</v>
      </c>
      <c r="G63" s="146">
        <v>2019</v>
      </c>
      <c r="H63" s="146">
        <v>1602</v>
      </c>
      <c r="I63" s="146">
        <v>1377</v>
      </c>
      <c r="J63" s="1509"/>
      <c r="K63" s="381"/>
      <c r="L63" s="8"/>
      <c r="M63" s="381"/>
    </row>
    <row r="64" spans="1:13" s="5" customFormat="1" ht="27" customHeight="1" x14ac:dyDescent="0.35">
      <c r="A64" s="1508"/>
      <c r="B64" s="1481"/>
      <c r="C64" s="1482"/>
      <c r="D64" s="454" t="s">
        <v>522</v>
      </c>
      <c r="E64" s="1467"/>
      <c r="F64" s="77" t="s">
        <v>361</v>
      </c>
      <c r="G64" s="146">
        <v>1692</v>
      </c>
      <c r="H64" s="146">
        <v>1024</v>
      </c>
      <c r="I64" s="146">
        <v>426</v>
      </c>
      <c r="J64" s="1510"/>
      <c r="K64" s="381"/>
      <c r="L64" s="8"/>
      <c r="M64" s="381"/>
    </row>
    <row r="65" spans="1:13" s="5" customFormat="1" ht="30" customHeight="1" x14ac:dyDescent="0.35">
      <c r="A65" s="470" t="s">
        <v>38</v>
      </c>
      <c r="B65" s="1487" t="s">
        <v>678</v>
      </c>
      <c r="C65" s="1488"/>
      <c r="D65" s="451"/>
      <c r="E65" s="1507"/>
      <c r="F65" s="72" t="s">
        <v>478</v>
      </c>
      <c r="G65" s="479">
        <v>0</v>
      </c>
      <c r="H65" s="479">
        <v>0</v>
      </c>
      <c r="I65" s="479">
        <v>0</v>
      </c>
      <c r="J65" s="59"/>
      <c r="K65" s="381"/>
      <c r="L65" s="8"/>
      <c r="M65" s="381"/>
    </row>
    <row r="66" spans="1:13" s="5" customFormat="1" ht="33" customHeight="1" x14ac:dyDescent="0.35">
      <c r="A66" s="1494" t="s">
        <v>699</v>
      </c>
      <c r="B66" s="1495"/>
      <c r="C66" s="1495"/>
      <c r="D66" s="1495"/>
      <c r="E66" s="1495"/>
      <c r="F66" s="1495"/>
      <c r="G66" s="1495"/>
      <c r="H66" s="1495"/>
      <c r="I66" s="1495"/>
      <c r="J66" s="1496"/>
      <c r="K66" s="381"/>
      <c r="L66" s="8"/>
      <c r="M66" s="381"/>
    </row>
    <row r="67" spans="1:13" s="5" customFormat="1" ht="30" customHeight="1" x14ac:dyDescent="0.35">
      <c r="A67" s="475" t="s">
        <v>39</v>
      </c>
      <c r="B67" s="1511" t="s">
        <v>679</v>
      </c>
      <c r="C67" s="1512"/>
      <c r="D67" s="79" t="s">
        <v>523</v>
      </c>
      <c r="E67" s="1466" t="s">
        <v>519</v>
      </c>
      <c r="F67" s="80" t="s">
        <v>361</v>
      </c>
      <c r="G67" s="480">
        <v>0</v>
      </c>
      <c r="H67" s="480">
        <v>0</v>
      </c>
      <c r="I67" s="480">
        <v>0</v>
      </c>
      <c r="J67" s="60"/>
      <c r="K67" s="381"/>
      <c r="L67" s="8"/>
      <c r="M67" s="381"/>
    </row>
    <row r="68" spans="1:13" s="5" customFormat="1" ht="24" customHeight="1" x14ac:dyDescent="0.35">
      <c r="A68" s="1486" t="s">
        <v>40</v>
      </c>
      <c r="B68" s="1513" t="s">
        <v>433</v>
      </c>
      <c r="C68" s="1514"/>
      <c r="D68" s="451" t="s">
        <v>521</v>
      </c>
      <c r="E68" s="1467"/>
      <c r="F68" s="72" t="s">
        <v>361</v>
      </c>
      <c r="G68" s="479">
        <v>414.25388673214002</v>
      </c>
      <c r="H68" s="479">
        <v>43.4355151904495</v>
      </c>
      <c r="I68" s="479">
        <v>41.958599590000006</v>
      </c>
      <c r="J68" s="1474" t="s">
        <v>704</v>
      </c>
      <c r="K68" s="381"/>
      <c r="L68" s="8"/>
      <c r="M68" s="381"/>
    </row>
    <row r="69" spans="1:13" s="5" customFormat="1" ht="24" customHeight="1" x14ac:dyDescent="0.35">
      <c r="A69" s="1501" t="s">
        <v>40</v>
      </c>
      <c r="B69" s="1515"/>
      <c r="C69" s="1516"/>
      <c r="D69" s="452" t="s">
        <v>706</v>
      </c>
      <c r="E69" s="1468"/>
      <c r="F69" s="73" t="s">
        <v>361</v>
      </c>
      <c r="G69" s="453">
        <v>35.441525248632296</v>
      </c>
      <c r="H69" s="453">
        <v>2.9429637856955901</v>
      </c>
      <c r="I69" s="453">
        <v>4.43033042006829</v>
      </c>
      <c r="J69" s="1517"/>
      <c r="K69" s="381"/>
      <c r="L69" s="8"/>
      <c r="M69" s="381"/>
    </row>
    <row r="70" spans="1:13" s="5" customFormat="1" ht="8.15" customHeight="1" x14ac:dyDescent="0.35">
      <c r="A70" s="82"/>
      <c r="B70" s="83"/>
      <c r="C70" s="83"/>
      <c r="D70" s="83"/>
      <c r="E70" s="83"/>
      <c r="F70" s="84"/>
      <c r="G70" s="156"/>
      <c r="H70" s="156"/>
      <c r="I70" s="156"/>
      <c r="J70" s="46"/>
      <c r="K70" s="381"/>
      <c r="L70" s="8"/>
      <c r="M70" s="381"/>
    </row>
    <row r="71" spans="1:13" s="5" customFormat="1" ht="33" customHeight="1" x14ac:dyDescent="0.35">
      <c r="A71" s="1462" t="s">
        <v>395</v>
      </c>
      <c r="B71" s="1463"/>
      <c r="C71" s="1463"/>
      <c r="D71" s="1463"/>
      <c r="E71" s="1463"/>
      <c r="F71" s="1463"/>
      <c r="G71" s="1463"/>
      <c r="H71" s="1463"/>
      <c r="I71" s="1463"/>
      <c r="J71" s="1464"/>
      <c r="K71" s="381"/>
      <c r="L71" s="8">
        <f>IF(COUNTA(G72:I72)=3,3,2)</f>
        <v>3</v>
      </c>
      <c r="M71" s="381"/>
    </row>
    <row r="72" spans="1:13" s="5" customFormat="1" ht="188.25" customHeight="1" x14ac:dyDescent="0.35">
      <c r="A72" s="11" t="s">
        <v>41</v>
      </c>
      <c r="B72" s="1537" t="s">
        <v>271</v>
      </c>
      <c r="C72" s="1538"/>
      <c r="D72" s="1539"/>
      <c r="E72" s="85" t="s">
        <v>524</v>
      </c>
      <c r="F72" s="242" t="s">
        <v>434</v>
      </c>
      <c r="G72" s="157" t="s">
        <v>493</v>
      </c>
      <c r="H72" s="157" t="s">
        <v>494</v>
      </c>
      <c r="I72" s="157" t="s">
        <v>495</v>
      </c>
      <c r="J72" s="2"/>
      <c r="K72" s="381"/>
      <c r="L72" s="8"/>
      <c r="M72" s="381"/>
    </row>
    <row r="73" spans="1:13" s="5" customFormat="1" ht="8.15" customHeight="1" x14ac:dyDescent="0.35">
      <c r="A73" s="12"/>
      <c r="B73" s="13"/>
      <c r="C73" s="13"/>
      <c r="D73" s="13"/>
      <c r="E73" s="13"/>
      <c r="F73" s="7"/>
      <c r="G73" s="149"/>
      <c r="H73" s="149"/>
      <c r="I73" s="149"/>
      <c r="J73" s="46"/>
      <c r="K73" s="381"/>
      <c r="L73" s="8"/>
      <c r="M73" s="381"/>
    </row>
    <row r="74" spans="1:13" s="5" customFormat="1" ht="33" customHeight="1" x14ac:dyDescent="0.35">
      <c r="A74" s="1462" t="s">
        <v>396</v>
      </c>
      <c r="B74" s="1463"/>
      <c r="C74" s="1463"/>
      <c r="D74" s="1463"/>
      <c r="E74" s="1463"/>
      <c r="F74" s="1463"/>
      <c r="G74" s="1463"/>
      <c r="H74" s="1463"/>
      <c r="I74" s="1463"/>
      <c r="J74" s="1464"/>
      <c r="K74" s="381"/>
      <c r="L74" s="8">
        <f>IF(COUNTA(G75:I75)=3,3,2)</f>
        <v>3</v>
      </c>
      <c r="M74" s="381"/>
    </row>
    <row r="75" spans="1:13" s="5" customFormat="1" ht="51" customHeight="1" x14ac:dyDescent="0.35">
      <c r="A75" s="11" t="s">
        <v>42</v>
      </c>
      <c r="B75" s="1537" t="s">
        <v>206</v>
      </c>
      <c r="C75" s="1538"/>
      <c r="D75" s="1539"/>
      <c r="E75" s="85" t="s">
        <v>524</v>
      </c>
      <c r="F75" s="4"/>
      <c r="G75" s="158" t="s">
        <v>515</v>
      </c>
      <c r="H75" s="158" t="s">
        <v>515</v>
      </c>
      <c r="I75" s="158" t="s">
        <v>515</v>
      </c>
      <c r="J75" s="36"/>
      <c r="K75" s="381"/>
      <c r="L75" s="8"/>
      <c r="M75" s="381"/>
    </row>
    <row r="76" spans="1:13" s="5" customFormat="1" ht="8.15" customHeight="1" x14ac:dyDescent="0.35">
      <c r="A76" s="12"/>
      <c r="B76" s="13"/>
      <c r="C76" s="13"/>
      <c r="D76" s="13"/>
      <c r="E76" s="13"/>
      <c r="F76" s="7"/>
      <c r="G76" s="149"/>
      <c r="H76" s="149"/>
      <c r="I76" s="149"/>
      <c r="J76" s="46"/>
      <c r="K76" s="381"/>
      <c r="L76" s="8"/>
      <c r="M76" s="381"/>
    </row>
    <row r="77" spans="1:13" s="5" customFormat="1" ht="33" customHeight="1" x14ac:dyDescent="0.35">
      <c r="A77" s="1462" t="s">
        <v>397</v>
      </c>
      <c r="B77" s="1463"/>
      <c r="C77" s="1463"/>
      <c r="D77" s="1463"/>
      <c r="E77" s="1463"/>
      <c r="F77" s="1463"/>
      <c r="G77" s="1463"/>
      <c r="H77" s="1463"/>
      <c r="I77" s="1463"/>
      <c r="J77" s="1464"/>
      <c r="K77" s="381"/>
      <c r="L77" s="8">
        <f>IF(COUNTA(G78:I83)=18,3,2)</f>
        <v>3</v>
      </c>
      <c r="M77" s="381"/>
    </row>
    <row r="78" spans="1:13" s="5" customFormat="1" ht="32.15" customHeight="1" x14ac:dyDescent="0.35">
      <c r="A78" s="460" t="s">
        <v>43</v>
      </c>
      <c r="B78" s="1505" t="s">
        <v>272</v>
      </c>
      <c r="C78" s="1540"/>
      <c r="D78" s="1506"/>
      <c r="E78" s="1541" t="s">
        <v>519</v>
      </c>
      <c r="F78" s="243" t="s">
        <v>398</v>
      </c>
      <c r="G78" s="170">
        <v>0.99</v>
      </c>
      <c r="H78" s="170">
        <v>0.99</v>
      </c>
      <c r="I78" s="170">
        <v>0.99</v>
      </c>
      <c r="J78" s="86"/>
      <c r="K78" s="381"/>
      <c r="L78" s="8"/>
      <c r="M78" s="381"/>
    </row>
    <row r="79" spans="1:13" s="5" customFormat="1" ht="32.15" customHeight="1" x14ac:dyDescent="0.35">
      <c r="A79" s="462" t="s">
        <v>46</v>
      </c>
      <c r="B79" s="1487" t="s">
        <v>273</v>
      </c>
      <c r="C79" s="1544"/>
      <c r="D79" s="1488"/>
      <c r="E79" s="1542"/>
      <c r="F79" s="87" t="s">
        <v>478</v>
      </c>
      <c r="G79" s="153" t="s">
        <v>363</v>
      </c>
      <c r="H79" s="153" t="s">
        <v>363</v>
      </c>
      <c r="I79" s="153" t="s">
        <v>363</v>
      </c>
      <c r="J79" s="472" t="s">
        <v>705</v>
      </c>
      <c r="K79" s="381"/>
      <c r="L79" s="8"/>
      <c r="M79" s="381"/>
    </row>
    <row r="80" spans="1:13" s="5" customFormat="1" ht="32.15" customHeight="1" x14ac:dyDescent="0.35">
      <c r="A80" s="461" t="s">
        <v>47</v>
      </c>
      <c r="B80" s="1545" t="s">
        <v>274</v>
      </c>
      <c r="C80" s="1546"/>
      <c r="D80" s="1547"/>
      <c r="E80" s="1542"/>
      <c r="F80" s="88"/>
      <c r="G80" s="152" t="s">
        <v>496</v>
      </c>
      <c r="H80" s="152" t="s">
        <v>496</v>
      </c>
      <c r="I80" s="152" t="s">
        <v>496</v>
      </c>
      <c r="J80" s="245"/>
      <c r="K80" s="381"/>
      <c r="L80" s="8"/>
      <c r="M80" s="381"/>
    </row>
    <row r="81" spans="1:17" s="5" customFormat="1" ht="15" customHeight="1" x14ac:dyDescent="0.35">
      <c r="A81" s="1548" t="s">
        <v>48</v>
      </c>
      <c r="B81" s="1513" t="s">
        <v>275</v>
      </c>
      <c r="C81" s="1514"/>
      <c r="D81" s="477" t="s">
        <v>475</v>
      </c>
      <c r="E81" s="1542"/>
      <c r="F81" s="87" t="s">
        <v>478</v>
      </c>
      <c r="G81" s="153">
        <v>0</v>
      </c>
      <c r="H81" s="153">
        <v>0</v>
      </c>
      <c r="I81" s="153">
        <v>0</v>
      </c>
      <c r="J81" s="1489"/>
      <c r="K81" s="381"/>
      <c r="L81" s="8"/>
      <c r="M81" s="381"/>
    </row>
    <row r="82" spans="1:17" s="5" customFormat="1" ht="15" customHeight="1" x14ac:dyDescent="0.35">
      <c r="A82" s="1548"/>
      <c r="B82" s="1518"/>
      <c r="C82" s="1519"/>
      <c r="D82" s="477" t="s">
        <v>476</v>
      </c>
      <c r="E82" s="1542"/>
      <c r="F82" s="87" t="s">
        <v>478</v>
      </c>
      <c r="G82" s="153">
        <v>0</v>
      </c>
      <c r="H82" s="153">
        <v>0</v>
      </c>
      <c r="I82" s="153">
        <v>0</v>
      </c>
      <c r="J82" s="1520"/>
      <c r="K82" s="381"/>
      <c r="L82" s="8"/>
      <c r="M82" s="381"/>
    </row>
    <row r="83" spans="1:17" s="5" customFormat="1" ht="15" customHeight="1" x14ac:dyDescent="0.35">
      <c r="A83" s="1549"/>
      <c r="B83" s="1515"/>
      <c r="C83" s="1516"/>
      <c r="D83" s="91" t="s">
        <v>477</v>
      </c>
      <c r="E83" s="1543"/>
      <c r="F83" s="90" t="s">
        <v>478</v>
      </c>
      <c r="G83" s="154">
        <v>0</v>
      </c>
      <c r="H83" s="154">
        <v>0</v>
      </c>
      <c r="I83" s="154">
        <v>0</v>
      </c>
      <c r="J83" s="1521"/>
      <c r="K83" s="381"/>
      <c r="L83" s="8"/>
      <c r="M83" s="381"/>
    </row>
    <row r="84" spans="1:17" s="5" customFormat="1" ht="8.15" customHeight="1" x14ac:dyDescent="0.35">
      <c r="A84" s="12"/>
      <c r="B84" s="13"/>
      <c r="C84" s="13"/>
      <c r="D84" s="13"/>
      <c r="E84" s="13"/>
      <c r="F84" s="7"/>
      <c r="G84" s="149"/>
      <c r="H84" s="149"/>
      <c r="I84" s="149"/>
      <c r="J84" s="46"/>
      <c r="K84" s="381"/>
      <c r="L84" s="8"/>
      <c r="M84" s="381"/>
    </row>
    <row r="85" spans="1:17" s="5" customFormat="1" ht="33" customHeight="1" x14ac:dyDescent="0.35">
      <c r="A85" s="1462" t="s">
        <v>400</v>
      </c>
      <c r="B85" s="1463"/>
      <c r="C85" s="1463"/>
      <c r="D85" s="1463"/>
      <c r="E85" s="1463"/>
      <c r="F85" s="1463"/>
      <c r="G85" s="1463"/>
      <c r="H85" s="1463"/>
      <c r="I85" s="1463"/>
      <c r="J85" s="1464"/>
      <c r="K85" s="381"/>
      <c r="L85" s="8">
        <f>IF(COUNTA(G86:I89)=12,3,2)</f>
        <v>3</v>
      </c>
      <c r="M85" s="381"/>
    </row>
    <row r="86" spans="1:17" ht="15" customHeight="1" x14ac:dyDescent="0.35">
      <c r="A86" s="1522" t="s">
        <v>44</v>
      </c>
      <c r="B86" s="1525" t="s">
        <v>399</v>
      </c>
      <c r="C86" s="1526"/>
      <c r="D86" s="129" t="s">
        <v>410</v>
      </c>
      <c r="E86" s="1531" t="s">
        <v>519</v>
      </c>
      <c r="F86" s="93" t="s">
        <v>361</v>
      </c>
      <c r="G86" s="159">
        <v>8534</v>
      </c>
      <c r="H86" s="159">
        <v>3885</v>
      </c>
      <c r="I86" s="159">
        <v>3156</v>
      </c>
      <c r="J86" s="1534" t="s">
        <v>687</v>
      </c>
      <c r="Q86" s="1"/>
    </row>
    <row r="87" spans="1:17" ht="15" customHeight="1" x14ac:dyDescent="0.35">
      <c r="A87" s="1523"/>
      <c r="B87" s="1527"/>
      <c r="C87" s="1528"/>
      <c r="D87" s="130" t="s">
        <v>411</v>
      </c>
      <c r="E87" s="1532"/>
      <c r="F87" s="95" t="s">
        <v>361</v>
      </c>
      <c r="G87" s="145" t="s">
        <v>688</v>
      </c>
      <c r="H87" s="145" t="s">
        <v>688</v>
      </c>
      <c r="I87" s="145" t="s">
        <v>688</v>
      </c>
      <c r="J87" s="1535"/>
      <c r="Q87" s="1"/>
    </row>
    <row r="88" spans="1:17" ht="15" customHeight="1" x14ac:dyDescent="0.35">
      <c r="A88" s="1523"/>
      <c r="B88" s="1527"/>
      <c r="C88" s="1528"/>
      <c r="D88" s="459" t="s">
        <v>412</v>
      </c>
      <c r="E88" s="1532"/>
      <c r="F88" s="95" t="s">
        <v>361</v>
      </c>
      <c r="G88" s="145" t="s">
        <v>688</v>
      </c>
      <c r="H88" s="145" t="s">
        <v>688</v>
      </c>
      <c r="I88" s="145" t="s">
        <v>688</v>
      </c>
      <c r="J88" s="1535"/>
      <c r="Q88" s="1"/>
    </row>
    <row r="89" spans="1:17" ht="15" customHeight="1" x14ac:dyDescent="0.35">
      <c r="A89" s="1524"/>
      <c r="B89" s="1529"/>
      <c r="C89" s="1530"/>
      <c r="D89" s="97" t="s">
        <v>256</v>
      </c>
      <c r="E89" s="1533"/>
      <c r="F89" s="98" t="s">
        <v>361</v>
      </c>
      <c r="G89" s="160">
        <v>8534</v>
      </c>
      <c r="H89" s="160">
        <v>3885</v>
      </c>
      <c r="I89" s="160">
        <v>3156</v>
      </c>
      <c r="J89" s="1536"/>
      <c r="Q89" s="1"/>
    </row>
    <row r="90" spans="1:17" s="5" customFormat="1" ht="8.15" customHeight="1" x14ac:dyDescent="0.35">
      <c r="A90" s="209"/>
      <c r="B90" s="210"/>
      <c r="C90" s="210"/>
      <c r="D90" s="210"/>
      <c r="E90" s="210"/>
      <c r="F90" s="47"/>
      <c r="G90" s="211"/>
      <c r="H90" s="211"/>
      <c r="I90" s="211"/>
      <c r="J90" s="46"/>
      <c r="K90" s="381"/>
      <c r="L90" s="8"/>
      <c r="M90" s="381"/>
    </row>
    <row r="91" spans="1:17" s="5" customFormat="1" ht="33" customHeight="1" x14ac:dyDescent="0.35">
      <c r="A91" s="1494" t="s">
        <v>480</v>
      </c>
      <c r="B91" s="1495"/>
      <c r="C91" s="1495"/>
      <c r="D91" s="1495"/>
      <c r="E91" s="1495"/>
      <c r="F91" s="1495"/>
      <c r="G91" s="1495"/>
      <c r="H91" s="1495"/>
      <c r="I91" s="1495"/>
      <c r="J91" s="445" t="s">
        <v>698</v>
      </c>
      <c r="K91" s="381"/>
      <c r="L91" s="8">
        <f>IF(COUNTA(G92:I97)+COUNTA(G98:I140)+COUNTA(G141:I183)=270,3,2)</f>
        <v>3</v>
      </c>
      <c r="M91" s="381"/>
    </row>
    <row r="92" spans="1:17" ht="15" customHeight="1" x14ac:dyDescent="0.35">
      <c r="A92" s="1522" t="s">
        <v>45</v>
      </c>
      <c r="B92" s="1550" t="s">
        <v>380</v>
      </c>
      <c r="C92" s="1551"/>
      <c r="D92" s="481" t="s">
        <v>415</v>
      </c>
      <c r="E92" s="1556" t="s">
        <v>519</v>
      </c>
      <c r="F92" s="93" t="s">
        <v>361</v>
      </c>
      <c r="G92" s="161" t="s">
        <v>362</v>
      </c>
      <c r="H92" s="161" t="s">
        <v>362</v>
      </c>
      <c r="I92" s="161" t="s">
        <v>362</v>
      </c>
      <c r="J92" s="1559"/>
      <c r="Q92" s="1"/>
    </row>
    <row r="93" spans="1:17" ht="15" customHeight="1" x14ac:dyDescent="0.35">
      <c r="A93" s="1523"/>
      <c r="B93" s="1552"/>
      <c r="C93" s="1553"/>
      <c r="D93" s="464" t="s">
        <v>413</v>
      </c>
      <c r="E93" s="1557"/>
      <c r="F93" s="95" t="s">
        <v>361</v>
      </c>
      <c r="G93" s="144" t="s">
        <v>362</v>
      </c>
      <c r="H93" s="144" t="s">
        <v>362</v>
      </c>
      <c r="I93" s="144" t="s">
        <v>362</v>
      </c>
      <c r="J93" s="1560"/>
      <c r="Q93" s="1"/>
    </row>
    <row r="94" spans="1:17" ht="15" customHeight="1" x14ac:dyDescent="0.35">
      <c r="A94" s="1523"/>
      <c r="B94" s="1552"/>
      <c r="C94" s="1553"/>
      <c r="D94" s="464" t="s">
        <v>414</v>
      </c>
      <c r="E94" s="1557"/>
      <c r="F94" s="95" t="s">
        <v>361</v>
      </c>
      <c r="G94" s="144" t="s">
        <v>362</v>
      </c>
      <c r="H94" s="144" t="s">
        <v>362</v>
      </c>
      <c r="I94" s="144" t="s">
        <v>362</v>
      </c>
      <c r="J94" s="1560"/>
      <c r="Q94" s="1"/>
    </row>
    <row r="95" spans="1:17" ht="15" customHeight="1" x14ac:dyDescent="0.35">
      <c r="A95" s="1523"/>
      <c r="B95" s="1552"/>
      <c r="C95" s="1553"/>
      <c r="D95" s="464" t="s">
        <v>416</v>
      </c>
      <c r="E95" s="1557"/>
      <c r="F95" s="95" t="s">
        <v>361</v>
      </c>
      <c r="G95" s="144" t="s">
        <v>362</v>
      </c>
      <c r="H95" s="144" t="s">
        <v>362</v>
      </c>
      <c r="I95" s="144" t="s">
        <v>362</v>
      </c>
      <c r="J95" s="1560"/>
      <c r="Q95" s="1"/>
    </row>
    <row r="96" spans="1:17" ht="15" customHeight="1" x14ac:dyDescent="0.35">
      <c r="A96" s="1523"/>
      <c r="B96" s="1552"/>
      <c r="C96" s="1553"/>
      <c r="D96" s="464" t="s">
        <v>417</v>
      </c>
      <c r="E96" s="1557"/>
      <c r="F96" s="95" t="s">
        <v>361</v>
      </c>
      <c r="G96" s="144" t="s">
        <v>362</v>
      </c>
      <c r="H96" s="144" t="s">
        <v>362</v>
      </c>
      <c r="I96" s="144" t="s">
        <v>362</v>
      </c>
      <c r="J96" s="1560"/>
      <c r="Q96" s="1"/>
    </row>
    <row r="97" spans="1:17" ht="15" customHeight="1" x14ac:dyDescent="0.35">
      <c r="A97" s="1523"/>
      <c r="B97" s="1554"/>
      <c r="C97" s="1555"/>
      <c r="D97" s="464" t="s">
        <v>418</v>
      </c>
      <c r="E97" s="1557"/>
      <c r="F97" s="95" t="s">
        <v>361</v>
      </c>
      <c r="G97" s="144" t="s">
        <v>362</v>
      </c>
      <c r="H97" s="144" t="s">
        <v>362</v>
      </c>
      <c r="I97" s="144" t="s">
        <v>362</v>
      </c>
      <c r="J97" s="1561"/>
      <c r="Q97" s="1"/>
    </row>
    <row r="98" spans="1:17" ht="15" customHeight="1" x14ac:dyDescent="0.35">
      <c r="A98" s="1562" t="s">
        <v>49</v>
      </c>
      <c r="B98" s="1563" t="s">
        <v>401</v>
      </c>
      <c r="C98" s="1564"/>
      <c r="D98" s="139" t="s">
        <v>415</v>
      </c>
      <c r="E98" s="1557"/>
      <c r="F98" s="140" t="s">
        <v>361</v>
      </c>
      <c r="G98" s="163" t="s">
        <v>362</v>
      </c>
      <c r="H98" s="163" t="s">
        <v>362</v>
      </c>
      <c r="I98" s="163" t="s">
        <v>362</v>
      </c>
      <c r="J98" s="1567"/>
      <c r="Q98" s="1"/>
    </row>
    <row r="99" spans="1:17" ht="15" customHeight="1" x14ac:dyDescent="0.35">
      <c r="A99" s="1548" t="s">
        <v>49</v>
      </c>
      <c r="B99" s="1565"/>
      <c r="C99" s="1566"/>
      <c r="D99" s="465" t="s">
        <v>413</v>
      </c>
      <c r="E99" s="1557"/>
      <c r="F99" s="101" t="s">
        <v>361</v>
      </c>
      <c r="G99" s="143" t="s">
        <v>362</v>
      </c>
      <c r="H99" s="143" t="s">
        <v>362</v>
      </c>
      <c r="I99" s="143" t="s">
        <v>362</v>
      </c>
      <c r="J99" s="1567"/>
      <c r="Q99" s="1"/>
    </row>
    <row r="100" spans="1:17" ht="15" customHeight="1" x14ac:dyDescent="0.35">
      <c r="A100" s="1548" t="s">
        <v>49</v>
      </c>
      <c r="B100" s="1565"/>
      <c r="C100" s="1566"/>
      <c r="D100" s="465" t="s">
        <v>414</v>
      </c>
      <c r="E100" s="1557"/>
      <c r="F100" s="101" t="s">
        <v>361</v>
      </c>
      <c r="G100" s="143" t="s">
        <v>362</v>
      </c>
      <c r="H100" s="143" t="s">
        <v>362</v>
      </c>
      <c r="I100" s="143" t="s">
        <v>362</v>
      </c>
      <c r="J100" s="1567"/>
      <c r="Q100" s="1"/>
    </row>
    <row r="101" spans="1:17" ht="15" customHeight="1" x14ac:dyDescent="0.35">
      <c r="A101" s="1548" t="s">
        <v>49</v>
      </c>
      <c r="B101" s="1565"/>
      <c r="C101" s="1566"/>
      <c r="D101" s="465" t="s">
        <v>416</v>
      </c>
      <c r="E101" s="1557"/>
      <c r="F101" s="101" t="s">
        <v>361</v>
      </c>
      <c r="G101" s="143" t="s">
        <v>362</v>
      </c>
      <c r="H101" s="143" t="s">
        <v>362</v>
      </c>
      <c r="I101" s="143" t="s">
        <v>362</v>
      </c>
      <c r="J101" s="1567"/>
      <c r="Q101" s="1"/>
    </row>
    <row r="102" spans="1:17" ht="15" customHeight="1" x14ac:dyDescent="0.35">
      <c r="A102" s="1548" t="s">
        <v>49</v>
      </c>
      <c r="B102" s="1565"/>
      <c r="C102" s="1566"/>
      <c r="D102" s="465" t="s">
        <v>417</v>
      </c>
      <c r="E102" s="1557"/>
      <c r="F102" s="101" t="s">
        <v>361</v>
      </c>
      <c r="G102" s="143" t="s">
        <v>362</v>
      </c>
      <c r="H102" s="143" t="s">
        <v>362</v>
      </c>
      <c r="I102" s="143" t="s">
        <v>362</v>
      </c>
      <c r="J102" s="1567"/>
      <c r="Q102" s="1"/>
    </row>
    <row r="103" spans="1:17" ht="15" customHeight="1" x14ac:dyDescent="0.35">
      <c r="A103" s="1548" t="s">
        <v>49</v>
      </c>
      <c r="B103" s="1565"/>
      <c r="C103" s="1566"/>
      <c r="D103" s="465" t="s">
        <v>418</v>
      </c>
      <c r="E103" s="1557"/>
      <c r="F103" s="101" t="s">
        <v>361</v>
      </c>
      <c r="G103" s="143" t="s">
        <v>362</v>
      </c>
      <c r="H103" s="143" t="s">
        <v>362</v>
      </c>
      <c r="I103" s="143" t="s">
        <v>362</v>
      </c>
      <c r="J103" s="1568"/>
      <c r="Q103" s="1"/>
    </row>
    <row r="104" spans="1:17" ht="15" customHeight="1" x14ac:dyDescent="0.35">
      <c r="A104" s="1523" t="s">
        <v>50</v>
      </c>
      <c r="B104" s="1569" t="s">
        <v>382</v>
      </c>
      <c r="C104" s="1570"/>
      <c r="D104" s="464" t="s">
        <v>415</v>
      </c>
      <c r="E104" s="1557"/>
      <c r="F104" s="95" t="s">
        <v>361</v>
      </c>
      <c r="G104" s="144" t="s">
        <v>362</v>
      </c>
      <c r="H104" s="144" t="s">
        <v>362</v>
      </c>
      <c r="I104" s="144" t="s">
        <v>362</v>
      </c>
      <c r="J104" s="1572"/>
      <c r="Q104" s="1"/>
    </row>
    <row r="105" spans="1:17" ht="15" customHeight="1" x14ac:dyDescent="0.35">
      <c r="A105" s="1523" t="s">
        <v>50</v>
      </c>
      <c r="B105" s="1569" t="s">
        <v>319</v>
      </c>
      <c r="C105" s="1570"/>
      <c r="D105" s="464" t="s">
        <v>413</v>
      </c>
      <c r="E105" s="1557"/>
      <c r="F105" s="95" t="s">
        <v>361</v>
      </c>
      <c r="G105" s="144" t="s">
        <v>362</v>
      </c>
      <c r="H105" s="144" t="s">
        <v>362</v>
      </c>
      <c r="I105" s="144" t="s">
        <v>362</v>
      </c>
      <c r="J105" s="1560"/>
      <c r="Q105" s="1"/>
    </row>
    <row r="106" spans="1:17" ht="15" customHeight="1" x14ac:dyDescent="0.35">
      <c r="A106" s="1523" t="s">
        <v>50</v>
      </c>
      <c r="B106" s="1569" t="s">
        <v>319</v>
      </c>
      <c r="C106" s="1570"/>
      <c r="D106" s="464" t="s">
        <v>414</v>
      </c>
      <c r="E106" s="1557"/>
      <c r="F106" s="95" t="s">
        <v>361</v>
      </c>
      <c r="G106" s="144" t="s">
        <v>362</v>
      </c>
      <c r="H106" s="144" t="s">
        <v>362</v>
      </c>
      <c r="I106" s="144" t="s">
        <v>362</v>
      </c>
      <c r="J106" s="1560"/>
      <c r="Q106" s="1"/>
    </row>
    <row r="107" spans="1:17" ht="15" customHeight="1" x14ac:dyDescent="0.35">
      <c r="A107" s="1523" t="s">
        <v>50</v>
      </c>
      <c r="B107" s="1569" t="s">
        <v>319</v>
      </c>
      <c r="C107" s="1570"/>
      <c r="D107" s="464" t="s">
        <v>416</v>
      </c>
      <c r="E107" s="1557"/>
      <c r="F107" s="95" t="s">
        <v>361</v>
      </c>
      <c r="G107" s="144" t="s">
        <v>362</v>
      </c>
      <c r="H107" s="144" t="s">
        <v>362</v>
      </c>
      <c r="I107" s="144" t="s">
        <v>362</v>
      </c>
      <c r="J107" s="1560"/>
      <c r="Q107" s="1"/>
    </row>
    <row r="108" spans="1:17" ht="15" customHeight="1" x14ac:dyDescent="0.35">
      <c r="A108" s="1523" t="s">
        <v>50</v>
      </c>
      <c r="B108" s="1569" t="s">
        <v>319</v>
      </c>
      <c r="C108" s="1570"/>
      <c r="D108" s="464" t="s">
        <v>417</v>
      </c>
      <c r="E108" s="1557"/>
      <c r="F108" s="95" t="s">
        <v>361</v>
      </c>
      <c r="G108" s="144" t="s">
        <v>362</v>
      </c>
      <c r="H108" s="144" t="s">
        <v>362</v>
      </c>
      <c r="I108" s="144" t="s">
        <v>362</v>
      </c>
      <c r="J108" s="1560"/>
      <c r="Q108" s="1"/>
    </row>
    <row r="109" spans="1:17" ht="15" customHeight="1" x14ac:dyDescent="0.35">
      <c r="A109" s="1523" t="s">
        <v>50</v>
      </c>
      <c r="B109" s="1569" t="s">
        <v>319</v>
      </c>
      <c r="C109" s="1570"/>
      <c r="D109" s="464" t="s">
        <v>418</v>
      </c>
      <c r="E109" s="1557"/>
      <c r="F109" s="95" t="s">
        <v>361</v>
      </c>
      <c r="G109" s="144" t="s">
        <v>362</v>
      </c>
      <c r="H109" s="144" t="s">
        <v>362</v>
      </c>
      <c r="I109" s="144" t="s">
        <v>362</v>
      </c>
      <c r="J109" s="1561"/>
      <c r="Q109" s="1"/>
    </row>
    <row r="110" spans="1:17" ht="15" customHeight="1" x14ac:dyDescent="0.35">
      <c r="A110" s="1548" t="s">
        <v>51</v>
      </c>
      <c r="B110" s="1565" t="s">
        <v>383</v>
      </c>
      <c r="C110" s="1566"/>
      <c r="D110" s="465" t="s">
        <v>415</v>
      </c>
      <c r="E110" s="1557"/>
      <c r="F110" s="101" t="s">
        <v>361</v>
      </c>
      <c r="G110" s="143" t="s">
        <v>362</v>
      </c>
      <c r="H110" s="143" t="s">
        <v>362</v>
      </c>
      <c r="I110" s="143" t="s">
        <v>362</v>
      </c>
      <c r="J110" s="1571"/>
      <c r="Q110" s="1"/>
    </row>
    <row r="111" spans="1:17" ht="15" customHeight="1" x14ac:dyDescent="0.35">
      <c r="A111" s="1548" t="s">
        <v>51</v>
      </c>
      <c r="B111" s="1565" t="s">
        <v>328</v>
      </c>
      <c r="C111" s="1566"/>
      <c r="D111" s="465" t="s">
        <v>413</v>
      </c>
      <c r="E111" s="1557"/>
      <c r="F111" s="101" t="s">
        <v>361</v>
      </c>
      <c r="G111" s="143" t="s">
        <v>362</v>
      </c>
      <c r="H111" s="143" t="s">
        <v>362</v>
      </c>
      <c r="I111" s="143" t="s">
        <v>362</v>
      </c>
      <c r="J111" s="1567"/>
      <c r="Q111" s="1"/>
    </row>
    <row r="112" spans="1:17" ht="15" customHeight="1" x14ac:dyDescent="0.35">
      <c r="A112" s="1548" t="s">
        <v>51</v>
      </c>
      <c r="B112" s="1565" t="s">
        <v>328</v>
      </c>
      <c r="C112" s="1566"/>
      <c r="D112" s="465" t="s">
        <v>414</v>
      </c>
      <c r="E112" s="1557"/>
      <c r="F112" s="101" t="s">
        <v>361</v>
      </c>
      <c r="G112" s="143" t="s">
        <v>362</v>
      </c>
      <c r="H112" s="143" t="s">
        <v>362</v>
      </c>
      <c r="I112" s="143" t="s">
        <v>362</v>
      </c>
      <c r="J112" s="1567"/>
      <c r="Q112" s="1"/>
    </row>
    <row r="113" spans="1:17" ht="15" customHeight="1" x14ac:dyDescent="0.35">
      <c r="A113" s="1548" t="s">
        <v>51</v>
      </c>
      <c r="B113" s="1565" t="s">
        <v>328</v>
      </c>
      <c r="C113" s="1566"/>
      <c r="D113" s="465" t="s">
        <v>416</v>
      </c>
      <c r="E113" s="1557"/>
      <c r="F113" s="101" t="s">
        <v>361</v>
      </c>
      <c r="G113" s="143" t="s">
        <v>362</v>
      </c>
      <c r="H113" s="143" t="s">
        <v>362</v>
      </c>
      <c r="I113" s="143" t="s">
        <v>362</v>
      </c>
      <c r="J113" s="1567"/>
      <c r="Q113" s="1"/>
    </row>
    <row r="114" spans="1:17" ht="15" customHeight="1" x14ac:dyDescent="0.35">
      <c r="A114" s="1548" t="s">
        <v>51</v>
      </c>
      <c r="B114" s="1565" t="s">
        <v>328</v>
      </c>
      <c r="C114" s="1566"/>
      <c r="D114" s="465" t="s">
        <v>417</v>
      </c>
      <c r="E114" s="1557"/>
      <c r="F114" s="101" t="s">
        <v>361</v>
      </c>
      <c r="G114" s="143" t="s">
        <v>362</v>
      </c>
      <c r="H114" s="143" t="s">
        <v>362</v>
      </c>
      <c r="I114" s="143" t="s">
        <v>362</v>
      </c>
      <c r="J114" s="1567"/>
      <c r="Q114" s="1"/>
    </row>
    <row r="115" spans="1:17" ht="15" customHeight="1" x14ac:dyDescent="0.35">
      <c r="A115" s="1548" t="s">
        <v>51</v>
      </c>
      <c r="B115" s="1565" t="s">
        <v>328</v>
      </c>
      <c r="C115" s="1566"/>
      <c r="D115" s="465" t="s">
        <v>418</v>
      </c>
      <c r="E115" s="1557"/>
      <c r="F115" s="101" t="s">
        <v>361</v>
      </c>
      <c r="G115" s="143" t="s">
        <v>362</v>
      </c>
      <c r="H115" s="143" t="s">
        <v>362</v>
      </c>
      <c r="I115" s="143" t="s">
        <v>362</v>
      </c>
      <c r="J115" s="1568"/>
      <c r="Q115" s="1"/>
    </row>
    <row r="116" spans="1:17" ht="15" customHeight="1" x14ac:dyDescent="0.35">
      <c r="A116" s="1573" t="s">
        <v>52</v>
      </c>
      <c r="B116" s="1569" t="s">
        <v>384</v>
      </c>
      <c r="C116" s="1570"/>
      <c r="D116" s="332" t="s">
        <v>415</v>
      </c>
      <c r="E116" s="1557"/>
      <c r="F116" s="138" t="s">
        <v>361</v>
      </c>
      <c r="G116" s="162" t="s">
        <v>362</v>
      </c>
      <c r="H116" s="162" t="s">
        <v>362</v>
      </c>
      <c r="I116" s="162" t="s">
        <v>362</v>
      </c>
      <c r="J116" s="1572"/>
      <c r="Q116" s="1"/>
    </row>
    <row r="117" spans="1:17" ht="15" customHeight="1" x14ac:dyDescent="0.35">
      <c r="A117" s="1523" t="s">
        <v>52</v>
      </c>
      <c r="B117" s="1569" t="s">
        <v>320</v>
      </c>
      <c r="C117" s="1570"/>
      <c r="D117" s="464" t="s">
        <v>413</v>
      </c>
      <c r="E117" s="1557"/>
      <c r="F117" s="95" t="s">
        <v>361</v>
      </c>
      <c r="G117" s="144" t="s">
        <v>362</v>
      </c>
      <c r="H117" s="144" t="s">
        <v>362</v>
      </c>
      <c r="I117" s="144" t="s">
        <v>362</v>
      </c>
      <c r="J117" s="1560"/>
      <c r="Q117" s="1"/>
    </row>
    <row r="118" spans="1:17" ht="15" customHeight="1" x14ac:dyDescent="0.35">
      <c r="A118" s="1523" t="s">
        <v>52</v>
      </c>
      <c r="B118" s="1569" t="s">
        <v>320</v>
      </c>
      <c r="C118" s="1570"/>
      <c r="D118" s="464" t="s">
        <v>414</v>
      </c>
      <c r="E118" s="1557"/>
      <c r="F118" s="95" t="s">
        <v>361</v>
      </c>
      <c r="G118" s="144" t="s">
        <v>362</v>
      </c>
      <c r="H118" s="144" t="s">
        <v>362</v>
      </c>
      <c r="I118" s="144" t="s">
        <v>362</v>
      </c>
      <c r="J118" s="1560"/>
      <c r="Q118" s="1"/>
    </row>
    <row r="119" spans="1:17" ht="15" customHeight="1" x14ac:dyDescent="0.35">
      <c r="A119" s="1523" t="s">
        <v>52</v>
      </c>
      <c r="B119" s="1569" t="s">
        <v>320</v>
      </c>
      <c r="C119" s="1570"/>
      <c r="D119" s="464" t="s">
        <v>416</v>
      </c>
      <c r="E119" s="1557"/>
      <c r="F119" s="95" t="s">
        <v>361</v>
      </c>
      <c r="G119" s="144" t="s">
        <v>362</v>
      </c>
      <c r="H119" s="144" t="s">
        <v>362</v>
      </c>
      <c r="I119" s="144" t="s">
        <v>362</v>
      </c>
      <c r="J119" s="1560"/>
      <c r="Q119" s="1"/>
    </row>
    <row r="120" spans="1:17" ht="15" customHeight="1" x14ac:dyDescent="0.35">
      <c r="A120" s="1523" t="s">
        <v>52</v>
      </c>
      <c r="B120" s="1569" t="s">
        <v>320</v>
      </c>
      <c r="C120" s="1570"/>
      <c r="D120" s="464" t="s">
        <v>417</v>
      </c>
      <c r="E120" s="1557"/>
      <c r="F120" s="95" t="s">
        <v>361</v>
      </c>
      <c r="G120" s="144" t="s">
        <v>362</v>
      </c>
      <c r="H120" s="144" t="s">
        <v>362</v>
      </c>
      <c r="I120" s="144" t="s">
        <v>362</v>
      </c>
      <c r="J120" s="1560"/>
      <c r="Q120" s="1"/>
    </row>
    <row r="121" spans="1:17" ht="15" customHeight="1" x14ac:dyDescent="0.35">
      <c r="A121" s="1523" t="s">
        <v>52</v>
      </c>
      <c r="B121" s="1569" t="s">
        <v>320</v>
      </c>
      <c r="C121" s="1570"/>
      <c r="D121" s="464" t="s">
        <v>418</v>
      </c>
      <c r="E121" s="1557"/>
      <c r="F121" s="95" t="s">
        <v>361</v>
      </c>
      <c r="G121" s="144" t="s">
        <v>362</v>
      </c>
      <c r="H121" s="144" t="s">
        <v>362</v>
      </c>
      <c r="I121" s="144" t="s">
        <v>362</v>
      </c>
      <c r="J121" s="1561"/>
      <c r="Q121" s="1"/>
    </row>
    <row r="122" spans="1:17" ht="15" customHeight="1" x14ac:dyDescent="0.35">
      <c r="A122" s="1548" t="s">
        <v>53</v>
      </c>
      <c r="B122" s="1565" t="s">
        <v>402</v>
      </c>
      <c r="C122" s="1566"/>
      <c r="D122" s="465" t="s">
        <v>415</v>
      </c>
      <c r="E122" s="1557"/>
      <c r="F122" s="101" t="s">
        <v>361</v>
      </c>
      <c r="G122" s="143" t="s">
        <v>362</v>
      </c>
      <c r="H122" s="143" t="s">
        <v>362</v>
      </c>
      <c r="I122" s="143" t="s">
        <v>362</v>
      </c>
      <c r="J122" s="1571"/>
      <c r="Q122" s="1"/>
    </row>
    <row r="123" spans="1:17" ht="15" customHeight="1" x14ac:dyDescent="0.35">
      <c r="A123" s="1548" t="s">
        <v>53</v>
      </c>
      <c r="B123" s="1565" t="s">
        <v>321</v>
      </c>
      <c r="C123" s="1566"/>
      <c r="D123" s="465" t="s">
        <v>413</v>
      </c>
      <c r="E123" s="1557"/>
      <c r="F123" s="101" t="s">
        <v>361</v>
      </c>
      <c r="G123" s="143" t="s">
        <v>362</v>
      </c>
      <c r="H123" s="143" t="s">
        <v>362</v>
      </c>
      <c r="I123" s="143" t="s">
        <v>362</v>
      </c>
      <c r="J123" s="1567"/>
      <c r="Q123" s="1"/>
    </row>
    <row r="124" spans="1:17" ht="15" customHeight="1" x14ac:dyDescent="0.35">
      <c r="A124" s="1548" t="s">
        <v>53</v>
      </c>
      <c r="B124" s="1565" t="s">
        <v>321</v>
      </c>
      <c r="C124" s="1566"/>
      <c r="D124" s="465" t="s">
        <v>414</v>
      </c>
      <c r="E124" s="1557"/>
      <c r="F124" s="101" t="s">
        <v>361</v>
      </c>
      <c r="G124" s="143" t="s">
        <v>362</v>
      </c>
      <c r="H124" s="143" t="s">
        <v>362</v>
      </c>
      <c r="I124" s="143" t="s">
        <v>362</v>
      </c>
      <c r="J124" s="1567"/>
      <c r="Q124" s="1"/>
    </row>
    <row r="125" spans="1:17" ht="15" customHeight="1" x14ac:dyDescent="0.35">
      <c r="A125" s="1548" t="s">
        <v>53</v>
      </c>
      <c r="B125" s="1565" t="s">
        <v>321</v>
      </c>
      <c r="C125" s="1566"/>
      <c r="D125" s="465" t="s">
        <v>416</v>
      </c>
      <c r="E125" s="1557"/>
      <c r="F125" s="101" t="s">
        <v>361</v>
      </c>
      <c r="G125" s="143" t="s">
        <v>362</v>
      </c>
      <c r="H125" s="143" t="s">
        <v>362</v>
      </c>
      <c r="I125" s="143" t="s">
        <v>362</v>
      </c>
      <c r="J125" s="1567"/>
      <c r="Q125" s="1"/>
    </row>
    <row r="126" spans="1:17" ht="15" customHeight="1" x14ac:dyDescent="0.35">
      <c r="A126" s="1548" t="s">
        <v>53</v>
      </c>
      <c r="B126" s="1565" t="s">
        <v>321</v>
      </c>
      <c r="C126" s="1566"/>
      <c r="D126" s="465" t="s">
        <v>417</v>
      </c>
      <c r="E126" s="1557"/>
      <c r="F126" s="101" t="s">
        <v>361</v>
      </c>
      <c r="G126" s="143" t="s">
        <v>362</v>
      </c>
      <c r="H126" s="143" t="s">
        <v>362</v>
      </c>
      <c r="I126" s="143" t="s">
        <v>362</v>
      </c>
      <c r="J126" s="1567"/>
      <c r="Q126" s="1"/>
    </row>
    <row r="127" spans="1:17" ht="15" customHeight="1" x14ac:dyDescent="0.35">
      <c r="A127" s="1548" t="s">
        <v>53</v>
      </c>
      <c r="B127" s="1565" t="s">
        <v>321</v>
      </c>
      <c r="C127" s="1566"/>
      <c r="D127" s="465" t="s">
        <v>418</v>
      </c>
      <c r="E127" s="1557"/>
      <c r="F127" s="101" t="s">
        <v>361</v>
      </c>
      <c r="G127" s="143" t="s">
        <v>362</v>
      </c>
      <c r="H127" s="143" t="s">
        <v>362</v>
      </c>
      <c r="I127" s="143" t="s">
        <v>362</v>
      </c>
      <c r="J127" s="1568"/>
      <c r="Q127" s="1"/>
    </row>
    <row r="128" spans="1:17" ht="15" customHeight="1" x14ac:dyDescent="0.35">
      <c r="A128" s="1523" t="s">
        <v>54</v>
      </c>
      <c r="B128" s="1569" t="s">
        <v>403</v>
      </c>
      <c r="C128" s="1570"/>
      <c r="D128" s="464" t="s">
        <v>415</v>
      </c>
      <c r="E128" s="1557"/>
      <c r="F128" s="95" t="s">
        <v>361</v>
      </c>
      <c r="G128" s="144" t="s">
        <v>362</v>
      </c>
      <c r="H128" s="144" t="s">
        <v>362</v>
      </c>
      <c r="I128" s="144" t="s">
        <v>362</v>
      </c>
      <c r="J128" s="1572"/>
      <c r="Q128" s="1"/>
    </row>
    <row r="129" spans="1:17" ht="15" customHeight="1" x14ac:dyDescent="0.35">
      <c r="A129" s="1523" t="s">
        <v>54</v>
      </c>
      <c r="B129" s="1569" t="s">
        <v>327</v>
      </c>
      <c r="C129" s="1570"/>
      <c r="D129" s="464" t="s">
        <v>413</v>
      </c>
      <c r="E129" s="1557"/>
      <c r="F129" s="95" t="s">
        <v>361</v>
      </c>
      <c r="G129" s="144" t="s">
        <v>362</v>
      </c>
      <c r="H129" s="144" t="s">
        <v>362</v>
      </c>
      <c r="I129" s="144" t="s">
        <v>362</v>
      </c>
      <c r="J129" s="1560"/>
      <c r="Q129" s="1"/>
    </row>
    <row r="130" spans="1:17" ht="15" customHeight="1" x14ac:dyDescent="0.35">
      <c r="A130" s="1523" t="s">
        <v>54</v>
      </c>
      <c r="B130" s="1569" t="s">
        <v>327</v>
      </c>
      <c r="C130" s="1570"/>
      <c r="D130" s="464" t="s">
        <v>414</v>
      </c>
      <c r="E130" s="1557"/>
      <c r="F130" s="95" t="s">
        <v>361</v>
      </c>
      <c r="G130" s="144" t="s">
        <v>362</v>
      </c>
      <c r="H130" s="144" t="s">
        <v>362</v>
      </c>
      <c r="I130" s="144" t="s">
        <v>362</v>
      </c>
      <c r="J130" s="1560"/>
      <c r="Q130" s="1"/>
    </row>
    <row r="131" spans="1:17" ht="15" customHeight="1" x14ac:dyDescent="0.35">
      <c r="A131" s="1523" t="s">
        <v>54</v>
      </c>
      <c r="B131" s="1569" t="s">
        <v>327</v>
      </c>
      <c r="C131" s="1570"/>
      <c r="D131" s="464" t="s">
        <v>416</v>
      </c>
      <c r="E131" s="1557"/>
      <c r="F131" s="95" t="s">
        <v>361</v>
      </c>
      <c r="G131" s="144" t="s">
        <v>362</v>
      </c>
      <c r="H131" s="144" t="s">
        <v>362</v>
      </c>
      <c r="I131" s="144" t="s">
        <v>362</v>
      </c>
      <c r="J131" s="1560"/>
      <c r="Q131" s="1"/>
    </row>
    <row r="132" spans="1:17" ht="15" customHeight="1" x14ac:dyDescent="0.35">
      <c r="A132" s="1523" t="s">
        <v>54</v>
      </c>
      <c r="B132" s="1569" t="s">
        <v>327</v>
      </c>
      <c r="C132" s="1570"/>
      <c r="D132" s="464" t="s">
        <v>417</v>
      </c>
      <c r="E132" s="1557"/>
      <c r="F132" s="95" t="s">
        <v>361</v>
      </c>
      <c r="G132" s="144" t="s">
        <v>362</v>
      </c>
      <c r="H132" s="144" t="s">
        <v>362</v>
      </c>
      <c r="I132" s="144" t="s">
        <v>362</v>
      </c>
      <c r="J132" s="1560"/>
      <c r="Q132" s="1"/>
    </row>
    <row r="133" spans="1:17" ht="15" customHeight="1" x14ac:dyDescent="0.35">
      <c r="A133" s="1523" t="s">
        <v>54</v>
      </c>
      <c r="B133" s="1569" t="s">
        <v>327</v>
      </c>
      <c r="C133" s="1570"/>
      <c r="D133" s="464" t="s">
        <v>418</v>
      </c>
      <c r="E133" s="1558"/>
      <c r="F133" s="95" t="s">
        <v>361</v>
      </c>
      <c r="G133" s="144" t="s">
        <v>362</v>
      </c>
      <c r="H133" s="144" t="s">
        <v>362</v>
      </c>
      <c r="I133" s="144" t="s">
        <v>362</v>
      </c>
      <c r="J133" s="1561"/>
      <c r="Q133" s="1"/>
    </row>
    <row r="134" spans="1:17" s="5" customFormat="1" ht="33" customHeight="1" x14ac:dyDescent="0.35">
      <c r="A134" s="1462" t="s">
        <v>481</v>
      </c>
      <c r="B134" s="1463"/>
      <c r="C134" s="1463"/>
      <c r="D134" s="1463"/>
      <c r="E134" s="1495"/>
      <c r="F134" s="1463"/>
      <c r="G134" s="1463"/>
      <c r="H134" s="1463"/>
      <c r="I134" s="1463"/>
      <c r="J134" s="221" t="s">
        <v>698</v>
      </c>
      <c r="K134" s="381"/>
      <c r="L134" s="8"/>
      <c r="M134" s="381"/>
    </row>
    <row r="135" spans="1:17" ht="15" customHeight="1" x14ac:dyDescent="0.35">
      <c r="A135" s="1574" t="s">
        <v>55</v>
      </c>
      <c r="B135" s="1575" t="s">
        <v>404</v>
      </c>
      <c r="C135" s="1576"/>
      <c r="D135" s="440" t="s">
        <v>415</v>
      </c>
      <c r="E135" s="1556" t="s">
        <v>519</v>
      </c>
      <c r="F135" s="441" t="s">
        <v>361</v>
      </c>
      <c r="G135" s="442" t="s">
        <v>362</v>
      </c>
      <c r="H135" s="442" t="s">
        <v>362</v>
      </c>
      <c r="I135" s="442" t="s">
        <v>362</v>
      </c>
      <c r="J135" s="1577"/>
      <c r="Q135" s="1"/>
    </row>
    <row r="136" spans="1:17" ht="15" customHeight="1" x14ac:dyDescent="0.35">
      <c r="A136" s="1548" t="s">
        <v>55</v>
      </c>
      <c r="B136" s="1565" t="s">
        <v>326</v>
      </c>
      <c r="C136" s="1566"/>
      <c r="D136" s="465" t="s">
        <v>413</v>
      </c>
      <c r="E136" s="1557"/>
      <c r="F136" s="101" t="s">
        <v>361</v>
      </c>
      <c r="G136" s="143" t="s">
        <v>362</v>
      </c>
      <c r="H136" s="143" t="s">
        <v>362</v>
      </c>
      <c r="I136" s="143" t="s">
        <v>362</v>
      </c>
      <c r="J136" s="1567"/>
      <c r="Q136" s="1"/>
    </row>
    <row r="137" spans="1:17" ht="15" customHeight="1" x14ac:dyDescent="0.35">
      <c r="A137" s="1548" t="s">
        <v>55</v>
      </c>
      <c r="B137" s="1565" t="s">
        <v>326</v>
      </c>
      <c r="C137" s="1566"/>
      <c r="D137" s="465" t="s">
        <v>414</v>
      </c>
      <c r="E137" s="1557"/>
      <c r="F137" s="101" t="s">
        <v>361</v>
      </c>
      <c r="G137" s="143" t="s">
        <v>362</v>
      </c>
      <c r="H137" s="143" t="s">
        <v>362</v>
      </c>
      <c r="I137" s="143" t="s">
        <v>362</v>
      </c>
      <c r="J137" s="1567"/>
      <c r="Q137" s="1"/>
    </row>
    <row r="138" spans="1:17" ht="15" customHeight="1" x14ac:dyDescent="0.35">
      <c r="A138" s="1548" t="s">
        <v>55</v>
      </c>
      <c r="B138" s="1565" t="s">
        <v>326</v>
      </c>
      <c r="C138" s="1566"/>
      <c r="D138" s="465" t="s">
        <v>416</v>
      </c>
      <c r="E138" s="1557"/>
      <c r="F138" s="101" t="s">
        <v>361</v>
      </c>
      <c r="G138" s="143" t="s">
        <v>362</v>
      </c>
      <c r="H138" s="143" t="s">
        <v>362</v>
      </c>
      <c r="I138" s="143" t="s">
        <v>362</v>
      </c>
      <c r="J138" s="1567"/>
      <c r="Q138" s="1"/>
    </row>
    <row r="139" spans="1:17" ht="15" customHeight="1" x14ac:dyDescent="0.35">
      <c r="A139" s="1548" t="s">
        <v>55</v>
      </c>
      <c r="B139" s="1565" t="s">
        <v>326</v>
      </c>
      <c r="C139" s="1566"/>
      <c r="D139" s="465" t="s">
        <v>417</v>
      </c>
      <c r="E139" s="1557"/>
      <c r="F139" s="101" t="s">
        <v>361</v>
      </c>
      <c r="G139" s="143" t="s">
        <v>362</v>
      </c>
      <c r="H139" s="143" t="s">
        <v>362</v>
      </c>
      <c r="I139" s="143" t="s">
        <v>362</v>
      </c>
      <c r="J139" s="1567"/>
      <c r="Q139" s="1"/>
    </row>
    <row r="140" spans="1:17" ht="15" customHeight="1" x14ac:dyDescent="0.35">
      <c r="A140" s="1548" t="s">
        <v>55</v>
      </c>
      <c r="B140" s="1565" t="s">
        <v>326</v>
      </c>
      <c r="C140" s="1566"/>
      <c r="D140" s="465" t="s">
        <v>418</v>
      </c>
      <c r="E140" s="1557"/>
      <c r="F140" s="101" t="s">
        <v>361</v>
      </c>
      <c r="G140" s="143" t="s">
        <v>362</v>
      </c>
      <c r="H140" s="143" t="s">
        <v>362</v>
      </c>
      <c r="I140" s="143" t="s">
        <v>362</v>
      </c>
      <c r="J140" s="1568"/>
      <c r="Q140" s="1"/>
    </row>
    <row r="141" spans="1:17" ht="15" customHeight="1" x14ac:dyDescent="0.35">
      <c r="A141" s="1523" t="s">
        <v>56</v>
      </c>
      <c r="B141" s="1569" t="s">
        <v>405</v>
      </c>
      <c r="C141" s="1570"/>
      <c r="D141" s="332" t="s">
        <v>415</v>
      </c>
      <c r="E141" s="1557"/>
      <c r="F141" s="138" t="s">
        <v>361</v>
      </c>
      <c r="G141" s="162" t="s">
        <v>362</v>
      </c>
      <c r="H141" s="162" t="s">
        <v>362</v>
      </c>
      <c r="I141" s="162" t="s">
        <v>362</v>
      </c>
      <c r="J141" s="1560"/>
      <c r="Q141" s="1"/>
    </row>
    <row r="142" spans="1:17" ht="15" customHeight="1" x14ac:dyDescent="0.35">
      <c r="A142" s="1523" t="s">
        <v>56</v>
      </c>
      <c r="B142" s="1569" t="s">
        <v>325</v>
      </c>
      <c r="C142" s="1570"/>
      <c r="D142" s="464" t="s">
        <v>413</v>
      </c>
      <c r="E142" s="1557"/>
      <c r="F142" s="95" t="s">
        <v>361</v>
      </c>
      <c r="G142" s="144" t="s">
        <v>362</v>
      </c>
      <c r="H142" s="144" t="s">
        <v>362</v>
      </c>
      <c r="I142" s="144" t="s">
        <v>362</v>
      </c>
      <c r="J142" s="1560"/>
      <c r="Q142" s="1"/>
    </row>
    <row r="143" spans="1:17" ht="15" customHeight="1" x14ac:dyDescent="0.35">
      <c r="A143" s="1523" t="s">
        <v>56</v>
      </c>
      <c r="B143" s="1569" t="s">
        <v>325</v>
      </c>
      <c r="C143" s="1570"/>
      <c r="D143" s="464" t="s">
        <v>414</v>
      </c>
      <c r="E143" s="1557"/>
      <c r="F143" s="95" t="s">
        <v>361</v>
      </c>
      <c r="G143" s="144" t="s">
        <v>362</v>
      </c>
      <c r="H143" s="144" t="s">
        <v>362</v>
      </c>
      <c r="I143" s="144" t="s">
        <v>362</v>
      </c>
      <c r="J143" s="1560"/>
      <c r="Q143" s="1"/>
    </row>
    <row r="144" spans="1:17" ht="15" customHeight="1" x14ac:dyDescent="0.35">
      <c r="A144" s="1523" t="s">
        <v>56</v>
      </c>
      <c r="B144" s="1569" t="s">
        <v>325</v>
      </c>
      <c r="C144" s="1570"/>
      <c r="D144" s="464" t="s">
        <v>416</v>
      </c>
      <c r="E144" s="1557"/>
      <c r="F144" s="95" t="s">
        <v>361</v>
      </c>
      <c r="G144" s="144" t="s">
        <v>362</v>
      </c>
      <c r="H144" s="144" t="s">
        <v>362</v>
      </c>
      <c r="I144" s="144" t="s">
        <v>362</v>
      </c>
      <c r="J144" s="1560"/>
      <c r="Q144" s="1"/>
    </row>
    <row r="145" spans="1:17" ht="15" customHeight="1" x14ac:dyDescent="0.35">
      <c r="A145" s="1523" t="s">
        <v>56</v>
      </c>
      <c r="B145" s="1569" t="s">
        <v>325</v>
      </c>
      <c r="C145" s="1570"/>
      <c r="D145" s="464" t="s">
        <v>417</v>
      </c>
      <c r="E145" s="1557"/>
      <c r="F145" s="95" t="s">
        <v>361</v>
      </c>
      <c r="G145" s="144" t="s">
        <v>362</v>
      </c>
      <c r="H145" s="144" t="s">
        <v>362</v>
      </c>
      <c r="I145" s="144" t="s">
        <v>362</v>
      </c>
      <c r="J145" s="1560"/>
      <c r="Q145" s="1"/>
    </row>
    <row r="146" spans="1:17" ht="15" customHeight="1" x14ac:dyDescent="0.35">
      <c r="A146" s="1523" t="s">
        <v>56</v>
      </c>
      <c r="B146" s="1569" t="s">
        <v>325</v>
      </c>
      <c r="C146" s="1570"/>
      <c r="D146" s="464" t="s">
        <v>418</v>
      </c>
      <c r="E146" s="1557"/>
      <c r="F146" s="95" t="s">
        <v>361</v>
      </c>
      <c r="G146" s="144" t="s">
        <v>362</v>
      </c>
      <c r="H146" s="144" t="s">
        <v>362</v>
      </c>
      <c r="I146" s="144" t="s">
        <v>362</v>
      </c>
      <c r="J146" s="1561"/>
      <c r="Q146" s="1"/>
    </row>
    <row r="147" spans="1:17" ht="15" customHeight="1" x14ac:dyDescent="0.35">
      <c r="A147" s="1562" t="s">
        <v>57</v>
      </c>
      <c r="B147" s="1563" t="s">
        <v>389</v>
      </c>
      <c r="C147" s="1564"/>
      <c r="D147" s="139" t="s">
        <v>415</v>
      </c>
      <c r="E147" s="1557"/>
      <c r="F147" s="140" t="s">
        <v>361</v>
      </c>
      <c r="G147" s="163" t="s">
        <v>362</v>
      </c>
      <c r="H147" s="163" t="s">
        <v>362</v>
      </c>
      <c r="I147" s="163" t="s">
        <v>362</v>
      </c>
      <c r="J147" s="1571"/>
      <c r="Q147" s="1"/>
    </row>
    <row r="148" spans="1:17" ht="15" customHeight="1" x14ac:dyDescent="0.35">
      <c r="A148" s="1548" t="s">
        <v>57</v>
      </c>
      <c r="B148" s="1565" t="s">
        <v>284</v>
      </c>
      <c r="C148" s="1566"/>
      <c r="D148" s="465" t="s">
        <v>413</v>
      </c>
      <c r="E148" s="1557"/>
      <c r="F148" s="101" t="s">
        <v>361</v>
      </c>
      <c r="G148" s="143" t="s">
        <v>362</v>
      </c>
      <c r="H148" s="143" t="s">
        <v>362</v>
      </c>
      <c r="I148" s="143" t="s">
        <v>362</v>
      </c>
      <c r="J148" s="1567"/>
      <c r="Q148" s="1"/>
    </row>
    <row r="149" spans="1:17" ht="15" customHeight="1" x14ac:dyDescent="0.35">
      <c r="A149" s="1548" t="s">
        <v>57</v>
      </c>
      <c r="B149" s="1565" t="s">
        <v>284</v>
      </c>
      <c r="C149" s="1566"/>
      <c r="D149" s="465" t="s">
        <v>414</v>
      </c>
      <c r="E149" s="1557"/>
      <c r="F149" s="101" t="s">
        <v>361</v>
      </c>
      <c r="G149" s="143" t="s">
        <v>362</v>
      </c>
      <c r="H149" s="143" t="s">
        <v>362</v>
      </c>
      <c r="I149" s="143" t="s">
        <v>362</v>
      </c>
      <c r="J149" s="1567"/>
      <c r="Q149" s="1"/>
    </row>
    <row r="150" spans="1:17" ht="15" customHeight="1" x14ac:dyDescent="0.35">
      <c r="A150" s="1548" t="s">
        <v>57</v>
      </c>
      <c r="B150" s="1565" t="s">
        <v>284</v>
      </c>
      <c r="C150" s="1566"/>
      <c r="D150" s="465" t="s">
        <v>416</v>
      </c>
      <c r="E150" s="1557"/>
      <c r="F150" s="101" t="s">
        <v>361</v>
      </c>
      <c r="G150" s="143" t="s">
        <v>362</v>
      </c>
      <c r="H150" s="143" t="s">
        <v>362</v>
      </c>
      <c r="I150" s="143" t="s">
        <v>362</v>
      </c>
      <c r="J150" s="1567"/>
      <c r="Q150" s="1"/>
    </row>
    <row r="151" spans="1:17" ht="15" customHeight="1" x14ac:dyDescent="0.35">
      <c r="A151" s="1548" t="s">
        <v>57</v>
      </c>
      <c r="B151" s="1565" t="s">
        <v>284</v>
      </c>
      <c r="C151" s="1566"/>
      <c r="D151" s="465" t="s">
        <v>417</v>
      </c>
      <c r="E151" s="1557"/>
      <c r="F151" s="101" t="s">
        <v>361</v>
      </c>
      <c r="G151" s="143" t="s">
        <v>362</v>
      </c>
      <c r="H151" s="143" t="s">
        <v>362</v>
      </c>
      <c r="I151" s="143" t="s">
        <v>362</v>
      </c>
      <c r="J151" s="1567"/>
      <c r="Q151" s="1"/>
    </row>
    <row r="152" spans="1:17" ht="15" customHeight="1" x14ac:dyDescent="0.35">
      <c r="A152" s="1548" t="s">
        <v>57</v>
      </c>
      <c r="B152" s="1565" t="s">
        <v>284</v>
      </c>
      <c r="C152" s="1566"/>
      <c r="D152" s="465" t="s">
        <v>418</v>
      </c>
      <c r="E152" s="1557"/>
      <c r="F152" s="101" t="s">
        <v>361</v>
      </c>
      <c r="G152" s="143" t="s">
        <v>362</v>
      </c>
      <c r="H152" s="143" t="s">
        <v>362</v>
      </c>
      <c r="I152" s="143" t="s">
        <v>362</v>
      </c>
      <c r="J152" s="1568"/>
      <c r="Q152" s="1"/>
    </row>
    <row r="153" spans="1:17" ht="15" customHeight="1" x14ac:dyDescent="0.35">
      <c r="A153" s="1523" t="s">
        <v>58</v>
      </c>
      <c r="B153" s="1569" t="s">
        <v>406</v>
      </c>
      <c r="C153" s="1570"/>
      <c r="D153" s="464" t="s">
        <v>415</v>
      </c>
      <c r="E153" s="1557"/>
      <c r="F153" s="95" t="s">
        <v>361</v>
      </c>
      <c r="G153" s="144" t="s">
        <v>362</v>
      </c>
      <c r="H153" s="144" t="s">
        <v>362</v>
      </c>
      <c r="I153" s="144" t="s">
        <v>362</v>
      </c>
      <c r="J153" s="1572"/>
      <c r="Q153" s="1"/>
    </row>
    <row r="154" spans="1:17" ht="15" customHeight="1" x14ac:dyDescent="0.35">
      <c r="A154" s="1523" t="s">
        <v>58</v>
      </c>
      <c r="B154" s="1569" t="s">
        <v>285</v>
      </c>
      <c r="C154" s="1570"/>
      <c r="D154" s="464" t="s">
        <v>413</v>
      </c>
      <c r="E154" s="1557"/>
      <c r="F154" s="95" t="s">
        <v>361</v>
      </c>
      <c r="G154" s="144" t="s">
        <v>362</v>
      </c>
      <c r="H154" s="144" t="s">
        <v>362</v>
      </c>
      <c r="I154" s="144" t="s">
        <v>362</v>
      </c>
      <c r="J154" s="1560"/>
      <c r="Q154" s="1"/>
    </row>
    <row r="155" spans="1:17" ht="15" customHeight="1" x14ac:dyDescent="0.35">
      <c r="A155" s="1523" t="s">
        <v>58</v>
      </c>
      <c r="B155" s="1569" t="s">
        <v>285</v>
      </c>
      <c r="C155" s="1570"/>
      <c r="D155" s="464" t="s">
        <v>414</v>
      </c>
      <c r="E155" s="1557"/>
      <c r="F155" s="95" t="s">
        <v>361</v>
      </c>
      <c r="G155" s="144" t="s">
        <v>362</v>
      </c>
      <c r="H155" s="144" t="s">
        <v>362</v>
      </c>
      <c r="I155" s="144" t="s">
        <v>362</v>
      </c>
      <c r="J155" s="1560"/>
      <c r="Q155" s="1"/>
    </row>
    <row r="156" spans="1:17" ht="15" customHeight="1" x14ac:dyDescent="0.35">
      <c r="A156" s="1523" t="s">
        <v>58</v>
      </c>
      <c r="B156" s="1569" t="s">
        <v>285</v>
      </c>
      <c r="C156" s="1570"/>
      <c r="D156" s="464" t="s">
        <v>416</v>
      </c>
      <c r="E156" s="1557"/>
      <c r="F156" s="95" t="s">
        <v>361</v>
      </c>
      <c r="G156" s="144" t="s">
        <v>362</v>
      </c>
      <c r="H156" s="144" t="s">
        <v>362</v>
      </c>
      <c r="I156" s="144" t="s">
        <v>362</v>
      </c>
      <c r="J156" s="1560"/>
      <c r="Q156" s="1"/>
    </row>
    <row r="157" spans="1:17" ht="15" customHeight="1" x14ac:dyDescent="0.35">
      <c r="A157" s="1523" t="s">
        <v>58</v>
      </c>
      <c r="B157" s="1569" t="s">
        <v>285</v>
      </c>
      <c r="C157" s="1570"/>
      <c r="D157" s="464" t="s">
        <v>417</v>
      </c>
      <c r="E157" s="1557"/>
      <c r="F157" s="95" t="s">
        <v>361</v>
      </c>
      <c r="G157" s="144" t="s">
        <v>362</v>
      </c>
      <c r="H157" s="144" t="s">
        <v>362</v>
      </c>
      <c r="I157" s="144" t="s">
        <v>362</v>
      </c>
      <c r="J157" s="1560"/>
      <c r="Q157" s="1"/>
    </row>
    <row r="158" spans="1:17" ht="15" customHeight="1" x14ac:dyDescent="0.35">
      <c r="A158" s="1523" t="s">
        <v>58</v>
      </c>
      <c r="B158" s="1569" t="s">
        <v>285</v>
      </c>
      <c r="C158" s="1570"/>
      <c r="D158" s="464" t="s">
        <v>418</v>
      </c>
      <c r="E158" s="1557"/>
      <c r="F158" s="95" t="s">
        <v>361</v>
      </c>
      <c r="G158" s="144" t="s">
        <v>362</v>
      </c>
      <c r="H158" s="144" t="s">
        <v>362</v>
      </c>
      <c r="I158" s="144" t="s">
        <v>362</v>
      </c>
      <c r="J158" s="1561"/>
      <c r="Q158" s="1"/>
    </row>
    <row r="159" spans="1:17" ht="15" customHeight="1" x14ac:dyDescent="0.35">
      <c r="A159" s="1562" t="s">
        <v>59</v>
      </c>
      <c r="B159" s="1563" t="s">
        <v>391</v>
      </c>
      <c r="C159" s="1564"/>
      <c r="D159" s="465" t="s">
        <v>415</v>
      </c>
      <c r="E159" s="1557"/>
      <c r="F159" s="101" t="s">
        <v>361</v>
      </c>
      <c r="G159" s="143" t="s">
        <v>362</v>
      </c>
      <c r="H159" s="143" t="s">
        <v>362</v>
      </c>
      <c r="I159" s="143" t="s">
        <v>362</v>
      </c>
      <c r="J159" s="1571"/>
      <c r="Q159" s="1"/>
    </row>
    <row r="160" spans="1:17" ht="15" customHeight="1" x14ac:dyDescent="0.35">
      <c r="A160" s="1548" t="s">
        <v>59</v>
      </c>
      <c r="B160" s="1565" t="s">
        <v>324</v>
      </c>
      <c r="C160" s="1566"/>
      <c r="D160" s="465" t="s">
        <v>413</v>
      </c>
      <c r="E160" s="1557"/>
      <c r="F160" s="101" t="s">
        <v>361</v>
      </c>
      <c r="G160" s="143" t="s">
        <v>362</v>
      </c>
      <c r="H160" s="143" t="s">
        <v>362</v>
      </c>
      <c r="I160" s="143" t="s">
        <v>362</v>
      </c>
      <c r="J160" s="1567"/>
      <c r="Q160" s="1"/>
    </row>
    <row r="161" spans="1:17" ht="15" customHeight="1" x14ac:dyDescent="0.35">
      <c r="A161" s="1548" t="s">
        <v>59</v>
      </c>
      <c r="B161" s="1565" t="s">
        <v>324</v>
      </c>
      <c r="C161" s="1566"/>
      <c r="D161" s="465" t="s">
        <v>414</v>
      </c>
      <c r="E161" s="1557"/>
      <c r="F161" s="101" t="s">
        <v>361</v>
      </c>
      <c r="G161" s="143" t="s">
        <v>362</v>
      </c>
      <c r="H161" s="143" t="s">
        <v>362</v>
      </c>
      <c r="I161" s="143" t="s">
        <v>362</v>
      </c>
      <c r="J161" s="1567"/>
      <c r="Q161" s="1"/>
    </row>
    <row r="162" spans="1:17" ht="15" customHeight="1" x14ac:dyDescent="0.35">
      <c r="A162" s="1548" t="s">
        <v>59</v>
      </c>
      <c r="B162" s="1565" t="s">
        <v>324</v>
      </c>
      <c r="C162" s="1566"/>
      <c r="D162" s="465" t="s">
        <v>416</v>
      </c>
      <c r="E162" s="1557"/>
      <c r="F162" s="101" t="s">
        <v>361</v>
      </c>
      <c r="G162" s="143" t="s">
        <v>362</v>
      </c>
      <c r="H162" s="143" t="s">
        <v>362</v>
      </c>
      <c r="I162" s="143" t="s">
        <v>362</v>
      </c>
      <c r="J162" s="1567"/>
      <c r="Q162" s="1"/>
    </row>
    <row r="163" spans="1:17" ht="15" customHeight="1" x14ac:dyDescent="0.35">
      <c r="A163" s="1548" t="s">
        <v>59</v>
      </c>
      <c r="B163" s="1565" t="s">
        <v>324</v>
      </c>
      <c r="C163" s="1566"/>
      <c r="D163" s="465" t="s">
        <v>417</v>
      </c>
      <c r="E163" s="1557"/>
      <c r="F163" s="101" t="s">
        <v>361</v>
      </c>
      <c r="G163" s="143" t="s">
        <v>362</v>
      </c>
      <c r="H163" s="143" t="s">
        <v>362</v>
      </c>
      <c r="I163" s="143" t="s">
        <v>362</v>
      </c>
      <c r="J163" s="1567"/>
      <c r="Q163" s="1"/>
    </row>
    <row r="164" spans="1:17" ht="15" customHeight="1" x14ac:dyDescent="0.35">
      <c r="A164" s="1548" t="s">
        <v>59</v>
      </c>
      <c r="B164" s="1565" t="s">
        <v>324</v>
      </c>
      <c r="C164" s="1566"/>
      <c r="D164" s="465" t="s">
        <v>418</v>
      </c>
      <c r="E164" s="1557"/>
      <c r="F164" s="101" t="s">
        <v>361</v>
      </c>
      <c r="G164" s="143" t="s">
        <v>362</v>
      </c>
      <c r="H164" s="143" t="s">
        <v>362</v>
      </c>
      <c r="I164" s="143" t="s">
        <v>362</v>
      </c>
      <c r="J164" s="1568"/>
      <c r="Q164" s="1"/>
    </row>
    <row r="165" spans="1:17" ht="15" customHeight="1" x14ac:dyDescent="0.35">
      <c r="A165" s="1523" t="s">
        <v>60</v>
      </c>
      <c r="B165" s="1569" t="s">
        <v>407</v>
      </c>
      <c r="C165" s="1570"/>
      <c r="D165" s="464" t="s">
        <v>415</v>
      </c>
      <c r="E165" s="1557"/>
      <c r="F165" s="95" t="s">
        <v>361</v>
      </c>
      <c r="G165" s="144" t="s">
        <v>362</v>
      </c>
      <c r="H165" s="144" t="s">
        <v>362</v>
      </c>
      <c r="I165" s="144" t="s">
        <v>362</v>
      </c>
      <c r="J165" s="1572"/>
      <c r="Q165" s="1"/>
    </row>
    <row r="166" spans="1:17" ht="15" customHeight="1" x14ac:dyDescent="0.35">
      <c r="A166" s="1523" t="s">
        <v>60</v>
      </c>
      <c r="B166" s="1569" t="s">
        <v>323</v>
      </c>
      <c r="C166" s="1570"/>
      <c r="D166" s="464" t="s">
        <v>413</v>
      </c>
      <c r="E166" s="1557"/>
      <c r="F166" s="95" t="s">
        <v>361</v>
      </c>
      <c r="G166" s="144" t="s">
        <v>362</v>
      </c>
      <c r="H166" s="144" t="s">
        <v>362</v>
      </c>
      <c r="I166" s="144" t="s">
        <v>362</v>
      </c>
      <c r="J166" s="1560"/>
      <c r="Q166" s="1"/>
    </row>
    <row r="167" spans="1:17" ht="15" customHeight="1" x14ac:dyDescent="0.35">
      <c r="A167" s="1523" t="s">
        <v>60</v>
      </c>
      <c r="B167" s="1569" t="s">
        <v>323</v>
      </c>
      <c r="C167" s="1570"/>
      <c r="D167" s="464" t="s">
        <v>414</v>
      </c>
      <c r="E167" s="1557"/>
      <c r="F167" s="95" t="s">
        <v>361</v>
      </c>
      <c r="G167" s="144" t="s">
        <v>362</v>
      </c>
      <c r="H167" s="144" t="s">
        <v>362</v>
      </c>
      <c r="I167" s="144" t="s">
        <v>362</v>
      </c>
      <c r="J167" s="1560"/>
      <c r="Q167" s="1"/>
    </row>
    <row r="168" spans="1:17" ht="15" customHeight="1" x14ac:dyDescent="0.35">
      <c r="A168" s="1523" t="s">
        <v>60</v>
      </c>
      <c r="B168" s="1569" t="s">
        <v>323</v>
      </c>
      <c r="C168" s="1570"/>
      <c r="D168" s="464" t="s">
        <v>416</v>
      </c>
      <c r="E168" s="1557"/>
      <c r="F168" s="95" t="s">
        <v>361</v>
      </c>
      <c r="G168" s="144" t="s">
        <v>362</v>
      </c>
      <c r="H168" s="144" t="s">
        <v>362</v>
      </c>
      <c r="I168" s="144" t="s">
        <v>362</v>
      </c>
      <c r="J168" s="1560"/>
      <c r="Q168" s="1"/>
    </row>
    <row r="169" spans="1:17" ht="15" customHeight="1" x14ac:dyDescent="0.35">
      <c r="A169" s="1523" t="s">
        <v>60</v>
      </c>
      <c r="B169" s="1569" t="s">
        <v>323</v>
      </c>
      <c r="C169" s="1570"/>
      <c r="D169" s="464" t="s">
        <v>417</v>
      </c>
      <c r="E169" s="1557"/>
      <c r="F169" s="95" t="s">
        <v>361</v>
      </c>
      <c r="G169" s="144" t="s">
        <v>362</v>
      </c>
      <c r="H169" s="144" t="s">
        <v>362</v>
      </c>
      <c r="I169" s="144" t="s">
        <v>362</v>
      </c>
      <c r="J169" s="1560"/>
      <c r="Q169" s="1"/>
    </row>
    <row r="170" spans="1:17" ht="15" customHeight="1" x14ac:dyDescent="0.35">
      <c r="A170" s="1523" t="s">
        <v>60</v>
      </c>
      <c r="B170" s="1569" t="s">
        <v>323</v>
      </c>
      <c r="C170" s="1570"/>
      <c r="D170" s="464" t="s">
        <v>418</v>
      </c>
      <c r="E170" s="1557"/>
      <c r="F170" s="95" t="s">
        <v>361</v>
      </c>
      <c r="G170" s="144" t="s">
        <v>362</v>
      </c>
      <c r="H170" s="144" t="s">
        <v>362</v>
      </c>
      <c r="I170" s="144" t="s">
        <v>362</v>
      </c>
      <c r="J170" s="1561"/>
      <c r="Q170" s="1"/>
    </row>
    <row r="171" spans="1:17" ht="15" customHeight="1" x14ac:dyDescent="0.35">
      <c r="A171" s="1562" t="s">
        <v>61</v>
      </c>
      <c r="B171" s="1563" t="s">
        <v>408</v>
      </c>
      <c r="C171" s="1564"/>
      <c r="D171" s="465" t="s">
        <v>415</v>
      </c>
      <c r="E171" s="1557"/>
      <c r="F171" s="101" t="s">
        <v>361</v>
      </c>
      <c r="G171" s="143" t="s">
        <v>362</v>
      </c>
      <c r="H171" s="143" t="s">
        <v>362</v>
      </c>
      <c r="I171" s="143" t="s">
        <v>362</v>
      </c>
      <c r="J171" s="1571"/>
      <c r="Q171" s="1"/>
    </row>
    <row r="172" spans="1:17" ht="15" customHeight="1" x14ac:dyDescent="0.35">
      <c r="A172" s="1548" t="s">
        <v>61</v>
      </c>
      <c r="B172" s="1565" t="s">
        <v>322</v>
      </c>
      <c r="C172" s="1566"/>
      <c r="D172" s="465" t="s">
        <v>413</v>
      </c>
      <c r="E172" s="1557"/>
      <c r="F172" s="101" t="s">
        <v>361</v>
      </c>
      <c r="G172" s="143" t="s">
        <v>362</v>
      </c>
      <c r="H172" s="143" t="s">
        <v>362</v>
      </c>
      <c r="I172" s="143" t="s">
        <v>362</v>
      </c>
      <c r="J172" s="1567"/>
      <c r="Q172" s="1"/>
    </row>
    <row r="173" spans="1:17" ht="15" customHeight="1" x14ac:dyDescent="0.35">
      <c r="A173" s="1548" t="s">
        <v>61</v>
      </c>
      <c r="B173" s="1565" t="s">
        <v>322</v>
      </c>
      <c r="C173" s="1566"/>
      <c r="D173" s="465" t="s">
        <v>414</v>
      </c>
      <c r="E173" s="1557"/>
      <c r="F173" s="101" t="s">
        <v>361</v>
      </c>
      <c r="G173" s="143" t="s">
        <v>362</v>
      </c>
      <c r="H173" s="143" t="s">
        <v>362</v>
      </c>
      <c r="I173" s="143" t="s">
        <v>362</v>
      </c>
      <c r="J173" s="1567"/>
      <c r="Q173" s="1"/>
    </row>
    <row r="174" spans="1:17" ht="15" customHeight="1" x14ac:dyDescent="0.35">
      <c r="A174" s="1548" t="s">
        <v>61</v>
      </c>
      <c r="B174" s="1565" t="s">
        <v>322</v>
      </c>
      <c r="C174" s="1566"/>
      <c r="D174" s="465" t="s">
        <v>416</v>
      </c>
      <c r="E174" s="1557"/>
      <c r="F174" s="101" t="s">
        <v>361</v>
      </c>
      <c r="G174" s="143" t="s">
        <v>362</v>
      </c>
      <c r="H174" s="143" t="s">
        <v>362</v>
      </c>
      <c r="I174" s="143" t="s">
        <v>362</v>
      </c>
      <c r="J174" s="1567"/>
      <c r="Q174" s="1"/>
    </row>
    <row r="175" spans="1:17" ht="15" customHeight="1" x14ac:dyDescent="0.35">
      <c r="A175" s="1548" t="s">
        <v>61</v>
      </c>
      <c r="B175" s="1565" t="s">
        <v>322</v>
      </c>
      <c r="C175" s="1566"/>
      <c r="D175" s="465" t="s">
        <v>417</v>
      </c>
      <c r="E175" s="1557"/>
      <c r="F175" s="101" t="s">
        <v>361</v>
      </c>
      <c r="G175" s="143" t="s">
        <v>362</v>
      </c>
      <c r="H175" s="143" t="s">
        <v>362</v>
      </c>
      <c r="I175" s="143" t="s">
        <v>362</v>
      </c>
      <c r="J175" s="1567"/>
      <c r="Q175" s="1"/>
    </row>
    <row r="176" spans="1:17" ht="15" customHeight="1" x14ac:dyDescent="0.35">
      <c r="A176" s="1548" t="s">
        <v>61</v>
      </c>
      <c r="B176" s="1565" t="s">
        <v>322</v>
      </c>
      <c r="C176" s="1566"/>
      <c r="D176" s="465" t="s">
        <v>418</v>
      </c>
      <c r="E176" s="1558"/>
      <c r="F176" s="101" t="s">
        <v>361</v>
      </c>
      <c r="G176" s="143" t="s">
        <v>362</v>
      </c>
      <c r="H176" s="143" t="s">
        <v>362</v>
      </c>
      <c r="I176" s="143" t="s">
        <v>362</v>
      </c>
      <c r="J176" s="1568"/>
      <c r="Q176" s="1"/>
    </row>
    <row r="177" spans="1:17" s="5" customFormat="1" ht="33" customHeight="1" x14ac:dyDescent="0.35">
      <c r="A177" s="1462" t="s">
        <v>481</v>
      </c>
      <c r="B177" s="1463"/>
      <c r="C177" s="1463"/>
      <c r="D177" s="1463"/>
      <c r="E177" s="1495"/>
      <c r="F177" s="1463"/>
      <c r="G177" s="1463"/>
      <c r="H177" s="1463"/>
      <c r="I177" s="1463"/>
      <c r="J177" s="221" t="s">
        <v>698</v>
      </c>
      <c r="K177" s="381"/>
      <c r="L177" s="8"/>
      <c r="M177" s="381"/>
    </row>
    <row r="178" spans="1:17" ht="15" customHeight="1" x14ac:dyDescent="0.35">
      <c r="A178" s="1523" t="s">
        <v>62</v>
      </c>
      <c r="B178" s="1569" t="s">
        <v>409</v>
      </c>
      <c r="C178" s="1570"/>
      <c r="D178" s="464" t="s">
        <v>415</v>
      </c>
      <c r="E178" s="438"/>
      <c r="F178" s="138" t="s">
        <v>361</v>
      </c>
      <c r="G178" s="162" t="s">
        <v>362</v>
      </c>
      <c r="H178" s="162" t="s">
        <v>362</v>
      </c>
      <c r="I178" s="162" t="s">
        <v>362</v>
      </c>
      <c r="J178" s="1572"/>
      <c r="Q178" s="1"/>
    </row>
    <row r="179" spans="1:17" ht="15" customHeight="1" x14ac:dyDescent="0.35">
      <c r="A179" s="1523" t="s">
        <v>62</v>
      </c>
      <c r="B179" s="1569" t="s">
        <v>329</v>
      </c>
      <c r="C179" s="1570"/>
      <c r="D179" s="464" t="s">
        <v>413</v>
      </c>
      <c r="E179" s="438"/>
      <c r="F179" s="95" t="s">
        <v>361</v>
      </c>
      <c r="G179" s="144" t="s">
        <v>362</v>
      </c>
      <c r="H179" s="144" t="s">
        <v>362</v>
      </c>
      <c r="I179" s="144" t="s">
        <v>362</v>
      </c>
      <c r="J179" s="1560"/>
      <c r="Q179" s="1"/>
    </row>
    <row r="180" spans="1:17" ht="15" customHeight="1" x14ac:dyDescent="0.35">
      <c r="A180" s="1523" t="s">
        <v>62</v>
      </c>
      <c r="B180" s="1569" t="s">
        <v>329</v>
      </c>
      <c r="C180" s="1570"/>
      <c r="D180" s="464" t="s">
        <v>414</v>
      </c>
      <c r="E180" s="438"/>
      <c r="F180" s="95" t="s">
        <v>361</v>
      </c>
      <c r="G180" s="144" t="s">
        <v>362</v>
      </c>
      <c r="H180" s="144" t="s">
        <v>362</v>
      </c>
      <c r="I180" s="144" t="s">
        <v>362</v>
      </c>
      <c r="J180" s="1560"/>
      <c r="Q180" s="1"/>
    </row>
    <row r="181" spans="1:17" ht="15" customHeight="1" x14ac:dyDescent="0.35">
      <c r="A181" s="1523" t="s">
        <v>62</v>
      </c>
      <c r="B181" s="1569" t="s">
        <v>329</v>
      </c>
      <c r="C181" s="1570"/>
      <c r="D181" s="464" t="s">
        <v>416</v>
      </c>
      <c r="E181" s="438"/>
      <c r="F181" s="95" t="s">
        <v>361</v>
      </c>
      <c r="G181" s="144" t="s">
        <v>362</v>
      </c>
      <c r="H181" s="144" t="s">
        <v>362</v>
      </c>
      <c r="I181" s="144" t="s">
        <v>362</v>
      </c>
      <c r="J181" s="1560"/>
      <c r="Q181" s="1"/>
    </row>
    <row r="182" spans="1:17" ht="15" customHeight="1" x14ac:dyDescent="0.35">
      <c r="A182" s="1523" t="s">
        <v>62</v>
      </c>
      <c r="B182" s="1569" t="s">
        <v>329</v>
      </c>
      <c r="C182" s="1570"/>
      <c r="D182" s="464" t="s">
        <v>417</v>
      </c>
      <c r="E182" s="438"/>
      <c r="F182" s="95" t="s">
        <v>361</v>
      </c>
      <c r="G182" s="144" t="s">
        <v>362</v>
      </c>
      <c r="H182" s="144" t="s">
        <v>362</v>
      </c>
      <c r="I182" s="144" t="s">
        <v>362</v>
      </c>
      <c r="J182" s="1560"/>
      <c r="Q182" s="1"/>
    </row>
    <row r="183" spans="1:17" ht="15" customHeight="1" x14ac:dyDescent="0.35">
      <c r="A183" s="1523" t="s">
        <v>62</v>
      </c>
      <c r="B183" s="1569" t="s">
        <v>329</v>
      </c>
      <c r="C183" s="1570"/>
      <c r="D183" s="464" t="s">
        <v>418</v>
      </c>
      <c r="E183" s="439"/>
      <c r="F183" s="98" t="s">
        <v>361</v>
      </c>
      <c r="G183" s="164" t="s">
        <v>362</v>
      </c>
      <c r="H183" s="164" t="s">
        <v>362</v>
      </c>
      <c r="I183" s="164" t="s">
        <v>362</v>
      </c>
      <c r="J183" s="1578"/>
      <c r="Q183" s="1"/>
    </row>
    <row r="184" spans="1:17" s="5" customFormat="1" ht="8.15" customHeight="1" x14ac:dyDescent="0.35">
      <c r="A184" s="82"/>
      <c r="B184" s="83"/>
      <c r="C184" s="83"/>
      <c r="D184" s="83"/>
      <c r="E184" s="83"/>
      <c r="F184" s="84"/>
      <c r="G184" s="156"/>
      <c r="H184" s="156"/>
      <c r="I184" s="156"/>
      <c r="J184" s="46"/>
      <c r="K184" s="381"/>
      <c r="L184" s="8"/>
      <c r="M184" s="381"/>
    </row>
    <row r="185" spans="1:17" s="5" customFormat="1" ht="33" customHeight="1" x14ac:dyDescent="0.35">
      <c r="A185" s="1462" t="s">
        <v>419</v>
      </c>
      <c r="B185" s="1463"/>
      <c r="C185" s="1463"/>
      <c r="D185" s="1463"/>
      <c r="E185" s="1463"/>
      <c r="F185" s="1463"/>
      <c r="G185" s="1463"/>
      <c r="H185" s="1463"/>
      <c r="I185" s="1463"/>
      <c r="J185" s="1464"/>
      <c r="K185" s="381"/>
      <c r="L185" s="8">
        <f>IF(COUNTA(G186:I186)=3,3,2)</f>
        <v>3</v>
      </c>
      <c r="M185" s="381"/>
    </row>
    <row r="186" spans="1:17" ht="28" customHeight="1" x14ac:dyDescent="0.35">
      <c r="A186" s="11" t="s">
        <v>63</v>
      </c>
      <c r="B186" s="1579" t="s">
        <v>276</v>
      </c>
      <c r="C186" s="1579"/>
      <c r="D186" s="1579"/>
      <c r="E186" s="85" t="s">
        <v>524</v>
      </c>
      <c r="F186" s="4"/>
      <c r="G186" s="150" t="s">
        <v>362</v>
      </c>
      <c r="H186" s="150" t="s">
        <v>362</v>
      </c>
      <c r="I186" s="150" t="s">
        <v>362</v>
      </c>
      <c r="J186" s="6"/>
      <c r="Q186" s="1"/>
    </row>
    <row r="187" spans="1:17" s="5" customFormat="1" ht="8.15" customHeight="1" x14ac:dyDescent="0.35">
      <c r="A187" s="12"/>
      <c r="B187" s="13"/>
      <c r="C187" s="13"/>
      <c r="D187" s="13"/>
      <c r="E187" s="13"/>
      <c r="F187" s="7"/>
      <c r="G187" s="149"/>
      <c r="H187" s="149"/>
      <c r="I187" s="149"/>
      <c r="J187" s="46"/>
      <c r="K187" s="381"/>
      <c r="L187" s="8"/>
      <c r="M187" s="381"/>
    </row>
    <row r="188" spans="1:17" s="5" customFormat="1" ht="33" customHeight="1" x14ac:dyDescent="0.35">
      <c r="A188" s="1462" t="s">
        <v>420</v>
      </c>
      <c r="B188" s="1463"/>
      <c r="C188" s="1463"/>
      <c r="D188" s="1463"/>
      <c r="E188" s="1463"/>
      <c r="F188" s="1463"/>
      <c r="G188" s="1463"/>
      <c r="H188" s="1463"/>
      <c r="I188" s="1463"/>
      <c r="J188" s="1464"/>
      <c r="K188" s="381"/>
      <c r="L188" s="8">
        <f>IF(COUNTA(G189:I189)=3,3,2)</f>
        <v>3</v>
      </c>
      <c r="M188" s="381"/>
    </row>
    <row r="189" spans="1:17" ht="42.75" customHeight="1" x14ac:dyDescent="0.35">
      <c r="A189" s="11" t="s">
        <v>64</v>
      </c>
      <c r="B189" s="1582" t="s">
        <v>4</v>
      </c>
      <c r="C189" s="1582"/>
      <c r="D189" s="1582"/>
      <c r="E189" s="85" t="s">
        <v>524</v>
      </c>
      <c r="F189" s="4"/>
      <c r="G189" s="165" t="s">
        <v>498</v>
      </c>
      <c r="H189" s="165" t="s">
        <v>498</v>
      </c>
      <c r="I189" s="166" t="s">
        <v>499</v>
      </c>
      <c r="J189" s="242"/>
      <c r="Q189" s="1"/>
    </row>
    <row r="190" spans="1:17" s="5" customFormat="1" ht="8.15" customHeight="1" x14ac:dyDescent="0.35">
      <c r="A190" s="12"/>
      <c r="B190" s="13"/>
      <c r="C190" s="13"/>
      <c r="D190" s="13"/>
      <c r="E190" s="13"/>
      <c r="F190" s="7"/>
      <c r="G190" s="149"/>
      <c r="H190" s="149"/>
      <c r="I190" s="149"/>
      <c r="J190" s="46"/>
      <c r="K190" s="381"/>
      <c r="L190" s="8"/>
      <c r="M190" s="381"/>
    </row>
    <row r="191" spans="1:17" s="5" customFormat="1" ht="33" customHeight="1" x14ac:dyDescent="0.35">
      <c r="A191" s="1462" t="s">
        <v>421</v>
      </c>
      <c r="B191" s="1463"/>
      <c r="C191" s="1463"/>
      <c r="D191" s="1463"/>
      <c r="E191" s="1463"/>
      <c r="F191" s="1463"/>
      <c r="G191" s="1463"/>
      <c r="H191" s="1463"/>
      <c r="I191" s="1463"/>
      <c r="J191" s="1464"/>
      <c r="K191" s="381"/>
      <c r="L191" s="8">
        <f>IF(COUNTA(G192:I196)=15,3,2)</f>
        <v>3</v>
      </c>
      <c r="M191" s="381"/>
    </row>
    <row r="192" spans="1:17" ht="61.5" customHeight="1" x14ac:dyDescent="0.35">
      <c r="A192" s="460" t="s">
        <v>65</v>
      </c>
      <c r="B192" s="1505" t="s">
        <v>530</v>
      </c>
      <c r="C192" s="1506"/>
      <c r="D192" s="213" t="s">
        <v>525</v>
      </c>
      <c r="E192" s="1541" t="s">
        <v>519</v>
      </c>
      <c r="F192" s="212" t="s">
        <v>512</v>
      </c>
      <c r="G192" s="203">
        <v>241</v>
      </c>
      <c r="H192" s="203">
        <v>28</v>
      </c>
      <c r="I192" s="203">
        <v>81</v>
      </c>
      <c r="J192" s="104"/>
      <c r="Q192" s="1"/>
    </row>
    <row r="193" spans="1:17" ht="20.149999999999999" customHeight="1" x14ac:dyDescent="0.35">
      <c r="A193" s="462" t="s">
        <v>66</v>
      </c>
      <c r="B193" s="1487" t="s">
        <v>514</v>
      </c>
      <c r="C193" s="1488"/>
      <c r="D193" s="214" t="s">
        <v>526</v>
      </c>
      <c r="E193" s="1542"/>
      <c r="F193" s="244" t="s">
        <v>512</v>
      </c>
      <c r="G193" s="261">
        <v>26972</v>
      </c>
      <c r="H193" s="261">
        <v>30500</v>
      </c>
      <c r="I193" s="261">
        <v>36646</v>
      </c>
      <c r="J193" s="106"/>
      <c r="Q193" s="1"/>
    </row>
    <row r="194" spans="1:17" ht="69" customHeight="1" x14ac:dyDescent="0.35">
      <c r="A194" s="461" t="s">
        <v>67</v>
      </c>
      <c r="B194" s="1545" t="s">
        <v>529</v>
      </c>
      <c r="C194" s="1547"/>
      <c r="D194" s="215" t="s">
        <v>526</v>
      </c>
      <c r="E194" s="1542"/>
      <c r="F194" s="245" t="s">
        <v>398</v>
      </c>
      <c r="G194" s="313">
        <v>0.99099999999999999</v>
      </c>
      <c r="H194" s="313">
        <v>0.999</v>
      </c>
      <c r="I194" s="313">
        <v>0.99780000000000002</v>
      </c>
      <c r="J194" s="108"/>
      <c r="Q194" s="1"/>
    </row>
    <row r="195" spans="1:17" ht="31.5" customHeight="1" x14ac:dyDescent="0.35">
      <c r="A195" s="462" t="s">
        <v>68</v>
      </c>
      <c r="B195" s="1487" t="s">
        <v>482</v>
      </c>
      <c r="C195" s="1488"/>
      <c r="D195" s="216" t="s">
        <v>527</v>
      </c>
      <c r="E195" s="1542"/>
      <c r="F195" s="244" t="s">
        <v>361</v>
      </c>
      <c r="G195" s="479">
        <v>392</v>
      </c>
      <c r="H195" s="479">
        <v>35.46</v>
      </c>
      <c r="I195" s="479">
        <v>29.57</v>
      </c>
      <c r="J195" s="399"/>
      <c r="Q195" s="1"/>
    </row>
    <row r="196" spans="1:17" ht="28.5" customHeight="1" x14ac:dyDescent="0.35">
      <c r="A196" s="468" t="s">
        <v>291</v>
      </c>
      <c r="B196" s="1583" t="s">
        <v>482</v>
      </c>
      <c r="C196" s="1584"/>
      <c r="D196" s="217" t="s">
        <v>677</v>
      </c>
      <c r="E196" s="1543"/>
      <c r="F196" s="110" t="s">
        <v>361</v>
      </c>
      <c r="G196" s="160">
        <v>16</v>
      </c>
      <c r="H196" s="160">
        <v>2.27</v>
      </c>
      <c r="I196" s="160">
        <v>1.0900000000000001</v>
      </c>
      <c r="J196" s="294"/>
      <c r="Q196" s="1"/>
    </row>
    <row r="197" spans="1:17" s="5" customFormat="1" ht="8.15" customHeight="1" x14ac:dyDescent="0.35">
      <c r="A197" s="12"/>
      <c r="B197" s="13"/>
      <c r="C197" s="13"/>
      <c r="D197" s="13"/>
      <c r="E197" s="13"/>
      <c r="F197" s="7"/>
      <c r="G197" s="149"/>
      <c r="H197" s="149"/>
      <c r="I197" s="149"/>
      <c r="J197" s="46"/>
      <c r="K197" s="381"/>
      <c r="L197" s="8"/>
      <c r="M197" s="381"/>
    </row>
    <row r="198" spans="1:17" s="5" customFormat="1" ht="33" customHeight="1" x14ac:dyDescent="0.35">
      <c r="A198" s="1462" t="s">
        <v>422</v>
      </c>
      <c r="B198" s="1463"/>
      <c r="C198" s="1463"/>
      <c r="D198" s="1463"/>
      <c r="E198" s="1463"/>
      <c r="F198" s="1463"/>
      <c r="G198" s="1463"/>
      <c r="H198" s="1463"/>
      <c r="I198" s="1463"/>
      <c r="J198" s="1464"/>
      <c r="K198" s="381"/>
      <c r="L198" s="8">
        <f>IF(COUNTA(G199:I199)=3,3,2)</f>
        <v>3</v>
      </c>
      <c r="M198" s="381"/>
    </row>
    <row r="199" spans="1:17" ht="61.5" customHeight="1" x14ac:dyDescent="0.35">
      <c r="A199" s="11" t="s">
        <v>70</v>
      </c>
      <c r="B199" s="1580" t="s">
        <v>531</v>
      </c>
      <c r="C199" s="1581"/>
      <c r="D199" s="220" t="s">
        <v>532</v>
      </c>
      <c r="E199" s="85" t="s">
        <v>519</v>
      </c>
      <c r="F199" s="242" t="s">
        <v>361</v>
      </c>
      <c r="G199" s="169">
        <v>1281</v>
      </c>
      <c r="H199" s="169">
        <v>562</v>
      </c>
      <c r="I199" s="169">
        <v>331</v>
      </c>
      <c r="J199" s="111" t="s">
        <v>685</v>
      </c>
      <c r="Q199" s="1"/>
    </row>
    <row r="200" spans="1:17" s="5" customFormat="1" ht="8.15" customHeight="1" x14ac:dyDescent="0.35">
      <c r="A200" s="12"/>
      <c r="B200" s="13"/>
      <c r="C200" s="13"/>
      <c r="D200" s="13"/>
      <c r="E200" s="13"/>
      <c r="F200" s="7"/>
      <c r="G200" s="149"/>
      <c r="H200" s="149"/>
      <c r="I200" s="149"/>
      <c r="J200" s="46"/>
      <c r="K200" s="381"/>
      <c r="L200" s="8"/>
      <c r="M200" s="381"/>
    </row>
    <row r="201" spans="1:17" s="5" customFormat="1" ht="33" customHeight="1" x14ac:dyDescent="0.35">
      <c r="A201" s="1462" t="s">
        <v>423</v>
      </c>
      <c r="B201" s="1463"/>
      <c r="C201" s="1463"/>
      <c r="D201" s="1463"/>
      <c r="E201" s="1463"/>
      <c r="F201" s="1463"/>
      <c r="G201" s="1463"/>
      <c r="H201" s="1463"/>
      <c r="I201" s="1463"/>
      <c r="J201" s="1464"/>
      <c r="K201" s="381"/>
      <c r="L201" s="8">
        <f>IF(COUNTA(G202:I202)=3,3,2)</f>
        <v>3</v>
      </c>
      <c r="M201" s="381"/>
    </row>
    <row r="202" spans="1:17" ht="32.15" customHeight="1" x14ac:dyDescent="0.35">
      <c r="A202" s="11" t="s">
        <v>71</v>
      </c>
      <c r="B202" s="1580" t="s">
        <v>5</v>
      </c>
      <c r="C202" s="1581"/>
      <c r="D202" s="220" t="s">
        <v>533</v>
      </c>
      <c r="E202" s="85" t="s">
        <v>519</v>
      </c>
      <c r="F202" s="242" t="s">
        <v>361</v>
      </c>
      <c r="G202" s="169">
        <v>2289</v>
      </c>
      <c r="H202" s="169">
        <v>1401</v>
      </c>
      <c r="I202" s="169">
        <v>1032</v>
      </c>
      <c r="J202" s="111" t="s">
        <v>501</v>
      </c>
      <c r="Q202" s="1"/>
    </row>
    <row r="203" spans="1:17" s="5" customFormat="1" ht="8.15" customHeight="1" x14ac:dyDescent="0.35">
      <c r="A203" s="82"/>
      <c r="B203" s="83"/>
      <c r="C203" s="83"/>
      <c r="D203" s="83"/>
      <c r="E203" s="83"/>
      <c r="F203" s="84"/>
      <c r="G203" s="156"/>
      <c r="H203" s="156"/>
      <c r="I203" s="156"/>
      <c r="J203" s="46"/>
      <c r="K203" s="381"/>
      <c r="L203" s="8"/>
      <c r="M203" s="381"/>
    </row>
    <row r="204" spans="1:17" s="5" customFormat="1" ht="33" customHeight="1" x14ac:dyDescent="0.35">
      <c r="A204" s="1494" t="s">
        <v>424</v>
      </c>
      <c r="B204" s="1495"/>
      <c r="C204" s="1495"/>
      <c r="D204" s="1495"/>
      <c r="E204" s="1495"/>
      <c r="F204" s="1495"/>
      <c r="G204" s="1495"/>
      <c r="H204" s="1495"/>
      <c r="I204" s="1495"/>
      <c r="J204" s="1496"/>
      <c r="K204" s="381"/>
      <c r="L204" s="8">
        <f>IF(COUNTA(G205:I205)=3,3,2)</f>
        <v>3</v>
      </c>
      <c r="M204" s="381"/>
    </row>
    <row r="205" spans="1:17" ht="46.5" customHeight="1" x14ac:dyDescent="0.35">
      <c r="A205" s="11" t="s">
        <v>72</v>
      </c>
      <c r="B205" s="1580" t="s">
        <v>73</v>
      </c>
      <c r="C205" s="1581"/>
      <c r="D205" s="220" t="s">
        <v>533</v>
      </c>
      <c r="E205" s="85" t="s">
        <v>519</v>
      </c>
      <c r="F205" s="242" t="s">
        <v>361</v>
      </c>
      <c r="G205" s="169">
        <v>842</v>
      </c>
      <c r="H205" s="169">
        <v>816</v>
      </c>
      <c r="I205" s="169">
        <v>1909</v>
      </c>
      <c r="J205" s="111" t="s">
        <v>668</v>
      </c>
      <c r="N205" s="235"/>
      <c r="Q205" s="1"/>
    </row>
    <row r="206" spans="1:17" s="5" customFormat="1" ht="8.15" customHeight="1" x14ac:dyDescent="0.35">
      <c r="A206" s="82"/>
      <c r="B206" s="83"/>
      <c r="C206" s="83"/>
      <c r="D206" s="83"/>
      <c r="E206" s="83"/>
      <c r="F206" s="84"/>
      <c r="G206" s="156"/>
      <c r="H206" s="156"/>
      <c r="I206" s="156"/>
      <c r="J206" s="46"/>
      <c r="K206" s="381"/>
      <c r="L206" s="8"/>
      <c r="M206" s="381"/>
    </row>
    <row r="207" spans="1:17" s="5" customFormat="1" ht="33" customHeight="1" x14ac:dyDescent="0.35">
      <c r="A207" s="1462" t="s">
        <v>425</v>
      </c>
      <c r="B207" s="1463"/>
      <c r="C207" s="1463"/>
      <c r="D207" s="1463"/>
      <c r="E207" s="1463"/>
      <c r="F207" s="1463"/>
      <c r="G207" s="1463"/>
      <c r="H207" s="1463"/>
      <c r="I207" s="1463"/>
      <c r="J207" s="1464"/>
      <c r="K207" s="381"/>
      <c r="L207" s="8">
        <f>IF(COUNTA(G208:I220)=39,3,2)</f>
        <v>3</v>
      </c>
      <c r="M207" s="381"/>
    </row>
    <row r="208" spans="1:17" ht="26.25" customHeight="1" x14ac:dyDescent="0.35">
      <c r="A208" s="460" t="s">
        <v>77</v>
      </c>
      <c r="B208" s="1465" t="s">
        <v>74</v>
      </c>
      <c r="C208" s="1465"/>
      <c r="D208" s="1465"/>
      <c r="E208" s="1466" t="s">
        <v>518</v>
      </c>
      <c r="F208" s="243"/>
      <c r="G208" s="151" t="s">
        <v>357</v>
      </c>
      <c r="H208" s="151" t="s">
        <v>357</v>
      </c>
      <c r="I208" s="151" t="s">
        <v>357</v>
      </c>
      <c r="J208" s="243"/>
      <c r="Q208" s="1"/>
    </row>
    <row r="209" spans="1:17" ht="31.5" customHeight="1" x14ac:dyDescent="0.35">
      <c r="A209" s="462" t="s">
        <v>78</v>
      </c>
      <c r="B209" s="1565" t="s">
        <v>330</v>
      </c>
      <c r="C209" s="1585"/>
      <c r="D209" s="1566"/>
      <c r="E209" s="1467"/>
      <c r="F209" s="244" t="s">
        <v>361</v>
      </c>
      <c r="G209" s="143" t="s">
        <v>362</v>
      </c>
      <c r="H209" s="143" t="s">
        <v>362</v>
      </c>
      <c r="I209" s="143" t="s">
        <v>362</v>
      </c>
      <c r="J209" s="54"/>
      <c r="Q209" s="1"/>
    </row>
    <row r="210" spans="1:17" ht="32.15" customHeight="1" x14ac:dyDescent="0.35">
      <c r="A210" s="461" t="s">
        <v>79</v>
      </c>
      <c r="B210" s="1591" t="s">
        <v>331</v>
      </c>
      <c r="C210" s="1592"/>
      <c r="D210" s="1593"/>
      <c r="E210" s="1467"/>
      <c r="F210" s="245" t="s">
        <v>361</v>
      </c>
      <c r="G210" s="144" t="s">
        <v>362</v>
      </c>
      <c r="H210" s="144" t="s">
        <v>362</v>
      </c>
      <c r="I210" s="144" t="s">
        <v>362</v>
      </c>
      <c r="J210" s="58"/>
      <c r="Q210" s="1"/>
    </row>
    <row r="211" spans="1:17" ht="31.5" customHeight="1" x14ac:dyDescent="0.35">
      <c r="A211" s="462" t="s">
        <v>80</v>
      </c>
      <c r="B211" s="1565" t="s">
        <v>332</v>
      </c>
      <c r="C211" s="1566"/>
      <c r="D211" s="472" t="s">
        <v>579</v>
      </c>
      <c r="E211" s="1467"/>
      <c r="F211" s="244" t="s">
        <v>361</v>
      </c>
      <c r="G211" s="479">
        <v>765</v>
      </c>
      <c r="H211" s="479">
        <v>700</v>
      </c>
      <c r="I211" s="479">
        <v>615</v>
      </c>
      <c r="J211" s="399"/>
      <c r="Q211" s="1"/>
    </row>
    <row r="212" spans="1:17" ht="30.75" customHeight="1" x14ac:dyDescent="0.35">
      <c r="A212" s="1594" t="s">
        <v>81</v>
      </c>
      <c r="B212" s="1586" t="s">
        <v>333</v>
      </c>
      <c r="C212" s="1588"/>
      <c r="D212" s="459" t="s">
        <v>577</v>
      </c>
      <c r="E212" s="1467"/>
      <c r="F212" s="245" t="s">
        <v>361</v>
      </c>
      <c r="G212" s="146">
        <v>1050</v>
      </c>
      <c r="H212" s="146">
        <v>570</v>
      </c>
      <c r="I212" s="146">
        <v>1080</v>
      </c>
      <c r="J212" s="400"/>
      <c r="L212" s="381"/>
      <c r="Q212" s="1"/>
    </row>
    <row r="213" spans="1:17" ht="26.25" customHeight="1" x14ac:dyDescent="0.35">
      <c r="A213" s="1595"/>
      <c r="B213" s="1527"/>
      <c r="C213" s="1528"/>
      <c r="D213" s="459" t="s">
        <v>578</v>
      </c>
      <c r="E213" s="1467"/>
      <c r="F213" s="245" t="s">
        <v>361</v>
      </c>
      <c r="G213" s="146">
        <v>3035</v>
      </c>
      <c r="H213" s="146">
        <v>1758</v>
      </c>
      <c r="I213" s="146">
        <v>3168</v>
      </c>
      <c r="J213" s="400"/>
      <c r="L213" s="381"/>
      <c r="Q213" s="1"/>
    </row>
    <row r="214" spans="1:17" ht="26.25" customHeight="1" x14ac:dyDescent="0.35">
      <c r="A214" s="1573"/>
      <c r="B214" s="1596"/>
      <c r="C214" s="1597"/>
      <c r="D214" s="459" t="s">
        <v>580</v>
      </c>
      <c r="E214" s="1467"/>
      <c r="F214" s="245" t="s">
        <v>361</v>
      </c>
      <c r="G214" s="145" t="s">
        <v>362</v>
      </c>
      <c r="H214" s="146">
        <v>100</v>
      </c>
      <c r="I214" s="145" t="s">
        <v>362</v>
      </c>
      <c r="J214" s="401"/>
      <c r="L214" s="381"/>
      <c r="Q214" s="1"/>
    </row>
    <row r="215" spans="1:17" ht="43.5" customHeight="1" x14ac:dyDescent="0.35">
      <c r="A215" s="462" t="s">
        <v>82</v>
      </c>
      <c r="B215" s="1565" t="s">
        <v>334</v>
      </c>
      <c r="C215" s="1585"/>
      <c r="D215" s="1566"/>
      <c r="E215" s="1467"/>
      <c r="F215" s="244" t="s">
        <v>361</v>
      </c>
      <c r="G215" s="143" t="s">
        <v>362</v>
      </c>
      <c r="H215" s="479">
        <v>21835</v>
      </c>
      <c r="I215" s="479">
        <v>12100</v>
      </c>
      <c r="J215" s="237" t="s">
        <v>574</v>
      </c>
      <c r="L215" s="381"/>
      <c r="Q215" s="1"/>
    </row>
    <row r="216" spans="1:17" ht="33" customHeight="1" x14ac:dyDescent="0.35">
      <c r="A216" s="461" t="s">
        <v>83</v>
      </c>
      <c r="B216" s="1591" t="s">
        <v>335</v>
      </c>
      <c r="C216" s="1592"/>
      <c r="D216" s="1593"/>
      <c r="E216" s="1467"/>
      <c r="F216" s="245" t="s">
        <v>361</v>
      </c>
      <c r="G216" s="144" t="s">
        <v>362</v>
      </c>
      <c r="H216" s="144" t="s">
        <v>362</v>
      </c>
      <c r="I216" s="144" t="s">
        <v>362</v>
      </c>
      <c r="J216" s="141"/>
      <c r="L216" s="381"/>
      <c r="Q216" s="1"/>
    </row>
    <row r="217" spans="1:17" ht="54" customHeight="1" x14ac:dyDescent="0.35">
      <c r="A217" s="462" t="s">
        <v>84</v>
      </c>
      <c r="B217" s="1565" t="s">
        <v>336</v>
      </c>
      <c r="C217" s="1585"/>
      <c r="D217" s="1566"/>
      <c r="E217" s="1467"/>
      <c r="F217" s="244" t="s">
        <v>361</v>
      </c>
      <c r="G217" s="261">
        <v>6021</v>
      </c>
      <c r="H217" s="261">
        <v>1516</v>
      </c>
      <c r="I217" s="261">
        <v>290</v>
      </c>
      <c r="J217" s="237" t="s">
        <v>683</v>
      </c>
      <c r="L217" s="381"/>
      <c r="Q217" s="1"/>
    </row>
    <row r="218" spans="1:17" ht="193.5" customHeight="1" x14ac:dyDescent="0.35">
      <c r="A218" s="448" t="s">
        <v>85</v>
      </c>
      <c r="B218" s="1586" t="s">
        <v>337</v>
      </c>
      <c r="C218" s="1587"/>
      <c r="D218" s="1588"/>
      <c r="E218" s="1467"/>
      <c r="F218" s="446" t="s">
        <v>361</v>
      </c>
      <c r="G218" s="478">
        <v>47000</v>
      </c>
      <c r="H218" s="478">
        <v>706</v>
      </c>
      <c r="I218" s="478">
        <v>0</v>
      </c>
      <c r="J218" s="238" t="s">
        <v>691</v>
      </c>
      <c r="L218" s="381"/>
      <c r="Q218" s="1"/>
    </row>
    <row r="219" spans="1:17" ht="22.5" customHeight="1" x14ac:dyDescent="0.35">
      <c r="A219" s="462" t="s">
        <v>86</v>
      </c>
      <c r="B219" s="1493" t="s">
        <v>75</v>
      </c>
      <c r="C219" s="1493"/>
      <c r="D219" s="1493"/>
      <c r="E219" s="1467"/>
      <c r="F219" s="244"/>
      <c r="G219" s="143" t="s">
        <v>362</v>
      </c>
      <c r="H219" s="143" t="s">
        <v>362</v>
      </c>
      <c r="I219" s="143" t="s">
        <v>362</v>
      </c>
      <c r="J219" s="54"/>
      <c r="Q219" s="1"/>
    </row>
    <row r="220" spans="1:17" ht="33.75" customHeight="1" x14ac:dyDescent="0.35">
      <c r="A220" s="468" t="s">
        <v>87</v>
      </c>
      <c r="B220" s="1589" t="s">
        <v>76</v>
      </c>
      <c r="C220" s="1589"/>
      <c r="D220" s="1589"/>
      <c r="E220" s="1468"/>
      <c r="F220" s="110"/>
      <c r="G220" s="164" t="s">
        <v>362</v>
      </c>
      <c r="H220" s="164" t="s">
        <v>362</v>
      </c>
      <c r="I220" s="164" t="s">
        <v>362</v>
      </c>
      <c r="J220" s="102"/>
      <c r="Q220" s="1"/>
    </row>
    <row r="221" spans="1:17" s="5" customFormat="1" ht="8.15" customHeight="1" x14ac:dyDescent="0.35">
      <c r="A221" s="82"/>
      <c r="B221" s="83"/>
      <c r="C221" s="83"/>
      <c r="D221" s="83"/>
      <c r="E221" s="83"/>
      <c r="F221" s="84"/>
      <c r="G221" s="156"/>
      <c r="H221" s="156"/>
      <c r="I221" s="156"/>
      <c r="J221" s="46"/>
      <c r="K221" s="381"/>
      <c r="L221" s="8"/>
      <c r="M221" s="381"/>
    </row>
    <row r="222" spans="1:17" s="5" customFormat="1" ht="33" customHeight="1" x14ac:dyDescent="0.35">
      <c r="A222" s="1462" t="s">
        <v>426</v>
      </c>
      <c r="B222" s="1463"/>
      <c r="C222" s="1463"/>
      <c r="D222" s="1463"/>
      <c r="E222" s="1463"/>
      <c r="F222" s="1463"/>
      <c r="G222" s="1463"/>
      <c r="H222" s="1463"/>
      <c r="I222" s="1463"/>
      <c r="J222" s="1464"/>
      <c r="K222" s="381"/>
      <c r="L222" s="8">
        <f>IF(COUNTA(G223:I223)=3,3,2)</f>
        <v>3</v>
      </c>
      <c r="M222" s="381"/>
    </row>
    <row r="223" spans="1:17" ht="106.5" customHeight="1" x14ac:dyDescent="0.35">
      <c r="A223" s="11" t="s">
        <v>89</v>
      </c>
      <c r="B223" s="1590" t="s">
        <v>88</v>
      </c>
      <c r="C223" s="1590"/>
      <c r="D223" s="1590"/>
      <c r="E223" s="455" t="s">
        <v>518</v>
      </c>
      <c r="F223" s="242" t="s">
        <v>361</v>
      </c>
      <c r="G223" s="166" t="s">
        <v>358</v>
      </c>
      <c r="H223" s="166" t="s">
        <v>359</v>
      </c>
      <c r="I223" s="166" t="s">
        <v>670</v>
      </c>
      <c r="J223" s="6"/>
      <c r="Q223" s="1"/>
    </row>
    <row r="224" spans="1:17" s="5" customFormat="1" ht="8.15" customHeight="1" x14ac:dyDescent="0.35">
      <c r="A224" s="82"/>
      <c r="B224" s="83"/>
      <c r="C224" s="83"/>
      <c r="D224" s="83"/>
      <c r="E224" s="83"/>
      <c r="F224" s="84"/>
      <c r="G224" s="156"/>
      <c r="H224" s="156"/>
      <c r="I224" s="156"/>
      <c r="J224" s="46"/>
      <c r="K224" s="381"/>
      <c r="L224" s="8"/>
      <c r="M224" s="381"/>
    </row>
    <row r="225" spans="1:17" s="5" customFormat="1" ht="33" customHeight="1" x14ac:dyDescent="0.35">
      <c r="A225" s="1462" t="s">
        <v>427</v>
      </c>
      <c r="B225" s="1463"/>
      <c r="C225" s="1463"/>
      <c r="D225" s="1463"/>
      <c r="E225" s="1463"/>
      <c r="F225" s="1463"/>
      <c r="G225" s="1463"/>
      <c r="H225" s="1463"/>
      <c r="I225" s="1463"/>
      <c r="J225" s="1464"/>
      <c r="K225" s="381"/>
      <c r="L225" s="8">
        <f>IF(COUNTA(G226:I230)=15,3,2)</f>
        <v>3</v>
      </c>
      <c r="M225" s="381"/>
    </row>
    <row r="226" spans="1:17" ht="77.25" customHeight="1" x14ac:dyDescent="0.35">
      <c r="A226" s="232" t="s">
        <v>100</v>
      </c>
      <c r="B226" s="1607" t="s">
        <v>543</v>
      </c>
      <c r="C226" s="1608"/>
      <c r="D226" s="1609"/>
      <c r="E226" s="225" t="s">
        <v>535</v>
      </c>
      <c r="F226" s="113" t="s">
        <v>361</v>
      </c>
      <c r="G226" s="177">
        <v>53692</v>
      </c>
      <c r="H226" s="177">
        <v>15276</v>
      </c>
      <c r="I226" s="177">
        <v>22282</v>
      </c>
      <c r="J226" s="484" t="s">
        <v>682</v>
      </c>
      <c r="Q226" s="1"/>
    </row>
    <row r="227" spans="1:17" ht="36.75" customHeight="1" x14ac:dyDescent="0.35">
      <c r="A227" s="461" t="s">
        <v>101</v>
      </c>
      <c r="B227" s="1591" t="s">
        <v>437</v>
      </c>
      <c r="C227" s="1592"/>
      <c r="D227" s="1593"/>
      <c r="E227" s="95" t="s">
        <v>519</v>
      </c>
      <c r="F227" s="245" t="s">
        <v>548</v>
      </c>
      <c r="G227" s="187" t="s">
        <v>549</v>
      </c>
      <c r="H227" s="187" t="s">
        <v>549</v>
      </c>
      <c r="I227" s="187" t="s">
        <v>549</v>
      </c>
      <c r="J227" s="245"/>
      <c r="Q227" s="1"/>
    </row>
    <row r="228" spans="1:17" ht="59.25" customHeight="1" x14ac:dyDescent="0.35">
      <c r="A228" s="457" t="s">
        <v>102</v>
      </c>
      <c r="B228" s="1565" t="s">
        <v>353</v>
      </c>
      <c r="C228" s="1585"/>
      <c r="D228" s="1566"/>
      <c r="E228" s="208" t="s">
        <v>526</v>
      </c>
      <c r="F228" s="244" t="s">
        <v>361</v>
      </c>
      <c r="G228" s="479">
        <v>53692</v>
      </c>
      <c r="H228" s="479">
        <v>19238</v>
      </c>
      <c r="I228" s="479">
        <v>8637</v>
      </c>
      <c r="J228" s="485" t="s">
        <v>700</v>
      </c>
      <c r="Q228" s="1"/>
    </row>
    <row r="229" spans="1:17" ht="46.5" customHeight="1" x14ac:dyDescent="0.35">
      <c r="A229" s="461" t="s">
        <v>103</v>
      </c>
      <c r="B229" s="1591" t="s">
        <v>544</v>
      </c>
      <c r="C229" s="1592"/>
      <c r="D229" s="1593"/>
      <c r="E229" s="245" t="s">
        <v>535</v>
      </c>
      <c r="F229" s="245" t="s">
        <v>361</v>
      </c>
      <c r="G229" s="146">
        <v>53692</v>
      </c>
      <c r="H229" s="146">
        <v>15276</v>
      </c>
      <c r="I229" s="146">
        <v>22282</v>
      </c>
      <c r="J229" s="267" t="s">
        <v>550</v>
      </c>
      <c r="Q229" s="1"/>
    </row>
    <row r="230" spans="1:17" ht="42" customHeight="1" x14ac:dyDescent="0.35">
      <c r="A230" s="463" t="s">
        <v>289</v>
      </c>
      <c r="B230" s="1610" t="s">
        <v>338</v>
      </c>
      <c r="C230" s="1611"/>
      <c r="D230" s="1612"/>
      <c r="E230" s="246" t="s">
        <v>519</v>
      </c>
      <c r="F230" s="246" t="s">
        <v>548</v>
      </c>
      <c r="G230" s="154" t="s">
        <v>549</v>
      </c>
      <c r="H230" s="154" t="s">
        <v>549</v>
      </c>
      <c r="I230" s="154" t="s">
        <v>549</v>
      </c>
      <c r="J230" s="467" t="s">
        <v>575</v>
      </c>
      <c r="Q230" s="1"/>
    </row>
    <row r="231" spans="1:17" s="5" customFormat="1" ht="8.15" customHeight="1" x14ac:dyDescent="0.35">
      <c r="A231" s="65"/>
      <c r="B231" s="66"/>
      <c r="C231" s="66"/>
      <c r="D231" s="66"/>
      <c r="E231" s="66"/>
      <c r="F231" s="67"/>
      <c r="G231" s="155"/>
      <c r="H231" s="155"/>
      <c r="I231" s="155"/>
      <c r="J231" s="46"/>
      <c r="K231" s="381"/>
      <c r="L231" s="8"/>
      <c r="M231" s="381"/>
    </row>
    <row r="232" spans="1:17" s="5" customFormat="1" ht="33" customHeight="1" x14ac:dyDescent="0.35">
      <c r="A232" s="1462" t="s">
        <v>438</v>
      </c>
      <c r="B232" s="1463"/>
      <c r="C232" s="1463"/>
      <c r="D232" s="1463"/>
      <c r="E232" s="1463"/>
      <c r="F232" s="1463"/>
      <c r="G232" s="1463"/>
      <c r="H232" s="1463"/>
      <c r="I232" s="1463"/>
      <c r="J232" s="1464"/>
      <c r="K232" s="381"/>
      <c r="L232" s="8">
        <f>IF(COUNTA(G233:I235)=9,3,2)</f>
        <v>3</v>
      </c>
      <c r="M232" s="381"/>
    </row>
    <row r="233" spans="1:17" ht="30" customHeight="1" x14ac:dyDescent="0.35">
      <c r="A233" s="460" t="s">
        <v>107</v>
      </c>
      <c r="B233" s="1598" t="s">
        <v>104</v>
      </c>
      <c r="C233" s="1598"/>
      <c r="D233" s="1598"/>
      <c r="E233" s="1599" t="s">
        <v>519</v>
      </c>
      <c r="F233" s="243" t="s">
        <v>398</v>
      </c>
      <c r="G233" s="170">
        <v>1</v>
      </c>
      <c r="H233" s="170">
        <v>1</v>
      </c>
      <c r="I233" s="170">
        <v>1</v>
      </c>
      <c r="J233" s="1602" t="s">
        <v>546</v>
      </c>
      <c r="Q233" s="1"/>
    </row>
    <row r="234" spans="1:17" ht="30" customHeight="1" x14ac:dyDescent="0.35">
      <c r="A234" s="462" t="s">
        <v>108</v>
      </c>
      <c r="B234" s="1605" t="s">
        <v>105</v>
      </c>
      <c r="C234" s="1605"/>
      <c r="D234" s="1605"/>
      <c r="E234" s="1600"/>
      <c r="F234" s="244" t="s">
        <v>398</v>
      </c>
      <c r="G234" s="143" t="s">
        <v>362</v>
      </c>
      <c r="H234" s="143" t="s">
        <v>362</v>
      </c>
      <c r="I234" s="143" t="s">
        <v>362</v>
      </c>
      <c r="J234" s="1603"/>
      <c r="Q234" s="1"/>
    </row>
    <row r="235" spans="1:17" ht="30" customHeight="1" x14ac:dyDescent="0.35">
      <c r="A235" s="468" t="s">
        <v>109</v>
      </c>
      <c r="B235" s="1606" t="s">
        <v>106</v>
      </c>
      <c r="C235" s="1606"/>
      <c r="D235" s="1606"/>
      <c r="E235" s="1601"/>
      <c r="F235" s="110" t="s">
        <v>398</v>
      </c>
      <c r="G235" s="164" t="s">
        <v>362</v>
      </c>
      <c r="H235" s="164" t="s">
        <v>362</v>
      </c>
      <c r="I235" s="164" t="s">
        <v>362</v>
      </c>
      <c r="J235" s="1604"/>
      <c r="Q235" s="1"/>
    </row>
    <row r="236" spans="1:17" s="5" customFormat="1" ht="8.15" customHeight="1" x14ac:dyDescent="0.35">
      <c r="A236" s="12"/>
      <c r="B236" s="13"/>
      <c r="C236" s="13"/>
      <c r="D236" s="13"/>
      <c r="E236" s="13"/>
      <c r="F236" s="7"/>
      <c r="G236" s="149"/>
      <c r="H236" s="149"/>
      <c r="I236" s="149"/>
      <c r="J236" s="46"/>
      <c r="K236" s="381"/>
      <c r="L236" s="8"/>
      <c r="M236" s="381"/>
    </row>
    <row r="237" spans="1:17" s="5" customFormat="1" ht="33" customHeight="1" x14ac:dyDescent="0.35">
      <c r="A237" s="1462" t="s">
        <v>440</v>
      </c>
      <c r="B237" s="1463"/>
      <c r="C237" s="1463"/>
      <c r="D237" s="1463"/>
      <c r="E237" s="1463"/>
      <c r="F237" s="1463"/>
      <c r="G237" s="1463"/>
      <c r="H237" s="1463"/>
      <c r="I237" s="1463"/>
      <c r="J237" s="1464"/>
      <c r="K237" s="381"/>
      <c r="L237" s="8">
        <f>IF(COUNTA(G238:I240)=9,3,2)</f>
        <v>3</v>
      </c>
      <c r="M237" s="381"/>
    </row>
    <row r="238" spans="1:17" ht="30" customHeight="1" x14ac:dyDescent="0.35">
      <c r="A238" s="460" t="s">
        <v>505</v>
      </c>
      <c r="B238" s="1598" t="s">
        <v>502</v>
      </c>
      <c r="C238" s="1598"/>
      <c r="D238" s="1598"/>
      <c r="E238" s="1599" t="s">
        <v>519</v>
      </c>
      <c r="F238" s="243" t="s">
        <v>398</v>
      </c>
      <c r="G238" s="170">
        <v>1</v>
      </c>
      <c r="H238" s="170">
        <v>1</v>
      </c>
      <c r="I238" s="170">
        <v>1</v>
      </c>
      <c r="J238" s="1602" t="s">
        <v>546</v>
      </c>
      <c r="Q238" s="1"/>
    </row>
    <row r="239" spans="1:17" ht="30" customHeight="1" x14ac:dyDescent="0.35">
      <c r="A239" s="462" t="s">
        <v>506</v>
      </c>
      <c r="B239" s="1605" t="s">
        <v>503</v>
      </c>
      <c r="C239" s="1605"/>
      <c r="D239" s="1605"/>
      <c r="E239" s="1600"/>
      <c r="F239" s="244" t="s">
        <v>398</v>
      </c>
      <c r="G239" s="143" t="s">
        <v>362</v>
      </c>
      <c r="H239" s="143" t="s">
        <v>362</v>
      </c>
      <c r="I239" s="143" t="s">
        <v>362</v>
      </c>
      <c r="J239" s="1603"/>
      <c r="Q239" s="1"/>
    </row>
    <row r="240" spans="1:17" ht="30" customHeight="1" x14ac:dyDescent="0.35">
      <c r="A240" s="468" t="s">
        <v>507</v>
      </c>
      <c r="B240" s="1606" t="s">
        <v>504</v>
      </c>
      <c r="C240" s="1606"/>
      <c r="D240" s="1606"/>
      <c r="E240" s="1601"/>
      <c r="F240" s="110" t="s">
        <v>398</v>
      </c>
      <c r="G240" s="164" t="s">
        <v>362</v>
      </c>
      <c r="H240" s="164" t="s">
        <v>362</v>
      </c>
      <c r="I240" s="164" t="s">
        <v>362</v>
      </c>
      <c r="J240" s="1604"/>
      <c r="Q240" s="1"/>
    </row>
    <row r="241" spans="1:17" s="5" customFormat="1" ht="8.15" customHeight="1" x14ac:dyDescent="0.35">
      <c r="A241" s="82"/>
      <c r="B241" s="83"/>
      <c r="C241" s="83"/>
      <c r="D241" s="83"/>
      <c r="E241" s="83"/>
      <c r="F241" s="84"/>
      <c r="G241" s="156"/>
      <c r="H241" s="156"/>
      <c r="I241" s="156"/>
      <c r="J241" s="46"/>
      <c r="K241" s="381"/>
      <c r="L241" s="8"/>
      <c r="M241" s="381"/>
    </row>
    <row r="242" spans="1:17" s="5" customFormat="1" ht="33" customHeight="1" x14ac:dyDescent="0.35">
      <c r="A242" s="1494" t="s">
        <v>439</v>
      </c>
      <c r="B242" s="1495"/>
      <c r="C242" s="1495"/>
      <c r="D242" s="1495"/>
      <c r="E242" s="1495"/>
      <c r="F242" s="1495"/>
      <c r="G242" s="1495"/>
      <c r="H242" s="1495"/>
      <c r="I242" s="1495"/>
      <c r="J242" s="1496"/>
      <c r="K242" s="381"/>
      <c r="L242" s="8">
        <f>IF(COUNTA(G243:I246)=12,3,2)</f>
        <v>3</v>
      </c>
      <c r="M242" s="381"/>
    </row>
    <row r="243" spans="1:17" ht="28" customHeight="1" x14ac:dyDescent="0.35">
      <c r="A243" s="460" t="s">
        <v>90</v>
      </c>
      <c r="B243" s="1465" t="s">
        <v>277</v>
      </c>
      <c r="C243" s="1465"/>
      <c r="D243" s="1465"/>
      <c r="E243" s="1466" t="s">
        <v>536</v>
      </c>
      <c r="F243" s="115"/>
      <c r="G243" s="161" t="s">
        <v>362</v>
      </c>
      <c r="H243" s="161" t="s">
        <v>362</v>
      </c>
      <c r="I243" s="161" t="s">
        <v>362</v>
      </c>
      <c r="J243" s="100"/>
      <c r="Q243" s="1"/>
    </row>
    <row r="244" spans="1:17" ht="28" customHeight="1" x14ac:dyDescent="0.35">
      <c r="A244" s="462" t="s">
        <v>91</v>
      </c>
      <c r="B244" s="1460" t="s">
        <v>278</v>
      </c>
      <c r="C244" s="1460"/>
      <c r="D244" s="1460"/>
      <c r="E244" s="1467"/>
      <c r="F244" s="116"/>
      <c r="G244" s="143" t="s">
        <v>362</v>
      </c>
      <c r="H244" s="143" t="s">
        <v>362</v>
      </c>
      <c r="I244" s="143" t="s">
        <v>362</v>
      </c>
      <c r="J244" s="54"/>
      <c r="Q244" s="1"/>
    </row>
    <row r="245" spans="1:17" ht="28" customHeight="1" x14ac:dyDescent="0.35">
      <c r="A245" s="461" t="s">
        <v>92</v>
      </c>
      <c r="B245" s="1459" t="s">
        <v>279</v>
      </c>
      <c r="C245" s="1459"/>
      <c r="D245" s="1459"/>
      <c r="E245" s="1467"/>
      <c r="F245" s="117"/>
      <c r="G245" s="144" t="s">
        <v>362</v>
      </c>
      <c r="H245" s="144" t="s">
        <v>362</v>
      </c>
      <c r="I245" s="144" t="s">
        <v>362</v>
      </c>
      <c r="J245" s="58"/>
      <c r="Q245" s="1"/>
    </row>
    <row r="246" spans="1:17" ht="30" customHeight="1" x14ac:dyDescent="0.35">
      <c r="A246" s="463" t="s">
        <v>93</v>
      </c>
      <c r="B246" s="1461" t="s">
        <v>280</v>
      </c>
      <c r="C246" s="1461"/>
      <c r="D246" s="1461"/>
      <c r="E246" s="1468"/>
      <c r="F246" s="118"/>
      <c r="G246" s="148" t="s">
        <v>362</v>
      </c>
      <c r="H246" s="148" t="s">
        <v>362</v>
      </c>
      <c r="I246" s="148" t="s">
        <v>362</v>
      </c>
      <c r="J246" s="64"/>
      <c r="Q246" s="1"/>
    </row>
    <row r="247" spans="1:17" s="5" customFormat="1" ht="8.15" customHeight="1" x14ac:dyDescent="0.35">
      <c r="A247" s="82"/>
      <c r="B247" s="83"/>
      <c r="C247" s="83"/>
      <c r="D247" s="83"/>
      <c r="E247" s="83"/>
      <c r="F247" s="84"/>
      <c r="G247" s="156"/>
      <c r="H247" s="156"/>
      <c r="I247" s="156"/>
      <c r="J247" s="46"/>
      <c r="K247" s="381"/>
      <c r="L247" s="8"/>
      <c r="M247" s="381"/>
    </row>
    <row r="248" spans="1:17" s="5" customFormat="1" ht="33" customHeight="1" x14ac:dyDescent="0.35">
      <c r="A248" s="1462" t="s">
        <v>441</v>
      </c>
      <c r="B248" s="1463"/>
      <c r="C248" s="1463"/>
      <c r="D248" s="1463"/>
      <c r="E248" s="1463"/>
      <c r="F248" s="1463"/>
      <c r="G248" s="1463"/>
      <c r="H248" s="1463"/>
      <c r="I248" s="1463"/>
      <c r="J248" s="1464"/>
      <c r="K248" s="381"/>
      <c r="L248" s="8">
        <f>IF(COUNTA(G249:I252)=12,3,2)</f>
        <v>3</v>
      </c>
      <c r="M248" s="381"/>
    </row>
    <row r="249" spans="1:17" ht="51.75" customHeight="1" x14ac:dyDescent="0.35">
      <c r="A249" s="460" t="s">
        <v>114</v>
      </c>
      <c r="B249" s="1465" t="s">
        <v>110</v>
      </c>
      <c r="C249" s="1465"/>
      <c r="D249" s="1465"/>
      <c r="E249" s="1466" t="s">
        <v>518</v>
      </c>
      <c r="F249" s="115"/>
      <c r="G249" s="161" t="s">
        <v>362</v>
      </c>
      <c r="H249" s="161" t="s">
        <v>362</v>
      </c>
      <c r="I249" s="161" t="s">
        <v>362</v>
      </c>
      <c r="J249" s="1617" t="s">
        <v>563</v>
      </c>
      <c r="Q249" s="1"/>
    </row>
    <row r="250" spans="1:17" ht="28" customHeight="1" x14ac:dyDescent="0.35">
      <c r="A250" s="462" t="s">
        <v>115</v>
      </c>
      <c r="B250" s="1460" t="s">
        <v>111</v>
      </c>
      <c r="C250" s="1460"/>
      <c r="D250" s="1460"/>
      <c r="E250" s="1467"/>
      <c r="F250" s="116"/>
      <c r="G250" s="143" t="s">
        <v>362</v>
      </c>
      <c r="H250" s="143" t="s">
        <v>362</v>
      </c>
      <c r="I250" s="143" t="s">
        <v>362</v>
      </c>
      <c r="J250" s="1618"/>
      <c r="Q250" s="1"/>
    </row>
    <row r="251" spans="1:17" ht="28" customHeight="1" x14ac:dyDescent="0.35">
      <c r="A251" s="461" t="s">
        <v>116</v>
      </c>
      <c r="B251" s="1459" t="s">
        <v>112</v>
      </c>
      <c r="C251" s="1459"/>
      <c r="D251" s="1459"/>
      <c r="E251" s="1467"/>
      <c r="F251" s="117"/>
      <c r="G251" s="144" t="s">
        <v>362</v>
      </c>
      <c r="H251" s="144" t="s">
        <v>362</v>
      </c>
      <c r="I251" s="144" t="s">
        <v>362</v>
      </c>
      <c r="J251" s="1618"/>
      <c r="Q251" s="1"/>
    </row>
    <row r="252" spans="1:17" ht="28" customHeight="1" x14ac:dyDescent="0.35">
      <c r="A252" s="463" t="s">
        <v>117</v>
      </c>
      <c r="B252" s="1461" t="s">
        <v>113</v>
      </c>
      <c r="C252" s="1461"/>
      <c r="D252" s="1461"/>
      <c r="E252" s="1468"/>
      <c r="F252" s="246" t="s">
        <v>398</v>
      </c>
      <c r="G252" s="172">
        <v>1</v>
      </c>
      <c r="H252" s="172">
        <v>1</v>
      </c>
      <c r="I252" s="172">
        <v>1</v>
      </c>
      <c r="J252" s="1619"/>
      <c r="Q252" s="1"/>
    </row>
    <row r="253" spans="1:17" s="5" customFormat="1" ht="8.15" customHeight="1" x14ac:dyDescent="0.35">
      <c r="A253" s="65"/>
      <c r="B253" s="66"/>
      <c r="C253" s="66"/>
      <c r="D253" s="66"/>
      <c r="E253" s="66"/>
      <c r="F253" s="67"/>
      <c r="G253" s="155"/>
      <c r="H253" s="155"/>
      <c r="I253" s="155"/>
      <c r="J253" s="46"/>
      <c r="K253" s="381"/>
      <c r="L253" s="8"/>
      <c r="M253" s="381"/>
    </row>
    <row r="254" spans="1:17" s="5" customFormat="1" ht="33" customHeight="1" x14ac:dyDescent="0.35">
      <c r="A254" s="1462" t="s">
        <v>442</v>
      </c>
      <c r="B254" s="1463"/>
      <c r="C254" s="1463"/>
      <c r="D254" s="1463"/>
      <c r="E254" s="1463"/>
      <c r="F254" s="1463"/>
      <c r="G254" s="1463"/>
      <c r="H254" s="1463"/>
      <c r="I254" s="1463"/>
      <c r="J254" s="255"/>
      <c r="K254" s="381"/>
      <c r="L254" s="8">
        <f>IF(COUNTA(G255:I256)=4,3,2)</f>
        <v>3</v>
      </c>
      <c r="M254" s="381"/>
    </row>
    <row r="255" spans="1:17" ht="28" customHeight="1" x14ac:dyDescent="0.35">
      <c r="A255" s="460" t="s">
        <v>120</v>
      </c>
      <c r="B255" s="1465" t="s">
        <v>118</v>
      </c>
      <c r="C255" s="1465"/>
      <c r="D255" s="1465"/>
      <c r="E255" s="1466" t="s">
        <v>537</v>
      </c>
      <c r="F255" s="243" t="s">
        <v>361</v>
      </c>
      <c r="G255" s="1613">
        <v>214</v>
      </c>
      <c r="H255" s="1614"/>
      <c r="I255" s="159">
        <v>321</v>
      </c>
      <c r="J255" s="319"/>
      <c r="Q255" s="1"/>
    </row>
    <row r="256" spans="1:17" ht="28" customHeight="1" x14ac:dyDescent="0.35">
      <c r="A256" s="463" t="s">
        <v>121</v>
      </c>
      <c r="B256" s="1461" t="s">
        <v>119</v>
      </c>
      <c r="C256" s="1461"/>
      <c r="D256" s="1461"/>
      <c r="E256" s="1468"/>
      <c r="F256" s="246" t="s">
        <v>361</v>
      </c>
      <c r="G256" s="1615">
        <v>77</v>
      </c>
      <c r="H256" s="1616"/>
      <c r="I256" s="453">
        <v>144</v>
      </c>
      <c r="J256" s="81"/>
      <c r="Q256" s="1"/>
    </row>
    <row r="257" spans="1:17" s="5" customFormat="1" ht="8.15" customHeight="1" x14ac:dyDescent="0.35">
      <c r="A257" s="12"/>
      <c r="B257" s="13"/>
      <c r="C257" s="13"/>
      <c r="D257" s="13"/>
      <c r="E257" s="13"/>
      <c r="F257" s="7"/>
      <c r="G257" s="149"/>
      <c r="H257" s="149"/>
      <c r="I257" s="149"/>
      <c r="J257" s="46"/>
      <c r="K257" s="381"/>
      <c r="L257" s="8"/>
      <c r="M257" s="381"/>
    </row>
    <row r="258" spans="1:17" s="5" customFormat="1" ht="33" customHeight="1" x14ac:dyDescent="0.35">
      <c r="A258" s="1462" t="s">
        <v>443</v>
      </c>
      <c r="B258" s="1463"/>
      <c r="C258" s="1463"/>
      <c r="D258" s="1463"/>
      <c r="E258" s="1463"/>
      <c r="F258" s="1463"/>
      <c r="G258" s="1463"/>
      <c r="H258" s="1463"/>
      <c r="I258" s="1463"/>
      <c r="J258" s="255"/>
      <c r="K258" s="381"/>
      <c r="L258" s="8">
        <f>IF(COUNTA(G259:I265)=14,3,2)</f>
        <v>3</v>
      </c>
      <c r="M258" s="381"/>
    </row>
    <row r="259" spans="1:17" ht="28" customHeight="1" x14ac:dyDescent="0.35">
      <c r="A259" s="460" t="s">
        <v>152</v>
      </c>
      <c r="B259" s="1465" t="s">
        <v>145</v>
      </c>
      <c r="C259" s="1465"/>
      <c r="D259" s="1465"/>
      <c r="E259" s="1466" t="s">
        <v>537</v>
      </c>
      <c r="F259" s="243" t="s">
        <v>361</v>
      </c>
      <c r="G259" s="1613">
        <v>171.119</v>
      </c>
      <c r="H259" s="1614"/>
      <c r="I259" s="159">
        <v>367.80700000000002</v>
      </c>
      <c r="J259" s="94"/>
      <c r="Q259" s="1"/>
    </row>
    <row r="260" spans="1:17" ht="28" customHeight="1" x14ac:dyDescent="0.35">
      <c r="A260" s="462" t="s">
        <v>153</v>
      </c>
      <c r="B260" s="1460" t="s">
        <v>146</v>
      </c>
      <c r="C260" s="1460"/>
      <c r="D260" s="1460"/>
      <c r="E260" s="1467"/>
      <c r="F260" s="244" t="s">
        <v>361</v>
      </c>
      <c r="G260" s="1622">
        <v>169.596</v>
      </c>
      <c r="H260" s="1623"/>
      <c r="I260" s="479">
        <v>310.79500000000002</v>
      </c>
      <c r="J260" s="59"/>
      <c r="Q260" s="1"/>
    </row>
    <row r="261" spans="1:17" ht="28" customHeight="1" x14ac:dyDescent="0.35">
      <c r="A261" s="449" t="s">
        <v>154</v>
      </c>
      <c r="B261" s="1627" t="s">
        <v>147</v>
      </c>
      <c r="C261" s="1627"/>
      <c r="D261" s="1627"/>
      <c r="E261" s="1467"/>
      <c r="F261" s="447" t="s">
        <v>361</v>
      </c>
      <c r="G261" s="1620">
        <v>0.67</v>
      </c>
      <c r="H261" s="1621"/>
      <c r="I261" s="409">
        <v>32.703000000000003</v>
      </c>
      <c r="J261" s="279"/>
      <c r="Q261" s="1"/>
    </row>
    <row r="262" spans="1:17" ht="30" customHeight="1" x14ac:dyDescent="0.35">
      <c r="A262" s="462" t="s">
        <v>155</v>
      </c>
      <c r="B262" s="1460" t="s">
        <v>148</v>
      </c>
      <c r="C262" s="1460"/>
      <c r="D262" s="1460"/>
      <c r="E262" s="1467"/>
      <c r="F262" s="244" t="s">
        <v>361</v>
      </c>
      <c r="G262" s="1622">
        <v>15794.628000000001</v>
      </c>
      <c r="H262" s="1623"/>
      <c r="I262" s="479">
        <v>5630.7349999999997</v>
      </c>
      <c r="J262" s="59"/>
      <c r="Q262" s="1"/>
    </row>
    <row r="263" spans="1:17" ht="30" customHeight="1" x14ac:dyDescent="0.35">
      <c r="A263" s="461" t="s">
        <v>156</v>
      </c>
      <c r="B263" s="1459" t="s">
        <v>149</v>
      </c>
      <c r="C263" s="1459"/>
      <c r="D263" s="1459"/>
      <c r="E263" s="1467"/>
      <c r="F263" s="245" t="s">
        <v>361</v>
      </c>
      <c r="G263" s="1620">
        <v>15580.477000000001</v>
      </c>
      <c r="H263" s="1621"/>
      <c r="I263" s="179">
        <v>5277.4849999999997</v>
      </c>
      <c r="J263" s="119"/>
      <c r="Q263" s="1"/>
    </row>
    <row r="264" spans="1:17" ht="39" customHeight="1" x14ac:dyDescent="0.35">
      <c r="A264" s="462" t="s">
        <v>157</v>
      </c>
      <c r="B264" s="1460" t="s">
        <v>150</v>
      </c>
      <c r="C264" s="1460"/>
      <c r="D264" s="1460"/>
      <c r="E264" s="1467"/>
      <c r="F264" s="244"/>
      <c r="G264" s="1622" t="s">
        <v>513</v>
      </c>
      <c r="H264" s="1623"/>
      <c r="I264" s="479" t="s">
        <v>513</v>
      </c>
      <c r="J264" s="59"/>
      <c r="Q264" s="1"/>
    </row>
    <row r="265" spans="1:17" ht="30" customHeight="1" x14ac:dyDescent="0.35">
      <c r="A265" s="468" t="s">
        <v>158</v>
      </c>
      <c r="B265" s="1624" t="s">
        <v>151</v>
      </c>
      <c r="C265" s="1624"/>
      <c r="D265" s="1624"/>
      <c r="E265" s="1468"/>
      <c r="F265" s="110" t="s">
        <v>361</v>
      </c>
      <c r="G265" s="1625" t="s">
        <v>362</v>
      </c>
      <c r="H265" s="1626"/>
      <c r="I265" s="196" t="s">
        <v>362</v>
      </c>
      <c r="J265" s="102"/>
      <c r="Q265" s="1"/>
    </row>
    <row r="266" spans="1:17" s="5" customFormat="1" ht="8.15" customHeight="1" x14ac:dyDescent="0.35">
      <c r="A266" s="82"/>
      <c r="B266" s="83"/>
      <c r="C266" s="83"/>
      <c r="D266" s="83"/>
      <c r="E266" s="83"/>
      <c r="F266" s="84"/>
      <c r="G266" s="156"/>
      <c r="H266" s="156"/>
      <c r="I266" s="156"/>
      <c r="J266" s="431"/>
      <c r="K266" s="381"/>
      <c r="L266" s="8"/>
      <c r="M266" s="381"/>
    </row>
    <row r="267" spans="1:17" s="5" customFormat="1" ht="33" customHeight="1" x14ac:dyDescent="0.35">
      <c r="A267" s="1494" t="s">
        <v>444</v>
      </c>
      <c r="B267" s="1495"/>
      <c r="C267" s="1495"/>
      <c r="D267" s="1495"/>
      <c r="E267" s="1495"/>
      <c r="F267" s="1495"/>
      <c r="G267" s="1495"/>
      <c r="H267" s="1495"/>
      <c r="I267" s="1495"/>
      <c r="J267" s="255"/>
      <c r="K267" s="381"/>
      <c r="L267" s="8">
        <f>IF(COUNTA(G268:I269)=4,3,2)</f>
        <v>3</v>
      </c>
      <c r="M267" s="381"/>
    </row>
    <row r="268" spans="1:17" ht="30" customHeight="1" x14ac:dyDescent="0.35">
      <c r="A268" s="460" t="s">
        <v>161</v>
      </c>
      <c r="B268" s="1465" t="s">
        <v>159</v>
      </c>
      <c r="C268" s="1465"/>
      <c r="D268" s="1465"/>
      <c r="E268" s="1466" t="s">
        <v>537</v>
      </c>
      <c r="F268" s="76" t="s">
        <v>398</v>
      </c>
      <c r="G268" s="1630">
        <v>1</v>
      </c>
      <c r="H268" s="1630"/>
      <c r="I268" s="410">
        <v>0.99654710214868125</v>
      </c>
      <c r="J268" s="120"/>
      <c r="Q268" s="1"/>
    </row>
    <row r="269" spans="1:17" ht="30" customHeight="1" x14ac:dyDescent="0.35">
      <c r="A269" s="463" t="s">
        <v>162</v>
      </c>
      <c r="B269" s="1461" t="s">
        <v>160</v>
      </c>
      <c r="C269" s="1461"/>
      <c r="D269" s="1461"/>
      <c r="E269" s="1468"/>
      <c r="F269" s="73" t="s">
        <v>398</v>
      </c>
      <c r="G269" s="1631" t="s">
        <v>362</v>
      </c>
      <c r="H269" s="1631"/>
      <c r="I269" s="148" t="s">
        <v>362</v>
      </c>
      <c r="J269" s="64"/>
      <c r="Q269" s="1"/>
    </row>
    <row r="270" spans="1:17" s="5" customFormat="1" ht="8.15" customHeight="1" x14ac:dyDescent="0.35">
      <c r="A270" s="82"/>
      <c r="B270" s="83"/>
      <c r="C270" s="83"/>
      <c r="D270" s="83"/>
      <c r="E270" s="83"/>
      <c r="F270" s="84"/>
      <c r="G270" s="156"/>
      <c r="H270" s="156"/>
      <c r="I270" s="156"/>
      <c r="J270" s="46"/>
      <c r="K270" s="381"/>
      <c r="L270" s="8"/>
      <c r="M270" s="381"/>
    </row>
    <row r="271" spans="1:17" s="5" customFormat="1" ht="33" customHeight="1" x14ac:dyDescent="0.35">
      <c r="A271" s="1462" t="s">
        <v>445</v>
      </c>
      <c r="B271" s="1463"/>
      <c r="C271" s="1463"/>
      <c r="D271" s="1463"/>
      <c r="E271" s="1463"/>
      <c r="F271" s="1463"/>
      <c r="G271" s="1463"/>
      <c r="H271" s="1463"/>
      <c r="I271" s="1463"/>
      <c r="J271" s="1464"/>
      <c r="K271" s="381"/>
      <c r="L271" s="8">
        <f>IF(COUNTA(G272:I273)=6,3,2)</f>
        <v>3</v>
      </c>
      <c r="M271" s="381"/>
    </row>
    <row r="272" spans="1:17" ht="30" customHeight="1" x14ac:dyDescent="0.35">
      <c r="A272" s="460" t="s">
        <v>125</v>
      </c>
      <c r="B272" s="1465" t="s">
        <v>122</v>
      </c>
      <c r="C272" s="1465"/>
      <c r="D272" s="1465"/>
      <c r="E272" s="1466" t="s">
        <v>518</v>
      </c>
      <c r="F272" s="243" t="s">
        <v>361</v>
      </c>
      <c r="G272" s="159">
        <v>4850</v>
      </c>
      <c r="H272" s="159">
        <v>3128</v>
      </c>
      <c r="I272" s="159">
        <v>3847</v>
      </c>
      <c r="J272" s="1628" t="s">
        <v>517</v>
      </c>
      <c r="Q272" s="1"/>
    </row>
    <row r="273" spans="1:17" ht="27.75" customHeight="1" x14ac:dyDescent="0.35">
      <c r="A273" s="463" t="s">
        <v>124</v>
      </c>
      <c r="B273" s="1461" t="s">
        <v>123</v>
      </c>
      <c r="C273" s="1461"/>
      <c r="D273" s="1461"/>
      <c r="E273" s="1468"/>
      <c r="F273" s="246" t="s">
        <v>446</v>
      </c>
      <c r="G273" s="476" t="s">
        <v>362</v>
      </c>
      <c r="H273" s="476" t="s">
        <v>362</v>
      </c>
      <c r="I273" s="476" t="s">
        <v>362</v>
      </c>
      <c r="J273" s="1629"/>
      <c r="Q273" s="1"/>
    </row>
    <row r="274" spans="1:17" s="5" customFormat="1" ht="8.15" customHeight="1" x14ac:dyDescent="0.35">
      <c r="A274" s="12"/>
      <c r="B274" s="13"/>
      <c r="C274" s="13"/>
      <c r="D274" s="13"/>
      <c r="E274" s="13"/>
      <c r="F274" s="7"/>
      <c r="G274" s="149"/>
      <c r="H274" s="149"/>
      <c r="I274" s="149"/>
      <c r="J274" s="46"/>
      <c r="K274" s="381"/>
      <c r="L274" s="8"/>
      <c r="M274" s="381"/>
    </row>
    <row r="275" spans="1:17" s="5" customFormat="1" ht="33" customHeight="1" x14ac:dyDescent="0.35">
      <c r="A275" s="1462" t="s">
        <v>447</v>
      </c>
      <c r="B275" s="1463"/>
      <c r="C275" s="1463"/>
      <c r="D275" s="1463"/>
      <c r="E275" s="1463"/>
      <c r="F275" s="1463"/>
      <c r="G275" s="1463"/>
      <c r="H275" s="1463"/>
      <c r="I275" s="1463"/>
      <c r="J275" s="1464"/>
      <c r="K275" s="381"/>
      <c r="L275" s="8">
        <f>IF(COUNTA(G276:I292)+COUNTA(G294:I295)=57,3,2)</f>
        <v>3</v>
      </c>
      <c r="M275" s="381"/>
    </row>
    <row r="276" spans="1:17" ht="25" customHeight="1" x14ac:dyDescent="0.35">
      <c r="A276" s="460" t="s">
        <v>163</v>
      </c>
      <c r="B276" s="1465" t="s">
        <v>259</v>
      </c>
      <c r="C276" s="1465"/>
      <c r="D276" s="1465"/>
      <c r="E276" s="1466" t="s">
        <v>518</v>
      </c>
      <c r="F276" s="243" t="s">
        <v>398</v>
      </c>
      <c r="G276" s="181">
        <v>1</v>
      </c>
      <c r="H276" s="181">
        <v>0.97</v>
      </c>
      <c r="I276" s="181">
        <v>1</v>
      </c>
      <c r="J276" s="319"/>
      <c r="Q276" s="1"/>
    </row>
    <row r="277" spans="1:17" ht="30" customHeight="1" x14ac:dyDescent="0.35">
      <c r="A277" s="462" t="s">
        <v>164</v>
      </c>
      <c r="B277" s="1460" t="s">
        <v>249</v>
      </c>
      <c r="C277" s="1460"/>
      <c r="D277" s="1460"/>
      <c r="E277" s="1467"/>
      <c r="F277" s="244" t="s">
        <v>398</v>
      </c>
      <c r="G277" s="182">
        <v>0</v>
      </c>
      <c r="H277" s="182">
        <v>0</v>
      </c>
      <c r="I277" s="182">
        <v>0</v>
      </c>
      <c r="J277" s="121"/>
      <c r="Q277" s="1"/>
    </row>
    <row r="278" spans="1:17" ht="30" customHeight="1" x14ac:dyDescent="0.35">
      <c r="A278" s="461" t="s">
        <v>165</v>
      </c>
      <c r="B278" s="1459" t="s">
        <v>260</v>
      </c>
      <c r="C278" s="1459"/>
      <c r="D278" s="1459"/>
      <c r="E278" s="1467"/>
      <c r="F278" s="245" t="s">
        <v>398</v>
      </c>
      <c r="G278" s="183">
        <v>0</v>
      </c>
      <c r="H278" s="183">
        <v>0</v>
      </c>
      <c r="I278" s="183">
        <v>0</v>
      </c>
      <c r="J278" s="122"/>
      <c r="Q278" s="1"/>
    </row>
    <row r="279" spans="1:17" ht="30" customHeight="1" x14ac:dyDescent="0.35">
      <c r="A279" s="462" t="s">
        <v>166</v>
      </c>
      <c r="B279" s="1460" t="s">
        <v>261</v>
      </c>
      <c r="C279" s="1460"/>
      <c r="D279" s="1460"/>
      <c r="E279" s="1467"/>
      <c r="F279" s="244" t="s">
        <v>398</v>
      </c>
      <c r="G279" s="182">
        <v>0.16</v>
      </c>
      <c r="H279" s="182">
        <v>0.23</v>
      </c>
      <c r="I279" s="182">
        <v>0.16</v>
      </c>
      <c r="J279" s="121"/>
      <c r="Q279" s="1"/>
    </row>
    <row r="280" spans="1:17" ht="30" customHeight="1" x14ac:dyDescent="0.35">
      <c r="A280" s="461" t="s">
        <v>167</v>
      </c>
      <c r="B280" s="1459" t="s">
        <v>262</v>
      </c>
      <c r="C280" s="1459"/>
      <c r="D280" s="1459"/>
      <c r="E280" s="1467"/>
      <c r="F280" s="245" t="s">
        <v>398</v>
      </c>
      <c r="G280" s="183">
        <v>0.22</v>
      </c>
      <c r="H280" s="183">
        <v>0.19</v>
      </c>
      <c r="I280" s="183">
        <v>0.22</v>
      </c>
      <c r="J280" s="122"/>
      <c r="Q280" s="1"/>
    </row>
    <row r="281" spans="1:17" ht="30" customHeight="1" x14ac:dyDescent="0.35">
      <c r="A281" s="462" t="s">
        <v>168</v>
      </c>
      <c r="B281" s="1460" t="s">
        <v>263</v>
      </c>
      <c r="C281" s="1460"/>
      <c r="D281" s="1460"/>
      <c r="E281" s="1467"/>
      <c r="F281" s="244" t="s">
        <v>398</v>
      </c>
      <c r="G281" s="182">
        <v>0.63</v>
      </c>
      <c r="H281" s="182">
        <v>0.57999999999999996</v>
      </c>
      <c r="I281" s="182">
        <v>0.62</v>
      </c>
      <c r="J281" s="320"/>
      <c r="Q281" s="1"/>
    </row>
    <row r="282" spans="1:17" ht="25" customHeight="1" x14ac:dyDescent="0.35">
      <c r="A282" s="461" t="s">
        <v>169</v>
      </c>
      <c r="B282" s="1459" t="s">
        <v>264</v>
      </c>
      <c r="C282" s="1459"/>
      <c r="D282" s="1459"/>
      <c r="E282" s="1467"/>
      <c r="F282" s="245" t="s">
        <v>398</v>
      </c>
      <c r="G282" s="183">
        <v>0</v>
      </c>
      <c r="H282" s="183">
        <v>0</v>
      </c>
      <c r="I282" s="183">
        <v>0</v>
      </c>
      <c r="J282" s="122"/>
      <c r="Q282" s="1"/>
    </row>
    <row r="283" spans="1:17" ht="40.5" customHeight="1" x14ac:dyDescent="0.35">
      <c r="A283" s="462" t="s">
        <v>292</v>
      </c>
      <c r="B283" s="1460" t="s">
        <v>339</v>
      </c>
      <c r="C283" s="1460"/>
      <c r="D283" s="1460"/>
      <c r="E283" s="1467"/>
      <c r="F283" s="244" t="s">
        <v>398</v>
      </c>
      <c r="G283" s="182">
        <v>1</v>
      </c>
      <c r="H283" s="182">
        <v>1</v>
      </c>
      <c r="I283" s="182">
        <v>1</v>
      </c>
      <c r="J283" s="320" t="s">
        <v>446</v>
      </c>
      <c r="Q283" s="1"/>
    </row>
    <row r="284" spans="1:17" ht="30" customHeight="1" x14ac:dyDescent="0.35">
      <c r="A284" s="461" t="s">
        <v>170</v>
      </c>
      <c r="B284" s="1459" t="s">
        <v>265</v>
      </c>
      <c r="C284" s="1459"/>
      <c r="D284" s="1459"/>
      <c r="E284" s="1467"/>
      <c r="F284" s="245" t="s">
        <v>478</v>
      </c>
      <c r="G284" s="184">
        <v>1</v>
      </c>
      <c r="H284" s="184">
        <v>1</v>
      </c>
      <c r="I284" s="184">
        <v>1</v>
      </c>
      <c r="J284" s="122"/>
      <c r="Q284" s="1"/>
    </row>
    <row r="285" spans="1:17" ht="30" customHeight="1" x14ac:dyDescent="0.35">
      <c r="A285" s="462" t="s">
        <v>171</v>
      </c>
      <c r="B285" s="1460" t="s">
        <v>238</v>
      </c>
      <c r="C285" s="1460"/>
      <c r="D285" s="1460"/>
      <c r="E285" s="1467"/>
      <c r="F285" s="244" t="s">
        <v>398</v>
      </c>
      <c r="G285" s="182">
        <v>0</v>
      </c>
      <c r="H285" s="182">
        <v>1</v>
      </c>
      <c r="I285" s="182">
        <v>0</v>
      </c>
      <c r="J285" s="121"/>
      <c r="Q285" s="1"/>
    </row>
    <row r="286" spans="1:17" ht="30" customHeight="1" x14ac:dyDescent="0.35">
      <c r="A286" s="449" t="s">
        <v>172</v>
      </c>
      <c r="B286" s="1627" t="s">
        <v>239</v>
      </c>
      <c r="C286" s="1627"/>
      <c r="D286" s="1627"/>
      <c r="E286" s="1467"/>
      <c r="F286" s="447" t="s">
        <v>398</v>
      </c>
      <c r="G286" s="276">
        <v>0</v>
      </c>
      <c r="H286" s="276">
        <v>0</v>
      </c>
      <c r="I286" s="276">
        <v>0</v>
      </c>
      <c r="J286" s="277"/>
      <c r="Q286" s="1"/>
    </row>
    <row r="287" spans="1:17" ht="25" customHeight="1" x14ac:dyDescent="0.35">
      <c r="A287" s="462" t="s">
        <v>173</v>
      </c>
      <c r="B287" s="1460" t="s">
        <v>240</v>
      </c>
      <c r="C287" s="1460"/>
      <c r="D287" s="1460"/>
      <c r="E287" s="1467"/>
      <c r="F287" s="244" t="s">
        <v>398</v>
      </c>
      <c r="G287" s="182">
        <v>0</v>
      </c>
      <c r="H287" s="182">
        <v>0</v>
      </c>
      <c r="I287" s="182">
        <v>0</v>
      </c>
      <c r="J287" s="121"/>
      <c r="Q287" s="1"/>
    </row>
    <row r="288" spans="1:17" ht="25" customHeight="1" x14ac:dyDescent="0.35">
      <c r="A288" s="461" t="s">
        <v>174</v>
      </c>
      <c r="B288" s="1459" t="s">
        <v>241</v>
      </c>
      <c r="C288" s="1459"/>
      <c r="D288" s="1459"/>
      <c r="E288" s="1467"/>
      <c r="F288" s="245" t="s">
        <v>398</v>
      </c>
      <c r="G288" s="183">
        <v>0</v>
      </c>
      <c r="H288" s="183">
        <v>0</v>
      </c>
      <c r="I288" s="183">
        <v>0</v>
      </c>
      <c r="J288" s="122"/>
      <c r="Q288" s="1"/>
    </row>
    <row r="289" spans="1:17" ht="25" customHeight="1" x14ac:dyDescent="0.35">
      <c r="A289" s="462" t="s">
        <v>175</v>
      </c>
      <c r="B289" s="1460" t="s">
        <v>242</v>
      </c>
      <c r="C289" s="1460"/>
      <c r="D289" s="1460"/>
      <c r="E289" s="1467"/>
      <c r="F289" s="244" t="s">
        <v>398</v>
      </c>
      <c r="G289" s="182">
        <v>0</v>
      </c>
      <c r="H289" s="182">
        <v>0</v>
      </c>
      <c r="I289" s="182">
        <v>0</v>
      </c>
      <c r="J289" s="121"/>
      <c r="Q289" s="1"/>
    </row>
    <row r="290" spans="1:17" ht="30" customHeight="1" x14ac:dyDescent="0.35">
      <c r="A290" s="461" t="s">
        <v>176</v>
      </c>
      <c r="B290" s="1459" t="s">
        <v>340</v>
      </c>
      <c r="C290" s="1459"/>
      <c r="D290" s="1459"/>
      <c r="E290" s="1467"/>
      <c r="F290" s="245" t="s">
        <v>398</v>
      </c>
      <c r="G290" s="183">
        <v>0</v>
      </c>
      <c r="H290" s="183">
        <v>1</v>
      </c>
      <c r="I290" s="183">
        <v>0</v>
      </c>
      <c r="J290" s="321" t="s">
        <v>446</v>
      </c>
      <c r="Q290" s="1"/>
    </row>
    <row r="291" spans="1:17" ht="30" customHeight="1" x14ac:dyDescent="0.35">
      <c r="A291" s="462" t="s">
        <v>293</v>
      </c>
      <c r="B291" s="1460" t="s">
        <v>341</v>
      </c>
      <c r="C291" s="1460"/>
      <c r="D291" s="1460"/>
      <c r="E291" s="1467"/>
      <c r="F291" s="244" t="s">
        <v>478</v>
      </c>
      <c r="G291" s="185">
        <v>0</v>
      </c>
      <c r="H291" s="185">
        <v>147</v>
      </c>
      <c r="I291" s="185">
        <v>0</v>
      </c>
      <c r="J291" s="121"/>
      <c r="Q291" s="1"/>
    </row>
    <row r="292" spans="1:17" ht="30" customHeight="1" x14ac:dyDescent="0.35">
      <c r="A292" s="461" t="s">
        <v>177</v>
      </c>
      <c r="B292" s="1459" t="s">
        <v>126</v>
      </c>
      <c r="C292" s="1459"/>
      <c r="D292" s="1459"/>
      <c r="E292" s="1507"/>
      <c r="F292" s="245" t="s">
        <v>361</v>
      </c>
      <c r="G292" s="275" t="s">
        <v>565</v>
      </c>
      <c r="H292" s="275" t="s">
        <v>565</v>
      </c>
      <c r="I292" s="275" t="s">
        <v>565</v>
      </c>
      <c r="J292" s="324"/>
      <c r="Q292" s="1"/>
    </row>
    <row r="293" spans="1:17" s="5" customFormat="1" ht="33" customHeight="1" x14ac:dyDescent="0.35">
      <c r="A293" s="1494" t="s">
        <v>625</v>
      </c>
      <c r="B293" s="1495"/>
      <c r="C293" s="1495"/>
      <c r="D293" s="1495"/>
      <c r="E293" s="1495"/>
      <c r="F293" s="1495"/>
      <c r="G293" s="1495"/>
      <c r="H293" s="1495"/>
      <c r="I293" s="1495"/>
      <c r="J293" s="1496"/>
      <c r="K293" s="381"/>
      <c r="L293" s="8"/>
      <c r="M293" s="381"/>
    </row>
    <row r="294" spans="1:17" ht="30" customHeight="1" x14ac:dyDescent="0.35">
      <c r="A294" s="458" t="s">
        <v>178</v>
      </c>
      <c r="B294" s="1632" t="s">
        <v>127</v>
      </c>
      <c r="C294" s="1632"/>
      <c r="D294" s="1632"/>
      <c r="E294" s="1466" t="s">
        <v>518</v>
      </c>
      <c r="F294" s="443"/>
      <c r="G294" s="444" t="s">
        <v>364</v>
      </c>
      <c r="H294" s="444" t="s">
        <v>364</v>
      </c>
      <c r="I294" s="444" t="s">
        <v>364</v>
      </c>
      <c r="J294" s="471" t="s">
        <v>566</v>
      </c>
      <c r="Q294" s="1"/>
    </row>
    <row r="295" spans="1:17" ht="25" customHeight="1" x14ac:dyDescent="0.35">
      <c r="A295" s="468" t="s">
        <v>179</v>
      </c>
      <c r="B295" s="1624" t="s">
        <v>128</v>
      </c>
      <c r="C295" s="1624"/>
      <c r="D295" s="1624"/>
      <c r="E295" s="1468"/>
      <c r="F295" s="110" t="s">
        <v>512</v>
      </c>
      <c r="G295" s="160">
        <v>0</v>
      </c>
      <c r="H295" s="160">
        <v>0</v>
      </c>
      <c r="I295" s="160">
        <v>0</v>
      </c>
      <c r="J295" s="99"/>
      <c r="Q295" s="1"/>
    </row>
    <row r="296" spans="1:17" s="5" customFormat="1" ht="8.15" customHeight="1" x14ac:dyDescent="0.35">
      <c r="A296" s="209"/>
      <c r="B296" s="210"/>
      <c r="C296" s="210"/>
      <c r="D296" s="210"/>
      <c r="E296" s="210"/>
      <c r="F296" s="47"/>
      <c r="G296" s="211"/>
      <c r="H296" s="211"/>
      <c r="I296" s="211"/>
      <c r="J296" s="46"/>
      <c r="K296" s="381"/>
      <c r="L296" s="8"/>
      <c r="M296" s="381"/>
    </row>
    <row r="297" spans="1:17" s="5" customFormat="1" ht="33" customHeight="1" x14ac:dyDescent="0.35">
      <c r="A297" s="1462" t="s">
        <v>448</v>
      </c>
      <c r="B297" s="1463"/>
      <c r="C297" s="1463"/>
      <c r="D297" s="1463"/>
      <c r="E297" s="1463"/>
      <c r="F297" s="1463"/>
      <c r="G297" s="1463"/>
      <c r="H297" s="1463"/>
      <c r="I297" s="1463"/>
      <c r="J297" s="1464"/>
      <c r="K297" s="381"/>
      <c r="L297" s="8">
        <f>IF(COUNTA(G298:I311)=42,3,2)</f>
        <v>3</v>
      </c>
      <c r="M297" s="381"/>
    </row>
    <row r="298" spans="1:17" ht="30" customHeight="1" x14ac:dyDescent="0.35">
      <c r="A298" s="460" t="s">
        <v>96</v>
      </c>
      <c r="B298" s="1479" t="s">
        <v>281</v>
      </c>
      <c r="C298" s="1480"/>
      <c r="D298" s="123" t="s">
        <v>365</v>
      </c>
      <c r="E298" s="1483" t="s">
        <v>518</v>
      </c>
      <c r="F298" s="94" t="s">
        <v>361</v>
      </c>
      <c r="G298" s="159">
        <v>0</v>
      </c>
      <c r="H298" s="159">
        <v>0</v>
      </c>
      <c r="I298" s="159">
        <v>0</v>
      </c>
      <c r="J298" s="483" t="s">
        <v>701</v>
      </c>
      <c r="Q298" s="1"/>
    </row>
    <row r="299" spans="1:17" ht="30" customHeight="1" x14ac:dyDescent="0.35">
      <c r="A299" s="462" t="s">
        <v>97</v>
      </c>
      <c r="B299" s="1487" t="s">
        <v>282</v>
      </c>
      <c r="C299" s="1488"/>
      <c r="D299" s="89" t="s">
        <v>365</v>
      </c>
      <c r="E299" s="1637"/>
      <c r="F299" s="59" t="s">
        <v>361</v>
      </c>
      <c r="G299" s="479">
        <v>0</v>
      </c>
      <c r="H299" s="479">
        <v>0</v>
      </c>
      <c r="I299" s="479">
        <v>0</v>
      </c>
      <c r="J299" s="59"/>
      <c r="Q299" s="1"/>
    </row>
    <row r="300" spans="1:17" ht="15" customHeight="1" x14ac:dyDescent="0.35">
      <c r="A300" s="1523" t="s">
        <v>98</v>
      </c>
      <c r="B300" s="1639" t="s">
        <v>342</v>
      </c>
      <c r="C300" s="1640"/>
      <c r="D300" s="124" t="s">
        <v>250</v>
      </c>
      <c r="E300" s="1637"/>
      <c r="F300" s="60" t="s">
        <v>361</v>
      </c>
      <c r="G300" s="146">
        <v>0</v>
      </c>
      <c r="H300" s="146">
        <v>0</v>
      </c>
      <c r="I300" s="146">
        <v>0</v>
      </c>
      <c r="J300" s="1645"/>
      <c r="Q300" s="1"/>
    </row>
    <row r="301" spans="1:17" ht="15" customHeight="1" x14ac:dyDescent="0.35">
      <c r="A301" s="1523"/>
      <c r="B301" s="1641"/>
      <c r="C301" s="1642"/>
      <c r="D301" s="124" t="s">
        <v>251</v>
      </c>
      <c r="E301" s="1637"/>
      <c r="F301" s="60" t="s">
        <v>361</v>
      </c>
      <c r="G301" s="146">
        <v>0</v>
      </c>
      <c r="H301" s="146">
        <v>0</v>
      </c>
      <c r="I301" s="146">
        <v>0</v>
      </c>
      <c r="J301" s="1646"/>
      <c r="Q301" s="1"/>
    </row>
    <row r="302" spans="1:17" ht="15" customHeight="1" x14ac:dyDescent="0.35">
      <c r="A302" s="1523"/>
      <c r="B302" s="1641"/>
      <c r="C302" s="1642"/>
      <c r="D302" s="124" t="s">
        <v>252</v>
      </c>
      <c r="E302" s="1637"/>
      <c r="F302" s="60" t="s">
        <v>361</v>
      </c>
      <c r="G302" s="146">
        <v>0</v>
      </c>
      <c r="H302" s="146">
        <v>0</v>
      </c>
      <c r="I302" s="146">
        <v>0</v>
      </c>
      <c r="J302" s="1646"/>
      <c r="Q302" s="1"/>
    </row>
    <row r="303" spans="1:17" ht="15" customHeight="1" x14ac:dyDescent="0.35">
      <c r="A303" s="1523"/>
      <c r="B303" s="1641"/>
      <c r="C303" s="1642"/>
      <c r="D303" s="124" t="s">
        <v>253</v>
      </c>
      <c r="E303" s="1637"/>
      <c r="F303" s="60" t="s">
        <v>361</v>
      </c>
      <c r="G303" s="146">
        <v>0</v>
      </c>
      <c r="H303" s="146">
        <v>0</v>
      </c>
      <c r="I303" s="146">
        <v>0</v>
      </c>
      <c r="J303" s="1646"/>
      <c r="Q303" s="1"/>
    </row>
    <row r="304" spans="1:17" ht="15" customHeight="1" x14ac:dyDescent="0.35">
      <c r="A304" s="1523"/>
      <c r="B304" s="1641"/>
      <c r="C304" s="1642"/>
      <c r="D304" s="124" t="s">
        <v>254</v>
      </c>
      <c r="E304" s="1637"/>
      <c r="F304" s="60" t="s">
        <v>361</v>
      </c>
      <c r="G304" s="146">
        <v>0</v>
      </c>
      <c r="H304" s="146">
        <v>0</v>
      </c>
      <c r="I304" s="146">
        <v>0</v>
      </c>
      <c r="J304" s="1646"/>
      <c r="Q304" s="1"/>
    </row>
    <row r="305" spans="1:17" ht="15" customHeight="1" x14ac:dyDescent="0.35">
      <c r="A305" s="1523"/>
      <c r="B305" s="1643"/>
      <c r="C305" s="1644"/>
      <c r="D305" s="124" t="s">
        <v>255</v>
      </c>
      <c r="E305" s="1637"/>
      <c r="F305" s="60" t="s">
        <v>361</v>
      </c>
      <c r="G305" s="146">
        <v>0</v>
      </c>
      <c r="H305" s="146">
        <v>0</v>
      </c>
      <c r="I305" s="146">
        <v>0</v>
      </c>
      <c r="J305" s="1647"/>
      <c r="Q305" s="1"/>
    </row>
    <row r="306" spans="1:17" ht="15" customHeight="1" x14ac:dyDescent="0.35">
      <c r="A306" s="1548" t="s">
        <v>99</v>
      </c>
      <c r="B306" s="1513" t="s">
        <v>343</v>
      </c>
      <c r="C306" s="1514"/>
      <c r="D306" s="477" t="s">
        <v>250</v>
      </c>
      <c r="E306" s="1637"/>
      <c r="F306" s="59" t="s">
        <v>361</v>
      </c>
      <c r="G306" s="479">
        <v>0</v>
      </c>
      <c r="H306" s="479">
        <v>0</v>
      </c>
      <c r="I306" s="479">
        <v>0</v>
      </c>
      <c r="J306" s="1474"/>
      <c r="Q306" s="1"/>
    </row>
    <row r="307" spans="1:17" ht="15" customHeight="1" x14ac:dyDescent="0.35">
      <c r="A307" s="1548"/>
      <c r="B307" s="1518"/>
      <c r="C307" s="1519"/>
      <c r="D307" s="477" t="s">
        <v>251</v>
      </c>
      <c r="E307" s="1637"/>
      <c r="F307" s="59" t="s">
        <v>361</v>
      </c>
      <c r="G307" s="479">
        <v>0</v>
      </c>
      <c r="H307" s="479">
        <v>0</v>
      </c>
      <c r="I307" s="479">
        <v>0</v>
      </c>
      <c r="J307" s="1648"/>
      <c r="Q307" s="1"/>
    </row>
    <row r="308" spans="1:17" ht="15" customHeight="1" x14ac:dyDescent="0.35">
      <c r="A308" s="1548"/>
      <c r="B308" s="1518"/>
      <c r="C308" s="1519"/>
      <c r="D308" s="477" t="s">
        <v>252</v>
      </c>
      <c r="E308" s="1637"/>
      <c r="F308" s="59" t="s">
        <v>361</v>
      </c>
      <c r="G308" s="479">
        <v>0</v>
      </c>
      <c r="H308" s="479">
        <v>0</v>
      </c>
      <c r="I308" s="479">
        <v>0</v>
      </c>
      <c r="J308" s="1648"/>
      <c r="Q308" s="1"/>
    </row>
    <row r="309" spans="1:17" ht="15" customHeight="1" x14ac:dyDescent="0.35">
      <c r="A309" s="1548"/>
      <c r="B309" s="1518"/>
      <c r="C309" s="1519"/>
      <c r="D309" s="477" t="s">
        <v>253</v>
      </c>
      <c r="E309" s="1637"/>
      <c r="F309" s="59" t="s">
        <v>361</v>
      </c>
      <c r="G309" s="479">
        <v>0</v>
      </c>
      <c r="H309" s="479">
        <v>0</v>
      </c>
      <c r="I309" s="479">
        <v>0</v>
      </c>
      <c r="J309" s="1648"/>
      <c r="Q309" s="1"/>
    </row>
    <row r="310" spans="1:17" ht="15" customHeight="1" x14ac:dyDescent="0.35">
      <c r="A310" s="1548"/>
      <c r="B310" s="1518"/>
      <c r="C310" s="1519"/>
      <c r="D310" s="477" t="s">
        <v>254</v>
      </c>
      <c r="E310" s="1637"/>
      <c r="F310" s="59" t="s">
        <v>361</v>
      </c>
      <c r="G310" s="479">
        <v>0</v>
      </c>
      <c r="H310" s="479">
        <v>0</v>
      </c>
      <c r="I310" s="479">
        <v>0</v>
      </c>
      <c r="J310" s="1648"/>
      <c r="Q310" s="1"/>
    </row>
    <row r="311" spans="1:17" ht="15" customHeight="1" x14ac:dyDescent="0.35">
      <c r="A311" s="1549"/>
      <c r="B311" s="1515"/>
      <c r="C311" s="1516"/>
      <c r="D311" s="91" t="s">
        <v>255</v>
      </c>
      <c r="E311" s="1638"/>
      <c r="F311" s="81" t="s">
        <v>361</v>
      </c>
      <c r="G311" s="453">
        <v>0</v>
      </c>
      <c r="H311" s="453">
        <v>0</v>
      </c>
      <c r="I311" s="453">
        <v>0</v>
      </c>
      <c r="J311" s="1517"/>
      <c r="Q311" s="1"/>
    </row>
    <row r="312" spans="1:17" s="5" customFormat="1" ht="8.15" customHeight="1" x14ac:dyDescent="0.35">
      <c r="A312" s="12"/>
      <c r="B312" s="13"/>
      <c r="C312" s="13"/>
      <c r="D312" s="13"/>
      <c r="E312" s="13"/>
      <c r="F312" s="7"/>
      <c r="G312" s="149"/>
      <c r="H312" s="149"/>
      <c r="I312" s="149"/>
      <c r="J312" s="46"/>
      <c r="K312" s="381"/>
      <c r="L312" s="8"/>
      <c r="M312" s="381"/>
    </row>
    <row r="313" spans="1:17" s="5" customFormat="1" ht="33" customHeight="1" x14ac:dyDescent="0.35">
      <c r="A313" s="1462" t="s">
        <v>552</v>
      </c>
      <c r="B313" s="1463"/>
      <c r="C313" s="1463"/>
      <c r="D313" s="1463"/>
      <c r="E313" s="1463"/>
      <c r="F313" s="1463"/>
      <c r="G313" s="1463"/>
      <c r="H313" s="1463"/>
      <c r="I313" s="1463"/>
      <c r="J313" s="1464"/>
      <c r="K313" s="381"/>
      <c r="L313" s="8">
        <f>IF(COUNTA(G314:I314)=3,3,2)</f>
        <v>3</v>
      </c>
      <c r="M313" s="381"/>
    </row>
    <row r="314" spans="1:17" ht="39" customHeight="1" x14ac:dyDescent="0.35">
      <c r="A314" s="11" t="s">
        <v>95</v>
      </c>
      <c r="B314" s="1590" t="s">
        <v>553</v>
      </c>
      <c r="C314" s="1590"/>
      <c r="D314" s="1590"/>
      <c r="E314" s="219" t="s">
        <v>519</v>
      </c>
      <c r="F314" s="242" t="s">
        <v>398</v>
      </c>
      <c r="G314" s="253">
        <v>0.996</v>
      </c>
      <c r="H314" s="253">
        <v>0.996</v>
      </c>
      <c r="I314" s="253">
        <v>0.996</v>
      </c>
      <c r="J314" s="414" t="s">
        <v>626</v>
      </c>
      <c r="Q314" s="1"/>
    </row>
    <row r="315" spans="1:17" s="5" customFormat="1" ht="8.15" customHeight="1" x14ac:dyDescent="0.35">
      <c r="A315" s="82"/>
      <c r="B315" s="83"/>
      <c r="C315" s="83"/>
      <c r="D315" s="83"/>
      <c r="E315" s="83"/>
      <c r="F315" s="84"/>
      <c r="G315" s="156"/>
      <c r="H315" s="156"/>
      <c r="I315" s="156"/>
      <c r="J315" s="46"/>
      <c r="K315" s="381"/>
      <c r="L315" s="8"/>
      <c r="M315" s="381"/>
    </row>
    <row r="316" spans="1:17" s="5" customFormat="1" ht="33" customHeight="1" x14ac:dyDescent="0.35">
      <c r="A316" s="1462" t="s">
        <v>449</v>
      </c>
      <c r="B316" s="1463"/>
      <c r="C316" s="1463"/>
      <c r="D316" s="1463"/>
      <c r="E316" s="1463"/>
      <c r="F316" s="1463"/>
      <c r="G316" s="1463"/>
      <c r="H316" s="1463"/>
      <c r="I316" s="1463"/>
      <c r="J316" s="1464"/>
      <c r="K316" s="381"/>
      <c r="L316" s="8">
        <f>IF(COUNTA(G317:I317)=1,3,2)</f>
        <v>3</v>
      </c>
      <c r="M316" s="381"/>
    </row>
    <row r="317" spans="1:17" ht="55.5" customHeight="1" x14ac:dyDescent="0.35">
      <c r="A317" s="11" t="s">
        <v>182</v>
      </c>
      <c r="B317" s="1633" t="s">
        <v>181</v>
      </c>
      <c r="C317" s="1633"/>
      <c r="D317" s="1633"/>
      <c r="E317" s="219" t="s">
        <v>519</v>
      </c>
      <c r="F317" s="242" t="s">
        <v>398</v>
      </c>
      <c r="G317" s="1758">
        <v>0.99990000000000001</v>
      </c>
      <c r="H317" s="1759"/>
      <c r="I317" s="1760"/>
      <c r="J317" s="430" t="s">
        <v>558</v>
      </c>
      <c r="L317" s="381"/>
      <c r="Q317" s="1"/>
    </row>
    <row r="318" spans="1:17" s="5" customFormat="1" ht="8.15" customHeight="1" x14ac:dyDescent="0.35">
      <c r="A318" s="12"/>
      <c r="B318" s="13"/>
      <c r="C318" s="13"/>
      <c r="D318" s="13"/>
      <c r="E318" s="13"/>
      <c r="F318" s="7"/>
      <c r="G318" s="149"/>
      <c r="H318" s="149"/>
      <c r="I318" s="149"/>
      <c r="J318" s="46"/>
      <c r="K318" s="381"/>
      <c r="L318" s="8"/>
      <c r="M318" s="381"/>
    </row>
    <row r="319" spans="1:17" s="5" customFormat="1" ht="33" customHeight="1" x14ac:dyDescent="0.35">
      <c r="A319" s="1462" t="s">
        <v>450</v>
      </c>
      <c r="B319" s="1463"/>
      <c r="C319" s="1463"/>
      <c r="D319" s="1463"/>
      <c r="E319" s="1463"/>
      <c r="F319" s="1463"/>
      <c r="G319" s="1463"/>
      <c r="H319" s="1463"/>
      <c r="I319" s="1463"/>
      <c r="J319" s="1464"/>
      <c r="K319" s="381"/>
      <c r="L319" s="8">
        <f>IF(COUNTA(G320:I320)=1,3,2)</f>
        <v>3</v>
      </c>
      <c r="M319" s="381"/>
    </row>
    <row r="320" spans="1:17" ht="52.5" customHeight="1" x14ac:dyDescent="0.35">
      <c r="A320" s="11" t="s">
        <v>180</v>
      </c>
      <c r="B320" s="1590" t="s">
        <v>474</v>
      </c>
      <c r="C320" s="1590"/>
      <c r="D320" s="1590"/>
      <c r="E320" s="219" t="s">
        <v>519</v>
      </c>
      <c r="F320" s="242" t="s">
        <v>556</v>
      </c>
      <c r="G320" s="1748" t="s">
        <v>723</v>
      </c>
      <c r="H320" s="1749"/>
      <c r="I320" s="1750"/>
      <c r="J320" s="430" t="s">
        <v>725</v>
      </c>
      <c r="L320" s="381"/>
      <c r="Q320" s="1"/>
    </row>
    <row r="321" spans="1:17" s="5" customFormat="1" ht="8.15" customHeight="1" x14ac:dyDescent="0.35">
      <c r="A321" s="82"/>
      <c r="B321" s="83"/>
      <c r="C321" s="83"/>
      <c r="D321" s="83"/>
      <c r="E321" s="83"/>
      <c r="F321" s="84"/>
      <c r="G321" s="156"/>
      <c r="H321" s="156"/>
      <c r="I321" s="156"/>
      <c r="J321" s="46"/>
      <c r="K321" s="381"/>
      <c r="L321" s="8"/>
      <c r="M321" s="381"/>
    </row>
    <row r="322" spans="1:17" s="5" customFormat="1" ht="33" customHeight="1" x14ac:dyDescent="0.35">
      <c r="A322" s="1462" t="s">
        <v>451</v>
      </c>
      <c r="B322" s="1463"/>
      <c r="C322" s="1463"/>
      <c r="D322" s="1463"/>
      <c r="E322" s="1463"/>
      <c r="F322" s="1463"/>
      <c r="G322" s="1463"/>
      <c r="H322" s="1463"/>
      <c r="I322" s="1463"/>
      <c r="J322" s="1464"/>
      <c r="K322" s="381"/>
      <c r="L322" s="8">
        <f>IF(COUNTA(G323:I323)=3,3,2)</f>
        <v>3</v>
      </c>
      <c r="M322" s="381"/>
    </row>
    <row r="323" spans="1:17" ht="30" customHeight="1" x14ac:dyDescent="0.35">
      <c r="A323" s="11" t="s">
        <v>130</v>
      </c>
      <c r="B323" s="1633" t="s">
        <v>129</v>
      </c>
      <c r="C323" s="1633"/>
      <c r="D323" s="1633"/>
      <c r="E323" s="219" t="s">
        <v>519</v>
      </c>
      <c r="F323" s="242" t="s">
        <v>559</v>
      </c>
      <c r="G323" s="186" t="s">
        <v>511</v>
      </c>
      <c r="H323" s="186" t="s">
        <v>511</v>
      </c>
      <c r="I323" s="186" t="s">
        <v>511</v>
      </c>
      <c r="J323" s="430" t="s">
        <v>557</v>
      </c>
      <c r="Q323" s="1"/>
    </row>
    <row r="324" spans="1:17" s="5" customFormat="1" ht="8.15" customHeight="1" x14ac:dyDescent="0.35">
      <c r="A324" s="82"/>
      <c r="B324" s="83"/>
      <c r="C324" s="83"/>
      <c r="D324" s="83"/>
      <c r="E324" s="83"/>
      <c r="F324" s="84"/>
      <c r="G324" s="156"/>
      <c r="H324" s="156"/>
      <c r="I324" s="156"/>
      <c r="J324" s="46"/>
      <c r="K324" s="381"/>
      <c r="L324" s="8"/>
      <c r="M324" s="381"/>
    </row>
    <row r="325" spans="1:17" s="5" customFormat="1" ht="69.75" customHeight="1" x14ac:dyDescent="0.35">
      <c r="A325" s="1462" t="s">
        <v>452</v>
      </c>
      <c r="B325" s="1463"/>
      <c r="C325" s="1463"/>
      <c r="D325" s="1463"/>
      <c r="E325" s="1463"/>
      <c r="F325" s="1463"/>
      <c r="G325" s="1463"/>
      <c r="H325" s="1463"/>
      <c r="I325" s="1463"/>
      <c r="J325" s="436" t="s">
        <v>576</v>
      </c>
      <c r="K325" s="381"/>
      <c r="L325" s="8">
        <f>IF(COUNTA(G326:I334)=27,3,2)</f>
        <v>3</v>
      </c>
      <c r="M325" s="381"/>
    </row>
    <row r="326" spans="1:17" ht="30" customHeight="1" x14ac:dyDescent="0.35">
      <c r="A326" s="460" t="s">
        <v>298</v>
      </c>
      <c r="B326" s="1652" t="s">
        <v>266</v>
      </c>
      <c r="C326" s="1652"/>
      <c r="D326" s="1652"/>
      <c r="E326" s="1653" t="s">
        <v>518</v>
      </c>
      <c r="F326" s="243" t="s">
        <v>512</v>
      </c>
      <c r="G326" s="474">
        <v>107</v>
      </c>
      <c r="H326" s="474">
        <v>77</v>
      </c>
      <c r="I326" s="474">
        <v>63</v>
      </c>
      <c r="J326" s="223" t="s">
        <v>554</v>
      </c>
      <c r="Q326" s="1"/>
    </row>
    <row r="327" spans="1:17" ht="30" customHeight="1" x14ac:dyDescent="0.35">
      <c r="A327" s="462" t="s">
        <v>299</v>
      </c>
      <c r="B327" s="1656" t="s">
        <v>267</v>
      </c>
      <c r="C327" s="1656"/>
      <c r="D327" s="1656"/>
      <c r="E327" s="1654"/>
      <c r="F327" s="244" t="s">
        <v>512</v>
      </c>
      <c r="G327" s="153">
        <v>0</v>
      </c>
      <c r="H327" s="153">
        <v>0</v>
      </c>
      <c r="I327" s="153">
        <v>98</v>
      </c>
      <c r="J327" s="472"/>
      <c r="Q327" s="1"/>
    </row>
    <row r="328" spans="1:17" ht="66" customHeight="1" x14ac:dyDescent="0.35">
      <c r="A328" s="461" t="s">
        <v>300</v>
      </c>
      <c r="B328" s="1657" t="s">
        <v>294</v>
      </c>
      <c r="C328" s="1657"/>
      <c r="D328" s="1657"/>
      <c r="E328" s="1654"/>
      <c r="F328" s="245" t="s">
        <v>512</v>
      </c>
      <c r="G328" s="187">
        <v>0</v>
      </c>
      <c r="H328" s="187">
        <v>0</v>
      </c>
      <c r="I328" s="187">
        <v>0</v>
      </c>
      <c r="J328" s="273" t="s">
        <v>568</v>
      </c>
      <c r="Q328" s="1"/>
    </row>
    <row r="329" spans="1:17" ht="30" customHeight="1" x14ac:dyDescent="0.35">
      <c r="A329" s="462" t="s">
        <v>301</v>
      </c>
      <c r="B329" s="1656" t="s">
        <v>270</v>
      </c>
      <c r="C329" s="1656"/>
      <c r="D329" s="1656"/>
      <c r="E329" s="1654"/>
      <c r="F329" s="244" t="s">
        <v>512</v>
      </c>
      <c r="G329" s="153">
        <v>0</v>
      </c>
      <c r="H329" s="153">
        <v>0</v>
      </c>
      <c r="I329" s="153">
        <v>0</v>
      </c>
      <c r="J329" s="472"/>
      <c r="Q329" s="1"/>
    </row>
    <row r="330" spans="1:17" ht="30" customHeight="1" x14ac:dyDescent="0.35">
      <c r="A330" s="461" t="s">
        <v>302</v>
      </c>
      <c r="B330" s="1657" t="s">
        <v>268</v>
      </c>
      <c r="C330" s="1657"/>
      <c r="D330" s="1657"/>
      <c r="E330" s="1654"/>
      <c r="F330" s="245" t="s">
        <v>512</v>
      </c>
      <c r="G330" s="187">
        <v>0</v>
      </c>
      <c r="H330" s="187">
        <v>0</v>
      </c>
      <c r="I330" s="187">
        <v>0</v>
      </c>
      <c r="J330" s="266"/>
      <c r="Q330" s="1"/>
    </row>
    <row r="331" spans="1:17" ht="30" customHeight="1" x14ac:dyDescent="0.35">
      <c r="A331" s="462" t="s">
        <v>303</v>
      </c>
      <c r="B331" s="1656" t="s">
        <v>269</v>
      </c>
      <c r="C331" s="1656"/>
      <c r="D331" s="1656"/>
      <c r="E331" s="1654"/>
      <c r="F331" s="244" t="s">
        <v>512</v>
      </c>
      <c r="G331" s="153">
        <v>33</v>
      </c>
      <c r="H331" s="153">
        <v>14</v>
      </c>
      <c r="I331" s="153">
        <v>11</v>
      </c>
      <c r="J331" s="415"/>
      <c r="Q331" s="1"/>
    </row>
    <row r="332" spans="1:17" ht="30" customHeight="1" x14ac:dyDescent="0.35">
      <c r="A332" s="461" t="s">
        <v>304</v>
      </c>
      <c r="B332" s="1657" t="s">
        <v>295</v>
      </c>
      <c r="C332" s="1657"/>
      <c r="D332" s="1657"/>
      <c r="E332" s="1654"/>
      <c r="F332" s="245" t="s">
        <v>512</v>
      </c>
      <c r="G332" s="187">
        <v>74</v>
      </c>
      <c r="H332" s="187">
        <v>60</v>
      </c>
      <c r="I332" s="187">
        <v>150</v>
      </c>
      <c r="J332" s="249"/>
      <c r="Q332" s="1"/>
    </row>
    <row r="333" spans="1:17" ht="30" customHeight="1" x14ac:dyDescent="0.35">
      <c r="A333" s="462" t="s">
        <v>305</v>
      </c>
      <c r="B333" s="1656" t="s">
        <v>296</v>
      </c>
      <c r="C333" s="1656"/>
      <c r="D333" s="1656"/>
      <c r="E333" s="1654"/>
      <c r="F333" s="244" t="s">
        <v>512</v>
      </c>
      <c r="G333" s="153">
        <v>86</v>
      </c>
      <c r="H333" s="153">
        <v>74</v>
      </c>
      <c r="I333" s="153">
        <v>159</v>
      </c>
      <c r="J333" s="472"/>
      <c r="Q333" s="1"/>
    </row>
    <row r="334" spans="1:17" ht="30" customHeight="1" x14ac:dyDescent="0.35">
      <c r="A334" s="468" t="s">
        <v>305</v>
      </c>
      <c r="B334" s="1666" t="s">
        <v>297</v>
      </c>
      <c r="C334" s="1666"/>
      <c r="D334" s="1666"/>
      <c r="E334" s="1655"/>
      <c r="F334" s="110" t="s">
        <v>512</v>
      </c>
      <c r="G334" s="188">
        <v>21</v>
      </c>
      <c r="H334" s="188">
        <v>3</v>
      </c>
      <c r="I334" s="188">
        <v>2</v>
      </c>
      <c r="J334" s="264" t="s">
        <v>542</v>
      </c>
      <c r="Q334" s="1"/>
    </row>
    <row r="335" spans="1:17" s="5" customFormat="1" ht="8.15" customHeight="1" x14ac:dyDescent="0.35">
      <c r="A335" s="12"/>
      <c r="B335" s="13"/>
      <c r="C335" s="13"/>
      <c r="D335" s="13"/>
      <c r="E335" s="13"/>
      <c r="F335" s="7"/>
      <c r="G335" s="149"/>
      <c r="H335" s="149"/>
      <c r="I335" s="149"/>
      <c r="J335" s="46"/>
      <c r="K335" s="381"/>
      <c r="L335" s="8"/>
      <c r="M335" s="381"/>
    </row>
    <row r="336" spans="1:17" s="5" customFormat="1" ht="33" customHeight="1" x14ac:dyDescent="0.35">
      <c r="A336" s="1462" t="s">
        <v>453</v>
      </c>
      <c r="B336" s="1463"/>
      <c r="C336" s="1463"/>
      <c r="D336" s="1463"/>
      <c r="E336" s="1463"/>
      <c r="F336" s="1463"/>
      <c r="G336" s="1463"/>
      <c r="H336" s="1463"/>
      <c r="I336" s="1463"/>
      <c r="J336" s="1464"/>
      <c r="K336" s="381"/>
      <c r="L336" s="8">
        <f>IF(COUNTA(G337:I342)=18,3,2)</f>
        <v>3</v>
      </c>
      <c r="M336" s="381"/>
    </row>
    <row r="337" spans="1:17" ht="20.149999999999999" customHeight="1" x14ac:dyDescent="0.35">
      <c r="A337" s="1522" t="s">
        <v>131</v>
      </c>
      <c r="B337" s="1658" t="s">
        <v>454</v>
      </c>
      <c r="C337" s="1659"/>
      <c r="D337" s="481" t="s">
        <v>538</v>
      </c>
      <c r="E337" s="1556" t="s">
        <v>519</v>
      </c>
      <c r="F337" s="243" t="s">
        <v>398</v>
      </c>
      <c r="G337" s="189" t="s">
        <v>362</v>
      </c>
      <c r="H337" s="189" t="s">
        <v>362</v>
      </c>
      <c r="I337" s="189" t="s">
        <v>362</v>
      </c>
      <c r="J337" s="1661"/>
      <c r="Q337" s="1"/>
    </row>
    <row r="338" spans="1:17" ht="20.149999999999999" customHeight="1" x14ac:dyDescent="0.35">
      <c r="A338" s="1523"/>
      <c r="B338" s="1569"/>
      <c r="C338" s="1570"/>
      <c r="D338" s="464" t="s">
        <v>539</v>
      </c>
      <c r="E338" s="1557"/>
      <c r="F338" s="245" t="s">
        <v>398</v>
      </c>
      <c r="G338" s="145" t="s">
        <v>362</v>
      </c>
      <c r="H338" s="145" t="s">
        <v>362</v>
      </c>
      <c r="I338" s="145" t="s">
        <v>362</v>
      </c>
      <c r="J338" s="1662"/>
      <c r="Q338" s="1"/>
    </row>
    <row r="339" spans="1:17" ht="20.149999999999999" customHeight="1" x14ac:dyDescent="0.35">
      <c r="A339" s="1548" t="s">
        <v>132</v>
      </c>
      <c r="B339" s="1565" t="s">
        <v>455</v>
      </c>
      <c r="C339" s="1566"/>
      <c r="D339" s="465" t="s">
        <v>538</v>
      </c>
      <c r="E339" s="1557"/>
      <c r="F339" s="244" t="s">
        <v>398</v>
      </c>
      <c r="G339" s="192">
        <v>0.24</v>
      </c>
      <c r="H339" s="192">
        <v>0.38</v>
      </c>
      <c r="I339" s="192">
        <v>0.28000000000000003</v>
      </c>
      <c r="J339" s="1662"/>
      <c r="Q339" s="1"/>
    </row>
    <row r="340" spans="1:17" ht="20.149999999999999" customHeight="1" x14ac:dyDescent="0.35">
      <c r="A340" s="1548"/>
      <c r="B340" s="1565"/>
      <c r="C340" s="1566"/>
      <c r="D340" s="465" t="s">
        <v>539</v>
      </c>
      <c r="E340" s="1557"/>
      <c r="F340" s="244" t="s">
        <v>398</v>
      </c>
      <c r="G340" s="192">
        <v>0.26</v>
      </c>
      <c r="H340" s="192">
        <v>0.43</v>
      </c>
      <c r="I340" s="192">
        <v>0.32</v>
      </c>
      <c r="J340" s="1662"/>
      <c r="Q340" s="1"/>
    </row>
    <row r="341" spans="1:17" ht="20.149999999999999" customHeight="1" x14ac:dyDescent="0.35">
      <c r="A341" s="1523" t="s">
        <v>133</v>
      </c>
      <c r="B341" s="1569" t="s">
        <v>456</v>
      </c>
      <c r="C341" s="1570"/>
      <c r="D341" s="464" t="s">
        <v>538</v>
      </c>
      <c r="E341" s="1557"/>
      <c r="F341" s="245" t="s">
        <v>398</v>
      </c>
      <c r="G341" s="193">
        <v>0.42</v>
      </c>
      <c r="H341" s="193">
        <v>0.59</v>
      </c>
      <c r="I341" s="193">
        <v>0.44</v>
      </c>
      <c r="J341" s="1662"/>
      <c r="Q341" s="1"/>
    </row>
    <row r="342" spans="1:17" ht="20.149999999999999" customHeight="1" x14ac:dyDescent="0.35">
      <c r="A342" s="1524"/>
      <c r="B342" s="1664"/>
      <c r="C342" s="1665"/>
      <c r="D342" s="466" t="s">
        <v>539</v>
      </c>
      <c r="E342" s="1660"/>
      <c r="F342" s="110" t="s">
        <v>398</v>
      </c>
      <c r="G342" s="194">
        <v>0.44</v>
      </c>
      <c r="H342" s="194">
        <v>0.62</v>
      </c>
      <c r="I342" s="194">
        <v>0.53</v>
      </c>
      <c r="J342" s="1663"/>
      <c r="Q342" s="1"/>
    </row>
    <row r="343" spans="1:17" s="5" customFormat="1" ht="8.15" customHeight="1" x14ac:dyDescent="0.35">
      <c r="A343" s="82"/>
      <c r="B343" s="83"/>
      <c r="C343" s="83"/>
      <c r="D343" s="83"/>
      <c r="E343" s="83"/>
      <c r="F343" s="84"/>
      <c r="G343" s="156"/>
      <c r="H343" s="156"/>
      <c r="I343" s="156"/>
      <c r="J343" s="46"/>
      <c r="K343" s="381"/>
      <c r="L343" s="8"/>
      <c r="M343" s="381"/>
    </row>
    <row r="344" spans="1:17" s="5" customFormat="1" ht="33" customHeight="1" x14ac:dyDescent="0.35">
      <c r="A344" s="1462" t="s">
        <v>457</v>
      </c>
      <c r="B344" s="1463"/>
      <c r="C344" s="1463"/>
      <c r="D344" s="1463"/>
      <c r="E344" s="1463"/>
      <c r="F344" s="1463"/>
      <c r="G344" s="1463"/>
      <c r="H344" s="1463"/>
      <c r="I344" s="1463"/>
      <c r="J344" s="1464"/>
      <c r="K344" s="381"/>
      <c r="L344" s="8">
        <f>IF(COUNTA(G345:I350)=18,3,2)</f>
        <v>3</v>
      </c>
      <c r="M344" s="381"/>
    </row>
    <row r="345" spans="1:17" ht="20.149999999999999" customHeight="1" x14ac:dyDescent="0.35">
      <c r="A345" s="1522" t="s">
        <v>183</v>
      </c>
      <c r="B345" s="1658" t="s">
        <v>458</v>
      </c>
      <c r="C345" s="1659"/>
      <c r="D345" s="481" t="s">
        <v>538</v>
      </c>
      <c r="E345" s="1556" t="s">
        <v>519</v>
      </c>
      <c r="F345" s="243" t="s">
        <v>398</v>
      </c>
      <c r="G345" s="189" t="s">
        <v>362</v>
      </c>
      <c r="H345" s="189" t="s">
        <v>362</v>
      </c>
      <c r="I345" s="190" t="s">
        <v>362</v>
      </c>
      <c r="J345" s="1471" t="s">
        <v>551</v>
      </c>
      <c r="Q345" s="1"/>
    </row>
    <row r="346" spans="1:17" ht="20.149999999999999" customHeight="1" x14ac:dyDescent="0.35">
      <c r="A346" s="1523" t="s">
        <v>183</v>
      </c>
      <c r="B346" s="1569" t="s">
        <v>344</v>
      </c>
      <c r="C346" s="1570"/>
      <c r="D346" s="464" t="s">
        <v>539</v>
      </c>
      <c r="E346" s="1557"/>
      <c r="F346" s="245" t="s">
        <v>398</v>
      </c>
      <c r="G346" s="145" t="s">
        <v>362</v>
      </c>
      <c r="H346" s="145" t="s">
        <v>362</v>
      </c>
      <c r="I346" s="191" t="s">
        <v>362</v>
      </c>
      <c r="J346" s="1472"/>
      <c r="Q346" s="1"/>
    </row>
    <row r="347" spans="1:17" ht="20.149999999999999" customHeight="1" x14ac:dyDescent="0.35">
      <c r="A347" s="1548" t="s">
        <v>184</v>
      </c>
      <c r="B347" s="1565" t="s">
        <v>459</v>
      </c>
      <c r="C347" s="1566"/>
      <c r="D347" s="465" t="s">
        <v>538</v>
      </c>
      <c r="E347" s="1557"/>
      <c r="F347" s="244" t="s">
        <v>398</v>
      </c>
      <c r="G347" s="192">
        <v>0.38</v>
      </c>
      <c r="H347" s="192">
        <v>0.44</v>
      </c>
      <c r="I347" s="171">
        <v>0.25</v>
      </c>
      <c r="J347" s="1472"/>
      <c r="Q347" s="1"/>
    </row>
    <row r="348" spans="1:17" ht="20.149999999999999" customHeight="1" x14ac:dyDescent="0.35">
      <c r="A348" s="1548" t="s">
        <v>184</v>
      </c>
      <c r="B348" s="1565" t="s">
        <v>345</v>
      </c>
      <c r="C348" s="1566"/>
      <c r="D348" s="465" t="s">
        <v>539</v>
      </c>
      <c r="E348" s="1557"/>
      <c r="F348" s="244" t="s">
        <v>398</v>
      </c>
      <c r="G348" s="192">
        <v>0.41</v>
      </c>
      <c r="H348" s="192">
        <v>0.53</v>
      </c>
      <c r="I348" s="171">
        <v>0.27</v>
      </c>
      <c r="J348" s="1472"/>
      <c r="Q348" s="1"/>
    </row>
    <row r="349" spans="1:17" ht="20.149999999999999" customHeight="1" x14ac:dyDescent="0.35">
      <c r="A349" s="1523" t="s">
        <v>185</v>
      </c>
      <c r="B349" s="1569" t="s">
        <v>460</v>
      </c>
      <c r="C349" s="1570"/>
      <c r="D349" s="464" t="s">
        <v>538</v>
      </c>
      <c r="E349" s="1557"/>
      <c r="F349" s="245" t="s">
        <v>398</v>
      </c>
      <c r="G349" s="193">
        <v>0.54</v>
      </c>
      <c r="H349" s="193">
        <v>0.6</v>
      </c>
      <c r="I349" s="247">
        <v>0.43</v>
      </c>
      <c r="J349" s="1472"/>
      <c r="Q349" s="1"/>
    </row>
    <row r="350" spans="1:17" ht="20.149999999999999" customHeight="1" x14ac:dyDescent="0.35">
      <c r="A350" s="1524" t="s">
        <v>185</v>
      </c>
      <c r="B350" s="1664" t="s">
        <v>346</v>
      </c>
      <c r="C350" s="1665"/>
      <c r="D350" s="466" t="s">
        <v>539</v>
      </c>
      <c r="E350" s="1660"/>
      <c r="F350" s="110" t="s">
        <v>398</v>
      </c>
      <c r="G350" s="194">
        <v>0.56999999999999995</v>
      </c>
      <c r="H350" s="194">
        <v>0.71</v>
      </c>
      <c r="I350" s="248">
        <v>0.46</v>
      </c>
      <c r="J350" s="1667"/>
      <c r="Q350" s="1"/>
    </row>
    <row r="351" spans="1:17" s="5" customFormat="1" ht="8.15" customHeight="1" x14ac:dyDescent="0.35">
      <c r="A351" s="82"/>
      <c r="B351" s="83"/>
      <c r="C351" s="83"/>
      <c r="D351" s="83"/>
      <c r="E351" s="83"/>
      <c r="F351" s="84"/>
      <c r="G351" s="156"/>
      <c r="H351" s="156"/>
      <c r="I351" s="156"/>
      <c r="J351" s="46"/>
      <c r="K351" s="381"/>
      <c r="L351" s="8"/>
      <c r="M351" s="381"/>
    </row>
    <row r="352" spans="1:17" s="5" customFormat="1" ht="33" customHeight="1" x14ac:dyDescent="0.35">
      <c r="A352" s="1462" t="s">
        <v>461</v>
      </c>
      <c r="B352" s="1463"/>
      <c r="C352" s="1463"/>
      <c r="D352" s="1463"/>
      <c r="E352" s="1463"/>
      <c r="F352" s="1463"/>
      <c r="G352" s="1463"/>
      <c r="H352" s="1463"/>
      <c r="I352" s="1463"/>
      <c r="J352" s="1464"/>
      <c r="K352" s="381"/>
      <c r="L352" s="8">
        <f>IF(COUNTA(G353:I355)=9,3,2)</f>
        <v>3</v>
      </c>
      <c r="M352" s="381"/>
    </row>
    <row r="353" spans="1:17" ht="38.15" customHeight="1" x14ac:dyDescent="0.35">
      <c r="A353" s="460" t="s">
        <v>190</v>
      </c>
      <c r="B353" s="1668" t="s">
        <v>258</v>
      </c>
      <c r="C353" s="1668"/>
      <c r="D353" s="1668"/>
      <c r="E353" s="1669" t="s">
        <v>518</v>
      </c>
      <c r="F353" s="243" t="s">
        <v>398</v>
      </c>
      <c r="G353" s="189" t="s">
        <v>362</v>
      </c>
      <c r="H353" s="189" t="s">
        <v>362</v>
      </c>
      <c r="I353" s="190" t="s">
        <v>362</v>
      </c>
      <c r="J353" s="1672" t="s">
        <v>516</v>
      </c>
      <c r="Q353" s="1"/>
    </row>
    <row r="354" spans="1:17" ht="38.15" customHeight="1" x14ac:dyDescent="0.35">
      <c r="A354" s="462" t="s">
        <v>191</v>
      </c>
      <c r="B354" s="1493" t="s">
        <v>243</v>
      </c>
      <c r="C354" s="1493"/>
      <c r="D354" s="1493"/>
      <c r="E354" s="1670"/>
      <c r="F354" s="244" t="s">
        <v>398</v>
      </c>
      <c r="G354" s="143" t="s">
        <v>362</v>
      </c>
      <c r="H354" s="143" t="s">
        <v>362</v>
      </c>
      <c r="I354" s="143" t="s">
        <v>362</v>
      </c>
      <c r="J354" s="1673"/>
      <c r="Q354" s="1"/>
    </row>
    <row r="355" spans="1:17" ht="38.15" customHeight="1" x14ac:dyDescent="0.35">
      <c r="A355" s="468" t="s">
        <v>192</v>
      </c>
      <c r="B355" s="1589" t="s">
        <v>244</v>
      </c>
      <c r="C355" s="1589"/>
      <c r="D355" s="1589"/>
      <c r="E355" s="1671"/>
      <c r="F355" s="110" t="s">
        <v>398</v>
      </c>
      <c r="G355" s="196" t="s">
        <v>362</v>
      </c>
      <c r="H355" s="196" t="s">
        <v>362</v>
      </c>
      <c r="I355" s="196" t="s">
        <v>362</v>
      </c>
      <c r="J355" s="1674"/>
      <c r="Q355" s="1"/>
    </row>
    <row r="356" spans="1:17" s="5" customFormat="1" ht="8.15" customHeight="1" x14ac:dyDescent="0.35">
      <c r="A356" s="12"/>
      <c r="B356" s="13"/>
      <c r="C356" s="13"/>
      <c r="D356" s="13"/>
      <c r="E356" s="13"/>
      <c r="F356" s="7"/>
      <c r="G356" s="149"/>
      <c r="H356" s="149"/>
      <c r="I356" s="149"/>
      <c r="J356" s="46"/>
      <c r="K356" s="381"/>
      <c r="L356" s="8"/>
      <c r="M356" s="381"/>
    </row>
    <row r="357" spans="1:17" s="5" customFormat="1" ht="33" customHeight="1" x14ac:dyDescent="0.35">
      <c r="A357" s="1462" t="s">
        <v>462</v>
      </c>
      <c r="B357" s="1463"/>
      <c r="C357" s="1463"/>
      <c r="D357" s="1463"/>
      <c r="E357" s="1463"/>
      <c r="F357" s="1463"/>
      <c r="G357" s="1463"/>
      <c r="H357" s="1463"/>
      <c r="I357" s="1463"/>
      <c r="J357" s="1464"/>
      <c r="K357" s="381"/>
      <c r="L357" s="8">
        <f>IF(COUNTA(G358:I361)=12,3,2)</f>
        <v>3</v>
      </c>
      <c r="M357" s="381"/>
    </row>
    <row r="358" spans="1:17" ht="28" customHeight="1" x14ac:dyDescent="0.35">
      <c r="A358" s="460" t="s">
        <v>186</v>
      </c>
      <c r="B358" s="1668" t="s">
        <v>134</v>
      </c>
      <c r="C358" s="1668"/>
      <c r="D358" s="1668"/>
      <c r="E358" s="1669" t="s">
        <v>518</v>
      </c>
      <c r="F358" s="243" t="s">
        <v>512</v>
      </c>
      <c r="G358" s="189" t="s">
        <v>362</v>
      </c>
      <c r="H358" s="189" t="s">
        <v>362</v>
      </c>
      <c r="I358" s="189" t="s">
        <v>362</v>
      </c>
      <c r="J358" s="250" t="s">
        <v>569</v>
      </c>
      <c r="Q358" s="1"/>
    </row>
    <row r="359" spans="1:17" ht="28" customHeight="1" x14ac:dyDescent="0.35">
      <c r="A359" s="462" t="s">
        <v>187</v>
      </c>
      <c r="B359" s="1493" t="s">
        <v>135</v>
      </c>
      <c r="C359" s="1493"/>
      <c r="D359" s="1493"/>
      <c r="E359" s="1670"/>
      <c r="F359" s="244" t="s">
        <v>512</v>
      </c>
      <c r="G359" s="143" t="s">
        <v>362</v>
      </c>
      <c r="H359" s="143" t="s">
        <v>362</v>
      </c>
      <c r="I359" s="153">
        <v>63</v>
      </c>
      <c r="J359" s="258" t="s">
        <v>570</v>
      </c>
      <c r="Q359" s="1"/>
    </row>
    <row r="360" spans="1:17" ht="30" customHeight="1" x14ac:dyDescent="0.35">
      <c r="A360" s="461" t="s">
        <v>188</v>
      </c>
      <c r="B360" s="1492" t="s">
        <v>136</v>
      </c>
      <c r="C360" s="1492"/>
      <c r="D360" s="1492"/>
      <c r="E360" s="1670"/>
      <c r="F360" s="245" t="s">
        <v>398</v>
      </c>
      <c r="G360" s="145" t="s">
        <v>362</v>
      </c>
      <c r="H360" s="145" t="s">
        <v>362</v>
      </c>
      <c r="I360" s="191" t="s">
        <v>362</v>
      </c>
      <c r="J360" s="323" t="s">
        <v>569</v>
      </c>
      <c r="Q360" s="1"/>
    </row>
    <row r="361" spans="1:17" ht="30" customHeight="1" x14ac:dyDescent="0.35">
      <c r="A361" s="463" t="s">
        <v>189</v>
      </c>
      <c r="B361" s="1504" t="s">
        <v>137</v>
      </c>
      <c r="C361" s="1504"/>
      <c r="D361" s="1504"/>
      <c r="E361" s="1671"/>
      <c r="F361" s="246" t="s">
        <v>398</v>
      </c>
      <c r="G361" s="148" t="s">
        <v>362</v>
      </c>
      <c r="H361" s="148" t="s">
        <v>362</v>
      </c>
      <c r="I361" s="198" t="s">
        <v>362</v>
      </c>
      <c r="J361" s="486" t="s">
        <v>569</v>
      </c>
      <c r="Q361" s="1"/>
    </row>
    <row r="362" spans="1:17" s="5" customFormat="1" ht="8.15" customHeight="1" x14ac:dyDescent="0.35">
      <c r="A362" s="12"/>
      <c r="B362" s="13"/>
      <c r="C362" s="13"/>
      <c r="D362" s="13"/>
      <c r="E362" s="13"/>
      <c r="F362" s="7"/>
      <c r="G362" s="149"/>
      <c r="H362" s="149"/>
      <c r="I362" s="149"/>
      <c r="J362" s="46"/>
      <c r="K362" s="381"/>
      <c r="L362" s="8"/>
      <c r="M362" s="381"/>
    </row>
    <row r="363" spans="1:17" s="5" customFormat="1" ht="33" customHeight="1" x14ac:dyDescent="0.35">
      <c r="A363" s="1462" t="s">
        <v>463</v>
      </c>
      <c r="B363" s="1463"/>
      <c r="C363" s="1463"/>
      <c r="D363" s="1463"/>
      <c r="E363" s="1463"/>
      <c r="F363" s="1463"/>
      <c r="G363" s="1463"/>
      <c r="H363" s="1463"/>
      <c r="I363" s="1463"/>
      <c r="J363" s="1464"/>
      <c r="K363" s="381"/>
      <c r="L363" s="8">
        <f>IF(COUNTA(G364:I364)=3,3,2)</f>
        <v>3</v>
      </c>
      <c r="M363" s="381"/>
    </row>
    <row r="364" spans="1:17" ht="101.25" customHeight="1" x14ac:dyDescent="0.35">
      <c r="A364" s="11" t="s">
        <v>193</v>
      </c>
      <c r="B364" s="1590" t="s">
        <v>541</v>
      </c>
      <c r="C364" s="1590"/>
      <c r="D364" s="1590"/>
      <c r="E364" s="219" t="s">
        <v>519</v>
      </c>
      <c r="F364" s="242" t="s">
        <v>361</v>
      </c>
      <c r="G364" s="150" t="s">
        <v>362</v>
      </c>
      <c r="H364" s="150" t="s">
        <v>362</v>
      </c>
      <c r="I364" s="150" t="s">
        <v>362</v>
      </c>
      <c r="J364" s="317" t="s">
        <v>623</v>
      </c>
      <c r="Q364" s="1"/>
    </row>
    <row r="365" spans="1:17" s="5" customFormat="1" ht="8.15" customHeight="1" x14ac:dyDescent="0.35">
      <c r="A365" s="12"/>
      <c r="B365" s="13"/>
      <c r="C365" s="13"/>
      <c r="D365" s="13"/>
      <c r="E365" s="13"/>
      <c r="F365" s="7"/>
      <c r="G365" s="149"/>
      <c r="H365" s="149"/>
      <c r="I365" s="149"/>
      <c r="J365" s="46"/>
      <c r="K365" s="381"/>
      <c r="L365" s="8"/>
      <c r="M365" s="381"/>
    </row>
    <row r="366" spans="1:17" s="5" customFormat="1" ht="33" customHeight="1" x14ac:dyDescent="0.35">
      <c r="A366" s="1462" t="s">
        <v>464</v>
      </c>
      <c r="B366" s="1463"/>
      <c r="C366" s="1463"/>
      <c r="D366" s="1463"/>
      <c r="E366" s="1463"/>
      <c r="F366" s="1463"/>
      <c r="G366" s="1463"/>
      <c r="H366" s="1463"/>
      <c r="I366" s="1463"/>
      <c r="J366" s="1464"/>
      <c r="K366" s="381"/>
      <c r="L366" s="8">
        <f>IF(COUNTA(G367:I367)=3,3,2)</f>
        <v>3</v>
      </c>
      <c r="M366" s="381"/>
    </row>
    <row r="367" spans="1:17" ht="32.15" customHeight="1" x14ac:dyDescent="0.35">
      <c r="A367" s="11" t="s">
        <v>194</v>
      </c>
      <c r="B367" s="1590" t="s">
        <v>138</v>
      </c>
      <c r="C367" s="1590"/>
      <c r="D367" s="1590"/>
      <c r="E367" s="219" t="s">
        <v>518</v>
      </c>
      <c r="F367" s="242" t="s">
        <v>361</v>
      </c>
      <c r="G367" s="150" t="s">
        <v>362</v>
      </c>
      <c r="H367" s="150" t="s">
        <v>362</v>
      </c>
      <c r="I367" s="150" t="s">
        <v>362</v>
      </c>
      <c r="J367" s="36" t="s">
        <v>510</v>
      </c>
      <c r="Q367" s="1"/>
    </row>
    <row r="368" spans="1:17" s="5" customFormat="1" ht="8.15" customHeight="1" x14ac:dyDescent="0.35">
      <c r="A368" s="82"/>
      <c r="B368" s="83"/>
      <c r="C368" s="83"/>
      <c r="D368" s="83"/>
      <c r="E368" s="83"/>
      <c r="F368" s="84"/>
      <c r="G368" s="156"/>
      <c r="H368" s="156"/>
      <c r="I368" s="156"/>
      <c r="J368" s="46"/>
      <c r="K368" s="381"/>
      <c r="L368" s="8"/>
      <c r="M368" s="381"/>
    </row>
    <row r="369" spans="1:17" s="5" customFormat="1" ht="33" customHeight="1" x14ac:dyDescent="0.35">
      <c r="A369" s="1462" t="s">
        <v>465</v>
      </c>
      <c r="B369" s="1463"/>
      <c r="C369" s="1463"/>
      <c r="D369" s="1463"/>
      <c r="E369" s="1463"/>
      <c r="F369" s="1463"/>
      <c r="G369" s="1463"/>
      <c r="H369" s="1463"/>
      <c r="I369" s="1463"/>
      <c r="J369" s="1464"/>
      <c r="K369" s="381"/>
      <c r="L369" s="8">
        <f>IF(COUNTA(G370:I370)=3,3,2)</f>
        <v>3</v>
      </c>
      <c r="M369" s="381"/>
    </row>
    <row r="370" spans="1:17" ht="32.15" customHeight="1" x14ac:dyDescent="0.35">
      <c r="A370" s="11" t="s">
        <v>195</v>
      </c>
      <c r="B370" s="1590" t="s">
        <v>139</v>
      </c>
      <c r="C370" s="1590"/>
      <c r="D370" s="1590"/>
      <c r="E370" s="219" t="s">
        <v>518</v>
      </c>
      <c r="F370" s="242" t="s">
        <v>361</v>
      </c>
      <c r="G370" s="150" t="s">
        <v>362</v>
      </c>
      <c r="H370" s="150" t="s">
        <v>362</v>
      </c>
      <c r="I370" s="150" t="s">
        <v>362</v>
      </c>
      <c r="J370" s="36" t="s">
        <v>510</v>
      </c>
      <c r="Q370" s="1"/>
    </row>
    <row r="371" spans="1:17" s="5" customFormat="1" ht="8.15" customHeight="1" x14ac:dyDescent="0.35">
      <c r="A371" s="82"/>
      <c r="B371" s="83"/>
      <c r="C371" s="83"/>
      <c r="D371" s="83"/>
      <c r="E371" s="83"/>
      <c r="F371" s="84"/>
      <c r="G371" s="156"/>
      <c r="H371" s="156"/>
      <c r="I371" s="156"/>
      <c r="J371" s="431"/>
      <c r="K371" s="381"/>
      <c r="L371" s="8"/>
      <c r="M371" s="381"/>
    </row>
    <row r="372" spans="1:17" s="5" customFormat="1" ht="33" customHeight="1" x14ac:dyDescent="0.35">
      <c r="A372" s="1494" t="s">
        <v>466</v>
      </c>
      <c r="B372" s="1495"/>
      <c r="C372" s="1495"/>
      <c r="D372" s="1495"/>
      <c r="E372" s="1495"/>
      <c r="F372" s="1495"/>
      <c r="G372" s="1495"/>
      <c r="H372" s="1495"/>
      <c r="I372" s="1495"/>
      <c r="J372" s="1496"/>
      <c r="K372" s="381"/>
      <c r="L372" s="8">
        <f>IF(COUNTA(G373:I375)=9,3,2)</f>
        <v>3</v>
      </c>
      <c r="M372" s="381"/>
    </row>
    <row r="373" spans="1:17" ht="43.5" customHeight="1" x14ac:dyDescent="0.35">
      <c r="A373" s="460" t="s">
        <v>196</v>
      </c>
      <c r="B373" s="1465" t="s">
        <v>245</v>
      </c>
      <c r="C373" s="1465"/>
      <c r="D373" s="1465"/>
      <c r="E373" s="1466" t="s">
        <v>519</v>
      </c>
      <c r="F373" s="243" t="s">
        <v>512</v>
      </c>
      <c r="G373" s="161" t="s">
        <v>362</v>
      </c>
      <c r="H373" s="161" t="s">
        <v>362</v>
      </c>
      <c r="I373" s="161" t="s">
        <v>362</v>
      </c>
      <c r="J373" s="1617" t="s">
        <v>510</v>
      </c>
      <c r="Q373" s="1"/>
    </row>
    <row r="374" spans="1:17" ht="30" customHeight="1" x14ac:dyDescent="0.35">
      <c r="A374" s="462" t="s">
        <v>197</v>
      </c>
      <c r="B374" s="1460" t="s">
        <v>246</v>
      </c>
      <c r="C374" s="1460"/>
      <c r="D374" s="1460"/>
      <c r="E374" s="1467"/>
      <c r="F374" s="244" t="s">
        <v>512</v>
      </c>
      <c r="G374" s="143" t="s">
        <v>362</v>
      </c>
      <c r="H374" s="143" t="s">
        <v>362</v>
      </c>
      <c r="I374" s="143" t="s">
        <v>362</v>
      </c>
      <c r="J374" s="1618"/>
      <c r="Q374" s="1"/>
    </row>
    <row r="375" spans="1:17" ht="30" customHeight="1" x14ac:dyDescent="0.35">
      <c r="A375" s="468" t="s">
        <v>198</v>
      </c>
      <c r="B375" s="1624" t="s">
        <v>247</v>
      </c>
      <c r="C375" s="1624"/>
      <c r="D375" s="1624"/>
      <c r="E375" s="1468"/>
      <c r="F375" s="110" t="s">
        <v>398</v>
      </c>
      <c r="G375" s="164" t="s">
        <v>362</v>
      </c>
      <c r="H375" s="164" t="s">
        <v>362</v>
      </c>
      <c r="I375" s="164" t="s">
        <v>362</v>
      </c>
      <c r="J375" s="1619"/>
      <c r="Q375" s="1"/>
    </row>
    <row r="376" spans="1:17" s="5" customFormat="1" ht="8.15" customHeight="1" x14ac:dyDescent="0.35">
      <c r="A376" s="82"/>
      <c r="B376" s="83"/>
      <c r="C376" s="83"/>
      <c r="D376" s="83"/>
      <c r="E376" s="83"/>
      <c r="F376" s="84"/>
      <c r="G376" s="156"/>
      <c r="H376" s="156"/>
      <c r="I376" s="156"/>
      <c r="J376" s="46"/>
      <c r="K376" s="381"/>
      <c r="L376" s="8"/>
      <c r="M376" s="381"/>
    </row>
    <row r="377" spans="1:17" s="5" customFormat="1" ht="33" customHeight="1" x14ac:dyDescent="0.35">
      <c r="A377" s="1462" t="s">
        <v>467</v>
      </c>
      <c r="B377" s="1463"/>
      <c r="C377" s="1463"/>
      <c r="D377" s="1463"/>
      <c r="E377" s="1463"/>
      <c r="F377" s="1463"/>
      <c r="G377" s="1463"/>
      <c r="H377" s="1463"/>
      <c r="I377" s="1463"/>
      <c r="J377" s="1464"/>
      <c r="K377" s="381"/>
      <c r="L377" s="8">
        <f>IF(COUNTA(G378:I378)=3,3,2)</f>
        <v>3</v>
      </c>
      <c r="M377" s="381"/>
    </row>
    <row r="378" spans="1:17" ht="44.25" customHeight="1" x14ac:dyDescent="0.35">
      <c r="A378" s="11" t="s">
        <v>199</v>
      </c>
      <c r="B378" s="1590" t="s">
        <v>140</v>
      </c>
      <c r="C378" s="1590"/>
      <c r="D378" s="1590"/>
      <c r="E378" s="219" t="s">
        <v>518</v>
      </c>
      <c r="F378" s="242" t="s">
        <v>361</v>
      </c>
      <c r="G378" s="150" t="s">
        <v>362</v>
      </c>
      <c r="H378" s="150" t="s">
        <v>362</v>
      </c>
      <c r="I378" s="150" t="s">
        <v>362</v>
      </c>
      <c r="J378" s="36" t="s">
        <v>510</v>
      </c>
      <c r="Q378" s="1"/>
    </row>
    <row r="379" spans="1:17" s="5" customFormat="1" ht="8.15" customHeight="1" x14ac:dyDescent="0.35">
      <c r="A379" s="12"/>
      <c r="B379" s="13"/>
      <c r="C379" s="13"/>
      <c r="D379" s="13"/>
      <c r="E379" s="13"/>
      <c r="F379" s="7"/>
      <c r="G379" s="149"/>
      <c r="H379" s="149"/>
      <c r="I379" s="149"/>
      <c r="J379" s="46"/>
      <c r="K379" s="381"/>
      <c r="L379" s="8"/>
      <c r="M379" s="381"/>
    </row>
    <row r="380" spans="1:17" s="5" customFormat="1" ht="33" customHeight="1" x14ac:dyDescent="0.35">
      <c r="A380" s="1462" t="s">
        <v>468</v>
      </c>
      <c r="B380" s="1463"/>
      <c r="C380" s="1463"/>
      <c r="D380" s="1463"/>
      <c r="E380" s="1463"/>
      <c r="F380" s="1463"/>
      <c r="G380" s="1463"/>
      <c r="H380" s="1463"/>
      <c r="I380" s="1463"/>
      <c r="J380" s="1464"/>
      <c r="K380" s="381"/>
      <c r="L380" s="8">
        <f>IF(COUNTA(G381:I381)=3,3,2)</f>
        <v>3</v>
      </c>
      <c r="M380" s="381"/>
    </row>
    <row r="381" spans="1:17" ht="46.5" customHeight="1" x14ac:dyDescent="0.35">
      <c r="A381" s="11" t="s">
        <v>200</v>
      </c>
      <c r="B381" s="1590" t="s">
        <v>140</v>
      </c>
      <c r="C381" s="1590"/>
      <c r="D381" s="1590"/>
      <c r="E381" s="219" t="s">
        <v>518</v>
      </c>
      <c r="F381" s="242" t="s">
        <v>361</v>
      </c>
      <c r="G381" s="150" t="s">
        <v>362</v>
      </c>
      <c r="H381" s="150" t="s">
        <v>362</v>
      </c>
      <c r="I381" s="150" t="s">
        <v>362</v>
      </c>
      <c r="J381" s="36" t="s">
        <v>510</v>
      </c>
      <c r="Q381" s="1"/>
    </row>
    <row r="382" spans="1:17" s="5" customFormat="1" ht="8.15" customHeight="1" x14ac:dyDescent="0.35">
      <c r="A382" s="12"/>
      <c r="B382" s="13"/>
      <c r="C382" s="13"/>
      <c r="D382" s="13"/>
      <c r="E382" s="13"/>
      <c r="F382" s="7"/>
      <c r="G382" s="149"/>
      <c r="H382" s="149"/>
      <c r="I382" s="149"/>
      <c r="J382" s="46"/>
      <c r="K382" s="381"/>
      <c r="L382" s="8"/>
      <c r="M382" s="381"/>
    </row>
    <row r="383" spans="1:17" s="5" customFormat="1" ht="33" customHeight="1" x14ac:dyDescent="0.35">
      <c r="A383" s="1462" t="s">
        <v>469</v>
      </c>
      <c r="B383" s="1463"/>
      <c r="C383" s="1463"/>
      <c r="D383" s="1463"/>
      <c r="E383" s="1463"/>
      <c r="F383" s="1463"/>
      <c r="G383" s="1463"/>
      <c r="H383" s="1463"/>
      <c r="I383" s="1463"/>
      <c r="J383" s="1464"/>
      <c r="K383" s="381"/>
      <c r="L383" s="8">
        <f>IF(COUNTA(G384:I385)=6,3,2)</f>
        <v>3</v>
      </c>
      <c r="M383" s="381"/>
    </row>
    <row r="384" spans="1:17" ht="30" customHeight="1" x14ac:dyDescent="0.35">
      <c r="A384" s="460" t="s">
        <v>201</v>
      </c>
      <c r="B384" s="1465" t="s">
        <v>141</v>
      </c>
      <c r="C384" s="1465"/>
      <c r="D384" s="1465"/>
      <c r="E384" s="1466" t="s">
        <v>518</v>
      </c>
      <c r="F384" s="243" t="s">
        <v>398</v>
      </c>
      <c r="G384" s="482">
        <v>0.23</v>
      </c>
      <c r="H384" s="161" t="s">
        <v>362</v>
      </c>
      <c r="I384" s="161" t="s">
        <v>362</v>
      </c>
      <c r="J384" s="1617" t="s">
        <v>692</v>
      </c>
      <c r="Q384" s="1"/>
    </row>
    <row r="385" spans="1:17" ht="30" customHeight="1" x14ac:dyDescent="0.35">
      <c r="A385" s="463" t="s">
        <v>202</v>
      </c>
      <c r="B385" s="1461" t="s">
        <v>288</v>
      </c>
      <c r="C385" s="1461"/>
      <c r="D385" s="1461"/>
      <c r="E385" s="1468"/>
      <c r="F385" s="246" t="s">
        <v>398</v>
      </c>
      <c r="G385" s="200">
        <v>0.02</v>
      </c>
      <c r="H385" s="148" t="s">
        <v>362</v>
      </c>
      <c r="I385" s="148" t="s">
        <v>362</v>
      </c>
      <c r="J385" s="1619"/>
      <c r="Q385" s="1"/>
    </row>
    <row r="386" spans="1:17" s="5" customFormat="1" ht="8.15" customHeight="1" x14ac:dyDescent="0.35">
      <c r="A386" s="12"/>
      <c r="B386" s="13"/>
      <c r="C386" s="13"/>
      <c r="D386" s="13"/>
      <c r="E386" s="13"/>
      <c r="F386" s="7"/>
      <c r="G386" s="149"/>
      <c r="H386" s="149"/>
      <c r="I386" s="149"/>
      <c r="J386" s="46"/>
      <c r="K386" s="381"/>
      <c r="L386" s="8"/>
      <c r="M386" s="381"/>
    </row>
    <row r="387" spans="1:17" s="5" customFormat="1" ht="33" customHeight="1" x14ac:dyDescent="0.35">
      <c r="A387" s="1462" t="s">
        <v>470</v>
      </c>
      <c r="B387" s="1463"/>
      <c r="C387" s="1463"/>
      <c r="D387" s="1463"/>
      <c r="E387" s="1463"/>
      <c r="F387" s="1463"/>
      <c r="G387" s="1463"/>
      <c r="H387" s="1463"/>
      <c r="I387" s="1463"/>
      <c r="J387" s="1464"/>
      <c r="K387" s="381"/>
      <c r="L387" s="8">
        <f>IF(COUNTA(G388:I391)=12,3,2)</f>
        <v>3</v>
      </c>
      <c r="M387" s="381"/>
    </row>
    <row r="388" spans="1:17" ht="20.149999999999999" customHeight="1" x14ac:dyDescent="0.35">
      <c r="A388" s="1522" t="s">
        <v>203</v>
      </c>
      <c r="B388" s="1675" t="s">
        <v>347</v>
      </c>
      <c r="C388" s="1676"/>
      <c r="D388" s="132" t="s">
        <v>485</v>
      </c>
      <c r="E388" s="1679" t="s">
        <v>519</v>
      </c>
      <c r="F388" s="243"/>
      <c r="G388" s="159">
        <v>140442</v>
      </c>
      <c r="H388" s="159">
        <v>13976</v>
      </c>
      <c r="I388" s="159">
        <v>31768177</v>
      </c>
      <c r="J388" s="1534" t="s">
        <v>689</v>
      </c>
      <c r="M388" s="535"/>
      <c r="N388" s="536"/>
      <c r="Q388" s="1"/>
    </row>
    <row r="389" spans="1:17" ht="20.149999999999999" customHeight="1" x14ac:dyDescent="0.35">
      <c r="A389" s="1523"/>
      <c r="B389" s="1677"/>
      <c r="C389" s="1678"/>
      <c r="D389" s="133" t="s">
        <v>508</v>
      </c>
      <c r="E389" s="1680"/>
      <c r="F389" s="245"/>
      <c r="G389" s="296" t="s">
        <v>473</v>
      </c>
      <c r="H389" s="296" t="s">
        <v>473</v>
      </c>
      <c r="I389" s="146">
        <v>79452573</v>
      </c>
      <c r="J389" s="1535"/>
      <c r="M389" s="535"/>
      <c r="N389" s="536"/>
      <c r="Q389" s="1"/>
    </row>
    <row r="390" spans="1:17" ht="20.149999999999999" customHeight="1" x14ac:dyDescent="0.35">
      <c r="A390" s="1548" t="s">
        <v>248</v>
      </c>
      <c r="B390" s="1682" t="s">
        <v>348</v>
      </c>
      <c r="C390" s="1683"/>
      <c r="D390" s="134" t="s">
        <v>485</v>
      </c>
      <c r="E390" s="1680"/>
      <c r="F390" s="244" t="s">
        <v>361</v>
      </c>
      <c r="G390" s="479">
        <v>2983543.6881690002</v>
      </c>
      <c r="H390" s="479">
        <v>248419</v>
      </c>
      <c r="I390" s="479">
        <v>461950</v>
      </c>
      <c r="J390" s="1535"/>
      <c r="M390" s="535"/>
      <c r="N390" s="536"/>
      <c r="Q390" s="1"/>
    </row>
    <row r="391" spans="1:17" ht="20.149999999999999" customHeight="1" x14ac:dyDescent="0.35">
      <c r="A391" s="1549"/>
      <c r="B391" s="1684"/>
      <c r="C391" s="1685"/>
      <c r="D391" s="135" t="s">
        <v>508</v>
      </c>
      <c r="E391" s="1681"/>
      <c r="F391" s="246" t="s">
        <v>361</v>
      </c>
      <c r="G391" s="202" t="s">
        <v>473</v>
      </c>
      <c r="H391" s="202" t="s">
        <v>473</v>
      </c>
      <c r="I391" s="453">
        <v>409928</v>
      </c>
      <c r="J391" s="1536"/>
      <c r="M391" s="535"/>
      <c r="N391" s="535"/>
      <c r="Q391" s="1"/>
    </row>
    <row r="392" spans="1:17" s="5" customFormat="1" ht="8.15" customHeight="1" x14ac:dyDescent="0.35">
      <c r="A392" s="12"/>
      <c r="B392" s="13"/>
      <c r="C392" s="13"/>
      <c r="D392" s="13"/>
      <c r="E392" s="13"/>
      <c r="F392" s="7"/>
      <c r="G392" s="149"/>
      <c r="H392" s="149"/>
      <c r="I392" s="149"/>
      <c r="J392" s="46"/>
      <c r="K392" s="381"/>
      <c r="L392" s="8"/>
      <c r="M392" s="381"/>
    </row>
    <row r="393" spans="1:17" s="5" customFormat="1" ht="33" customHeight="1" x14ac:dyDescent="0.35">
      <c r="A393" s="1462" t="s">
        <v>471</v>
      </c>
      <c r="B393" s="1463"/>
      <c r="C393" s="1463"/>
      <c r="D393" s="1463"/>
      <c r="E393" s="1463"/>
      <c r="F393" s="1463"/>
      <c r="G393" s="1463"/>
      <c r="H393" s="1463"/>
      <c r="I393" s="1463"/>
      <c r="J393" s="1464"/>
      <c r="K393" s="381"/>
      <c r="L393" s="8">
        <f>IF(COUNTA(G394:I394)=3,3,2)</f>
        <v>3</v>
      </c>
      <c r="M393" s="381"/>
    </row>
    <row r="394" spans="1:17" ht="78" customHeight="1" x14ac:dyDescent="0.35">
      <c r="A394" s="11" t="s">
        <v>144</v>
      </c>
      <c r="B394" s="1700" t="s">
        <v>349</v>
      </c>
      <c r="C394" s="1701"/>
      <c r="D394" s="38" t="s">
        <v>472</v>
      </c>
      <c r="E394" s="242" t="s">
        <v>518</v>
      </c>
      <c r="F394" s="242" t="s">
        <v>361</v>
      </c>
      <c r="G394" s="169">
        <v>829000</v>
      </c>
      <c r="H394" s="169">
        <v>244700</v>
      </c>
      <c r="I394" s="169">
        <v>156800</v>
      </c>
      <c r="J394" s="257" t="s">
        <v>673</v>
      </c>
      <c r="Q394" s="1"/>
    </row>
    <row r="395" spans="1:17" s="5" customFormat="1" ht="8.15" customHeight="1" x14ac:dyDescent="0.35">
      <c r="A395" s="82"/>
      <c r="B395" s="83"/>
      <c r="C395" s="83"/>
      <c r="D395" s="83"/>
      <c r="E395" s="83"/>
      <c r="F395" s="84"/>
      <c r="G395" s="156"/>
      <c r="H395" s="156"/>
      <c r="I395" s="156"/>
      <c r="J395" s="46"/>
      <c r="K395" s="381"/>
      <c r="L395" s="8"/>
      <c r="M395" s="381"/>
    </row>
    <row r="396" spans="1:17" s="5" customFormat="1" ht="33" customHeight="1" x14ac:dyDescent="0.35">
      <c r="A396" s="1462" t="s">
        <v>520</v>
      </c>
      <c r="B396" s="1463"/>
      <c r="C396" s="1463"/>
      <c r="D396" s="1463"/>
      <c r="E396" s="1463"/>
      <c r="F396" s="1463"/>
      <c r="G396" s="1463"/>
      <c r="H396" s="1463"/>
      <c r="I396" s="1463"/>
      <c r="J396" s="1464"/>
      <c r="K396" s="381"/>
      <c r="L396" s="8">
        <f>IF(COUNTA(G397:I398)=6,3,2)</f>
        <v>3</v>
      </c>
      <c r="M396" s="381"/>
    </row>
    <row r="397" spans="1:17" ht="39" customHeight="1" x14ac:dyDescent="0.35">
      <c r="A397" s="460" t="s">
        <v>142</v>
      </c>
      <c r="B397" s="1668" t="s">
        <v>350</v>
      </c>
      <c r="C397" s="1668"/>
      <c r="D397" s="1668"/>
      <c r="E397" s="1669" t="s">
        <v>519</v>
      </c>
      <c r="F397" s="115"/>
      <c r="G397" s="161" t="s">
        <v>362</v>
      </c>
      <c r="H397" s="161" t="s">
        <v>362</v>
      </c>
      <c r="I397" s="203" t="s">
        <v>573</v>
      </c>
      <c r="J397" s="1672" t="s">
        <v>690</v>
      </c>
      <c r="Q397" s="1"/>
    </row>
    <row r="398" spans="1:17" ht="39" customHeight="1" x14ac:dyDescent="0.35">
      <c r="A398" s="463" t="s">
        <v>143</v>
      </c>
      <c r="B398" s="1504" t="s">
        <v>351</v>
      </c>
      <c r="C398" s="1504"/>
      <c r="D398" s="1504"/>
      <c r="E398" s="1671"/>
      <c r="F398" s="246" t="s">
        <v>361</v>
      </c>
      <c r="G398" s="148" t="s">
        <v>362</v>
      </c>
      <c r="H398" s="148" t="s">
        <v>362</v>
      </c>
      <c r="I398" s="204" t="s">
        <v>573</v>
      </c>
      <c r="J398" s="1674"/>
      <c r="Q398" s="1"/>
    </row>
    <row r="399" spans="1:17" s="5" customFormat="1" ht="8.15" customHeight="1" x14ac:dyDescent="0.35">
      <c r="A399" s="82"/>
      <c r="B399" s="83"/>
      <c r="C399" s="83"/>
      <c r="D399" s="83"/>
      <c r="E399" s="83"/>
      <c r="F399" s="84"/>
      <c r="G399" s="156"/>
      <c r="H399" s="156"/>
      <c r="I399" s="156"/>
      <c r="J399" s="46"/>
      <c r="K399" s="381"/>
      <c r="L399" s="8"/>
      <c r="M399" s="381"/>
    </row>
    <row r="400" spans="1:17" s="5" customFormat="1" ht="33" customHeight="1" x14ac:dyDescent="0.35">
      <c r="A400" s="1462" t="s">
        <v>618</v>
      </c>
      <c r="B400" s="1463"/>
      <c r="C400" s="1463"/>
      <c r="D400" s="1463"/>
      <c r="E400" s="1463"/>
      <c r="F400" s="1463"/>
      <c r="G400" s="1463"/>
      <c r="H400" s="1463"/>
      <c r="I400" s="1463"/>
      <c r="J400" s="1464"/>
      <c r="K400" s="381"/>
      <c r="L400" s="8">
        <f>IF(COUNTA(G401:I407)=21,3,2)</f>
        <v>3</v>
      </c>
      <c r="M400" s="381"/>
    </row>
    <row r="401" spans="1:17" ht="26.25" customHeight="1" x14ac:dyDescent="0.35">
      <c r="A401" s="449"/>
      <c r="B401" s="456" t="s">
        <v>582</v>
      </c>
      <c r="C401" s="334"/>
      <c r="D401" s="133" t="s">
        <v>583</v>
      </c>
      <c r="E401" s="1686" t="s">
        <v>584</v>
      </c>
      <c r="F401" s="245" t="s">
        <v>361</v>
      </c>
      <c r="G401" s="296">
        <v>2029.0771704400001</v>
      </c>
      <c r="H401" s="296">
        <v>1574.16636978</v>
      </c>
      <c r="I401" s="146">
        <v>506.10336849000004</v>
      </c>
      <c r="J401" s="424"/>
      <c r="Q401" s="1"/>
    </row>
    <row r="402" spans="1:17" ht="18" customHeight="1" x14ac:dyDescent="0.35">
      <c r="A402" s="1689"/>
      <c r="B402" s="1682" t="s">
        <v>585</v>
      </c>
      <c r="C402" s="1683"/>
      <c r="D402" s="134" t="s">
        <v>586</v>
      </c>
      <c r="E402" s="1687"/>
      <c r="F402" s="244" t="s">
        <v>512</v>
      </c>
      <c r="G402" s="290">
        <v>0</v>
      </c>
      <c r="H402" s="290">
        <v>0</v>
      </c>
      <c r="I402" s="479">
        <v>0</v>
      </c>
      <c r="J402" s="1695"/>
      <c r="Q402" s="1"/>
    </row>
    <row r="403" spans="1:17" ht="18" customHeight="1" x14ac:dyDescent="0.35">
      <c r="A403" s="1690"/>
      <c r="B403" s="1691"/>
      <c r="C403" s="1692"/>
      <c r="D403" s="134" t="s">
        <v>587</v>
      </c>
      <c r="E403" s="1687"/>
      <c r="F403" s="244" t="s">
        <v>512</v>
      </c>
      <c r="G403" s="290">
        <v>0</v>
      </c>
      <c r="H403" s="290">
        <v>1</v>
      </c>
      <c r="I403" s="479">
        <v>0</v>
      </c>
      <c r="J403" s="1696"/>
      <c r="Q403" s="1"/>
    </row>
    <row r="404" spans="1:17" ht="18" customHeight="1" x14ac:dyDescent="0.35">
      <c r="A404" s="1690"/>
      <c r="B404" s="1691"/>
      <c r="C404" s="1692"/>
      <c r="D404" s="134" t="s">
        <v>588</v>
      </c>
      <c r="E404" s="1687"/>
      <c r="F404" s="244" t="s">
        <v>512</v>
      </c>
      <c r="G404" s="290">
        <v>0</v>
      </c>
      <c r="H404" s="290">
        <v>1</v>
      </c>
      <c r="I404" s="479">
        <v>0</v>
      </c>
      <c r="J404" s="1696"/>
      <c r="Q404" s="1"/>
    </row>
    <row r="405" spans="1:17" ht="18" customHeight="1" x14ac:dyDescent="0.35">
      <c r="A405" s="1690"/>
      <c r="B405" s="1691"/>
      <c r="C405" s="1692"/>
      <c r="D405" s="134" t="s">
        <v>589</v>
      </c>
      <c r="E405" s="1687"/>
      <c r="F405" s="244" t="s">
        <v>512</v>
      </c>
      <c r="G405" s="290">
        <v>5</v>
      </c>
      <c r="H405" s="290">
        <v>4</v>
      </c>
      <c r="I405" s="479">
        <v>3</v>
      </c>
      <c r="J405" s="1696"/>
      <c r="Q405" s="1"/>
    </row>
    <row r="406" spans="1:17" ht="18" customHeight="1" x14ac:dyDescent="0.35">
      <c r="A406" s="1562"/>
      <c r="B406" s="1693"/>
      <c r="C406" s="1694"/>
      <c r="D406" s="134" t="s">
        <v>590</v>
      </c>
      <c r="E406" s="1687"/>
      <c r="F406" s="244" t="s">
        <v>512</v>
      </c>
      <c r="G406" s="290">
        <v>110</v>
      </c>
      <c r="H406" s="290">
        <v>104</v>
      </c>
      <c r="I406" s="479">
        <v>158</v>
      </c>
      <c r="J406" s="1697"/>
      <c r="Q406" s="1"/>
    </row>
    <row r="407" spans="1:17" ht="18" customHeight="1" x14ac:dyDescent="0.35">
      <c r="A407" s="468"/>
      <c r="B407" s="1698" t="s">
        <v>599</v>
      </c>
      <c r="C407" s="1699"/>
      <c r="D407" s="289" t="s">
        <v>256</v>
      </c>
      <c r="E407" s="1688"/>
      <c r="F407" s="110" t="s">
        <v>361</v>
      </c>
      <c r="G407" s="160">
        <v>10871.30071173</v>
      </c>
      <c r="H407" s="160">
        <v>4644.2884683699995</v>
      </c>
      <c r="I407" s="160">
        <v>4131.8087594500003</v>
      </c>
      <c r="J407" s="294"/>
      <c r="Q407" s="1"/>
    </row>
    <row r="408" spans="1:17" s="5" customFormat="1" ht="8.15" customHeight="1" x14ac:dyDescent="0.35">
      <c r="A408" s="65"/>
      <c r="B408" s="66"/>
      <c r="C408" s="66"/>
      <c r="D408" s="66"/>
      <c r="E408" s="66"/>
      <c r="F408" s="67"/>
      <c r="G408" s="155"/>
      <c r="H408" s="155"/>
      <c r="I408" s="155"/>
      <c r="J408" s="46"/>
      <c r="K408" s="381"/>
      <c r="L408" s="8"/>
      <c r="M408" s="381"/>
    </row>
    <row r="409" spans="1:17" s="5" customFormat="1" ht="33" customHeight="1" x14ac:dyDescent="0.35">
      <c r="A409" s="1462" t="s">
        <v>619</v>
      </c>
      <c r="B409" s="1463"/>
      <c r="C409" s="1463"/>
      <c r="D409" s="1463"/>
      <c r="E409" s="1463"/>
      <c r="F409" s="1463"/>
      <c r="G409" s="1463"/>
      <c r="H409" s="1463"/>
      <c r="I409" s="1463"/>
      <c r="J409" s="1464"/>
      <c r="K409" s="381"/>
      <c r="L409" s="8">
        <f>IF(COUNTA(G410:I420)=33,3,2)</f>
        <v>3</v>
      </c>
      <c r="M409" s="381"/>
    </row>
    <row r="410" spans="1:17" ht="18" hidden="1" customHeight="1" x14ac:dyDescent="0.35">
      <c r="A410" s="1706"/>
      <c r="B410" s="368" t="s">
        <v>636</v>
      </c>
      <c r="C410" s="1707"/>
      <c r="D410" s="1708"/>
      <c r="E410" s="369"/>
      <c r="F410" s="370" t="s">
        <v>361</v>
      </c>
      <c r="G410" s="371">
        <v>8533.8134687399997</v>
      </c>
      <c r="H410" s="371">
        <v>3885.4692987500002</v>
      </c>
      <c r="I410" s="372">
        <v>3155.712716</v>
      </c>
      <c r="J410" s="373" t="s">
        <v>635</v>
      </c>
      <c r="Q410" s="1"/>
    </row>
    <row r="411" spans="1:17" ht="30" customHeight="1" x14ac:dyDescent="0.35">
      <c r="A411" s="1595"/>
      <c r="B411" s="1709" t="s">
        <v>591</v>
      </c>
      <c r="C411" s="1711" t="s">
        <v>629</v>
      </c>
      <c r="D411" s="1712"/>
      <c r="E411" s="1713" t="s">
        <v>584</v>
      </c>
      <c r="F411" s="291" t="s">
        <v>361</v>
      </c>
      <c r="G411" s="305">
        <v>6716.1150939999998</v>
      </c>
      <c r="H411" s="305">
        <v>1918.031524</v>
      </c>
      <c r="I411" s="159">
        <v>2583.5045289999998</v>
      </c>
      <c r="J411" s="473" t="s">
        <v>637</v>
      </c>
      <c r="Q411" s="1"/>
    </row>
    <row r="412" spans="1:17" ht="30" customHeight="1" x14ac:dyDescent="0.35">
      <c r="A412" s="1595"/>
      <c r="B412" s="1710"/>
      <c r="C412" s="1702" t="s">
        <v>631</v>
      </c>
      <c r="D412" s="1703"/>
      <c r="E412" s="1714"/>
      <c r="F412" s="244" t="s">
        <v>361</v>
      </c>
      <c r="G412" s="479">
        <v>527.93942100000004</v>
      </c>
      <c r="H412" s="290">
        <v>12.662648000000001</v>
      </c>
      <c r="I412" s="433" t="s">
        <v>362</v>
      </c>
      <c r="J412" s="256" t="s">
        <v>638</v>
      </c>
      <c r="Q412" s="1"/>
    </row>
    <row r="413" spans="1:17" ht="41.25" customHeight="1" x14ac:dyDescent="0.35">
      <c r="A413" s="1595"/>
      <c r="B413" s="1710"/>
      <c r="C413" s="1704" t="s">
        <v>594</v>
      </c>
      <c r="D413" s="1705"/>
      <c r="E413" s="1714"/>
      <c r="F413" s="292" t="s">
        <v>361</v>
      </c>
      <c r="G413" s="296">
        <v>671.61150899999996</v>
      </c>
      <c r="H413" s="312" t="s">
        <v>362</v>
      </c>
      <c r="I413" s="312" t="s">
        <v>362</v>
      </c>
      <c r="J413" s="267" t="s">
        <v>639</v>
      </c>
      <c r="Q413" s="1"/>
    </row>
    <row r="414" spans="1:17" ht="36" x14ac:dyDescent="0.35">
      <c r="A414" s="1595"/>
      <c r="B414" s="1710"/>
      <c r="C414" s="1702" t="s">
        <v>592</v>
      </c>
      <c r="D414" s="1703"/>
      <c r="E414" s="1714"/>
      <c r="F414" s="244" t="s">
        <v>361</v>
      </c>
      <c r="G414" s="290">
        <v>-163.958778</v>
      </c>
      <c r="H414" s="433" t="s">
        <v>362</v>
      </c>
      <c r="I414" s="433" t="s">
        <v>362</v>
      </c>
      <c r="J414" s="434" t="s">
        <v>674</v>
      </c>
      <c r="Q414" s="1"/>
    </row>
    <row r="415" spans="1:17" ht="42" customHeight="1" x14ac:dyDescent="0.35">
      <c r="A415" s="1595"/>
      <c r="B415" s="1710"/>
      <c r="C415" s="1704" t="s">
        <v>595</v>
      </c>
      <c r="D415" s="1705"/>
      <c r="E415" s="1714"/>
      <c r="F415" s="292" t="s">
        <v>361</v>
      </c>
      <c r="G415" s="312" t="s">
        <v>362</v>
      </c>
      <c r="H415" s="296">
        <v>452.19939799999997</v>
      </c>
      <c r="I415" s="312" t="s">
        <v>362</v>
      </c>
      <c r="J415" s="267" t="s">
        <v>640</v>
      </c>
      <c r="Q415" s="1"/>
    </row>
    <row r="416" spans="1:17" ht="30.75" customHeight="1" x14ac:dyDescent="0.35">
      <c r="A416" s="1595"/>
      <c r="B416" s="1710"/>
      <c r="C416" s="1702" t="s">
        <v>596</v>
      </c>
      <c r="D416" s="1703"/>
      <c r="E416" s="1714"/>
      <c r="F416" s="244" t="s">
        <v>361</v>
      </c>
      <c r="G416" s="433" t="s">
        <v>362</v>
      </c>
      <c r="H416" s="290">
        <v>0</v>
      </c>
      <c r="I416" s="290">
        <v>108.262416</v>
      </c>
      <c r="J416" s="256" t="s">
        <v>641</v>
      </c>
      <c r="Q416" s="1"/>
    </row>
    <row r="417" spans="1:17" ht="36" x14ac:dyDescent="0.35">
      <c r="A417" s="1595"/>
      <c r="B417" s="1710"/>
      <c r="C417" s="1704" t="s">
        <v>593</v>
      </c>
      <c r="D417" s="1705"/>
      <c r="E417" s="1714"/>
      <c r="F417" s="292" t="s">
        <v>361</v>
      </c>
      <c r="G417" s="312" t="s">
        <v>362</v>
      </c>
      <c r="H417" s="312" t="s">
        <v>362</v>
      </c>
      <c r="I417" s="296">
        <v>42.517183000000003</v>
      </c>
      <c r="J417" s="267" t="s">
        <v>675</v>
      </c>
      <c r="Q417" s="1"/>
    </row>
    <row r="418" spans="1:17" ht="36" x14ac:dyDescent="0.35">
      <c r="A418" s="1595"/>
      <c r="B418" s="1710"/>
      <c r="C418" s="1702" t="s">
        <v>597</v>
      </c>
      <c r="D418" s="1703"/>
      <c r="E418" s="1714"/>
      <c r="F418" s="244" t="s">
        <v>361</v>
      </c>
      <c r="G418" s="433" t="s">
        <v>362</v>
      </c>
      <c r="H418" s="433" t="s">
        <v>362</v>
      </c>
      <c r="I418" s="479">
        <v>62.698365000000003</v>
      </c>
      <c r="J418" s="256" t="s">
        <v>676</v>
      </c>
      <c r="Q418" s="1"/>
    </row>
    <row r="419" spans="1:17" ht="56.25" customHeight="1" x14ac:dyDescent="0.35">
      <c r="A419" s="1595"/>
      <c r="B419" s="1710"/>
      <c r="C419" s="1704" t="s">
        <v>598</v>
      </c>
      <c r="D419" s="1705"/>
      <c r="E419" s="1714"/>
      <c r="F419" s="292" t="s">
        <v>361</v>
      </c>
      <c r="G419" s="296">
        <v>567.66089799999997</v>
      </c>
      <c r="H419" s="296">
        <v>1495.322099</v>
      </c>
      <c r="I419" s="146">
        <v>38.781104999999997</v>
      </c>
      <c r="J419" s="267" t="s">
        <v>642</v>
      </c>
      <c r="Q419" s="1"/>
    </row>
    <row r="420" spans="1:17" ht="18" customHeight="1" x14ac:dyDescent="0.35">
      <c r="A420" s="1595"/>
      <c r="B420" s="1710"/>
      <c r="C420" s="1702" t="s">
        <v>630</v>
      </c>
      <c r="D420" s="1703"/>
      <c r="E420" s="1714"/>
      <c r="F420" s="244" t="s">
        <v>361</v>
      </c>
      <c r="G420" s="290">
        <v>214.44532474000002</v>
      </c>
      <c r="H420" s="290">
        <v>7.25362975</v>
      </c>
      <c r="I420" s="479">
        <v>319.949118</v>
      </c>
      <c r="J420" s="435"/>
      <c r="Q420" s="1"/>
    </row>
    <row r="421" spans="1:17" s="5" customFormat="1" ht="8.15" customHeight="1" x14ac:dyDescent="0.35">
      <c r="A421" s="82"/>
      <c r="B421" s="83"/>
      <c r="C421" s="83"/>
      <c r="D421" s="83"/>
      <c r="E421" s="83"/>
      <c r="F421" s="84"/>
      <c r="G421" s="156"/>
      <c r="H421" s="156"/>
      <c r="I421" s="156"/>
      <c r="J421" s="46"/>
      <c r="K421" s="381"/>
      <c r="L421" s="8"/>
      <c r="M421" s="381"/>
    </row>
    <row r="424" spans="1:17" x14ac:dyDescent="0.35">
      <c r="G424" s="381"/>
      <c r="H424" s="381"/>
      <c r="I424" s="381"/>
    </row>
    <row r="425" spans="1:17" x14ac:dyDescent="0.35">
      <c r="G425" s="381"/>
      <c r="H425" s="381"/>
      <c r="I425" s="381"/>
    </row>
    <row r="426" spans="1:17" x14ac:dyDescent="0.35">
      <c r="G426" s="381"/>
      <c r="H426" s="381"/>
      <c r="I426" s="381"/>
    </row>
    <row r="427" spans="1:17" x14ac:dyDescent="0.35">
      <c r="G427" s="381"/>
      <c r="H427" s="381"/>
      <c r="I427" s="381"/>
    </row>
    <row r="428" spans="1:17" x14ac:dyDescent="0.35">
      <c r="G428" s="381"/>
      <c r="H428" s="381"/>
      <c r="I428" s="381"/>
    </row>
  </sheetData>
  <sheetProtection password="F63E" sheet="1" objects="1" scenarios="1"/>
  <mergeCells count="404">
    <mergeCell ref="C416:D416"/>
    <mergeCell ref="C417:D417"/>
    <mergeCell ref="C418:D418"/>
    <mergeCell ref="C419:D419"/>
    <mergeCell ref="C420:D420"/>
    <mergeCell ref="C1:E1"/>
    <mergeCell ref="A409:J409"/>
    <mergeCell ref="A410:A420"/>
    <mergeCell ref="C410:D410"/>
    <mergeCell ref="B411:B420"/>
    <mergeCell ref="C411:D411"/>
    <mergeCell ref="E411:E420"/>
    <mergeCell ref="C412:D412"/>
    <mergeCell ref="C413:D413"/>
    <mergeCell ref="C414:D414"/>
    <mergeCell ref="C415:D415"/>
    <mergeCell ref="A400:J400"/>
    <mergeCell ref="E401:E407"/>
    <mergeCell ref="A402:A406"/>
    <mergeCell ref="B402:C406"/>
    <mergeCell ref="J402:J406"/>
    <mergeCell ref="B407:C407"/>
    <mergeCell ref="A393:J393"/>
    <mergeCell ref="B394:C394"/>
    <mergeCell ref="A396:J396"/>
    <mergeCell ref="B397:D397"/>
    <mergeCell ref="E397:E398"/>
    <mergeCell ref="J397:J398"/>
    <mergeCell ref="B398:D398"/>
    <mergeCell ref="A387:J387"/>
    <mergeCell ref="A388:A389"/>
    <mergeCell ref="B388:C389"/>
    <mergeCell ref="E388:E391"/>
    <mergeCell ref="J388:J391"/>
    <mergeCell ref="A390:A391"/>
    <mergeCell ref="B390:C391"/>
    <mergeCell ref="A377:J377"/>
    <mergeCell ref="B378:D378"/>
    <mergeCell ref="A380:J380"/>
    <mergeCell ref="B381:D381"/>
    <mergeCell ref="A383:J383"/>
    <mergeCell ref="B384:D384"/>
    <mergeCell ref="E384:E385"/>
    <mergeCell ref="J384:J385"/>
    <mergeCell ref="B385:D385"/>
    <mergeCell ref="A372:J372"/>
    <mergeCell ref="B373:D373"/>
    <mergeCell ref="E373:E375"/>
    <mergeCell ref="J373:J375"/>
    <mergeCell ref="B374:D374"/>
    <mergeCell ref="B375:D375"/>
    <mergeCell ref="A363:J363"/>
    <mergeCell ref="B364:D364"/>
    <mergeCell ref="A366:J366"/>
    <mergeCell ref="B367:D367"/>
    <mergeCell ref="A369:J369"/>
    <mergeCell ref="B370:D370"/>
    <mergeCell ref="A357:J357"/>
    <mergeCell ref="B358:D358"/>
    <mergeCell ref="E358:E361"/>
    <mergeCell ref="B359:D359"/>
    <mergeCell ref="B360:D360"/>
    <mergeCell ref="B361:D361"/>
    <mergeCell ref="A352:J352"/>
    <mergeCell ref="B353:D353"/>
    <mergeCell ref="E353:E355"/>
    <mergeCell ref="J353:J355"/>
    <mergeCell ref="B354:D354"/>
    <mergeCell ref="B355:D355"/>
    <mergeCell ref="A344:J344"/>
    <mergeCell ref="A345:A346"/>
    <mergeCell ref="B345:C346"/>
    <mergeCell ref="E345:E350"/>
    <mergeCell ref="J345:J350"/>
    <mergeCell ref="A347:A348"/>
    <mergeCell ref="B347:C348"/>
    <mergeCell ref="A349:A350"/>
    <mergeCell ref="B349:C350"/>
    <mergeCell ref="A337:A338"/>
    <mergeCell ref="B337:C338"/>
    <mergeCell ref="E337:E342"/>
    <mergeCell ref="J337:J342"/>
    <mergeCell ref="A339:A340"/>
    <mergeCell ref="B339:C340"/>
    <mergeCell ref="A341:A342"/>
    <mergeCell ref="B341:C342"/>
    <mergeCell ref="B330:D330"/>
    <mergeCell ref="B331:D331"/>
    <mergeCell ref="B332:D332"/>
    <mergeCell ref="B333:D333"/>
    <mergeCell ref="B334:D334"/>
    <mergeCell ref="A336:J336"/>
    <mergeCell ref="B320:D320"/>
    <mergeCell ref="G320:I320"/>
    <mergeCell ref="A322:J322"/>
    <mergeCell ref="B323:D323"/>
    <mergeCell ref="A325:I325"/>
    <mergeCell ref="B326:D326"/>
    <mergeCell ref="E326:E334"/>
    <mergeCell ref="B327:D327"/>
    <mergeCell ref="B328:D328"/>
    <mergeCell ref="B329:D329"/>
    <mergeCell ref="A313:J313"/>
    <mergeCell ref="B314:D314"/>
    <mergeCell ref="A316:J316"/>
    <mergeCell ref="B317:D317"/>
    <mergeCell ref="G317:I317"/>
    <mergeCell ref="A319:J319"/>
    <mergeCell ref="A297:J297"/>
    <mergeCell ref="B298:C298"/>
    <mergeCell ref="E298:E311"/>
    <mergeCell ref="B299:C299"/>
    <mergeCell ref="A300:A305"/>
    <mergeCell ref="B300:C305"/>
    <mergeCell ref="J300:J305"/>
    <mergeCell ref="A306:A311"/>
    <mergeCell ref="B306:C311"/>
    <mergeCell ref="J306:J311"/>
    <mergeCell ref="A293:J293"/>
    <mergeCell ref="B294:D294"/>
    <mergeCell ref="E294:E295"/>
    <mergeCell ref="B295:D295"/>
    <mergeCell ref="B285:D285"/>
    <mergeCell ref="B286:D286"/>
    <mergeCell ref="B287:D287"/>
    <mergeCell ref="B288:D288"/>
    <mergeCell ref="B289:D289"/>
    <mergeCell ref="B290:D290"/>
    <mergeCell ref="B276:D276"/>
    <mergeCell ref="E276:E292"/>
    <mergeCell ref="B277:D277"/>
    <mergeCell ref="B278:D278"/>
    <mergeCell ref="B279:D279"/>
    <mergeCell ref="B280:D280"/>
    <mergeCell ref="B281:D281"/>
    <mergeCell ref="B282:D282"/>
    <mergeCell ref="B283:D283"/>
    <mergeCell ref="B284:D284"/>
    <mergeCell ref="B291:D291"/>
    <mergeCell ref="B292:D292"/>
    <mergeCell ref="A271:J271"/>
    <mergeCell ref="B272:D272"/>
    <mergeCell ref="E272:E273"/>
    <mergeCell ref="J272:J273"/>
    <mergeCell ref="B273:D273"/>
    <mergeCell ref="A275:J275"/>
    <mergeCell ref="A267:I267"/>
    <mergeCell ref="B268:D268"/>
    <mergeCell ref="E268:E269"/>
    <mergeCell ref="G268:H268"/>
    <mergeCell ref="B269:D269"/>
    <mergeCell ref="G269:H269"/>
    <mergeCell ref="B263:D263"/>
    <mergeCell ref="G263:H263"/>
    <mergeCell ref="B264:D264"/>
    <mergeCell ref="G264:H264"/>
    <mergeCell ref="B265:D265"/>
    <mergeCell ref="G265:H265"/>
    <mergeCell ref="A258:I258"/>
    <mergeCell ref="B259:D259"/>
    <mergeCell ref="E259:E265"/>
    <mergeCell ref="G259:H259"/>
    <mergeCell ref="B260:D260"/>
    <mergeCell ref="G260:H260"/>
    <mergeCell ref="B261:D261"/>
    <mergeCell ref="G261:H261"/>
    <mergeCell ref="B262:D262"/>
    <mergeCell ref="G262:H262"/>
    <mergeCell ref="A254:I254"/>
    <mergeCell ref="B255:D255"/>
    <mergeCell ref="E255:E256"/>
    <mergeCell ref="G255:H255"/>
    <mergeCell ref="B256:D256"/>
    <mergeCell ref="G256:H256"/>
    <mergeCell ref="A248:J248"/>
    <mergeCell ref="B249:D249"/>
    <mergeCell ref="E249:E252"/>
    <mergeCell ref="J249:J252"/>
    <mergeCell ref="B250:D250"/>
    <mergeCell ref="B251:D251"/>
    <mergeCell ref="B252:D252"/>
    <mergeCell ref="A242:J242"/>
    <mergeCell ref="B243:D243"/>
    <mergeCell ref="E243:E246"/>
    <mergeCell ref="B244:D244"/>
    <mergeCell ref="B245:D245"/>
    <mergeCell ref="B246:D246"/>
    <mergeCell ref="A237:J237"/>
    <mergeCell ref="B238:D238"/>
    <mergeCell ref="E238:E240"/>
    <mergeCell ref="J238:J240"/>
    <mergeCell ref="B239:D239"/>
    <mergeCell ref="B240:D240"/>
    <mergeCell ref="A232:J232"/>
    <mergeCell ref="B233:D233"/>
    <mergeCell ref="E233:E235"/>
    <mergeCell ref="J233:J235"/>
    <mergeCell ref="B234:D234"/>
    <mergeCell ref="B235:D235"/>
    <mergeCell ref="A225:J225"/>
    <mergeCell ref="B226:D226"/>
    <mergeCell ref="B227:D227"/>
    <mergeCell ref="B228:D228"/>
    <mergeCell ref="B229:D229"/>
    <mergeCell ref="B230:D230"/>
    <mergeCell ref="B217:D217"/>
    <mergeCell ref="B218:D218"/>
    <mergeCell ref="B219:D219"/>
    <mergeCell ref="B220:D220"/>
    <mergeCell ref="A222:J222"/>
    <mergeCell ref="B223:D223"/>
    <mergeCell ref="A207:J207"/>
    <mergeCell ref="B208:D208"/>
    <mergeCell ref="E208:E220"/>
    <mergeCell ref="B209:D209"/>
    <mergeCell ref="B210:D210"/>
    <mergeCell ref="B211:C211"/>
    <mergeCell ref="A212:A214"/>
    <mergeCell ref="B212:C214"/>
    <mergeCell ref="B215:D215"/>
    <mergeCell ref="B216:D216"/>
    <mergeCell ref="A198:J198"/>
    <mergeCell ref="B199:C199"/>
    <mergeCell ref="A201:J201"/>
    <mergeCell ref="B202:C202"/>
    <mergeCell ref="A204:J204"/>
    <mergeCell ref="B205:C205"/>
    <mergeCell ref="A188:J188"/>
    <mergeCell ref="B189:D189"/>
    <mergeCell ref="A191:J191"/>
    <mergeCell ref="B192:C192"/>
    <mergeCell ref="E192:E196"/>
    <mergeCell ref="B193:C193"/>
    <mergeCell ref="B194:C194"/>
    <mergeCell ref="B195:C195"/>
    <mergeCell ref="B196:C196"/>
    <mergeCell ref="A177:I177"/>
    <mergeCell ref="A178:A183"/>
    <mergeCell ref="B178:C183"/>
    <mergeCell ref="J178:J183"/>
    <mergeCell ref="A185:J185"/>
    <mergeCell ref="B186:D186"/>
    <mergeCell ref="A165:A170"/>
    <mergeCell ref="B165:C170"/>
    <mergeCell ref="J165:J170"/>
    <mergeCell ref="A171:A176"/>
    <mergeCell ref="B171:C176"/>
    <mergeCell ref="J171:J176"/>
    <mergeCell ref="J147:J152"/>
    <mergeCell ref="A153:A158"/>
    <mergeCell ref="B153:C158"/>
    <mergeCell ref="J153:J158"/>
    <mergeCell ref="A159:A164"/>
    <mergeCell ref="B159:C164"/>
    <mergeCell ref="J159:J164"/>
    <mergeCell ref="A134:I134"/>
    <mergeCell ref="A135:A140"/>
    <mergeCell ref="B135:C140"/>
    <mergeCell ref="E135:E176"/>
    <mergeCell ref="J135:J140"/>
    <mergeCell ref="A141:A146"/>
    <mergeCell ref="B141:C146"/>
    <mergeCell ref="J141:J146"/>
    <mergeCell ref="A147:A152"/>
    <mergeCell ref="B147:C152"/>
    <mergeCell ref="A91:I91"/>
    <mergeCell ref="A92:A97"/>
    <mergeCell ref="B92:C97"/>
    <mergeCell ref="E92:E133"/>
    <mergeCell ref="J92:J97"/>
    <mergeCell ref="A98:A103"/>
    <mergeCell ref="B98:C103"/>
    <mergeCell ref="J98:J103"/>
    <mergeCell ref="A104:A109"/>
    <mergeCell ref="B104:C109"/>
    <mergeCell ref="A122:A127"/>
    <mergeCell ref="B122:C127"/>
    <mergeCell ref="J122:J127"/>
    <mergeCell ref="A128:A133"/>
    <mergeCell ref="B128:C133"/>
    <mergeCell ref="J128:J133"/>
    <mergeCell ref="J104:J109"/>
    <mergeCell ref="A110:A115"/>
    <mergeCell ref="B110:C115"/>
    <mergeCell ref="J110:J115"/>
    <mergeCell ref="A116:A121"/>
    <mergeCell ref="B116:C121"/>
    <mergeCell ref="J116:J121"/>
    <mergeCell ref="B81:C83"/>
    <mergeCell ref="J81:J83"/>
    <mergeCell ref="A85:J85"/>
    <mergeCell ref="A86:A89"/>
    <mergeCell ref="B86:C89"/>
    <mergeCell ref="E86:E89"/>
    <mergeCell ref="J86:J89"/>
    <mergeCell ref="A71:J71"/>
    <mergeCell ref="B72:D72"/>
    <mergeCell ref="A74:J74"/>
    <mergeCell ref="B75:D75"/>
    <mergeCell ref="A77:J77"/>
    <mergeCell ref="B78:D78"/>
    <mergeCell ref="E78:E83"/>
    <mergeCell ref="B79:D79"/>
    <mergeCell ref="B80:D80"/>
    <mergeCell ref="A81:A83"/>
    <mergeCell ref="B55:C55"/>
    <mergeCell ref="E55:E65"/>
    <mergeCell ref="B56:C56"/>
    <mergeCell ref="A57:A58"/>
    <mergeCell ref="B57:C58"/>
    <mergeCell ref="J57:J58"/>
    <mergeCell ref="B65:C65"/>
    <mergeCell ref="A66:J66"/>
    <mergeCell ref="B67:C67"/>
    <mergeCell ref="E67:E69"/>
    <mergeCell ref="A68:A69"/>
    <mergeCell ref="B68:C69"/>
    <mergeCell ref="J68:J69"/>
    <mergeCell ref="B59:C59"/>
    <mergeCell ref="B60:C60"/>
    <mergeCell ref="A61:A62"/>
    <mergeCell ref="B61:C62"/>
    <mergeCell ref="J61:J62"/>
    <mergeCell ref="A63:A64"/>
    <mergeCell ref="B63:C64"/>
    <mergeCell ref="J63:J64"/>
    <mergeCell ref="B43:C44"/>
    <mergeCell ref="J43:J44"/>
    <mergeCell ref="A45:A46"/>
    <mergeCell ref="B45:C46"/>
    <mergeCell ref="J45:J46"/>
    <mergeCell ref="A51:A52"/>
    <mergeCell ref="B51:C52"/>
    <mergeCell ref="J51:J52"/>
    <mergeCell ref="A54:J54"/>
    <mergeCell ref="J37:J38"/>
    <mergeCell ref="A39:A40"/>
    <mergeCell ref="B39:C40"/>
    <mergeCell ref="J39:J40"/>
    <mergeCell ref="A41:A42"/>
    <mergeCell ref="B41:C42"/>
    <mergeCell ref="J41:J42"/>
    <mergeCell ref="A32:J32"/>
    <mergeCell ref="A33:A34"/>
    <mergeCell ref="B33:C34"/>
    <mergeCell ref="E33:E52"/>
    <mergeCell ref="J33:J34"/>
    <mergeCell ref="A35:A36"/>
    <mergeCell ref="B35:C36"/>
    <mergeCell ref="J35:J36"/>
    <mergeCell ref="A37:A38"/>
    <mergeCell ref="B37:C38"/>
    <mergeCell ref="A47:A48"/>
    <mergeCell ref="B47:C48"/>
    <mergeCell ref="J47:J48"/>
    <mergeCell ref="A49:A50"/>
    <mergeCell ref="B49:C50"/>
    <mergeCell ref="J49:J50"/>
    <mergeCell ref="A43:A44"/>
    <mergeCell ref="A16:J16"/>
    <mergeCell ref="B17:D17"/>
    <mergeCell ref="A19:J19"/>
    <mergeCell ref="A20:A21"/>
    <mergeCell ref="B20:C21"/>
    <mergeCell ref="E20:E31"/>
    <mergeCell ref="J20:J21"/>
    <mergeCell ref="A22:A23"/>
    <mergeCell ref="B22:C23"/>
    <mergeCell ref="J22:J23"/>
    <mergeCell ref="A28:A29"/>
    <mergeCell ref="B28:C29"/>
    <mergeCell ref="J28:J29"/>
    <mergeCell ref="A30:A31"/>
    <mergeCell ref="B30:C31"/>
    <mergeCell ref="J30:J31"/>
    <mergeCell ref="A24:A25"/>
    <mergeCell ref="B24:C25"/>
    <mergeCell ref="J24:J25"/>
    <mergeCell ref="A26:A27"/>
    <mergeCell ref="B26:C27"/>
    <mergeCell ref="J26:J27"/>
    <mergeCell ref="B11:D11"/>
    <mergeCell ref="B12:D12"/>
    <mergeCell ref="B13:D13"/>
    <mergeCell ref="B14:D14"/>
    <mergeCell ref="J2:J3"/>
    <mergeCell ref="A4:J4"/>
    <mergeCell ref="B5:D5"/>
    <mergeCell ref="E5:E14"/>
    <mergeCell ref="G5:H5"/>
    <mergeCell ref="J5:J7"/>
    <mergeCell ref="B6:D6"/>
    <mergeCell ref="B7:D7"/>
    <mergeCell ref="B8:D8"/>
    <mergeCell ref="J8:J9"/>
    <mergeCell ref="G1:I1"/>
    <mergeCell ref="A2:A3"/>
    <mergeCell ref="B2:D3"/>
    <mergeCell ref="E2:E3"/>
    <mergeCell ref="F2:F3"/>
    <mergeCell ref="G2:H2"/>
    <mergeCell ref="I2:I3"/>
    <mergeCell ref="B9:D9"/>
    <mergeCell ref="B10:D10"/>
  </mergeCells>
  <hyperlinks>
    <hyperlink ref="H72" r:id="rId1" xr:uid="{00000000-0004-0000-0700-000000000000}"/>
    <hyperlink ref="I72" r:id="rId2" xr:uid="{00000000-0004-0000-0700-000001000000}"/>
  </hyperlinks>
  <pageMargins left="0.2" right="0.2" top="0.5" bottom="0.25" header="0.2" footer="0.05"/>
  <pageSetup paperSize="5" scale="75" fitToHeight="0" orientation="landscape" r:id="rId3"/>
  <headerFooter>
    <oddHeader>&amp;L&amp;"-,Bold"&amp;18CPMI-IOSCO Quantitative Disclosures - DTCC&amp;R&amp;"-,Bold"&amp;16 &amp;18Q4 2015 (As of December 31, 2015)</oddHeader>
    <oddFooter>&amp;R&amp;"-,Bold"&amp;8Page &amp;P of &amp;N</oddFooter>
  </headerFooter>
  <rowBreaks count="13" manualBreakCount="13">
    <brk id="31" max="9" man="1"/>
    <brk id="65" max="9" man="1"/>
    <brk id="133" max="9" man="1"/>
    <brk id="176" max="9" man="1"/>
    <brk id="203" max="9" man="1"/>
    <brk id="221" max="9" man="1"/>
    <brk id="241" max="9" man="1"/>
    <brk id="266" max="9" man="1"/>
    <brk id="292" max="9" man="1"/>
    <brk id="324" max="9" man="1"/>
    <brk id="351" max="9" man="1"/>
    <brk id="371" max="9" man="1"/>
    <brk id="395" max="9" man="1"/>
  </rowBreaks>
  <drawing r:id="rId4"/>
  <legacyDrawing r:id="rId5"/>
  <controls>
    <mc:AlternateContent xmlns:mc="http://schemas.openxmlformats.org/markup-compatibility/2006">
      <mc:Choice Requires="x14">
        <control shapeId="14337" r:id="rId6" name="ComboBox1">
          <controlPr autoLine="0" listFillRange="'Table of Contents-Internal'!B4:B53" r:id="rId7">
            <anchor moveWithCells="1">
              <from>
                <xdr:col>1</xdr:col>
                <xdr:colOff>114300</xdr:colOff>
                <xdr:row>0</xdr:row>
                <xdr:rowOff>76200</xdr:rowOff>
              </from>
              <to>
                <xdr:col>1</xdr:col>
                <xdr:colOff>869950</xdr:colOff>
                <xdr:row>0</xdr:row>
                <xdr:rowOff>304800</xdr:rowOff>
              </to>
            </anchor>
          </controlPr>
        </control>
      </mc:Choice>
      <mc:Fallback>
        <control shapeId="14337" r:id="rId6" name="ComboBox1"/>
      </mc:Fallback>
    </mc:AlternateContent>
  </control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pageSetUpPr fitToPage="1"/>
  </sheetPr>
  <dimension ref="A1:Q427"/>
  <sheetViews>
    <sheetView showGridLines="0" zoomScale="80" zoomScaleNormal="80" workbookViewId="0">
      <pane xSplit="1" ySplit="3" topLeftCell="C4" activePane="bottomRight" state="frozen"/>
      <selection activeCell="I5" sqref="I5"/>
      <selection pane="topRight" activeCell="I5" sqref="I5"/>
      <selection pane="bottomLeft" activeCell="I5" sqref="I5"/>
      <selection pane="bottomRight" activeCell="I5" sqref="I5"/>
    </sheetView>
  </sheetViews>
  <sheetFormatPr defaultColWidth="9.1796875" defaultRowHeight="14.5" x14ac:dyDescent="0.35"/>
  <cols>
    <col min="1" max="1" width="8.26953125" style="3" customWidth="1"/>
    <col min="2" max="2" width="54.81640625" style="3" customWidth="1"/>
    <col min="3" max="3" width="9.453125" style="3" customWidth="1"/>
    <col min="4" max="4" width="19.453125" style="3" customWidth="1"/>
    <col min="5" max="5" width="14.7265625" style="3" customWidth="1"/>
    <col min="6" max="6" width="13" style="3" customWidth="1"/>
    <col min="7" max="8" width="13.81640625" style="15" customWidth="1"/>
    <col min="9" max="9" width="13.81640625" style="14" customWidth="1"/>
    <col min="10" max="10" width="69.7265625" style="3" customWidth="1"/>
    <col min="11" max="11" width="10.7265625" style="381" customWidth="1"/>
    <col min="12" max="12" width="13.1796875" style="30" customWidth="1"/>
    <col min="13" max="13" width="21.453125" style="381" customWidth="1"/>
    <col min="14" max="14" width="20.54296875" style="1" customWidth="1"/>
    <col min="15" max="16" width="9.1796875" style="1"/>
    <col min="17" max="17" width="9.1796875" style="381"/>
    <col min="18" max="16384" width="9.1796875" style="1"/>
  </cols>
  <sheetData>
    <row r="1" spans="1:17" ht="29.25" customHeight="1" x14ac:dyDescent="0.3">
      <c r="A1" s="17" t="s">
        <v>479</v>
      </c>
      <c r="B1" s="14"/>
      <c r="C1" s="1766" t="s">
        <v>715</v>
      </c>
      <c r="D1" s="1766"/>
      <c r="E1" s="1766"/>
      <c r="F1" s="487"/>
      <c r="G1" s="1456" t="s">
        <v>686</v>
      </c>
      <c r="H1" s="1456"/>
      <c r="I1" s="1456"/>
      <c r="J1" s="14"/>
      <c r="K1" s="42"/>
      <c r="M1" s="1"/>
      <c r="Q1" s="1"/>
    </row>
    <row r="2" spans="1:17" ht="15" customHeight="1" x14ac:dyDescent="0.35">
      <c r="A2" s="1457" t="s">
        <v>237</v>
      </c>
      <c r="B2" s="1458" t="s">
        <v>236</v>
      </c>
      <c r="C2" s="1458"/>
      <c r="D2" s="1458"/>
      <c r="E2" s="1458" t="s">
        <v>486</v>
      </c>
      <c r="F2" s="1457" t="s">
        <v>366</v>
      </c>
      <c r="G2" s="1458" t="s">
        <v>377</v>
      </c>
      <c r="H2" s="1458"/>
      <c r="I2" s="1457" t="s">
        <v>356</v>
      </c>
      <c r="J2" s="1457" t="s">
        <v>487</v>
      </c>
      <c r="Q2" s="1"/>
    </row>
    <row r="3" spans="1:17" ht="15" customHeight="1" x14ac:dyDescent="0.35">
      <c r="A3" s="1457"/>
      <c r="B3" s="1458"/>
      <c r="C3" s="1458"/>
      <c r="D3" s="1458"/>
      <c r="E3" s="1458"/>
      <c r="F3" s="1457"/>
      <c r="G3" s="469" t="s">
        <v>354</v>
      </c>
      <c r="H3" s="469" t="s">
        <v>355</v>
      </c>
      <c r="I3" s="1457"/>
      <c r="J3" s="1457"/>
      <c r="L3" s="381"/>
      <c r="N3" s="381"/>
      <c r="O3" s="381"/>
      <c r="Q3" s="1"/>
    </row>
    <row r="4" spans="1:17" s="5" customFormat="1" ht="33" customHeight="1" x14ac:dyDescent="0.35">
      <c r="A4" s="1462" t="s">
        <v>491</v>
      </c>
      <c r="B4" s="1463"/>
      <c r="C4" s="1463"/>
      <c r="D4" s="1463"/>
      <c r="E4" s="1463"/>
      <c r="F4" s="1463"/>
      <c r="G4" s="1463"/>
      <c r="H4" s="1463"/>
      <c r="I4" s="1463"/>
      <c r="J4" s="1464"/>
      <c r="K4" s="381"/>
      <c r="L4" s="8">
        <f>IF(COUNTA(G5:I14)=29,3,2)</f>
        <v>3</v>
      </c>
      <c r="M4" s="381"/>
    </row>
    <row r="5" spans="1:17" s="5" customFormat="1" ht="26.25" customHeight="1" x14ac:dyDescent="0.35">
      <c r="A5" s="48" t="s">
        <v>7</v>
      </c>
      <c r="B5" s="1465" t="s">
        <v>367</v>
      </c>
      <c r="C5" s="1465"/>
      <c r="D5" s="1465"/>
      <c r="E5" s="1466" t="s">
        <v>518</v>
      </c>
      <c r="F5" s="243" t="s">
        <v>361</v>
      </c>
      <c r="G5" s="1771">
        <f>(128501581.33*0.25)/1000000</f>
        <v>32.125395332499998</v>
      </c>
      <c r="H5" s="1772"/>
      <c r="I5" s="432">
        <v>74</v>
      </c>
      <c r="J5" s="1471" t="s">
        <v>488</v>
      </c>
      <c r="K5" s="381"/>
      <c r="L5" s="8"/>
      <c r="M5" s="381"/>
    </row>
    <row r="6" spans="1:17" s="5" customFormat="1" ht="26.25" customHeight="1" x14ac:dyDescent="0.35">
      <c r="A6" s="51" t="s">
        <v>8</v>
      </c>
      <c r="B6" s="1460" t="s">
        <v>368</v>
      </c>
      <c r="C6" s="1460"/>
      <c r="D6" s="1460"/>
      <c r="E6" s="1467"/>
      <c r="F6" s="244" t="s">
        <v>361</v>
      </c>
      <c r="G6" s="143" t="s">
        <v>362</v>
      </c>
      <c r="H6" s="143" t="s">
        <v>362</v>
      </c>
      <c r="I6" s="143" t="s">
        <v>362</v>
      </c>
      <c r="J6" s="1472"/>
      <c r="K6" s="381"/>
      <c r="L6" s="8"/>
      <c r="M6" s="381"/>
    </row>
    <row r="7" spans="1:17" s="5" customFormat="1" ht="66.75" customHeight="1" x14ac:dyDescent="0.35">
      <c r="A7" s="55" t="s">
        <v>9</v>
      </c>
      <c r="B7" s="1459" t="s">
        <v>369</v>
      </c>
      <c r="C7" s="1459"/>
      <c r="D7" s="1459"/>
      <c r="E7" s="1467"/>
      <c r="F7" s="245" t="s">
        <v>361</v>
      </c>
      <c r="G7" s="144" t="s">
        <v>362</v>
      </c>
      <c r="H7" s="145" t="s">
        <v>362</v>
      </c>
      <c r="I7" s="145" t="s">
        <v>362</v>
      </c>
      <c r="J7" s="1473"/>
      <c r="K7" s="381"/>
      <c r="L7" s="8"/>
      <c r="M7" s="381"/>
    </row>
    <row r="8" spans="1:17" s="5" customFormat="1" ht="26.25" customHeight="1" x14ac:dyDescent="0.35">
      <c r="A8" s="51" t="s">
        <v>10</v>
      </c>
      <c r="B8" s="1460" t="s">
        <v>370</v>
      </c>
      <c r="C8" s="1460"/>
      <c r="D8" s="1460"/>
      <c r="E8" s="1467"/>
      <c r="F8" s="244" t="s">
        <v>361</v>
      </c>
      <c r="G8" s="491">
        <v>9216</v>
      </c>
      <c r="H8" s="491">
        <v>4494</v>
      </c>
      <c r="I8" s="491">
        <v>4624</v>
      </c>
      <c r="J8" s="1474" t="s">
        <v>560</v>
      </c>
      <c r="K8" s="381"/>
      <c r="L8" s="8"/>
      <c r="M8" s="381"/>
    </row>
    <row r="9" spans="1:17" s="5" customFormat="1" ht="99.75" customHeight="1" x14ac:dyDescent="0.35">
      <c r="A9" s="55" t="s">
        <v>11</v>
      </c>
      <c r="B9" s="1459" t="s">
        <v>371</v>
      </c>
      <c r="C9" s="1459"/>
      <c r="D9" s="1459"/>
      <c r="E9" s="1467"/>
      <c r="F9" s="245" t="s">
        <v>361</v>
      </c>
      <c r="G9" s="146">
        <v>12103</v>
      </c>
      <c r="H9" s="146">
        <v>5171</v>
      </c>
      <c r="I9" s="146">
        <v>5496</v>
      </c>
      <c r="J9" s="1475"/>
      <c r="K9" s="381"/>
      <c r="L9" s="8"/>
      <c r="M9" s="381"/>
    </row>
    <row r="10" spans="1:17" s="5" customFormat="1" ht="26.25" customHeight="1" x14ac:dyDescent="0.35">
      <c r="A10" s="51" t="s">
        <v>12</v>
      </c>
      <c r="B10" s="1460" t="s">
        <v>372</v>
      </c>
      <c r="C10" s="1460"/>
      <c r="D10" s="1460"/>
      <c r="E10" s="1467"/>
      <c r="F10" s="244" t="s">
        <v>361</v>
      </c>
      <c r="G10" s="143" t="s">
        <v>362</v>
      </c>
      <c r="H10" s="143" t="s">
        <v>362</v>
      </c>
      <c r="I10" s="143" t="s">
        <v>362</v>
      </c>
      <c r="J10" s="54"/>
      <c r="K10" s="381"/>
      <c r="L10" s="8"/>
      <c r="M10" s="381"/>
    </row>
    <row r="11" spans="1:17" s="5" customFormat="1" ht="26.25" customHeight="1" x14ac:dyDescent="0.35">
      <c r="A11" s="55" t="s">
        <v>13</v>
      </c>
      <c r="B11" s="1459" t="s">
        <v>373</v>
      </c>
      <c r="C11" s="1459"/>
      <c r="D11" s="1459"/>
      <c r="E11" s="1467"/>
      <c r="F11" s="245" t="s">
        <v>361</v>
      </c>
      <c r="G11" s="144" t="s">
        <v>362</v>
      </c>
      <c r="H11" s="144" t="s">
        <v>362</v>
      </c>
      <c r="I11" s="144" t="s">
        <v>362</v>
      </c>
      <c r="J11" s="58"/>
      <c r="K11" s="381"/>
      <c r="L11" s="8"/>
      <c r="M11" s="381"/>
    </row>
    <row r="12" spans="1:17" s="5" customFormat="1" ht="26.25" customHeight="1" x14ac:dyDescent="0.35">
      <c r="A12" s="51" t="s">
        <v>14</v>
      </c>
      <c r="B12" s="1460" t="s">
        <v>374</v>
      </c>
      <c r="C12" s="1460"/>
      <c r="D12" s="1460"/>
      <c r="E12" s="1467"/>
      <c r="F12" s="244" t="s">
        <v>361</v>
      </c>
      <c r="G12" s="147" t="s">
        <v>362</v>
      </c>
      <c r="H12" s="147" t="s">
        <v>362</v>
      </c>
      <c r="I12" s="147" t="s">
        <v>362</v>
      </c>
      <c r="J12" s="54"/>
      <c r="K12" s="381"/>
      <c r="L12" s="8"/>
      <c r="M12" s="381"/>
    </row>
    <row r="13" spans="1:17" s="5" customFormat="1" ht="39.75" customHeight="1" x14ac:dyDescent="0.35">
      <c r="A13" s="55" t="s">
        <v>15</v>
      </c>
      <c r="B13" s="1459" t="s">
        <v>375</v>
      </c>
      <c r="C13" s="1459"/>
      <c r="D13" s="1459"/>
      <c r="E13" s="1467"/>
      <c r="F13" s="245" t="s">
        <v>361</v>
      </c>
      <c r="G13" s="144" t="s">
        <v>362</v>
      </c>
      <c r="H13" s="144" t="s">
        <v>362</v>
      </c>
      <c r="I13" s="144" t="s">
        <v>362</v>
      </c>
      <c r="J13" s="58"/>
      <c r="K13" s="381"/>
      <c r="L13" s="8"/>
      <c r="M13" s="381"/>
    </row>
    <row r="14" spans="1:17" s="5" customFormat="1" ht="30" customHeight="1" x14ac:dyDescent="0.35">
      <c r="A14" s="61" t="s">
        <v>16</v>
      </c>
      <c r="B14" s="1461" t="s">
        <v>376</v>
      </c>
      <c r="C14" s="1461"/>
      <c r="D14" s="1461"/>
      <c r="E14" s="1468"/>
      <c r="F14" s="246" t="s">
        <v>361</v>
      </c>
      <c r="G14" s="148" t="s">
        <v>362</v>
      </c>
      <c r="H14" s="148" t="s">
        <v>362</v>
      </c>
      <c r="I14" s="148" t="s">
        <v>362</v>
      </c>
      <c r="J14" s="64"/>
      <c r="K14" s="381"/>
      <c r="L14" s="8"/>
      <c r="M14" s="381"/>
    </row>
    <row r="15" spans="1:17" s="5" customFormat="1" ht="8.15" customHeight="1" x14ac:dyDescent="0.35">
      <c r="A15" s="12"/>
      <c r="B15" s="13"/>
      <c r="C15" s="13"/>
      <c r="D15" s="13"/>
      <c r="E15" s="13"/>
      <c r="F15" s="7"/>
      <c r="G15" s="149"/>
      <c r="H15" s="149"/>
      <c r="I15" s="149"/>
      <c r="J15" s="46"/>
      <c r="K15" s="381"/>
      <c r="L15" s="8"/>
      <c r="M15" s="381"/>
    </row>
    <row r="16" spans="1:17" s="5" customFormat="1" ht="33" customHeight="1" x14ac:dyDescent="0.35">
      <c r="A16" s="1462" t="s">
        <v>435</v>
      </c>
      <c r="B16" s="1463"/>
      <c r="C16" s="1463"/>
      <c r="D16" s="1463"/>
      <c r="E16" s="1463"/>
      <c r="F16" s="1463"/>
      <c r="G16" s="1463"/>
      <c r="H16" s="1463"/>
      <c r="I16" s="1463"/>
      <c r="J16" s="1464"/>
      <c r="K16" s="381"/>
      <c r="L16" s="8">
        <f>IF(COUNTA(G17:I17)=3,3,2)</f>
        <v>3</v>
      </c>
      <c r="M16" s="381"/>
    </row>
    <row r="17" spans="1:13" s="5" customFormat="1" ht="32.15" customHeight="1" x14ac:dyDescent="0.35">
      <c r="A17" s="9" t="s">
        <v>6</v>
      </c>
      <c r="B17" s="1476" t="s">
        <v>436</v>
      </c>
      <c r="C17" s="1476"/>
      <c r="D17" s="1476"/>
      <c r="E17" s="10" t="s">
        <v>519</v>
      </c>
      <c r="F17" s="242" t="s">
        <v>361</v>
      </c>
      <c r="G17" s="407">
        <v>303</v>
      </c>
      <c r="H17" s="150" t="s">
        <v>362</v>
      </c>
      <c r="I17" s="150" t="s">
        <v>362</v>
      </c>
      <c r="J17" s="6"/>
      <c r="K17" s="381"/>
      <c r="L17" s="8"/>
      <c r="M17" s="381"/>
    </row>
    <row r="18" spans="1:13" s="5" customFormat="1" ht="8.15" customHeight="1" x14ac:dyDescent="0.35">
      <c r="A18" s="12"/>
      <c r="B18" s="13"/>
      <c r="C18" s="13"/>
      <c r="D18" s="13"/>
      <c r="E18" s="13"/>
      <c r="F18" s="7"/>
      <c r="G18" s="149"/>
      <c r="H18" s="149"/>
      <c r="I18" s="149"/>
      <c r="J18" s="46"/>
      <c r="K18" s="381"/>
      <c r="L18" s="8"/>
      <c r="M18" s="381"/>
    </row>
    <row r="19" spans="1:13" s="5" customFormat="1" ht="33" customHeight="1" x14ac:dyDescent="0.35">
      <c r="A19" s="1462" t="s">
        <v>490</v>
      </c>
      <c r="B19" s="1463"/>
      <c r="C19" s="1463"/>
      <c r="D19" s="1463"/>
      <c r="E19" s="1463"/>
      <c r="F19" s="1463"/>
      <c r="G19" s="1463"/>
      <c r="H19" s="1463"/>
      <c r="I19" s="1463"/>
      <c r="J19" s="1464"/>
      <c r="K19" s="381"/>
      <c r="L19" s="8">
        <f>IF(COUNTA(G20:I36)+COUNTA(G37:I52)=96,3,2)</f>
        <v>3</v>
      </c>
      <c r="M19" s="381"/>
    </row>
    <row r="20" spans="1:13" s="5" customFormat="1" ht="15" customHeight="1" x14ac:dyDescent="0.35">
      <c r="A20" s="1477" t="s">
        <v>17</v>
      </c>
      <c r="B20" s="1479" t="s">
        <v>380</v>
      </c>
      <c r="C20" s="1480"/>
      <c r="D20" s="68" t="s">
        <v>379</v>
      </c>
      <c r="E20" s="1483" t="s">
        <v>518</v>
      </c>
      <c r="F20" s="69" t="s">
        <v>361</v>
      </c>
      <c r="G20" s="496">
        <v>2600</v>
      </c>
      <c r="H20" s="496">
        <v>1700</v>
      </c>
      <c r="I20" s="496">
        <v>2500</v>
      </c>
      <c r="J20" s="1471"/>
      <c r="K20" s="381"/>
      <c r="L20" s="8"/>
      <c r="M20" s="381"/>
    </row>
    <row r="21" spans="1:13" s="5" customFormat="1" ht="15" customHeight="1" x14ac:dyDescent="0.35">
      <c r="A21" s="1478"/>
      <c r="B21" s="1481"/>
      <c r="C21" s="1482"/>
      <c r="D21" s="70" t="s">
        <v>378</v>
      </c>
      <c r="E21" s="1484"/>
      <c r="F21" s="71" t="s">
        <v>361</v>
      </c>
      <c r="G21" s="179">
        <v>2600</v>
      </c>
      <c r="H21" s="179">
        <v>1700</v>
      </c>
      <c r="I21" s="179">
        <v>2500</v>
      </c>
      <c r="J21" s="1473"/>
      <c r="K21" s="381"/>
      <c r="L21" s="8"/>
      <c r="M21" s="381"/>
    </row>
    <row r="22" spans="1:13" s="5" customFormat="1" ht="15" customHeight="1" x14ac:dyDescent="0.35">
      <c r="A22" s="1486" t="s">
        <v>18</v>
      </c>
      <c r="B22" s="1487" t="s">
        <v>381</v>
      </c>
      <c r="C22" s="1488"/>
      <c r="D22" s="451" t="s">
        <v>379</v>
      </c>
      <c r="E22" s="1484"/>
      <c r="F22" s="72" t="s">
        <v>361</v>
      </c>
      <c r="G22" s="153">
        <v>0</v>
      </c>
      <c r="H22" s="153">
        <v>0</v>
      </c>
      <c r="I22" s="153">
        <v>0</v>
      </c>
      <c r="J22" s="1489"/>
      <c r="K22" s="381"/>
      <c r="L22" s="8"/>
      <c r="M22" s="381"/>
    </row>
    <row r="23" spans="1:13" s="5" customFormat="1" ht="15" customHeight="1" x14ac:dyDescent="0.35">
      <c r="A23" s="1486" t="s">
        <v>18</v>
      </c>
      <c r="B23" s="1487" t="s">
        <v>306</v>
      </c>
      <c r="C23" s="1488"/>
      <c r="D23" s="451" t="s">
        <v>378</v>
      </c>
      <c r="E23" s="1484"/>
      <c r="F23" s="72" t="s">
        <v>361</v>
      </c>
      <c r="G23" s="153">
        <v>0</v>
      </c>
      <c r="H23" s="153">
        <v>0</v>
      </c>
      <c r="I23" s="153">
        <v>0</v>
      </c>
      <c r="J23" s="1490"/>
      <c r="K23" s="381"/>
      <c r="L23" s="8"/>
      <c r="M23" s="381"/>
    </row>
    <row r="24" spans="1:13" s="5" customFormat="1" ht="15" customHeight="1" x14ac:dyDescent="0.35">
      <c r="A24" s="1478" t="s">
        <v>19</v>
      </c>
      <c r="B24" s="1481" t="s">
        <v>382</v>
      </c>
      <c r="C24" s="1482"/>
      <c r="D24" s="70" t="s">
        <v>379</v>
      </c>
      <c r="E24" s="1484"/>
      <c r="F24" s="71" t="s">
        <v>361</v>
      </c>
      <c r="G24" s="187">
        <v>700</v>
      </c>
      <c r="H24" s="187">
        <v>300</v>
      </c>
      <c r="I24" s="187">
        <v>750</v>
      </c>
      <c r="J24" s="1491"/>
      <c r="K24" s="381"/>
      <c r="L24" s="16"/>
      <c r="M24" s="381"/>
    </row>
    <row r="25" spans="1:13" s="5" customFormat="1" ht="15" customHeight="1" x14ac:dyDescent="0.35">
      <c r="A25" s="1478" t="s">
        <v>19</v>
      </c>
      <c r="B25" s="1481" t="s">
        <v>307</v>
      </c>
      <c r="C25" s="1482"/>
      <c r="D25" s="70" t="s">
        <v>378</v>
      </c>
      <c r="E25" s="1484"/>
      <c r="F25" s="71" t="s">
        <v>361</v>
      </c>
      <c r="G25" s="187">
        <v>714</v>
      </c>
      <c r="H25" s="187">
        <v>306</v>
      </c>
      <c r="I25" s="187">
        <v>765</v>
      </c>
      <c r="J25" s="1473"/>
      <c r="K25" s="381"/>
      <c r="L25" s="16"/>
      <c r="M25" s="381"/>
    </row>
    <row r="26" spans="1:13" s="5" customFormat="1" ht="15" customHeight="1" x14ac:dyDescent="0.35">
      <c r="A26" s="1486" t="s">
        <v>693</v>
      </c>
      <c r="B26" s="1487" t="s">
        <v>383</v>
      </c>
      <c r="C26" s="1488"/>
      <c r="D26" s="451" t="s">
        <v>379</v>
      </c>
      <c r="E26" s="1484"/>
      <c r="F26" s="72" t="s">
        <v>361</v>
      </c>
      <c r="G26" s="491">
        <v>1045</v>
      </c>
      <c r="H26" s="491">
        <v>445</v>
      </c>
      <c r="I26" s="491">
        <v>945</v>
      </c>
      <c r="J26" s="1489" t="s">
        <v>517</v>
      </c>
      <c r="K26" s="381"/>
      <c r="L26" s="16"/>
      <c r="M26" s="381"/>
    </row>
    <row r="27" spans="1:13" s="5" customFormat="1" ht="15" customHeight="1" x14ac:dyDescent="0.35">
      <c r="A27" s="1486" t="s">
        <v>20</v>
      </c>
      <c r="B27" s="1487" t="s">
        <v>308</v>
      </c>
      <c r="C27" s="1488"/>
      <c r="D27" s="451" t="s">
        <v>378</v>
      </c>
      <c r="E27" s="1484"/>
      <c r="F27" s="72" t="s">
        <v>361</v>
      </c>
      <c r="G27" s="491">
        <v>1045</v>
      </c>
      <c r="H27" s="491">
        <v>445</v>
      </c>
      <c r="I27" s="491">
        <v>945</v>
      </c>
      <c r="J27" s="1490"/>
      <c r="K27" s="381"/>
      <c r="L27" s="16"/>
      <c r="M27" s="381"/>
    </row>
    <row r="28" spans="1:13" s="5" customFormat="1" ht="15" customHeight="1" x14ac:dyDescent="0.35">
      <c r="A28" s="1478" t="s">
        <v>694</v>
      </c>
      <c r="B28" s="1481" t="s">
        <v>696</v>
      </c>
      <c r="C28" s="1482"/>
      <c r="D28" s="70" t="s">
        <v>379</v>
      </c>
      <c r="E28" s="1484"/>
      <c r="F28" s="71" t="s">
        <v>361</v>
      </c>
      <c r="G28" s="146">
        <v>873</v>
      </c>
      <c r="H28" s="146">
        <v>915</v>
      </c>
      <c r="I28" s="146">
        <v>919</v>
      </c>
      <c r="J28" s="1491" t="s">
        <v>517</v>
      </c>
      <c r="K28" s="381"/>
      <c r="L28" s="16"/>
      <c r="M28" s="381"/>
    </row>
    <row r="29" spans="1:13" s="5" customFormat="1" ht="15" customHeight="1" x14ac:dyDescent="0.35">
      <c r="A29" s="1478" t="s">
        <v>20</v>
      </c>
      <c r="B29" s="1481" t="s">
        <v>308</v>
      </c>
      <c r="C29" s="1482"/>
      <c r="D29" s="70" t="s">
        <v>378</v>
      </c>
      <c r="E29" s="1484"/>
      <c r="F29" s="71" t="s">
        <v>361</v>
      </c>
      <c r="G29" s="146">
        <v>873</v>
      </c>
      <c r="H29" s="146">
        <v>915</v>
      </c>
      <c r="I29" s="146">
        <v>919</v>
      </c>
      <c r="J29" s="1473"/>
      <c r="K29" s="381"/>
      <c r="L29" s="16"/>
      <c r="M29" s="381"/>
    </row>
    <row r="30" spans="1:13" s="5" customFormat="1" ht="15" customHeight="1" x14ac:dyDescent="0.35">
      <c r="A30" s="1486" t="s">
        <v>695</v>
      </c>
      <c r="B30" s="1487" t="s">
        <v>697</v>
      </c>
      <c r="C30" s="1488"/>
      <c r="D30" s="451" t="s">
        <v>379</v>
      </c>
      <c r="E30" s="1484"/>
      <c r="F30" s="72" t="s">
        <v>361</v>
      </c>
      <c r="G30" s="491">
        <v>0</v>
      </c>
      <c r="H30" s="491">
        <v>100</v>
      </c>
      <c r="I30" s="491">
        <v>0</v>
      </c>
      <c r="J30" s="1489" t="s">
        <v>517</v>
      </c>
      <c r="K30" s="381"/>
      <c r="L30" s="16"/>
      <c r="M30" s="381"/>
    </row>
    <row r="31" spans="1:13" s="5" customFormat="1" ht="15" customHeight="1" x14ac:dyDescent="0.35">
      <c r="A31" s="1486" t="s">
        <v>20</v>
      </c>
      <c r="B31" s="1487" t="s">
        <v>308</v>
      </c>
      <c r="C31" s="1488"/>
      <c r="D31" s="451" t="s">
        <v>378</v>
      </c>
      <c r="E31" s="1485"/>
      <c r="F31" s="72" t="s">
        <v>361</v>
      </c>
      <c r="G31" s="491">
        <v>0</v>
      </c>
      <c r="H31" s="491">
        <v>100</v>
      </c>
      <c r="I31" s="491">
        <v>0</v>
      </c>
      <c r="J31" s="1490"/>
      <c r="K31" s="381"/>
      <c r="L31" s="16"/>
      <c r="M31" s="381"/>
    </row>
    <row r="32" spans="1:13" s="5" customFormat="1" ht="33" customHeight="1" x14ac:dyDescent="0.35">
      <c r="A32" s="1494" t="s">
        <v>492</v>
      </c>
      <c r="B32" s="1495"/>
      <c r="C32" s="1495"/>
      <c r="D32" s="1495"/>
      <c r="E32" s="1495"/>
      <c r="F32" s="1495"/>
      <c r="G32" s="1495"/>
      <c r="H32" s="1495"/>
      <c r="I32" s="1495"/>
      <c r="J32" s="1496"/>
      <c r="K32" s="381"/>
      <c r="L32" s="8"/>
      <c r="M32" s="381"/>
    </row>
    <row r="33" spans="1:13" s="5" customFormat="1" ht="15" customHeight="1" x14ac:dyDescent="0.35">
      <c r="A33" s="1478" t="s">
        <v>21</v>
      </c>
      <c r="B33" s="1481" t="s">
        <v>384</v>
      </c>
      <c r="C33" s="1482"/>
      <c r="D33" s="70" t="s">
        <v>379</v>
      </c>
      <c r="E33" s="1483" t="s">
        <v>518</v>
      </c>
      <c r="F33" s="71" t="s">
        <v>361</v>
      </c>
      <c r="G33" s="146">
        <v>7190</v>
      </c>
      <c r="H33" s="146">
        <v>1308</v>
      </c>
      <c r="I33" s="146">
        <v>404</v>
      </c>
      <c r="J33" s="1491" t="s">
        <v>517</v>
      </c>
      <c r="K33" s="381"/>
      <c r="L33" s="16"/>
      <c r="M33" s="381"/>
    </row>
    <row r="34" spans="1:13" s="5" customFormat="1" ht="15" customHeight="1" x14ac:dyDescent="0.35">
      <c r="A34" s="1478" t="s">
        <v>21</v>
      </c>
      <c r="B34" s="1481" t="s">
        <v>309</v>
      </c>
      <c r="C34" s="1482"/>
      <c r="D34" s="70" t="s">
        <v>378</v>
      </c>
      <c r="E34" s="1484"/>
      <c r="F34" s="71" t="s">
        <v>361</v>
      </c>
      <c r="G34" s="146">
        <v>6891</v>
      </c>
      <c r="H34" s="146">
        <v>1258</v>
      </c>
      <c r="I34" s="146">
        <v>379</v>
      </c>
      <c r="J34" s="1473"/>
      <c r="K34" s="381"/>
      <c r="L34" s="16"/>
      <c r="M34" s="381"/>
    </row>
    <row r="35" spans="1:13" s="5" customFormat="1" ht="15" customHeight="1" x14ac:dyDescent="0.35">
      <c r="A35" s="1486" t="s">
        <v>22</v>
      </c>
      <c r="B35" s="1487" t="s">
        <v>385</v>
      </c>
      <c r="C35" s="1488"/>
      <c r="D35" s="451" t="s">
        <v>379</v>
      </c>
      <c r="E35" s="1484"/>
      <c r="F35" s="72" t="s">
        <v>361</v>
      </c>
      <c r="G35" s="153">
        <v>0</v>
      </c>
      <c r="H35" s="153">
        <v>0</v>
      </c>
      <c r="I35" s="153">
        <v>0</v>
      </c>
      <c r="J35" s="1493"/>
      <c r="K35" s="381"/>
      <c r="L35" s="16"/>
      <c r="M35" s="381"/>
    </row>
    <row r="36" spans="1:13" s="5" customFormat="1" ht="15" customHeight="1" x14ac:dyDescent="0.35">
      <c r="A36" s="1486" t="s">
        <v>22</v>
      </c>
      <c r="B36" s="1487" t="s">
        <v>310</v>
      </c>
      <c r="C36" s="1488"/>
      <c r="D36" s="451" t="s">
        <v>378</v>
      </c>
      <c r="E36" s="1484"/>
      <c r="F36" s="72" t="s">
        <v>361</v>
      </c>
      <c r="G36" s="153">
        <v>0</v>
      </c>
      <c r="H36" s="153">
        <v>0</v>
      </c>
      <c r="I36" s="153">
        <v>0</v>
      </c>
      <c r="J36" s="1493"/>
      <c r="K36" s="381"/>
      <c r="L36" s="16"/>
      <c r="M36" s="381"/>
    </row>
    <row r="37" spans="1:13" s="5" customFormat="1" ht="15" customHeight="1" x14ac:dyDescent="0.35">
      <c r="A37" s="1498" t="s">
        <v>23</v>
      </c>
      <c r="B37" s="1499" t="s">
        <v>386</v>
      </c>
      <c r="C37" s="1500"/>
      <c r="D37" s="437" t="s">
        <v>379</v>
      </c>
      <c r="E37" s="1484"/>
      <c r="F37" s="71" t="s">
        <v>361</v>
      </c>
      <c r="G37" s="187">
        <v>244</v>
      </c>
      <c r="H37" s="187">
        <v>491</v>
      </c>
      <c r="I37" s="187">
        <v>0</v>
      </c>
      <c r="J37" s="1492" t="s">
        <v>517</v>
      </c>
      <c r="K37" s="381"/>
      <c r="L37" s="16"/>
      <c r="M37" s="381"/>
    </row>
    <row r="38" spans="1:13" s="5" customFormat="1" ht="15" customHeight="1" x14ac:dyDescent="0.35">
      <c r="A38" s="1478" t="s">
        <v>23</v>
      </c>
      <c r="B38" s="1481" t="s">
        <v>311</v>
      </c>
      <c r="C38" s="1482"/>
      <c r="D38" s="70" t="s">
        <v>378</v>
      </c>
      <c r="E38" s="1484"/>
      <c r="F38" s="71" t="s">
        <v>361</v>
      </c>
      <c r="G38" s="187">
        <v>214</v>
      </c>
      <c r="H38" s="187">
        <v>434</v>
      </c>
      <c r="I38" s="187">
        <v>0</v>
      </c>
      <c r="J38" s="1492"/>
      <c r="K38" s="381"/>
      <c r="L38" s="16"/>
      <c r="M38" s="381"/>
    </row>
    <row r="39" spans="1:13" s="5" customFormat="1" ht="15" customHeight="1" x14ac:dyDescent="0.35">
      <c r="A39" s="1486" t="s">
        <v>24</v>
      </c>
      <c r="B39" s="1487" t="s">
        <v>387</v>
      </c>
      <c r="C39" s="1488"/>
      <c r="D39" s="451" t="s">
        <v>379</v>
      </c>
      <c r="E39" s="1484"/>
      <c r="F39" s="72" t="s">
        <v>361</v>
      </c>
      <c r="G39" s="153">
        <v>0</v>
      </c>
      <c r="H39" s="153">
        <v>0</v>
      </c>
      <c r="I39" s="153">
        <v>0</v>
      </c>
      <c r="J39" s="1493"/>
      <c r="K39" s="381"/>
      <c r="L39" s="8"/>
      <c r="M39" s="381"/>
    </row>
    <row r="40" spans="1:13" s="5" customFormat="1" ht="15" customHeight="1" x14ac:dyDescent="0.35">
      <c r="A40" s="1486" t="s">
        <v>24</v>
      </c>
      <c r="B40" s="1487" t="s">
        <v>312</v>
      </c>
      <c r="C40" s="1488"/>
      <c r="D40" s="451" t="s">
        <v>378</v>
      </c>
      <c r="E40" s="1484"/>
      <c r="F40" s="72" t="s">
        <v>361</v>
      </c>
      <c r="G40" s="153">
        <v>0</v>
      </c>
      <c r="H40" s="153">
        <v>0</v>
      </c>
      <c r="I40" s="153">
        <v>0</v>
      </c>
      <c r="J40" s="1493"/>
      <c r="K40" s="381"/>
      <c r="L40" s="8"/>
      <c r="M40" s="381"/>
    </row>
    <row r="41" spans="1:13" s="5" customFormat="1" ht="15" customHeight="1" x14ac:dyDescent="0.35">
      <c r="A41" s="1478" t="s">
        <v>25</v>
      </c>
      <c r="B41" s="1481" t="s">
        <v>388</v>
      </c>
      <c r="C41" s="1482"/>
      <c r="D41" s="70" t="s">
        <v>379</v>
      </c>
      <c r="E41" s="1484"/>
      <c r="F41" s="71" t="s">
        <v>361</v>
      </c>
      <c r="G41" s="152">
        <v>0</v>
      </c>
      <c r="H41" s="152">
        <v>0</v>
      </c>
      <c r="I41" s="152">
        <v>0</v>
      </c>
      <c r="J41" s="1492"/>
      <c r="K41" s="381"/>
      <c r="L41" s="8"/>
      <c r="M41" s="381"/>
    </row>
    <row r="42" spans="1:13" s="5" customFormat="1" ht="15" customHeight="1" x14ac:dyDescent="0.35">
      <c r="A42" s="1478" t="s">
        <v>25</v>
      </c>
      <c r="B42" s="1481" t="s">
        <v>313</v>
      </c>
      <c r="C42" s="1482"/>
      <c r="D42" s="70" t="s">
        <v>378</v>
      </c>
      <c r="E42" s="1484"/>
      <c r="F42" s="71" t="s">
        <v>361</v>
      </c>
      <c r="G42" s="152">
        <v>0</v>
      </c>
      <c r="H42" s="152">
        <v>0</v>
      </c>
      <c r="I42" s="152">
        <v>0</v>
      </c>
      <c r="J42" s="1492"/>
      <c r="K42" s="381"/>
      <c r="L42" s="8"/>
      <c r="M42" s="381"/>
    </row>
    <row r="43" spans="1:13" s="5" customFormat="1" ht="15" customHeight="1" x14ac:dyDescent="0.35">
      <c r="A43" s="1486" t="s">
        <v>26</v>
      </c>
      <c r="B43" s="1487" t="s">
        <v>389</v>
      </c>
      <c r="C43" s="1488"/>
      <c r="D43" s="451" t="s">
        <v>379</v>
      </c>
      <c r="E43" s="1484"/>
      <c r="F43" s="72" t="s">
        <v>361</v>
      </c>
      <c r="G43" s="153">
        <v>0</v>
      </c>
      <c r="H43" s="153">
        <v>0</v>
      </c>
      <c r="I43" s="153">
        <v>0</v>
      </c>
      <c r="J43" s="1493"/>
      <c r="K43" s="381"/>
      <c r="L43" s="8"/>
      <c r="M43" s="381"/>
    </row>
    <row r="44" spans="1:13" s="5" customFormat="1" ht="15" customHeight="1" x14ac:dyDescent="0.35">
      <c r="A44" s="1486" t="s">
        <v>26</v>
      </c>
      <c r="B44" s="1487" t="s">
        <v>314</v>
      </c>
      <c r="C44" s="1488"/>
      <c r="D44" s="451" t="s">
        <v>378</v>
      </c>
      <c r="E44" s="1484"/>
      <c r="F44" s="72" t="s">
        <v>361</v>
      </c>
      <c r="G44" s="153">
        <v>0</v>
      </c>
      <c r="H44" s="153">
        <v>0</v>
      </c>
      <c r="I44" s="153">
        <v>0</v>
      </c>
      <c r="J44" s="1493"/>
      <c r="K44" s="381"/>
      <c r="L44" s="8"/>
      <c r="M44" s="381"/>
    </row>
    <row r="45" spans="1:13" s="5" customFormat="1" ht="15" customHeight="1" x14ac:dyDescent="0.35">
      <c r="A45" s="1478" t="s">
        <v>27</v>
      </c>
      <c r="B45" s="1481" t="s">
        <v>390</v>
      </c>
      <c r="C45" s="1482"/>
      <c r="D45" s="70" t="s">
        <v>379</v>
      </c>
      <c r="E45" s="1484"/>
      <c r="F45" s="71" t="s">
        <v>361</v>
      </c>
      <c r="G45" s="152">
        <v>0</v>
      </c>
      <c r="H45" s="152">
        <v>0</v>
      </c>
      <c r="I45" s="152">
        <v>0</v>
      </c>
      <c r="J45" s="1492"/>
      <c r="K45" s="381"/>
      <c r="L45" s="8"/>
      <c r="M45" s="381"/>
    </row>
    <row r="46" spans="1:13" s="5" customFormat="1" ht="15" customHeight="1" x14ac:dyDescent="0.35">
      <c r="A46" s="1478" t="s">
        <v>27</v>
      </c>
      <c r="B46" s="1481" t="s">
        <v>315</v>
      </c>
      <c r="C46" s="1482"/>
      <c r="D46" s="70" t="s">
        <v>378</v>
      </c>
      <c r="E46" s="1484"/>
      <c r="F46" s="71" t="s">
        <v>361</v>
      </c>
      <c r="G46" s="152">
        <v>0</v>
      </c>
      <c r="H46" s="152">
        <v>0</v>
      </c>
      <c r="I46" s="152">
        <v>0</v>
      </c>
      <c r="J46" s="1492"/>
      <c r="K46" s="381"/>
      <c r="L46" s="8"/>
      <c r="M46" s="381"/>
    </row>
    <row r="47" spans="1:13" s="5" customFormat="1" ht="15" customHeight="1" x14ac:dyDescent="0.35">
      <c r="A47" s="1486" t="s">
        <v>28</v>
      </c>
      <c r="B47" s="1487" t="s">
        <v>391</v>
      </c>
      <c r="C47" s="1488"/>
      <c r="D47" s="451" t="s">
        <v>379</v>
      </c>
      <c r="E47" s="1484"/>
      <c r="F47" s="72" t="s">
        <v>361</v>
      </c>
      <c r="G47" s="153">
        <v>0</v>
      </c>
      <c r="H47" s="153">
        <v>0</v>
      </c>
      <c r="I47" s="153">
        <v>0</v>
      </c>
      <c r="J47" s="1493"/>
      <c r="K47" s="381"/>
      <c r="L47" s="8"/>
      <c r="M47" s="381"/>
    </row>
    <row r="48" spans="1:13" s="5" customFormat="1" ht="15" customHeight="1" x14ac:dyDescent="0.35">
      <c r="A48" s="1486" t="s">
        <v>28</v>
      </c>
      <c r="B48" s="1487" t="s">
        <v>316</v>
      </c>
      <c r="C48" s="1488"/>
      <c r="D48" s="451" t="s">
        <v>378</v>
      </c>
      <c r="E48" s="1484"/>
      <c r="F48" s="72" t="s">
        <v>361</v>
      </c>
      <c r="G48" s="153">
        <v>0</v>
      </c>
      <c r="H48" s="153">
        <v>0</v>
      </c>
      <c r="I48" s="153">
        <v>0</v>
      </c>
      <c r="J48" s="1493"/>
      <c r="K48" s="381"/>
      <c r="L48" s="8"/>
      <c r="M48" s="381"/>
    </row>
    <row r="49" spans="1:13" s="5" customFormat="1" ht="15" customHeight="1" x14ac:dyDescent="0.35">
      <c r="A49" s="1478" t="s">
        <v>29</v>
      </c>
      <c r="B49" s="1481" t="s">
        <v>392</v>
      </c>
      <c r="C49" s="1482"/>
      <c r="D49" s="70" t="s">
        <v>379</v>
      </c>
      <c r="E49" s="1484"/>
      <c r="F49" s="71" t="s">
        <v>361</v>
      </c>
      <c r="G49" s="152">
        <v>0</v>
      </c>
      <c r="H49" s="152">
        <v>0</v>
      </c>
      <c r="I49" s="152">
        <v>0</v>
      </c>
      <c r="J49" s="1492"/>
      <c r="K49" s="381"/>
      <c r="L49" s="8"/>
      <c r="M49" s="381"/>
    </row>
    <row r="50" spans="1:13" s="5" customFormat="1" ht="15" customHeight="1" x14ac:dyDescent="0.35">
      <c r="A50" s="1478" t="s">
        <v>29</v>
      </c>
      <c r="B50" s="1481" t="s">
        <v>317</v>
      </c>
      <c r="C50" s="1482"/>
      <c r="D50" s="70" t="s">
        <v>378</v>
      </c>
      <c r="E50" s="1484"/>
      <c r="F50" s="71" t="s">
        <v>361</v>
      </c>
      <c r="G50" s="152">
        <v>0</v>
      </c>
      <c r="H50" s="152">
        <v>0</v>
      </c>
      <c r="I50" s="152">
        <v>0</v>
      </c>
      <c r="J50" s="1492"/>
      <c r="K50" s="381"/>
      <c r="L50" s="8"/>
      <c r="M50" s="381"/>
    </row>
    <row r="51" spans="1:13" s="5" customFormat="1" ht="15" customHeight="1" x14ac:dyDescent="0.35">
      <c r="A51" s="1486" t="s">
        <v>30</v>
      </c>
      <c r="B51" s="1487" t="s">
        <v>393</v>
      </c>
      <c r="C51" s="1488"/>
      <c r="D51" s="451" t="s">
        <v>379</v>
      </c>
      <c r="E51" s="1484"/>
      <c r="F51" s="72" t="s">
        <v>361</v>
      </c>
      <c r="G51" s="153">
        <v>0</v>
      </c>
      <c r="H51" s="153">
        <v>0</v>
      </c>
      <c r="I51" s="153">
        <v>0</v>
      </c>
      <c r="J51" s="1493"/>
      <c r="K51" s="381"/>
      <c r="L51" s="8"/>
      <c r="M51" s="381"/>
    </row>
    <row r="52" spans="1:13" s="5" customFormat="1" ht="15" customHeight="1" x14ac:dyDescent="0.35">
      <c r="A52" s="1501" t="s">
        <v>30</v>
      </c>
      <c r="B52" s="1502" t="s">
        <v>318</v>
      </c>
      <c r="C52" s="1503"/>
      <c r="D52" s="452" t="s">
        <v>378</v>
      </c>
      <c r="E52" s="1497"/>
      <c r="F52" s="73" t="s">
        <v>361</v>
      </c>
      <c r="G52" s="154">
        <v>0</v>
      </c>
      <c r="H52" s="154">
        <v>0</v>
      </c>
      <c r="I52" s="154">
        <v>0</v>
      </c>
      <c r="J52" s="1504"/>
      <c r="K52" s="381"/>
      <c r="L52" s="8"/>
      <c r="M52" s="381"/>
    </row>
    <row r="53" spans="1:13" s="5" customFormat="1" ht="8.15" customHeight="1" x14ac:dyDescent="0.35">
      <c r="A53" s="65"/>
      <c r="B53" s="66"/>
      <c r="C53" s="66"/>
      <c r="D53" s="66"/>
      <c r="E53" s="66"/>
      <c r="F53" s="67"/>
      <c r="G53" s="155"/>
      <c r="H53" s="155"/>
      <c r="I53" s="155"/>
      <c r="J53" s="46"/>
      <c r="K53" s="381"/>
      <c r="L53" s="8"/>
      <c r="M53" s="381"/>
    </row>
    <row r="54" spans="1:13" s="5" customFormat="1" ht="33" customHeight="1" x14ac:dyDescent="0.35">
      <c r="A54" s="1462" t="s">
        <v>394</v>
      </c>
      <c r="B54" s="1463"/>
      <c r="C54" s="1463"/>
      <c r="D54" s="1463"/>
      <c r="E54" s="1463"/>
      <c r="F54" s="1463"/>
      <c r="G54" s="1463"/>
      <c r="H54" s="1463"/>
      <c r="I54" s="1463"/>
      <c r="J54" s="1464"/>
      <c r="K54" s="381"/>
      <c r="L54" s="8">
        <f>IF(COUNTA(G55:I69)=42,3,2)</f>
        <v>3</v>
      </c>
      <c r="M54" s="381"/>
    </row>
    <row r="55" spans="1:13" s="5" customFormat="1" ht="30" customHeight="1" x14ac:dyDescent="0.35">
      <c r="A55" s="75" t="s">
        <v>31</v>
      </c>
      <c r="B55" s="1505" t="s">
        <v>0</v>
      </c>
      <c r="C55" s="1506"/>
      <c r="D55" s="450" t="s">
        <v>365</v>
      </c>
      <c r="E55" s="1466" t="s">
        <v>519</v>
      </c>
      <c r="F55" s="76" t="s">
        <v>365</v>
      </c>
      <c r="G55" s="151" t="s">
        <v>360</v>
      </c>
      <c r="H55" s="151" t="s">
        <v>360</v>
      </c>
      <c r="I55" s="151" t="s">
        <v>360</v>
      </c>
      <c r="J55" s="243"/>
      <c r="K55" s="381"/>
      <c r="L55" s="8"/>
      <c r="M55" s="381"/>
    </row>
    <row r="56" spans="1:13" s="5" customFormat="1" ht="40.5" customHeight="1" x14ac:dyDescent="0.35">
      <c r="A56" s="470" t="s">
        <v>32</v>
      </c>
      <c r="B56" s="1487" t="s">
        <v>1</v>
      </c>
      <c r="C56" s="1488"/>
      <c r="D56" s="451"/>
      <c r="E56" s="1467"/>
      <c r="F56" s="72" t="s">
        <v>478</v>
      </c>
      <c r="G56" s="479">
        <v>3</v>
      </c>
      <c r="H56" s="479">
        <v>3</v>
      </c>
      <c r="I56" s="479">
        <v>3</v>
      </c>
      <c r="J56" s="256" t="s">
        <v>702</v>
      </c>
      <c r="K56" s="381"/>
      <c r="L56" s="8"/>
      <c r="M56" s="381"/>
    </row>
    <row r="57" spans="1:13" s="5" customFormat="1" ht="27" customHeight="1" x14ac:dyDescent="0.35">
      <c r="A57" s="1508" t="s">
        <v>33</v>
      </c>
      <c r="B57" s="1481" t="s">
        <v>428</v>
      </c>
      <c r="C57" s="1482"/>
      <c r="D57" s="454" t="s">
        <v>521</v>
      </c>
      <c r="E57" s="1467"/>
      <c r="F57" s="77" t="s">
        <v>361</v>
      </c>
      <c r="G57" s="146">
        <v>1214</v>
      </c>
      <c r="H57" s="146">
        <v>1127</v>
      </c>
      <c r="I57" s="146">
        <v>611</v>
      </c>
      <c r="J57" s="1509"/>
      <c r="K57" s="381"/>
      <c r="L57" s="8"/>
      <c r="M57" s="381"/>
    </row>
    <row r="58" spans="1:13" s="5" customFormat="1" ht="27" customHeight="1" x14ac:dyDescent="0.35">
      <c r="A58" s="1508" t="s">
        <v>33</v>
      </c>
      <c r="B58" s="1481"/>
      <c r="C58" s="1482"/>
      <c r="D58" s="454" t="s">
        <v>522</v>
      </c>
      <c r="E58" s="1467"/>
      <c r="F58" s="77" t="s">
        <v>361</v>
      </c>
      <c r="G58" s="146">
        <v>1104</v>
      </c>
      <c r="H58" s="146">
        <v>773</v>
      </c>
      <c r="I58" s="146">
        <v>233</v>
      </c>
      <c r="J58" s="1510"/>
      <c r="K58" s="381"/>
      <c r="L58" s="8"/>
      <c r="M58" s="381"/>
    </row>
    <row r="59" spans="1:13" s="5" customFormat="1" ht="30" customHeight="1" x14ac:dyDescent="0.35">
      <c r="A59" s="470" t="s">
        <v>34</v>
      </c>
      <c r="B59" s="1487" t="s">
        <v>257</v>
      </c>
      <c r="C59" s="1488"/>
      <c r="D59" s="451"/>
      <c r="E59" s="1467"/>
      <c r="F59" s="72" t="s">
        <v>478</v>
      </c>
      <c r="G59" s="491">
        <v>0</v>
      </c>
      <c r="H59" s="491">
        <v>0</v>
      </c>
      <c r="I59" s="491">
        <v>0</v>
      </c>
      <c r="J59" s="59"/>
      <c r="K59" s="381"/>
      <c r="L59" s="8"/>
      <c r="M59" s="381"/>
    </row>
    <row r="60" spans="1:13" s="5" customFormat="1" ht="30" customHeight="1" x14ac:dyDescent="0.35">
      <c r="A60" s="475" t="s">
        <v>35</v>
      </c>
      <c r="B60" s="1511" t="s">
        <v>429</v>
      </c>
      <c r="C60" s="1512"/>
      <c r="D60" s="79" t="s">
        <v>523</v>
      </c>
      <c r="E60" s="1467"/>
      <c r="F60" s="80" t="s">
        <v>361</v>
      </c>
      <c r="G60" s="146">
        <v>0</v>
      </c>
      <c r="H60" s="146">
        <v>0</v>
      </c>
      <c r="I60" s="146">
        <v>0</v>
      </c>
      <c r="J60" s="60"/>
      <c r="K60" s="381"/>
      <c r="L60" s="8"/>
      <c r="M60" s="381"/>
    </row>
    <row r="61" spans="1:13" s="5" customFormat="1" ht="24" customHeight="1" x14ac:dyDescent="0.35">
      <c r="A61" s="1486" t="s">
        <v>36</v>
      </c>
      <c r="B61" s="1487" t="s">
        <v>430</v>
      </c>
      <c r="C61" s="1488"/>
      <c r="D61" s="451" t="s">
        <v>521</v>
      </c>
      <c r="E61" s="1467"/>
      <c r="F61" s="72" t="s">
        <v>361</v>
      </c>
      <c r="G61" s="497">
        <v>440.25972201000002</v>
      </c>
      <c r="H61" s="497">
        <v>48.367346670000003</v>
      </c>
      <c r="I61" s="497">
        <v>199.89883422</v>
      </c>
      <c r="J61" s="1474" t="s">
        <v>712</v>
      </c>
      <c r="K61" s="381"/>
      <c r="L61" s="8"/>
      <c r="M61" s="381"/>
    </row>
    <row r="62" spans="1:13" s="5" customFormat="1" ht="24" customHeight="1" x14ac:dyDescent="0.35">
      <c r="A62" s="1486"/>
      <c r="B62" s="1487"/>
      <c r="C62" s="1488"/>
      <c r="D62" s="451" t="s">
        <v>706</v>
      </c>
      <c r="E62" s="1467"/>
      <c r="F62" s="72" t="s">
        <v>361</v>
      </c>
      <c r="G62" s="497">
        <v>27.11190113</v>
      </c>
      <c r="H62" s="497">
        <v>24.196684210000001</v>
      </c>
      <c r="I62" s="497">
        <v>6.5222703600000003</v>
      </c>
      <c r="J62" s="1475"/>
      <c r="K62" s="381"/>
      <c r="L62" s="8"/>
      <c r="M62" s="381"/>
    </row>
    <row r="63" spans="1:13" s="5" customFormat="1" ht="27" customHeight="1" x14ac:dyDescent="0.35">
      <c r="A63" s="1508" t="s">
        <v>37</v>
      </c>
      <c r="B63" s="1481" t="s">
        <v>431</v>
      </c>
      <c r="C63" s="1482"/>
      <c r="D63" s="454" t="s">
        <v>521</v>
      </c>
      <c r="E63" s="1467"/>
      <c r="F63" s="77" t="s">
        <v>361</v>
      </c>
      <c r="G63" s="146">
        <v>2019</v>
      </c>
      <c r="H63" s="146">
        <v>1531</v>
      </c>
      <c r="I63" s="146">
        <v>867</v>
      </c>
      <c r="J63" s="1509"/>
      <c r="K63" s="381"/>
      <c r="L63" s="8"/>
      <c r="M63" s="381"/>
    </row>
    <row r="64" spans="1:13" s="5" customFormat="1" ht="27" customHeight="1" x14ac:dyDescent="0.35">
      <c r="A64" s="1508"/>
      <c r="B64" s="1481"/>
      <c r="C64" s="1482"/>
      <c r="D64" s="454" t="s">
        <v>522</v>
      </c>
      <c r="E64" s="1467"/>
      <c r="F64" s="77" t="s">
        <v>361</v>
      </c>
      <c r="G64" s="146">
        <v>1830</v>
      </c>
      <c r="H64" s="146">
        <v>1128</v>
      </c>
      <c r="I64" s="146">
        <v>354</v>
      </c>
      <c r="J64" s="1510"/>
      <c r="K64" s="381"/>
      <c r="L64" s="8"/>
      <c r="M64" s="381"/>
    </row>
    <row r="65" spans="1:13" s="5" customFormat="1" ht="30" customHeight="1" x14ac:dyDescent="0.35">
      <c r="A65" s="470" t="s">
        <v>38</v>
      </c>
      <c r="B65" s="1487" t="s">
        <v>678</v>
      </c>
      <c r="C65" s="1488"/>
      <c r="D65" s="451"/>
      <c r="E65" s="1507"/>
      <c r="F65" s="72" t="s">
        <v>478</v>
      </c>
      <c r="G65" s="491">
        <v>0</v>
      </c>
      <c r="H65" s="491">
        <v>0</v>
      </c>
      <c r="I65" s="491">
        <v>0</v>
      </c>
      <c r="J65" s="59"/>
      <c r="K65" s="381"/>
      <c r="L65" s="8"/>
      <c r="M65" s="381"/>
    </row>
    <row r="66" spans="1:13" s="5" customFormat="1" ht="33" customHeight="1" x14ac:dyDescent="0.35">
      <c r="A66" s="1494" t="s">
        <v>699</v>
      </c>
      <c r="B66" s="1495"/>
      <c r="C66" s="1495"/>
      <c r="D66" s="1495"/>
      <c r="E66" s="1495"/>
      <c r="F66" s="1495"/>
      <c r="G66" s="1495"/>
      <c r="H66" s="1495"/>
      <c r="I66" s="1495"/>
      <c r="J66" s="1496"/>
      <c r="K66" s="381"/>
      <c r="L66" s="8"/>
      <c r="M66" s="381"/>
    </row>
    <row r="67" spans="1:13" s="5" customFormat="1" ht="30" customHeight="1" x14ac:dyDescent="0.35">
      <c r="A67" s="475" t="s">
        <v>39</v>
      </c>
      <c r="B67" s="1511" t="s">
        <v>679</v>
      </c>
      <c r="C67" s="1512"/>
      <c r="D67" s="79" t="s">
        <v>523</v>
      </c>
      <c r="E67" s="1466" t="s">
        <v>519</v>
      </c>
      <c r="F67" s="80" t="s">
        <v>361</v>
      </c>
      <c r="G67" s="146">
        <v>0</v>
      </c>
      <c r="H67" s="146">
        <v>0</v>
      </c>
      <c r="I67" s="146">
        <v>0</v>
      </c>
      <c r="J67" s="60"/>
      <c r="K67" s="381"/>
      <c r="L67" s="8"/>
      <c r="M67" s="381"/>
    </row>
    <row r="68" spans="1:13" s="5" customFormat="1" ht="24" customHeight="1" x14ac:dyDescent="0.35">
      <c r="A68" s="1486" t="s">
        <v>40</v>
      </c>
      <c r="B68" s="1513" t="s">
        <v>433</v>
      </c>
      <c r="C68" s="1514"/>
      <c r="D68" s="451" t="s">
        <v>521</v>
      </c>
      <c r="E68" s="1467"/>
      <c r="F68" s="72" t="s">
        <v>361</v>
      </c>
      <c r="G68" s="497">
        <v>469.05354844999999</v>
      </c>
      <c r="H68" s="497">
        <v>48.367346670000003</v>
      </c>
      <c r="I68" s="497">
        <v>389.79247161000001</v>
      </c>
      <c r="J68" s="1474" t="s">
        <v>712</v>
      </c>
      <c r="K68" s="381"/>
      <c r="L68" s="8"/>
      <c r="M68" s="381"/>
    </row>
    <row r="69" spans="1:13" s="5" customFormat="1" ht="24" customHeight="1" x14ac:dyDescent="0.35">
      <c r="A69" s="1501" t="s">
        <v>40</v>
      </c>
      <c r="B69" s="1515"/>
      <c r="C69" s="1516"/>
      <c r="D69" s="452" t="s">
        <v>706</v>
      </c>
      <c r="E69" s="1468"/>
      <c r="F69" s="73" t="s">
        <v>361</v>
      </c>
      <c r="G69" s="498">
        <v>38.500355140000003</v>
      </c>
      <c r="H69" s="498">
        <v>24.196684210000001</v>
      </c>
      <c r="I69" s="498">
        <v>10.13757504</v>
      </c>
      <c r="J69" s="1517"/>
      <c r="K69" s="381"/>
      <c r="L69" s="8"/>
      <c r="M69" s="381"/>
    </row>
    <row r="70" spans="1:13" s="5" customFormat="1" ht="8.15" customHeight="1" x14ac:dyDescent="0.35">
      <c r="A70" s="82"/>
      <c r="B70" s="83"/>
      <c r="C70" s="83"/>
      <c r="D70" s="83"/>
      <c r="E70" s="83"/>
      <c r="F70" s="84"/>
      <c r="G70" s="156"/>
      <c r="H70" s="156"/>
      <c r="I70" s="156"/>
      <c r="J70" s="46"/>
      <c r="K70" s="381"/>
      <c r="L70" s="8"/>
      <c r="M70" s="381"/>
    </row>
    <row r="71" spans="1:13" s="5" customFormat="1" ht="33" customHeight="1" x14ac:dyDescent="0.35">
      <c r="A71" s="1462" t="s">
        <v>395</v>
      </c>
      <c r="B71" s="1463"/>
      <c r="C71" s="1463"/>
      <c r="D71" s="1463"/>
      <c r="E71" s="1463"/>
      <c r="F71" s="1463"/>
      <c r="G71" s="1463"/>
      <c r="H71" s="1463"/>
      <c r="I71" s="1463"/>
      <c r="J71" s="1464"/>
      <c r="K71" s="381"/>
      <c r="L71" s="8">
        <f>IF(COUNTA(G72:I72)=3,3,2)</f>
        <v>3</v>
      </c>
      <c r="M71" s="381"/>
    </row>
    <row r="72" spans="1:13" s="5" customFormat="1" ht="188.25" customHeight="1" x14ac:dyDescent="0.35">
      <c r="A72" s="11" t="s">
        <v>41</v>
      </c>
      <c r="B72" s="1537" t="s">
        <v>271</v>
      </c>
      <c r="C72" s="1538"/>
      <c r="D72" s="1539"/>
      <c r="E72" s="85" t="s">
        <v>524</v>
      </c>
      <c r="F72" s="242" t="s">
        <v>434</v>
      </c>
      <c r="G72" s="157" t="s">
        <v>493</v>
      </c>
      <c r="H72" s="157" t="s">
        <v>494</v>
      </c>
      <c r="I72" s="157" t="s">
        <v>495</v>
      </c>
      <c r="J72" s="2"/>
      <c r="K72" s="381"/>
      <c r="L72" s="8"/>
      <c r="M72" s="381"/>
    </row>
    <row r="73" spans="1:13" s="5" customFormat="1" ht="8.15" customHeight="1" x14ac:dyDescent="0.35">
      <c r="A73" s="12"/>
      <c r="B73" s="13"/>
      <c r="C73" s="13"/>
      <c r="D73" s="13"/>
      <c r="E73" s="13"/>
      <c r="F73" s="7"/>
      <c r="G73" s="149"/>
      <c r="H73" s="149"/>
      <c r="I73" s="149"/>
      <c r="J73" s="46"/>
      <c r="K73" s="381"/>
      <c r="L73" s="8"/>
      <c r="M73" s="381"/>
    </row>
    <row r="74" spans="1:13" s="5" customFormat="1" ht="33" customHeight="1" x14ac:dyDescent="0.35">
      <c r="A74" s="1462" t="s">
        <v>396</v>
      </c>
      <c r="B74" s="1463"/>
      <c r="C74" s="1463"/>
      <c r="D74" s="1463"/>
      <c r="E74" s="1463"/>
      <c r="F74" s="1463"/>
      <c r="G74" s="1463"/>
      <c r="H74" s="1463"/>
      <c r="I74" s="1463"/>
      <c r="J74" s="1464"/>
      <c r="K74" s="381"/>
      <c r="L74" s="8">
        <f>IF(COUNTA(G75:I75)=3,3,2)</f>
        <v>3</v>
      </c>
      <c r="M74" s="381"/>
    </row>
    <row r="75" spans="1:13" s="5" customFormat="1" ht="51" customHeight="1" x14ac:dyDescent="0.35">
      <c r="A75" s="11" t="s">
        <v>42</v>
      </c>
      <c r="B75" s="1537" t="s">
        <v>206</v>
      </c>
      <c r="C75" s="1538"/>
      <c r="D75" s="1539"/>
      <c r="E75" s="85" t="s">
        <v>524</v>
      </c>
      <c r="F75" s="4"/>
      <c r="G75" s="158" t="s">
        <v>515</v>
      </c>
      <c r="H75" s="158" t="s">
        <v>515</v>
      </c>
      <c r="I75" s="158" t="s">
        <v>515</v>
      </c>
      <c r="J75" s="36"/>
      <c r="K75" s="381"/>
      <c r="L75" s="8"/>
      <c r="M75" s="381"/>
    </row>
    <row r="76" spans="1:13" s="5" customFormat="1" ht="8.15" customHeight="1" x14ac:dyDescent="0.35">
      <c r="A76" s="12"/>
      <c r="B76" s="13"/>
      <c r="C76" s="13"/>
      <c r="D76" s="13"/>
      <c r="E76" s="13"/>
      <c r="F76" s="7"/>
      <c r="G76" s="149"/>
      <c r="H76" s="149"/>
      <c r="I76" s="149"/>
      <c r="J76" s="46"/>
      <c r="K76" s="381"/>
      <c r="L76" s="8"/>
      <c r="M76" s="381"/>
    </row>
    <row r="77" spans="1:13" s="5" customFormat="1" ht="33" customHeight="1" x14ac:dyDescent="0.35">
      <c r="A77" s="1462" t="s">
        <v>397</v>
      </c>
      <c r="B77" s="1463"/>
      <c r="C77" s="1463"/>
      <c r="D77" s="1463"/>
      <c r="E77" s="1463"/>
      <c r="F77" s="1463"/>
      <c r="G77" s="1463"/>
      <c r="H77" s="1463"/>
      <c r="I77" s="1463"/>
      <c r="J77" s="1464"/>
      <c r="K77" s="381"/>
      <c r="L77" s="8">
        <f>IF(COUNTA(G78:I83)=18,3,2)</f>
        <v>3</v>
      </c>
      <c r="M77" s="381"/>
    </row>
    <row r="78" spans="1:13" s="5" customFormat="1" ht="32.15" customHeight="1" x14ac:dyDescent="0.35">
      <c r="A78" s="460" t="s">
        <v>43</v>
      </c>
      <c r="B78" s="1505" t="s">
        <v>272</v>
      </c>
      <c r="C78" s="1540"/>
      <c r="D78" s="1506"/>
      <c r="E78" s="1541" t="s">
        <v>519</v>
      </c>
      <c r="F78" s="243" t="s">
        <v>398</v>
      </c>
      <c r="G78" s="170">
        <v>0.99</v>
      </c>
      <c r="H78" s="170">
        <v>0.99</v>
      </c>
      <c r="I78" s="170">
        <v>0.99</v>
      </c>
      <c r="J78" s="86"/>
      <c r="K78" s="381"/>
      <c r="L78" s="8"/>
      <c r="M78" s="381"/>
    </row>
    <row r="79" spans="1:13" s="5" customFormat="1" ht="32.15" customHeight="1" x14ac:dyDescent="0.35">
      <c r="A79" s="462" t="s">
        <v>46</v>
      </c>
      <c r="B79" s="1487" t="s">
        <v>273</v>
      </c>
      <c r="C79" s="1544"/>
      <c r="D79" s="1488"/>
      <c r="E79" s="1542"/>
      <c r="F79" s="87" t="s">
        <v>478</v>
      </c>
      <c r="G79" s="153" t="s">
        <v>363</v>
      </c>
      <c r="H79" s="153" t="s">
        <v>363</v>
      </c>
      <c r="I79" s="153" t="s">
        <v>363</v>
      </c>
      <c r="J79" s="472" t="s">
        <v>705</v>
      </c>
      <c r="K79" s="381"/>
      <c r="L79" s="8"/>
      <c r="M79" s="381"/>
    </row>
    <row r="80" spans="1:13" s="5" customFormat="1" ht="32.15" customHeight="1" x14ac:dyDescent="0.35">
      <c r="A80" s="461" t="s">
        <v>47</v>
      </c>
      <c r="B80" s="1545" t="s">
        <v>274</v>
      </c>
      <c r="C80" s="1546"/>
      <c r="D80" s="1547"/>
      <c r="E80" s="1542"/>
      <c r="F80" s="88"/>
      <c r="G80" s="152" t="s">
        <v>496</v>
      </c>
      <c r="H80" s="152" t="s">
        <v>496</v>
      </c>
      <c r="I80" s="152" t="s">
        <v>496</v>
      </c>
      <c r="J80" s="245"/>
      <c r="K80" s="381"/>
      <c r="L80" s="8"/>
      <c r="M80" s="381"/>
    </row>
    <row r="81" spans="1:17" s="5" customFormat="1" ht="15" customHeight="1" x14ac:dyDescent="0.35">
      <c r="A81" s="1548" t="s">
        <v>48</v>
      </c>
      <c r="B81" s="1513" t="s">
        <v>275</v>
      </c>
      <c r="C81" s="1514"/>
      <c r="D81" s="477" t="s">
        <v>475</v>
      </c>
      <c r="E81" s="1542"/>
      <c r="F81" s="87" t="s">
        <v>478</v>
      </c>
      <c r="G81" s="153">
        <v>0</v>
      </c>
      <c r="H81" s="153">
        <v>0</v>
      </c>
      <c r="I81" s="153">
        <v>0</v>
      </c>
      <c r="J81" s="1489"/>
      <c r="K81" s="381"/>
      <c r="L81" s="8"/>
      <c r="M81" s="381"/>
    </row>
    <row r="82" spans="1:17" s="5" customFormat="1" ht="15" customHeight="1" x14ac:dyDescent="0.35">
      <c r="A82" s="1548"/>
      <c r="B82" s="1518"/>
      <c r="C82" s="1519"/>
      <c r="D82" s="477" t="s">
        <v>476</v>
      </c>
      <c r="E82" s="1542"/>
      <c r="F82" s="87" t="s">
        <v>478</v>
      </c>
      <c r="G82" s="153">
        <v>0</v>
      </c>
      <c r="H82" s="153">
        <v>0</v>
      </c>
      <c r="I82" s="153">
        <v>0</v>
      </c>
      <c r="J82" s="1520"/>
      <c r="K82" s="381"/>
      <c r="L82" s="8"/>
      <c r="M82" s="381"/>
    </row>
    <row r="83" spans="1:17" s="5" customFormat="1" ht="15" customHeight="1" x14ac:dyDescent="0.35">
      <c r="A83" s="1549"/>
      <c r="B83" s="1515"/>
      <c r="C83" s="1516"/>
      <c r="D83" s="91" t="s">
        <v>477</v>
      </c>
      <c r="E83" s="1543"/>
      <c r="F83" s="90" t="s">
        <v>478</v>
      </c>
      <c r="G83" s="154">
        <v>0</v>
      </c>
      <c r="H83" s="154">
        <v>0</v>
      </c>
      <c r="I83" s="154">
        <v>0</v>
      </c>
      <c r="J83" s="1521"/>
      <c r="K83" s="381"/>
      <c r="L83" s="8"/>
      <c r="M83" s="381"/>
    </row>
    <row r="84" spans="1:17" s="5" customFormat="1" ht="8.15" customHeight="1" x14ac:dyDescent="0.35">
      <c r="A84" s="12"/>
      <c r="B84" s="13"/>
      <c r="C84" s="13"/>
      <c r="D84" s="13"/>
      <c r="E84" s="13"/>
      <c r="F84" s="7"/>
      <c r="G84" s="149"/>
      <c r="H84" s="149"/>
      <c r="I84" s="149"/>
      <c r="J84" s="46"/>
      <c r="K84" s="381"/>
      <c r="L84" s="8"/>
      <c r="M84" s="381"/>
    </row>
    <row r="85" spans="1:17" s="5" customFormat="1" ht="33" customHeight="1" x14ac:dyDescent="0.35">
      <c r="A85" s="1462" t="s">
        <v>400</v>
      </c>
      <c r="B85" s="1463"/>
      <c r="C85" s="1463"/>
      <c r="D85" s="1463"/>
      <c r="E85" s="1463"/>
      <c r="F85" s="1463"/>
      <c r="G85" s="1463"/>
      <c r="H85" s="1463"/>
      <c r="I85" s="1463"/>
      <c r="J85" s="1464"/>
      <c r="K85" s="381"/>
      <c r="L85" s="8">
        <f>IF(COUNTA(G86:I89)=12,3,2)</f>
        <v>3</v>
      </c>
      <c r="M85" s="381"/>
    </row>
    <row r="86" spans="1:17" ht="15" customHeight="1" x14ac:dyDescent="0.35">
      <c r="A86" s="1522" t="s">
        <v>44</v>
      </c>
      <c r="B86" s="1525" t="s">
        <v>399</v>
      </c>
      <c r="C86" s="1526"/>
      <c r="D86" s="129" t="s">
        <v>410</v>
      </c>
      <c r="E86" s="1531" t="s">
        <v>519</v>
      </c>
      <c r="F86" s="93" t="s">
        <v>361</v>
      </c>
      <c r="G86" s="159">
        <v>9216</v>
      </c>
      <c r="H86" s="159">
        <v>4494</v>
      </c>
      <c r="I86" s="159">
        <v>4624</v>
      </c>
      <c r="J86" s="1534" t="s">
        <v>687</v>
      </c>
      <c r="Q86" s="1"/>
    </row>
    <row r="87" spans="1:17" ht="15" customHeight="1" x14ac:dyDescent="0.35">
      <c r="A87" s="1523"/>
      <c r="B87" s="1527"/>
      <c r="C87" s="1528"/>
      <c r="D87" s="130" t="s">
        <v>411</v>
      </c>
      <c r="E87" s="1532"/>
      <c r="F87" s="95" t="s">
        <v>361</v>
      </c>
      <c r="G87" s="145" t="s">
        <v>688</v>
      </c>
      <c r="H87" s="145" t="s">
        <v>688</v>
      </c>
      <c r="I87" s="145" t="s">
        <v>688</v>
      </c>
      <c r="J87" s="1535"/>
      <c r="Q87" s="1"/>
    </row>
    <row r="88" spans="1:17" ht="15" customHeight="1" x14ac:dyDescent="0.35">
      <c r="A88" s="1523"/>
      <c r="B88" s="1527"/>
      <c r="C88" s="1528"/>
      <c r="D88" s="459" t="s">
        <v>412</v>
      </c>
      <c r="E88" s="1532"/>
      <c r="F88" s="95" t="s">
        <v>361</v>
      </c>
      <c r="G88" s="145" t="s">
        <v>688</v>
      </c>
      <c r="H88" s="145" t="s">
        <v>688</v>
      </c>
      <c r="I88" s="145" t="s">
        <v>688</v>
      </c>
      <c r="J88" s="1535"/>
      <c r="Q88" s="1"/>
    </row>
    <row r="89" spans="1:17" ht="15" customHeight="1" x14ac:dyDescent="0.35">
      <c r="A89" s="1524"/>
      <c r="B89" s="1529"/>
      <c r="C89" s="1530"/>
      <c r="D89" s="97" t="s">
        <v>256</v>
      </c>
      <c r="E89" s="1533"/>
      <c r="F89" s="98" t="s">
        <v>361</v>
      </c>
      <c r="G89" s="160">
        <v>9216</v>
      </c>
      <c r="H89" s="160">
        <v>4494</v>
      </c>
      <c r="I89" s="160">
        <v>4624</v>
      </c>
      <c r="J89" s="1536"/>
      <c r="Q89" s="1"/>
    </row>
    <row r="90" spans="1:17" s="5" customFormat="1" ht="8.15" customHeight="1" x14ac:dyDescent="0.35">
      <c r="A90" s="209"/>
      <c r="B90" s="210"/>
      <c r="C90" s="210"/>
      <c r="D90" s="210"/>
      <c r="E90" s="210"/>
      <c r="F90" s="47"/>
      <c r="G90" s="211"/>
      <c r="H90" s="211"/>
      <c r="I90" s="211"/>
      <c r="J90" s="46"/>
      <c r="K90" s="381"/>
      <c r="L90" s="8"/>
      <c r="M90" s="381"/>
    </row>
    <row r="91" spans="1:17" s="5" customFormat="1" ht="33" customHeight="1" x14ac:dyDescent="0.35">
      <c r="A91" s="1494" t="s">
        <v>480</v>
      </c>
      <c r="B91" s="1495"/>
      <c r="C91" s="1495"/>
      <c r="D91" s="1495"/>
      <c r="E91" s="1495"/>
      <c r="F91" s="1495"/>
      <c r="G91" s="1495"/>
      <c r="H91" s="1495"/>
      <c r="I91" s="1495"/>
      <c r="J91" s="445" t="s">
        <v>698</v>
      </c>
      <c r="K91" s="381"/>
      <c r="L91" s="8">
        <f>IF(COUNTA(G92:I97)+COUNTA(G98:I140)+COUNTA(G141:I183)=270,3,2)</f>
        <v>3</v>
      </c>
      <c r="M91" s="381"/>
    </row>
    <row r="92" spans="1:17" ht="15" customHeight="1" x14ac:dyDescent="0.35">
      <c r="A92" s="1522" t="s">
        <v>45</v>
      </c>
      <c r="B92" s="1550" t="s">
        <v>380</v>
      </c>
      <c r="C92" s="1551"/>
      <c r="D92" s="481" t="s">
        <v>415</v>
      </c>
      <c r="E92" s="1556" t="s">
        <v>519</v>
      </c>
      <c r="F92" s="93" t="s">
        <v>361</v>
      </c>
      <c r="G92" s="161" t="s">
        <v>362</v>
      </c>
      <c r="H92" s="161" t="s">
        <v>362</v>
      </c>
      <c r="I92" s="161" t="s">
        <v>362</v>
      </c>
      <c r="J92" s="1559"/>
      <c r="Q92" s="1"/>
    </row>
    <row r="93" spans="1:17" ht="15" customHeight="1" x14ac:dyDescent="0.35">
      <c r="A93" s="1523"/>
      <c r="B93" s="1552"/>
      <c r="C93" s="1553"/>
      <c r="D93" s="464" t="s">
        <v>413</v>
      </c>
      <c r="E93" s="1557"/>
      <c r="F93" s="95" t="s">
        <v>361</v>
      </c>
      <c r="G93" s="144" t="s">
        <v>362</v>
      </c>
      <c r="H93" s="144" t="s">
        <v>362</v>
      </c>
      <c r="I93" s="144" t="s">
        <v>362</v>
      </c>
      <c r="J93" s="1560"/>
      <c r="Q93" s="1"/>
    </row>
    <row r="94" spans="1:17" ht="15" customHeight="1" x14ac:dyDescent="0.35">
      <c r="A94" s="1523"/>
      <c r="B94" s="1552"/>
      <c r="C94" s="1553"/>
      <c r="D94" s="464" t="s">
        <v>414</v>
      </c>
      <c r="E94" s="1557"/>
      <c r="F94" s="95" t="s">
        <v>361</v>
      </c>
      <c r="G94" s="144" t="s">
        <v>362</v>
      </c>
      <c r="H94" s="144" t="s">
        <v>362</v>
      </c>
      <c r="I94" s="144" t="s">
        <v>362</v>
      </c>
      <c r="J94" s="1560"/>
      <c r="Q94" s="1"/>
    </row>
    <row r="95" spans="1:17" ht="15" customHeight="1" x14ac:dyDescent="0.35">
      <c r="A95" s="1523"/>
      <c r="B95" s="1552"/>
      <c r="C95" s="1553"/>
      <c r="D95" s="464" t="s">
        <v>416</v>
      </c>
      <c r="E95" s="1557"/>
      <c r="F95" s="95" t="s">
        <v>361</v>
      </c>
      <c r="G95" s="144" t="s">
        <v>362</v>
      </c>
      <c r="H95" s="144" t="s">
        <v>362</v>
      </c>
      <c r="I95" s="144" t="s">
        <v>362</v>
      </c>
      <c r="J95" s="1560"/>
      <c r="Q95" s="1"/>
    </row>
    <row r="96" spans="1:17" ht="15" customHeight="1" x14ac:dyDescent="0.35">
      <c r="A96" s="1523"/>
      <c r="B96" s="1552"/>
      <c r="C96" s="1553"/>
      <c r="D96" s="464" t="s">
        <v>417</v>
      </c>
      <c r="E96" s="1557"/>
      <c r="F96" s="95" t="s">
        <v>361</v>
      </c>
      <c r="G96" s="144" t="s">
        <v>362</v>
      </c>
      <c r="H96" s="144" t="s">
        <v>362</v>
      </c>
      <c r="I96" s="144" t="s">
        <v>362</v>
      </c>
      <c r="J96" s="1560"/>
      <c r="Q96" s="1"/>
    </row>
    <row r="97" spans="1:17" ht="15" customHeight="1" x14ac:dyDescent="0.35">
      <c r="A97" s="1523"/>
      <c r="B97" s="1554"/>
      <c r="C97" s="1555"/>
      <c r="D97" s="464" t="s">
        <v>418</v>
      </c>
      <c r="E97" s="1557"/>
      <c r="F97" s="95" t="s">
        <v>361</v>
      </c>
      <c r="G97" s="144" t="s">
        <v>362</v>
      </c>
      <c r="H97" s="144" t="s">
        <v>362</v>
      </c>
      <c r="I97" s="144" t="s">
        <v>362</v>
      </c>
      <c r="J97" s="1561"/>
      <c r="Q97" s="1"/>
    </row>
    <row r="98" spans="1:17" ht="15" customHeight="1" x14ac:dyDescent="0.35">
      <c r="A98" s="1562" t="s">
        <v>49</v>
      </c>
      <c r="B98" s="1563" t="s">
        <v>401</v>
      </c>
      <c r="C98" s="1564"/>
      <c r="D98" s="139" t="s">
        <v>415</v>
      </c>
      <c r="E98" s="1557"/>
      <c r="F98" s="140" t="s">
        <v>361</v>
      </c>
      <c r="G98" s="163" t="s">
        <v>362</v>
      </c>
      <c r="H98" s="163" t="s">
        <v>362</v>
      </c>
      <c r="I98" s="163" t="s">
        <v>362</v>
      </c>
      <c r="J98" s="1567"/>
      <c r="Q98" s="1"/>
    </row>
    <row r="99" spans="1:17" ht="15" customHeight="1" x14ac:dyDescent="0.35">
      <c r="A99" s="1548" t="s">
        <v>49</v>
      </c>
      <c r="B99" s="1565"/>
      <c r="C99" s="1566"/>
      <c r="D99" s="465" t="s">
        <v>413</v>
      </c>
      <c r="E99" s="1557"/>
      <c r="F99" s="101" t="s">
        <v>361</v>
      </c>
      <c r="G99" s="143" t="s">
        <v>362</v>
      </c>
      <c r="H99" s="143" t="s">
        <v>362</v>
      </c>
      <c r="I99" s="143" t="s">
        <v>362</v>
      </c>
      <c r="J99" s="1567"/>
      <c r="Q99" s="1"/>
    </row>
    <row r="100" spans="1:17" ht="15" customHeight="1" x14ac:dyDescent="0.35">
      <c r="A100" s="1548" t="s">
        <v>49</v>
      </c>
      <c r="B100" s="1565"/>
      <c r="C100" s="1566"/>
      <c r="D100" s="465" t="s">
        <v>414</v>
      </c>
      <c r="E100" s="1557"/>
      <c r="F100" s="101" t="s">
        <v>361</v>
      </c>
      <c r="G100" s="143" t="s">
        <v>362</v>
      </c>
      <c r="H100" s="143" t="s">
        <v>362</v>
      </c>
      <c r="I100" s="143" t="s">
        <v>362</v>
      </c>
      <c r="J100" s="1567"/>
      <c r="Q100" s="1"/>
    </row>
    <row r="101" spans="1:17" ht="15" customHeight="1" x14ac:dyDescent="0.35">
      <c r="A101" s="1548" t="s">
        <v>49</v>
      </c>
      <c r="B101" s="1565"/>
      <c r="C101" s="1566"/>
      <c r="D101" s="465" t="s">
        <v>416</v>
      </c>
      <c r="E101" s="1557"/>
      <c r="F101" s="101" t="s">
        <v>361</v>
      </c>
      <c r="G101" s="143" t="s">
        <v>362</v>
      </c>
      <c r="H101" s="143" t="s">
        <v>362</v>
      </c>
      <c r="I101" s="143" t="s">
        <v>362</v>
      </c>
      <c r="J101" s="1567"/>
      <c r="Q101" s="1"/>
    </row>
    <row r="102" spans="1:17" ht="15" customHeight="1" x14ac:dyDescent="0.35">
      <c r="A102" s="1548" t="s">
        <v>49</v>
      </c>
      <c r="B102" s="1565"/>
      <c r="C102" s="1566"/>
      <c r="D102" s="465" t="s">
        <v>417</v>
      </c>
      <c r="E102" s="1557"/>
      <c r="F102" s="101" t="s">
        <v>361</v>
      </c>
      <c r="G102" s="143" t="s">
        <v>362</v>
      </c>
      <c r="H102" s="143" t="s">
        <v>362</v>
      </c>
      <c r="I102" s="143" t="s">
        <v>362</v>
      </c>
      <c r="J102" s="1567"/>
      <c r="Q102" s="1"/>
    </row>
    <row r="103" spans="1:17" ht="15" customHeight="1" x14ac:dyDescent="0.35">
      <c r="A103" s="1548" t="s">
        <v>49</v>
      </c>
      <c r="B103" s="1565"/>
      <c r="C103" s="1566"/>
      <c r="D103" s="465" t="s">
        <v>418</v>
      </c>
      <c r="E103" s="1557"/>
      <c r="F103" s="101" t="s">
        <v>361</v>
      </c>
      <c r="G103" s="143" t="s">
        <v>362</v>
      </c>
      <c r="H103" s="143" t="s">
        <v>362</v>
      </c>
      <c r="I103" s="143" t="s">
        <v>362</v>
      </c>
      <c r="J103" s="1568"/>
      <c r="Q103" s="1"/>
    </row>
    <row r="104" spans="1:17" ht="15" customHeight="1" x14ac:dyDescent="0.35">
      <c r="A104" s="1523" t="s">
        <v>50</v>
      </c>
      <c r="B104" s="1569" t="s">
        <v>382</v>
      </c>
      <c r="C104" s="1570"/>
      <c r="D104" s="464" t="s">
        <v>415</v>
      </c>
      <c r="E104" s="1557"/>
      <c r="F104" s="95" t="s">
        <v>361</v>
      </c>
      <c r="G104" s="144" t="s">
        <v>362</v>
      </c>
      <c r="H104" s="144" t="s">
        <v>362</v>
      </c>
      <c r="I104" s="144" t="s">
        <v>362</v>
      </c>
      <c r="J104" s="1572"/>
      <c r="Q104" s="1"/>
    </row>
    <row r="105" spans="1:17" ht="15" customHeight="1" x14ac:dyDescent="0.35">
      <c r="A105" s="1523" t="s">
        <v>50</v>
      </c>
      <c r="B105" s="1569" t="s">
        <v>319</v>
      </c>
      <c r="C105" s="1570"/>
      <c r="D105" s="464" t="s">
        <v>413</v>
      </c>
      <c r="E105" s="1557"/>
      <c r="F105" s="95" t="s">
        <v>361</v>
      </c>
      <c r="G105" s="144" t="s">
        <v>362</v>
      </c>
      <c r="H105" s="144" t="s">
        <v>362</v>
      </c>
      <c r="I105" s="144" t="s">
        <v>362</v>
      </c>
      <c r="J105" s="1560"/>
      <c r="Q105" s="1"/>
    </row>
    <row r="106" spans="1:17" ht="15" customHeight="1" x14ac:dyDescent="0.35">
      <c r="A106" s="1523" t="s">
        <v>50</v>
      </c>
      <c r="B106" s="1569" t="s">
        <v>319</v>
      </c>
      <c r="C106" s="1570"/>
      <c r="D106" s="464" t="s">
        <v>414</v>
      </c>
      <c r="E106" s="1557"/>
      <c r="F106" s="95" t="s">
        <v>361</v>
      </c>
      <c r="G106" s="144" t="s">
        <v>362</v>
      </c>
      <c r="H106" s="144" t="s">
        <v>362</v>
      </c>
      <c r="I106" s="144" t="s">
        <v>362</v>
      </c>
      <c r="J106" s="1560"/>
      <c r="Q106" s="1"/>
    </row>
    <row r="107" spans="1:17" ht="15" customHeight="1" x14ac:dyDescent="0.35">
      <c r="A107" s="1523" t="s">
        <v>50</v>
      </c>
      <c r="B107" s="1569" t="s">
        <v>319</v>
      </c>
      <c r="C107" s="1570"/>
      <c r="D107" s="464" t="s">
        <v>416</v>
      </c>
      <c r="E107" s="1557"/>
      <c r="F107" s="95" t="s">
        <v>361</v>
      </c>
      <c r="G107" s="144" t="s">
        <v>362</v>
      </c>
      <c r="H107" s="144" t="s">
        <v>362</v>
      </c>
      <c r="I107" s="144" t="s">
        <v>362</v>
      </c>
      <c r="J107" s="1560"/>
      <c r="Q107" s="1"/>
    </row>
    <row r="108" spans="1:17" ht="15" customHeight="1" x14ac:dyDescent="0.35">
      <c r="A108" s="1523" t="s">
        <v>50</v>
      </c>
      <c r="B108" s="1569" t="s">
        <v>319</v>
      </c>
      <c r="C108" s="1570"/>
      <c r="D108" s="464" t="s">
        <v>417</v>
      </c>
      <c r="E108" s="1557"/>
      <c r="F108" s="95" t="s">
        <v>361</v>
      </c>
      <c r="G108" s="144" t="s">
        <v>362</v>
      </c>
      <c r="H108" s="144" t="s">
        <v>362</v>
      </c>
      <c r="I108" s="144" t="s">
        <v>362</v>
      </c>
      <c r="J108" s="1560"/>
      <c r="Q108" s="1"/>
    </row>
    <row r="109" spans="1:17" ht="15" customHeight="1" x14ac:dyDescent="0.35">
      <c r="A109" s="1523" t="s">
        <v>50</v>
      </c>
      <c r="B109" s="1569" t="s">
        <v>319</v>
      </c>
      <c r="C109" s="1570"/>
      <c r="D109" s="464" t="s">
        <v>418</v>
      </c>
      <c r="E109" s="1557"/>
      <c r="F109" s="95" t="s">
        <v>361</v>
      </c>
      <c r="G109" s="144" t="s">
        <v>362</v>
      </c>
      <c r="H109" s="144" t="s">
        <v>362</v>
      </c>
      <c r="I109" s="144" t="s">
        <v>362</v>
      </c>
      <c r="J109" s="1561"/>
      <c r="Q109" s="1"/>
    </row>
    <row r="110" spans="1:17" ht="15" customHeight="1" x14ac:dyDescent="0.35">
      <c r="A110" s="1548" t="s">
        <v>51</v>
      </c>
      <c r="B110" s="1565" t="s">
        <v>383</v>
      </c>
      <c r="C110" s="1566"/>
      <c r="D110" s="465" t="s">
        <v>415</v>
      </c>
      <c r="E110" s="1557"/>
      <c r="F110" s="101" t="s">
        <v>361</v>
      </c>
      <c r="G110" s="143" t="s">
        <v>362</v>
      </c>
      <c r="H110" s="143" t="s">
        <v>362</v>
      </c>
      <c r="I110" s="143" t="s">
        <v>362</v>
      </c>
      <c r="J110" s="1571"/>
      <c r="Q110" s="1"/>
    </row>
    <row r="111" spans="1:17" ht="15" customHeight="1" x14ac:dyDescent="0.35">
      <c r="A111" s="1548" t="s">
        <v>51</v>
      </c>
      <c r="B111" s="1565" t="s">
        <v>328</v>
      </c>
      <c r="C111" s="1566"/>
      <c r="D111" s="465" t="s">
        <v>413</v>
      </c>
      <c r="E111" s="1557"/>
      <c r="F111" s="101" t="s">
        <v>361</v>
      </c>
      <c r="G111" s="143" t="s">
        <v>362</v>
      </c>
      <c r="H111" s="143" t="s">
        <v>362</v>
      </c>
      <c r="I111" s="143" t="s">
        <v>362</v>
      </c>
      <c r="J111" s="1567"/>
      <c r="Q111" s="1"/>
    </row>
    <row r="112" spans="1:17" ht="15" customHeight="1" x14ac:dyDescent="0.35">
      <c r="A112" s="1548" t="s">
        <v>51</v>
      </c>
      <c r="B112" s="1565" t="s">
        <v>328</v>
      </c>
      <c r="C112" s="1566"/>
      <c r="D112" s="465" t="s">
        <v>414</v>
      </c>
      <c r="E112" s="1557"/>
      <c r="F112" s="101" t="s">
        <v>361</v>
      </c>
      <c r="G112" s="143" t="s">
        <v>362</v>
      </c>
      <c r="H112" s="143" t="s">
        <v>362</v>
      </c>
      <c r="I112" s="143" t="s">
        <v>362</v>
      </c>
      <c r="J112" s="1567"/>
      <c r="Q112" s="1"/>
    </row>
    <row r="113" spans="1:17" ht="15" customHeight="1" x14ac:dyDescent="0.35">
      <c r="A113" s="1548" t="s">
        <v>51</v>
      </c>
      <c r="B113" s="1565" t="s">
        <v>328</v>
      </c>
      <c r="C113" s="1566"/>
      <c r="D113" s="465" t="s">
        <v>416</v>
      </c>
      <c r="E113" s="1557"/>
      <c r="F113" s="101" t="s">
        <v>361</v>
      </c>
      <c r="G113" s="143" t="s">
        <v>362</v>
      </c>
      <c r="H113" s="143" t="s">
        <v>362</v>
      </c>
      <c r="I113" s="143" t="s">
        <v>362</v>
      </c>
      <c r="J113" s="1567"/>
      <c r="Q113" s="1"/>
    </row>
    <row r="114" spans="1:17" ht="15" customHeight="1" x14ac:dyDescent="0.35">
      <c r="A114" s="1548" t="s">
        <v>51</v>
      </c>
      <c r="B114" s="1565" t="s">
        <v>328</v>
      </c>
      <c r="C114" s="1566"/>
      <c r="D114" s="465" t="s">
        <v>417</v>
      </c>
      <c r="E114" s="1557"/>
      <c r="F114" s="101" t="s">
        <v>361</v>
      </c>
      <c r="G114" s="143" t="s">
        <v>362</v>
      </c>
      <c r="H114" s="143" t="s">
        <v>362</v>
      </c>
      <c r="I114" s="143" t="s">
        <v>362</v>
      </c>
      <c r="J114" s="1567"/>
      <c r="Q114" s="1"/>
    </row>
    <row r="115" spans="1:17" ht="15" customHeight="1" x14ac:dyDescent="0.35">
      <c r="A115" s="1548" t="s">
        <v>51</v>
      </c>
      <c r="B115" s="1565" t="s">
        <v>328</v>
      </c>
      <c r="C115" s="1566"/>
      <c r="D115" s="465" t="s">
        <v>418</v>
      </c>
      <c r="E115" s="1557"/>
      <c r="F115" s="101" t="s">
        <v>361</v>
      </c>
      <c r="G115" s="143" t="s">
        <v>362</v>
      </c>
      <c r="H115" s="143" t="s">
        <v>362</v>
      </c>
      <c r="I115" s="143" t="s">
        <v>362</v>
      </c>
      <c r="J115" s="1568"/>
      <c r="Q115" s="1"/>
    </row>
    <row r="116" spans="1:17" ht="15" customHeight="1" x14ac:dyDescent="0.35">
      <c r="A116" s="1573" t="s">
        <v>52</v>
      </c>
      <c r="B116" s="1569" t="s">
        <v>384</v>
      </c>
      <c r="C116" s="1570"/>
      <c r="D116" s="332" t="s">
        <v>415</v>
      </c>
      <c r="E116" s="1557"/>
      <c r="F116" s="138" t="s">
        <v>361</v>
      </c>
      <c r="G116" s="162" t="s">
        <v>362</v>
      </c>
      <c r="H116" s="162" t="s">
        <v>362</v>
      </c>
      <c r="I116" s="162" t="s">
        <v>362</v>
      </c>
      <c r="J116" s="1572"/>
      <c r="Q116" s="1"/>
    </row>
    <row r="117" spans="1:17" ht="15" customHeight="1" x14ac:dyDescent="0.35">
      <c r="A117" s="1523" t="s">
        <v>52</v>
      </c>
      <c r="B117" s="1569" t="s">
        <v>320</v>
      </c>
      <c r="C117" s="1570"/>
      <c r="D117" s="464" t="s">
        <v>413</v>
      </c>
      <c r="E117" s="1557"/>
      <c r="F117" s="95" t="s">
        <v>361</v>
      </c>
      <c r="G117" s="144" t="s">
        <v>362</v>
      </c>
      <c r="H117" s="144" t="s">
        <v>362</v>
      </c>
      <c r="I117" s="144" t="s">
        <v>362</v>
      </c>
      <c r="J117" s="1560"/>
      <c r="Q117" s="1"/>
    </row>
    <row r="118" spans="1:17" ht="15" customHeight="1" x14ac:dyDescent="0.35">
      <c r="A118" s="1523" t="s">
        <v>52</v>
      </c>
      <c r="B118" s="1569" t="s">
        <v>320</v>
      </c>
      <c r="C118" s="1570"/>
      <c r="D118" s="464" t="s">
        <v>414</v>
      </c>
      <c r="E118" s="1557"/>
      <c r="F118" s="95" t="s">
        <v>361</v>
      </c>
      <c r="G118" s="144" t="s">
        <v>362</v>
      </c>
      <c r="H118" s="144" t="s">
        <v>362</v>
      </c>
      <c r="I118" s="144" t="s">
        <v>362</v>
      </c>
      <c r="J118" s="1560"/>
      <c r="Q118" s="1"/>
    </row>
    <row r="119" spans="1:17" ht="15" customHeight="1" x14ac:dyDescent="0.35">
      <c r="A119" s="1523" t="s">
        <v>52</v>
      </c>
      <c r="B119" s="1569" t="s">
        <v>320</v>
      </c>
      <c r="C119" s="1570"/>
      <c r="D119" s="464" t="s">
        <v>416</v>
      </c>
      <c r="E119" s="1557"/>
      <c r="F119" s="95" t="s">
        <v>361</v>
      </c>
      <c r="G119" s="144" t="s">
        <v>362</v>
      </c>
      <c r="H119" s="144" t="s">
        <v>362</v>
      </c>
      <c r="I119" s="144" t="s">
        <v>362</v>
      </c>
      <c r="J119" s="1560"/>
      <c r="Q119" s="1"/>
    </row>
    <row r="120" spans="1:17" ht="15" customHeight="1" x14ac:dyDescent="0.35">
      <c r="A120" s="1523" t="s">
        <v>52</v>
      </c>
      <c r="B120" s="1569" t="s">
        <v>320</v>
      </c>
      <c r="C120" s="1570"/>
      <c r="D120" s="464" t="s">
        <v>417</v>
      </c>
      <c r="E120" s="1557"/>
      <c r="F120" s="95" t="s">
        <v>361</v>
      </c>
      <c r="G120" s="144" t="s">
        <v>362</v>
      </c>
      <c r="H120" s="144" t="s">
        <v>362</v>
      </c>
      <c r="I120" s="144" t="s">
        <v>362</v>
      </c>
      <c r="J120" s="1560"/>
      <c r="Q120" s="1"/>
    </row>
    <row r="121" spans="1:17" ht="15" customHeight="1" x14ac:dyDescent="0.35">
      <c r="A121" s="1523" t="s">
        <v>52</v>
      </c>
      <c r="B121" s="1569" t="s">
        <v>320</v>
      </c>
      <c r="C121" s="1570"/>
      <c r="D121" s="464" t="s">
        <v>418</v>
      </c>
      <c r="E121" s="1557"/>
      <c r="F121" s="95" t="s">
        <v>361</v>
      </c>
      <c r="G121" s="144" t="s">
        <v>362</v>
      </c>
      <c r="H121" s="144" t="s">
        <v>362</v>
      </c>
      <c r="I121" s="144" t="s">
        <v>362</v>
      </c>
      <c r="J121" s="1561"/>
      <c r="Q121" s="1"/>
    </row>
    <row r="122" spans="1:17" ht="15" customHeight="1" x14ac:dyDescent="0.35">
      <c r="A122" s="1548" t="s">
        <v>53</v>
      </c>
      <c r="B122" s="1565" t="s">
        <v>402</v>
      </c>
      <c r="C122" s="1566"/>
      <c r="D122" s="465" t="s">
        <v>415</v>
      </c>
      <c r="E122" s="1557"/>
      <c r="F122" s="101" t="s">
        <v>361</v>
      </c>
      <c r="G122" s="143" t="s">
        <v>362</v>
      </c>
      <c r="H122" s="143" t="s">
        <v>362</v>
      </c>
      <c r="I122" s="143" t="s">
        <v>362</v>
      </c>
      <c r="J122" s="1571"/>
      <c r="Q122" s="1"/>
    </row>
    <row r="123" spans="1:17" ht="15" customHeight="1" x14ac:dyDescent="0.35">
      <c r="A123" s="1548" t="s">
        <v>53</v>
      </c>
      <c r="B123" s="1565" t="s">
        <v>321</v>
      </c>
      <c r="C123" s="1566"/>
      <c r="D123" s="465" t="s">
        <v>413</v>
      </c>
      <c r="E123" s="1557"/>
      <c r="F123" s="101" t="s">
        <v>361</v>
      </c>
      <c r="G123" s="143" t="s">
        <v>362</v>
      </c>
      <c r="H123" s="143" t="s">
        <v>362</v>
      </c>
      <c r="I123" s="143" t="s">
        <v>362</v>
      </c>
      <c r="J123" s="1567"/>
      <c r="Q123" s="1"/>
    </row>
    <row r="124" spans="1:17" ht="15" customHeight="1" x14ac:dyDescent="0.35">
      <c r="A124" s="1548" t="s">
        <v>53</v>
      </c>
      <c r="B124" s="1565" t="s">
        <v>321</v>
      </c>
      <c r="C124" s="1566"/>
      <c r="D124" s="465" t="s">
        <v>414</v>
      </c>
      <c r="E124" s="1557"/>
      <c r="F124" s="101" t="s">
        <v>361</v>
      </c>
      <c r="G124" s="143" t="s">
        <v>362</v>
      </c>
      <c r="H124" s="143" t="s">
        <v>362</v>
      </c>
      <c r="I124" s="143" t="s">
        <v>362</v>
      </c>
      <c r="J124" s="1567"/>
      <c r="Q124" s="1"/>
    </row>
    <row r="125" spans="1:17" ht="15" customHeight="1" x14ac:dyDescent="0.35">
      <c r="A125" s="1548" t="s">
        <v>53</v>
      </c>
      <c r="B125" s="1565" t="s">
        <v>321</v>
      </c>
      <c r="C125" s="1566"/>
      <c r="D125" s="465" t="s">
        <v>416</v>
      </c>
      <c r="E125" s="1557"/>
      <c r="F125" s="101" t="s">
        <v>361</v>
      </c>
      <c r="G125" s="143" t="s">
        <v>362</v>
      </c>
      <c r="H125" s="143" t="s">
        <v>362</v>
      </c>
      <c r="I125" s="143" t="s">
        <v>362</v>
      </c>
      <c r="J125" s="1567"/>
      <c r="Q125" s="1"/>
    </row>
    <row r="126" spans="1:17" ht="15" customHeight="1" x14ac:dyDescent="0.35">
      <c r="A126" s="1548" t="s">
        <v>53</v>
      </c>
      <c r="B126" s="1565" t="s">
        <v>321</v>
      </c>
      <c r="C126" s="1566"/>
      <c r="D126" s="465" t="s">
        <v>417</v>
      </c>
      <c r="E126" s="1557"/>
      <c r="F126" s="101" t="s">
        <v>361</v>
      </c>
      <c r="G126" s="143" t="s">
        <v>362</v>
      </c>
      <c r="H126" s="143" t="s">
        <v>362</v>
      </c>
      <c r="I126" s="143" t="s">
        <v>362</v>
      </c>
      <c r="J126" s="1567"/>
      <c r="Q126" s="1"/>
    </row>
    <row r="127" spans="1:17" ht="15" customHeight="1" x14ac:dyDescent="0.35">
      <c r="A127" s="1548" t="s">
        <v>53</v>
      </c>
      <c r="B127" s="1565" t="s">
        <v>321</v>
      </c>
      <c r="C127" s="1566"/>
      <c r="D127" s="465" t="s">
        <v>418</v>
      </c>
      <c r="E127" s="1557"/>
      <c r="F127" s="101" t="s">
        <v>361</v>
      </c>
      <c r="G127" s="143" t="s">
        <v>362</v>
      </c>
      <c r="H127" s="143" t="s">
        <v>362</v>
      </c>
      <c r="I127" s="143" t="s">
        <v>362</v>
      </c>
      <c r="J127" s="1568"/>
      <c r="Q127" s="1"/>
    </row>
    <row r="128" spans="1:17" ht="15" customHeight="1" x14ac:dyDescent="0.35">
      <c r="A128" s="1523" t="s">
        <v>54</v>
      </c>
      <c r="B128" s="1569" t="s">
        <v>403</v>
      </c>
      <c r="C128" s="1570"/>
      <c r="D128" s="464" t="s">
        <v>415</v>
      </c>
      <c r="E128" s="1557"/>
      <c r="F128" s="95" t="s">
        <v>361</v>
      </c>
      <c r="G128" s="144" t="s">
        <v>362</v>
      </c>
      <c r="H128" s="144" t="s">
        <v>362</v>
      </c>
      <c r="I128" s="144" t="s">
        <v>362</v>
      </c>
      <c r="J128" s="1572"/>
      <c r="Q128" s="1"/>
    </row>
    <row r="129" spans="1:17" ht="15" customHeight="1" x14ac:dyDescent="0.35">
      <c r="A129" s="1523" t="s">
        <v>54</v>
      </c>
      <c r="B129" s="1569" t="s">
        <v>327</v>
      </c>
      <c r="C129" s="1570"/>
      <c r="D129" s="464" t="s">
        <v>413</v>
      </c>
      <c r="E129" s="1557"/>
      <c r="F129" s="95" t="s">
        <v>361</v>
      </c>
      <c r="G129" s="144" t="s">
        <v>362</v>
      </c>
      <c r="H129" s="144" t="s">
        <v>362</v>
      </c>
      <c r="I129" s="144" t="s">
        <v>362</v>
      </c>
      <c r="J129" s="1560"/>
      <c r="Q129" s="1"/>
    </row>
    <row r="130" spans="1:17" ht="15" customHeight="1" x14ac:dyDescent="0.35">
      <c r="A130" s="1523" t="s">
        <v>54</v>
      </c>
      <c r="B130" s="1569" t="s">
        <v>327</v>
      </c>
      <c r="C130" s="1570"/>
      <c r="D130" s="464" t="s">
        <v>414</v>
      </c>
      <c r="E130" s="1557"/>
      <c r="F130" s="95" t="s">
        <v>361</v>
      </c>
      <c r="G130" s="144" t="s">
        <v>362</v>
      </c>
      <c r="H130" s="144" t="s">
        <v>362</v>
      </c>
      <c r="I130" s="144" t="s">
        <v>362</v>
      </c>
      <c r="J130" s="1560"/>
      <c r="Q130" s="1"/>
    </row>
    <row r="131" spans="1:17" ht="15" customHeight="1" x14ac:dyDescent="0.35">
      <c r="A131" s="1523" t="s">
        <v>54</v>
      </c>
      <c r="B131" s="1569" t="s">
        <v>327</v>
      </c>
      <c r="C131" s="1570"/>
      <c r="D131" s="464" t="s">
        <v>416</v>
      </c>
      <c r="E131" s="1557"/>
      <c r="F131" s="95" t="s">
        <v>361</v>
      </c>
      <c r="G131" s="144" t="s">
        <v>362</v>
      </c>
      <c r="H131" s="144" t="s">
        <v>362</v>
      </c>
      <c r="I131" s="144" t="s">
        <v>362</v>
      </c>
      <c r="J131" s="1560"/>
      <c r="Q131" s="1"/>
    </row>
    <row r="132" spans="1:17" ht="15" customHeight="1" x14ac:dyDescent="0.35">
      <c r="A132" s="1523" t="s">
        <v>54</v>
      </c>
      <c r="B132" s="1569" t="s">
        <v>327</v>
      </c>
      <c r="C132" s="1570"/>
      <c r="D132" s="464" t="s">
        <v>417</v>
      </c>
      <c r="E132" s="1557"/>
      <c r="F132" s="95" t="s">
        <v>361</v>
      </c>
      <c r="G132" s="144" t="s">
        <v>362</v>
      </c>
      <c r="H132" s="144" t="s">
        <v>362</v>
      </c>
      <c r="I132" s="144" t="s">
        <v>362</v>
      </c>
      <c r="J132" s="1560"/>
      <c r="Q132" s="1"/>
    </row>
    <row r="133" spans="1:17" ht="15" customHeight="1" x14ac:dyDescent="0.35">
      <c r="A133" s="1523" t="s">
        <v>54</v>
      </c>
      <c r="B133" s="1569" t="s">
        <v>327</v>
      </c>
      <c r="C133" s="1570"/>
      <c r="D133" s="464" t="s">
        <v>418</v>
      </c>
      <c r="E133" s="1558"/>
      <c r="F133" s="95" t="s">
        <v>361</v>
      </c>
      <c r="G133" s="144" t="s">
        <v>362</v>
      </c>
      <c r="H133" s="144" t="s">
        <v>362</v>
      </c>
      <c r="I133" s="144" t="s">
        <v>362</v>
      </c>
      <c r="J133" s="1561"/>
      <c r="Q133" s="1"/>
    </row>
    <row r="134" spans="1:17" s="5" customFormat="1" ht="33" customHeight="1" x14ac:dyDescent="0.35">
      <c r="A134" s="1462" t="s">
        <v>481</v>
      </c>
      <c r="B134" s="1463"/>
      <c r="C134" s="1463"/>
      <c r="D134" s="1463"/>
      <c r="E134" s="1495"/>
      <c r="F134" s="1463"/>
      <c r="G134" s="1463"/>
      <c r="H134" s="1463"/>
      <c r="I134" s="1463"/>
      <c r="J134" s="221" t="s">
        <v>698</v>
      </c>
      <c r="K134" s="381"/>
      <c r="L134" s="8"/>
      <c r="M134" s="381"/>
    </row>
    <row r="135" spans="1:17" ht="15" customHeight="1" x14ac:dyDescent="0.35">
      <c r="A135" s="1574" t="s">
        <v>55</v>
      </c>
      <c r="B135" s="1575" t="s">
        <v>404</v>
      </c>
      <c r="C135" s="1576"/>
      <c r="D135" s="440" t="s">
        <v>415</v>
      </c>
      <c r="E135" s="1556" t="s">
        <v>519</v>
      </c>
      <c r="F135" s="441" t="s">
        <v>361</v>
      </c>
      <c r="G135" s="442" t="s">
        <v>362</v>
      </c>
      <c r="H135" s="442" t="s">
        <v>362</v>
      </c>
      <c r="I135" s="442" t="s">
        <v>362</v>
      </c>
      <c r="J135" s="1577"/>
      <c r="Q135" s="1"/>
    </row>
    <row r="136" spans="1:17" ht="15" customHeight="1" x14ac:dyDescent="0.35">
      <c r="A136" s="1548" t="s">
        <v>55</v>
      </c>
      <c r="B136" s="1565" t="s">
        <v>326</v>
      </c>
      <c r="C136" s="1566"/>
      <c r="D136" s="465" t="s">
        <v>413</v>
      </c>
      <c r="E136" s="1557"/>
      <c r="F136" s="101" t="s">
        <v>361</v>
      </c>
      <c r="G136" s="143" t="s">
        <v>362</v>
      </c>
      <c r="H136" s="143" t="s">
        <v>362</v>
      </c>
      <c r="I136" s="143" t="s">
        <v>362</v>
      </c>
      <c r="J136" s="1567"/>
      <c r="Q136" s="1"/>
    </row>
    <row r="137" spans="1:17" ht="15" customHeight="1" x14ac:dyDescent="0.35">
      <c r="A137" s="1548" t="s">
        <v>55</v>
      </c>
      <c r="B137" s="1565" t="s">
        <v>326</v>
      </c>
      <c r="C137" s="1566"/>
      <c r="D137" s="465" t="s">
        <v>414</v>
      </c>
      <c r="E137" s="1557"/>
      <c r="F137" s="101" t="s">
        <v>361</v>
      </c>
      <c r="G137" s="143" t="s">
        <v>362</v>
      </c>
      <c r="H137" s="143" t="s">
        <v>362</v>
      </c>
      <c r="I137" s="143" t="s">
        <v>362</v>
      </c>
      <c r="J137" s="1567"/>
      <c r="Q137" s="1"/>
    </row>
    <row r="138" spans="1:17" ht="15" customHeight="1" x14ac:dyDescent="0.35">
      <c r="A138" s="1548" t="s">
        <v>55</v>
      </c>
      <c r="B138" s="1565" t="s">
        <v>326</v>
      </c>
      <c r="C138" s="1566"/>
      <c r="D138" s="465" t="s">
        <v>416</v>
      </c>
      <c r="E138" s="1557"/>
      <c r="F138" s="101" t="s">
        <v>361</v>
      </c>
      <c r="G138" s="143" t="s">
        <v>362</v>
      </c>
      <c r="H138" s="143" t="s">
        <v>362</v>
      </c>
      <c r="I138" s="143" t="s">
        <v>362</v>
      </c>
      <c r="J138" s="1567"/>
      <c r="Q138" s="1"/>
    </row>
    <row r="139" spans="1:17" ht="15" customHeight="1" x14ac:dyDescent="0.35">
      <c r="A139" s="1548" t="s">
        <v>55</v>
      </c>
      <c r="B139" s="1565" t="s">
        <v>326</v>
      </c>
      <c r="C139" s="1566"/>
      <c r="D139" s="465" t="s">
        <v>417</v>
      </c>
      <c r="E139" s="1557"/>
      <c r="F139" s="101" t="s">
        <v>361</v>
      </c>
      <c r="G139" s="143" t="s">
        <v>362</v>
      </c>
      <c r="H139" s="143" t="s">
        <v>362</v>
      </c>
      <c r="I139" s="143" t="s">
        <v>362</v>
      </c>
      <c r="J139" s="1567"/>
      <c r="Q139" s="1"/>
    </row>
    <row r="140" spans="1:17" ht="15" customHeight="1" x14ac:dyDescent="0.35">
      <c r="A140" s="1548" t="s">
        <v>55</v>
      </c>
      <c r="B140" s="1565" t="s">
        <v>326</v>
      </c>
      <c r="C140" s="1566"/>
      <c r="D140" s="465" t="s">
        <v>418</v>
      </c>
      <c r="E140" s="1557"/>
      <c r="F140" s="101" t="s">
        <v>361</v>
      </c>
      <c r="G140" s="143" t="s">
        <v>362</v>
      </c>
      <c r="H140" s="143" t="s">
        <v>362</v>
      </c>
      <c r="I140" s="143" t="s">
        <v>362</v>
      </c>
      <c r="J140" s="1568"/>
      <c r="Q140" s="1"/>
    </row>
    <row r="141" spans="1:17" ht="15" customHeight="1" x14ac:dyDescent="0.35">
      <c r="A141" s="1523" t="s">
        <v>56</v>
      </c>
      <c r="B141" s="1569" t="s">
        <v>405</v>
      </c>
      <c r="C141" s="1570"/>
      <c r="D141" s="332" t="s">
        <v>415</v>
      </c>
      <c r="E141" s="1557"/>
      <c r="F141" s="138" t="s">
        <v>361</v>
      </c>
      <c r="G141" s="162" t="s">
        <v>362</v>
      </c>
      <c r="H141" s="162" t="s">
        <v>362</v>
      </c>
      <c r="I141" s="162" t="s">
        <v>362</v>
      </c>
      <c r="J141" s="1560"/>
      <c r="Q141" s="1"/>
    </row>
    <row r="142" spans="1:17" ht="15" customHeight="1" x14ac:dyDescent="0.35">
      <c r="A142" s="1523" t="s">
        <v>56</v>
      </c>
      <c r="B142" s="1569" t="s">
        <v>325</v>
      </c>
      <c r="C142" s="1570"/>
      <c r="D142" s="464" t="s">
        <v>413</v>
      </c>
      <c r="E142" s="1557"/>
      <c r="F142" s="95" t="s">
        <v>361</v>
      </c>
      <c r="G142" s="144" t="s">
        <v>362</v>
      </c>
      <c r="H142" s="144" t="s">
        <v>362</v>
      </c>
      <c r="I142" s="144" t="s">
        <v>362</v>
      </c>
      <c r="J142" s="1560"/>
      <c r="Q142" s="1"/>
    </row>
    <row r="143" spans="1:17" ht="15" customHeight="1" x14ac:dyDescent="0.35">
      <c r="A143" s="1523" t="s">
        <v>56</v>
      </c>
      <c r="B143" s="1569" t="s">
        <v>325</v>
      </c>
      <c r="C143" s="1570"/>
      <c r="D143" s="464" t="s">
        <v>414</v>
      </c>
      <c r="E143" s="1557"/>
      <c r="F143" s="95" t="s">
        <v>361</v>
      </c>
      <c r="G143" s="144" t="s">
        <v>362</v>
      </c>
      <c r="H143" s="144" t="s">
        <v>362</v>
      </c>
      <c r="I143" s="144" t="s">
        <v>362</v>
      </c>
      <c r="J143" s="1560"/>
      <c r="Q143" s="1"/>
    </row>
    <row r="144" spans="1:17" ht="15" customHeight="1" x14ac:dyDescent="0.35">
      <c r="A144" s="1523" t="s">
        <v>56</v>
      </c>
      <c r="B144" s="1569" t="s">
        <v>325</v>
      </c>
      <c r="C144" s="1570"/>
      <c r="D144" s="464" t="s">
        <v>416</v>
      </c>
      <c r="E144" s="1557"/>
      <c r="F144" s="95" t="s">
        <v>361</v>
      </c>
      <c r="G144" s="144" t="s">
        <v>362</v>
      </c>
      <c r="H144" s="144" t="s">
        <v>362</v>
      </c>
      <c r="I144" s="144" t="s">
        <v>362</v>
      </c>
      <c r="J144" s="1560"/>
      <c r="Q144" s="1"/>
    </row>
    <row r="145" spans="1:17" ht="15" customHeight="1" x14ac:dyDescent="0.35">
      <c r="A145" s="1523" t="s">
        <v>56</v>
      </c>
      <c r="B145" s="1569" t="s">
        <v>325</v>
      </c>
      <c r="C145" s="1570"/>
      <c r="D145" s="464" t="s">
        <v>417</v>
      </c>
      <c r="E145" s="1557"/>
      <c r="F145" s="95" t="s">
        <v>361</v>
      </c>
      <c r="G145" s="144" t="s">
        <v>362</v>
      </c>
      <c r="H145" s="144" t="s">
        <v>362</v>
      </c>
      <c r="I145" s="144" t="s">
        <v>362</v>
      </c>
      <c r="J145" s="1560"/>
      <c r="Q145" s="1"/>
    </row>
    <row r="146" spans="1:17" ht="15" customHeight="1" x14ac:dyDescent="0.35">
      <c r="A146" s="1523" t="s">
        <v>56</v>
      </c>
      <c r="B146" s="1569" t="s">
        <v>325</v>
      </c>
      <c r="C146" s="1570"/>
      <c r="D146" s="464" t="s">
        <v>418</v>
      </c>
      <c r="E146" s="1557"/>
      <c r="F146" s="95" t="s">
        <v>361</v>
      </c>
      <c r="G146" s="144" t="s">
        <v>362</v>
      </c>
      <c r="H146" s="144" t="s">
        <v>362</v>
      </c>
      <c r="I146" s="144" t="s">
        <v>362</v>
      </c>
      <c r="J146" s="1561"/>
      <c r="Q146" s="1"/>
    </row>
    <row r="147" spans="1:17" ht="15" customHeight="1" x14ac:dyDescent="0.35">
      <c r="A147" s="1562" t="s">
        <v>57</v>
      </c>
      <c r="B147" s="1563" t="s">
        <v>389</v>
      </c>
      <c r="C147" s="1564"/>
      <c r="D147" s="139" t="s">
        <v>415</v>
      </c>
      <c r="E147" s="1557"/>
      <c r="F147" s="140" t="s">
        <v>361</v>
      </c>
      <c r="G147" s="163" t="s">
        <v>362</v>
      </c>
      <c r="H147" s="163" t="s">
        <v>362</v>
      </c>
      <c r="I147" s="163" t="s">
        <v>362</v>
      </c>
      <c r="J147" s="1571"/>
      <c r="Q147" s="1"/>
    </row>
    <row r="148" spans="1:17" ht="15" customHeight="1" x14ac:dyDescent="0.35">
      <c r="A148" s="1548" t="s">
        <v>57</v>
      </c>
      <c r="B148" s="1565" t="s">
        <v>284</v>
      </c>
      <c r="C148" s="1566"/>
      <c r="D148" s="465" t="s">
        <v>413</v>
      </c>
      <c r="E148" s="1557"/>
      <c r="F148" s="101" t="s">
        <v>361</v>
      </c>
      <c r="G148" s="143" t="s">
        <v>362</v>
      </c>
      <c r="H148" s="143" t="s">
        <v>362</v>
      </c>
      <c r="I148" s="143" t="s">
        <v>362</v>
      </c>
      <c r="J148" s="1567"/>
      <c r="Q148" s="1"/>
    </row>
    <row r="149" spans="1:17" ht="15" customHeight="1" x14ac:dyDescent="0.35">
      <c r="A149" s="1548" t="s">
        <v>57</v>
      </c>
      <c r="B149" s="1565" t="s">
        <v>284</v>
      </c>
      <c r="C149" s="1566"/>
      <c r="D149" s="465" t="s">
        <v>414</v>
      </c>
      <c r="E149" s="1557"/>
      <c r="F149" s="101" t="s">
        <v>361</v>
      </c>
      <c r="G149" s="143" t="s">
        <v>362</v>
      </c>
      <c r="H149" s="143" t="s">
        <v>362</v>
      </c>
      <c r="I149" s="143" t="s">
        <v>362</v>
      </c>
      <c r="J149" s="1567"/>
      <c r="Q149" s="1"/>
    </row>
    <row r="150" spans="1:17" ht="15" customHeight="1" x14ac:dyDescent="0.35">
      <c r="A150" s="1548" t="s">
        <v>57</v>
      </c>
      <c r="B150" s="1565" t="s">
        <v>284</v>
      </c>
      <c r="C150" s="1566"/>
      <c r="D150" s="465" t="s">
        <v>416</v>
      </c>
      <c r="E150" s="1557"/>
      <c r="F150" s="101" t="s">
        <v>361</v>
      </c>
      <c r="G150" s="143" t="s">
        <v>362</v>
      </c>
      <c r="H150" s="143" t="s">
        <v>362</v>
      </c>
      <c r="I150" s="143" t="s">
        <v>362</v>
      </c>
      <c r="J150" s="1567"/>
      <c r="Q150" s="1"/>
    </row>
    <row r="151" spans="1:17" ht="15" customHeight="1" x14ac:dyDescent="0.35">
      <c r="A151" s="1548" t="s">
        <v>57</v>
      </c>
      <c r="B151" s="1565" t="s">
        <v>284</v>
      </c>
      <c r="C151" s="1566"/>
      <c r="D151" s="465" t="s">
        <v>417</v>
      </c>
      <c r="E151" s="1557"/>
      <c r="F151" s="101" t="s">
        <v>361</v>
      </c>
      <c r="G151" s="143" t="s">
        <v>362</v>
      </c>
      <c r="H151" s="143" t="s">
        <v>362</v>
      </c>
      <c r="I151" s="143" t="s">
        <v>362</v>
      </c>
      <c r="J151" s="1567"/>
      <c r="Q151" s="1"/>
    </row>
    <row r="152" spans="1:17" ht="15" customHeight="1" x14ac:dyDescent="0.35">
      <c r="A152" s="1548" t="s">
        <v>57</v>
      </c>
      <c r="B152" s="1565" t="s">
        <v>284</v>
      </c>
      <c r="C152" s="1566"/>
      <c r="D152" s="465" t="s">
        <v>418</v>
      </c>
      <c r="E152" s="1557"/>
      <c r="F152" s="101" t="s">
        <v>361</v>
      </c>
      <c r="G152" s="143" t="s">
        <v>362</v>
      </c>
      <c r="H152" s="143" t="s">
        <v>362</v>
      </c>
      <c r="I152" s="143" t="s">
        <v>362</v>
      </c>
      <c r="J152" s="1568"/>
      <c r="Q152" s="1"/>
    </row>
    <row r="153" spans="1:17" ht="15" customHeight="1" x14ac:dyDescent="0.35">
      <c r="A153" s="1523" t="s">
        <v>58</v>
      </c>
      <c r="B153" s="1569" t="s">
        <v>406</v>
      </c>
      <c r="C153" s="1570"/>
      <c r="D153" s="464" t="s">
        <v>415</v>
      </c>
      <c r="E153" s="1557"/>
      <c r="F153" s="95" t="s">
        <v>361</v>
      </c>
      <c r="G153" s="144" t="s">
        <v>362</v>
      </c>
      <c r="H153" s="144" t="s">
        <v>362</v>
      </c>
      <c r="I153" s="144" t="s">
        <v>362</v>
      </c>
      <c r="J153" s="1572"/>
      <c r="Q153" s="1"/>
    </row>
    <row r="154" spans="1:17" ht="15" customHeight="1" x14ac:dyDescent="0.35">
      <c r="A154" s="1523" t="s">
        <v>58</v>
      </c>
      <c r="B154" s="1569" t="s">
        <v>285</v>
      </c>
      <c r="C154" s="1570"/>
      <c r="D154" s="464" t="s">
        <v>413</v>
      </c>
      <c r="E154" s="1557"/>
      <c r="F154" s="95" t="s">
        <v>361</v>
      </c>
      <c r="G154" s="144" t="s">
        <v>362</v>
      </c>
      <c r="H154" s="144" t="s">
        <v>362</v>
      </c>
      <c r="I154" s="144" t="s">
        <v>362</v>
      </c>
      <c r="J154" s="1560"/>
      <c r="Q154" s="1"/>
    </row>
    <row r="155" spans="1:17" ht="15" customHeight="1" x14ac:dyDescent="0.35">
      <c r="A155" s="1523" t="s">
        <v>58</v>
      </c>
      <c r="B155" s="1569" t="s">
        <v>285</v>
      </c>
      <c r="C155" s="1570"/>
      <c r="D155" s="464" t="s">
        <v>414</v>
      </c>
      <c r="E155" s="1557"/>
      <c r="F155" s="95" t="s">
        <v>361</v>
      </c>
      <c r="G155" s="144" t="s">
        <v>362</v>
      </c>
      <c r="H155" s="144" t="s">
        <v>362</v>
      </c>
      <c r="I155" s="144" t="s">
        <v>362</v>
      </c>
      <c r="J155" s="1560"/>
      <c r="Q155" s="1"/>
    </row>
    <row r="156" spans="1:17" ht="15" customHeight="1" x14ac:dyDescent="0.35">
      <c r="A156" s="1523" t="s">
        <v>58</v>
      </c>
      <c r="B156" s="1569" t="s">
        <v>285</v>
      </c>
      <c r="C156" s="1570"/>
      <c r="D156" s="464" t="s">
        <v>416</v>
      </c>
      <c r="E156" s="1557"/>
      <c r="F156" s="95" t="s">
        <v>361</v>
      </c>
      <c r="G156" s="144" t="s">
        <v>362</v>
      </c>
      <c r="H156" s="144" t="s">
        <v>362</v>
      </c>
      <c r="I156" s="144" t="s">
        <v>362</v>
      </c>
      <c r="J156" s="1560"/>
      <c r="Q156" s="1"/>
    </row>
    <row r="157" spans="1:17" ht="15" customHeight="1" x14ac:dyDescent="0.35">
      <c r="A157" s="1523" t="s">
        <v>58</v>
      </c>
      <c r="B157" s="1569" t="s">
        <v>285</v>
      </c>
      <c r="C157" s="1570"/>
      <c r="D157" s="464" t="s">
        <v>417</v>
      </c>
      <c r="E157" s="1557"/>
      <c r="F157" s="95" t="s">
        <v>361</v>
      </c>
      <c r="G157" s="144" t="s">
        <v>362</v>
      </c>
      <c r="H157" s="144" t="s">
        <v>362</v>
      </c>
      <c r="I157" s="144" t="s">
        <v>362</v>
      </c>
      <c r="J157" s="1560"/>
      <c r="Q157" s="1"/>
    </row>
    <row r="158" spans="1:17" ht="15" customHeight="1" x14ac:dyDescent="0.35">
      <c r="A158" s="1523" t="s">
        <v>58</v>
      </c>
      <c r="B158" s="1569" t="s">
        <v>285</v>
      </c>
      <c r="C158" s="1570"/>
      <c r="D158" s="464" t="s">
        <v>418</v>
      </c>
      <c r="E158" s="1557"/>
      <c r="F158" s="95" t="s">
        <v>361</v>
      </c>
      <c r="G158" s="144" t="s">
        <v>362</v>
      </c>
      <c r="H158" s="144" t="s">
        <v>362</v>
      </c>
      <c r="I158" s="144" t="s">
        <v>362</v>
      </c>
      <c r="J158" s="1561"/>
      <c r="Q158" s="1"/>
    </row>
    <row r="159" spans="1:17" ht="15" customHeight="1" x14ac:dyDescent="0.35">
      <c r="A159" s="1562" t="s">
        <v>59</v>
      </c>
      <c r="B159" s="1563" t="s">
        <v>391</v>
      </c>
      <c r="C159" s="1564"/>
      <c r="D159" s="465" t="s">
        <v>415</v>
      </c>
      <c r="E159" s="1557"/>
      <c r="F159" s="101" t="s">
        <v>361</v>
      </c>
      <c r="G159" s="143" t="s">
        <v>362</v>
      </c>
      <c r="H159" s="143" t="s">
        <v>362</v>
      </c>
      <c r="I159" s="143" t="s">
        <v>362</v>
      </c>
      <c r="J159" s="1571"/>
      <c r="Q159" s="1"/>
    </row>
    <row r="160" spans="1:17" ht="15" customHeight="1" x14ac:dyDescent="0.35">
      <c r="A160" s="1548" t="s">
        <v>59</v>
      </c>
      <c r="B160" s="1565" t="s">
        <v>324</v>
      </c>
      <c r="C160" s="1566"/>
      <c r="D160" s="465" t="s">
        <v>413</v>
      </c>
      <c r="E160" s="1557"/>
      <c r="F160" s="101" t="s">
        <v>361</v>
      </c>
      <c r="G160" s="143" t="s">
        <v>362</v>
      </c>
      <c r="H160" s="143" t="s">
        <v>362</v>
      </c>
      <c r="I160" s="143" t="s">
        <v>362</v>
      </c>
      <c r="J160" s="1567"/>
      <c r="Q160" s="1"/>
    </row>
    <row r="161" spans="1:17" ht="15" customHeight="1" x14ac:dyDescent="0.35">
      <c r="A161" s="1548" t="s">
        <v>59</v>
      </c>
      <c r="B161" s="1565" t="s">
        <v>324</v>
      </c>
      <c r="C161" s="1566"/>
      <c r="D161" s="465" t="s">
        <v>414</v>
      </c>
      <c r="E161" s="1557"/>
      <c r="F161" s="101" t="s">
        <v>361</v>
      </c>
      <c r="G161" s="143" t="s">
        <v>362</v>
      </c>
      <c r="H161" s="143" t="s">
        <v>362</v>
      </c>
      <c r="I161" s="143" t="s">
        <v>362</v>
      </c>
      <c r="J161" s="1567"/>
      <c r="Q161" s="1"/>
    </row>
    <row r="162" spans="1:17" ht="15" customHeight="1" x14ac:dyDescent="0.35">
      <c r="A162" s="1548" t="s">
        <v>59</v>
      </c>
      <c r="B162" s="1565" t="s">
        <v>324</v>
      </c>
      <c r="C162" s="1566"/>
      <c r="D162" s="465" t="s">
        <v>416</v>
      </c>
      <c r="E162" s="1557"/>
      <c r="F162" s="101" t="s">
        <v>361</v>
      </c>
      <c r="G162" s="143" t="s">
        <v>362</v>
      </c>
      <c r="H162" s="143" t="s">
        <v>362</v>
      </c>
      <c r="I162" s="143" t="s">
        <v>362</v>
      </c>
      <c r="J162" s="1567"/>
      <c r="Q162" s="1"/>
    </row>
    <row r="163" spans="1:17" ht="15" customHeight="1" x14ac:dyDescent="0.35">
      <c r="A163" s="1548" t="s">
        <v>59</v>
      </c>
      <c r="B163" s="1565" t="s">
        <v>324</v>
      </c>
      <c r="C163" s="1566"/>
      <c r="D163" s="465" t="s">
        <v>417</v>
      </c>
      <c r="E163" s="1557"/>
      <c r="F163" s="101" t="s">
        <v>361</v>
      </c>
      <c r="G163" s="143" t="s">
        <v>362</v>
      </c>
      <c r="H163" s="143" t="s">
        <v>362</v>
      </c>
      <c r="I163" s="143" t="s">
        <v>362</v>
      </c>
      <c r="J163" s="1567"/>
      <c r="Q163" s="1"/>
    </row>
    <row r="164" spans="1:17" ht="15" customHeight="1" x14ac:dyDescent="0.35">
      <c r="A164" s="1548" t="s">
        <v>59</v>
      </c>
      <c r="B164" s="1565" t="s">
        <v>324</v>
      </c>
      <c r="C164" s="1566"/>
      <c r="D164" s="465" t="s">
        <v>418</v>
      </c>
      <c r="E164" s="1557"/>
      <c r="F164" s="101" t="s">
        <v>361</v>
      </c>
      <c r="G164" s="143" t="s">
        <v>362</v>
      </c>
      <c r="H164" s="143" t="s">
        <v>362</v>
      </c>
      <c r="I164" s="143" t="s">
        <v>362</v>
      </c>
      <c r="J164" s="1568"/>
      <c r="Q164" s="1"/>
    </row>
    <row r="165" spans="1:17" ht="15" customHeight="1" x14ac:dyDescent="0.35">
      <c r="A165" s="1523" t="s">
        <v>60</v>
      </c>
      <c r="B165" s="1569" t="s">
        <v>407</v>
      </c>
      <c r="C165" s="1570"/>
      <c r="D165" s="464" t="s">
        <v>415</v>
      </c>
      <c r="E165" s="1557"/>
      <c r="F165" s="95" t="s">
        <v>361</v>
      </c>
      <c r="G165" s="144" t="s">
        <v>362</v>
      </c>
      <c r="H165" s="144" t="s">
        <v>362</v>
      </c>
      <c r="I165" s="144" t="s">
        <v>362</v>
      </c>
      <c r="J165" s="1572"/>
      <c r="Q165" s="1"/>
    </row>
    <row r="166" spans="1:17" ht="15" customHeight="1" x14ac:dyDescent="0.35">
      <c r="A166" s="1523" t="s">
        <v>60</v>
      </c>
      <c r="B166" s="1569" t="s">
        <v>323</v>
      </c>
      <c r="C166" s="1570"/>
      <c r="D166" s="464" t="s">
        <v>413</v>
      </c>
      <c r="E166" s="1557"/>
      <c r="F166" s="95" t="s">
        <v>361</v>
      </c>
      <c r="G166" s="144" t="s">
        <v>362</v>
      </c>
      <c r="H166" s="144" t="s">
        <v>362</v>
      </c>
      <c r="I166" s="144" t="s">
        <v>362</v>
      </c>
      <c r="J166" s="1560"/>
      <c r="Q166" s="1"/>
    </row>
    <row r="167" spans="1:17" ht="15" customHeight="1" x14ac:dyDescent="0.35">
      <c r="A167" s="1523" t="s">
        <v>60</v>
      </c>
      <c r="B167" s="1569" t="s">
        <v>323</v>
      </c>
      <c r="C167" s="1570"/>
      <c r="D167" s="464" t="s">
        <v>414</v>
      </c>
      <c r="E167" s="1557"/>
      <c r="F167" s="95" t="s">
        <v>361</v>
      </c>
      <c r="G167" s="144" t="s">
        <v>362</v>
      </c>
      <c r="H167" s="144" t="s">
        <v>362</v>
      </c>
      <c r="I167" s="144" t="s">
        <v>362</v>
      </c>
      <c r="J167" s="1560"/>
      <c r="Q167" s="1"/>
    </row>
    <row r="168" spans="1:17" ht="15" customHeight="1" x14ac:dyDescent="0.35">
      <c r="A168" s="1523" t="s">
        <v>60</v>
      </c>
      <c r="B168" s="1569" t="s">
        <v>323</v>
      </c>
      <c r="C168" s="1570"/>
      <c r="D168" s="464" t="s">
        <v>416</v>
      </c>
      <c r="E168" s="1557"/>
      <c r="F168" s="95" t="s">
        <v>361</v>
      </c>
      <c r="G168" s="144" t="s">
        <v>362</v>
      </c>
      <c r="H168" s="144" t="s">
        <v>362</v>
      </c>
      <c r="I168" s="144" t="s">
        <v>362</v>
      </c>
      <c r="J168" s="1560"/>
      <c r="Q168" s="1"/>
    </row>
    <row r="169" spans="1:17" ht="15" customHeight="1" x14ac:dyDescent="0.35">
      <c r="A169" s="1523" t="s">
        <v>60</v>
      </c>
      <c r="B169" s="1569" t="s">
        <v>323</v>
      </c>
      <c r="C169" s="1570"/>
      <c r="D169" s="464" t="s">
        <v>417</v>
      </c>
      <c r="E169" s="1557"/>
      <c r="F169" s="95" t="s">
        <v>361</v>
      </c>
      <c r="G169" s="144" t="s">
        <v>362</v>
      </c>
      <c r="H169" s="144" t="s">
        <v>362</v>
      </c>
      <c r="I169" s="144" t="s">
        <v>362</v>
      </c>
      <c r="J169" s="1560"/>
      <c r="Q169" s="1"/>
    </row>
    <row r="170" spans="1:17" ht="15" customHeight="1" x14ac:dyDescent="0.35">
      <c r="A170" s="1523" t="s">
        <v>60</v>
      </c>
      <c r="B170" s="1569" t="s">
        <v>323</v>
      </c>
      <c r="C170" s="1570"/>
      <c r="D170" s="464" t="s">
        <v>418</v>
      </c>
      <c r="E170" s="1557"/>
      <c r="F170" s="95" t="s">
        <v>361</v>
      </c>
      <c r="G170" s="144" t="s">
        <v>362</v>
      </c>
      <c r="H170" s="144" t="s">
        <v>362</v>
      </c>
      <c r="I170" s="144" t="s">
        <v>362</v>
      </c>
      <c r="J170" s="1561"/>
      <c r="Q170" s="1"/>
    </row>
    <row r="171" spans="1:17" ht="15" customHeight="1" x14ac:dyDescent="0.35">
      <c r="A171" s="1562" t="s">
        <v>61</v>
      </c>
      <c r="B171" s="1563" t="s">
        <v>408</v>
      </c>
      <c r="C171" s="1564"/>
      <c r="D171" s="465" t="s">
        <v>415</v>
      </c>
      <c r="E171" s="1557"/>
      <c r="F171" s="101" t="s">
        <v>361</v>
      </c>
      <c r="G171" s="143" t="s">
        <v>362</v>
      </c>
      <c r="H171" s="143" t="s">
        <v>362</v>
      </c>
      <c r="I171" s="143" t="s">
        <v>362</v>
      </c>
      <c r="J171" s="1571"/>
      <c r="Q171" s="1"/>
    </row>
    <row r="172" spans="1:17" ht="15" customHeight="1" x14ac:dyDescent="0.35">
      <c r="A172" s="1548" t="s">
        <v>61</v>
      </c>
      <c r="B172" s="1565" t="s">
        <v>322</v>
      </c>
      <c r="C172" s="1566"/>
      <c r="D172" s="465" t="s">
        <v>413</v>
      </c>
      <c r="E172" s="1557"/>
      <c r="F172" s="101" t="s">
        <v>361</v>
      </c>
      <c r="G172" s="143" t="s">
        <v>362</v>
      </c>
      <c r="H172" s="143" t="s">
        <v>362</v>
      </c>
      <c r="I172" s="143" t="s">
        <v>362</v>
      </c>
      <c r="J172" s="1567"/>
      <c r="Q172" s="1"/>
    </row>
    <row r="173" spans="1:17" ht="15" customHeight="1" x14ac:dyDescent="0.35">
      <c r="A173" s="1548" t="s">
        <v>61</v>
      </c>
      <c r="B173" s="1565" t="s">
        <v>322</v>
      </c>
      <c r="C173" s="1566"/>
      <c r="D173" s="465" t="s">
        <v>414</v>
      </c>
      <c r="E173" s="1557"/>
      <c r="F173" s="101" t="s">
        <v>361</v>
      </c>
      <c r="G173" s="143" t="s">
        <v>362</v>
      </c>
      <c r="H173" s="143" t="s">
        <v>362</v>
      </c>
      <c r="I173" s="143" t="s">
        <v>362</v>
      </c>
      <c r="J173" s="1567"/>
      <c r="Q173" s="1"/>
    </row>
    <row r="174" spans="1:17" ht="15" customHeight="1" x14ac:dyDescent="0.35">
      <c r="A174" s="1548" t="s">
        <v>61</v>
      </c>
      <c r="B174" s="1565" t="s">
        <v>322</v>
      </c>
      <c r="C174" s="1566"/>
      <c r="D174" s="465" t="s">
        <v>416</v>
      </c>
      <c r="E174" s="1557"/>
      <c r="F174" s="101" t="s">
        <v>361</v>
      </c>
      <c r="G174" s="143" t="s">
        <v>362</v>
      </c>
      <c r="H174" s="143" t="s">
        <v>362</v>
      </c>
      <c r="I174" s="143" t="s">
        <v>362</v>
      </c>
      <c r="J174" s="1567"/>
      <c r="Q174" s="1"/>
    </row>
    <row r="175" spans="1:17" ht="15" customHeight="1" x14ac:dyDescent="0.35">
      <c r="A175" s="1548" t="s">
        <v>61</v>
      </c>
      <c r="B175" s="1565" t="s">
        <v>322</v>
      </c>
      <c r="C175" s="1566"/>
      <c r="D175" s="465" t="s">
        <v>417</v>
      </c>
      <c r="E175" s="1557"/>
      <c r="F175" s="101" t="s">
        <v>361</v>
      </c>
      <c r="G175" s="143" t="s">
        <v>362</v>
      </c>
      <c r="H175" s="143" t="s">
        <v>362</v>
      </c>
      <c r="I175" s="143" t="s">
        <v>362</v>
      </c>
      <c r="J175" s="1567"/>
      <c r="Q175" s="1"/>
    </row>
    <row r="176" spans="1:17" ht="15" customHeight="1" x14ac:dyDescent="0.35">
      <c r="A176" s="1548" t="s">
        <v>61</v>
      </c>
      <c r="B176" s="1565" t="s">
        <v>322</v>
      </c>
      <c r="C176" s="1566"/>
      <c r="D176" s="465" t="s">
        <v>418</v>
      </c>
      <c r="E176" s="1558"/>
      <c r="F176" s="101" t="s">
        <v>361</v>
      </c>
      <c r="G176" s="143" t="s">
        <v>362</v>
      </c>
      <c r="H176" s="143" t="s">
        <v>362</v>
      </c>
      <c r="I176" s="143" t="s">
        <v>362</v>
      </c>
      <c r="J176" s="1568"/>
      <c r="Q176" s="1"/>
    </row>
    <row r="177" spans="1:17" s="5" customFormat="1" ht="33" customHeight="1" x14ac:dyDescent="0.35">
      <c r="A177" s="1462" t="s">
        <v>481</v>
      </c>
      <c r="B177" s="1463"/>
      <c r="C177" s="1463"/>
      <c r="D177" s="1463"/>
      <c r="E177" s="1495"/>
      <c r="F177" s="1463"/>
      <c r="G177" s="1463"/>
      <c r="H177" s="1463"/>
      <c r="I177" s="1463"/>
      <c r="J177" s="221" t="s">
        <v>698</v>
      </c>
      <c r="K177" s="381"/>
      <c r="L177" s="8"/>
      <c r="M177" s="381"/>
    </row>
    <row r="178" spans="1:17" ht="15" customHeight="1" x14ac:dyDescent="0.35">
      <c r="A178" s="1523" t="s">
        <v>62</v>
      </c>
      <c r="B178" s="1569" t="s">
        <v>409</v>
      </c>
      <c r="C178" s="1570"/>
      <c r="D178" s="464" t="s">
        <v>415</v>
      </c>
      <c r="E178" s="438"/>
      <c r="F178" s="138" t="s">
        <v>361</v>
      </c>
      <c r="G178" s="162" t="s">
        <v>362</v>
      </c>
      <c r="H178" s="162" t="s">
        <v>362</v>
      </c>
      <c r="I178" s="162" t="s">
        <v>362</v>
      </c>
      <c r="J178" s="1572"/>
      <c r="Q178" s="1"/>
    </row>
    <row r="179" spans="1:17" ht="15" customHeight="1" x14ac:dyDescent="0.35">
      <c r="A179" s="1523" t="s">
        <v>62</v>
      </c>
      <c r="B179" s="1569" t="s">
        <v>329</v>
      </c>
      <c r="C179" s="1570"/>
      <c r="D179" s="464" t="s">
        <v>413</v>
      </c>
      <c r="E179" s="438"/>
      <c r="F179" s="95" t="s">
        <v>361</v>
      </c>
      <c r="G179" s="144" t="s">
        <v>362</v>
      </c>
      <c r="H179" s="144" t="s">
        <v>362</v>
      </c>
      <c r="I179" s="144" t="s">
        <v>362</v>
      </c>
      <c r="J179" s="1560"/>
      <c r="Q179" s="1"/>
    </row>
    <row r="180" spans="1:17" ht="15" customHeight="1" x14ac:dyDescent="0.35">
      <c r="A180" s="1523" t="s">
        <v>62</v>
      </c>
      <c r="B180" s="1569" t="s">
        <v>329</v>
      </c>
      <c r="C180" s="1570"/>
      <c r="D180" s="464" t="s">
        <v>414</v>
      </c>
      <c r="E180" s="438"/>
      <c r="F180" s="95" t="s">
        <v>361</v>
      </c>
      <c r="G180" s="144" t="s">
        <v>362</v>
      </c>
      <c r="H180" s="144" t="s">
        <v>362</v>
      </c>
      <c r="I180" s="144" t="s">
        <v>362</v>
      </c>
      <c r="J180" s="1560"/>
      <c r="Q180" s="1"/>
    </row>
    <row r="181" spans="1:17" ht="15" customHeight="1" x14ac:dyDescent="0.35">
      <c r="A181" s="1523" t="s">
        <v>62</v>
      </c>
      <c r="B181" s="1569" t="s">
        <v>329</v>
      </c>
      <c r="C181" s="1570"/>
      <c r="D181" s="464" t="s">
        <v>416</v>
      </c>
      <c r="E181" s="438"/>
      <c r="F181" s="95" t="s">
        <v>361</v>
      </c>
      <c r="G181" s="144" t="s">
        <v>362</v>
      </c>
      <c r="H181" s="144" t="s">
        <v>362</v>
      </c>
      <c r="I181" s="144" t="s">
        <v>362</v>
      </c>
      <c r="J181" s="1560"/>
      <c r="Q181" s="1"/>
    </row>
    <row r="182" spans="1:17" ht="15" customHeight="1" x14ac:dyDescent="0.35">
      <c r="A182" s="1523" t="s">
        <v>62</v>
      </c>
      <c r="B182" s="1569" t="s">
        <v>329</v>
      </c>
      <c r="C182" s="1570"/>
      <c r="D182" s="464" t="s">
        <v>417</v>
      </c>
      <c r="E182" s="438"/>
      <c r="F182" s="95" t="s">
        <v>361</v>
      </c>
      <c r="G182" s="144" t="s">
        <v>362</v>
      </c>
      <c r="H182" s="144" t="s">
        <v>362</v>
      </c>
      <c r="I182" s="144" t="s">
        <v>362</v>
      </c>
      <c r="J182" s="1560"/>
      <c r="Q182" s="1"/>
    </row>
    <row r="183" spans="1:17" ht="15" customHeight="1" x14ac:dyDescent="0.35">
      <c r="A183" s="1523" t="s">
        <v>62</v>
      </c>
      <c r="B183" s="1569" t="s">
        <v>329</v>
      </c>
      <c r="C183" s="1570"/>
      <c r="D183" s="464" t="s">
        <v>418</v>
      </c>
      <c r="E183" s="439"/>
      <c r="F183" s="98" t="s">
        <v>361</v>
      </c>
      <c r="G183" s="164" t="s">
        <v>362</v>
      </c>
      <c r="H183" s="164" t="s">
        <v>362</v>
      </c>
      <c r="I183" s="164" t="s">
        <v>362</v>
      </c>
      <c r="J183" s="1578"/>
      <c r="Q183" s="1"/>
    </row>
    <row r="184" spans="1:17" s="5" customFormat="1" ht="8.15" customHeight="1" x14ac:dyDescent="0.35">
      <c r="A184" s="82"/>
      <c r="B184" s="83"/>
      <c r="C184" s="83"/>
      <c r="D184" s="83"/>
      <c r="E184" s="83"/>
      <c r="F184" s="84"/>
      <c r="G184" s="156"/>
      <c r="H184" s="156"/>
      <c r="I184" s="156"/>
      <c r="J184" s="46"/>
      <c r="K184" s="381"/>
      <c r="L184" s="8"/>
      <c r="M184" s="381"/>
    </row>
    <row r="185" spans="1:17" s="5" customFormat="1" ht="33" customHeight="1" x14ac:dyDescent="0.35">
      <c r="A185" s="1462" t="s">
        <v>419</v>
      </c>
      <c r="B185" s="1463"/>
      <c r="C185" s="1463"/>
      <c r="D185" s="1463"/>
      <c r="E185" s="1463"/>
      <c r="F185" s="1463"/>
      <c r="G185" s="1463"/>
      <c r="H185" s="1463"/>
      <c r="I185" s="1463"/>
      <c r="J185" s="1464"/>
      <c r="K185" s="381"/>
      <c r="L185" s="8">
        <f>IF(COUNTA(G186:I186)=3,3,2)</f>
        <v>3</v>
      </c>
      <c r="M185" s="381"/>
    </row>
    <row r="186" spans="1:17" ht="28" customHeight="1" x14ac:dyDescent="0.35">
      <c r="A186" s="11" t="s">
        <v>63</v>
      </c>
      <c r="B186" s="1579" t="s">
        <v>276</v>
      </c>
      <c r="C186" s="1579"/>
      <c r="D186" s="1579"/>
      <c r="E186" s="85" t="s">
        <v>524</v>
      </c>
      <c r="F186" s="4"/>
      <c r="G186" s="150" t="s">
        <v>362</v>
      </c>
      <c r="H186" s="150" t="s">
        <v>362</v>
      </c>
      <c r="I186" s="150" t="s">
        <v>362</v>
      </c>
      <c r="J186" s="6"/>
      <c r="Q186" s="1"/>
    </row>
    <row r="187" spans="1:17" s="5" customFormat="1" ht="8.15" customHeight="1" x14ac:dyDescent="0.35">
      <c r="A187" s="12"/>
      <c r="B187" s="13"/>
      <c r="C187" s="13"/>
      <c r="D187" s="13"/>
      <c r="E187" s="13"/>
      <c r="F187" s="7"/>
      <c r="G187" s="149"/>
      <c r="H187" s="149"/>
      <c r="I187" s="149"/>
      <c r="J187" s="46"/>
      <c r="K187" s="381"/>
      <c r="L187" s="8"/>
      <c r="M187" s="381"/>
    </row>
    <row r="188" spans="1:17" s="5" customFormat="1" ht="33" customHeight="1" x14ac:dyDescent="0.35">
      <c r="A188" s="1462" t="s">
        <v>420</v>
      </c>
      <c r="B188" s="1463"/>
      <c r="C188" s="1463"/>
      <c r="D188" s="1463"/>
      <c r="E188" s="1463"/>
      <c r="F188" s="1463"/>
      <c r="G188" s="1463"/>
      <c r="H188" s="1463"/>
      <c r="I188" s="1463"/>
      <c r="J188" s="1464"/>
      <c r="K188" s="381"/>
      <c r="L188" s="8">
        <f>IF(COUNTA(G189:I189)=3,3,2)</f>
        <v>3</v>
      </c>
      <c r="M188" s="381"/>
    </row>
    <row r="189" spans="1:17" ht="42.75" customHeight="1" x14ac:dyDescent="0.35">
      <c r="A189" s="11" t="s">
        <v>64</v>
      </c>
      <c r="B189" s="1582" t="s">
        <v>4</v>
      </c>
      <c r="C189" s="1582"/>
      <c r="D189" s="1582"/>
      <c r="E189" s="85" t="s">
        <v>524</v>
      </c>
      <c r="F189" s="4"/>
      <c r="G189" s="165" t="s">
        <v>498</v>
      </c>
      <c r="H189" s="165" t="s">
        <v>498</v>
      </c>
      <c r="I189" s="166" t="s">
        <v>499</v>
      </c>
      <c r="J189" s="242"/>
      <c r="Q189" s="1"/>
    </row>
    <row r="190" spans="1:17" s="5" customFormat="1" ht="8.15" customHeight="1" x14ac:dyDescent="0.35">
      <c r="A190" s="12"/>
      <c r="B190" s="13"/>
      <c r="C190" s="13"/>
      <c r="D190" s="13"/>
      <c r="E190" s="13"/>
      <c r="F190" s="7"/>
      <c r="G190" s="149"/>
      <c r="H190" s="149"/>
      <c r="I190" s="149"/>
      <c r="J190" s="46"/>
      <c r="K190" s="381"/>
      <c r="L190" s="8"/>
      <c r="M190" s="381"/>
    </row>
    <row r="191" spans="1:17" s="5" customFormat="1" ht="33" customHeight="1" x14ac:dyDescent="0.35">
      <c r="A191" s="1462" t="s">
        <v>421</v>
      </c>
      <c r="B191" s="1463"/>
      <c r="C191" s="1463"/>
      <c r="D191" s="1463"/>
      <c r="E191" s="1463"/>
      <c r="F191" s="1463"/>
      <c r="G191" s="1463"/>
      <c r="H191" s="1463"/>
      <c r="I191" s="1463"/>
      <c r="J191" s="1464"/>
      <c r="K191" s="381"/>
      <c r="L191" s="8">
        <f>IF(COUNTA(G192:I196)=15,3,2)</f>
        <v>3</v>
      </c>
      <c r="M191" s="381"/>
    </row>
    <row r="192" spans="1:17" ht="61.5" customHeight="1" x14ac:dyDescent="0.35">
      <c r="A192" s="460" t="s">
        <v>65</v>
      </c>
      <c r="B192" s="1505" t="s">
        <v>530</v>
      </c>
      <c r="C192" s="1506"/>
      <c r="D192" s="213" t="s">
        <v>525</v>
      </c>
      <c r="E192" s="1541" t="s">
        <v>519</v>
      </c>
      <c r="F192" s="212" t="s">
        <v>512</v>
      </c>
      <c r="G192" s="203">
        <v>174</v>
      </c>
      <c r="H192" s="203">
        <v>34</v>
      </c>
      <c r="I192" s="203">
        <v>84</v>
      </c>
      <c r="J192" s="104"/>
      <c r="Q192" s="1"/>
    </row>
    <row r="193" spans="1:17" ht="20.149999999999999" customHeight="1" x14ac:dyDescent="0.35">
      <c r="A193" s="462" t="s">
        <v>66</v>
      </c>
      <c r="B193" s="1487" t="s">
        <v>514</v>
      </c>
      <c r="C193" s="1488"/>
      <c r="D193" s="214" t="s">
        <v>526</v>
      </c>
      <c r="E193" s="1542"/>
      <c r="F193" s="244" t="s">
        <v>512</v>
      </c>
      <c r="G193" s="261">
        <v>26609</v>
      </c>
      <c r="H193" s="261">
        <v>30500</v>
      </c>
      <c r="I193" s="261">
        <v>34708</v>
      </c>
      <c r="J193" s="106"/>
      <c r="Q193" s="1"/>
    </row>
    <row r="194" spans="1:17" ht="69" customHeight="1" x14ac:dyDescent="0.35">
      <c r="A194" s="461" t="s">
        <v>67</v>
      </c>
      <c r="B194" s="1545" t="s">
        <v>529</v>
      </c>
      <c r="C194" s="1547"/>
      <c r="D194" s="215" t="s">
        <v>526</v>
      </c>
      <c r="E194" s="1542"/>
      <c r="F194" s="245" t="s">
        <v>398</v>
      </c>
      <c r="G194" s="313">
        <v>0.99399999999999999</v>
      </c>
      <c r="H194" s="313">
        <v>0.998</v>
      </c>
      <c r="I194" s="313">
        <v>0.99760000000000004</v>
      </c>
      <c r="J194" s="108"/>
      <c r="Q194" s="1"/>
    </row>
    <row r="195" spans="1:17" ht="31.5" customHeight="1" x14ac:dyDescent="0.35">
      <c r="A195" s="462" t="s">
        <v>68</v>
      </c>
      <c r="B195" s="1487" t="s">
        <v>482</v>
      </c>
      <c r="C195" s="1488"/>
      <c r="D195" s="216" t="s">
        <v>527</v>
      </c>
      <c r="E195" s="1542"/>
      <c r="F195" s="244" t="s">
        <v>361</v>
      </c>
      <c r="G195" s="491">
        <v>392</v>
      </c>
      <c r="H195" s="491">
        <v>35</v>
      </c>
      <c r="I195" s="491">
        <v>29.57</v>
      </c>
      <c r="J195" s="399"/>
      <c r="Q195" s="1"/>
    </row>
    <row r="196" spans="1:17" ht="28.5" customHeight="1" x14ac:dyDescent="0.35">
      <c r="A196" s="468" t="s">
        <v>291</v>
      </c>
      <c r="B196" s="1583" t="s">
        <v>482</v>
      </c>
      <c r="C196" s="1584"/>
      <c r="D196" s="217" t="s">
        <v>677</v>
      </c>
      <c r="E196" s="1543"/>
      <c r="F196" s="110" t="s">
        <v>361</v>
      </c>
      <c r="G196" s="160">
        <v>18</v>
      </c>
      <c r="H196" s="160">
        <v>2</v>
      </c>
      <c r="I196" s="160">
        <v>3.08</v>
      </c>
      <c r="J196" s="294"/>
      <c r="Q196" s="1"/>
    </row>
    <row r="197" spans="1:17" s="5" customFormat="1" ht="8.15" customHeight="1" x14ac:dyDescent="0.35">
      <c r="A197" s="12"/>
      <c r="B197" s="13"/>
      <c r="C197" s="13"/>
      <c r="D197" s="13"/>
      <c r="E197" s="13"/>
      <c r="F197" s="7"/>
      <c r="G197" s="149"/>
      <c r="H197" s="149"/>
      <c r="I197" s="149"/>
      <c r="J197" s="46"/>
      <c r="K197" s="381"/>
      <c r="L197" s="8"/>
      <c r="M197" s="381"/>
    </row>
    <row r="198" spans="1:17" s="5" customFormat="1" ht="33" customHeight="1" x14ac:dyDescent="0.35">
      <c r="A198" s="1462" t="s">
        <v>422</v>
      </c>
      <c r="B198" s="1463"/>
      <c r="C198" s="1463"/>
      <c r="D198" s="1463"/>
      <c r="E198" s="1463"/>
      <c r="F198" s="1463"/>
      <c r="G198" s="1463"/>
      <c r="H198" s="1463"/>
      <c r="I198" s="1463"/>
      <c r="J198" s="1464"/>
      <c r="K198" s="381"/>
      <c r="L198" s="8">
        <f>IF(COUNTA(G199:I199)=3,3,2)</f>
        <v>3</v>
      </c>
      <c r="M198" s="381"/>
    </row>
    <row r="199" spans="1:17" ht="61.5" customHeight="1" x14ac:dyDescent="0.35">
      <c r="A199" s="11" t="s">
        <v>70</v>
      </c>
      <c r="B199" s="1580" t="s">
        <v>531</v>
      </c>
      <c r="C199" s="1581"/>
      <c r="D199" s="220" t="s">
        <v>532</v>
      </c>
      <c r="E199" s="85" t="s">
        <v>519</v>
      </c>
      <c r="F199" s="242" t="s">
        <v>361</v>
      </c>
      <c r="G199" s="169">
        <v>1454</v>
      </c>
      <c r="H199" s="169">
        <v>713</v>
      </c>
      <c r="I199" s="169">
        <v>396</v>
      </c>
      <c r="J199" s="111" t="s">
        <v>685</v>
      </c>
      <c r="Q199" s="1"/>
    </row>
    <row r="200" spans="1:17" s="5" customFormat="1" ht="8.15" customHeight="1" x14ac:dyDescent="0.35">
      <c r="A200" s="12"/>
      <c r="B200" s="13"/>
      <c r="C200" s="13"/>
      <c r="D200" s="13"/>
      <c r="E200" s="13"/>
      <c r="F200" s="7"/>
      <c r="G200" s="149"/>
      <c r="H200" s="149"/>
      <c r="I200" s="149"/>
      <c r="J200" s="46"/>
      <c r="K200" s="381"/>
      <c r="L200" s="8"/>
      <c r="M200" s="381"/>
    </row>
    <row r="201" spans="1:17" s="5" customFormat="1" ht="33" customHeight="1" x14ac:dyDescent="0.35">
      <c r="A201" s="1462" t="s">
        <v>423</v>
      </c>
      <c r="B201" s="1463"/>
      <c r="C201" s="1463"/>
      <c r="D201" s="1463"/>
      <c r="E201" s="1463"/>
      <c r="F201" s="1463"/>
      <c r="G201" s="1463"/>
      <c r="H201" s="1463"/>
      <c r="I201" s="1463"/>
      <c r="J201" s="1464"/>
      <c r="K201" s="381"/>
      <c r="L201" s="8">
        <f>IF(COUNTA(G202:I202)=3,3,2)</f>
        <v>3</v>
      </c>
      <c r="M201" s="381"/>
    </row>
    <row r="202" spans="1:17" ht="32.15" customHeight="1" x14ac:dyDescent="0.35">
      <c r="A202" s="11" t="s">
        <v>71</v>
      </c>
      <c r="B202" s="1580" t="s">
        <v>5</v>
      </c>
      <c r="C202" s="1581"/>
      <c r="D202" s="220" t="s">
        <v>533</v>
      </c>
      <c r="E202" s="85" t="s">
        <v>519</v>
      </c>
      <c r="F202" s="242" t="s">
        <v>361</v>
      </c>
      <c r="G202" s="169">
        <v>2323</v>
      </c>
      <c r="H202" s="169">
        <v>1577</v>
      </c>
      <c r="I202" s="169">
        <v>1178</v>
      </c>
      <c r="J202" s="111" t="s">
        <v>501</v>
      </c>
      <c r="Q202" s="1"/>
    </row>
    <row r="203" spans="1:17" s="5" customFormat="1" ht="8.15" customHeight="1" x14ac:dyDescent="0.35">
      <c r="A203" s="82"/>
      <c r="B203" s="83"/>
      <c r="C203" s="83"/>
      <c r="D203" s="83"/>
      <c r="E203" s="83"/>
      <c r="F203" s="84"/>
      <c r="G203" s="156"/>
      <c r="H203" s="156"/>
      <c r="I203" s="156"/>
      <c r="J203" s="46"/>
      <c r="K203" s="381"/>
      <c r="L203" s="8"/>
      <c r="M203" s="381"/>
    </row>
    <row r="204" spans="1:17" s="5" customFormat="1" ht="33" customHeight="1" x14ac:dyDescent="0.35">
      <c r="A204" s="1494" t="s">
        <v>424</v>
      </c>
      <c r="B204" s="1495"/>
      <c r="C204" s="1495"/>
      <c r="D204" s="1495"/>
      <c r="E204" s="1495"/>
      <c r="F204" s="1495"/>
      <c r="G204" s="1495"/>
      <c r="H204" s="1495"/>
      <c r="I204" s="1495"/>
      <c r="J204" s="1496"/>
      <c r="K204" s="381"/>
      <c r="L204" s="8">
        <f>IF(COUNTA(G205:I205)=3,3,2)</f>
        <v>3</v>
      </c>
      <c r="M204" s="381"/>
    </row>
    <row r="205" spans="1:17" ht="46.5" customHeight="1" x14ac:dyDescent="0.35">
      <c r="A205" s="11" t="s">
        <v>72</v>
      </c>
      <c r="B205" s="1580" t="s">
        <v>73</v>
      </c>
      <c r="C205" s="1581"/>
      <c r="D205" s="220" t="s">
        <v>533</v>
      </c>
      <c r="E205" s="85" t="s">
        <v>519</v>
      </c>
      <c r="F205" s="242" t="s">
        <v>361</v>
      </c>
      <c r="G205" s="169">
        <v>990</v>
      </c>
      <c r="H205" s="169">
        <v>658</v>
      </c>
      <c r="I205" s="169">
        <v>2222</v>
      </c>
      <c r="J205" s="111" t="s">
        <v>668</v>
      </c>
      <c r="N205" s="235"/>
      <c r="Q205" s="1"/>
    </row>
    <row r="206" spans="1:17" s="5" customFormat="1" ht="8.15" customHeight="1" x14ac:dyDescent="0.35">
      <c r="A206" s="82"/>
      <c r="B206" s="83"/>
      <c r="C206" s="83"/>
      <c r="D206" s="83"/>
      <c r="E206" s="83"/>
      <c r="F206" s="84"/>
      <c r="G206" s="156"/>
      <c r="H206" s="156"/>
      <c r="I206" s="156"/>
      <c r="J206" s="46"/>
      <c r="K206" s="381"/>
      <c r="L206" s="8"/>
      <c r="M206" s="381"/>
    </row>
    <row r="207" spans="1:17" s="5" customFormat="1" ht="33" customHeight="1" x14ac:dyDescent="0.35">
      <c r="A207" s="1462" t="s">
        <v>425</v>
      </c>
      <c r="B207" s="1463"/>
      <c r="C207" s="1463"/>
      <c r="D207" s="1463"/>
      <c r="E207" s="1463"/>
      <c r="F207" s="1463"/>
      <c r="G207" s="1463"/>
      <c r="H207" s="1463"/>
      <c r="I207" s="1463"/>
      <c r="J207" s="1464"/>
      <c r="K207" s="381"/>
      <c r="L207" s="8">
        <f>IF(COUNTA(G208:I220)=39,3,2)</f>
        <v>3</v>
      </c>
      <c r="M207" s="381"/>
    </row>
    <row r="208" spans="1:17" ht="26.25" customHeight="1" x14ac:dyDescent="0.35">
      <c r="A208" s="460" t="s">
        <v>77</v>
      </c>
      <c r="B208" s="1465" t="s">
        <v>74</v>
      </c>
      <c r="C208" s="1465"/>
      <c r="D208" s="1465"/>
      <c r="E208" s="1466" t="s">
        <v>518</v>
      </c>
      <c r="F208" s="243"/>
      <c r="G208" s="151" t="s">
        <v>357</v>
      </c>
      <c r="H208" s="151" t="s">
        <v>357</v>
      </c>
      <c r="I208" s="151" t="s">
        <v>357</v>
      </c>
      <c r="J208" s="243"/>
      <c r="Q208" s="1"/>
    </row>
    <row r="209" spans="1:17" ht="31.5" customHeight="1" x14ac:dyDescent="0.35">
      <c r="A209" s="462" t="s">
        <v>78</v>
      </c>
      <c r="B209" s="1565" t="s">
        <v>330</v>
      </c>
      <c r="C209" s="1585"/>
      <c r="D209" s="1566"/>
      <c r="E209" s="1467"/>
      <c r="F209" s="244" t="s">
        <v>361</v>
      </c>
      <c r="G209" s="491">
        <v>2600</v>
      </c>
      <c r="H209" s="491">
        <v>1700</v>
      </c>
      <c r="I209" s="491">
        <v>3915</v>
      </c>
      <c r="J209" s="54"/>
      <c r="Q209" s="1"/>
    </row>
    <row r="210" spans="1:17" ht="32.15" customHeight="1" x14ac:dyDescent="0.35">
      <c r="A210" s="461" t="s">
        <v>79</v>
      </c>
      <c r="B210" s="1591" t="s">
        <v>331</v>
      </c>
      <c r="C210" s="1592"/>
      <c r="D210" s="1593"/>
      <c r="E210" s="1467"/>
      <c r="F210" s="245" t="s">
        <v>361</v>
      </c>
      <c r="G210" s="144" t="s">
        <v>362</v>
      </c>
      <c r="H210" s="144" t="s">
        <v>362</v>
      </c>
      <c r="I210" s="144" t="s">
        <v>362</v>
      </c>
      <c r="J210" s="58"/>
      <c r="Q210" s="1"/>
    </row>
    <row r="211" spans="1:17" ht="31.5" customHeight="1" x14ac:dyDescent="0.35">
      <c r="A211" s="462" t="s">
        <v>80</v>
      </c>
      <c r="B211" s="1565" t="s">
        <v>332</v>
      </c>
      <c r="C211" s="1566"/>
      <c r="D211" s="472" t="s">
        <v>579</v>
      </c>
      <c r="E211" s="1467"/>
      <c r="F211" s="244" t="s">
        <v>361</v>
      </c>
      <c r="G211" s="491">
        <v>700</v>
      </c>
      <c r="H211" s="491">
        <v>300</v>
      </c>
      <c r="I211" s="491">
        <v>750</v>
      </c>
      <c r="J211" s="399"/>
      <c r="Q211" s="1"/>
    </row>
    <row r="212" spans="1:17" ht="30.75" customHeight="1" x14ac:dyDescent="0.35">
      <c r="A212" s="1594" t="s">
        <v>81</v>
      </c>
      <c r="B212" s="1586" t="s">
        <v>333</v>
      </c>
      <c r="C212" s="1588"/>
      <c r="D212" s="459" t="s">
        <v>577</v>
      </c>
      <c r="E212" s="1467"/>
      <c r="F212" s="245" t="s">
        <v>361</v>
      </c>
      <c r="G212" s="146">
        <v>1045</v>
      </c>
      <c r="H212" s="146">
        <v>445</v>
      </c>
      <c r="I212" s="146">
        <v>945</v>
      </c>
      <c r="J212" s="400"/>
      <c r="L212" s="381"/>
      <c r="Q212" s="1"/>
    </row>
    <row r="213" spans="1:17" ht="26.25" customHeight="1" x14ac:dyDescent="0.35">
      <c r="A213" s="1595"/>
      <c r="B213" s="1527"/>
      <c r="C213" s="1528"/>
      <c r="D213" s="459" t="s">
        <v>578</v>
      </c>
      <c r="E213" s="1467"/>
      <c r="F213" s="245" t="s">
        <v>361</v>
      </c>
      <c r="G213" s="146">
        <v>873</v>
      </c>
      <c r="H213" s="146">
        <v>915</v>
      </c>
      <c r="I213" s="146">
        <v>919</v>
      </c>
      <c r="J213" s="400"/>
      <c r="L213" s="381"/>
      <c r="Q213" s="1"/>
    </row>
    <row r="214" spans="1:17" ht="26.25" customHeight="1" x14ac:dyDescent="0.35">
      <c r="A214" s="1573"/>
      <c r="B214" s="1596"/>
      <c r="C214" s="1597"/>
      <c r="D214" s="459" t="s">
        <v>580</v>
      </c>
      <c r="E214" s="1467"/>
      <c r="F214" s="245" t="s">
        <v>361</v>
      </c>
      <c r="G214" s="145" t="s">
        <v>362</v>
      </c>
      <c r="H214" s="146">
        <v>100</v>
      </c>
      <c r="I214" s="145" t="s">
        <v>362</v>
      </c>
      <c r="J214" s="401"/>
      <c r="L214" s="381"/>
      <c r="Q214" s="1"/>
    </row>
    <row r="215" spans="1:17" ht="43.5" customHeight="1" x14ac:dyDescent="0.35">
      <c r="A215" s="462" t="s">
        <v>82</v>
      </c>
      <c r="B215" s="1565" t="s">
        <v>334</v>
      </c>
      <c r="C215" s="1585"/>
      <c r="D215" s="1566"/>
      <c r="E215" s="1467"/>
      <c r="F215" s="244" t="s">
        <v>361</v>
      </c>
      <c r="G215" s="143" t="s">
        <v>362</v>
      </c>
      <c r="H215" s="491">
        <v>19310</v>
      </c>
      <c r="I215" s="491">
        <v>12100</v>
      </c>
      <c r="J215" s="237" t="s">
        <v>574</v>
      </c>
      <c r="L215" s="381"/>
      <c r="Q215" s="1"/>
    </row>
    <row r="216" spans="1:17" ht="33" customHeight="1" x14ac:dyDescent="0.35">
      <c r="A216" s="461" t="s">
        <v>83</v>
      </c>
      <c r="B216" s="1591" t="s">
        <v>335</v>
      </c>
      <c r="C216" s="1592"/>
      <c r="D216" s="1593"/>
      <c r="E216" s="1467"/>
      <c r="F216" s="245" t="s">
        <v>361</v>
      </c>
      <c r="G216" s="144" t="s">
        <v>362</v>
      </c>
      <c r="H216" s="144" t="s">
        <v>362</v>
      </c>
      <c r="I216" s="144" t="s">
        <v>362</v>
      </c>
      <c r="J216" s="141"/>
      <c r="L216" s="381"/>
      <c r="Q216" s="1"/>
    </row>
    <row r="217" spans="1:17" ht="54" customHeight="1" x14ac:dyDescent="0.35">
      <c r="A217" s="462" t="s">
        <v>84</v>
      </c>
      <c r="B217" s="1565" t="s">
        <v>336</v>
      </c>
      <c r="C217" s="1585"/>
      <c r="D217" s="1566"/>
      <c r="E217" s="1467"/>
      <c r="F217" s="244" t="s">
        <v>361</v>
      </c>
      <c r="G217" s="261">
        <v>7435</v>
      </c>
      <c r="H217" s="261">
        <v>1799</v>
      </c>
      <c r="I217" s="261">
        <v>404</v>
      </c>
      <c r="J217" s="237" t="s">
        <v>683</v>
      </c>
      <c r="L217" s="381"/>
      <c r="Q217" s="1"/>
    </row>
    <row r="218" spans="1:17" ht="193.5" customHeight="1" x14ac:dyDescent="0.35">
      <c r="A218" s="448" t="s">
        <v>85</v>
      </c>
      <c r="B218" s="1586" t="s">
        <v>337</v>
      </c>
      <c r="C218" s="1587"/>
      <c r="D218" s="1588"/>
      <c r="E218" s="1467"/>
      <c r="F218" s="446" t="s">
        <v>361</v>
      </c>
      <c r="G218" s="492">
        <v>44082</v>
      </c>
      <c r="H218" s="492">
        <v>816</v>
      </c>
      <c r="I218" s="492">
        <v>0</v>
      </c>
      <c r="J218" s="238" t="s">
        <v>710</v>
      </c>
      <c r="L218" s="381"/>
      <c r="Q218" s="1"/>
    </row>
    <row r="219" spans="1:17" ht="22.5" customHeight="1" x14ac:dyDescent="0.35">
      <c r="A219" s="462" t="s">
        <v>86</v>
      </c>
      <c r="B219" s="1493" t="s">
        <v>75</v>
      </c>
      <c r="C219" s="1493"/>
      <c r="D219" s="1493"/>
      <c r="E219" s="1467"/>
      <c r="F219" s="244"/>
      <c r="G219" s="143" t="s">
        <v>362</v>
      </c>
      <c r="H219" s="143" t="s">
        <v>362</v>
      </c>
      <c r="I219" s="143" t="s">
        <v>362</v>
      </c>
      <c r="J219" s="54"/>
      <c r="Q219" s="1"/>
    </row>
    <row r="220" spans="1:17" ht="33.75" customHeight="1" x14ac:dyDescent="0.35">
      <c r="A220" s="468" t="s">
        <v>87</v>
      </c>
      <c r="B220" s="1589" t="s">
        <v>76</v>
      </c>
      <c r="C220" s="1589"/>
      <c r="D220" s="1589"/>
      <c r="E220" s="1468"/>
      <c r="F220" s="110"/>
      <c r="G220" s="164" t="s">
        <v>362</v>
      </c>
      <c r="H220" s="164" t="s">
        <v>362</v>
      </c>
      <c r="I220" s="164" t="s">
        <v>362</v>
      </c>
      <c r="J220" s="102"/>
      <c r="Q220" s="1"/>
    </row>
    <row r="221" spans="1:17" s="5" customFormat="1" ht="8.15" customHeight="1" x14ac:dyDescent="0.35">
      <c r="A221" s="82"/>
      <c r="B221" s="83"/>
      <c r="C221" s="83"/>
      <c r="D221" s="83"/>
      <c r="E221" s="83"/>
      <c r="F221" s="84"/>
      <c r="G221" s="156"/>
      <c r="H221" s="156"/>
      <c r="I221" s="156"/>
      <c r="J221" s="46"/>
      <c r="K221" s="381"/>
      <c r="L221" s="8"/>
      <c r="M221" s="381"/>
    </row>
    <row r="222" spans="1:17" s="5" customFormat="1" ht="33" customHeight="1" x14ac:dyDescent="0.35">
      <c r="A222" s="1462" t="s">
        <v>426</v>
      </c>
      <c r="B222" s="1463"/>
      <c r="C222" s="1463"/>
      <c r="D222" s="1463"/>
      <c r="E222" s="1463"/>
      <c r="F222" s="1463"/>
      <c r="G222" s="1463"/>
      <c r="H222" s="1463"/>
      <c r="I222" s="1463"/>
      <c r="J222" s="1464"/>
      <c r="K222" s="381"/>
      <c r="L222" s="8">
        <f>IF(COUNTA(G223:I223)=3,3,2)</f>
        <v>3</v>
      </c>
      <c r="M222" s="381"/>
    </row>
    <row r="223" spans="1:17" ht="106.5" customHeight="1" x14ac:dyDescent="0.35">
      <c r="A223" s="11" t="s">
        <v>89</v>
      </c>
      <c r="B223" s="1590" t="s">
        <v>88</v>
      </c>
      <c r="C223" s="1590"/>
      <c r="D223" s="1590"/>
      <c r="E223" s="455" t="s">
        <v>518</v>
      </c>
      <c r="F223" s="242" t="s">
        <v>361</v>
      </c>
      <c r="G223" s="166" t="s">
        <v>358</v>
      </c>
      <c r="H223" s="166" t="s">
        <v>359</v>
      </c>
      <c r="I223" s="166" t="s">
        <v>670</v>
      </c>
      <c r="J223" s="6"/>
      <c r="Q223" s="1"/>
    </row>
    <row r="224" spans="1:17" s="5" customFormat="1" ht="8.15" customHeight="1" x14ac:dyDescent="0.35">
      <c r="A224" s="82"/>
      <c r="B224" s="83"/>
      <c r="C224" s="83"/>
      <c r="D224" s="83"/>
      <c r="E224" s="83"/>
      <c r="F224" s="84"/>
      <c r="G224" s="156"/>
      <c r="H224" s="156"/>
      <c r="I224" s="156"/>
      <c r="J224" s="46"/>
      <c r="K224" s="381"/>
      <c r="L224" s="8"/>
      <c r="M224" s="381"/>
    </row>
    <row r="225" spans="1:17" s="5" customFormat="1" ht="33" customHeight="1" x14ac:dyDescent="0.35">
      <c r="A225" s="1462" t="s">
        <v>427</v>
      </c>
      <c r="B225" s="1463"/>
      <c r="C225" s="1463"/>
      <c r="D225" s="1463"/>
      <c r="E225" s="1463"/>
      <c r="F225" s="1463"/>
      <c r="G225" s="1463"/>
      <c r="H225" s="1463"/>
      <c r="I225" s="1463"/>
      <c r="J225" s="1464"/>
      <c r="K225" s="381"/>
      <c r="L225" s="8">
        <f>IF(COUNTA(G226:I230)=15,3,2)</f>
        <v>3</v>
      </c>
      <c r="M225" s="381"/>
    </row>
    <row r="226" spans="1:17" ht="77.25" customHeight="1" x14ac:dyDescent="0.35">
      <c r="A226" s="232" t="s">
        <v>100</v>
      </c>
      <c r="B226" s="1607" t="s">
        <v>543</v>
      </c>
      <c r="C226" s="1608"/>
      <c r="D226" s="1609"/>
      <c r="E226" s="225" t="s">
        <v>535</v>
      </c>
      <c r="F226" s="113" t="s">
        <v>361</v>
      </c>
      <c r="G226" s="177">
        <v>54611</v>
      </c>
      <c r="H226" s="177">
        <v>11450</v>
      </c>
      <c r="I226" s="177">
        <v>21705</v>
      </c>
      <c r="J226" s="484" t="s">
        <v>682</v>
      </c>
      <c r="Q226" s="1"/>
    </row>
    <row r="227" spans="1:17" ht="36.75" customHeight="1" x14ac:dyDescent="0.35">
      <c r="A227" s="461" t="s">
        <v>101</v>
      </c>
      <c r="B227" s="1591" t="s">
        <v>437</v>
      </c>
      <c r="C227" s="1592"/>
      <c r="D227" s="1593"/>
      <c r="E227" s="95" t="s">
        <v>519</v>
      </c>
      <c r="F227" s="245" t="s">
        <v>548</v>
      </c>
      <c r="G227" s="187" t="s">
        <v>549</v>
      </c>
      <c r="H227" s="187" t="s">
        <v>549</v>
      </c>
      <c r="I227" s="187" t="s">
        <v>549</v>
      </c>
      <c r="J227" s="245"/>
      <c r="Q227" s="1"/>
    </row>
    <row r="228" spans="1:17" ht="59.25" customHeight="1" x14ac:dyDescent="0.35">
      <c r="A228" s="457" t="s">
        <v>102</v>
      </c>
      <c r="B228" s="1565" t="s">
        <v>353</v>
      </c>
      <c r="C228" s="1585"/>
      <c r="D228" s="1566"/>
      <c r="E228" s="208" t="s">
        <v>526</v>
      </c>
      <c r="F228" s="244" t="s">
        <v>361</v>
      </c>
      <c r="G228" s="491">
        <v>53692</v>
      </c>
      <c r="H228" s="491">
        <v>19238</v>
      </c>
      <c r="I228" s="491">
        <v>8637</v>
      </c>
      <c r="J228" s="485" t="s">
        <v>700</v>
      </c>
      <c r="Q228" s="1"/>
    </row>
    <row r="229" spans="1:17" ht="46.5" customHeight="1" x14ac:dyDescent="0.35">
      <c r="A229" s="461" t="s">
        <v>103</v>
      </c>
      <c r="B229" s="1591" t="s">
        <v>544</v>
      </c>
      <c r="C229" s="1592"/>
      <c r="D229" s="1593"/>
      <c r="E229" s="245" t="s">
        <v>535</v>
      </c>
      <c r="F229" s="245" t="s">
        <v>361</v>
      </c>
      <c r="G229" s="146">
        <v>54611</v>
      </c>
      <c r="H229" s="146">
        <v>11450</v>
      </c>
      <c r="I229" s="146">
        <v>21705</v>
      </c>
      <c r="J229" s="267" t="s">
        <v>550</v>
      </c>
      <c r="Q229" s="1"/>
    </row>
    <row r="230" spans="1:17" ht="42" customHeight="1" x14ac:dyDescent="0.35">
      <c r="A230" s="463" t="s">
        <v>289</v>
      </c>
      <c r="B230" s="1610" t="s">
        <v>338</v>
      </c>
      <c r="C230" s="1611"/>
      <c r="D230" s="1612"/>
      <c r="E230" s="246" t="s">
        <v>519</v>
      </c>
      <c r="F230" s="246" t="s">
        <v>548</v>
      </c>
      <c r="G230" s="154" t="s">
        <v>549</v>
      </c>
      <c r="H230" s="154" t="s">
        <v>549</v>
      </c>
      <c r="I230" s="154" t="s">
        <v>549</v>
      </c>
      <c r="J230" s="467" t="s">
        <v>575</v>
      </c>
      <c r="Q230" s="1"/>
    </row>
    <row r="231" spans="1:17" s="5" customFormat="1" ht="8.15" customHeight="1" x14ac:dyDescent="0.35">
      <c r="A231" s="65"/>
      <c r="B231" s="66"/>
      <c r="C231" s="66"/>
      <c r="D231" s="66"/>
      <c r="E231" s="66"/>
      <c r="F231" s="67"/>
      <c r="G231" s="155"/>
      <c r="H231" s="155"/>
      <c r="I231" s="155"/>
      <c r="J231" s="46"/>
      <c r="K231" s="381"/>
      <c r="L231" s="8"/>
      <c r="M231" s="381"/>
    </row>
    <row r="232" spans="1:17" s="5" customFormat="1" ht="33" customHeight="1" x14ac:dyDescent="0.35">
      <c r="A232" s="1462" t="s">
        <v>438</v>
      </c>
      <c r="B232" s="1463"/>
      <c r="C232" s="1463"/>
      <c r="D232" s="1463"/>
      <c r="E232" s="1463"/>
      <c r="F232" s="1463"/>
      <c r="G232" s="1463"/>
      <c r="H232" s="1463"/>
      <c r="I232" s="1463"/>
      <c r="J232" s="1464"/>
      <c r="K232" s="381"/>
      <c r="L232" s="8">
        <f>IF(COUNTA(G233:I235)=9,3,2)</f>
        <v>3</v>
      </c>
      <c r="M232" s="381"/>
    </row>
    <row r="233" spans="1:17" ht="30" customHeight="1" x14ac:dyDescent="0.35">
      <c r="A233" s="460" t="s">
        <v>107</v>
      </c>
      <c r="B233" s="1598" t="s">
        <v>104</v>
      </c>
      <c r="C233" s="1598"/>
      <c r="D233" s="1598"/>
      <c r="E233" s="1599" t="s">
        <v>519</v>
      </c>
      <c r="F233" s="243" t="s">
        <v>398</v>
      </c>
      <c r="G233" s="170">
        <v>1</v>
      </c>
      <c r="H233" s="170">
        <v>1</v>
      </c>
      <c r="I233" s="170">
        <v>1</v>
      </c>
      <c r="J233" s="1602" t="s">
        <v>546</v>
      </c>
      <c r="Q233" s="1"/>
    </row>
    <row r="234" spans="1:17" ht="30" customHeight="1" x14ac:dyDescent="0.35">
      <c r="A234" s="462" t="s">
        <v>108</v>
      </c>
      <c r="B234" s="1605" t="s">
        <v>105</v>
      </c>
      <c r="C234" s="1605"/>
      <c r="D234" s="1605"/>
      <c r="E234" s="1600"/>
      <c r="F234" s="244" t="s">
        <v>398</v>
      </c>
      <c r="G234" s="143" t="s">
        <v>362</v>
      </c>
      <c r="H234" s="143" t="s">
        <v>362</v>
      </c>
      <c r="I234" s="143" t="s">
        <v>362</v>
      </c>
      <c r="J234" s="1603"/>
      <c r="Q234" s="1"/>
    </row>
    <row r="235" spans="1:17" ht="30" customHeight="1" x14ac:dyDescent="0.35">
      <c r="A235" s="468" t="s">
        <v>109</v>
      </c>
      <c r="B235" s="1606" t="s">
        <v>106</v>
      </c>
      <c r="C235" s="1606"/>
      <c r="D235" s="1606"/>
      <c r="E235" s="1601"/>
      <c r="F235" s="110" t="s">
        <v>398</v>
      </c>
      <c r="G235" s="164" t="s">
        <v>362</v>
      </c>
      <c r="H235" s="164" t="s">
        <v>362</v>
      </c>
      <c r="I235" s="164" t="s">
        <v>362</v>
      </c>
      <c r="J235" s="1604"/>
      <c r="Q235" s="1"/>
    </row>
    <row r="236" spans="1:17" s="5" customFormat="1" ht="8.15" customHeight="1" x14ac:dyDescent="0.35">
      <c r="A236" s="12"/>
      <c r="B236" s="13"/>
      <c r="C236" s="13"/>
      <c r="D236" s="13"/>
      <c r="E236" s="13"/>
      <c r="F236" s="7"/>
      <c r="G236" s="149"/>
      <c r="H236" s="149"/>
      <c r="I236" s="149"/>
      <c r="J236" s="46"/>
      <c r="K236" s="381"/>
      <c r="L236" s="8"/>
      <c r="M236" s="381"/>
    </row>
    <row r="237" spans="1:17" s="5" customFormat="1" ht="33" customHeight="1" x14ac:dyDescent="0.35">
      <c r="A237" s="1462" t="s">
        <v>440</v>
      </c>
      <c r="B237" s="1463"/>
      <c r="C237" s="1463"/>
      <c r="D237" s="1463"/>
      <c r="E237" s="1463"/>
      <c r="F237" s="1463"/>
      <c r="G237" s="1463"/>
      <c r="H237" s="1463"/>
      <c r="I237" s="1463"/>
      <c r="J237" s="1464"/>
      <c r="K237" s="381"/>
      <c r="L237" s="8">
        <f>IF(COUNTA(G238:I240)=9,3,2)</f>
        <v>3</v>
      </c>
      <c r="M237" s="381"/>
    </row>
    <row r="238" spans="1:17" ht="30" customHeight="1" x14ac:dyDescent="0.35">
      <c r="A238" s="460" t="s">
        <v>505</v>
      </c>
      <c r="B238" s="1598" t="s">
        <v>502</v>
      </c>
      <c r="C238" s="1598"/>
      <c r="D238" s="1598"/>
      <c r="E238" s="1599" t="s">
        <v>519</v>
      </c>
      <c r="F238" s="243" t="s">
        <v>398</v>
      </c>
      <c r="G238" s="170">
        <v>1</v>
      </c>
      <c r="H238" s="170">
        <v>1</v>
      </c>
      <c r="I238" s="170">
        <v>1</v>
      </c>
      <c r="J238" s="1602" t="s">
        <v>546</v>
      </c>
      <c r="Q238" s="1"/>
    </row>
    <row r="239" spans="1:17" ht="30" customHeight="1" x14ac:dyDescent="0.35">
      <c r="A239" s="462" t="s">
        <v>506</v>
      </c>
      <c r="B239" s="1605" t="s">
        <v>503</v>
      </c>
      <c r="C239" s="1605"/>
      <c r="D239" s="1605"/>
      <c r="E239" s="1600"/>
      <c r="F239" s="244" t="s">
        <v>398</v>
      </c>
      <c r="G239" s="143" t="s">
        <v>362</v>
      </c>
      <c r="H239" s="143" t="s">
        <v>362</v>
      </c>
      <c r="I239" s="143" t="s">
        <v>362</v>
      </c>
      <c r="J239" s="1603"/>
      <c r="Q239" s="1"/>
    </row>
    <row r="240" spans="1:17" ht="30" customHeight="1" x14ac:dyDescent="0.35">
      <c r="A240" s="468" t="s">
        <v>507</v>
      </c>
      <c r="B240" s="1606" t="s">
        <v>504</v>
      </c>
      <c r="C240" s="1606"/>
      <c r="D240" s="1606"/>
      <c r="E240" s="1601"/>
      <c r="F240" s="110" t="s">
        <v>398</v>
      </c>
      <c r="G240" s="164" t="s">
        <v>362</v>
      </c>
      <c r="H240" s="164" t="s">
        <v>362</v>
      </c>
      <c r="I240" s="164" t="s">
        <v>362</v>
      </c>
      <c r="J240" s="1604"/>
      <c r="Q240" s="1"/>
    </row>
    <row r="241" spans="1:17" s="5" customFormat="1" ht="8.15" customHeight="1" x14ac:dyDescent="0.35">
      <c r="A241" s="82"/>
      <c r="B241" s="83"/>
      <c r="C241" s="83"/>
      <c r="D241" s="83"/>
      <c r="E241" s="83"/>
      <c r="F241" s="84"/>
      <c r="G241" s="156"/>
      <c r="H241" s="156"/>
      <c r="I241" s="156"/>
      <c r="J241" s="46"/>
      <c r="K241" s="381"/>
      <c r="L241" s="8"/>
      <c r="M241" s="381"/>
    </row>
    <row r="242" spans="1:17" s="5" customFormat="1" ht="33" customHeight="1" x14ac:dyDescent="0.35">
      <c r="A242" s="1494" t="s">
        <v>439</v>
      </c>
      <c r="B242" s="1495"/>
      <c r="C242" s="1495"/>
      <c r="D242" s="1495"/>
      <c r="E242" s="1495"/>
      <c r="F242" s="1495"/>
      <c r="G242" s="1495"/>
      <c r="H242" s="1495"/>
      <c r="I242" s="1495"/>
      <c r="J242" s="1496"/>
      <c r="K242" s="381"/>
      <c r="L242" s="8">
        <f>IF(COUNTA(G243:I246)=12,3,2)</f>
        <v>3</v>
      </c>
      <c r="M242" s="381"/>
    </row>
    <row r="243" spans="1:17" ht="28" customHeight="1" x14ac:dyDescent="0.35">
      <c r="A243" s="460" t="s">
        <v>90</v>
      </c>
      <c r="B243" s="1465" t="s">
        <v>277</v>
      </c>
      <c r="C243" s="1465"/>
      <c r="D243" s="1465"/>
      <c r="E243" s="1466" t="s">
        <v>536</v>
      </c>
      <c r="F243" s="115"/>
      <c r="G243" s="161" t="s">
        <v>362</v>
      </c>
      <c r="H243" s="161" t="s">
        <v>362</v>
      </c>
      <c r="I243" s="161" t="s">
        <v>362</v>
      </c>
      <c r="J243" s="100"/>
      <c r="Q243" s="1"/>
    </row>
    <row r="244" spans="1:17" ht="28" customHeight="1" x14ac:dyDescent="0.35">
      <c r="A244" s="462" t="s">
        <v>91</v>
      </c>
      <c r="B244" s="1460" t="s">
        <v>278</v>
      </c>
      <c r="C244" s="1460"/>
      <c r="D244" s="1460"/>
      <c r="E244" s="1467"/>
      <c r="F244" s="116"/>
      <c r="G244" s="143" t="s">
        <v>362</v>
      </c>
      <c r="H244" s="143" t="s">
        <v>362</v>
      </c>
      <c r="I244" s="143" t="s">
        <v>362</v>
      </c>
      <c r="J244" s="54"/>
      <c r="Q244" s="1"/>
    </row>
    <row r="245" spans="1:17" ht="28" customHeight="1" x14ac:dyDescent="0.35">
      <c r="A245" s="461" t="s">
        <v>92</v>
      </c>
      <c r="B245" s="1459" t="s">
        <v>279</v>
      </c>
      <c r="C245" s="1459"/>
      <c r="D245" s="1459"/>
      <c r="E245" s="1467"/>
      <c r="F245" s="117"/>
      <c r="G245" s="144" t="s">
        <v>362</v>
      </c>
      <c r="H245" s="144" t="s">
        <v>362</v>
      </c>
      <c r="I245" s="144" t="s">
        <v>362</v>
      </c>
      <c r="J245" s="58"/>
      <c r="Q245" s="1"/>
    </row>
    <row r="246" spans="1:17" ht="30" customHeight="1" x14ac:dyDescent="0.35">
      <c r="A246" s="463" t="s">
        <v>93</v>
      </c>
      <c r="B246" s="1461" t="s">
        <v>280</v>
      </c>
      <c r="C246" s="1461"/>
      <c r="D246" s="1461"/>
      <c r="E246" s="1468"/>
      <c r="F246" s="118"/>
      <c r="G246" s="148" t="s">
        <v>362</v>
      </c>
      <c r="H246" s="148" t="s">
        <v>362</v>
      </c>
      <c r="I246" s="148" t="s">
        <v>362</v>
      </c>
      <c r="J246" s="64"/>
      <c r="Q246" s="1"/>
    </row>
    <row r="247" spans="1:17" s="5" customFormat="1" ht="8.15" customHeight="1" x14ac:dyDescent="0.35">
      <c r="A247" s="82"/>
      <c r="B247" s="83"/>
      <c r="C247" s="83"/>
      <c r="D247" s="83"/>
      <c r="E247" s="83"/>
      <c r="F247" s="84"/>
      <c r="G247" s="156"/>
      <c r="H247" s="156"/>
      <c r="I247" s="156"/>
      <c r="J247" s="46"/>
      <c r="K247" s="381"/>
      <c r="L247" s="8"/>
      <c r="M247" s="381"/>
    </row>
    <row r="248" spans="1:17" s="5" customFormat="1" ht="33" customHeight="1" x14ac:dyDescent="0.35">
      <c r="A248" s="1462" t="s">
        <v>441</v>
      </c>
      <c r="B248" s="1463"/>
      <c r="C248" s="1463"/>
      <c r="D248" s="1463"/>
      <c r="E248" s="1463"/>
      <c r="F248" s="1463"/>
      <c r="G248" s="1463"/>
      <c r="H248" s="1463"/>
      <c r="I248" s="1463"/>
      <c r="J248" s="1464"/>
      <c r="K248" s="381"/>
      <c r="L248" s="8">
        <f>IF(COUNTA(G249:I252)=12,3,2)</f>
        <v>3</v>
      </c>
      <c r="M248" s="381"/>
    </row>
    <row r="249" spans="1:17" ht="51.75" customHeight="1" x14ac:dyDescent="0.35">
      <c r="A249" s="460" t="s">
        <v>114</v>
      </c>
      <c r="B249" s="1465" t="s">
        <v>110</v>
      </c>
      <c r="C249" s="1465"/>
      <c r="D249" s="1465"/>
      <c r="E249" s="1466" t="s">
        <v>518</v>
      </c>
      <c r="F249" s="115"/>
      <c r="G249" s="161" t="s">
        <v>362</v>
      </c>
      <c r="H249" s="161" t="s">
        <v>362</v>
      </c>
      <c r="I249" s="161" t="s">
        <v>362</v>
      </c>
      <c r="J249" s="1617" t="s">
        <v>563</v>
      </c>
      <c r="Q249" s="1"/>
    </row>
    <row r="250" spans="1:17" ht="28" customHeight="1" x14ac:dyDescent="0.35">
      <c r="A250" s="462" t="s">
        <v>115</v>
      </c>
      <c r="B250" s="1460" t="s">
        <v>111</v>
      </c>
      <c r="C250" s="1460"/>
      <c r="D250" s="1460"/>
      <c r="E250" s="1467"/>
      <c r="F250" s="116"/>
      <c r="G250" s="143" t="s">
        <v>362</v>
      </c>
      <c r="H250" s="143" t="s">
        <v>362</v>
      </c>
      <c r="I250" s="143" t="s">
        <v>362</v>
      </c>
      <c r="J250" s="1618"/>
      <c r="Q250" s="1"/>
    </row>
    <row r="251" spans="1:17" ht="28" customHeight="1" x14ac:dyDescent="0.35">
      <c r="A251" s="461" t="s">
        <v>116</v>
      </c>
      <c r="B251" s="1459" t="s">
        <v>112</v>
      </c>
      <c r="C251" s="1459"/>
      <c r="D251" s="1459"/>
      <c r="E251" s="1467"/>
      <c r="F251" s="117"/>
      <c r="G251" s="144" t="s">
        <v>362</v>
      </c>
      <c r="H251" s="144" t="s">
        <v>362</v>
      </c>
      <c r="I251" s="144" t="s">
        <v>362</v>
      </c>
      <c r="J251" s="1618"/>
      <c r="Q251" s="1"/>
    </row>
    <row r="252" spans="1:17" ht="28" customHeight="1" x14ac:dyDescent="0.35">
      <c r="A252" s="463" t="s">
        <v>117</v>
      </c>
      <c r="B252" s="1461" t="s">
        <v>113</v>
      </c>
      <c r="C252" s="1461"/>
      <c r="D252" s="1461"/>
      <c r="E252" s="1468"/>
      <c r="F252" s="246" t="s">
        <v>398</v>
      </c>
      <c r="G252" s="172">
        <v>1</v>
      </c>
      <c r="H252" s="172">
        <v>1</v>
      </c>
      <c r="I252" s="172">
        <v>1</v>
      </c>
      <c r="J252" s="1619"/>
      <c r="Q252" s="1"/>
    </row>
    <row r="253" spans="1:17" s="5" customFormat="1" ht="8.15" customHeight="1" x14ac:dyDescent="0.35">
      <c r="A253" s="65"/>
      <c r="B253" s="66"/>
      <c r="C253" s="66"/>
      <c r="D253" s="66"/>
      <c r="E253" s="66"/>
      <c r="F253" s="67"/>
      <c r="G253" s="155"/>
      <c r="H253" s="155"/>
      <c r="I253" s="155"/>
      <c r="J253" s="46"/>
      <c r="K253" s="381"/>
      <c r="L253" s="8"/>
      <c r="M253" s="381"/>
    </row>
    <row r="254" spans="1:17" s="5" customFormat="1" ht="33" customHeight="1" x14ac:dyDescent="0.35">
      <c r="A254" s="1462" t="s">
        <v>442</v>
      </c>
      <c r="B254" s="1463"/>
      <c r="C254" s="1463"/>
      <c r="D254" s="1463"/>
      <c r="E254" s="1463"/>
      <c r="F254" s="1463"/>
      <c r="G254" s="1463"/>
      <c r="H254" s="1463"/>
      <c r="I254" s="1463"/>
      <c r="J254" s="255" t="s">
        <v>711</v>
      </c>
      <c r="K254" s="381"/>
      <c r="L254" s="8">
        <f>IF(COUNTA(G255:I256)=4,3,2)</f>
        <v>3</v>
      </c>
      <c r="M254" s="381"/>
    </row>
    <row r="255" spans="1:17" ht="28" customHeight="1" x14ac:dyDescent="0.35">
      <c r="A255" s="460" t="s">
        <v>120</v>
      </c>
      <c r="B255" s="1465" t="s">
        <v>118</v>
      </c>
      <c r="C255" s="1465"/>
      <c r="D255" s="1465"/>
      <c r="E255" s="1466" t="s">
        <v>537</v>
      </c>
      <c r="F255" s="243" t="s">
        <v>361</v>
      </c>
      <c r="G255" s="1613">
        <v>214</v>
      </c>
      <c r="H255" s="1614"/>
      <c r="I255" s="159">
        <v>321</v>
      </c>
      <c r="J255" s="319"/>
      <c r="Q255" s="1"/>
    </row>
    <row r="256" spans="1:17" ht="28" customHeight="1" x14ac:dyDescent="0.35">
      <c r="A256" s="463" t="s">
        <v>121</v>
      </c>
      <c r="B256" s="1461" t="s">
        <v>119</v>
      </c>
      <c r="C256" s="1461"/>
      <c r="D256" s="1461"/>
      <c r="E256" s="1468"/>
      <c r="F256" s="246" t="s">
        <v>361</v>
      </c>
      <c r="G256" s="1615">
        <v>77</v>
      </c>
      <c r="H256" s="1616"/>
      <c r="I256" s="498">
        <v>144</v>
      </c>
      <c r="J256" s="81"/>
      <c r="Q256" s="1"/>
    </row>
    <row r="257" spans="1:17" s="5" customFormat="1" ht="8.15" customHeight="1" x14ac:dyDescent="0.35">
      <c r="A257" s="12"/>
      <c r="B257" s="13"/>
      <c r="C257" s="13"/>
      <c r="D257" s="13"/>
      <c r="E257" s="13"/>
      <c r="F257" s="7"/>
      <c r="G257" s="149"/>
      <c r="H257" s="149"/>
      <c r="I257" s="149"/>
      <c r="J257" s="46"/>
      <c r="K257" s="381"/>
      <c r="L257" s="8"/>
      <c r="M257" s="381"/>
    </row>
    <row r="258" spans="1:17" s="5" customFormat="1" ht="33" customHeight="1" x14ac:dyDescent="0.35">
      <c r="A258" s="1462" t="s">
        <v>443</v>
      </c>
      <c r="B258" s="1463"/>
      <c r="C258" s="1463"/>
      <c r="D258" s="1463"/>
      <c r="E258" s="1463"/>
      <c r="F258" s="1463"/>
      <c r="G258" s="1463"/>
      <c r="H258" s="1463"/>
      <c r="I258" s="1463"/>
      <c r="J258" s="255" t="s">
        <v>711</v>
      </c>
      <c r="K258" s="381"/>
      <c r="L258" s="8">
        <f>IF(COUNTA(G259:I265)=14,3,2)</f>
        <v>3</v>
      </c>
      <c r="M258" s="381"/>
    </row>
    <row r="259" spans="1:17" ht="28" customHeight="1" x14ac:dyDescent="0.35">
      <c r="A259" s="460" t="s">
        <v>152</v>
      </c>
      <c r="B259" s="1465" t="s">
        <v>145</v>
      </c>
      <c r="C259" s="1465"/>
      <c r="D259" s="1465"/>
      <c r="E259" s="1466" t="s">
        <v>537</v>
      </c>
      <c r="F259" s="243" t="s">
        <v>361</v>
      </c>
      <c r="G259" s="1613">
        <v>171.119</v>
      </c>
      <c r="H259" s="1614"/>
      <c r="I259" s="159">
        <v>367.80700000000002</v>
      </c>
      <c r="J259" s="94"/>
      <c r="Q259" s="1"/>
    </row>
    <row r="260" spans="1:17" ht="28" customHeight="1" x14ac:dyDescent="0.35">
      <c r="A260" s="462" t="s">
        <v>153</v>
      </c>
      <c r="B260" s="1460" t="s">
        <v>146</v>
      </c>
      <c r="C260" s="1460"/>
      <c r="D260" s="1460"/>
      <c r="E260" s="1467"/>
      <c r="F260" s="244" t="s">
        <v>361</v>
      </c>
      <c r="G260" s="1622">
        <v>169.596</v>
      </c>
      <c r="H260" s="1623"/>
      <c r="I260" s="497">
        <v>310.79500000000002</v>
      </c>
      <c r="J260" s="59"/>
      <c r="Q260" s="1"/>
    </row>
    <row r="261" spans="1:17" ht="28" customHeight="1" x14ac:dyDescent="0.35">
      <c r="A261" s="449" t="s">
        <v>154</v>
      </c>
      <c r="B261" s="1627" t="s">
        <v>147</v>
      </c>
      <c r="C261" s="1627"/>
      <c r="D261" s="1627"/>
      <c r="E261" s="1467"/>
      <c r="F261" s="447" t="s">
        <v>361</v>
      </c>
      <c r="G261" s="1620">
        <v>0.67</v>
      </c>
      <c r="H261" s="1621"/>
      <c r="I261" s="409">
        <v>32.703000000000003</v>
      </c>
      <c r="J261" s="279"/>
      <c r="Q261" s="1"/>
    </row>
    <row r="262" spans="1:17" ht="30" customHeight="1" x14ac:dyDescent="0.35">
      <c r="A262" s="462" t="s">
        <v>155</v>
      </c>
      <c r="B262" s="1460" t="s">
        <v>148</v>
      </c>
      <c r="C262" s="1460"/>
      <c r="D262" s="1460"/>
      <c r="E262" s="1467"/>
      <c r="F262" s="244" t="s">
        <v>361</v>
      </c>
      <c r="G262" s="1622">
        <v>15794.628000000001</v>
      </c>
      <c r="H262" s="1623"/>
      <c r="I262" s="497">
        <v>5630.7349999999997</v>
      </c>
      <c r="J262" s="59"/>
      <c r="Q262" s="1"/>
    </row>
    <row r="263" spans="1:17" ht="30" customHeight="1" x14ac:dyDescent="0.35">
      <c r="A263" s="461" t="s">
        <v>156</v>
      </c>
      <c r="B263" s="1459" t="s">
        <v>149</v>
      </c>
      <c r="C263" s="1459"/>
      <c r="D263" s="1459"/>
      <c r="E263" s="1467"/>
      <c r="F263" s="245" t="s">
        <v>361</v>
      </c>
      <c r="G263" s="1620">
        <v>15580.477000000001</v>
      </c>
      <c r="H263" s="1621"/>
      <c r="I263" s="179">
        <v>5277.4849999999997</v>
      </c>
      <c r="J263" s="119"/>
      <c r="Q263" s="1"/>
    </row>
    <row r="264" spans="1:17" ht="39" customHeight="1" x14ac:dyDescent="0.35">
      <c r="A264" s="462" t="s">
        <v>157</v>
      </c>
      <c r="B264" s="1460" t="s">
        <v>150</v>
      </c>
      <c r="C264" s="1460"/>
      <c r="D264" s="1460"/>
      <c r="E264" s="1467"/>
      <c r="F264" s="244"/>
      <c r="G264" s="1622" t="s">
        <v>513</v>
      </c>
      <c r="H264" s="1623"/>
      <c r="I264" s="497" t="s">
        <v>513</v>
      </c>
      <c r="J264" s="59"/>
      <c r="Q264" s="1"/>
    </row>
    <row r="265" spans="1:17" ht="30" customHeight="1" x14ac:dyDescent="0.35">
      <c r="A265" s="468" t="s">
        <v>158</v>
      </c>
      <c r="B265" s="1624" t="s">
        <v>151</v>
      </c>
      <c r="C265" s="1624"/>
      <c r="D265" s="1624"/>
      <c r="E265" s="1468"/>
      <c r="F265" s="110" t="s">
        <v>361</v>
      </c>
      <c r="G265" s="1625" t="s">
        <v>362</v>
      </c>
      <c r="H265" s="1626"/>
      <c r="I265" s="196" t="s">
        <v>362</v>
      </c>
      <c r="J265" s="102"/>
      <c r="Q265" s="1"/>
    </row>
    <row r="266" spans="1:17" s="5" customFormat="1" ht="8.15" customHeight="1" x14ac:dyDescent="0.35">
      <c r="A266" s="82"/>
      <c r="B266" s="83"/>
      <c r="C266" s="83"/>
      <c r="D266" s="83"/>
      <c r="E266" s="83"/>
      <c r="F266" s="84"/>
      <c r="G266" s="156"/>
      <c r="H266" s="156"/>
      <c r="I266" s="156"/>
      <c r="J266" s="431"/>
      <c r="K266" s="381"/>
      <c r="L266" s="8"/>
      <c r="M266" s="381"/>
    </row>
    <row r="267" spans="1:17" s="5" customFormat="1" ht="33" customHeight="1" x14ac:dyDescent="0.35">
      <c r="A267" s="1494" t="s">
        <v>444</v>
      </c>
      <c r="B267" s="1495"/>
      <c r="C267" s="1495"/>
      <c r="D267" s="1495"/>
      <c r="E267" s="1495"/>
      <c r="F267" s="1495"/>
      <c r="G267" s="1495"/>
      <c r="H267" s="1495"/>
      <c r="I267" s="1495"/>
      <c r="J267" s="425" t="s">
        <v>711</v>
      </c>
      <c r="K267" s="381"/>
      <c r="L267" s="8">
        <f>IF(COUNTA(G268:I269)=4,3,2)</f>
        <v>3</v>
      </c>
      <c r="M267" s="381"/>
    </row>
    <row r="268" spans="1:17" ht="30" customHeight="1" x14ac:dyDescent="0.35">
      <c r="A268" s="460" t="s">
        <v>161</v>
      </c>
      <c r="B268" s="1465" t="s">
        <v>159</v>
      </c>
      <c r="C268" s="1465"/>
      <c r="D268" s="1465"/>
      <c r="E268" s="1466" t="s">
        <v>537</v>
      </c>
      <c r="F268" s="76" t="s">
        <v>398</v>
      </c>
      <c r="G268" s="1630">
        <v>1</v>
      </c>
      <c r="H268" s="1630"/>
      <c r="I268" s="410">
        <v>0.99654710214868125</v>
      </c>
      <c r="J268" s="120"/>
      <c r="Q268" s="1"/>
    </row>
    <row r="269" spans="1:17" ht="30" customHeight="1" x14ac:dyDescent="0.35">
      <c r="A269" s="463" t="s">
        <v>162</v>
      </c>
      <c r="B269" s="1461" t="s">
        <v>160</v>
      </c>
      <c r="C269" s="1461"/>
      <c r="D269" s="1461"/>
      <c r="E269" s="1468"/>
      <c r="F269" s="73" t="s">
        <v>398</v>
      </c>
      <c r="G269" s="1631" t="s">
        <v>362</v>
      </c>
      <c r="H269" s="1631"/>
      <c r="I269" s="148" t="s">
        <v>362</v>
      </c>
      <c r="J269" s="64"/>
      <c r="Q269" s="1"/>
    </row>
    <row r="270" spans="1:17" s="5" customFormat="1" ht="8.15" customHeight="1" x14ac:dyDescent="0.35">
      <c r="A270" s="82"/>
      <c r="B270" s="83"/>
      <c r="C270" s="83"/>
      <c r="D270" s="83"/>
      <c r="E270" s="83"/>
      <c r="F270" s="84"/>
      <c r="G270" s="156"/>
      <c r="H270" s="156"/>
      <c r="I270" s="156"/>
      <c r="J270" s="46"/>
      <c r="K270" s="381"/>
      <c r="L270" s="8"/>
      <c r="M270" s="381"/>
    </row>
    <row r="271" spans="1:17" s="5" customFormat="1" ht="33" customHeight="1" x14ac:dyDescent="0.35">
      <c r="A271" s="1462" t="s">
        <v>445</v>
      </c>
      <c r="B271" s="1463"/>
      <c r="C271" s="1463"/>
      <c r="D271" s="1463"/>
      <c r="E271" s="1463"/>
      <c r="F271" s="1463"/>
      <c r="G271" s="1463"/>
      <c r="H271" s="1463"/>
      <c r="I271" s="1463"/>
      <c r="J271" s="1464"/>
      <c r="K271" s="381"/>
      <c r="L271" s="8">
        <f>IF(COUNTA(G272:I273)=6,3,2)</f>
        <v>3</v>
      </c>
      <c r="M271" s="381"/>
    </row>
    <row r="272" spans="1:17" ht="30" customHeight="1" x14ac:dyDescent="0.35">
      <c r="A272" s="460" t="s">
        <v>125</v>
      </c>
      <c r="B272" s="1465" t="s">
        <v>122</v>
      </c>
      <c r="C272" s="1465"/>
      <c r="D272" s="1465"/>
      <c r="E272" s="1466" t="s">
        <v>518</v>
      </c>
      <c r="F272" s="243" t="s">
        <v>361</v>
      </c>
      <c r="G272" s="159">
        <v>5218</v>
      </c>
      <c r="H272" s="159">
        <v>3460</v>
      </c>
      <c r="I272" s="159">
        <v>5114</v>
      </c>
      <c r="J272" s="1628" t="s">
        <v>517</v>
      </c>
      <c r="Q272" s="1"/>
    </row>
    <row r="273" spans="1:17" ht="27.75" customHeight="1" x14ac:dyDescent="0.35">
      <c r="A273" s="463" t="s">
        <v>124</v>
      </c>
      <c r="B273" s="1461" t="s">
        <v>123</v>
      </c>
      <c r="C273" s="1461"/>
      <c r="D273" s="1461"/>
      <c r="E273" s="1468"/>
      <c r="F273" s="246" t="s">
        <v>446</v>
      </c>
      <c r="G273" s="476" t="s">
        <v>362</v>
      </c>
      <c r="H273" s="476" t="s">
        <v>362</v>
      </c>
      <c r="I273" s="476" t="s">
        <v>362</v>
      </c>
      <c r="J273" s="1629"/>
      <c r="Q273" s="1"/>
    </row>
    <row r="274" spans="1:17" s="5" customFormat="1" ht="8.15" customHeight="1" x14ac:dyDescent="0.35">
      <c r="A274" s="12"/>
      <c r="B274" s="13"/>
      <c r="C274" s="13"/>
      <c r="D274" s="13"/>
      <c r="E274" s="13"/>
      <c r="F274" s="7"/>
      <c r="G274" s="149"/>
      <c r="H274" s="149"/>
      <c r="I274" s="149"/>
      <c r="J274" s="46"/>
      <c r="K274" s="381"/>
      <c r="L274" s="8"/>
      <c r="M274" s="381"/>
    </row>
    <row r="275" spans="1:17" s="5" customFormat="1" ht="33" customHeight="1" x14ac:dyDescent="0.35">
      <c r="A275" s="1462" t="s">
        <v>447</v>
      </c>
      <c r="B275" s="1463"/>
      <c r="C275" s="1463"/>
      <c r="D275" s="1463"/>
      <c r="E275" s="1463"/>
      <c r="F275" s="1463"/>
      <c r="G275" s="1463"/>
      <c r="H275" s="1463"/>
      <c r="I275" s="1463"/>
      <c r="J275" s="1464"/>
      <c r="K275" s="381"/>
      <c r="L275" s="8">
        <f>IF(COUNTA(G276:I292)+COUNTA(G294:I295)=57,3,2)</f>
        <v>3</v>
      </c>
      <c r="M275" s="381"/>
    </row>
    <row r="276" spans="1:17" ht="25" customHeight="1" x14ac:dyDescent="0.35">
      <c r="A276" s="460" t="s">
        <v>163</v>
      </c>
      <c r="B276" s="1465" t="s">
        <v>259</v>
      </c>
      <c r="C276" s="1465"/>
      <c r="D276" s="1465"/>
      <c r="E276" s="1466" t="s">
        <v>518</v>
      </c>
      <c r="F276" s="243" t="s">
        <v>398</v>
      </c>
      <c r="G276" s="181">
        <v>1</v>
      </c>
      <c r="H276" s="181">
        <v>0.97</v>
      </c>
      <c r="I276" s="181">
        <v>1</v>
      </c>
      <c r="J276" s="319"/>
      <c r="Q276" s="1"/>
    </row>
    <row r="277" spans="1:17" ht="30" customHeight="1" x14ac:dyDescent="0.35">
      <c r="A277" s="462" t="s">
        <v>164</v>
      </c>
      <c r="B277" s="1460" t="s">
        <v>249</v>
      </c>
      <c r="C277" s="1460"/>
      <c r="D277" s="1460"/>
      <c r="E277" s="1467"/>
      <c r="F277" s="244" t="s">
        <v>398</v>
      </c>
      <c r="G277" s="182">
        <v>0.5</v>
      </c>
      <c r="H277" s="182">
        <v>0.51</v>
      </c>
      <c r="I277" s="182">
        <v>0.49</v>
      </c>
      <c r="J277" s="121"/>
      <c r="Q277" s="1"/>
    </row>
    <row r="278" spans="1:17" ht="30" customHeight="1" x14ac:dyDescent="0.35">
      <c r="A278" s="461" t="s">
        <v>165</v>
      </c>
      <c r="B278" s="1459" t="s">
        <v>260</v>
      </c>
      <c r="C278" s="1459"/>
      <c r="D278" s="1459"/>
      <c r="E278" s="1467"/>
      <c r="F278" s="245" t="s">
        <v>398</v>
      </c>
      <c r="G278" s="183">
        <v>0</v>
      </c>
      <c r="H278" s="183">
        <v>0</v>
      </c>
      <c r="I278" s="183">
        <v>0</v>
      </c>
      <c r="J278" s="122"/>
      <c r="Q278" s="1"/>
    </row>
    <row r="279" spans="1:17" ht="30" customHeight="1" x14ac:dyDescent="0.35">
      <c r="A279" s="462" t="s">
        <v>166</v>
      </c>
      <c r="B279" s="1460" t="s">
        <v>261</v>
      </c>
      <c r="C279" s="1460"/>
      <c r="D279" s="1460"/>
      <c r="E279" s="1467"/>
      <c r="F279" s="244" t="s">
        <v>398</v>
      </c>
      <c r="G279" s="182">
        <v>0.13</v>
      </c>
      <c r="H279" s="182">
        <v>0.09</v>
      </c>
      <c r="I279" s="182">
        <v>0.15</v>
      </c>
      <c r="J279" s="121"/>
      <c r="Q279" s="1"/>
    </row>
    <row r="280" spans="1:17" ht="30" customHeight="1" x14ac:dyDescent="0.35">
      <c r="A280" s="461" t="s">
        <v>167</v>
      </c>
      <c r="B280" s="1459" t="s">
        <v>262</v>
      </c>
      <c r="C280" s="1459"/>
      <c r="D280" s="1459"/>
      <c r="E280" s="1467"/>
      <c r="F280" s="245" t="s">
        <v>398</v>
      </c>
      <c r="G280" s="183">
        <v>0.2</v>
      </c>
      <c r="H280" s="183">
        <v>0.13</v>
      </c>
      <c r="I280" s="183">
        <v>0.18</v>
      </c>
      <c r="J280" s="122"/>
      <c r="Q280" s="1"/>
    </row>
    <row r="281" spans="1:17" ht="30" customHeight="1" x14ac:dyDescent="0.35">
      <c r="A281" s="462" t="s">
        <v>168</v>
      </c>
      <c r="B281" s="1460" t="s">
        <v>263</v>
      </c>
      <c r="C281" s="1460"/>
      <c r="D281" s="1460"/>
      <c r="E281" s="1467"/>
      <c r="F281" s="244" t="s">
        <v>398</v>
      </c>
      <c r="G281" s="182">
        <v>0.17</v>
      </c>
      <c r="H281" s="182">
        <v>0.27</v>
      </c>
      <c r="I281" s="182">
        <v>0.18</v>
      </c>
      <c r="J281" s="320"/>
      <c r="Q281" s="1"/>
    </row>
    <row r="282" spans="1:17" ht="25" customHeight="1" x14ac:dyDescent="0.35">
      <c r="A282" s="461" t="s">
        <v>169</v>
      </c>
      <c r="B282" s="1459" t="s">
        <v>264</v>
      </c>
      <c r="C282" s="1459"/>
      <c r="D282" s="1459"/>
      <c r="E282" s="1467"/>
      <c r="F282" s="245" t="s">
        <v>398</v>
      </c>
      <c r="G282" s="183">
        <v>0</v>
      </c>
      <c r="H282" s="183">
        <v>0</v>
      </c>
      <c r="I282" s="183">
        <v>0</v>
      </c>
      <c r="J282" s="122"/>
      <c r="Q282" s="1"/>
    </row>
    <row r="283" spans="1:17" ht="40.5" customHeight="1" x14ac:dyDescent="0.35">
      <c r="A283" s="462" t="s">
        <v>292</v>
      </c>
      <c r="B283" s="1460" t="s">
        <v>339</v>
      </c>
      <c r="C283" s="1460"/>
      <c r="D283" s="1460"/>
      <c r="E283" s="1467"/>
      <c r="F283" s="244" t="s">
        <v>398</v>
      </c>
      <c r="G283" s="182">
        <v>1</v>
      </c>
      <c r="H283" s="182">
        <v>1</v>
      </c>
      <c r="I283" s="182">
        <v>1</v>
      </c>
      <c r="J283" s="320" t="s">
        <v>446</v>
      </c>
      <c r="Q283" s="1"/>
    </row>
    <row r="284" spans="1:17" ht="30" customHeight="1" x14ac:dyDescent="0.35">
      <c r="A284" s="461" t="s">
        <v>170</v>
      </c>
      <c r="B284" s="1459" t="s">
        <v>265</v>
      </c>
      <c r="C284" s="1459"/>
      <c r="D284" s="1459"/>
      <c r="E284" s="1467"/>
      <c r="F284" s="245" t="s">
        <v>478</v>
      </c>
      <c r="G284" s="184">
        <v>1</v>
      </c>
      <c r="H284" s="184">
        <v>1</v>
      </c>
      <c r="I284" s="184">
        <v>1</v>
      </c>
      <c r="J284" s="122"/>
      <c r="Q284" s="1"/>
    </row>
    <row r="285" spans="1:17" ht="30" customHeight="1" x14ac:dyDescent="0.35">
      <c r="A285" s="462" t="s">
        <v>171</v>
      </c>
      <c r="B285" s="1460" t="s">
        <v>238</v>
      </c>
      <c r="C285" s="1460"/>
      <c r="D285" s="1460"/>
      <c r="E285" s="1467"/>
      <c r="F285" s="244" t="s">
        <v>398</v>
      </c>
      <c r="G285" s="182">
        <v>0</v>
      </c>
      <c r="H285" s="182">
        <v>1</v>
      </c>
      <c r="I285" s="182">
        <v>0</v>
      </c>
      <c r="J285" s="121"/>
      <c r="Q285" s="1"/>
    </row>
    <row r="286" spans="1:17" ht="30" customHeight="1" x14ac:dyDescent="0.35">
      <c r="A286" s="449" t="s">
        <v>172</v>
      </c>
      <c r="B286" s="1627" t="s">
        <v>239</v>
      </c>
      <c r="C286" s="1627"/>
      <c r="D286" s="1627"/>
      <c r="E286" s="1467"/>
      <c r="F286" s="447" t="s">
        <v>398</v>
      </c>
      <c r="G286" s="276">
        <v>0</v>
      </c>
      <c r="H286" s="276">
        <v>0</v>
      </c>
      <c r="I286" s="276">
        <v>0</v>
      </c>
      <c r="J286" s="277"/>
      <c r="Q286" s="1"/>
    </row>
    <row r="287" spans="1:17" ht="25" customHeight="1" x14ac:dyDescent="0.35">
      <c r="A287" s="462" t="s">
        <v>173</v>
      </c>
      <c r="B287" s="1460" t="s">
        <v>240</v>
      </c>
      <c r="C287" s="1460"/>
      <c r="D287" s="1460"/>
      <c r="E287" s="1467"/>
      <c r="F287" s="244" t="s">
        <v>398</v>
      </c>
      <c r="G287" s="182">
        <v>0</v>
      </c>
      <c r="H287" s="182">
        <v>0</v>
      </c>
      <c r="I287" s="182">
        <v>0</v>
      </c>
      <c r="J287" s="121"/>
      <c r="Q287" s="1"/>
    </row>
    <row r="288" spans="1:17" ht="25" customHeight="1" x14ac:dyDescent="0.35">
      <c r="A288" s="461" t="s">
        <v>174</v>
      </c>
      <c r="B288" s="1459" t="s">
        <v>241</v>
      </c>
      <c r="C288" s="1459"/>
      <c r="D288" s="1459"/>
      <c r="E288" s="1467"/>
      <c r="F288" s="245" t="s">
        <v>398</v>
      </c>
      <c r="G288" s="183">
        <v>0</v>
      </c>
      <c r="H288" s="183">
        <v>0</v>
      </c>
      <c r="I288" s="183">
        <v>0</v>
      </c>
      <c r="J288" s="122"/>
      <c r="Q288" s="1"/>
    </row>
    <row r="289" spans="1:17" ht="25" customHeight="1" x14ac:dyDescent="0.35">
      <c r="A289" s="462" t="s">
        <v>175</v>
      </c>
      <c r="B289" s="1460" t="s">
        <v>242</v>
      </c>
      <c r="C289" s="1460"/>
      <c r="D289" s="1460"/>
      <c r="E289" s="1467"/>
      <c r="F289" s="244" t="s">
        <v>398</v>
      </c>
      <c r="G289" s="182">
        <v>0</v>
      </c>
      <c r="H289" s="182">
        <v>0</v>
      </c>
      <c r="I289" s="182">
        <v>0</v>
      </c>
      <c r="J289" s="121"/>
      <c r="Q289" s="1"/>
    </row>
    <row r="290" spans="1:17" ht="30" customHeight="1" x14ac:dyDescent="0.35">
      <c r="A290" s="461" t="s">
        <v>176</v>
      </c>
      <c r="B290" s="1459" t="s">
        <v>340</v>
      </c>
      <c r="C290" s="1459"/>
      <c r="D290" s="1459"/>
      <c r="E290" s="1467"/>
      <c r="F290" s="245" t="s">
        <v>398</v>
      </c>
      <c r="G290" s="183">
        <v>0</v>
      </c>
      <c r="H290" s="183">
        <v>1</v>
      </c>
      <c r="I290" s="183">
        <v>0</v>
      </c>
      <c r="J290" s="321" t="s">
        <v>446</v>
      </c>
      <c r="Q290" s="1"/>
    </row>
    <row r="291" spans="1:17" ht="30" customHeight="1" x14ac:dyDescent="0.35">
      <c r="A291" s="462" t="s">
        <v>293</v>
      </c>
      <c r="B291" s="1460" t="s">
        <v>341</v>
      </c>
      <c r="C291" s="1460"/>
      <c r="D291" s="1460"/>
      <c r="E291" s="1467"/>
      <c r="F291" s="244" t="s">
        <v>478</v>
      </c>
      <c r="G291" s="185">
        <v>0</v>
      </c>
      <c r="H291" s="185">
        <v>56</v>
      </c>
      <c r="I291" s="185">
        <v>0</v>
      </c>
      <c r="J291" s="121"/>
      <c r="Q291" s="1"/>
    </row>
    <row r="292" spans="1:17" ht="30" customHeight="1" x14ac:dyDescent="0.35">
      <c r="A292" s="461" t="s">
        <v>177</v>
      </c>
      <c r="B292" s="1459" t="s">
        <v>126</v>
      </c>
      <c r="C292" s="1459"/>
      <c r="D292" s="1459"/>
      <c r="E292" s="1507"/>
      <c r="F292" s="245" t="s">
        <v>361</v>
      </c>
      <c r="G292" s="275" t="s">
        <v>565</v>
      </c>
      <c r="H292" s="275" t="s">
        <v>565</v>
      </c>
      <c r="I292" s="275" t="s">
        <v>565</v>
      </c>
      <c r="J292" s="324"/>
      <c r="Q292" s="1"/>
    </row>
    <row r="293" spans="1:17" s="5" customFormat="1" ht="33" customHeight="1" x14ac:dyDescent="0.35">
      <c r="A293" s="1494" t="s">
        <v>625</v>
      </c>
      <c r="B293" s="1495"/>
      <c r="C293" s="1495"/>
      <c r="D293" s="1495"/>
      <c r="E293" s="1495"/>
      <c r="F293" s="1495"/>
      <c r="G293" s="1495"/>
      <c r="H293" s="1495"/>
      <c r="I293" s="1495"/>
      <c r="J293" s="1496"/>
      <c r="K293" s="381"/>
      <c r="L293" s="8"/>
      <c r="M293" s="381"/>
    </row>
    <row r="294" spans="1:17" ht="30" customHeight="1" x14ac:dyDescent="0.35">
      <c r="A294" s="458" t="s">
        <v>178</v>
      </c>
      <c r="B294" s="1632" t="s">
        <v>127</v>
      </c>
      <c r="C294" s="1632"/>
      <c r="D294" s="1632"/>
      <c r="E294" s="1466" t="s">
        <v>518</v>
      </c>
      <c r="F294" s="443"/>
      <c r="G294" s="444" t="s">
        <v>364</v>
      </c>
      <c r="H294" s="444" t="s">
        <v>364</v>
      </c>
      <c r="I294" s="444" t="s">
        <v>364</v>
      </c>
      <c r="J294" s="471" t="s">
        <v>566</v>
      </c>
      <c r="Q294" s="1"/>
    </row>
    <row r="295" spans="1:17" ht="25" customHeight="1" x14ac:dyDescent="0.35">
      <c r="A295" s="468" t="s">
        <v>179</v>
      </c>
      <c r="B295" s="1624" t="s">
        <v>128</v>
      </c>
      <c r="C295" s="1624"/>
      <c r="D295" s="1624"/>
      <c r="E295" s="1468"/>
      <c r="F295" s="110" t="s">
        <v>512</v>
      </c>
      <c r="G295" s="160">
        <v>0</v>
      </c>
      <c r="H295" s="160">
        <v>0</v>
      </c>
      <c r="I295" s="160">
        <v>0</v>
      </c>
      <c r="J295" s="99"/>
      <c r="Q295" s="1"/>
    </row>
    <row r="296" spans="1:17" s="5" customFormat="1" ht="8.15" customHeight="1" x14ac:dyDescent="0.35">
      <c r="A296" s="209"/>
      <c r="B296" s="210"/>
      <c r="C296" s="210"/>
      <c r="D296" s="210"/>
      <c r="E296" s="210"/>
      <c r="F296" s="47"/>
      <c r="G296" s="211"/>
      <c r="H296" s="211"/>
      <c r="I296" s="211"/>
      <c r="J296" s="46"/>
      <c r="K296" s="381"/>
      <c r="L296" s="8"/>
      <c r="M296" s="381"/>
    </row>
    <row r="297" spans="1:17" s="5" customFormat="1" ht="33" customHeight="1" x14ac:dyDescent="0.35">
      <c r="A297" s="1462" t="s">
        <v>448</v>
      </c>
      <c r="B297" s="1463"/>
      <c r="C297" s="1463"/>
      <c r="D297" s="1463"/>
      <c r="E297" s="1463"/>
      <c r="F297" s="1463"/>
      <c r="G297" s="1463"/>
      <c r="H297" s="1463"/>
      <c r="I297" s="1463"/>
      <c r="J297" s="1464"/>
      <c r="K297" s="381"/>
      <c r="L297" s="8">
        <f>IF(COUNTA(G298:I311)=42,3,2)</f>
        <v>3</v>
      </c>
      <c r="M297" s="381"/>
    </row>
    <row r="298" spans="1:17" ht="24" customHeight="1" x14ac:dyDescent="0.35">
      <c r="A298" s="460" t="s">
        <v>96</v>
      </c>
      <c r="B298" s="1479" t="s">
        <v>281</v>
      </c>
      <c r="C298" s="1480"/>
      <c r="D298" s="123" t="s">
        <v>365</v>
      </c>
      <c r="E298" s="1483" t="s">
        <v>518</v>
      </c>
      <c r="F298" s="94" t="s">
        <v>361</v>
      </c>
      <c r="G298" s="159">
        <v>0</v>
      </c>
      <c r="H298" s="159">
        <v>0</v>
      </c>
      <c r="I298" s="159">
        <v>0</v>
      </c>
      <c r="J298" s="483" t="s">
        <v>701</v>
      </c>
      <c r="Q298" s="1"/>
    </row>
    <row r="299" spans="1:17" ht="24" customHeight="1" x14ac:dyDescent="0.35">
      <c r="A299" s="462" t="s">
        <v>97</v>
      </c>
      <c r="B299" s="1487" t="s">
        <v>282</v>
      </c>
      <c r="C299" s="1488"/>
      <c r="D299" s="89" t="s">
        <v>365</v>
      </c>
      <c r="E299" s="1637"/>
      <c r="F299" s="59" t="s">
        <v>361</v>
      </c>
      <c r="G299" s="479">
        <v>0</v>
      </c>
      <c r="H299" s="479">
        <v>0</v>
      </c>
      <c r="I299" s="479">
        <v>0</v>
      </c>
      <c r="J299" s="59"/>
      <c r="Q299" s="1"/>
    </row>
    <row r="300" spans="1:17" ht="15" customHeight="1" x14ac:dyDescent="0.35">
      <c r="A300" s="1523" t="s">
        <v>98</v>
      </c>
      <c r="B300" s="1639" t="s">
        <v>342</v>
      </c>
      <c r="C300" s="1640"/>
      <c r="D300" s="124" t="s">
        <v>250</v>
      </c>
      <c r="E300" s="1637"/>
      <c r="F300" s="60" t="s">
        <v>361</v>
      </c>
      <c r="G300" s="146">
        <v>0</v>
      </c>
      <c r="H300" s="146">
        <v>0</v>
      </c>
      <c r="I300" s="146">
        <v>0</v>
      </c>
      <c r="J300" s="1645"/>
      <c r="Q300" s="1"/>
    </row>
    <row r="301" spans="1:17" ht="15" customHeight="1" x14ac:dyDescent="0.35">
      <c r="A301" s="1523"/>
      <c r="B301" s="1641"/>
      <c r="C301" s="1642"/>
      <c r="D301" s="124" t="s">
        <v>251</v>
      </c>
      <c r="E301" s="1637"/>
      <c r="F301" s="60" t="s">
        <v>361</v>
      </c>
      <c r="G301" s="146">
        <v>0</v>
      </c>
      <c r="H301" s="146">
        <v>0</v>
      </c>
      <c r="I301" s="146">
        <v>0</v>
      </c>
      <c r="J301" s="1646"/>
      <c r="Q301" s="1"/>
    </row>
    <row r="302" spans="1:17" ht="15" customHeight="1" x14ac:dyDescent="0.35">
      <c r="A302" s="1523"/>
      <c r="B302" s="1641"/>
      <c r="C302" s="1642"/>
      <c r="D302" s="124" t="s">
        <v>252</v>
      </c>
      <c r="E302" s="1637"/>
      <c r="F302" s="60" t="s">
        <v>361</v>
      </c>
      <c r="G302" s="146">
        <v>0</v>
      </c>
      <c r="H302" s="146">
        <v>0</v>
      </c>
      <c r="I302" s="146">
        <v>0</v>
      </c>
      <c r="J302" s="1646"/>
      <c r="Q302" s="1"/>
    </row>
    <row r="303" spans="1:17" ht="15" customHeight="1" x14ac:dyDescent="0.35">
      <c r="A303" s="1523"/>
      <c r="B303" s="1641"/>
      <c r="C303" s="1642"/>
      <c r="D303" s="124" t="s">
        <v>253</v>
      </c>
      <c r="E303" s="1637"/>
      <c r="F303" s="60" t="s">
        <v>361</v>
      </c>
      <c r="G303" s="146">
        <v>0</v>
      </c>
      <c r="H303" s="146">
        <v>0</v>
      </c>
      <c r="I303" s="146">
        <v>0</v>
      </c>
      <c r="J303" s="1646"/>
      <c r="Q303" s="1"/>
    </row>
    <row r="304" spans="1:17" ht="15" customHeight="1" x14ac:dyDescent="0.35">
      <c r="A304" s="1523"/>
      <c r="B304" s="1641"/>
      <c r="C304" s="1642"/>
      <c r="D304" s="124" t="s">
        <v>254</v>
      </c>
      <c r="E304" s="1637"/>
      <c r="F304" s="60" t="s">
        <v>361</v>
      </c>
      <c r="G304" s="146">
        <v>0</v>
      </c>
      <c r="H304" s="146">
        <v>0</v>
      </c>
      <c r="I304" s="146">
        <v>0</v>
      </c>
      <c r="J304" s="1646"/>
      <c r="Q304" s="1"/>
    </row>
    <row r="305" spans="1:17" ht="15" customHeight="1" x14ac:dyDescent="0.35">
      <c r="A305" s="1523"/>
      <c r="B305" s="1643"/>
      <c r="C305" s="1644"/>
      <c r="D305" s="124" t="s">
        <v>255</v>
      </c>
      <c r="E305" s="1637"/>
      <c r="F305" s="60" t="s">
        <v>361</v>
      </c>
      <c r="G305" s="146">
        <v>0</v>
      </c>
      <c r="H305" s="146">
        <v>0</v>
      </c>
      <c r="I305" s="146">
        <v>0</v>
      </c>
      <c r="J305" s="1647"/>
      <c r="Q305" s="1"/>
    </row>
    <row r="306" spans="1:17" ht="15" customHeight="1" x14ac:dyDescent="0.35">
      <c r="A306" s="1548" t="s">
        <v>99</v>
      </c>
      <c r="B306" s="1513" t="s">
        <v>343</v>
      </c>
      <c r="C306" s="1514"/>
      <c r="D306" s="477" t="s">
        <v>250</v>
      </c>
      <c r="E306" s="1637"/>
      <c r="F306" s="59" t="s">
        <v>361</v>
      </c>
      <c r="G306" s="479">
        <v>0</v>
      </c>
      <c r="H306" s="479">
        <v>0</v>
      </c>
      <c r="I306" s="479">
        <v>0</v>
      </c>
      <c r="J306" s="1474"/>
      <c r="Q306" s="1"/>
    </row>
    <row r="307" spans="1:17" ht="15" customHeight="1" x14ac:dyDescent="0.35">
      <c r="A307" s="1548"/>
      <c r="B307" s="1518"/>
      <c r="C307" s="1519"/>
      <c r="D307" s="477" t="s">
        <v>251</v>
      </c>
      <c r="E307" s="1637"/>
      <c r="F307" s="59" t="s">
        <v>361</v>
      </c>
      <c r="G307" s="479">
        <v>0</v>
      </c>
      <c r="H307" s="479">
        <v>0</v>
      </c>
      <c r="I307" s="479">
        <v>0</v>
      </c>
      <c r="J307" s="1648"/>
      <c r="Q307" s="1"/>
    </row>
    <row r="308" spans="1:17" ht="15" customHeight="1" x14ac:dyDescent="0.35">
      <c r="A308" s="1548"/>
      <c r="B308" s="1518"/>
      <c r="C308" s="1519"/>
      <c r="D308" s="477" t="s">
        <v>252</v>
      </c>
      <c r="E308" s="1637"/>
      <c r="F308" s="59" t="s">
        <v>361</v>
      </c>
      <c r="G308" s="479">
        <v>0</v>
      </c>
      <c r="H308" s="479">
        <v>0</v>
      </c>
      <c r="I308" s="479">
        <v>0</v>
      </c>
      <c r="J308" s="1648"/>
      <c r="Q308" s="1"/>
    </row>
    <row r="309" spans="1:17" ht="15" customHeight="1" x14ac:dyDescent="0.35">
      <c r="A309" s="1548"/>
      <c r="B309" s="1518"/>
      <c r="C309" s="1519"/>
      <c r="D309" s="477" t="s">
        <v>253</v>
      </c>
      <c r="E309" s="1637"/>
      <c r="F309" s="59" t="s">
        <v>361</v>
      </c>
      <c r="G309" s="479">
        <v>0</v>
      </c>
      <c r="H309" s="479">
        <v>0</v>
      </c>
      <c r="I309" s="479">
        <v>0</v>
      </c>
      <c r="J309" s="1648"/>
      <c r="Q309" s="1"/>
    </row>
    <row r="310" spans="1:17" ht="15" customHeight="1" x14ac:dyDescent="0.35">
      <c r="A310" s="1548"/>
      <c r="B310" s="1518"/>
      <c r="C310" s="1519"/>
      <c r="D310" s="477" t="s">
        <v>254</v>
      </c>
      <c r="E310" s="1637"/>
      <c r="F310" s="59" t="s">
        <v>361</v>
      </c>
      <c r="G310" s="479">
        <v>0</v>
      </c>
      <c r="H310" s="479">
        <v>0</v>
      </c>
      <c r="I310" s="479">
        <v>0</v>
      </c>
      <c r="J310" s="1648"/>
      <c r="Q310" s="1"/>
    </row>
    <row r="311" spans="1:17" ht="15" customHeight="1" x14ac:dyDescent="0.35">
      <c r="A311" s="1549"/>
      <c r="B311" s="1515"/>
      <c r="C311" s="1516"/>
      <c r="D311" s="91" t="s">
        <v>255</v>
      </c>
      <c r="E311" s="1638"/>
      <c r="F311" s="81" t="s">
        <v>361</v>
      </c>
      <c r="G311" s="453">
        <v>0</v>
      </c>
      <c r="H311" s="453">
        <v>0</v>
      </c>
      <c r="I311" s="453">
        <v>0</v>
      </c>
      <c r="J311" s="1517"/>
      <c r="Q311" s="1"/>
    </row>
    <row r="312" spans="1:17" s="5" customFormat="1" ht="8.15" customHeight="1" x14ac:dyDescent="0.35">
      <c r="A312" s="12"/>
      <c r="B312" s="13"/>
      <c r="C312" s="13"/>
      <c r="D312" s="13"/>
      <c r="E312" s="13"/>
      <c r="F312" s="7"/>
      <c r="G312" s="149"/>
      <c r="H312" s="149"/>
      <c r="I312" s="149"/>
      <c r="J312" s="46"/>
      <c r="K312" s="381"/>
      <c r="L312" s="8"/>
      <c r="M312" s="381"/>
    </row>
    <row r="313" spans="1:17" s="5" customFormat="1" ht="33" customHeight="1" x14ac:dyDescent="0.35">
      <c r="A313" s="1462" t="s">
        <v>552</v>
      </c>
      <c r="B313" s="1463"/>
      <c r="C313" s="1463"/>
      <c r="D313" s="1463"/>
      <c r="E313" s="1463"/>
      <c r="F313" s="1463"/>
      <c r="G313" s="1463"/>
      <c r="H313" s="1463"/>
      <c r="I313" s="1463"/>
      <c r="J313" s="1464"/>
      <c r="K313" s="381"/>
      <c r="L313" s="8">
        <f>IF(COUNTA(G314:I314)=3,3,2)</f>
        <v>3</v>
      </c>
      <c r="M313" s="381"/>
    </row>
    <row r="314" spans="1:17" ht="39" customHeight="1" x14ac:dyDescent="0.35">
      <c r="A314" s="11" t="s">
        <v>95</v>
      </c>
      <c r="B314" s="1590" t="s">
        <v>553</v>
      </c>
      <c r="C314" s="1590"/>
      <c r="D314" s="1590"/>
      <c r="E314" s="219" t="s">
        <v>519</v>
      </c>
      <c r="F314" s="242" t="s">
        <v>398</v>
      </c>
      <c r="G314" s="253">
        <v>0.996</v>
      </c>
      <c r="H314" s="253">
        <v>0.996</v>
      </c>
      <c r="I314" s="253">
        <v>0.996</v>
      </c>
      <c r="J314" s="414" t="s">
        <v>626</v>
      </c>
      <c r="Q314" s="1"/>
    </row>
    <row r="315" spans="1:17" s="5" customFormat="1" ht="8.15" customHeight="1" x14ac:dyDescent="0.35">
      <c r="A315" s="82"/>
      <c r="B315" s="83"/>
      <c r="C315" s="83"/>
      <c r="D315" s="83"/>
      <c r="E315" s="83"/>
      <c r="F315" s="84"/>
      <c r="G315" s="156"/>
      <c r="H315" s="156"/>
      <c r="I315" s="156"/>
      <c r="J315" s="46"/>
      <c r="K315" s="381"/>
      <c r="L315" s="8"/>
      <c r="M315" s="381"/>
    </row>
    <row r="316" spans="1:17" s="5" customFormat="1" ht="33" customHeight="1" x14ac:dyDescent="0.35">
      <c r="A316" s="1462" t="s">
        <v>449</v>
      </c>
      <c r="B316" s="1463"/>
      <c r="C316" s="1463"/>
      <c r="D316" s="1463"/>
      <c r="E316" s="1463"/>
      <c r="F316" s="1463"/>
      <c r="G316" s="1463"/>
      <c r="H316" s="1463"/>
      <c r="I316" s="1463"/>
      <c r="J316" s="1464"/>
      <c r="K316" s="381"/>
      <c r="L316" s="8">
        <f>IF(COUNTA(G317:I317)=1,3,2)</f>
        <v>3</v>
      </c>
      <c r="M316" s="381"/>
    </row>
    <row r="317" spans="1:17" ht="55.5" customHeight="1" x14ac:dyDescent="0.35">
      <c r="A317" s="11" t="s">
        <v>182</v>
      </c>
      <c r="B317" s="1633" t="s">
        <v>181</v>
      </c>
      <c r="C317" s="1633"/>
      <c r="D317" s="1633"/>
      <c r="E317" s="219" t="s">
        <v>519</v>
      </c>
      <c r="F317" s="242" t="s">
        <v>398</v>
      </c>
      <c r="G317" s="1758">
        <v>0.99929999999999997</v>
      </c>
      <c r="H317" s="1759"/>
      <c r="I317" s="1760"/>
      <c r="J317" s="430" t="s">
        <v>558</v>
      </c>
      <c r="L317" s="381"/>
      <c r="Q317" s="1"/>
    </row>
    <row r="318" spans="1:17" s="5" customFormat="1" ht="8.15" customHeight="1" x14ac:dyDescent="0.35">
      <c r="A318" s="12"/>
      <c r="B318" s="13"/>
      <c r="C318" s="13"/>
      <c r="D318" s="13"/>
      <c r="E318" s="13"/>
      <c r="F318" s="7"/>
      <c r="G318" s="149"/>
      <c r="H318" s="149"/>
      <c r="I318" s="149"/>
      <c r="J318" s="46"/>
      <c r="K318" s="381"/>
      <c r="L318" s="8"/>
      <c r="M318" s="381"/>
    </row>
    <row r="319" spans="1:17" s="5" customFormat="1" ht="33" customHeight="1" x14ac:dyDescent="0.35">
      <c r="A319" s="1462" t="s">
        <v>450</v>
      </c>
      <c r="B319" s="1463"/>
      <c r="C319" s="1463"/>
      <c r="D319" s="1463"/>
      <c r="E319" s="1463"/>
      <c r="F319" s="1463"/>
      <c r="G319" s="1463"/>
      <c r="H319" s="1463"/>
      <c r="I319" s="1463"/>
      <c r="J319" s="1464"/>
      <c r="K319" s="381"/>
      <c r="L319" s="8">
        <f>IF(COUNTA(G320:I320)=1,3,2)</f>
        <v>3</v>
      </c>
      <c r="M319" s="381"/>
    </row>
    <row r="320" spans="1:17" ht="52.5" customHeight="1" x14ac:dyDescent="0.35">
      <c r="A320" s="11" t="s">
        <v>180</v>
      </c>
      <c r="B320" s="1590" t="s">
        <v>474</v>
      </c>
      <c r="C320" s="1590"/>
      <c r="D320" s="1590"/>
      <c r="E320" s="219" t="s">
        <v>519</v>
      </c>
      <c r="F320" s="242" t="s">
        <v>556</v>
      </c>
      <c r="G320" s="1748" t="s">
        <v>724</v>
      </c>
      <c r="H320" s="1749"/>
      <c r="I320" s="1750"/>
      <c r="J320" s="430" t="s">
        <v>725</v>
      </c>
      <c r="L320" s="381"/>
      <c r="Q320" s="1"/>
    </row>
    <row r="321" spans="1:17" s="5" customFormat="1" ht="8.15" customHeight="1" x14ac:dyDescent="0.35">
      <c r="A321" s="82"/>
      <c r="B321" s="83"/>
      <c r="C321" s="83"/>
      <c r="D321" s="83"/>
      <c r="E321" s="83"/>
      <c r="F321" s="84"/>
      <c r="G321" s="156"/>
      <c r="H321" s="156"/>
      <c r="I321" s="156"/>
      <c r="J321" s="46"/>
      <c r="K321" s="381"/>
      <c r="L321" s="8"/>
      <c r="M321" s="381"/>
    </row>
    <row r="322" spans="1:17" s="5" customFormat="1" ht="33" customHeight="1" x14ac:dyDescent="0.35">
      <c r="A322" s="1462" t="s">
        <v>451</v>
      </c>
      <c r="B322" s="1463"/>
      <c r="C322" s="1463"/>
      <c r="D322" s="1463"/>
      <c r="E322" s="1463"/>
      <c r="F322" s="1463"/>
      <c r="G322" s="1463"/>
      <c r="H322" s="1463"/>
      <c r="I322" s="1463"/>
      <c r="J322" s="1464"/>
      <c r="K322" s="381"/>
      <c r="L322" s="8">
        <f>IF(COUNTA(G323:I323)=3,3,2)</f>
        <v>3</v>
      </c>
      <c r="M322" s="381"/>
    </row>
    <row r="323" spans="1:17" ht="30" customHeight="1" x14ac:dyDescent="0.35">
      <c r="A323" s="11" t="s">
        <v>130</v>
      </c>
      <c r="B323" s="1633" t="s">
        <v>129</v>
      </c>
      <c r="C323" s="1633"/>
      <c r="D323" s="1633"/>
      <c r="E323" s="219" t="s">
        <v>519</v>
      </c>
      <c r="F323" s="242" t="s">
        <v>559</v>
      </c>
      <c r="G323" s="186" t="s">
        <v>511</v>
      </c>
      <c r="H323" s="186" t="s">
        <v>511</v>
      </c>
      <c r="I323" s="186" t="s">
        <v>511</v>
      </c>
      <c r="J323" s="430" t="s">
        <v>557</v>
      </c>
      <c r="Q323" s="1"/>
    </row>
    <row r="324" spans="1:17" s="5" customFormat="1" ht="8.15" customHeight="1" x14ac:dyDescent="0.35">
      <c r="A324" s="82"/>
      <c r="B324" s="83"/>
      <c r="C324" s="83"/>
      <c r="D324" s="83"/>
      <c r="E324" s="83"/>
      <c r="F324" s="84"/>
      <c r="G324" s="156"/>
      <c r="H324" s="156"/>
      <c r="I324" s="156"/>
      <c r="J324" s="46"/>
      <c r="K324" s="381"/>
      <c r="L324" s="8"/>
      <c r="M324" s="381"/>
    </row>
    <row r="325" spans="1:17" s="5" customFormat="1" ht="69.75" customHeight="1" x14ac:dyDescent="0.35">
      <c r="A325" s="1462" t="s">
        <v>452</v>
      </c>
      <c r="B325" s="1463"/>
      <c r="C325" s="1463"/>
      <c r="D325" s="1463"/>
      <c r="E325" s="1463"/>
      <c r="F325" s="1463"/>
      <c r="G325" s="1463"/>
      <c r="H325" s="1463"/>
      <c r="I325" s="1463"/>
      <c r="J325" s="436" t="s">
        <v>576</v>
      </c>
      <c r="K325" s="381"/>
      <c r="L325" s="8">
        <f>IF(COUNTA(G326:I334)=27,3,2)</f>
        <v>3</v>
      </c>
      <c r="M325" s="381"/>
    </row>
    <row r="326" spans="1:17" ht="30" customHeight="1" x14ac:dyDescent="0.35">
      <c r="A326" s="460" t="s">
        <v>298</v>
      </c>
      <c r="B326" s="1652" t="s">
        <v>266</v>
      </c>
      <c r="C326" s="1652"/>
      <c r="D326" s="1652"/>
      <c r="E326" s="1653" t="s">
        <v>518</v>
      </c>
      <c r="F326" s="243" t="s">
        <v>512</v>
      </c>
      <c r="G326" s="493">
        <v>106</v>
      </c>
      <c r="H326" s="493">
        <v>77</v>
      </c>
      <c r="I326" s="493">
        <v>63</v>
      </c>
      <c r="J326" s="223" t="s">
        <v>554</v>
      </c>
      <c r="Q326" s="1"/>
    </row>
    <row r="327" spans="1:17" ht="30" customHeight="1" x14ac:dyDescent="0.35">
      <c r="A327" s="462" t="s">
        <v>299</v>
      </c>
      <c r="B327" s="1656" t="s">
        <v>267</v>
      </c>
      <c r="C327" s="1656"/>
      <c r="D327" s="1656"/>
      <c r="E327" s="1654"/>
      <c r="F327" s="244" t="s">
        <v>512</v>
      </c>
      <c r="G327" s="153">
        <v>0</v>
      </c>
      <c r="H327" s="153">
        <v>0</v>
      </c>
      <c r="I327" s="153">
        <v>98</v>
      </c>
      <c r="J327" s="472"/>
      <c r="Q327" s="1"/>
    </row>
    <row r="328" spans="1:17" ht="66" customHeight="1" x14ac:dyDescent="0.35">
      <c r="A328" s="461" t="s">
        <v>300</v>
      </c>
      <c r="B328" s="1657" t="s">
        <v>294</v>
      </c>
      <c r="C328" s="1657"/>
      <c r="D328" s="1657"/>
      <c r="E328" s="1654"/>
      <c r="F328" s="245" t="s">
        <v>512</v>
      </c>
      <c r="G328" s="187">
        <v>0</v>
      </c>
      <c r="H328" s="187">
        <v>0</v>
      </c>
      <c r="I328" s="187">
        <v>0</v>
      </c>
      <c r="J328" s="273" t="s">
        <v>568</v>
      </c>
      <c r="Q328" s="1"/>
    </row>
    <row r="329" spans="1:17" ht="30" customHeight="1" x14ac:dyDescent="0.35">
      <c r="A329" s="462" t="s">
        <v>301</v>
      </c>
      <c r="B329" s="1656" t="s">
        <v>270</v>
      </c>
      <c r="C329" s="1656"/>
      <c r="D329" s="1656"/>
      <c r="E329" s="1654"/>
      <c r="F329" s="244" t="s">
        <v>512</v>
      </c>
      <c r="G329" s="153">
        <v>0</v>
      </c>
      <c r="H329" s="153">
        <v>0</v>
      </c>
      <c r="I329" s="153">
        <v>0</v>
      </c>
      <c r="J329" s="472"/>
      <c r="Q329" s="1"/>
    </row>
    <row r="330" spans="1:17" ht="30" customHeight="1" x14ac:dyDescent="0.35">
      <c r="A330" s="461" t="s">
        <v>302</v>
      </c>
      <c r="B330" s="1657" t="s">
        <v>268</v>
      </c>
      <c r="C330" s="1657"/>
      <c r="D330" s="1657"/>
      <c r="E330" s="1654"/>
      <c r="F330" s="245" t="s">
        <v>512</v>
      </c>
      <c r="G330" s="187">
        <v>0</v>
      </c>
      <c r="H330" s="187">
        <v>0</v>
      </c>
      <c r="I330" s="187">
        <v>0</v>
      </c>
      <c r="J330" s="266"/>
      <c r="Q330" s="1"/>
    </row>
    <row r="331" spans="1:17" ht="30" customHeight="1" x14ac:dyDescent="0.35">
      <c r="A331" s="462" t="s">
        <v>303</v>
      </c>
      <c r="B331" s="1656" t="s">
        <v>269</v>
      </c>
      <c r="C331" s="1656"/>
      <c r="D331" s="1656"/>
      <c r="E331" s="1654"/>
      <c r="F331" s="244" t="s">
        <v>512</v>
      </c>
      <c r="G331" s="153">
        <v>33</v>
      </c>
      <c r="H331" s="153">
        <v>14</v>
      </c>
      <c r="I331" s="153">
        <v>11</v>
      </c>
      <c r="J331" s="415"/>
      <c r="Q331" s="1"/>
    </row>
    <row r="332" spans="1:17" ht="30" customHeight="1" x14ac:dyDescent="0.35">
      <c r="A332" s="461" t="s">
        <v>304</v>
      </c>
      <c r="B332" s="1657" t="s">
        <v>295</v>
      </c>
      <c r="C332" s="1657"/>
      <c r="D332" s="1657"/>
      <c r="E332" s="1654"/>
      <c r="F332" s="245" t="s">
        <v>512</v>
      </c>
      <c r="G332" s="187">
        <v>73</v>
      </c>
      <c r="H332" s="187">
        <v>63</v>
      </c>
      <c r="I332" s="187">
        <v>150</v>
      </c>
      <c r="J332" s="249"/>
      <c r="Q332" s="1"/>
    </row>
    <row r="333" spans="1:17" ht="30" customHeight="1" x14ac:dyDescent="0.35">
      <c r="A333" s="462" t="s">
        <v>305</v>
      </c>
      <c r="B333" s="1656" t="s">
        <v>296</v>
      </c>
      <c r="C333" s="1656"/>
      <c r="D333" s="1656"/>
      <c r="E333" s="1654"/>
      <c r="F333" s="244" t="s">
        <v>512</v>
      </c>
      <c r="G333" s="153">
        <v>85</v>
      </c>
      <c r="H333" s="153">
        <v>75</v>
      </c>
      <c r="I333" s="153">
        <v>159</v>
      </c>
      <c r="J333" s="472"/>
      <c r="Q333" s="1"/>
    </row>
    <row r="334" spans="1:17" ht="30" customHeight="1" x14ac:dyDescent="0.35">
      <c r="A334" s="468" t="s">
        <v>305</v>
      </c>
      <c r="B334" s="1666" t="s">
        <v>297</v>
      </c>
      <c r="C334" s="1666"/>
      <c r="D334" s="1666"/>
      <c r="E334" s="1655"/>
      <c r="F334" s="110" t="s">
        <v>512</v>
      </c>
      <c r="G334" s="188">
        <v>21</v>
      </c>
      <c r="H334" s="188">
        <v>2</v>
      </c>
      <c r="I334" s="188">
        <v>2</v>
      </c>
      <c r="J334" s="264" t="s">
        <v>542</v>
      </c>
      <c r="Q334" s="1"/>
    </row>
    <row r="335" spans="1:17" s="5" customFormat="1" ht="8.15" customHeight="1" x14ac:dyDescent="0.35">
      <c r="A335" s="12"/>
      <c r="B335" s="13"/>
      <c r="C335" s="13"/>
      <c r="D335" s="13"/>
      <c r="E335" s="13"/>
      <c r="F335" s="7"/>
      <c r="G335" s="149"/>
      <c r="H335" s="149"/>
      <c r="I335" s="149"/>
      <c r="J335" s="46"/>
      <c r="K335" s="381"/>
      <c r="L335" s="8"/>
      <c r="M335" s="381"/>
    </row>
    <row r="336" spans="1:17" s="5" customFormat="1" ht="33" customHeight="1" x14ac:dyDescent="0.35">
      <c r="A336" s="1462" t="s">
        <v>453</v>
      </c>
      <c r="B336" s="1463"/>
      <c r="C336" s="1463"/>
      <c r="D336" s="1463"/>
      <c r="E336" s="1463"/>
      <c r="F336" s="1463"/>
      <c r="G336" s="1463"/>
      <c r="H336" s="1463"/>
      <c r="I336" s="1463"/>
      <c r="J336" s="1464"/>
      <c r="K336" s="381"/>
      <c r="L336" s="8">
        <f>IF(COUNTA(G337:I342)=18,3,2)</f>
        <v>3</v>
      </c>
      <c r="M336" s="381"/>
    </row>
    <row r="337" spans="1:17" ht="20.149999999999999" customHeight="1" x14ac:dyDescent="0.35">
      <c r="A337" s="1522" t="s">
        <v>131</v>
      </c>
      <c r="B337" s="1658" t="s">
        <v>454</v>
      </c>
      <c r="C337" s="1659"/>
      <c r="D337" s="481" t="s">
        <v>538</v>
      </c>
      <c r="E337" s="1556" t="s">
        <v>519</v>
      </c>
      <c r="F337" s="243" t="s">
        <v>398</v>
      </c>
      <c r="G337" s="189" t="s">
        <v>362</v>
      </c>
      <c r="H337" s="189" t="s">
        <v>362</v>
      </c>
      <c r="I337" s="189" t="s">
        <v>362</v>
      </c>
      <c r="J337" s="1661"/>
      <c r="Q337" s="1"/>
    </row>
    <row r="338" spans="1:17" ht="20.149999999999999" customHeight="1" x14ac:dyDescent="0.35">
      <c r="A338" s="1523"/>
      <c r="B338" s="1569"/>
      <c r="C338" s="1570"/>
      <c r="D338" s="464" t="s">
        <v>539</v>
      </c>
      <c r="E338" s="1557"/>
      <c r="F338" s="245" t="s">
        <v>398</v>
      </c>
      <c r="G338" s="145" t="s">
        <v>362</v>
      </c>
      <c r="H338" s="145" t="s">
        <v>362</v>
      </c>
      <c r="I338" s="145" t="s">
        <v>362</v>
      </c>
      <c r="J338" s="1662"/>
      <c r="Q338" s="1"/>
    </row>
    <row r="339" spans="1:17" ht="20.149999999999999" customHeight="1" x14ac:dyDescent="0.35">
      <c r="A339" s="1548" t="s">
        <v>132</v>
      </c>
      <c r="B339" s="1565" t="s">
        <v>455</v>
      </c>
      <c r="C339" s="1566"/>
      <c r="D339" s="465" t="s">
        <v>538</v>
      </c>
      <c r="E339" s="1557"/>
      <c r="F339" s="244" t="s">
        <v>398</v>
      </c>
      <c r="G339" s="192">
        <v>0.25</v>
      </c>
      <c r="H339" s="192">
        <v>0.41</v>
      </c>
      <c r="I339" s="192">
        <v>0.28000000000000003</v>
      </c>
      <c r="J339" s="1662"/>
      <c r="Q339" s="1"/>
    </row>
    <row r="340" spans="1:17" ht="20.149999999999999" customHeight="1" x14ac:dyDescent="0.35">
      <c r="A340" s="1548"/>
      <c r="B340" s="1565"/>
      <c r="C340" s="1566"/>
      <c r="D340" s="465" t="s">
        <v>539</v>
      </c>
      <c r="E340" s="1557"/>
      <c r="F340" s="244" t="s">
        <v>398</v>
      </c>
      <c r="G340" s="192">
        <v>0.27</v>
      </c>
      <c r="H340" s="192">
        <v>0.43</v>
      </c>
      <c r="I340" s="192">
        <v>0.31</v>
      </c>
      <c r="J340" s="1662"/>
      <c r="Q340" s="1"/>
    </row>
    <row r="341" spans="1:17" ht="20.149999999999999" customHeight="1" x14ac:dyDescent="0.35">
      <c r="A341" s="1523" t="s">
        <v>133</v>
      </c>
      <c r="B341" s="1569" t="s">
        <v>456</v>
      </c>
      <c r="C341" s="1570"/>
      <c r="D341" s="464" t="s">
        <v>538</v>
      </c>
      <c r="E341" s="1557"/>
      <c r="F341" s="245" t="s">
        <v>398</v>
      </c>
      <c r="G341" s="193">
        <v>0.43</v>
      </c>
      <c r="H341" s="193">
        <v>0.63</v>
      </c>
      <c r="I341" s="193">
        <v>0.44</v>
      </c>
      <c r="J341" s="1662"/>
      <c r="Q341" s="1"/>
    </row>
    <row r="342" spans="1:17" ht="20.149999999999999" customHeight="1" x14ac:dyDescent="0.35">
      <c r="A342" s="1524"/>
      <c r="B342" s="1664"/>
      <c r="C342" s="1665"/>
      <c r="D342" s="466" t="s">
        <v>539</v>
      </c>
      <c r="E342" s="1660"/>
      <c r="F342" s="110" t="s">
        <v>398</v>
      </c>
      <c r="G342" s="194">
        <v>0.44</v>
      </c>
      <c r="H342" s="194">
        <v>0.65</v>
      </c>
      <c r="I342" s="194">
        <v>0.52</v>
      </c>
      <c r="J342" s="1663"/>
      <c r="Q342" s="1"/>
    </row>
    <row r="343" spans="1:17" s="5" customFormat="1" ht="8.15" customHeight="1" x14ac:dyDescent="0.35">
      <c r="A343" s="82"/>
      <c r="B343" s="83"/>
      <c r="C343" s="83"/>
      <c r="D343" s="83"/>
      <c r="E343" s="83"/>
      <c r="F343" s="84"/>
      <c r="G343" s="156"/>
      <c r="H343" s="156"/>
      <c r="I343" s="156"/>
      <c r="J343" s="46"/>
      <c r="K343" s="381"/>
      <c r="L343" s="8"/>
      <c r="M343" s="381"/>
    </row>
    <row r="344" spans="1:17" s="5" customFormat="1" ht="33" customHeight="1" x14ac:dyDescent="0.35">
      <c r="A344" s="1462" t="s">
        <v>457</v>
      </c>
      <c r="B344" s="1463"/>
      <c r="C344" s="1463"/>
      <c r="D344" s="1463"/>
      <c r="E344" s="1463"/>
      <c r="F344" s="1463"/>
      <c r="G344" s="1463"/>
      <c r="H344" s="1463"/>
      <c r="I344" s="1463"/>
      <c r="J344" s="1464"/>
      <c r="K344" s="381"/>
      <c r="L344" s="8">
        <f>IF(COUNTA(G345:I350)=18,3,2)</f>
        <v>3</v>
      </c>
      <c r="M344" s="381"/>
    </row>
    <row r="345" spans="1:17" ht="20.149999999999999" customHeight="1" x14ac:dyDescent="0.35">
      <c r="A345" s="1522" t="s">
        <v>183</v>
      </c>
      <c r="B345" s="1658" t="s">
        <v>458</v>
      </c>
      <c r="C345" s="1659"/>
      <c r="D345" s="481" t="s">
        <v>538</v>
      </c>
      <c r="E345" s="1556" t="s">
        <v>519</v>
      </c>
      <c r="F345" s="243" t="s">
        <v>398</v>
      </c>
      <c r="G345" s="189" t="s">
        <v>362</v>
      </c>
      <c r="H345" s="189" t="s">
        <v>362</v>
      </c>
      <c r="I345" s="190" t="s">
        <v>362</v>
      </c>
      <c r="J345" s="1471" t="s">
        <v>551</v>
      </c>
      <c r="Q345" s="1"/>
    </row>
    <row r="346" spans="1:17" ht="20.149999999999999" customHeight="1" x14ac:dyDescent="0.35">
      <c r="A346" s="1523" t="s">
        <v>183</v>
      </c>
      <c r="B346" s="1569" t="s">
        <v>344</v>
      </c>
      <c r="C346" s="1570"/>
      <c r="D346" s="464" t="s">
        <v>539</v>
      </c>
      <c r="E346" s="1557"/>
      <c r="F346" s="245" t="s">
        <v>398</v>
      </c>
      <c r="G346" s="145" t="s">
        <v>362</v>
      </c>
      <c r="H346" s="145" t="s">
        <v>362</v>
      </c>
      <c r="I346" s="191" t="s">
        <v>362</v>
      </c>
      <c r="J346" s="1472"/>
      <c r="Q346" s="1"/>
    </row>
    <row r="347" spans="1:17" ht="20.149999999999999" customHeight="1" x14ac:dyDescent="0.35">
      <c r="A347" s="1548" t="s">
        <v>184</v>
      </c>
      <c r="B347" s="1565" t="s">
        <v>459</v>
      </c>
      <c r="C347" s="1566"/>
      <c r="D347" s="465" t="s">
        <v>538</v>
      </c>
      <c r="E347" s="1557"/>
      <c r="F347" s="244" t="s">
        <v>398</v>
      </c>
      <c r="G347" s="192">
        <v>0.36</v>
      </c>
      <c r="H347" s="192">
        <v>0.42</v>
      </c>
      <c r="I347" s="171">
        <v>0.25</v>
      </c>
      <c r="J347" s="1472"/>
      <c r="Q347" s="1"/>
    </row>
    <row r="348" spans="1:17" ht="20.149999999999999" customHeight="1" x14ac:dyDescent="0.35">
      <c r="A348" s="1548" t="s">
        <v>184</v>
      </c>
      <c r="B348" s="1565" t="s">
        <v>345</v>
      </c>
      <c r="C348" s="1566"/>
      <c r="D348" s="465" t="s">
        <v>539</v>
      </c>
      <c r="E348" s="1557"/>
      <c r="F348" s="244" t="s">
        <v>398</v>
      </c>
      <c r="G348" s="192">
        <v>0.4</v>
      </c>
      <c r="H348" s="192">
        <v>0.49</v>
      </c>
      <c r="I348" s="171">
        <v>0.32</v>
      </c>
      <c r="J348" s="1472"/>
      <c r="Q348" s="1"/>
    </row>
    <row r="349" spans="1:17" ht="20.149999999999999" customHeight="1" x14ac:dyDescent="0.35">
      <c r="A349" s="1523" t="s">
        <v>185</v>
      </c>
      <c r="B349" s="1569" t="s">
        <v>460</v>
      </c>
      <c r="C349" s="1570"/>
      <c r="D349" s="464" t="s">
        <v>538</v>
      </c>
      <c r="E349" s="1557"/>
      <c r="F349" s="245" t="s">
        <v>398</v>
      </c>
      <c r="G349" s="193">
        <v>0.52</v>
      </c>
      <c r="H349" s="193">
        <v>0.61</v>
      </c>
      <c r="I349" s="247">
        <v>0.43</v>
      </c>
      <c r="J349" s="1472"/>
      <c r="Q349" s="1"/>
    </row>
    <row r="350" spans="1:17" ht="20.149999999999999" customHeight="1" x14ac:dyDescent="0.35">
      <c r="A350" s="1524" t="s">
        <v>185</v>
      </c>
      <c r="B350" s="1664" t="s">
        <v>346</v>
      </c>
      <c r="C350" s="1665"/>
      <c r="D350" s="466" t="s">
        <v>539</v>
      </c>
      <c r="E350" s="1660"/>
      <c r="F350" s="110" t="s">
        <v>398</v>
      </c>
      <c r="G350" s="194">
        <v>0.55000000000000004</v>
      </c>
      <c r="H350" s="194">
        <v>0.67</v>
      </c>
      <c r="I350" s="248">
        <v>0.49</v>
      </c>
      <c r="J350" s="1667"/>
      <c r="Q350" s="1"/>
    </row>
    <row r="351" spans="1:17" s="5" customFormat="1" ht="8.15" customHeight="1" x14ac:dyDescent="0.35">
      <c r="A351" s="82"/>
      <c r="B351" s="83"/>
      <c r="C351" s="83"/>
      <c r="D351" s="83"/>
      <c r="E351" s="83"/>
      <c r="F351" s="84"/>
      <c r="G351" s="156"/>
      <c r="H351" s="156"/>
      <c r="I351" s="156"/>
      <c r="J351" s="46"/>
      <c r="K351" s="381"/>
      <c r="L351" s="8"/>
      <c r="M351" s="381"/>
    </row>
    <row r="352" spans="1:17" s="5" customFormat="1" ht="33" customHeight="1" x14ac:dyDescent="0.35">
      <c r="A352" s="1462" t="s">
        <v>461</v>
      </c>
      <c r="B352" s="1463"/>
      <c r="C352" s="1463"/>
      <c r="D352" s="1463"/>
      <c r="E352" s="1463"/>
      <c r="F352" s="1463"/>
      <c r="G352" s="1463"/>
      <c r="H352" s="1463"/>
      <c r="I352" s="1463"/>
      <c r="J352" s="1464"/>
      <c r="K352" s="381"/>
      <c r="L352" s="8">
        <f>IF(COUNTA(G353:I355)=9,3,2)</f>
        <v>3</v>
      </c>
      <c r="M352" s="381"/>
    </row>
    <row r="353" spans="1:17" ht="38.15" customHeight="1" x14ac:dyDescent="0.35">
      <c r="A353" s="460" t="s">
        <v>190</v>
      </c>
      <c r="B353" s="1668" t="s">
        <v>258</v>
      </c>
      <c r="C353" s="1668"/>
      <c r="D353" s="1668"/>
      <c r="E353" s="1669" t="s">
        <v>518</v>
      </c>
      <c r="F353" s="243" t="s">
        <v>398</v>
      </c>
      <c r="G353" s="189" t="s">
        <v>362</v>
      </c>
      <c r="H353" s="189" t="s">
        <v>362</v>
      </c>
      <c r="I353" s="190" t="s">
        <v>362</v>
      </c>
      <c r="J353" s="1672" t="s">
        <v>516</v>
      </c>
      <c r="Q353" s="1"/>
    </row>
    <row r="354" spans="1:17" ht="38.15" customHeight="1" x14ac:dyDescent="0.35">
      <c r="A354" s="462" t="s">
        <v>191</v>
      </c>
      <c r="B354" s="1493" t="s">
        <v>243</v>
      </c>
      <c r="C354" s="1493"/>
      <c r="D354" s="1493"/>
      <c r="E354" s="1670"/>
      <c r="F354" s="244" t="s">
        <v>398</v>
      </c>
      <c r="G354" s="143" t="s">
        <v>362</v>
      </c>
      <c r="H354" s="143" t="s">
        <v>362</v>
      </c>
      <c r="I354" s="143" t="s">
        <v>362</v>
      </c>
      <c r="J354" s="1673"/>
      <c r="Q354" s="1"/>
    </row>
    <row r="355" spans="1:17" ht="38.15" customHeight="1" x14ac:dyDescent="0.35">
      <c r="A355" s="468" t="s">
        <v>192</v>
      </c>
      <c r="B355" s="1589" t="s">
        <v>244</v>
      </c>
      <c r="C355" s="1589"/>
      <c r="D355" s="1589"/>
      <c r="E355" s="1671"/>
      <c r="F355" s="110" t="s">
        <v>398</v>
      </c>
      <c r="G355" s="196" t="s">
        <v>362</v>
      </c>
      <c r="H355" s="196" t="s">
        <v>362</v>
      </c>
      <c r="I355" s="196" t="s">
        <v>362</v>
      </c>
      <c r="J355" s="1674"/>
      <c r="Q355" s="1"/>
    </row>
    <row r="356" spans="1:17" s="5" customFormat="1" ht="8.15" customHeight="1" x14ac:dyDescent="0.35">
      <c r="A356" s="12"/>
      <c r="B356" s="13"/>
      <c r="C356" s="13"/>
      <c r="D356" s="13"/>
      <c r="E356" s="13"/>
      <c r="F356" s="7"/>
      <c r="G356" s="149"/>
      <c r="H356" s="149"/>
      <c r="I356" s="149"/>
      <c r="J356" s="46"/>
      <c r="K356" s="381"/>
      <c r="L356" s="8"/>
      <c r="M356" s="381"/>
    </row>
    <row r="357" spans="1:17" s="5" customFormat="1" ht="33" customHeight="1" x14ac:dyDescent="0.35">
      <c r="A357" s="1462" t="s">
        <v>462</v>
      </c>
      <c r="B357" s="1463"/>
      <c r="C357" s="1463"/>
      <c r="D357" s="1463"/>
      <c r="E357" s="1463"/>
      <c r="F357" s="1463"/>
      <c r="G357" s="1463"/>
      <c r="H357" s="1463"/>
      <c r="I357" s="1463"/>
      <c r="J357" s="1464"/>
      <c r="K357" s="381"/>
      <c r="L357" s="8">
        <f>IF(COUNTA(G358:I361)=12,3,2)</f>
        <v>3</v>
      </c>
      <c r="M357" s="381"/>
    </row>
    <row r="358" spans="1:17" ht="28" customHeight="1" x14ac:dyDescent="0.35">
      <c r="A358" s="460" t="s">
        <v>186</v>
      </c>
      <c r="B358" s="1668" t="s">
        <v>134</v>
      </c>
      <c r="C358" s="1668"/>
      <c r="D358" s="1668"/>
      <c r="E358" s="1669" t="s">
        <v>518</v>
      </c>
      <c r="F358" s="243" t="s">
        <v>512</v>
      </c>
      <c r="G358" s="189" t="s">
        <v>362</v>
      </c>
      <c r="H358" s="189" t="s">
        <v>362</v>
      </c>
      <c r="I358" s="189" t="s">
        <v>362</v>
      </c>
      <c r="J358" s="250" t="s">
        <v>569</v>
      </c>
      <c r="Q358" s="1"/>
    </row>
    <row r="359" spans="1:17" ht="28" customHeight="1" x14ac:dyDescent="0.35">
      <c r="A359" s="462" t="s">
        <v>187</v>
      </c>
      <c r="B359" s="1493" t="s">
        <v>135</v>
      </c>
      <c r="C359" s="1493"/>
      <c r="D359" s="1493"/>
      <c r="E359" s="1670"/>
      <c r="F359" s="244" t="s">
        <v>512</v>
      </c>
      <c r="G359" s="143" t="s">
        <v>362</v>
      </c>
      <c r="H359" s="143" t="s">
        <v>362</v>
      </c>
      <c r="I359" s="153">
        <v>63</v>
      </c>
      <c r="J359" s="258" t="s">
        <v>570</v>
      </c>
      <c r="Q359" s="1"/>
    </row>
    <row r="360" spans="1:17" ht="30" customHeight="1" x14ac:dyDescent="0.35">
      <c r="A360" s="461" t="s">
        <v>188</v>
      </c>
      <c r="B360" s="1492" t="s">
        <v>136</v>
      </c>
      <c r="C360" s="1492"/>
      <c r="D360" s="1492"/>
      <c r="E360" s="1670"/>
      <c r="F360" s="245" t="s">
        <v>398</v>
      </c>
      <c r="G360" s="145" t="s">
        <v>362</v>
      </c>
      <c r="H360" s="145" t="s">
        <v>362</v>
      </c>
      <c r="I360" s="191" t="s">
        <v>362</v>
      </c>
      <c r="J360" s="323" t="s">
        <v>569</v>
      </c>
      <c r="Q360" s="1"/>
    </row>
    <row r="361" spans="1:17" ht="30" customHeight="1" x14ac:dyDescent="0.35">
      <c r="A361" s="463" t="s">
        <v>189</v>
      </c>
      <c r="B361" s="1504" t="s">
        <v>137</v>
      </c>
      <c r="C361" s="1504"/>
      <c r="D361" s="1504"/>
      <c r="E361" s="1671"/>
      <c r="F361" s="246" t="s">
        <v>398</v>
      </c>
      <c r="G361" s="148" t="s">
        <v>362</v>
      </c>
      <c r="H361" s="148" t="s">
        <v>362</v>
      </c>
      <c r="I361" s="198" t="s">
        <v>362</v>
      </c>
      <c r="J361" s="486" t="s">
        <v>569</v>
      </c>
      <c r="Q361" s="1"/>
    </row>
    <row r="362" spans="1:17" s="5" customFormat="1" ht="8.15" customHeight="1" x14ac:dyDescent="0.35">
      <c r="A362" s="12"/>
      <c r="B362" s="13"/>
      <c r="C362" s="13"/>
      <c r="D362" s="13"/>
      <c r="E362" s="13"/>
      <c r="F362" s="7"/>
      <c r="G362" s="149"/>
      <c r="H362" s="149"/>
      <c r="I362" s="149"/>
      <c r="J362" s="46"/>
      <c r="K362" s="381"/>
      <c r="L362" s="8"/>
      <c r="M362" s="381"/>
    </row>
    <row r="363" spans="1:17" s="5" customFormat="1" ht="33" customHeight="1" x14ac:dyDescent="0.35">
      <c r="A363" s="1462" t="s">
        <v>463</v>
      </c>
      <c r="B363" s="1463"/>
      <c r="C363" s="1463"/>
      <c r="D363" s="1463"/>
      <c r="E363" s="1463"/>
      <c r="F363" s="1463"/>
      <c r="G363" s="1463"/>
      <c r="H363" s="1463"/>
      <c r="I363" s="1463"/>
      <c r="J363" s="1464"/>
      <c r="K363" s="381"/>
      <c r="L363" s="8">
        <f>IF(COUNTA(G364:I364)=3,3,2)</f>
        <v>3</v>
      </c>
      <c r="M363" s="381"/>
    </row>
    <row r="364" spans="1:17" ht="101.25" customHeight="1" x14ac:dyDescent="0.35">
      <c r="A364" s="11" t="s">
        <v>193</v>
      </c>
      <c r="B364" s="1590" t="s">
        <v>541</v>
      </c>
      <c r="C364" s="1590"/>
      <c r="D364" s="1590"/>
      <c r="E364" s="219" t="s">
        <v>519</v>
      </c>
      <c r="F364" s="242" t="s">
        <v>361</v>
      </c>
      <c r="G364" s="150" t="s">
        <v>362</v>
      </c>
      <c r="H364" s="150" t="s">
        <v>362</v>
      </c>
      <c r="I364" s="150" t="s">
        <v>362</v>
      </c>
      <c r="J364" s="317" t="s">
        <v>623</v>
      </c>
      <c r="Q364" s="1"/>
    </row>
    <row r="365" spans="1:17" s="5" customFormat="1" ht="8.15" customHeight="1" x14ac:dyDescent="0.35">
      <c r="A365" s="12"/>
      <c r="B365" s="13"/>
      <c r="C365" s="13"/>
      <c r="D365" s="13"/>
      <c r="E365" s="13"/>
      <c r="F365" s="7"/>
      <c r="G365" s="149"/>
      <c r="H365" s="149"/>
      <c r="I365" s="149"/>
      <c r="J365" s="46"/>
      <c r="K365" s="381"/>
      <c r="L365" s="8"/>
      <c r="M365" s="381"/>
    </row>
    <row r="366" spans="1:17" s="5" customFormat="1" ht="33" customHeight="1" x14ac:dyDescent="0.35">
      <c r="A366" s="1462" t="s">
        <v>464</v>
      </c>
      <c r="B366" s="1463"/>
      <c r="C366" s="1463"/>
      <c r="D366" s="1463"/>
      <c r="E366" s="1463"/>
      <c r="F366" s="1463"/>
      <c r="G366" s="1463"/>
      <c r="H366" s="1463"/>
      <c r="I366" s="1463"/>
      <c r="J366" s="1464"/>
      <c r="K366" s="381"/>
      <c r="L366" s="8">
        <f>IF(COUNTA(G367:I367)=3,3,2)</f>
        <v>3</v>
      </c>
      <c r="M366" s="381"/>
    </row>
    <row r="367" spans="1:17" ht="32.15" customHeight="1" x14ac:dyDescent="0.35">
      <c r="A367" s="11" t="s">
        <v>194</v>
      </c>
      <c r="B367" s="1590" t="s">
        <v>138</v>
      </c>
      <c r="C367" s="1590"/>
      <c r="D367" s="1590"/>
      <c r="E367" s="219" t="s">
        <v>518</v>
      </c>
      <c r="F367" s="242" t="s">
        <v>361</v>
      </c>
      <c r="G367" s="150" t="s">
        <v>362</v>
      </c>
      <c r="H367" s="150" t="s">
        <v>362</v>
      </c>
      <c r="I367" s="150" t="s">
        <v>362</v>
      </c>
      <c r="J367" s="36" t="s">
        <v>510</v>
      </c>
      <c r="Q367" s="1"/>
    </row>
    <row r="368" spans="1:17" s="5" customFormat="1" ht="8.15" customHeight="1" x14ac:dyDescent="0.35">
      <c r="A368" s="82"/>
      <c r="B368" s="83"/>
      <c r="C368" s="83"/>
      <c r="D368" s="83"/>
      <c r="E368" s="83"/>
      <c r="F368" s="84"/>
      <c r="G368" s="156"/>
      <c r="H368" s="156"/>
      <c r="I368" s="156"/>
      <c r="J368" s="46"/>
      <c r="K368" s="381"/>
      <c r="L368" s="8"/>
      <c r="M368" s="381"/>
    </row>
    <row r="369" spans="1:17" s="5" customFormat="1" ht="33" customHeight="1" x14ac:dyDescent="0.35">
      <c r="A369" s="1462" t="s">
        <v>465</v>
      </c>
      <c r="B369" s="1463"/>
      <c r="C369" s="1463"/>
      <c r="D369" s="1463"/>
      <c r="E369" s="1463"/>
      <c r="F369" s="1463"/>
      <c r="G369" s="1463"/>
      <c r="H369" s="1463"/>
      <c r="I369" s="1463"/>
      <c r="J369" s="1464"/>
      <c r="K369" s="381"/>
      <c r="L369" s="8">
        <f>IF(COUNTA(G370:I370)=3,3,2)</f>
        <v>3</v>
      </c>
      <c r="M369" s="381"/>
    </row>
    <row r="370" spans="1:17" ht="32.15" customHeight="1" x14ac:dyDescent="0.35">
      <c r="A370" s="11" t="s">
        <v>195</v>
      </c>
      <c r="B370" s="1590" t="s">
        <v>139</v>
      </c>
      <c r="C370" s="1590"/>
      <c r="D370" s="1590"/>
      <c r="E370" s="219" t="s">
        <v>518</v>
      </c>
      <c r="F370" s="242" t="s">
        <v>361</v>
      </c>
      <c r="G370" s="150" t="s">
        <v>362</v>
      </c>
      <c r="H370" s="150" t="s">
        <v>362</v>
      </c>
      <c r="I370" s="150" t="s">
        <v>362</v>
      </c>
      <c r="J370" s="36" t="s">
        <v>510</v>
      </c>
      <c r="Q370" s="1"/>
    </row>
    <row r="371" spans="1:17" s="5" customFormat="1" ht="8.15" customHeight="1" x14ac:dyDescent="0.35">
      <c r="A371" s="82"/>
      <c r="B371" s="83"/>
      <c r="C371" s="83"/>
      <c r="D371" s="83"/>
      <c r="E371" s="83"/>
      <c r="F371" s="84"/>
      <c r="G371" s="156"/>
      <c r="H371" s="156"/>
      <c r="I371" s="156"/>
      <c r="J371" s="431"/>
      <c r="K371" s="381"/>
      <c r="L371" s="8"/>
      <c r="M371" s="381"/>
    </row>
    <row r="372" spans="1:17" s="5" customFormat="1" ht="33" customHeight="1" x14ac:dyDescent="0.35">
      <c r="A372" s="1494" t="s">
        <v>466</v>
      </c>
      <c r="B372" s="1495"/>
      <c r="C372" s="1495"/>
      <c r="D372" s="1495"/>
      <c r="E372" s="1495"/>
      <c r="F372" s="1495"/>
      <c r="G372" s="1495"/>
      <c r="H372" s="1495"/>
      <c r="I372" s="1495"/>
      <c r="J372" s="1496"/>
      <c r="K372" s="381"/>
      <c r="L372" s="8">
        <f>IF(COUNTA(G373:I375)=9,3,2)</f>
        <v>3</v>
      </c>
      <c r="M372" s="381"/>
    </row>
    <row r="373" spans="1:17" ht="43.5" customHeight="1" x14ac:dyDescent="0.35">
      <c r="A373" s="460" t="s">
        <v>196</v>
      </c>
      <c r="B373" s="1465" t="s">
        <v>245</v>
      </c>
      <c r="C373" s="1465"/>
      <c r="D373" s="1465"/>
      <c r="E373" s="1466" t="s">
        <v>519</v>
      </c>
      <c r="F373" s="243" t="s">
        <v>512</v>
      </c>
      <c r="G373" s="161" t="s">
        <v>362</v>
      </c>
      <c r="H373" s="161" t="s">
        <v>362</v>
      </c>
      <c r="I373" s="161" t="s">
        <v>362</v>
      </c>
      <c r="J373" s="1617" t="s">
        <v>510</v>
      </c>
      <c r="Q373" s="1"/>
    </row>
    <row r="374" spans="1:17" ht="30" customHeight="1" x14ac:dyDescent="0.35">
      <c r="A374" s="462" t="s">
        <v>197</v>
      </c>
      <c r="B374" s="1460" t="s">
        <v>246</v>
      </c>
      <c r="C374" s="1460"/>
      <c r="D374" s="1460"/>
      <c r="E374" s="1467"/>
      <c r="F374" s="244" t="s">
        <v>512</v>
      </c>
      <c r="G374" s="143" t="s">
        <v>362</v>
      </c>
      <c r="H374" s="143" t="s">
        <v>362</v>
      </c>
      <c r="I374" s="143" t="s">
        <v>362</v>
      </c>
      <c r="J374" s="1618"/>
      <c r="Q374" s="1"/>
    </row>
    <row r="375" spans="1:17" ht="30" customHeight="1" x14ac:dyDescent="0.35">
      <c r="A375" s="468" t="s">
        <v>198</v>
      </c>
      <c r="B375" s="1624" t="s">
        <v>247</v>
      </c>
      <c r="C375" s="1624"/>
      <c r="D375" s="1624"/>
      <c r="E375" s="1468"/>
      <c r="F375" s="110" t="s">
        <v>398</v>
      </c>
      <c r="G375" s="164" t="s">
        <v>362</v>
      </c>
      <c r="H375" s="164" t="s">
        <v>362</v>
      </c>
      <c r="I375" s="164" t="s">
        <v>362</v>
      </c>
      <c r="J375" s="1619"/>
      <c r="Q375" s="1"/>
    </row>
    <row r="376" spans="1:17" s="5" customFormat="1" ht="8.15" customHeight="1" x14ac:dyDescent="0.35">
      <c r="A376" s="82"/>
      <c r="B376" s="83"/>
      <c r="C376" s="83"/>
      <c r="D376" s="83"/>
      <c r="E376" s="83"/>
      <c r="F376" s="84"/>
      <c r="G376" s="156"/>
      <c r="H376" s="156"/>
      <c r="I376" s="156"/>
      <c r="J376" s="46"/>
      <c r="K376" s="381"/>
      <c r="L376" s="8"/>
      <c r="M376" s="381"/>
    </row>
    <row r="377" spans="1:17" s="5" customFormat="1" ht="33" customHeight="1" x14ac:dyDescent="0.35">
      <c r="A377" s="1462" t="s">
        <v>467</v>
      </c>
      <c r="B377" s="1463"/>
      <c r="C377" s="1463"/>
      <c r="D377" s="1463"/>
      <c r="E377" s="1463"/>
      <c r="F377" s="1463"/>
      <c r="G377" s="1463"/>
      <c r="H377" s="1463"/>
      <c r="I377" s="1463"/>
      <c r="J377" s="1464"/>
      <c r="K377" s="381"/>
      <c r="L377" s="8">
        <f>IF(COUNTA(G378:I378)=3,3,2)</f>
        <v>3</v>
      </c>
      <c r="M377" s="381"/>
    </row>
    <row r="378" spans="1:17" ht="44.25" customHeight="1" x14ac:dyDescent="0.35">
      <c r="A378" s="11" t="s">
        <v>199</v>
      </c>
      <c r="B378" s="1590" t="s">
        <v>140</v>
      </c>
      <c r="C378" s="1590"/>
      <c r="D378" s="1590"/>
      <c r="E378" s="219" t="s">
        <v>518</v>
      </c>
      <c r="F378" s="242" t="s">
        <v>361</v>
      </c>
      <c r="G378" s="150" t="s">
        <v>362</v>
      </c>
      <c r="H378" s="150" t="s">
        <v>362</v>
      </c>
      <c r="I378" s="150" t="s">
        <v>362</v>
      </c>
      <c r="J378" s="36" t="s">
        <v>510</v>
      </c>
      <c r="Q378" s="1"/>
    </row>
    <row r="379" spans="1:17" s="5" customFormat="1" ht="8.15" customHeight="1" x14ac:dyDescent="0.35">
      <c r="A379" s="12"/>
      <c r="B379" s="13"/>
      <c r="C379" s="13"/>
      <c r="D379" s="13"/>
      <c r="E379" s="13"/>
      <c r="F379" s="7"/>
      <c r="G379" s="149"/>
      <c r="H379" s="149"/>
      <c r="I379" s="149"/>
      <c r="J379" s="46"/>
      <c r="K379" s="381"/>
      <c r="L379" s="8"/>
      <c r="M379" s="381"/>
    </row>
    <row r="380" spans="1:17" s="5" customFormat="1" ht="33" customHeight="1" x14ac:dyDescent="0.35">
      <c r="A380" s="1462" t="s">
        <v>468</v>
      </c>
      <c r="B380" s="1463"/>
      <c r="C380" s="1463"/>
      <c r="D380" s="1463"/>
      <c r="E380" s="1463"/>
      <c r="F380" s="1463"/>
      <c r="G380" s="1463"/>
      <c r="H380" s="1463"/>
      <c r="I380" s="1463"/>
      <c r="J380" s="1464"/>
      <c r="K380" s="381"/>
      <c r="L380" s="8">
        <f>IF(COUNTA(G381:I381)=3,3,2)</f>
        <v>3</v>
      </c>
      <c r="M380" s="381"/>
    </row>
    <row r="381" spans="1:17" ht="46.5" customHeight="1" x14ac:dyDescent="0.35">
      <c r="A381" s="11" t="s">
        <v>200</v>
      </c>
      <c r="B381" s="1590" t="s">
        <v>140</v>
      </c>
      <c r="C381" s="1590"/>
      <c r="D381" s="1590"/>
      <c r="E381" s="219" t="s">
        <v>518</v>
      </c>
      <c r="F381" s="242" t="s">
        <v>361</v>
      </c>
      <c r="G381" s="150" t="s">
        <v>362</v>
      </c>
      <c r="H381" s="150" t="s">
        <v>362</v>
      </c>
      <c r="I381" s="150" t="s">
        <v>362</v>
      </c>
      <c r="J381" s="36" t="s">
        <v>510</v>
      </c>
      <c r="Q381" s="1"/>
    </row>
    <row r="382" spans="1:17" s="5" customFormat="1" ht="8.15" customHeight="1" x14ac:dyDescent="0.35">
      <c r="A382" s="12"/>
      <c r="B382" s="13"/>
      <c r="C382" s="13"/>
      <c r="D382" s="13"/>
      <c r="E382" s="13"/>
      <c r="F382" s="7"/>
      <c r="G382" s="149"/>
      <c r="H382" s="149"/>
      <c r="I382" s="149"/>
      <c r="J382" s="46"/>
      <c r="K382" s="381"/>
      <c r="L382" s="8"/>
      <c r="M382" s="381"/>
    </row>
    <row r="383" spans="1:17" s="5" customFormat="1" ht="33" customHeight="1" x14ac:dyDescent="0.35">
      <c r="A383" s="1462" t="s">
        <v>469</v>
      </c>
      <c r="B383" s="1463"/>
      <c r="C383" s="1463"/>
      <c r="D383" s="1463"/>
      <c r="E383" s="1463"/>
      <c r="F383" s="1463"/>
      <c r="G383" s="1463"/>
      <c r="H383" s="1463"/>
      <c r="I383" s="1463"/>
      <c r="J383" s="1464"/>
      <c r="K383" s="381"/>
      <c r="L383" s="8">
        <f>IF(COUNTA(G384:I385)=6,3,2)</f>
        <v>3</v>
      </c>
      <c r="M383" s="381"/>
    </row>
    <row r="384" spans="1:17" ht="30" customHeight="1" x14ac:dyDescent="0.35">
      <c r="A384" s="460" t="s">
        <v>201</v>
      </c>
      <c r="B384" s="1465" t="s">
        <v>141</v>
      </c>
      <c r="C384" s="1465"/>
      <c r="D384" s="1465"/>
      <c r="E384" s="1466" t="s">
        <v>518</v>
      </c>
      <c r="F384" s="243" t="s">
        <v>398</v>
      </c>
      <c r="G384" s="495">
        <v>0.24</v>
      </c>
      <c r="H384" s="161" t="s">
        <v>362</v>
      </c>
      <c r="I384" s="161" t="s">
        <v>362</v>
      </c>
      <c r="J384" s="1617" t="s">
        <v>692</v>
      </c>
      <c r="Q384" s="1"/>
    </row>
    <row r="385" spans="1:17" ht="30" customHeight="1" x14ac:dyDescent="0.35">
      <c r="A385" s="463" t="s">
        <v>202</v>
      </c>
      <c r="B385" s="1461" t="s">
        <v>288</v>
      </c>
      <c r="C385" s="1461"/>
      <c r="D385" s="1461"/>
      <c r="E385" s="1468"/>
      <c r="F385" s="246" t="s">
        <v>398</v>
      </c>
      <c r="G385" s="200">
        <v>0.03</v>
      </c>
      <c r="H385" s="148" t="s">
        <v>362</v>
      </c>
      <c r="I385" s="148" t="s">
        <v>362</v>
      </c>
      <c r="J385" s="1619"/>
      <c r="Q385" s="1"/>
    </row>
    <row r="386" spans="1:17" s="5" customFormat="1" ht="8.15" customHeight="1" x14ac:dyDescent="0.35">
      <c r="A386" s="12"/>
      <c r="B386" s="13"/>
      <c r="C386" s="13"/>
      <c r="D386" s="13"/>
      <c r="E386" s="13"/>
      <c r="F386" s="7"/>
      <c r="G386" s="149"/>
      <c r="H386" s="149"/>
      <c r="I386" s="149"/>
      <c r="J386" s="46"/>
      <c r="K386" s="381"/>
      <c r="L386" s="8"/>
      <c r="M386" s="381"/>
    </row>
    <row r="387" spans="1:17" s="5" customFormat="1" ht="33" customHeight="1" x14ac:dyDescent="0.35">
      <c r="A387" s="1462" t="s">
        <v>470</v>
      </c>
      <c r="B387" s="1463"/>
      <c r="C387" s="1463"/>
      <c r="D387" s="1463"/>
      <c r="E387" s="1463"/>
      <c r="F387" s="1463"/>
      <c r="G387" s="1463"/>
      <c r="H387" s="1463"/>
      <c r="I387" s="1463"/>
      <c r="J387" s="1464"/>
      <c r="K387" s="381"/>
      <c r="L387" s="8">
        <f>IF(COUNTA(G388:I391)=12,3,2)</f>
        <v>3</v>
      </c>
      <c r="M387" s="381"/>
    </row>
    <row r="388" spans="1:17" ht="20.149999999999999" customHeight="1" x14ac:dyDescent="0.35">
      <c r="A388" s="1522" t="s">
        <v>203</v>
      </c>
      <c r="B388" s="1675" t="s">
        <v>347</v>
      </c>
      <c r="C388" s="1676"/>
      <c r="D388" s="132" t="s">
        <v>485</v>
      </c>
      <c r="E388" s="1679" t="s">
        <v>519</v>
      </c>
      <c r="F388" s="243"/>
      <c r="G388" s="159">
        <v>173447</v>
      </c>
      <c r="H388" s="159">
        <v>15696</v>
      </c>
      <c r="I388" s="159">
        <v>38952091</v>
      </c>
      <c r="J388" s="1534" t="s">
        <v>689</v>
      </c>
      <c r="Q388" s="1"/>
    </row>
    <row r="389" spans="1:17" ht="20.149999999999999" customHeight="1" x14ac:dyDescent="0.35">
      <c r="A389" s="1523"/>
      <c r="B389" s="1677"/>
      <c r="C389" s="1678"/>
      <c r="D389" s="133" t="s">
        <v>508</v>
      </c>
      <c r="E389" s="1680"/>
      <c r="F389" s="245"/>
      <c r="G389" s="296" t="s">
        <v>473</v>
      </c>
      <c r="H389" s="296" t="s">
        <v>473</v>
      </c>
      <c r="I389" s="146">
        <v>95888125</v>
      </c>
      <c r="J389" s="1535"/>
      <c r="Q389" s="1"/>
    </row>
    <row r="390" spans="1:17" ht="20.149999999999999" customHeight="1" x14ac:dyDescent="0.35">
      <c r="A390" s="1548" t="s">
        <v>248</v>
      </c>
      <c r="B390" s="1682" t="s">
        <v>348</v>
      </c>
      <c r="C390" s="1683"/>
      <c r="D390" s="134" t="s">
        <v>485</v>
      </c>
      <c r="E390" s="1680"/>
      <c r="F390" s="244" t="s">
        <v>361</v>
      </c>
      <c r="G390" s="491">
        <f>3631543612681/1000000</f>
        <v>3631543.612681</v>
      </c>
      <c r="H390" s="491">
        <v>277216</v>
      </c>
      <c r="I390" s="491">
        <f>524417326760/1000000</f>
        <v>524417.32675999997</v>
      </c>
      <c r="J390" s="1535"/>
      <c r="Q390" s="1"/>
    </row>
    <row r="391" spans="1:17" ht="20.149999999999999" customHeight="1" x14ac:dyDescent="0.35">
      <c r="A391" s="1549"/>
      <c r="B391" s="1684"/>
      <c r="C391" s="1685"/>
      <c r="D391" s="135" t="s">
        <v>508</v>
      </c>
      <c r="E391" s="1681"/>
      <c r="F391" s="246" t="s">
        <v>361</v>
      </c>
      <c r="G391" s="202" t="s">
        <v>473</v>
      </c>
      <c r="H391" s="202" t="s">
        <v>473</v>
      </c>
      <c r="I391" s="494">
        <f>457881644535/1000000</f>
        <v>457881.64453500003</v>
      </c>
      <c r="J391" s="1536"/>
      <c r="Q391" s="1"/>
    </row>
    <row r="392" spans="1:17" s="5" customFormat="1" ht="8.15" customHeight="1" x14ac:dyDescent="0.35">
      <c r="A392" s="12"/>
      <c r="B392" s="13"/>
      <c r="C392" s="13"/>
      <c r="D392" s="13"/>
      <c r="E392" s="13"/>
      <c r="F392" s="7"/>
      <c r="G392" s="149"/>
      <c r="H392" s="149"/>
      <c r="I392" s="149"/>
      <c r="J392" s="46"/>
      <c r="K392" s="381"/>
      <c r="L392" s="8"/>
      <c r="M392" s="381"/>
    </row>
    <row r="393" spans="1:17" s="5" customFormat="1" ht="33" customHeight="1" x14ac:dyDescent="0.35">
      <c r="A393" s="1462" t="s">
        <v>471</v>
      </c>
      <c r="B393" s="1463"/>
      <c r="C393" s="1463"/>
      <c r="D393" s="1463"/>
      <c r="E393" s="1463"/>
      <c r="F393" s="1463"/>
      <c r="G393" s="1463"/>
      <c r="H393" s="1463"/>
      <c r="I393" s="1463"/>
      <c r="J393" s="1464"/>
      <c r="K393" s="381"/>
      <c r="L393" s="8">
        <f>IF(COUNTA(G394:I394)=3,3,2)</f>
        <v>3</v>
      </c>
      <c r="M393" s="381"/>
    </row>
    <row r="394" spans="1:17" ht="78" customHeight="1" x14ac:dyDescent="0.35">
      <c r="A394" s="11" t="s">
        <v>144</v>
      </c>
      <c r="B394" s="1700" t="s">
        <v>349</v>
      </c>
      <c r="C394" s="1701"/>
      <c r="D394" s="38" t="s">
        <v>472</v>
      </c>
      <c r="E394" s="242" t="s">
        <v>518</v>
      </c>
      <c r="F394" s="242" t="s">
        <v>361</v>
      </c>
      <c r="G394" s="169">
        <v>856000</v>
      </c>
      <c r="H394" s="169">
        <v>314000</v>
      </c>
      <c r="I394" s="169">
        <v>219000</v>
      </c>
      <c r="J394" s="257" t="s">
        <v>673</v>
      </c>
      <c r="Q394" s="1"/>
    </row>
    <row r="395" spans="1:17" s="5" customFormat="1" ht="8.15" customHeight="1" x14ac:dyDescent="0.35">
      <c r="A395" s="82"/>
      <c r="B395" s="83"/>
      <c r="C395" s="83"/>
      <c r="D395" s="83"/>
      <c r="E395" s="83"/>
      <c r="F395" s="84"/>
      <c r="G395" s="156"/>
      <c r="H395" s="156"/>
      <c r="I395" s="156"/>
      <c r="J395" s="46"/>
      <c r="K395" s="381"/>
      <c r="L395" s="8"/>
      <c r="M395" s="381"/>
    </row>
    <row r="396" spans="1:17" s="5" customFormat="1" ht="33" customHeight="1" x14ac:dyDescent="0.35">
      <c r="A396" s="1462" t="s">
        <v>520</v>
      </c>
      <c r="B396" s="1463"/>
      <c r="C396" s="1463"/>
      <c r="D396" s="1463"/>
      <c r="E396" s="1463"/>
      <c r="F396" s="1463"/>
      <c r="G396" s="1463"/>
      <c r="H396" s="1463"/>
      <c r="I396" s="1463"/>
      <c r="J396" s="1464"/>
      <c r="K396" s="381"/>
      <c r="L396" s="8">
        <f>IF(COUNTA(G397:I398)=6,3,2)</f>
        <v>3</v>
      </c>
      <c r="M396" s="381"/>
    </row>
    <row r="397" spans="1:17" ht="39" customHeight="1" x14ac:dyDescent="0.35">
      <c r="A397" s="460" t="s">
        <v>142</v>
      </c>
      <c r="B397" s="1668" t="s">
        <v>350</v>
      </c>
      <c r="C397" s="1668"/>
      <c r="D397" s="1668"/>
      <c r="E397" s="1669" t="s">
        <v>519</v>
      </c>
      <c r="F397" s="115"/>
      <c r="G397" s="161" t="s">
        <v>362</v>
      </c>
      <c r="H397" s="161" t="s">
        <v>362</v>
      </c>
      <c r="I397" s="203" t="s">
        <v>573</v>
      </c>
      <c r="J397" s="1672" t="s">
        <v>690</v>
      </c>
      <c r="Q397" s="1"/>
    </row>
    <row r="398" spans="1:17" ht="39" customHeight="1" x14ac:dyDescent="0.35">
      <c r="A398" s="463" t="s">
        <v>143</v>
      </c>
      <c r="B398" s="1504" t="s">
        <v>351</v>
      </c>
      <c r="C398" s="1504"/>
      <c r="D398" s="1504"/>
      <c r="E398" s="1671"/>
      <c r="F398" s="246" t="s">
        <v>361</v>
      </c>
      <c r="G398" s="148" t="s">
        <v>362</v>
      </c>
      <c r="H398" s="148" t="s">
        <v>362</v>
      </c>
      <c r="I398" s="204" t="s">
        <v>573</v>
      </c>
      <c r="J398" s="1674"/>
      <c r="Q398" s="1"/>
    </row>
    <row r="399" spans="1:17" s="5" customFormat="1" ht="8.15" customHeight="1" x14ac:dyDescent="0.35">
      <c r="A399" s="82"/>
      <c r="B399" s="83"/>
      <c r="C399" s="83"/>
      <c r="D399" s="83"/>
      <c r="E399" s="83"/>
      <c r="F399" s="84"/>
      <c r="G399" s="156"/>
      <c r="H399" s="156"/>
      <c r="I399" s="156"/>
      <c r="J399" s="46"/>
      <c r="K399" s="381"/>
      <c r="L399" s="8"/>
      <c r="M399" s="381"/>
    </row>
    <row r="400" spans="1:17" s="5" customFormat="1" ht="33" customHeight="1" x14ac:dyDescent="0.35">
      <c r="A400" s="1462" t="s">
        <v>618</v>
      </c>
      <c r="B400" s="1463"/>
      <c r="C400" s="1463"/>
      <c r="D400" s="1463"/>
      <c r="E400" s="1463"/>
      <c r="F400" s="1463"/>
      <c r="G400" s="1463"/>
      <c r="H400" s="1463"/>
      <c r="I400" s="1463"/>
      <c r="J400" s="1464"/>
      <c r="K400" s="381"/>
      <c r="L400" s="8">
        <f>IF(COUNTA(G401:I407)=21,3,2)</f>
        <v>3</v>
      </c>
      <c r="M400" s="381"/>
    </row>
    <row r="401" spans="1:17" ht="26.25" customHeight="1" x14ac:dyDescent="0.35">
      <c r="A401" s="449"/>
      <c r="B401" s="456" t="s">
        <v>582</v>
      </c>
      <c r="C401" s="334"/>
      <c r="D401" s="133" t="s">
        <v>583</v>
      </c>
      <c r="E401" s="1686" t="s">
        <v>584</v>
      </c>
      <c r="F401" s="245" t="s">
        <v>361</v>
      </c>
      <c r="G401" s="296">
        <f>1983769834.72/1000000</f>
        <v>1983.7698347200001</v>
      </c>
      <c r="H401" s="296">
        <f>1460942503.88/1000000</f>
        <v>1460.94250388</v>
      </c>
      <c r="I401" s="146">
        <f>964782286/1000000</f>
        <v>964.782286</v>
      </c>
      <c r="J401" s="424"/>
      <c r="Q401" s="1"/>
    </row>
    <row r="402" spans="1:17" ht="18" customHeight="1" x14ac:dyDescent="0.35">
      <c r="A402" s="1689"/>
      <c r="B402" s="1682" t="s">
        <v>585</v>
      </c>
      <c r="C402" s="1683"/>
      <c r="D402" s="134" t="s">
        <v>586</v>
      </c>
      <c r="E402" s="1687"/>
      <c r="F402" s="244" t="s">
        <v>512</v>
      </c>
      <c r="G402" s="290">
        <v>0</v>
      </c>
      <c r="H402" s="290">
        <v>0</v>
      </c>
      <c r="I402" s="491">
        <v>0</v>
      </c>
      <c r="J402" s="1695"/>
      <c r="Q402" s="1"/>
    </row>
    <row r="403" spans="1:17" ht="18" customHeight="1" x14ac:dyDescent="0.35">
      <c r="A403" s="1690"/>
      <c r="B403" s="1691"/>
      <c r="C403" s="1692"/>
      <c r="D403" s="134" t="s">
        <v>587</v>
      </c>
      <c r="E403" s="1687"/>
      <c r="F403" s="244" t="s">
        <v>512</v>
      </c>
      <c r="G403" s="290">
        <v>0</v>
      </c>
      <c r="H403" s="290">
        <v>1</v>
      </c>
      <c r="I403" s="491">
        <v>0</v>
      </c>
      <c r="J403" s="1696"/>
      <c r="Q403" s="1"/>
    </row>
    <row r="404" spans="1:17" ht="18" customHeight="1" x14ac:dyDescent="0.35">
      <c r="A404" s="1690"/>
      <c r="B404" s="1691"/>
      <c r="C404" s="1692"/>
      <c r="D404" s="134" t="s">
        <v>588</v>
      </c>
      <c r="E404" s="1687"/>
      <c r="F404" s="244" t="s">
        <v>512</v>
      </c>
      <c r="G404" s="290">
        <v>0</v>
      </c>
      <c r="H404" s="290">
        <v>0</v>
      </c>
      <c r="I404" s="491">
        <v>0</v>
      </c>
      <c r="J404" s="1696"/>
      <c r="Q404" s="1"/>
    </row>
    <row r="405" spans="1:17" ht="18" customHeight="1" x14ac:dyDescent="0.35">
      <c r="A405" s="1690"/>
      <c r="B405" s="1691"/>
      <c r="C405" s="1692"/>
      <c r="D405" s="134" t="s">
        <v>589</v>
      </c>
      <c r="E405" s="1687"/>
      <c r="F405" s="244" t="s">
        <v>512</v>
      </c>
      <c r="G405" s="290">
        <v>5</v>
      </c>
      <c r="H405" s="290">
        <v>4</v>
      </c>
      <c r="I405" s="491">
        <v>4</v>
      </c>
      <c r="J405" s="1696"/>
      <c r="Q405" s="1"/>
    </row>
    <row r="406" spans="1:17" ht="18" customHeight="1" x14ac:dyDescent="0.35">
      <c r="A406" s="1562"/>
      <c r="B406" s="1693"/>
      <c r="C406" s="1694"/>
      <c r="D406" s="134" t="s">
        <v>590</v>
      </c>
      <c r="E406" s="1687"/>
      <c r="F406" s="244" t="s">
        <v>512</v>
      </c>
      <c r="G406" s="290">
        <v>109</v>
      </c>
      <c r="H406" s="290">
        <v>106</v>
      </c>
      <c r="I406" s="491">
        <v>158</v>
      </c>
      <c r="J406" s="1697"/>
      <c r="Q406" s="1"/>
    </row>
    <row r="407" spans="1:17" ht="18" customHeight="1" x14ac:dyDescent="0.35">
      <c r="A407" s="468"/>
      <c r="B407" s="1698" t="s">
        <v>599</v>
      </c>
      <c r="C407" s="1699"/>
      <c r="D407" s="289" t="s">
        <v>256</v>
      </c>
      <c r="E407" s="1688"/>
      <c r="F407" s="110" t="s">
        <v>361</v>
      </c>
      <c r="G407" s="160">
        <f>12244078005.74/1000000</f>
        <v>12244.078005740001</v>
      </c>
      <c r="H407" s="160">
        <f>5255991636.98/1000000</f>
        <v>5255.9916369799994</v>
      </c>
      <c r="I407" s="160">
        <f>5512126953/1000000</f>
        <v>5512.126953</v>
      </c>
      <c r="J407" s="294"/>
      <c r="Q407" s="1"/>
    </row>
    <row r="408" spans="1:17" s="5" customFormat="1" ht="8.15" customHeight="1" x14ac:dyDescent="0.35">
      <c r="A408" s="65"/>
      <c r="B408" s="66"/>
      <c r="C408" s="66"/>
      <c r="D408" s="66"/>
      <c r="E408" s="66"/>
      <c r="F408" s="67"/>
      <c r="G408" s="155"/>
      <c r="H408" s="155"/>
      <c r="I408" s="155"/>
      <c r="J408" s="46"/>
      <c r="K408" s="381"/>
      <c r="L408" s="8"/>
      <c r="M408" s="381"/>
    </row>
    <row r="409" spans="1:17" s="5" customFormat="1" ht="33" customHeight="1" x14ac:dyDescent="0.35">
      <c r="A409" s="1462" t="s">
        <v>619</v>
      </c>
      <c r="B409" s="1463"/>
      <c r="C409" s="1463"/>
      <c r="D409" s="1463"/>
      <c r="E409" s="1463"/>
      <c r="F409" s="1463"/>
      <c r="G409" s="1463"/>
      <c r="H409" s="1463"/>
      <c r="I409" s="1463"/>
      <c r="J409" s="1464"/>
      <c r="K409" s="381"/>
      <c r="L409" s="8">
        <f>IF(COUNTA(G410:I420)=33,3,2)</f>
        <v>3</v>
      </c>
      <c r="M409" s="381"/>
    </row>
    <row r="410" spans="1:17" ht="18" hidden="1" customHeight="1" x14ac:dyDescent="0.35">
      <c r="A410" s="1706"/>
      <c r="B410" s="368" t="s">
        <v>636</v>
      </c>
      <c r="C410" s="1707"/>
      <c r="D410" s="1708"/>
      <c r="E410" s="369"/>
      <c r="F410" s="370" t="s">
        <v>361</v>
      </c>
      <c r="G410" s="371">
        <v>9216.2999999999993</v>
      </c>
      <c r="H410" s="371">
        <v>4494</v>
      </c>
      <c r="I410" s="372">
        <v>4624.3999999999996</v>
      </c>
      <c r="J410" s="490" t="s">
        <v>635</v>
      </c>
      <c r="Q410" s="1"/>
    </row>
    <row r="411" spans="1:17" ht="30" customHeight="1" x14ac:dyDescent="0.35">
      <c r="A411" s="1595"/>
      <c r="B411" s="1709" t="s">
        <v>591</v>
      </c>
      <c r="C411" s="1711" t="s">
        <v>629</v>
      </c>
      <c r="D411" s="1712"/>
      <c r="E411" s="1713" t="s">
        <v>584</v>
      </c>
      <c r="F411" s="291" t="s">
        <v>361</v>
      </c>
      <c r="G411" s="305">
        <v>6531.8</v>
      </c>
      <c r="H411" s="305">
        <v>2312.5</v>
      </c>
      <c r="I411" s="159">
        <v>3942.1</v>
      </c>
      <c r="J411" s="473" t="s">
        <v>637</v>
      </c>
      <c r="Q411" s="1"/>
    </row>
    <row r="412" spans="1:17" ht="30" customHeight="1" x14ac:dyDescent="0.35">
      <c r="A412" s="1595"/>
      <c r="B412" s="1710"/>
      <c r="C412" s="1702" t="s">
        <v>631</v>
      </c>
      <c r="D412" s="1703"/>
      <c r="E412" s="1714"/>
      <c r="F412" s="244" t="s">
        <v>361</v>
      </c>
      <c r="G412" s="491">
        <v>596.29999999999995</v>
      </c>
      <c r="H412" s="290">
        <v>3.5</v>
      </c>
      <c r="I412" s="433" t="s">
        <v>362</v>
      </c>
      <c r="J412" s="256" t="s">
        <v>638</v>
      </c>
      <c r="Q412" s="1"/>
    </row>
    <row r="413" spans="1:17" ht="41.25" customHeight="1" x14ac:dyDescent="0.35">
      <c r="A413" s="1595"/>
      <c r="B413" s="1710"/>
      <c r="C413" s="1704" t="s">
        <v>594</v>
      </c>
      <c r="D413" s="1705"/>
      <c r="E413" s="1714"/>
      <c r="F413" s="292" t="s">
        <v>361</v>
      </c>
      <c r="G413" s="296">
        <v>1633</v>
      </c>
      <c r="H413" s="312" t="s">
        <v>362</v>
      </c>
      <c r="I413" s="312" t="s">
        <v>362</v>
      </c>
      <c r="J413" s="267" t="s">
        <v>639</v>
      </c>
      <c r="Q413" s="1"/>
    </row>
    <row r="414" spans="1:17" ht="42.75" customHeight="1" x14ac:dyDescent="0.35">
      <c r="A414" s="1595"/>
      <c r="B414" s="1710"/>
      <c r="C414" s="1702" t="s">
        <v>592</v>
      </c>
      <c r="D414" s="1703"/>
      <c r="E414" s="1714"/>
      <c r="F414" s="244" t="s">
        <v>361</v>
      </c>
      <c r="G414" s="290">
        <v>-199.5</v>
      </c>
      <c r="H414" s="433" t="s">
        <v>362</v>
      </c>
      <c r="I414" s="433" t="s">
        <v>362</v>
      </c>
      <c r="J414" s="434" t="s">
        <v>674</v>
      </c>
      <c r="Q414" s="1"/>
    </row>
    <row r="415" spans="1:17" ht="42" customHeight="1" x14ac:dyDescent="0.35">
      <c r="A415" s="1595"/>
      <c r="B415" s="1710"/>
      <c r="C415" s="1704" t="s">
        <v>595</v>
      </c>
      <c r="D415" s="1705"/>
      <c r="E415" s="1714"/>
      <c r="F415" s="292" t="s">
        <v>361</v>
      </c>
      <c r="G415" s="312" t="s">
        <v>362</v>
      </c>
      <c r="H415" s="296">
        <v>434.5</v>
      </c>
      <c r="I415" s="312" t="s">
        <v>362</v>
      </c>
      <c r="J415" s="267" t="s">
        <v>640</v>
      </c>
      <c r="Q415" s="1"/>
    </row>
    <row r="416" spans="1:17" ht="32.25" customHeight="1" x14ac:dyDescent="0.35">
      <c r="A416" s="1595"/>
      <c r="B416" s="1710"/>
      <c r="C416" s="1702" t="s">
        <v>596</v>
      </c>
      <c r="D416" s="1703"/>
      <c r="E416" s="1714"/>
      <c r="F416" s="244" t="s">
        <v>361</v>
      </c>
      <c r="G416" s="433" t="s">
        <v>362</v>
      </c>
      <c r="H416" s="290">
        <v>0</v>
      </c>
      <c r="I416" s="290">
        <v>32.299999999999997</v>
      </c>
      <c r="J416" s="256" t="s">
        <v>641</v>
      </c>
      <c r="Q416" s="1"/>
    </row>
    <row r="417" spans="1:17" ht="41.25" customHeight="1" x14ac:dyDescent="0.35">
      <c r="A417" s="1595"/>
      <c r="B417" s="1710"/>
      <c r="C417" s="1704" t="s">
        <v>593</v>
      </c>
      <c r="D417" s="1705"/>
      <c r="E417" s="1714"/>
      <c r="F417" s="292" t="s">
        <v>361</v>
      </c>
      <c r="G417" s="312" t="s">
        <v>362</v>
      </c>
      <c r="H417" s="312" t="s">
        <v>362</v>
      </c>
      <c r="I417" s="296">
        <v>194</v>
      </c>
      <c r="J417" s="267" t="s">
        <v>675</v>
      </c>
      <c r="Q417" s="1"/>
    </row>
    <row r="418" spans="1:17" ht="39.75" customHeight="1" x14ac:dyDescent="0.35">
      <c r="A418" s="1595"/>
      <c r="B418" s="1710"/>
      <c r="C418" s="1702" t="s">
        <v>597</v>
      </c>
      <c r="D418" s="1703"/>
      <c r="E418" s="1714"/>
      <c r="F418" s="244" t="s">
        <v>361</v>
      </c>
      <c r="G418" s="433" t="s">
        <v>362</v>
      </c>
      <c r="H418" s="433" t="s">
        <v>362</v>
      </c>
      <c r="I418" s="491">
        <v>89</v>
      </c>
      <c r="J418" s="256" t="s">
        <v>676</v>
      </c>
      <c r="Q418" s="1"/>
    </row>
    <row r="419" spans="1:17" ht="56.25" customHeight="1" x14ac:dyDescent="0.35">
      <c r="A419" s="1595"/>
      <c r="B419" s="1710"/>
      <c r="C419" s="1704" t="s">
        <v>598</v>
      </c>
      <c r="D419" s="1705"/>
      <c r="E419" s="1714"/>
      <c r="F419" s="292" t="s">
        <v>361</v>
      </c>
      <c r="G419" s="296">
        <v>477.3</v>
      </c>
      <c r="H419" s="296">
        <v>1735.7</v>
      </c>
      <c r="I419" s="146">
        <v>29</v>
      </c>
      <c r="J419" s="267" t="s">
        <v>642</v>
      </c>
      <c r="Q419" s="1"/>
    </row>
    <row r="420" spans="1:17" ht="31.5" customHeight="1" x14ac:dyDescent="0.35">
      <c r="A420" s="1595"/>
      <c r="B420" s="1710"/>
      <c r="C420" s="1702" t="s">
        <v>630</v>
      </c>
      <c r="D420" s="1703"/>
      <c r="E420" s="1714"/>
      <c r="F420" s="244" t="s">
        <v>361</v>
      </c>
      <c r="G420" s="290">
        <v>177.4</v>
      </c>
      <c r="H420" s="290">
        <v>7.8</v>
      </c>
      <c r="I420" s="491">
        <v>337.9</v>
      </c>
      <c r="J420" s="435"/>
      <c r="Q420" s="1"/>
    </row>
    <row r="421" spans="1:17" s="5" customFormat="1" ht="8.15" customHeight="1" x14ac:dyDescent="0.35">
      <c r="A421" s="82"/>
      <c r="B421" s="83"/>
      <c r="C421" s="83"/>
      <c r="D421" s="83"/>
      <c r="E421" s="83"/>
      <c r="F421" s="84"/>
      <c r="G421" s="156"/>
      <c r="H421" s="156"/>
      <c r="I421" s="156"/>
      <c r="J421" s="46"/>
      <c r="K421" s="381"/>
      <c r="L421" s="8"/>
      <c r="M421" s="381"/>
    </row>
    <row r="422" spans="1:17" x14ac:dyDescent="0.35">
      <c r="G422" s="488"/>
      <c r="H422" s="488"/>
      <c r="I422" s="489"/>
    </row>
    <row r="423" spans="1:17" x14ac:dyDescent="0.35">
      <c r="G423" s="381"/>
      <c r="H423" s="381"/>
      <c r="I423" s="381"/>
    </row>
    <row r="424" spans="1:17" x14ac:dyDescent="0.35">
      <c r="G424" s="381"/>
      <c r="H424" s="381"/>
      <c r="I424" s="381"/>
    </row>
    <row r="425" spans="1:17" x14ac:dyDescent="0.35">
      <c r="G425" s="381"/>
      <c r="H425" s="381"/>
      <c r="I425" s="381"/>
    </row>
    <row r="426" spans="1:17" x14ac:dyDescent="0.35">
      <c r="G426" s="381"/>
      <c r="H426" s="381"/>
      <c r="I426" s="381"/>
    </row>
    <row r="427" spans="1:17" x14ac:dyDescent="0.35">
      <c r="G427" s="381"/>
      <c r="H427" s="381"/>
      <c r="I427" s="381"/>
    </row>
  </sheetData>
  <sheetProtection password="F63E" sheet="1" objects="1" scenarios="1"/>
  <mergeCells count="404">
    <mergeCell ref="A400:J400"/>
    <mergeCell ref="E401:E407"/>
    <mergeCell ref="A402:A406"/>
    <mergeCell ref="B402:C406"/>
    <mergeCell ref="J402:J406"/>
    <mergeCell ref="B407:C407"/>
    <mergeCell ref="A393:J393"/>
    <mergeCell ref="B394:C394"/>
    <mergeCell ref="C416:D416"/>
    <mergeCell ref="A396:J396"/>
    <mergeCell ref="B397:D397"/>
    <mergeCell ref="E397:E398"/>
    <mergeCell ref="J397:J398"/>
    <mergeCell ref="B398:D398"/>
    <mergeCell ref="C417:D417"/>
    <mergeCell ref="C418:D418"/>
    <mergeCell ref="C419:D419"/>
    <mergeCell ref="C420:D420"/>
    <mergeCell ref="A409:J409"/>
    <mergeCell ref="A410:A420"/>
    <mergeCell ref="C410:D410"/>
    <mergeCell ref="B411:B420"/>
    <mergeCell ref="C411:D411"/>
    <mergeCell ref="E411:E420"/>
    <mergeCell ref="C412:D412"/>
    <mergeCell ref="C413:D413"/>
    <mergeCell ref="C414:D414"/>
    <mergeCell ref="C415:D415"/>
    <mergeCell ref="A387:J387"/>
    <mergeCell ref="A388:A389"/>
    <mergeCell ref="B388:C389"/>
    <mergeCell ref="E388:E391"/>
    <mergeCell ref="J388:J391"/>
    <mergeCell ref="A390:A391"/>
    <mergeCell ref="B390:C391"/>
    <mergeCell ref="A377:J377"/>
    <mergeCell ref="B378:D378"/>
    <mergeCell ref="A380:J380"/>
    <mergeCell ref="B381:D381"/>
    <mergeCell ref="A383:J383"/>
    <mergeCell ref="B384:D384"/>
    <mergeCell ref="E384:E385"/>
    <mergeCell ref="J384:J385"/>
    <mergeCell ref="B385:D385"/>
    <mergeCell ref="A372:J372"/>
    <mergeCell ref="B373:D373"/>
    <mergeCell ref="E373:E375"/>
    <mergeCell ref="J373:J375"/>
    <mergeCell ref="B374:D374"/>
    <mergeCell ref="B375:D375"/>
    <mergeCell ref="A363:J363"/>
    <mergeCell ref="B364:D364"/>
    <mergeCell ref="A366:J366"/>
    <mergeCell ref="B367:D367"/>
    <mergeCell ref="A369:J369"/>
    <mergeCell ref="B370:D370"/>
    <mergeCell ref="A357:J357"/>
    <mergeCell ref="B358:D358"/>
    <mergeCell ref="E358:E361"/>
    <mergeCell ref="B359:D359"/>
    <mergeCell ref="B360:D360"/>
    <mergeCell ref="B361:D361"/>
    <mergeCell ref="A352:J352"/>
    <mergeCell ref="B353:D353"/>
    <mergeCell ref="E353:E355"/>
    <mergeCell ref="J353:J355"/>
    <mergeCell ref="B354:D354"/>
    <mergeCell ref="B355:D355"/>
    <mergeCell ref="A344:J344"/>
    <mergeCell ref="A345:A346"/>
    <mergeCell ref="B345:C346"/>
    <mergeCell ref="E345:E350"/>
    <mergeCell ref="J345:J350"/>
    <mergeCell ref="A347:A348"/>
    <mergeCell ref="B347:C348"/>
    <mergeCell ref="A349:A350"/>
    <mergeCell ref="B349:C350"/>
    <mergeCell ref="A337:A338"/>
    <mergeCell ref="B337:C338"/>
    <mergeCell ref="E337:E342"/>
    <mergeCell ref="J337:J342"/>
    <mergeCell ref="A339:A340"/>
    <mergeCell ref="B339:C340"/>
    <mergeCell ref="A341:A342"/>
    <mergeCell ref="B341:C342"/>
    <mergeCell ref="B330:D330"/>
    <mergeCell ref="B331:D331"/>
    <mergeCell ref="B332:D332"/>
    <mergeCell ref="B333:D333"/>
    <mergeCell ref="B334:D334"/>
    <mergeCell ref="A336:J336"/>
    <mergeCell ref="B320:D320"/>
    <mergeCell ref="G320:I320"/>
    <mergeCell ref="A322:J322"/>
    <mergeCell ref="B323:D323"/>
    <mergeCell ref="A325:I325"/>
    <mergeCell ref="B326:D326"/>
    <mergeCell ref="E326:E334"/>
    <mergeCell ref="B327:D327"/>
    <mergeCell ref="B328:D328"/>
    <mergeCell ref="B329:D329"/>
    <mergeCell ref="A313:J313"/>
    <mergeCell ref="B314:D314"/>
    <mergeCell ref="A316:J316"/>
    <mergeCell ref="B317:D317"/>
    <mergeCell ref="G317:I317"/>
    <mergeCell ref="A319:J319"/>
    <mergeCell ref="A297:J297"/>
    <mergeCell ref="B298:C298"/>
    <mergeCell ref="E298:E311"/>
    <mergeCell ref="B299:C299"/>
    <mergeCell ref="A300:A305"/>
    <mergeCell ref="B300:C305"/>
    <mergeCell ref="J300:J305"/>
    <mergeCell ref="A306:A311"/>
    <mergeCell ref="B306:C311"/>
    <mergeCell ref="J306:J311"/>
    <mergeCell ref="A293:J293"/>
    <mergeCell ref="B294:D294"/>
    <mergeCell ref="E294:E295"/>
    <mergeCell ref="B295:D295"/>
    <mergeCell ref="B285:D285"/>
    <mergeCell ref="B286:D286"/>
    <mergeCell ref="B287:D287"/>
    <mergeCell ref="B288:D288"/>
    <mergeCell ref="B289:D289"/>
    <mergeCell ref="B290:D290"/>
    <mergeCell ref="B276:D276"/>
    <mergeCell ref="E276:E292"/>
    <mergeCell ref="B277:D277"/>
    <mergeCell ref="B278:D278"/>
    <mergeCell ref="B279:D279"/>
    <mergeCell ref="B280:D280"/>
    <mergeCell ref="B281:D281"/>
    <mergeCell ref="B282:D282"/>
    <mergeCell ref="B283:D283"/>
    <mergeCell ref="B284:D284"/>
    <mergeCell ref="B291:D291"/>
    <mergeCell ref="B292:D292"/>
    <mergeCell ref="A271:J271"/>
    <mergeCell ref="B272:D272"/>
    <mergeCell ref="E272:E273"/>
    <mergeCell ref="J272:J273"/>
    <mergeCell ref="B273:D273"/>
    <mergeCell ref="A275:J275"/>
    <mergeCell ref="A267:I267"/>
    <mergeCell ref="B268:D268"/>
    <mergeCell ref="E268:E269"/>
    <mergeCell ref="G268:H268"/>
    <mergeCell ref="B269:D269"/>
    <mergeCell ref="G269:H269"/>
    <mergeCell ref="B263:D263"/>
    <mergeCell ref="G263:H263"/>
    <mergeCell ref="B264:D264"/>
    <mergeCell ref="G264:H264"/>
    <mergeCell ref="B265:D265"/>
    <mergeCell ref="G265:H265"/>
    <mergeCell ref="A258:I258"/>
    <mergeCell ref="B259:D259"/>
    <mergeCell ref="E259:E265"/>
    <mergeCell ref="G259:H259"/>
    <mergeCell ref="B260:D260"/>
    <mergeCell ref="G260:H260"/>
    <mergeCell ref="B261:D261"/>
    <mergeCell ref="G261:H261"/>
    <mergeCell ref="B262:D262"/>
    <mergeCell ref="G262:H262"/>
    <mergeCell ref="A254:I254"/>
    <mergeCell ref="B255:D255"/>
    <mergeCell ref="E255:E256"/>
    <mergeCell ref="G255:H255"/>
    <mergeCell ref="B256:D256"/>
    <mergeCell ref="G256:H256"/>
    <mergeCell ref="A248:J248"/>
    <mergeCell ref="B249:D249"/>
    <mergeCell ref="E249:E252"/>
    <mergeCell ref="J249:J252"/>
    <mergeCell ref="B250:D250"/>
    <mergeCell ref="B251:D251"/>
    <mergeCell ref="B252:D252"/>
    <mergeCell ref="A242:J242"/>
    <mergeCell ref="B243:D243"/>
    <mergeCell ref="E243:E246"/>
    <mergeCell ref="B244:D244"/>
    <mergeCell ref="B245:D245"/>
    <mergeCell ref="B246:D246"/>
    <mergeCell ref="A237:J237"/>
    <mergeCell ref="B238:D238"/>
    <mergeCell ref="E238:E240"/>
    <mergeCell ref="J238:J240"/>
    <mergeCell ref="B239:D239"/>
    <mergeCell ref="B240:D240"/>
    <mergeCell ref="A232:J232"/>
    <mergeCell ref="B233:D233"/>
    <mergeCell ref="E233:E235"/>
    <mergeCell ref="J233:J235"/>
    <mergeCell ref="B234:D234"/>
    <mergeCell ref="B235:D235"/>
    <mergeCell ref="A225:J225"/>
    <mergeCell ref="B226:D226"/>
    <mergeCell ref="B227:D227"/>
    <mergeCell ref="B228:D228"/>
    <mergeCell ref="B229:D229"/>
    <mergeCell ref="B230:D230"/>
    <mergeCell ref="B217:D217"/>
    <mergeCell ref="B218:D218"/>
    <mergeCell ref="B219:D219"/>
    <mergeCell ref="B220:D220"/>
    <mergeCell ref="A222:J222"/>
    <mergeCell ref="B223:D223"/>
    <mergeCell ref="A207:J207"/>
    <mergeCell ref="B208:D208"/>
    <mergeCell ref="E208:E220"/>
    <mergeCell ref="B209:D209"/>
    <mergeCell ref="B210:D210"/>
    <mergeCell ref="B211:C211"/>
    <mergeCell ref="A212:A214"/>
    <mergeCell ref="B212:C214"/>
    <mergeCell ref="B215:D215"/>
    <mergeCell ref="B216:D216"/>
    <mergeCell ref="A198:J198"/>
    <mergeCell ref="B199:C199"/>
    <mergeCell ref="A201:J201"/>
    <mergeCell ref="B202:C202"/>
    <mergeCell ref="A204:J204"/>
    <mergeCell ref="B205:C205"/>
    <mergeCell ref="A188:J188"/>
    <mergeCell ref="B189:D189"/>
    <mergeCell ref="A191:J191"/>
    <mergeCell ref="B192:C192"/>
    <mergeCell ref="E192:E196"/>
    <mergeCell ref="B193:C193"/>
    <mergeCell ref="B194:C194"/>
    <mergeCell ref="B195:C195"/>
    <mergeCell ref="B196:C196"/>
    <mergeCell ref="A177:I177"/>
    <mergeCell ref="A178:A183"/>
    <mergeCell ref="B178:C183"/>
    <mergeCell ref="J178:J183"/>
    <mergeCell ref="A185:J185"/>
    <mergeCell ref="B186:D186"/>
    <mergeCell ref="A165:A170"/>
    <mergeCell ref="B165:C170"/>
    <mergeCell ref="J165:J170"/>
    <mergeCell ref="A171:A176"/>
    <mergeCell ref="B171:C176"/>
    <mergeCell ref="J171:J176"/>
    <mergeCell ref="J147:J152"/>
    <mergeCell ref="A153:A158"/>
    <mergeCell ref="B153:C158"/>
    <mergeCell ref="J153:J158"/>
    <mergeCell ref="A159:A164"/>
    <mergeCell ref="B159:C164"/>
    <mergeCell ref="J159:J164"/>
    <mergeCell ref="A134:I134"/>
    <mergeCell ref="A135:A140"/>
    <mergeCell ref="B135:C140"/>
    <mergeCell ref="E135:E176"/>
    <mergeCell ref="J135:J140"/>
    <mergeCell ref="A141:A146"/>
    <mergeCell ref="B141:C146"/>
    <mergeCell ref="J141:J146"/>
    <mergeCell ref="A147:A152"/>
    <mergeCell ref="B147:C152"/>
    <mergeCell ref="A91:I91"/>
    <mergeCell ref="A92:A97"/>
    <mergeCell ref="B92:C97"/>
    <mergeCell ref="E92:E133"/>
    <mergeCell ref="J92:J97"/>
    <mergeCell ref="A98:A103"/>
    <mergeCell ref="B98:C103"/>
    <mergeCell ref="J98:J103"/>
    <mergeCell ref="A104:A109"/>
    <mergeCell ref="B104:C109"/>
    <mergeCell ref="A122:A127"/>
    <mergeCell ref="B122:C127"/>
    <mergeCell ref="J122:J127"/>
    <mergeCell ref="A128:A133"/>
    <mergeCell ref="B128:C133"/>
    <mergeCell ref="J128:J133"/>
    <mergeCell ref="J104:J109"/>
    <mergeCell ref="A110:A115"/>
    <mergeCell ref="B110:C115"/>
    <mergeCell ref="J110:J115"/>
    <mergeCell ref="A116:A121"/>
    <mergeCell ref="B116:C121"/>
    <mergeCell ref="J116:J121"/>
    <mergeCell ref="B81:C83"/>
    <mergeCell ref="J81:J83"/>
    <mergeCell ref="A85:J85"/>
    <mergeCell ref="A86:A89"/>
    <mergeCell ref="B86:C89"/>
    <mergeCell ref="E86:E89"/>
    <mergeCell ref="J86:J89"/>
    <mergeCell ref="A71:J71"/>
    <mergeCell ref="B72:D72"/>
    <mergeCell ref="A74:J74"/>
    <mergeCell ref="B75:D75"/>
    <mergeCell ref="A77:J77"/>
    <mergeCell ref="B78:D78"/>
    <mergeCell ref="E78:E83"/>
    <mergeCell ref="B79:D79"/>
    <mergeCell ref="B80:D80"/>
    <mergeCell ref="A81:A83"/>
    <mergeCell ref="B55:C55"/>
    <mergeCell ref="E55:E65"/>
    <mergeCell ref="B56:C56"/>
    <mergeCell ref="A57:A58"/>
    <mergeCell ref="B57:C58"/>
    <mergeCell ref="J57:J58"/>
    <mergeCell ref="B65:C65"/>
    <mergeCell ref="A66:J66"/>
    <mergeCell ref="B67:C67"/>
    <mergeCell ref="E67:E69"/>
    <mergeCell ref="A68:A69"/>
    <mergeCell ref="B68:C69"/>
    <mergeCell ref="J68:J69"/>
    <mergeCell ref="B59:C59"/>
    <mergeCell ref="B60:C60"/>
    <mergeCell ref="A61:A62"/>
    <mergeCell ref="B61:C62"/>
    <mergeCell ref="J61:J62"/>
    <mergeCell ref="A63:A64"/>
    <mergeCell ref="B63:C64"/>
    <mergeCell ref="J63:J64"/>
    <mergeCell ref="B43:C44"/>
    <mergeCell ref="J43:J44"/>
    <mergeCell ref="A45:A46"/>
    <mergeCell ref="B45:C46"/>
    <mergeCell ref="J45:J46"/>
    <mergeCell ref="A51:A52"/>
    <mergeCell ref="B51:C52"/>
    <mergeCell ref="J51:J52"/>
    <mergeCell ref="A54:J54"/>
    <mergeCell ref="J37:J38"/>
    <mergeCell ref="A39:A40"/>
    <mergeCell ref="B39:C40"/>
    <mergeCell ref="J39:J40"/>
    <mergeCell ref="A41:A42"/>
    <mergeCell ref="B41:C42"/>
    <mergeCell ref="J41:J42"/>
    <mergeCell ref="A32:J32"/>
    <mergeCell ref="A33:A34"/>
    <mergeCell ref="B33:C34"/>
    <mergeCell ref="E33:E52"/>
    <mergeCell ref="J33:J34"/>
    <mergeCell ref="A35:A36"/>
    <mergeCell ref="B35:C36"/>
    <mergeCell ref="J35:J36"/>
    <mergeCell ref="A37:A38"/>
    <mergeCell ref="B37:C38"/>
    <mergeCell ref="A47:A48"/>
    <mergeCell ref="B47:C48"/>
    <mergeCell ref="J47:J48"/>
    <mergeCell ref="A49:A50"/>
    <mergeCell ref="B49:C50"/>
    <mergeCell ref="J49:J50"/>
    <mergeCell ref="A43:A44"/>
    <mergeCell ref="A16:J16"/>
    <mergeCell ref="B17:D17"/>
    <mergeCell ref="A19:J19"/>
    <mergeCell ref="A20:A21"/>
    <mergeCell ref="B20:C21"/>
    <mergeCell ref="E20:E31"/>
    <mergeCell ref="J20:J21"/>
    <mergeCell ref="A22:A23"/>
    <mergeCell ref="B22:C23"/>
    <mergeCell ref="J22:J23"/>
    <mergeCell ref="A28:A29"/>
    <mergeCell ref="B28:C29"/>
    <mergeCell ref="J28:J29"/>
    <mergeCell ref="A30:A31"/>
    <mergeCell ref="B30:C31"/>
    <mergeCell ref="J30:J31"/>
    <mergeCell ref="A24:A25"/>
    <mergeCell ref="B24:C25"/>
    <mergeCell ref="J24:J25"/>
    <mergeCell ref="A26:A27"/>
    <mergeCell ref="B26:C27"/>
    <mergeCell ref="J26:J27"/>
    <mergeCell ref="B10:D10"/>
    <mergeCell ref="B11:D11"/>
    <mergeCell ref="B12:D12"/>
    <mergeCell ref="B13:D13"/>
    <mergeCell ref="B14:D14"/>
    <mergeCell ref="J2:J3"/>
    <mergeCell ref="A4:J4"/>
    <mergeCell ref="B5:D5"/>
    <mergeCell ref="E5:E14"/>
    <mergeCell ref="G5:H5"/>
    <mergeCell ref="J5:J7"/>
    <mergeCell ref="B6:D6"/>
    <mergeCell ref="B7:D7"/>
    <mergeCell ref="B8:D8"/>
    <mergeCell ref="J8:J9"/>
    <mergeCell ref="G1:I1"/>
    <mergeCell ref="A2:A3"/>
    <mergeCell ref="B2:D3"/>
    <mergeCell ref="E2:E3"/>
    <mergeCell ref="F2:F3"/>
    <mergeCell ref="G2:H2"/>
    <mergeCell ref="I2:I3"/>
    <mergeCell ref="B9:D9"/>
    <mergeCell ref="C1:E1"/>
  </mergeCells>
  <hyperlinks>
    <hyperlink ref="H72" r:id="rId1" xr:uid="{00000000-0004-0000-0800-000000000000}"/>
    <hyperlink ref="I72" r:id="rId2" xr:uid="{00000000-0004-0000-0800-000001000000}"/>
  </hyperlinks>
  <pageMargins left="0.2" right="0.2" top="0.5" bottom="0.25" header="0.2" footer="0.05"/>
  <pageSetup paperSize="5" scale="75" fitToHeight="0" orientation="landscape" r:id="rId3"/>
  <headerFooter>
    <oddHeader>&amp;L&amp;"-,Bold"&amp;18CPMI-IOSCO Quantitative Disclosures - DTCC&amp;R&amp;"-,Bold"&amp;16 &amp;18Q1 2016 (As of March 31, 2016)</oddHeader>
    <oddFooter>&amp;R&amp;"-,Bold"&amp;8Page &amp;P of &amp;N</oddFooter>
  </headerFooter>
  <rowBreaks count="13" manualBreakCount="13">
    <brk id="31" max="9" man="1"/>
    <brk id="65" max="9" man="1"/>
    <brk id="133" max="9" man="1"/>
    <brk id="176" max="9" man="1"/>
    <brk id="203" max="9" man="1"/>
    <brk id="221" max="9" man="1"/>
    <brk id="241" max="9" man="1"/>
    <brk id="266" max="9" man="1"/>
    <brk id="292" max="9" man="1"/>
    <brk id="324" max="9" man="1"/>
    <brk id="351" max="9" man="1"/>
    <brk id="371" max="9" man="1"/>
    <brk id="395" max="9" man="1"/>
  </rowBreaks>
  <drawing r:id="rId4"/>
  <legacyDrawing r:id="rId5"/>
  <controls>
    <mc:AlternateContent xmlns:mc="http://schemas.openxmlformats.org/markup-compatibility/2006">
      <mc:Choice Requires="x14">
        <control shapeId="15361" r:id="rId6" name="ComboBox1">
          <controlPr autoLine="0" listFillRange="'Table of Contents-Internal'!B4:B53" r:id="rId7">
            <anchor moveWithCells="1">
              <from>
                <xdr:col>1</xdr:col>
                <xdr:colOff>57150</xdr:colOff>
                <xdr:row>0</xdr:row>
                <xdr:rowOff>69850</xdr:rowOff>
              </from>
              <to>
                <xdr:col>1</xdr:col>
                <xdr:colOff>774700</xdr:colOff>
                <xdr:row>0</xdr:row>
                <xdr:rowOff>279400</xdr:rowOff>
              </to>
            </anchor>
          </controlPr>
        </control>
      </mc:Choice>
      <mc:Fallback>
        <control shapeId="15361" r:id="rId6" name="ComboBox1"/>
      </mc:Fallback>
    </mc:AlternateContent>
  </control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370</vt:i4>
      </vt:variant>
    </vt:vector>
  </HeadingPairs>
  <TitlesOfParts>
    <vt:vector size="393" baseType="lpstr">
      <vt:lpstr>Template_Old</vt:lpstr>
      <vt:lpstr>Cover</vt:lpstr>
      <vt:lpstr>Table of Contents</vt:lpstr>
      <vt:lpstr>Executive Summary</vt:lpstr>
      <vt:lpstr>Table of Contents-Internal</vt:lpstr>
      <vt:lpstr>Q2 '15</vt:lpstr>
      <vt:lpstr>Q3 '15</vt:lpstr>
      <vt:lpstr>Q4 '15</vt:lpstr>
      <vt:lpstr>Q1 '16</vt:lpstr>
      <vt:lpstr>Q2 '16</vt:lpstr>
      <vt:lpstr>Q3 '16</vt:lpstr>
      <vt:lpstr>Q4 '16</vt:lpstr>
      <vt:lpstr>Q1 '17</vt:lpstr>
      <vt:lpstr>Q2 '17</vt:lpstr>
      <vt:lpstr>Q3_17</vt:lpstr>
      <vt:lpstr>Q4_17</vt:lpstr>
      <vt:lpstr>Q1_18</vt:lpstr>
      <vt:lpstr>Q2_18</vt:lpstr>
      <vt:lpstr>Q3_18</vt:lpstr>
      <vt:lpstr>Q4_18</vt:lpstr>
      <vt:lpstr>Q1_19</vt:lpstr>
      <vt:lpstr>Difference</vt:lpstr>
      <vt:lpstr>Template</vt:lpstr>
      <vt:lpstr>'Q1 ''16'!Disclosure12.1</vt:lpstr>
      <vt:lpstr>'Q1 ''17'!Disclosure12.1</vt:lpstr>
      <vt:lpstr>'Q2 ''16'!Disclosure12.1</vt:lpstr>
      <vt:lpstr>'Q3 ''15'!Disclosure12.1</vt:lpstr>
      <vt:lpstr>'Q3 ''16'!Disclosure12.1</vt:lpstr>
      <vt:lpstr>'Q4 ''15'!Disclosure12.1</vt:lpstr>
      <vt:lpstr>'Q4 ''16'!Disclosure12.1</vt:lpstr>
      <vt:lpstr>'Q1 ''16'!Disclosure12.2</vt:lpstr>
      <vt:lpstr>'Q1 ''17'!Disclosure12.2</vt:lpstr>
      <vt:lpstr>'Q2 ''16'!Disclosure12.2</vt:lpstr>
      <vt:lpstr>'Q3 ''15'!Disclosure12.2</vt:lpstr>
      <vt:lpstr>'Q3 ''16'!Disclosure12.2</vt:lpstr>
      <vt:lpstr>'Q4 ''15'!Disclosure12.2</vt:lpstr>
      <vt:lpstr>'Q4 ''16'!Disclosure12.2</vt:lpstr>
      <vt:lpstr>'Q1 ''16'!Disclosure13.1</vt:lpstr>
      <vt:lpstr>'Q1 ''17'!Disclosure13.1</vt:lpstr>
      <vt:lpstr>'Q2 ''16'!Disclosure13.1</vt:lpstr>
      <vt:lpstr>'Q3 ''15'!Disclosure13.1</vt:lpstr>
      <vt:lpstr>'Q3 ''16'!Disclosure13.1</vt:lpstr>
      <vt:lpstr>'Q4 ''15'!Disclosure13.1</vt:lpstr>
      <vt:lpstr>'Q4 ''16'!Disclosure13.1</vt:lpstr>
      <vt:lpstr>'Q1 ''16'!Disclosure14.1</vt:lpstr>
      <vt:lpstr>'Q1 ''17'!Disclosure14.1</vt:lpstr>
      <vt:lpstr>'Q2 ''16'!Disclosure14.1</vt:lpstr>
      <vt:lpstr>'Q3 ''15'!Disclosure14.1</vt:lpstr>
      <vt:lpstr>'Q3 ''16'!Disclosure14.1</vt:lpstr>
      <vt:lpstr>'Q4 ''15'!Disclosure14.1</vt:lpstr>
      <vt:lpstr>'Q4 ''16'!Disclosure14.1</vt:lpstr>
      <vt:lpstr>'Q1 ''16'!Disclosure15.1</vt:lpstr>
      <vt:lpstr>'Q1 ''17'!Disclosure15.1</vt:lpstr>
      <vt:lpstr>'Q2 ''16'!Disclosure15.1</vt:lpstr>
      <vt:lpstr>'Q3 ''15'!Disclosure15.1</vt:lpstr>
      <vt:lpstr>'Q3 ''16'!Disclosure15.1</vt:lpstr>
      <vt:lpstr>'Q4 ''15'!Disclosure15.1</vt:lpstr>
      <vt:lpstr>'Q4 ''16'!Disclosure15.1</vt:lpstr>
      <vt:lpstr>'Q1 ''16'!Disclosure15.2</vt:lpstr>
      <vt:lpstr>'Q1 ''17'!Disclosure15.2</vt:lpstr>
      <vt:lpstr>'Q2 ''16'!Disclosure15.2</vt:lpstr>
      <vt:lpstr>'Q3 ''15'!Disclosure15.2</vt:lpstr>
      <vt:lpstr>'Q3 ''16'!Disclosure15.2</vt:lpstr>
      <vt:lpstr>'Q4 ''15'!Disclosure15.2</vt:lpstr>
      <vt:lpstr>'Q4 ''16'!Disclosure15.2</vt:lpstr>
      <vt:lpstr>'Q1 ''16'!Disclosure15.3</vt:lpstr>
      <vt:lpstr>'Q1 ''17'!Disclosure15.3</vt:lpstr>
      <vt:lpstr>'Q2 ''16'!Disclosure15.3</vt:lpstr>
      <vt:lpstr>'Q3 ''15'!Disclosure15.3</vt:lpstr>
      <vt:lpstr>'Q3 ''16'!Disclosure15.3</vt:lpstr>
      <vt:lpstr>'Q4 ''15'!Disclosure15.3</vt:lpstr>
      <vt:lpstr>'Q4 ''16'!Disclosure15.3</vt:lpstr>
      <vt:lpstr>'Q1 ''16'!Disclosure16.1</vt:lpstr>
      <vt:lpstr>'Q1 ''17'!Disclosure16.1</vt:lpstr>
      <vt:lpstr>'Q2 ''16'!Disclosure16.1</vt:lpstr>
      <vt:lpstr>'Q3 ''15'!Disclosure16.1</vt:lpstr>
      <vt:lpstr>'Q3 ''16'!Disclosure16.1</vt:lpstr>
      <vt:lpstr>'Q4 ''15'!Disclosure16.1</vt:lpstr>
      <vt:lpstr>'Q4 ''16'!Disclosure16.1</vt:lpstr>
      <vt:lpstr>'Q1 ''16'!Disclosure16.2</vt:lpstr>
      <vt:lpstr>'Q1 ''17'!Disclosure16.2</vt:lpstr>
      <vt:lpstr>'Q2 ''16'!Disclosure16.2</vt:lpstr>
      <vt:lpstr>'Q3 ''15'!Disclosure16.2</vt:lpstr>
      <vt:lpstr>'Q3 ''16'!Disclosure16.2</vt:lpstr>
      <vt:lpstr>'Q4 ''15'!Disclosure16.2</vt:lpstr>
      <vt:lpstr>'Q4 ''16'!Disclosure16.2</vt:lpstr>
      <vt:lpstr>'Q1 ''16'!Disclosure16.3</vt:lpstr>
      <vt:lpstr>'Q1 ''17'!Disclosure16.3</vt:lpstr>
      <vt:lpstr>'Q2 ''16'!Disclosure16.3</vt:lpstr>
      <vt:lpstr>'Q3 ''15'!Disclosure16.3</vt:lpstr>
      <vt:lpstr>'Q3 ''16'!Disclosure16.3</vt:lpstr>
      <vt:lpstr>'Q4 ''15'!Disclosure16.3</vt:lpstr>
      <vt:lpstr>'Q4 ''16'!Disclosure16.3</vt:lpstr>
      <vt:lpstr>'Q1 ''16'!Disclosure17.1</vt:lpstr>
      <vt:lpstr>'Q1 ''17'!Disclosure17.1</vt:lpstr>
      <vt:lpstr>'Q2 ''16'!Disclosure17.1</vt:lpstr>
      <vt:lpstr>'Q3 ''15'!Disclosure17.1</vt:lpstr>
      <vt:lpstr>'Q3 ''16'!Disclosure17.1</vt:lpstr>
      <vt:lpstr>'Q4 ''15'!Disclosure17.1</vt:lpstr>
      <vt:lpstr>'Q4 ''16'!Disclosure17.1</vt:lpstr>
      <vt:lpstr>'Q1 ''16'!Disclosure17.2</vt:lpstr>
      <vt:lpstr>'Q1 ''17'!Disclosure17.2</vt:lpstr>
      <vt:lpstr>'Q2 ''16'!Disclosure17.2</vt:lpstr>
      <vt:lpstr>'Q3 ''15'!Disclosure17.2</vt:lpstr>
      <vt:lpstr>'Q3 ''16'!Disclosure17.2</vt:lpstr>
      <vt:lpstr>'Q4 ''15'!Disclosure17.2</vt:lpstr>
      <vt:lpstr>'Q4 ''16'!Disclosure17.2</vt:lpstr>
      <vt:lpstr>'Q1 ''16'!Disclosure17.3</vt:lpstr>
      <vt:lpstr>'Q1 ''17'!Disclosure17.3</vt:lpstr>
      <vt:lpstr>'Q2 ''16'!Disclosure17.3</vt:lpstr>
      <vt:lpstr>'Q3 ''15'!Disclosure17.3</vt:lpstr>
      <vt:lpstr>'Q3 ''16'!Disclosure17.3</vt:lpstr>
      <vt:lpstr>'Q4 ''15'!Disclosure17.3</vt:lpstr>
      <vt:lpstr>'Q4 ''16'!Disclosure17.3</vt:lpstr>
      <vt:lpstr>'Q1 ''16'!Disclosure17.4</vt:lpstr>
      <vt:lpstr>'Q1 ''17'!Disclosure17.4</vt:lpstr>
      <vt:lpstr>'Q2 ''16'!Disclosure17.4</vt:lpstr>
      <vt:lpstr>'Q3 ''15'!Disclosure17.4</vt:lpstr>
      <vt:lpstr>'Q3 ''16'!Disclosure17.4</vt:lpstr>
      <vt:lpstr>'Q4 ''15'!Disclosure17.4</vt:lpstr>
      <vt:lpstr>'Q4 ''16'!Disclosure17.4</vt:lpstr>
      <vt:lpstr>'Q1 ''16'!Disclosure18.1</vt:lpstr>
      <vt:lpstr>'Q1 ''17'!Disclosure18.1</vt:lpstr>
      <vt:lpstr>'Q2 ''16'!Disclosure18.1</vt:lpstr>
      <vt:lpstr>'Q3 ''15'!Disclosure18.1</vt:lpstr>
      <vt:lpstr>'Q3 ''16'!Disclosure18.1</vt:lpstr>
      <vt:lpstr>'Q4 ''15'!Disclosure18.1</vt:lpstr>
      <vt:lpstr>'Q4 ''16'!Disclosure18.1</vt:lpstr>
      <vt:lpstr>'Q1 ''16'!Disclosure18.2</vt:lpstr>
      <vt:lpstr>'Q1 ''17'!Disclosure18.2</vt:lpstr>
      <vt:lpstr>'Q2 ''16'!Disclosure18.2</vt:lpstr>
      <vt:lpstr>'Q3 ''15'!Disclosure18.2</vt:lpstr>
      <vt:lpstr>'Q3 ''16'!Disclosure18.2</vt:lpstr>
      <vt:lpstr>'Q4 ''15'!Disclosure18.2</vt:lpstr>
      <vt:lpstr>'Q4 ''16'!Disclosure18.2</vt:lpstr>
      <vt:lpstr>'Q1 ''16'!Disclosure18.3</vt:lpstr>
      <vt:lpstr>'Q1 ''17'!Disclosure18.3</vt:lpstr>
      <vt:lpstr>'Q2 ''16'!Disclosure18.3</vt:lpstr>
      <vt:lpstr>'Q3 ''15'!Disclosure18.3</vt:lpstr>
      <vt:lpstr>'Q3 ''16'!Disclosure18.3</vt:lpstr>
      <vt:lpstr>'Q4 ''15'!Disclosure18.3</vt:lpstr>
      <vt:lpstr>'Q4 ''16'!Disclosure18.3</vt:lpstr>
      <vt:lpstr>'Q1 ''16'!Disclosure18.4</vt:lpstr>
      <vt:lpstr>'Q1 ''17'!Disclosure18.4</vt:lpstr>
      <vt:lpstr>'Q2 ''16'!Disclosure18.4</vt:lpstr>
      <vt:lpstr>'Q3 ''15'!Disclosure18.4</vt:lpstr>
      <vt:lpstr>'Q3 ''16'!Disclosure18.4</vt:lpstr>
      <vt:lpstr>'Q4 ''15'!Disclosure18.4</vt:lpstr>
      <vt:lpstr>'Q4 ''16'!Disclosure18.4</vt:lpstr>
      <vt:lpstr>'Q1 ''16'!Disclosure19.1</vt:lpstr>
      <vt:lpstr>'Q1 ''17'!Disclosure19.1</vt:lpstr>
      <vt:lpstr>'Q2 ''16'!Disclosure19.1</vt:lpstr>
      <vt:lpstr>'Q3 ''15'!Disclosure19.1</vt:lpstr>
      <vt:lpstr>'Q3 ''16'!Disclosure19.1</vt:lpstr>
      <vt:lpstr>'Q4 ''15'!Disclosure19.1</vt:lpstr>
      <vt:lpstr>'Q4 ''16'!Disclosure19.1</vt:lpstr>
      <vt:lpstr>'Q1 ''16'!Disclosure20.1</vt:lpstr>
      <vt:lpstr>'Q1 ''17'!Disclosure20.1</vt:lpstr>
      <vt:lpstr>'Q2 ''16'!Disclosure20.1</vt:lpstr>
      <vt:lpstr>'Q3 ''15'!Disclosure20.1</vt:lpstr>
      <vt:lpstr>'Q3 ''16'!Disclosure20.1</vt:lpstr>
      <vt:lpstr>'Q4 ''15'!Disclosure20.1</vt:lpstr>
      <vt:lpstr>'Q4 ''16'!Disclosure20.1</vt:lpstr>
      <vt:lpstr>'Q1 ''16'!Disclosure20.2</vt:lpstr>
      <vt:lpstr>'Q1 ''17'!Disclosure20.2</vt:lpstr>
      <vt:lpstr>'Q2 ''16'!Disclosure20.2</vt:lpstr>
      <vt:lpstr>'Q3 ''15'!Disclosure20.2</vt:lpstr>
      <vt:lpstr>'Q3 ''16'!Disclosure20.2</vt:lpstr>
      <vt:lpstr>'Q4 ''15'!Disclosure20.2</vt:lpstr>
      <vt:lpstr>'Q4 ''16'!Disclosure20.2</vt:lpstr>
      <vt:lpstr>'Q1 ''16'!Disclosure20.3</vt:lpstr>
      <vt:lpstr>'Q1 ''17'!Disclosure20.3</vt:lpstr>
      <vt:lpstr>'Q2 ''16'!Disclosure20.3</vt:lpstr>
      <vt:lpstr>'Q3 ''15'!Disclosure20.3</vt:lpstr>
      <vt:lpstr>'Q3 ''16'!Disclosure20.3</vt:lpstr>
      <vt:lpstr>'Q4 ''15'!Disclosure20.3</vt:lpstr>
      <vt:lpstr>'Q4 ''16'!Disclosure20.3</vt:lpstr>
      <vt:lpstr>'Q1 ''16'!Disclosure20.4</vt:lpstr>
      <vt:lpstr>'Q1 ''17'!Disclosure20.4</vt:lpstr>
      <vt:lpstr>'Q2 ''16'!Disclosure20.4</vt:lpstr>
      <vt:lpstr>'Q3 ''15'!Disclosure20.4</vt:lpstr>
      <vt:lpstr>'Q3 ''16'!Disclosure20.4</vt:lpstr>
      <vt:lpstr>'Q4 ''15'!Disclosure20.4</vt:lpstr>
      <vt:lpstr>'Q4 ''16'!Disclosure20.4</vt:lpstr>
      <vt:lpstr>'Q1 ''16'!Disclosure20.5</vt:lpstr>
      <vt:lpstr>'Q1 ''17'!Disclosure20.5</vt:lpstr>
      <vt:lpstr>'Q2 ''16'!Disclosure20.5</vt:lpstr>
      <vt:lpstr>'Q3 ''15'!Disclosure20.5</vt:lpstr>
      <vt:lpstr>'Q3 ''16'!Disclosure20.5</vt:lpstr>
      <vt:lpstr>'Q4 ''15'!Disclosure20.5</vt:lpstr>
      <vt:lpstr>'Q4 ''16'!Disclosure20.5</vt:lpstr>
      <vt:lpstr>'Q1 ''16'!Disclosure20.6</vt:lpstr>
      <vt:lpstr>'Q1 ''17'!Disclosure20.6</vt:lpstr>
      <vt:lpstr>'Q2 ''16'!Disclosure20.6</vt:lpstr>
      <vt:lpstr>'Q3 ''15'!Disclosure20.6</vt:lpstr>
      <vt:lpstr>'Q3 ''16'!Disclosure20.6</vt:lpstr>
      <vt:lpstr>'Q4 ''15'!Disclosure20.6</vt:lpstr>
      <vt:lpstr>'Q4 ''16'!Disclosure20.6</vt:lpstr>
      <vt:lpstr>'Q1 ''16'!Disclosure20.7</vt:lpstr>
      <vt:lpstr>'Q1 ''17'!Disclosure20.7</vt:lpstr>
      <vt:lpstr>'Q2 ''16'!Disclosure20.7</vt:lpstr>
      <vt:lpstr>'Q3 ''15'!Disclosure20.7</vt:lpstr>
      <vt:lpstr>'Q3 ''16'!Disclosure20.7</vt:lpstr>
      <vt:lpstr>'Q4 ''15'!Disclosure20.7</vt:lpstr>
      <vt:lpstr>'Q4 ''16'!Disclosure20.7</vt:lpstr>
      <vt:lpstr>'Q1 ''16'!Disclosure23.1</vt:lpstr>
      <vt:lpstr>'Q1 ''17'!Disclosure23.1</vt:lpstr>
      <vt:lpstr>'Q2 ''16'!Disclosure23.1</vt:lpstr>
      <vt:lpstr>'Q3 ''15'!Disclosure23.1</vt:lpstr>
      <vt:lpstr>'Q3 ''16'!Disclosure23.1</vt:lpstr>
      <vt:lpstr>'Q4 ''15'!Disclosure23.1</vt:lpstr>
      <vt:lpstr>'Q4 ''16'!Disclosure23.1</vt:lpstr>
      <vt:lpstr>'Q1 ''16'!Disclosure23.2</vt:lpstr>
      <vt:lpstr>'Q1 ''17'!Disclosure23.2</vt:lpstr>
      <vt:lpstr>'Q2 ''16'!Disclosure23.2</vt:lpstr>
      <vt:lpstr>'Q3 ''15'!Disclosure23.2</vt:lpstr>
      <vt:lpstr>'Q3 ''16'!Disclosure23.2</vt:lpstr>
      <vt:lpstr>'Q4 ''15'!Disclosure23.2</vt:lpstr>
      <vt:lpstr>'Q4 ''16'!Disclosure23.2</vt:lpstr>
      <vt:lpstr>'Q1 ''16'!Disclosure23.3</vt:lpstr>
      <vt:lpstr>'Q1 ''17'!Disclosure23.3</vt:lpstr>
      <vt:lpstr>'Q2 ''16'!Disclosure23.3</vt:lpstr>
      <vt:lpstr>'Q3 ''15'!Disclosure23.3</vt:lpstr>
      <vt:lpstr>'Q3 ''16'!Disclosure23.3</vt:lpstr>
      <vt:lpstr>'Q4 ''15'!Disclosure23.3</vt:lpstr>
      <vt:lpstr>'Q4 ''16'!Disclosure23.3</vt:lpstr>
      <vt:lpstr>'Q1 ''16'!Disclosure4.1</vt:lpstr>
      <vt:lpstr>'Q1 ''17'!Disclosure4.1</vt:lpstr>
      <vt:lpstr>'Q2 ''16'!Disclosure4.1</vt:lpstr>
      <vt:lpstr>'Q3 ''15'!Disclosure4.1</vt:lpstr>
      <vt:lpstr>'Q3 ''16'!Disclosure4.1</vt:lpstr>
      <vt:lpstr>'Q4 ''15'!Disclosure4.1</vt:lpstr>
      <vt:lpstr>'Q4 ''16'!Disclosure4.1</vt:lpstr>
      <vt:lpstr>'Q1 ''16'!Disclosure4.2</vt:lpstr>
      <vt:lpstr>'Q1 ''17'!Disclosure4.2</vt:lpstr>
      <vt:lpstr>'Q2 ''16'!Disclosure4.2</vt:lpstr>
      <vt:lpstr>'Q3 ''15'!Disclosure4.2</vt:lpstr>
      <vt:lpstr>'Q3 ''16'!Disclosure4.2</vt:lpstr>
      <vt:lpstr>'Q4 ''15'!Disclosure4.2</vt:lpstr>
      <vt:lpstr>'Q4 ''16'!Disclosure4.2</vt:lpstr>
      <vt:lpstr>'Q1 ''16'!Disclosure4.3</vt:lpstr>
      <vt:lpstr>'Q1 ''17'!Disclosure4.3</vt:lpstr>
      <vt:lpstr>'Q2 ''16'!Disclosure4.3</vt:lpstr>
      <vt:lpstr>'Q3 ''15'!Disclosure4.3</vt:lpstr>
      <vt:lpstr>'Q3 ''16'!Disclosure4.3</vt:lpstr>
      <vt:lpstr>'Q4 ''15'!Disclosure4.3</vt:lpstr>
      <vt:lpstr>'Q4 ''16'!Disclosure4.3</vt:lpstr>
      <vt:lpstr>'Q1 ''16'!Disclosure4.4</vt:lpstr>
      <vt:lpstr>'Q1 ''17'!Disclosure4.4</vt:lpstr>
      <vt:lpstr>'Q2 ''16'!Disclosure4.4</vt:lpstr>
      <vt:lpstr>'Q3 ''15'!Disclosure4.4</vt:lpstr>
      <vt:lpstr>'Q3 ''16'!Disclosure4.4</vt:lpstr>
      <vt:lpstr>'Q4 ''15'!Disclosure4.4</vt:lpstr>
      <vt:lpstr>'Q4 ''16'!Disclosure4.4</vt:lpstr>
      <vt:lpstr>'Q1 ''16'!Disclosure5.1</vt:lpstr>
      <vt:lpstr>'Q1 ''17'!Disclosure5.1</vt:lpstr>
      <vt:lpstr>'Q2 ''16'!Disclosure5.1</vt:lpstr>
      <vt:lpstr>'Q3 ''15'!Disclosure5.1</vt:lpstr>
      <vt:lpstr>'Q3 ''16'!Disclosure5.1</vt:lpstr>
      <vt:lpstr>'Q4 ''15'!Disclosure5.1</vt:lpstr>
      <vt:lpstr>'Q4 ''16'!Disclosure5.1</vt:lpstr>
      <vt:lpstr>'Q1 ''16'!Disclosure5.2</vt:lpstr>
      <vt:lpstr>'Q1 ''17'!Disclosure5.2</vt:lpstr>
      <vt:lpstr>'Q2 ''16'!Disclosure5.2</vt:lpstr>
      <vt:lpstr>'Q3 ''15'!Disclosure5.2</vt:lpstr>
      <vt:lpstr>'Q3 ''16'!Disclosure5.2</vt:lpstr>
      <vt:lpstr>'Q4 ''15'!Disclosure5.2</vt:lpstr>
      <vt:lpstr>'Q4 ''16'!Disclosure5.2</vt:lpstr>
      <vt:lpstr>'Q1 ''16'!Disclosure5.3</vt:lpstr>
      <vt:lpstr>'Q1 ''17'!Disclosure5.3</vt:lpstr>
      <vt:lpstr>'Q2 ''16'!Disclosure5.3</vt:lpstr>
      <vt:lpstr>'Q3 ''15'!Disclosure5.3</vt:lpstr>
      <vt:lpstr>'Q3 ''16'!Disclosure5.3</vt:lpstr>
      <vt:lpstr>'Q4 ''15'!Disclosure5.3</vt:lpstr>
      <vt:lpstr>'Q4 ''16'!Disclosure5.3</vt:lpstr>
      <vt:lpstr>'Q1 ''16'!Disclosure6.1</vt:lpstr>
      <vt:lpstr>'Q1 ''17'!Disclosure6.1</vt:lpstr>
      <vt:lpstr>'Q2 ''16'!Disclosure6.1</vt:lpstr>
      <vt:lpstr>'Q3 ''15'!Disclosure6.1</vt:lpstr>
      <vt:lpstr>'Q3 ''16'!Disclosure6.1</vt:lpstr>
      <vt:lpstr>'Q4 ''15'!Disclosure6.1</vt:lpstr>
      <vt:lpstr>'Q4 ''16'!Disclosure6.1</vt:lpstr>
      <vt:lpstr>'Q1 ''16'!Disclosure6.2</vt:lpstr>
      <vt:lpstr>'Q1 ''17'!Disclosure6.2</vt:lpstr>
      <vt:lpstr>'Q2 ''16'!Disclosure6.2</vt:lpstr>
      <vt:lpstr>'Q3 ''15'!Disclosure6.2</vt:lpstr>
      <vt:lpstr>'Q3 ''16'!Disclosure6.2</vt:lpstr>
      <vt:lpstr>'Q4 ''15'!Disclosure6.2</vt:lpstr>
      <vt:lpstr>'Q4 ''16'!Disclosure6.2</vt:lpstr>
      <vt:lpstr>'Q1 ''16'!Disclosure6.3</vt:lpstr>
      <vt:lpstr>'Q1 ''17'!Disclosure6.3</vt:lpstr>
      <vt:lpstr>'Q2 ''16'!Disclosure6.3</vt:lpstr>
      <vt:lpstr>'Q3 ''15'!Disclosure6.3</vt:lpstr>
      <vt:lpstr>'Q3 ''16'!Disclosure6.3</vt:lpstr>
      <vt:lpstr>'Q4 ''15'!Disclosure6.3</vt:lpstr>
      <vt:lpstr>'Q4 ''16'!Disclosure6.3</vt:lpstr>
      <vt:lpstr>'Q1 ''16'!Disclosure6.4</vt:lpstr>
      <vt:lpstr>'Q1 ''17'!Disclosure6.4</vt:lpstr>
      <vt:lpstr>'Q2 ''16'!Disclosure6.4</vt:lpstr>
      <vt:lpstr>'Q3 ''15'!Disclosure6.4</vt:lpstr>
      <vt:lpstr>'Q3 ''16'!Disclosure6.4</vt:lpstr>
      <vt:lpstr>'Q4 ''15'!Disclosure6.4</vt:lpstr>
      <vt:lpstr>'Q4 ''16'!Disclosure6.4</vt:lpstr>
      <vt:lpstr>'Q1 ''16'!Disclosure6.5</vt:lpstr>
      <vt:lpstr>'Q1 ''17'!Disclosure6.5</vt:lpstr>
      <vt:lpstr>'Q2 ''16'!Disclosure6.5</vt:lpstr>
      <vt:lpstr>'Q3 ''15'!Disclosure6.5</vt:lpstr>
      <vt:lpstr>'Q3 ''16'!Disclosure6.5</vt:lpstr>
      <vt:lpstr>'Q4 ''15'!Disclosure6.5</vt:lpstr>
      <vt:lpstr>'Q4 ''16'!Disclosure6.5</vt:lpstr>
      <vt:lpstr>'Q1 ''16'!Disclosure6.6</vt:lpstr>
      <vt:lpstr>'Q1 ''17'!Disclosure6.6</vt:lpstr>
      <vt:lpstr>'Q2 ''16'!Disclosure6.6</vt:lpstr>
      <vt:lpstr>'Q3 ''15'!Disclosure6.6</vt:lpstr>
      <vt:lpstr>'Q3 ''16'!Disclosure6.6</vt:lpstr>
      <vt:lpstr>'Q4 ''15'!Disclosure6.6</vt:lpstr>
      <vt:lpstr>'Q4 ''16'!Disclosure6.6</vt:lpstr>
      <vt:lpstr>'Q1 ''16'!Disclosure6.7</vt:lpstr>
      <vt:lpstr>'Q1 ''17'!Disclosure6.7</vt:lpstr>
      <vt:lpstr>'Q2 ''16'!Disclosure6.7</vt:lpstr>
      <vt:lpstr>'Q3 ''15'!Disclosure6.7</vt:lpstr>
      <vt:lpstr>'Q3 ''16'!Disclosure6.7</vt:lpstr>
      <vt:lpstr>'Q4 ''15'!Disclosure6.7</vt:lpstr>
      <vt:lpstr>'Q4 ''16'!Disclosure6.7</vt:lpstr>
      <vt:lpstr>'Q1 ''16'!Disclosure6.8</vt:lpstr>
      <vt:lpstr>'Q1 ''17'!Disclosure6.8</vt:lpstr>
      <vt:lpstr>'Q2 ''16'!Disclosure6.8</vt:lpstr>
      <vt:lpstr>'Q3 ''15'!Disclosure6.8</vt:lpstr>
      <vt:lpstr>'Q3 ''16'!Disclosure6.8</vt:lpstr>
      <vt:lpstr>'Q4 ''15'!Disclosure6.8</vt:lpstr>
      <vt:lpstr>'Q4 ''16'!Disclosure6.8</vt:lpstr>
      <vt:lpstr>'Q1 ''16'!Disclosure7.1</vt:lpstr>
      <vt:lpstr>'Q1 ''17'!Disclosure7.1</vt:lpstr>
      <vt:lpstr>'Q2 ''16'!Disclosure7.1</vt:lpstr>
      <vt:lpstr>'Q3 ''15'!Disclosure7.1</vt:lpstr>
      <vt:lpstr>'Q3 ''16'!Disclosure7.1</vt:lpstr>
      <vt:lpstr>'Q4 ''15'!Disclosure7.1</vt:lpstr>
      <vt:lpstr>'Q4 ''16'!Disclosure7.1</vt:lpstr>
      <vt:lpstr>'Q1 ''16'!Disclosure7.2</vt:lpstr>
      <vt:lpstr>'Q1 ''17'!Disclosure7.2</vt:lpstr>
      <vt:lpstr>'Q2 ''16'!Disclosure7.2</vt:lpstr>
      <vt:lpstr>'Q3 ''15'!Disclosure7.2</vt:lpstr>
      <vt:lpstr>'Q3 ''16'!Disclosure7.2</vt:lpstr>
      <vt:lpstr>'Q4 ''15'!Disclosure7.2</vt:lpstr>
      <vt:lpstr>'Q4 ''16'!Disclosure7.2</vt:lpstr>
      <vt:lpstr>'Q1 ''16'!Disclosure7.3</vt:lpstr>
      <vt:lpstr>'Q1 ''17'!Disclosure7.3</vt:lpstr>
      <vt:lpstr>'Q2 ''16'!Disclosure7.3</vt:lpstr>
      <vt:lpstr>'Q3 ''15'!Disclosure7.3</vt:lpstr>
      <vt:lpstr>'Q3 ''16'!Disclosure7.3</vt:lpstr>
      <vt:lpstr>'Q4 ''15'!Disclosure7.3</vt:lpstr>
      <vt:lpstr>'Q4 ''16'!Disclosure7.3</vt:lpstr>
      <vt:lpstr>'Q1 ''16'!PRC_1</vt:lpstr>
      <vt:lpstr>'Q1 ''17'!PRC_1</vt:lpstr>
      <vt:lpstr>'Q2 ''16'!PRC_1</vt:lpstr>
      <vt:lpstr>'Q3 ''15'!PRC_1</vt:lpstr>
      <vt:lpstr>'Q3 ''16'!PRC_1</vt:lpstr>
      <vt:lpstr>'Q4 ''15'!PRC_1</vt:lpstr>
      <vt:lpstr>'Q4 ''16'!PRC_1</vt:lpstr>
      <vt:lpstr>'Q1 ''16'!PRC_2</vt:lpstr>
      <vt:lpstr>'Q1 ''17'!PRC_2</vt:lpstr>
      <vt:lpstr>'Q2 ''16'!PRC_2</vt:lpstr>
      <vt:lpstr>'Q3 ''15'!PRC_2</vt:lpstr>
      <vt:lpstr>'Q3 ''16'!PRC_2</vt:lpstr>
      <vt:lpstr>'Q4 ''15'!PRC_2</vt:lpstr>
      <vt:lpstr>'Q4 ''16'!PRC_2</vt:lpstr>
      <vt:lpstr>Difference!Print_Area</vt:lpstr>
      <vt:lpstr>'Q1 ''16'!Print_Area</vt:lpstr>
      <vt:lpstr>'Q1 ''17'!Print_Area</vt:lpstr>
      <vt:lpstr>Q1_18!Print_Area</vt:lpstr>
      <vt:lpstr>Q1_19!Print_Area</vt:lpstr>
      <vt:lpstr>'Q2 ''15'!Print_Area</vt:lpstr>
      <vt:lpstr>'Q2 ''16'!Print_Area</vt:lpstr>
      <vt:lpstr>Q2_18!Print_Area</vt:lpstr>
      <vt:lpstr>'Q3 ''15'!Print_Area</vt:lpstr>
      <vt:lpstr>'Q3 ''16'!Print_Area</vt:lpstr>
      <vt:lpstr>Q3_18!Print_Area</vt:lpstr>
      <vt:lpstr>'Q4 ''15'!Print_Area</vt:lpstr>
      <vt:lpstr>'Q4 ''16'!Print_Area</vt:lpstr>
      <vt:lpstr>Q4_17!Print_Area</vt:lpstr>
      <vt:lpstr>Q4_18!Print_Area</vt:lpstr>
      <vt:lpstr>'Table of Contents-Internal'!Print_Area</vt:lpstr>
      <vt:lpstr>Template!Print_Area</vt:lpstr>
      <vt:lpstr>'Q1 ''16'!Print_Titles</vt:lpstr>
      <vt:lpstr>'Q1 ''17'!Print_Titles</vt:lpstr>
      <vt:lpstr>Q1_19!Print_Titles</vt:lpstr>
      <vt:lpstr>'Q2 ''15'!Print_Titles</vt:lpstr>
      <vt:lpstr>'Q2 ''16'!Print_Titles</vt:lpstr>
      <vt:lpstr>'Q3 ''15'!Print_Titles</vt:lpstr>
      <vt:lpstr>'Q3 ''16'!Print_Titles</vt:lpstr>
      <vt:lpstr>'Q4 ''15'!Print_Titles</vt:lpstr>
      <vt:lpstr>'Q4 ''16'!Print_Titles</vt:lpstr>
      <vt:lpstr>'Table of Contents-Internal'!Print_Titles</vt:lpstr>
    </vt:vector>
  </TitlesOfParts>
  <Company>IntercontinentalExchange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Kevin Seith</dc:creator>
  <cp:lastModifiedBy>Seith, Kevin F.</cp:lastModifiedBy>
  <cp:lastPrinted>2019-06-07T19:48:13Z</cp:lastPrinted>
  <dcterms:created xsi:type="dcterms:W3CDTF">2015-06-03T14:29:32Z</dcterms:created>
  <dcterms:modified xsi:type="dcterms:W3CDTF">2019-06-07T19:55:47Z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MSIP_Label_e823a16b-a30b-4b34-8886-728ecf81b33e_Enabled">
    <vt:lpwstr>True</vt:lpwstr>
  </property>
  <property fmtid="{D5CDD505-2E9C-101B-9397-08002B2CF9AE}" pid="5" name="MSIP_Label_e823a16b-a30b-4b34-8886-728ecf81b33e_SiteId">
    <vt:lpwstr>0465519d-7f55-4d47-998b-55e2a86f04a8</vt:lpwstr>
  </property>
  <property fmtid="{D5CDD505-2E9C-101B-9397-08002B2CF9AE}" pid="6" name="MSIP_Label_e823a16b-a30b-4b34-8886-728ecf81b33e_Ref">
    <vt:lpwstr>https://api.informationprotection.azure.com/api/0465519d-7f55-4d47-998b-55e2a86f04a8</vt:lpwstr>
  </property>
  <property fmtid="{D5CDD505-2E9C-101B-9397-08002B2CF9AE}" pid="7" name="MSIP_Label_e823a16b-a30b-4b34-8886-728ecf81b33e_SetBy">
    <vt:lpwstr>sfrullo@dtcc.com</vt:lpwstr>
  </property>
  <property fmtid="{D5CDD505-2E9C-101B-9397-08002B2CF9AE}" pid="8" name="MSIP_Label_e823a16b-a30b-4b34-8886-728ecf81b33e_SetDate">
    <vt:lpwstr>2017-11-08T14:21:45.0808619-05:00</vt:lpwstr>
  </property>
  <property fmtid="{D5CDD505-2E9C-101B-9397-08002B2CF9AE}" pid="9" name="MSIP_Label_e823a16b-a30b-4b34-8886-728ecf81b33e_Name">
    <vt:lpwstr>DTCC Public (White)</vt:lpwstr>
  </property>
  <property fmtid="{D5CDD505-2E9C-101B-9397-08002B2CF9AE}" pid="10" name="MSIP_Label_e823a16b-a30b-4b34-8886-728ecf81b33e_Application">
    <vt:lpwstr>Microsoft Azure Information Protection</vt:lpwstr>
  </property>
  <property fmtid="{D5CDD505-2E9C-101B-9397-08002B2CF9AE}" pid="11" name="MSIP_Label_e823a16b-a30b-4b34-8886-728ecf81b33e_Extended_MSFT_Method">
    <vt:lpwstr>Manual</vt:lpwstr>
  </property>
  <property fmtid="{D5CDD505-2E9C-101B-9397-08002B2CF9AE}" pid="12" name="MSIP_Label_fb0fcc3b-45fa-4aa7-80c5-b223a3f136ae_Enabled">
    <vt:lpwstr>True</vt:lpwstr>
  </property>
  <property fmtid="{D5CDD505-2E9C-101B-9397-08002B2CF9AE}" pid="13" name="MSIP_Label_fb0fcc3b-45fa-4aa7-80c5-b223a3f136ae_SiteId">
    <vt:lpwstr>0465519d-7f55-4d47-998b-55e2a86f04a8</vt:lpwstr>
  </property>
  <property fmtid="{D5CDD505-2E9C-101B-9397-08002B2CF9AE}" pid="14" name="MSIP_Label_fb0fcc3b-45fa-4aa7-80c5-b223a3f136ae_Ref">
    <vt:lpwstr>https://api.informationprotection.azure.com/api/0465519d-7f55-4d47-998b-55e2a86f04a8</vt:lpwstr>
  </property>
  <property fmtid="{D5CDD505-2E9C-101B-9397-08002B2CF9AE}" pid="15" name="MSIP_Label_fb0fcc3b-45fa-4aa7-80c5-b223a3f136ae_SetBy">
    <vt:lpwstr>sfrullo@dtcc.com</vt:lpwstr>
  </property>
  <property fmtid="{D5CDD505-2E9C-101B-9397-08002B2CF9AE}" pid="16" name="MSIP_Label_fb0fcc3b-45fa-4aa7-80c5-b223a3f136ae_SetDate">
    <vt:lpwstr>2017-11-08T14:21:45.0828151-05:00</vt:lpwstr>
  </property>
  <property fmtid="{D5CDD505-2E9C-101B-9397-08002B2CF9AE}" pid="17" name="MSIP_Label_fb0fcc3b-45fa-4aa7-80c5-b223a3f136ae_Name">
    <vt:lpwstr>No Marking</vt:lpwstr>
  </property>
  <property fmtid="{D5CDD505-2E9C-101B-9397-08002B2CF9AE}" pid="18" name="MSIP_Label_fb0fcc3b-45fa-4aa7-80c5-b223a3f136ae_Application">
    <vt:lpwstr>Microsoft Azure Information Protection</vt:lpwstr>
  </property>
  <property fmtid="{D5CDD505-2E9C-101B-9397-08002B2CF9AE}" pid="19" name="MSIP_Label_fb0fcc3b-45fa-4aa7-80c5-b223a3f136ae_Extended_MSFT_Method">
    <vt:lpwstr>Manual</vt:lpwstr>
  </property>
  <property fmtid="{D5CDD505-2E9C-101B-9397-08002B2CF9AE}" pid="20" name="MSIP_Label_fb0fcc3b-45fa-4aa7-80c5-b223a3f136ae_Parent">
    <vt:lpwstr>e823a16b-a30b-4b34-8886-728ecf81b33e</vt:lpwstr>
  </property>
  <property fmtid="{D5CDD505-2E9C-101B-9397-08002B2CF9AE}" pid="21" name="Sensitivity">
    <vt:lpwstr>DTCC Public (White) No Marking</vt:lpwstr>
  </property>
</Properties>
</file>